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defaultThemeVersion="124226"/>
  <mc:AlternateContent xmlns:mc="http://schemas.openxmlformats.org/markup-compatibility/2006">
    <mc:Choice Requires="x15">
      <x15ac:absPath xmlns:x15ac="http://schemas.microsoft.com/office/spreadsheetml/2010/11/ac" url="C:\Users\shelley\Dropbox (Energy Innovation)\PC (2)\Documents\GitHub_Repositories\eps-california\InputData\bldgs\BCEU\"/>
    </mc:Choice>
  </mc:AlternateContent>
  <xr:revisionPtr revIDLastSave="0" documentId="13_ncr:1_{6A6B7F33-9FBC-419E-A5A4-7BA11FAE51F9}" xr6:coauthVersionLast="47" xr6:coauthVersionMax="47" xr10:uidLastSave="{00000000-0000-0000-0000-000000000000}"/>
  <bookViews>
    <workbookView xWindow="-120" yWindow="-16320" windowWidth="29040" windowHeight="15840" tabRatio="902" xr2:uid="{A72EA610-AB76-4BBF-A372-1722AE663B0C}"/>
  </bookViews>
  <sheets>
    <sheet name="About" sheetId="1" r:id="rId1"/>
    <sheet name="RECS HC2.1" sheetId="86" r:id="rId2"/>
    <sheet name="Electricity-CEC Outlook BaseMid" sheetId="65" r:id="rId3"/>
    <sheet name="NaturalGas-CEC Outlook BaseMid" sheetId="66" r:id="rId4"/>
    <sheet name="AEO 2021 Pacific forecast" sheetId="75" r:id="rId5"/>
    <sheet name="In-State Fuel Heat Content" sheetId="90" r:id="rId6"/>
    <sheet name="In-State Fuel Heat Content_2019" sheetId="80" state="hidden" r:id="rId7"/>
    <sheet name="Crosswalk" sheetId="81" r:id="rId8"/>
    <sheet name="CA GHG Summary" sheetId="82" r:id="rId9"/>
    <sheet name="RMI-data" sheetId="78" r:id="rId10"/>
    <sheet name="RMI - percents" sheetId="83" r:id="rId11"/>
    <sheet name="E3 2022-Residential data" sheetId="87" state="hidden" r:id="rId12"/>
    <sheet name="E3-residential data" sheetId="40" state="hidden" r:id="rId13"/>
    <sheet name="E3-commercial data" sheetId="44" state="hidden" r:id="rId14"/>
    <sheet name="Residential Other Calcs" sheetId="64" state="hidden" r:id="rId15"/>
    <sheet name="E3 Residential-old" sheetId="69" state="hidden" r:id="rId16"/>
    <sheet name="E3 Commercial-old" sheetId="62" state="hidden" r:id="rId17"/>
    <sheet name="E3_Emissions" sheetId="89" r:id="rId18"/>
    <sheet name="E3_Energy Demand" sheetId="88" r:id="rId19"/>
    <sheet name="calculations" sheetId="84" r:id="rId20"/>
    <sheet name="BCEU-commercial-heating_LIVE" sheetId="91" state="hidden" r:id="rId21"/>
    <sheet name="BCEU-commercial-heating" sheetId="21" r:id="rId22"/>
    <sheet name="BCEU-commercial-cooling_LIVE" sheetId="92" state="hidden" r:id="rId23"/>
    <sheet name="BCEU-commercial-cooling" sheetId="14" r:id="rId24"/>
    <sheet name="BCEU-commercial-lighting_LIVE" sheetId="93" state="hidden" r:id="rId25"/>
    <sheet name="BCEU-commercial-lighting" sheetId="15" r:id="rId26"/>
    <sheet name="BCEU-commercial-appl_LIVE" sheetId="94" state="hidden" r:id="rId27"/>
    <sheet name="BCEU-commercial-appl" sheetId="16" r:id="rId28"/>
    <sheet name="BCEU-commercial-other_LIVE" sheetId="95" state="hidden" r:id="rId29"/>
    <sheet name="BCEU-commercial-other" sheetId="17" r:id="rId30"/>
    <sheet name="BCEU-urban-residential-heat_LIV" sheetId="96" state="hidden" r:id="rId31"/>
    <sheet name="BCEU-urban-residential-heating" sheetId="18" r:id="rId32"/>
    <sheet name="BCEU-urban-residential-cool_LIV" sheetId="97" state="hidden" r:id="rId33"/>
    <sheet name="BCEU-urban-residential-cooling" sheetId="20" r:id="rId34"/>
    <sheet name="BCEU-urban-residential-ligh_LIV" sheetId="98" state="hidden" r:id="rId35"/>
    <sheet name="BCEU-urban-residential-lighting" sheetId="11" r:id="rId36"/>
    <sheet name="BCEU-urban-residential-appl_LIV" sheetId="99" state="hidden" r:id="rId37"/>
    <sheet name="BCEU-urban-residential-appl" sheetId="12" r:id="rId38"/>
    <sheet name="BCEU-urban-residential-othe_LIV" sheetId="100" state="hidden" r:id="rId39"/>
    <sheet name="BCEU-urban-residential-other" sheetId="13" r:id="rId40"/>
    <sheet name="BCEU-rural-residential-heat_LIV" sheetId="101" state="hidden" r:id="rId41"/>
    <sheet name="BCEU-rural-residential-heating" sheetId="74" r:id="rId42"/>
    <sheet name="BCEU-rural-residential-cool_LIV" sheetId="102" state="hidden" r:id="rId43"/>
    <sheet name="BCEU-rural-residential-cooling" sheetId="70" r:id="rId44"/>
    <sheet name="BCEU-rural-residential-ligh_LIV" sheetId="103" state="hidden" r:id="rId45"/>
    <sheet name="BCEU-rural-residential-lighting" sheetId="71" r:id="rId46"/>
    <sheet name="BCEU-rural-residential-appl_LIV" sheetId="104" state="hidden" r:id="rId47"/>
    <sheet name="BCEU-rural-residential-appl" sheetId="72" r:id="rId48"/>
    <sheet name="BCEU-rural-residential-othe_LIV" sheetId="105" state="hidden" r:id="rId49"/>
    <sheet name="BCEU-rural-residential-other" sheetId="73" r:id="rId50"/>
    <sheet name="BCEU-all-envelope" sheetId="76" r:id="rId51"/>
  </sheets>
  <externalReferences>
    <externalReference r:id="rId52"/>
    <externalReference r:id="rId53"/>
    <externalReference r:id="rId54"/>
    <externalReference r:id="rId55"/>
    <externalReference r:id="rId56"/>
    <externalReference r:id="rId57"/>
    <externalReference r:id="rId58"/>
  </externalReferences>
  <definedNames>
    <definedName name="_xlnm._FilterDatabase" localSheetId="5" hidden="1">'In-State Fuel Heat Content'!$A$2:$AD$247</definedName>
    <definedName name="_xlnm._FilterDatabase" localSheetId="6" hidden="1">'In-State Fuel Heat Content_2019'!$A$2:$L$247</definedName>
    <definedName name="billion" localSheetId="7">[1]About!$A$38</definedName>
    <definedName name="Billion">[2]Notes!$A$13</definedName>
    <definedName name="billion_kw_to_MW">[3]About!$B$39</definedName>
    <definedName name="Biogenic" localSheetId="7">#REF!</definedName>
    <definedName name="Biogenic" localSheetId="5">#REF!</definedName>
    <definedName name="Biogenic" localSheetId="6">#REF!</definedName>
    <definedName name="Biogenic">#REF!</definedName>
    <definedName name="Btu_to_MWH">[2]Notes!$A$4</definedName>
    <definedName name="BTU_to_PJ">About!#REF!</definedName>
    <definedName name="CommercialEthanol">[4]Ethanol!$A$65:$AF$117</definedName>
    <definedName name="ConsumeBlock">'[4]FF Consumption'!$E$4:$AJ$3438</definedName>
    <definedName name="EPS_data" localSheetId="7">#REF!</definedName>
    <definedName name="EPS_data">#REF!</definedName>
    <definedName name="EPS_dates" localSheetId="7">#REF!</definedName>
    <definedName name="EPS_dates">#REF!</definedName>
    <definedName name="EPS_varnames" localSheetId="7">#REF!</definedName>
    <definedName name="EPS_varnames">#REF!</definedName>
    <definedName name="Ethanol">[4]Ethanol!$A$8:$AF$60</definedName>
    <definedName name="Excluded" localSheetId="7">#REF!</definedName>
    <definedName name="Excluded" localSheetId="5">#REF!</definedName>
    <definedName name="Excluded">#REF!</definedName>
    <definedName name="Fraction_coal">[5]About!$C$59</definedName>
    <definedName name="gal_per_barrel">[6]About!$A$63</definedName>
    <definedName name="GDE_to_BTU" localSheetId="7">#REF!</definedName>
    <definedName name="GDE_to_BTU" localSheetId="6">#REF!</definedName>
    <definedName name="GDE_to_BTU">#REF!</definedName>
    <definedName name="gigwatt_to_megawatt">[3]About!$B$40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GrossAndSinks" localSheetId="7">#REF!</definedName>
    <definedName name="GrossAndSinks" localSheetId="5">#REF!</definedName>
    <definedName name="GrossAndSinks" localSheetId="6">#REF!</definedName>
    <definedName name="GrossAndSinks">#REF!</definedName>
    <definedName name="GWh_to_BTU" localSheetId="7">#REF!</definedName>
    <definedName name="GWh_to_BTU" localSheetId="6">#REF!</definedName>
    <definedName name="GWh_to_BTU">#REF!</definedName>
    <definedName name="IndustrialEthanol">[4]Ethanol!$A$123:$AF$175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[2]Notes!$A$12</definedName>
    <definedName name="Mtherm_to_BTU" localSheetId="7">#REF!</definedName>
    <definedName name="Mtherm_to_BTU" localSheetId="6">#REF!</definedName>
    <definedName name="Mtherm_to_BTU">#REF!</definedName>
    <definedName name="Net_Generation_by_State__Type_1" localSheetId="7">#REF!</definedName>
    <definedName name="Net_Generation_by_State__Type_1">#REF!</definedName>
    <definedName name="Percent_rural" localSheetId="1">[5]About!$A$98</definedName>
    <definedName name="Percent_rural">[3]About!$A$37</definedName>
    <definedName name="Percent_urban" localSheetId="1">[5]About!$A$97</definedName>
    <definedName name="Percent_Urban">[3]About!$A$36</definedName>
    <definedName name="quadrillion">[5]About!$B$100</definedName>
    <definedName name="rural_perc">About!$A$89</definedName>
    <definedName name="StateID">'[4]List Data'!$F$3</definedName>
    <definedName name="Table4">'[5]AEO21 Table 4'!$C$34:$AH$74</definedName>
    <definedName name="Table4_1">'[5]AEO21 Table 4'!$C$1:$AH$1</definedName>
    <definedName name="Table4_1_22">'[5]AEO22 Table 4'!$C$1:$AG$1</definedName>
    <definedName name="Table4_22">'[5]AEO22 Table 4'!$C$34:$AG$74</definedName>
    <definedName name="Table4_A">'[5]AEO21 Table 4'!$A$34:$A$74</definedName>
    <definedName name="Table4_A_22">'[5]AEO22 Table 4'!$A$34:$A$74</definedName>
    <definedName name="Table5">'[5]AEO21 Table 5'!$C$29:$AH$58</definedName>
    <definedName name="Table5_1">'[5]AEO21 Table 5'!$C$1:$AH$1</definedName>
    <definedName name="Table5_1_22">'[5]AEO22 Table 5'!$C$1:$AG$1</definedName>
    <definedName name="Table5_22">'[5]AEO22 Table 5'!$C$29:$AG$58</definedName>
    <definedName name="Table5_A">'[5]AEO21 Table 5'!$A$29:$A$58</definedName>
    <definedName name="Table5_A_22">'[5]AEO22 Table 5'!$A$29:$A$58</definedName>
    <definedName name="thousand">[1]About!$A$37</definedName>
    <definedName name="ti_tbl_50" localSheetId="7">#REF!</definedName>
    <definedName name="ti_tbl_50">#REF!</definedName>
    <definedName name="ti_tbl_69" localSheetId="7">#REF!</definedName>
    <definedName name="ti_tbl_69">#REF!</definedName>
    <definedName name="urban_perc">About!$A$88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11" i="105" l="1"/>
  <c r="AF11" i="105"/>
  <c r="AE11" i="105"/>
  <c r="AD11" i="105"/>
  <c r="AC11" i="105"/>
  <c r="AB11" i="105"/>
  <c r="AA11" i="105"/>
  <c r="Z11" i="105"/>
  <c r="Y11" i="105"/>
  <c r="X11" i="105"/>
  <c r="W11" i="105"/>
  <c r="V11" i="105"/>
  <c r="U11" i="105"/>
  <c r="T11" i="105"/>
  <c r="S11" i="105"/>
  <c r="R11" i="105"/>
  <c r="Q11" i="105"/>
  <c r="P11" i="105"/>
  <c r="O11" i="105"/>
  <c r="N11" i="105"/>
  <c r="M11" i="105"/>
  <c r="L11" i="105"/>
  <c r="K11" i="105"/>
  <c r="J11" i="105"/>
  <c r="I11" i="105"/>
  <c r="H11" i="105"/>
  <c r="G11" i="105"/>
  <c r="F11" i="105"/>
  <c r="E11" i="105"/>
  <c r="D11" i="105"/>
  <c r="C11" i="105"/>
  <c r="B11" i="105"/>
  <c r="AG9" i="105"/>
  <c r="AF9" i="105"/>
  <c r="AE9" i="105"/>
  <c r="AD9" i="105"/>
  <c r="AC9" i="105"/>
  <c r="AB9" i="105"/>
  <c r="AA9" i="105"/>
  <c r="Z9" i="105"/>
  <c r="Y9" i="105"/>
  <c r="X9" i="105"/>
  <c r="W9" i="105"/>
  <c r="V9" i="105"/>
  <c r="U9" i="105"/>
  <c r="T9" i="105"/>
  <c r="S9" i="105"/>
  <c r="R9" i="105"/>
  <c r="Q9" i="105"/>
  <c r="P9" i="105"/>
  <c r="O9" i="105"/>
  <c r="N9" i="105"/>
  <c r="M9" i="105"/>
  <c r="L9" i="105"/>
  <c r="K9" i="105"/>
  <c r="J9" i="105"/>
  <c r="I9" i="105"/>
  <c r="H9" i="105"/>
  <c r="G9" i="105"/>
  <c r="F9" i="105"/>
  <c r="E9" i="105"/>
  <c r="D9" i="105"/>
  <c r="C9" i="105"/>
  <c r="B9" i="105"/>
  <c r="AG8" i="105"/>
  <c r="AF8" i="105"/>
  <c r="AE8" i="105"/>
  <c r="AD8" i="105"/>
  <c r="AC8" i="105"/>
  <c r="AB8" i="105"/>
  <c r="AA8" i="105"/>
  <c r="Z8" i="105"/>
  <c r="Y8" i="105"/>
  <c r="X8" i="105"/>
  <c r="W8" i="105"/>
  <c r="V8" i="105"/>
  <c r="U8" i="105"/>
  <c r="T8" i="105"/>
  <c r="S8" i="105"/>
  <c r="R8" i="105"/>
  <c r="Q8" i="105"/>
  <c r="P8" i="105"/>
  <c r="O8" i="105"/>
  <c r="N8" i="105"/>
  <c r="M8" i="105"/>
  <c r="L8" i="105"/>
  <c r="K8" i="105"/>
  <c r="J8" i="105"/>
  <c r="I8" i="105"/>
  <c r="H8" i="105"/>
  <c r="G8" i="105"/>
  <c r="F8" i="105"/>
  <c r="E8" i="105"/>
  <c r="D8" i="105"/>
  <c r="C8" i="105"/>
  <c r="B8" i="105"/>
  <c r="AG6" i="105"/>
  <c r="AF6" i="105"/>
  <c r="AE6" i="105"/>
  <c r="AD6" i="105"/>
  <c r="AC6" i="105"/>
  <c r="AB6" i="105"/>
  <c r="AA6" i="105"/>
  <c r="Z6" i="105"/>
  <c r="Y6" i="105"/>
  <c r="X6" i="105"/>
  <c r="W6" i="105"/>
  <c r="V6" i="105"/>
  <c r="U6" i="105"/>
  <c r="T6" i="105"/>
  <c r="S6" i="105"/>
  <c r="R6" i="105"/>
  <c r="Q6" i="105"/>
  <c r="P6" i="105"/>
  <c r="O6" i="105"/>
  <c r="N6" i="105"/>
  <c r="M6" i="105"/>
  <c r="L6" i="105"/>
  <c r="K6" i="105"/>
  <c r="J6" i="105"/>
  <c r="I6" i="105"/>
  <c r="H6" i="105"/>
  <c r="G6" i="105"/>
  <c r="F6" i="105"/>
  <c r="E6" i="105"/>
  <c r="D6" i="105"/>
  <c r="C6" i="105"/>
  <c r="B6" i="105"/>
  <c r="AG3" i="105"/>
  <c r="AF3" i="105"/>
  <c r="AE3" i="105"/>
  <c r="AD3" i="105"/>
  <c r="AC3" i="105"/>
  <c r="AB3" i="105"/>
  <c r="AA3" i="105"/>
  <c r="Z3" i="105"/>
  <c r="Y3" i="105"/>
  <c r="X3" i="105"/>
  <c r="W3" i="105"/>
  <c r="V3" i="105"/>
  <c r="U3" i="105"/>
  <c r="T3" i="105"/>
  <c r="S3" i="105"/>
  <c r="R3" i="105"/>
  <c r="Q3" i="105"/>
  <c r="P3" i="105"/>
  <c r="O3" i="105"/>
  <c r="N3" i="105"/>
  <c r="M3" i="105"/>
  <c r="L3" i="105"/>
  <c r="K3" i="105"/>
  <c r="J3" i="105"/>
  <c r="I3" i="105"/>
  <c r="H3" i="105"/>
  <c r="G3" i="105"/>
  <c r="F3" i="105"/>
  <c r="E3" i="105"/>
  <c r="D3" i="105"/>
  <c r="C3" i="105"/>
  <c r="B3" i="105"/>
  <c r="AG11" i="104"/>
  <c r="AF11" i="104"/>
  <c r="AE11" i="104"/>
  <c r="AD11" i="104"/>
  <c r="AC11" i="104"/>
  <c r="AB11" i="104"/>
  <c r="AA11" i="104"/>
  <c r="Z11" i="104"/>
  <c r="Y11" i="104"/>
  <c r="X11" i="104"/>
  <c r="W11" i="104"/>
  <c r="V11" i="104"/>
  <c r="U11" i="104"/>
  <c r="T11" i="104"/>
  <c r="S11" i="104"/>
  <c r="R11" i="104"/>
  <c r="Q11" i="104"/>
  <c r="P11" i="104"/>
  <c r="O11" i="104"/>
  <c r="N11" i="104"/>
  <c r="M11" i="104"/>
  <c r="L11" i="104"/>
  <c r="K11" i="104"/>
  <c r="J11" i="104"/>
  <c r="I11" i="104"/>
  <c r="H11" i="104"/>
  <c r="G11" i="104"/>
  <c r="F11" i="104"/>
  <c r="E11" i="104"/>
  <c r="D11" i="104"/>
  <c r="C11" i="104"/>
  <c r="B11" i="104"/>
  <c r="AG9" i="104"/>
  <c r="AF9" i="104"/>
  <c r="AE9" i="104"/>
  <c r="AD9" i="104"/>
  <c r="AC9" i="104"/>
  <c r="AB9" i="104"/>
  <c r="AA9" i="104"/>
  <c r="Z9" i="104"/>
  <c r="Y9" i="104"/>
  <c r="X9" i="104"/>
  <c r="W9" i="104"/>
  <c r="V9" i="104"/>
  <c r="U9" i="104"/>
  <c r="T9" i="104"/>
  <c r="S9" i="104"/>
  <c r="R9" i="104"/>
  <c r="Q9" i="104"/>
  <c r="P9" i="104"/>
  <c r="O9" i="104"/>
  <c r="N9" i="104"/>
  <c r="M9" i="104"/>
  <c r="L9" i="104"/>
  <c r="K9" i="104"/>
  <c r="J9" i="104"/>
  <c r="I9" i="104"/>
  <c r="H9" i="104"/>
  <c r="G9" i="104"/>
  <c r="F9" i="104"/>
  <c r="E9" i="104"/>
  <c r="D9" i="104"/>
  <c r="C9" i="104"/>
  <c r="B9" i="104"/>
  <c r="AG8" i="104"/>
  <c r="AF8" i="104"/>
  <c r="AE8" i="104"/>
  <c r="AD8" i="104"/>
  <c r="AC8" i="104"/>
  <c r="AB8" i="104"/>
  <c r="AA8" i="104"/>
  <c r="Z8" i="104"/>
  <c r="Y8" i="104"/>
  <c r="X8" i="104"/>
  <c r="W8" i="104"/>
  <c r="V8" i="104"/>
  <c r="U8" i="104"/>
  <c r="T8" i="104"/>
  <c r="S8" i="104"/>
  <c r="R8" i="104"/>
  <c r="Q8" i="104"/>
  <c r="P8" i="104"/>
  <c r="O8" i="104"/>
  <c r="N8" i="104"/>
  <c r="M8" i="104"/>
  <c r="L8" i="104"/>
  <c r="K8" i="104"/>
  <c r="J8" i="104"/>
  <c r="I8" i="104"/>
  <c r="H8" i="104"/>
  <c r="G8" i="104"/>
  <c r="F8" i="104"/>
  <c r="E8" i="104"/>
  <c r="D8" i="104"/>
  <c r="C8" i="104"/>
  <c r="B8" i="104"/>
  <c r="AG6" i="104"/>
  <c r="AF6" i="104"/>
  <c r="AE6" i="104"/>
  <c r="AD6" i="104"/>
  <c r="AC6" i="104"/>
  <c r="AB6" i="104"/>
  <c r="AA6" i="104"/>
  <c r="Z6" i="104"/>
  <c r="Y6" i="104"/>
  <c r="X6" i="104"/>
  <c r="W6" i="104"/>
  <c r="V6" i="104"/>
  <c r="U6" i="104"/>
  <c r="T6" i="104"/>
  <c r="S6" i="104"/>
  <c r="R6" i="104"/>
  <c r="Q6" i="104"/>
  <c r="P6" i="104"/>
  <c r="O6" i="104"/>
  <c r="N6" i="104"/>
  <c r="M6" i="104"/>
  <c r="L6" i="104"/>
  <c r="K6" i="104"/>
  <c r="J6" i="104"/>
  <c r="I6" i="104"/>
  <c r="H6" i="104"/>
  <c r="G6" i="104"/>
  <c r="F6" i="104"/>
  <c r="E6" i="104"/>
  <c r="D6" i="104"/>
  <c r="C6" i="104"/>
  <c r="B6" i="104"/>
  <c r="AG3" i="104"/>
  <c r="AF3" i="104"/>
  <c r="AE3" i="104"/>
  <c r="AD3" i="104"/>
  <c r="AC3" i="104"/>
  <c r="AB3" i="104"/>
  <c r="AA3" i="104"/>
  <c r="Z3" i="104"/>
  <c r="Y3" i="104"/>
  <c r="X3" i="104"/>
  <c r="W3" i="104"/>
  <c r="V3" i="104"/>
  <c r="U3" i="104"/>
  <c r="T3" i="104"/>
  <c r="S3" i="104"/>
  <c r="R3" i="104"/>
  <c r="Q3" i="104"/>
  <c r="P3" i="104"/>
  <c r="O3" i="104"/>
  <c r="N3" i="104"/>
  <c r="M3" i="104"/>
  <c r="L3" i="104"/>
  <c r="K3" i="104"/>
  <c r="J3" i="104"/>
  <c r="I3" i="104"/>
  <c r="H3" i="104"/>
  <c r="G3" i="104"/>
  <c r="F3" i="104"/>
  <c r="E3" i="104"/>
  <c r="D3" i="104"/>
  <c r="C3" i="104"/>
  <c r="B3" i="104"/>
  <c r="AG11" i="103"/>
  <c r="AF11" i="103"/>
  <c r="AE11" i="103"/>
  <c r="AD11" i="103"/>
  <c r="AC11" i="103"/>
  <c r="AB11" i="103"/>
  <c r="AA11" i="103"/>
  <c r="Z11" i="103"/>
  <c r="Y11" i="103"/>
  <c r="X11" i="103"/>
  <c r="W11" i="103"/>
  <c r="V11" i="103"/>
  <c r="U11" i="103"/>
  <c r="T11" i="103"/>
  <c r="S11" i="103"/>
  <c r="R11" i="103"/>
  <c r="Q11" i="103"/>
  <c r="P11" i="103"/>
  <c r="O11" i="103"/>
  <c r="N11" i="103"/>
  <c r="M11" i="103"/>
  <c r="L11" i="103"/>
  <c r="K11" i="103"/>
  <c r="J11" i="103"/>
  <c r="I11" i="103"/>
  <c r="H11" i="103"/>
  <c r="G11" i="103"/>
  <c r="F11" i="103"/>
  <c r="E11" i="103"/>
  <c r="D11" i="103"/>
  <c r="C11" i="103"/>
  <c r="B11" i="103"/>
  <c r="AG9" i="103"/>
  <c r="AF9" i="103"/>
  <c r="AE9" i="103"/>
  <c r="AD9" i="103"/>
  <c r="AC9" i="103"/>
  <c r="AB9" i="103"/>
  <c r="AA9" i="103"/>
  <c r="Z9" i="103"/>
  <c r="Y9" i="103"/>
  <c r="X9" i="103"/>
  <c r="W9" i="103"/>
  <c r="V9" i="103"/>
  <c r="U9" i="103"/>
  <c r="T9" i="103"/>
  <c r="S9" i="103"/>
  <c r="R9" i="103"/>
  <c r="Q9" i="103"/>
  <c r="P9" i="103"/>
  <c r="O9" i="103"/>
  <c r="N9" i="103"/>
  <c r="M9" i="103"/>
  <c r="L9" i="103"/>
  <c r="K9" i="103"/>
  <c r="J9" i="103"/>
  <c r="I9" i="103"/>
  <c r="H9" i="103"/>
  <c r="G9" i="103"/>
  <c r="F9" i="103"/>
  <c r="E9" i="103"/>
  <c r="D9" i="103"/>
  <c r="C9" i="103"/>
  <c r="B9" i="103"/>
  <c r="AG8" i="103"/>
  <c r="AF8" i="103"/>
  <c r="AE8" i="103"/>
  <c r="AD8" i="103"/>
  <c r="AC8" i="103"/>
  <c r="AB8" i="103"/>
  <c r="AA8" i="103"/>
  <c r="Z8" i="103"/>
  <c r="Y8" i="103"/>
  <c r="X8" i="103"/>
  <c r="W8" i="103"/>
  <c r="V8" i="103"/>
  <c r="U8" i="103"/>
  <c r="T8" i="103"/>
  <c r="S8" i="103"/>
  <c r="R8" i="103"/>
  <c r="Q8" i="103"/>
  <c r="P8" i="103"/>
  <c r="O8" i="103"/>
  <c r="N8" i="103"/>
  <c r="M8" i="103"/>
  <c r="L8" i="103"/>
  <c r="K8" i="103"/>
  <c r="J8" i="103"/>
  <c r="I8" i="103"/>
  <c r="H8" i="103"/>
  <c r="G8" i="103"/>
  <c r="F8" i="103"/>
  <c r="E8" i="103"/>
  <c r="D8" i="103"/>
  <c r="C8" i="103"/>
  <c r="B8" i="103"/>
  <c r="AG6" i="103"/>
  <c r="AF6" i="103"/>
  <c r="AE6" i="103"/>
  <c r="AD6" i="103"/>
  <c r="AC6" i="103"/>
  <c r="AB6" i="103"/>
  <c r="AA6" i="103"/>
  <c r="Z6" i="103"/>
  <c r="Y6" i="103"/>
  <c r="X6" i="103"/>
  <c r="W6" i="103"/>
  <c r="V6" i="103"/>
  <c r="U6" i="103"/>
  <c r="T6" i="103"/>
  <c r="S6" i="103"/>
  <c r="R6" i="103"/>
  <c r="Q6" i="103"/>
  <c r="P6" i="103"/>
  <c r="O6" i="103"/>
  <c r="N6" i="103"/>
  <c r="M6" i="103"/>
  <c r="L6" i="103"/>
  <c r="K6" i="103"/>
  <c r="J6" i="103"/>
  <c r="I6" i="103"/>
  <c r="H6" i="103"/>
  <c r="G6" i="103"/>
  <c r="F6" i="103"/>
  <c r="E6" i="103"/>
  <c r="D6" i="103"/>
  <c r="C6" i="103"/>
  <c r="B6" i="103"/>
  <c r="AG3" i="103"/>
  <c r="AF3" i="103"/>
  <c r="AE3" i="103"/>
  <c r="AD3" i="103"/>
  <c r="AC3" i="103"/>
  <c r="AB3" i="103"/>
  <c r="AA3" i="103"/>
  <c r="Z3" i="103"/>
  <c r="Y3" i="103"/>
  <c r="X3" i="103"/>
  <c r="W3" i="103"/>
  <c r="V3" i="103"/>
  <c r="U3" i="103"/>
  <c r="T3" i="103"/>
  <c r="S3" i="103"/>
  <c r="R3" i="103"/>
  <c r="Q3" i="103"/>
  <c r="P3" i="103"/>
  <c r="O3" i="103"/>
  <c r="N3" i="103"/>
  <c r="M3" i="103"/>
  <c r="L3" i="103"/>
  <c r="K3" i="103"/>
  <c r="J3" i="103"/>
  <c r="I3" i="103"/>
  <c r="H3" i="103"/>
  <c r="G3" i="103"/>
  <c r="F3" i="103"/>
  <c r="E3" i="103"/>
  <c r="D3" i="103"/>
  <c r="C3" i="103"/>
  <c r="B3" i="103"/>
  <c r="AG11" i="102"/>
  <c r="AF11" i="102"/>
  <c r="AE11" i="102"/>
  <c r="AD11" i="102"/>
  <c r="AC11" i="102"/>
  <c r="AB11" i="102"/>
  <c r="AA11" i="102"/>
  <c r="Z11" i="102"/>
  <c r="Y11" i="102"/>
  <c r="X11" i="102"/>
  <c r="W11" i="102"/>
  <c r="V11" i="102"/>
  <c r="U11" i="102"/>
  <c r="T11" i="102"/>
  <c r="S11" i="102"/>
  <c r="R11" i="102"/>
  <c r="Q11" i="102"/>
  <c r="P11" i="102"/>
  <c r="O11" i="102"/>
  <c r="N11" i="102"/>
  <c r="M11" i="102"/>
  <c r="L11" i="102"/>
  <c r="K11" i="102"/>
  <c r="J11" i="102"/>
  <c r="I11" i="102"/>
  <c r="H11" i="102"/>
  <c r="G11" i="102"/>
  <c r="F11" i="102"/>
  <c r="E11" i="102"/>
  <c r="D11" i="102"/>
  <c r="C11" i="102"/>
  <c r="B11" i="102"/>
  <c r="AG9" i="102"/>
  <c r="AF9" i="102"/>
  <c r="AE9" i="102"/>
  <c r="AD9" i="102"/>
  <c r="AC9" i="102"/>
  <c r="AB9" i="102"/>
  <c r="AA9" i="102"/>
  <c r="Z9" i="102"/>
  <c r="Y9" i="102"/>
  <c r="X9" i="102"/>
  <c r="W9" i="102"/>
  <c r="V9" i="102"/>
  <c r="U9" i="102"/>
  <c r="T9" i="102"/>
  <c r="S9" i="102"/>
  <c r="R9" i="102"/>
  <c r="Q9" i="102"/>
  <c r="P9" i="102"/>
  <c r="O9" i="102"/>
  <c r="N9" i="102"/>
  <c r="M9" i="102"/>
  <c r="L9" i="102"/>
  <c r="K9" i="102"/>
  <c r="J9" i="102"/>
  <c r="I9" i="102"/>
  <c r="H9" i="102"/>
  <c r="G9" i="102"/>
  <c r="F9" i="102"/>
  <c r="E9" i="102"/>
  <c r="D9" i="102"/>
  <c r="C9" i="102"/>
  <c r="B9" i="102"/>
  <c r="AG8" i="102"/>
  <c r="AF8" i="102"/>
  <c r="AE8" i="102"/>
  <c r="AD8" i="102"/>
  <c r="AC8" i="102"/>
  <c r="AB8" i="102"/>
  <c r="AA8" i="102"/>
  <c r="Z8" i="102"/>
  <c r="Y8" i="102"/>
  <c r="X8" i="102"/>
  <c r="W8" i="102"/>
  <c r="V8" i="102"/>
  <c r="U8" i="102"/>
  <c r="T8" i="102"/>
  <c r="S8" i="102"/>
  <c r="R8" i="102"/>
  <c r="Q8" i="102"/>
  <c r="P8" i="102"/>
  <c r="O8" i="102"/>
  <c r="N8" i="102"/>
  <c r="M8" i="102"/>
  <c r="L8" i="102"/>
  <c r="K8" i="102"/>
  <c r="J8" i="102"/>
  <c r="I8" i="102"/>
  <c r="H8" i="102"/>
  <c r="G8" i="102"/>
  <c r="F8" i="102"/>
  <c r="E8" i="102"/>
  <c r="D8" i="102"/>
  <c r="C8" i="102"/>
  <c r="B8" i="102"/>
  <c r="AG6" i="102"/>
  <c r="AF6" i="102"/>
  <c r="AE6" i="102"/>
  <c r="AD6" i="102"/>
  <c r="AC6" i="102"/>
  <c r="AB6" i="102"/>
  <c r="AA6" i="102"/>
  <c r="Z6" i="102"/>
  <c r="Y6" i="102"/>
  <c r="X6" i="102"/>
  <c r="W6" i="102"/>
  <c r="V6" i="102"/>
  <c r="U6" i="102"/>
  <c r="T6" i="102"/>
  <c r="S6" i="102"/>
  <c r="R6" i="102"/>
  <c r="Q6" i="102"/>
  <c r="P6" i="102"/>
  <c r="O6" i="102"/>
  <c r="N6" i="102"/>
  <c r="M6" i="102"/>
  <c r="L6" i="102"/>
  <c r="K6" i="102"/>
  <c r="J6" i="102"/>
  <c r="I6" i="102"/>
  <c r="H6" i="102"/>
  <c r="G6" i="102"/>
  <c r="F6" i="102"/>
  <c r="E6" i="102"/>
  <c r="D6" i="102"/>
  <c r="C6" i="102"/>
  <c r="B6" i="102"/>
  <c r="AG3" i="102"/>
  <c r="AF3" i="102"/>
  <c r="AE3" i="102"/>
  <c r="AD3" i="102"/>
  <c r="AC3" i="102"/>
  <c r="AB3" i="102"/>
  <c r="AA3" i="102"/>
  <c r="Z3" i="102"/>
  <c r="Y3" i="102"/>
  <c r="X3" i="102"/>
  <c r="W3" i="102"/>
  <c r="V3" i="102"/>
  <c r="U3" i="102"/>
  <c r="T3" i="102"/>
  <c r="S3" i="102"/>
  <c r="R3" i="102"/>
  <c r="Q3" i="102"/>
  <c r="P3" i="102"/>
  <c r="O3" i="102"/>
  <c r="N3" i="102"/>
  <c r="M3" i="102"/>
  <c r="L3" i="102"/>
  <c r="K3" i="102"/>
  <c r="J3" i="102"/>
  <c r="I3" i="102"/>
  <c r="H3" i="102"/>
  <c r="G3" i="102"/>
  <c r="F3" i="102"/>
  <c r="E3" i="102"/>
  <c r="D3" i="102"/>
  <c r="C3" i="102"/>
  <c r="B3" i="102"/>
  <c r="AG11" i="101"/>
  <c r="AF11" i="101"/>
  <c r="AE11" i="101"/>
  <c r="AD11" i="101"/>
  <c r="AC11" i="101"/>
  <c r="AB11" i="101"/>
  <c r="AA11" i="101"/>
  <c r="Z11" i="101"/>
  <c r="Y11" i="101"/>
  <c r="X11" i="101"/>
  <c r="W11" i="101"/>
  <c r="V11" i="101"/>
  <c r="U11" i="101"/>
  <c r="T11" i="101"/>
  <c r="S11" i="101"/>
  <c r="R11" i="101"/>
  <c r="Q11" i="101"/>
  <c r="P11" i="101"/>
  <c r="O11" i="101"/>
  <c r="N11" i="101"/>
  <c r="M11" i="101"/>
  <c r="L11" i="101"/>
  <c r="K11" i="101"/>
  <c r="J11" i="101"/>
  <c r="I11" i="101"/>
  <c r="H11" i="101"/>
  <c r="G11" i="101"/>
  <c r="F11" i="101"/>
  <c r="E11" i="101"/>
  <c r="D11" i="101"/>
  <c r="C11" i="101"/>
  <c r="B11" i="101"/>
  <c r="AG9" i="101"/>
  <c r="AF9" i="101"/>
  <c r="AE9" i="101"/>
  <c r="AD9" i="101"/>
  <c r="AC9" i="101"/>
  <c r="AB9" i="101"/>
  <c r="AA9" i="101"/>
  <c r="Z9" i="101"/>
  <c r="Y9" i="101"/>
  <c r="X9" i="101"/>
  <c r="W9" i="101"/>
  <c r="V9" i="101"/>
  <c r="U9" i="101"/>
  <c r="T9" i="101"/>
  <c r="S9" i="101"/>
  <c r="R9" i="101"/>
  <c r="Q9" i="101"/>
  <c r="P9" i="101"/>
  <c r="O9" i="101"/>
  <c r="N9" i="101"/>
  <c r="M9" i="101"/>
  <c r="L9" i="101"/>
  <c r="K9" i="101"/>
  <c r="J9" i="101"/>
  <c r="I9" i="101"/>
  <c r="H9" i="101"/>
  <c r="G9" i="101"/>
  <c r="F9" i="101"/>
  <c r="E9" i="101"/>
  <c r="D9" i="101"/>
  <c r="C9" i="101"/>
  <c r="B9" i="101"/>
  <c r="AG8" i="101"/>
  <c r="AF8" i="101"/>
  <c r="AE8" i="101"/>
  <c r="AD8" i="101"/>
  <c r="AC8" i="101"/>
  <c r="AB8" i="101"/>
  <c r="AA8" i="101"/>
  <c r="Z8" i="101"/>
  <c r="Y8" i="101"/>
  <c r="X8" i="101"/>
  <c r="W8" i="101"/>
  <c r="V8" i="101"/>
  <c r="U8" i="101"/>
  <c r="T8" i="101"/>
  <c r="S8" i="101"/>
  <c r="R8" i="101"/>
  <c r="Q8" i="101"/>
  <c r="P8" i="101"/>
  <c r="O8" i="101"/>
  <c r="N8" i="101"/>
  <c r="M8" i="101"/>
  <c r="L8" i="101"/>
  <c r="K8" i="101"/>
  <c r="J8" i="101"/>
  <c r="I8" i="101"/>
  <c r="H8" i="101"/>
  <c r="G8" i="101"/>
  <c r="F8" i="101"/>
  <c r="E8" i="101"/>
  <c r="D8" i="101"/>
  <c r="C8" i="101"/>
  <c r="B8" i="101"/>
  <c r="AG6" i="101"/>
  <c r="AF6" i="101"/>
  <c r="AE6" i="101"/>
  <c r="AD6" i="101"/>
  <c r="AC6" i="101"/>
  <c r="AB6" i="101"/>
  <c r="AA6" i="101"/>
  <c r="Z6" i="101"/>
  <c r="Y6" i="101"/>
  <c r="X6" i="101"/>
  <c r="W6" i="101"/>
  <c r="V6" i="101"/>
  <c r="U6" i="101"/>
  <c r="T6" i="101"/>
  <c r="S6" i="101"/>
  <c r="R6" i="101"/>
  <c r="Q6" i="101"/>
  <c r="P6" i="101"/>
  <c r="O6" i="101"/>
  <c r="N6" i="101"/>
  <c r="M6" i="101"/>
  <c r="L6" i="101"/>
  <c r="K6" i="101"/>
  <c r="J6" i="101"/>
  <c r="I6" i="101"/>
  <c r="H6" i="101"/>
  <c r="G6" i="101"/>
  <c r="F6" i="101"/>
  <c r="E6" i="101"/>
  <c r="D6" i="101"/>
  <c r="C6" i="101"/>
  <c r="B6" i="101"/>
  <c r="AG3" i="101"/>
  <c r="AF3" i="101"/>
  <c r="AE3" i="101"/>
  <c r="AD3" i="101"/>
  <c r="AC3" i="101"/>
  <c r="AB3" i="101"/>
  <c r="AA3" i="101"/>
  <c r="Z3" i="101"/>
  <c r="Y3" i="101"/>
  <c r="X3" i="101"/>
  <c r="W3" i="101"/>
  <c r="V3" i="101"/>
  <c r="U3" i="101"/>
  <c r="T3" i="101"/>
  <c r="S3" i="101"/>
  <c r="R3" i="101"/>
  <c r="Q3" i="101"/>
  <c r="P3" i="101"/>
  <c r="O3" i="101"/>
  <c r="N3" i="101"/>
  <c r="M3" i="101"/>
  <c r="L3" i="101"/>
  <c r="K3" i="101"/>
  <c r="J3" i="101"/>
  <c r="I3" i="101"/>
  <c r="H3" i="101"/>
  <c r="G3" i="101"/>
  <c r="F3" i="101"/>
  <c r="E3" i="101"/>
  <c r="D3" i="101"/>
  <c r="C3" i="101"/>
  <c r="B3" i="101"/>
  <c r="AG11" i="100"/>
  <c r="AF11" i="100"/>
  <c r="AE11" i="100"/>
  <c r="AD11" i="100"/>
  <c r="AC11" i="100"/>
  <c r="AB11" i="100"/>
  <c r="AA11" i="100"/>
  <c r="Z11" i="100"/>
  <c r="Y11" i="100"/>
  <c r="X11" i="100"/>
  <c r="W11" i="100"/>
  <c r="V11" i="100"/>
  <c r="U11" i="100"/>
  <c r="T11" i="100"/>
  <c r="S11" i="100"/>
  <c r="R11" i="100"/>
  <c r="Q11" i="100"/>
  <c r="P11" i="100"/>
  <c r="O11" i="100"/>
  <c r="N11" i="100"/>
  <c r="M11" i="100"/>
  <c r="L11" i="100"/>
  <c r="K11" i="100"/>
  <c r="J11" i="100"/>
  <c r="I11" i="100"/>
  <c r="H11" i="100"/>
  <c r="G11" i="100"/>
  <c r="F11" i="100"/>
  <c r="E11" i="100"/>
  <c r="D11" i="100"/>
  <c r="C11" i="100"/>
  <c r="B11" i="100"/>
  <c r="AG9" i="100"/>
  <c r="AF9" i="100"/>
  <c r="AE9" i="100"/>
  <c r="AD9" i="100"/>
  <c r="AC9" i="100"/>
  <c r="AB9" i="100"/>
  <c r="AA9" i="100"/>
  <c r="Z9" i="100"/>
  <c r="Y9" i="100"/>
  <c r="X9" i="100"/>
  <c r="W9" i="100"/>
  <c r="V9" i="100"/>
  <c r="U9" i="100"/>
  <c r="T9" i="100"/>
  <c r="S9" i="100"/>
  <c r="R9" i="100"/>
  <c r="Q9" i="100"/>
  <c r="P9" i="100"/>
  <c r="O9" i="100"/>
  <c r="N9" i="100"/>
  <c r="M9" i="100"/>
  <c r="L9" i="100"/>
  <c r="K9" i="100"/>
  <c r="J9" i="100"/>
  <c r="I9" i="100"/>
  <c r="H9" i="100"/>
  <c r="G9" i="100"/>
  <c r="F9" i="100"/>
  <c r="E9" i="100"/>
  <c r="D9" i="100"/>
  <c r="C9" i="100"/>
  <c r="B9" i="100"/>
  <c r="AG8" i="100"/>
  <c r="AF8" i="100"/>
  <c r="AE8" i="100"/>
  <c r="AD8" i="100"/>
  <c r="AC8" i="100"/>
  <c r="AB8" i="100"/>
  <c r="AA8" i="100"/>
  <c r="Z8" i="100"/>
  <c r="Y8" i="100"/>
  <c r="X8" i="100"/>
  <c r="W8" i="100"/>
  <c r="V8" i="100"/>
  <c r="U8" i="100"/>
  <c r="T8" i="100"/>
  <c r="S8" i="100"/>
  <c r="R8" i="100"/>
  <c r="Q8" i="100"/>
  <c r="P8" i="100"/>
  <c r="O8" i="100"/>
  <c r="N8" i="100"/>
  <c r="M8" i="100"/>
  <c r="L8" i="100"/>
  <c r="K8" i="100"/>
  <c r="J8" i="100"/>
  <c r="I8" i="100"/>
  <c r="H8" i="100"/>
  <c r="G8" i="100"/>
  <c r="F8" i="100"/>
  <c r="E8" i="100"/>
  <c r="D8" i="100"/>
  <c r="C8" i="100"/>
  <c r="B8" i="100"/>
  <c r="AG6" i="100"/>
  <c r="AF6" i="100"/>
  <c r="AE6" i="100"/>
  <c r="AD6" i="100"/>
  <c r="AC6" i="100"/>
  <c r="AB6" i="100"/>
  <c r="AA6" i="100"/>
  <c r="Z6" i="100"/>
  <c r="Y6" i="100"/>
  <c r="X6" i="100"/>
  <c r="W6" i="100"/>
  <c r="V6" i="100"/>
  <c r="U6" i="100"/>
  <c r="T6" i="100"/>
  <c r="S6" i="100"/>
  <c r="R6" i="100"/>
  <c r="Q6" i="100"/>
  <c r="P6" i="100"/>
  <c r="O6" i="100"/>
  <c r="N6" i="100"/>
  <c r="M6" i="100"/>
  <c r="L6" i="100"/>
  <c r="K6" i="100"/>
  <c r="J6" i="100"/>
  <c r="I6" i="100"/>
  <c r="H6" i="100"/>
  <c r="G6" i="100"/>
  <c r="F6" i="100"/>
  <c r="E6" i="100"/>
  <c r="D6" i="100"/>
  <c r="C6" i="100"/>
  <c r="B6" i="100"/>
  <c r="AG3" i="100"/>
  <c r="AF3" i="100"/>
  <c r="AE3" i="100"/>
  <c r="AD3" i="100"/>
  <c r="AC3" i="100"/>
  <c r="AB3" i="100"/>
  <c r="AA3" i="100"/>
  <c r="Z3" i="100"/>
  <c r="Y3" i="100"/>
  <c r="X3" i="100"/>
  <c r="W3" i="100"/>
  <c r="V3" i="100"/>
  <c r="U3" i="100"/>
  <c r="T3" i="100"/>
  <c r="S3" i="100"/>
  <c r="R3" i="100"/>
  <c r="Q3" i="100"/>
  <c r="P3" i="100"/>
  <c r="O3" i="100"/>
  <c r="N3" i="100"/>
  <c r="M3" i="100"/>
  <c r="L3" i="100"/>
  <c r="K3" i="100"/>
  <c r="J3" i="100"/>
  <c r="I3" i="100"/>
  <c r="H3" i="100"/>
  <c r="G3" i="100"/>
  <c r="F3" i="100"/>
  <c r="E3" i="100"/>
  <c r="D3" i="100"/>
  <c r="C3" i="100"/>
  <c r="B3" i="100"/>
  <c r="AG11" i="99"/>
  <c r="AF11" i="99"/>
  <c r="AE11" i="99"/>
  <c r="AD11" i="99"/>
  <c r="AC11" i="99"/>
  <c r="AB11" i="99"/>
  <c r="AA11" i="99"/>
  <c r="Z11" i="99"/>
  <c r="Y11" i="99"/>
  <c r="X11" i="99"/>
  <c r="W11" i="99"/>
  <c r="V11" i="99"/>
  <c r="U11" i="99"/>
  <c r="T11" i="99"/>
  <c r="S11" i="99"/>
  <c r="R11" i="99"/>
  <c r="Q11" i="99"/>
  <c r="P11" i="99"/>
  <c r="O11" i="99"/>
  <c r="N11" i="99"/>
  <c r="M11" i="99"/>
  <c r="L11" i="99"/>
  <c r="K11" i="99"/>
  <c r="J11" i="99"/>
  <c r="I11" i="99"/>
  <c r="H11" i="99"/>
  <c r="G11" i="99"/>
  <c r="F11" i="99"/>
  <c r="E11" i="99"/>
  <c r="D11" i="99"/>
  <c r="C11" i="99"/>
  <c r="B11" i="99"/>
  <c r="AG9" i="99"/>
  <c r="AF9" i="99"/>
  <c r="AE9" i="99"/>
  <c r="AD9" i="99"/>
  <c r="AC9" i="99"/>
  <c r="AB9" i="99"/>
  <c r="AA9" i="99"/>
  <c r="Z9" i="99"/>
  <c r="Y9" i="99"/>
  <c r="X9" i="99"/>
  <c r="W9" i="99"/>
  <c r="V9" i="99"/>
  <c r="U9" i="99"/>
  <c r="T9" i="99"/>
  <c r="S9" i="99"/>
  <c r="R9" i="99"/>
  <c r="Q9" i="99"/>
  <c r="P9" i="99"/>
  <c r="O9" i="99"/>
  <c r="N9" i="99"/>
  <c r="M9" i="99"/>
  <c r="L9" i="99"/>
  <c r="K9" i="99"/>
  <c r="J9" i="99"/>
  <c r="I9" i="99"/>
  <c r="H9" i="99"/>
  <c r="G9" i="99"/>
  <c r="F9" i="99"/>
  <c r="E9" i="99"/>
  <c r="D9" i="99"/>
  <c r="C9" i="99"/>
  <c r="B9" i="99"/>
  <c r="AG8" i="99"/>
  <c r="AF8" i="99"/>
  <c r="AE8" i="99"/>
  <c r="AD8" i="99"/>
  <c r="AC8" i="99"/>
  <c r="AB8" i="99"/>
  <c r="AA8" i="99"/>
  <c r="Z8" i="99"/>
  <c r="Y8" i="99"/>
  <c r="X8" i="99"/>
  <c r="W8" i="99"/>
  <c r="V8" i="99"/>
  <c r="U8" i="99"/>
  <c r="T8" i="99"/>
  <c r="S8" i="99"/>
  <c r="R8" i="99"/>
  <c r="Q8" i="99"/>
  <c r="P8" i="99"/>
  <c r="O8" i="99"/>
  <c r="N8" i="99"/>
  <c r="M8" i="99"/>
  <c r="L8" i="99"/>
  <c r="K8" i="99"/>
  <c r="J8" i="99"/>
  <c r="I8" i="99"/>
  <c r="H8" i="99"/>
  <c r="G8" i="99"/>
  <c r="F8" i="99"/>
  <c r="E8" i="99"/>
  <c r="D8" i="99"/>
  <c r="C8" i="99"/>
  <c r="B8" i="99"/>
  <c r="AG6" i="99"/>
  <c r="AF6" i="99"/>
  <c r="AE6" i="99"/>
  <c r="AD6" i="99"/>
  <c r="AC6" i="99"/>
  <c r="AB6" i="99"/>
  <c r="AA6" i="99"/>
  <c r="Z6" i="99"/>
  <c r="Y6" i="99"/>
  <c r="X6" i="99"/>
  <c r="W6" i="99"/>
  <c r="V6" i="99"/>
  <c r="U6" i="99"/>
  <c r="T6" i="99"/>
  <c r="S6" i="99"/>
  <c r="R6" i="99"/>
  <c r="Q6" i="99"/>
  <c r="P6" i="99"/>
  <c r="O6" i="99"/>
  <c r="N6" i="99"/>
  <c r="M6" i="99"/>
  <c r="L6" i="99"/>
  <c r="K6" i="99"/>
  <c r="J6" i="99"/>
  <c r="I6" i="99"/>
  <c r="H6" i="99"/>
  <c r="G6" i="99"/>
  <c r="F6" i="99"/>
  <c r="E6" i="99"/>
  <c r="D6" i="99"/>
  <c r="C6" i="99"/>
  <c r="B6" i="99"/>
  <c r="AG3" i="99"/>
  <c r="AF3" i="99"/>
  <c r="AE3" i="99"/>
  <c r="AD3" i="99"/>
  <c r="AC3" i="99"/>
  <c r="AB3" i="99"/>
  <c r="AA3" i="99"/>
  <c r="Z3" i="99"/>
  <c r="Y3" i="99"/>
  <c r="X3" i="99"/>
  <c r="W3" i="99"/>
  <c r="V3" i="99"/>
  <c r="U3" i="99"/>
  <c r="T3" i="99"/>
  <c r="S3" i="99"/>
  <c r="R3" i="99"/>
  <c r="Q3" i="99"/>
  <c r="P3" i="99"/>
  <c r="O3" i="99"/>
  <c r="N3" i="99"/>
  <c r="M3" i="99"/>
  <c r="L3" i="99"/>
  <c r="K3" i="99"/>
  <c r="J3" i="99"/>
  <c r="I3" i="99"/>
  <c r="H3" i="99"/>
  <c r="G3" i="99"/>
  <c r="F3" i="99"/>
  <c r="E3" i="99"/>
  <c r="D3" i="99"/>
  <c r="C3" i="99"/>
  <c r="B3" i="99"/>
  <c r="AG11" i="98"/>
  <c r="AF11" i="98"/>
  <c r="AE11" i="98"/>
  <c r="AD11" i="98"/>
  <c r="AC11" i="98"/>
  <c r="AB11" i="98"/>
  <c r="AA11" i="98"/>
  <c r="Z11" i="98"/>
  <c r="Y11" i="98"/>
  <c r="X11" i="98"/>
  <c r="W11" i="98"/>
  <c r="V11" i="98"/>
  <c r="U11" i="98"/>
  <c r="T11" i="98"/>
  <c r="S11" i="98"/>
  <c r="R11" i="98"/>
  <c r="Q11" i="98"/>
  <c r="P11" i="98"/>
  <c r="O11" i="98"/>
  <c r="N11" i="98"/>
  <c r="M11" i="98"/>
  <c r="L11" i="98"/>
  <c r="K11" i="98"/>
  <c r="J11" i="98"/>
  <c r="I11" i="98"/>
  <c r="H11" i="98"/>
  <c r="G11" i="98"/>
  <c r="F11" i="98"/>
  <c r="E11" i="98"/>
  <c r="D11" i="98"/>
  <c r="C11" i="98"/>
  <c r="B11" i="98"/>
  <c r="AG9" i="98"/>
  <c r="AF9" i="98"/>
  <c r="AE9" i="98"/>
  <c r="AD9" i="98"/>
  <c r="AC9" i="98"/>
  <c r="AB9" i="98"/>
  <c r="AA9" i="98"/>
  <c r="Z9" i="98"/>
  <c r="Y9" i="98"/>
  <c r="X9" i="98"/>
  <c r="W9" i="98"/>
  <c r="V9" i="98"/>
  <c r="U9" i="98"/>
  <c r="T9" i="98"/>
  <c r="S9" i="98"/>
  <c r="R9" i="98"/>
  <c r="Q9" i="98"/>
  <c r="P9" i="98"/>
  <c r="O9" i="98"/>
  <c r="N9" i="98"/>
  <c r="M9" i="98"/>
  <c r="L9" i="98"/>
  <c r="K9" i="98"/>
  <c r="J9" i="98"/>
  <c r="I9" i="98"/>
  <c r="H9" i="98"/>
  <c r="G9" i="98"/>
  <c r="F9" i="98"/>
  <c r="E9" i="98"/>
  <c r="D9" i="98"/>
  <c r="C9" i="98"/>
  <c r="B9" i="98"/>
  <c r="AG8" i="98"/>
  <c r="AF8" i="98"/>
  <c r="AE8" i="98"/>
  <c r="AD8" i="98"/>
  <c r="AC8" i="98"/>
  <c r="AB8" i="98"/>
  <c r="AA8" i="98"/>
  <c r="Z8" i="98"/>
  <c r="Y8" i="98"/>
  <c r="X8" i="98"/>
  <c r="W8" i="98"/>
  <c r="V8" i="98"/>
  <c r="U8" i="98"/>
  <c r="T8" i="98"/>
  <c r="S8" i="98"/>
  <c r="R8" i="98"/>
  <c r="Q8" i="98"/>
  <c r="P8" i="98"/>
  <c r="O8" i="98"/>
  <c r="N8" i="98"/>
  <c r="M8" i="98"/>
  <c r="L8" i="98"/>
  <c r="K8" i="98"/>
  <c r="J8" i="98"/>
  <c r="I8" i="98"/>
  <c r="H8" i="98"/>
  <c r="G8" i="98"/>
  <c r="F8" i="98"/>
  <c r="E8" i="98"/>
  <c r="D8" i="98"/>
  <c r="C8" i="98"/>
  <c r="B8" i="98"/>
  <c r="AG6" i="98"/>
  <c r="AF6" i="98"/>
  <c r="AE6" i="98"/>
  <c r="AD6" i="98"/>
  <c r="AC6" i="98"/>
  <c r="AB6" i="98"/>
  <c r="AA6" i="98"/>
  <c r="Z6" i="98"/>
  <c r="Y6" i="98"/>
  <c r="X6" i="98"/>
  <c r="W6" i="98"/>
  <c r="V6" i="98"/>
  <c r="U6" i="98"/>
  <c r="T6" i="98"/>
  <c r="S6" i="98"/>
  <c r="R6" i="98"/>
  <c r="Q6" i="98"/>
  <c r="P6" i="98"/>
  <c r="O6" i="98"/>
  <c r="N6" i="98"/>
  <c r="M6" i="98"/>
  <c r="L6" i="98"/>
  <c r="K6" i="98"/>
  <c r="J6" i="98"/>
  <c r="I6" i="98"/>
  <c r="H6" i="98"/>
  <c r="G6" i="98"/>
  <c r="F6" i="98"/>
  <c r="E6" i="98"/>
  <c r="D6" i="98"/>
  <c r="C6" i="98"/>
  <c r="B6" i="98"/>
  <c r="AG3" i="98"/>
  <c r="AF3" i="98"/>
  <c r="AE3" i="98"/>
  <c r="AD3" i="98"/>
  <c r="AC3" i="98"/>
  <c r="AB3" i="98"/>
  <c r="AA3" i="98"/>
  <c r="Z3" i="98"/>
  <c r="Y3" i="98"/>
  <c r="X3" i="98"/>
  <c r="W3" i="98"/>
  <c r="V3" i="98"/>
  <c r="U3" i="98"/>
  <c r="T3" i="98"/>
  <c r="S3" i="98"/>
  <c r="R3" i="98"/>
  <c r="Q3" i="98"/>
  <c r="P3" i="98"/>
  <c r="O3" i="98"/>
  <c r="N3" i="98"/>
  <c r="M3" i="98"/>
  <c r="L3" i="98"/>
  <c r="K3" i="98"/>
  <c r="J3" i="98"/>
  <c r="I3" i="98"/>
  <c r="H3" i="98"/>
  <c r="G3" i="98"/>
  <c r="F3" i="98"/>
  <c r="E3" i="98"/>
  <c r="D3" i="98"/>
  <c r="C3" i="98"/>
  <c r="B3" i="98"/>
  <c r="AG11" i="97"/>
  <c r="AF11" i="97"/>
  <c r="AE11" i="97"/>
  <c r="AD11" i="97"/>
  <c r="AC11" i="97"/>
  <c r="AB11" i="97"/>
  <c r="AA11" i="97"/>
  <c r="Z11" i="97"/>
  <c r="Y11" i="97"/>
  <c r="X11" i="97"/>
  <c r="W11" i="97"/>
  <c r="V11" i="97"/>
  <c r="U11" i="97"/>
  <c r="T11" i="97"/>
  <c r="S11" i="97"/>
  <c r="R11" i="97"/>
  <c r="Q11" i="97"/>
  <c r="P11" i="97"/>
  <c r="O11" i="97"/>
  <c r="N11" i="97"/>
  <c r="M11" i="97"/>
  <c r="L11" i="97"/>
  <c r="K11" i="97"/>
  <c r="J11" i="97"/>
  <c r="I11" i="97"/>
  <c r="H11" i="97"/>
  <c r="G11" i="97"/>
  <c r="F11" i="97"/>
  <c r="E11" i="97"/>
  <c r="D11" i="97"/>
  <c r="C11" i="97"/>
  <c r="B11" i="97"/>
  <c r="AG9" i="97"/>
  <c r="AF9" i="97"/>
  <c r="AE9" i="97"/>
  <c r="AD9" i="97"/>
  <c r="AC9" i="97"/>
  <c r="AB9" i="97"/>
  <c r="AA9" i="97"/>
  <c r="Z9" i="97"/>
  <c r="Y9" i="97"/>
  <c r="X9" i="97"/>
  <c r="W9" i="97"/>
  <c r="V9" i="97"/>
  <c r="U9" i="97"/>
  <c r="T9" i="97"/>
  <c r="S9" i="97"/>
  <c r="R9" i="97"/>
  <c r="Q9" i="97"/>
  <c r="P9" i="97"/>
  <c r="O9" i="97"/>
  <c r="N9" i="97"/>
  <c r="M9" i="97"/>
  <c r="L9" i="97"/>
  <c r="K9" i="97"/>
  <c r="J9" i="97"/>
  <c r="I9" i="97"/>
  <c r="H9" i="97"/>
  <c r="G9" i="97"/>
  <c r="F9" i="97"/>
  <c r="E9" i="97"/>
  <c r="D9" i="97"/>
  <c r="C9" i="97"/>
  <c r="B9" i="97"/>
  <c r="AG8" i="97"/>
  <c r="AF8" i="97"/>
  <c r="AE8" i="97"/>
  <c r="AD8" i="97"/>
  <c r="AC8" i="97"/>
  <c r="AB8" i="97"/>
  <c r="AA8" i="97"/>
  <c r="Z8" i="97"/>
  <c r="Y8" i="97"/>
  <c r="X8" i="97"/>
  <c r="W8" i="97"/>
  <c r="V8" i="97"/>
  <c r="U8" i="97"/>
  <c r="T8" i="97"/>
  <c r="S8" i="97"/>
  <c r="R8" i="97"/>
  <c r="Q8" i="97"/>
  <c r="P8" i="97"/>
  <c r="O8" i="97"/>
  <c r="N8" i="97"/>
  <c r="M8" i="97"/>
  <c r="L8" i="97"/>
  <c r="K8" i="97"/>
  <c r="J8" i="97"/>
  <c r="I8" i="97"/>
  <c r="H8" i="97"/>
  <c r="G8" i="97"/>
  <c r="F8" i="97"/>
  <c r="E8" i="97"/>
  <c r="D8" i="97"/>
  <c r="C8" i="97"/>
  <c r="B8" i="97"/>
  <c r="AG6" i="97"/>
  <c r="AF6" i="97"/>
  <c r="AE6" i="97"/>
  <c r="AD6" i="97"/>
  <c r="AC6" i="97"/>
  <c r="AB6" i="97"/>
  <c r="AA6" i="97"/>
  <c r="Z6" i="97"/>
  <c r="Y6" i="97"/>
  <c r="X6" i="97"/>
  <c r="W6" i="97"/>
  <c r="V6" i="97"/>
  <c r="U6" i="97"/>
  <c r="T6" i="97"/>
  <c r="S6" i="97"/>
  <c r="R6" i="97"/>
  <c r="Q6" i="97"/>
  <c r="P6" i="97"/>
  <c r="O6" i="97"/>
  <c r="N6" i="97"/>
  <c r="M6" i="97"/>
  <c r="L6" i="97"/>
  <c r="K6" i="97"/>
  <c r="J6" i="97"/>
  <c r="I6" i="97"/>
  <c r="H6" i="97"/>
  <c r="G6" i="97"/>
  <c r="F6" i="97"/>
  <c r="E6" i="97"/>
  <c r="D6" i="97"/>
  <c r="C6" i="97"/>
  <c r="B6" i="97"/>
  <c r="AG3" i="97"/>
  <c r="AF3" i="97"/>
  <c r="AE3" i="97"/>
  <c r="AD3" i="97"/>
  <c r="AC3" i="97"/>
  <c r="AB3" i="97"/>
  <c r="AA3" i="97"/>
  <c r="Z3" i="97"/>
  <c r="Y3" i="97"/>
  <c r="X3" i="97"/>
  <c r="W3" i="97"/>
  <c r="V3" i="97"/>
  <c r="U3" i="97"/>
  <c r="T3" i="97"/>
  <c r="S3" i="97"/>
  <c r="R3" i="97"/>
  <c r="Q3" i="97"/>
  <c r="P3" i="97"/>
  <c r="O3" i="97"/>
  <c r="N3" i="97"/>
  <c r="M3" i="97"/>
  <c r="L3" i="97"/>
  <c r="K3" i="97"/>
  <c r="J3" i="97"/>
  <c r="I3" i="97"/>
  <c r="H3" i="97"/>
  <c r="G3" i="97"/>
  <c r="F3" i="97"/>
  <c r="E3" i="97"/>
  <c r="D3" i="97"/>
  <c r="C3" i="97"/>
  <c r="B3" i="97"/>
  <c r="AG11" i="96"/>
  <c r="AF11" i="96"/>
  <c r="AE11" i="96"/>
  <c r="AD11" i="96"/>
  <c r="AC11" i="96"/>
  <c r="AB11" i="96"/>
  <c r="AA11" i="96"/>
  <c r="Z11" i="96"/>
  <c r="Y11" i="96"/>
  <c r="X11" i="96"/>
  <c r="W11" i="96"/>
  <c r="V11" i="96"/>
  <c r="U11" i="96"/>
  <c r="T11" i="96"/>
  <c r="S11" i="96"/>
  <c r="R11" i="96"/>
  <c r="Q11" i="96"/>
  <c r="P11" i="96"/>
  <c r="O11" i="96"/>
  <c r="N11" i="96"/>
  <c r="M11" i="96"/>
  <c r="L11" i="96"/>
  <c r="K11" i="96"/>
  <c r="J11" i="96"/>
  <c r="I11" i="96"/>
  <c r="H11" i="96"/>
  <c r="G11" i="96"/>
  <c r="F11" i="96"/>
  <c r="E11" i="96"/>
  <c r="D11" i="96"/>
  <c r="C11" i="96"/>
  <c r="B11" i="96"/>
  <c r="AG9" i="96"/>
  <c r="AF9" i="96"/>
  <c r="AE9" i="96"/>
  <c r="AD9" i="96"/>
  <c r="AC9" i="96"/>
  <c r="AB9" i="96"/>
  <c r="AA9" i="96"/>
  <c r="Z9" i="96"/>
  <c r="Y9" i="96"/>
  <c r="X9" i="96"/>
  <c r="W9" i="96"/>
  <c r="V9" i="96"/>
  <c r="U9" i="96"/>
  <c r="T9" i="96"/>
  <c r="S9" i="96"/>
  <c r="R9" i="96"/>
  <c r="Q9" i="96"/>
  <c r="P9" i="96"/>
  <c r="O9" i="96"/>
  <c r="N9" i="96"/>
  <c r="M9" i="96"/>
  <c r="L9" i="96"/>
  <c r="K9" i="96"/>
  <c r="J9" i="96"/>
  <c r="I9" i="96"/>
  <c r="H9" i="96"/>
  <c r="G9" i="96"/>
  <c r="F9" i="96"/>
  <c r="E9" i="96"/>
  <c r="D9" i="96"/>
  <c r="C9" i="96"/>
  <c r="B9" i="96"/>
  <c r="AG8" i="96"/>
  <c r="AF8" i="96"/>
  <c r="AE8" i="96"/>
  <c r="AD8" i="96"/>
  <c r="AC8" i="96"/>
  <c r="AB8" i="96"/>
  <c r="AA8" i="96"/>
  <c r="Z8" i="96"/>
  <c r="Y8" i="96"/>
  <c r="X8" i="96"/>
  <c r="W8" i="96"/>
  <c r="V8" i="96"/>
  <c r="U8" i="96"/>
  <c r="T8" i="96"/>
  <c r="S8" i="96"/>
  <c r="R8" i="96"/>
  <c r="Q8" i="96"/>
  <c r="P8" i="96"/>
  <c r="O8" i="96"/>
  <c r="N8" i="96"/>
  <c r="M8" i="96"/>
  <c r="L8" i="96"/>
  <c r="K8" i="96"/>
  <c r="J8" i="96"/>
  <c r="I8" i="96"/>
  <c r="H8" i="96"/>
  <c r="G8" i="96"/>
  <c r="F8" i="96"/>
  <c r="E8" i="96"/>
  <c r="D8" i="96"/>
  <c r="C8" i="96"/>
  <c r="B8" i="96"/>
  <c r="AG6" i="96"/>
  <c r="AF6" i="96"/>
  <c r="AE6" i="96"/>
  <c r="AD6" i="96"/>
  <c r="AC6" i="96"/>
  <c r="AB6" i="96"/>
  <c r="AA6" i="96"/>
  <c r="Z6" i="96"/>
  <c r="Y6" i="96"/>
  <c r="X6" i="96"/>
  <c r="W6" i="96"/>
  <c r="V6" i="96"/>
  <c r="U6" i="96"/>
  <c r="T6" i="96"/>
  <c r="S6" i="96"/>
  <c r="R6" i="96"/>
  <c r="Q6" i="96"/>
  <c r="P6" i="96"/>
  <c r="O6" i="96"/>
  <c r="N6" i="96"/>
  <c r="M6" i="96"/>
  <c r="L6" i="96"/>
  <c r="K6" i="96"/>
  <c r="J6" i="96"/>
  <c r="I6" i="96"/>
  <c r="H6" i="96"/>
  <c r="G6" i="96"/>
  <c r="F6" i="96"/>
  <c r="E6" i="96"/>
  <c r="D6" i="96"/>
  <c r="C6" i="96"/>
  <c r="B6" i="96"/>
  <c r="AG3" i="96"/>
  <c r="AF3" i="96"/>
  <c r="AE3" i="96"/>
  <c r="AD3" i="96"/>
  <c r="AC3" i="96"/>
  <c r="AB3" i="96"/>
  <c r="AA3" i="96"/>
  <c r="Z3" i="96"/>
  <c r="Y3" i="96"/>
  <c r="X3" i="96"/>
  <c r="W3" i="96"/>
  <c r="V3" i="96"/>
  <c r="U3" i="96"/>
  <c r="T3" i="96"/>
  <c r="S3" i="96"/>
  <c r="R3" i="96"/>
  <c r="Q3" i="96"/>
  <c r="P3" i="96"/>
  <c r="O3" i="96"/>
  <c r="N3" i="96"/>
  <c r="M3" i="96"/>
  <c r="L3" i="96"/>
  <c r="K3" i="96"/>
  <c r="J3" i="96"/>
  <c r="I3" i="96"/>
  <c r="H3" i="96"/>
  <c r="G3" i="96"/>
  <c r="F3" i="96"/>
  <c r="E3" i="96"/>
  <c r="D3" i="96"/>
  <c r="C3" i="96"/>
  <c r="B3" i="96"/>
  <c r="AG11" i="95"/>
  <c r="AF11" i="95"/>
  <c r="AE11" i="95"/>
  <c r="AD11" i="95"/>
  <c r="AC11" i="95"/>
  <c r="AB11" i="95"/>
  <c r="AA11" i="95"/>
  <c r="Z11" i="95"/>
  <c r="Y11" i="95"/>
  <c r="X11" i="95"/>
  <c r="W11" i="95"/>
  <c r="V11" i="95"/>
  <c r="U11" i="95"/>
  <c r="T11" i="95"/>
  <c r="S11" i="95"/>
  <c r="R11" i="95"/>
  <c r="Q11" i="95"/>
  <c r="P11" i="95"/>
  <c r="O11" i="95"/>
  <c r="N11" i="95"/>
  <c r="M11" i="95"/>
  <c r="L11" i="95"/>
  <c r="K11" i="95"/>
  <c r="J11" i="95"/>
  <c r="I11" i="95"/>
  <c r="H11" i="95"/>
  <c r="G11" i="95"/>
  <c r="F11" i="95"/>
  <c r="E11" i="95"/>
  <c r="D11" i="95"/>
  <c r="C11" i="95"/>
  <c r="B11" i="95"/>
  <c r="AG9" i="95"/>
  <c r="AF9" i="95"/>
  <c r="AE9" i="95"/>
  <c r="AD9" i="95"/>
  <c r="AC9" i="95"/>
  <c r="AB9" i="95"/>
  <c r="AA9" i="95"/>
  <c r="Z9" i="95"/>
  <c r="Y9" i="95"/>
  <c r="X9" i="95"/>
  <c r="W9" i="95"/>
  <c r="V9" i="95"/>
  <c r="U9" i="95"/>
  <c r="T9" i="95"/>
  <c r="S9" i="95"/>
  <c r="R9" i="95"/>
  <c r="Q9" i="95"/>
  <c r="P9" i="95"/>
  <c r="O9" i="95"/>
  <c r="N9" i="95"/>
  <c r="M9" i="95"/>
  <c r="L9" i="95"/>
  <c r="K9" i="95"/>
  <c r="J9" i="95"/>
  <c r="I9" i="95"/>
  <c r="H9" i="95"/>
  <c r="G9" i="95"/>
  <c r="F9" i="95"/>
  <c r="E9" i="95"/>
  <c r="D9" i="95"/>
  <c r="C9" i="95"/>
  <c r="B9" i="95"/>
  <c r="AG8" i="95"/>
  <c r="AF8" i="95"/>
  <c r="AE8" i="95"/>
  <c r="AD8" i="95"/>
  <c r="AC8" i="95"/>
  <c r="AB8" i="95"/>
  <c r="AA8" i="95"/>
  <c r="Z8" i="95"/>
  <c r="Y8" i="95"/>
  <c r="X8" i="95"/>
  <c r="W8" i="95"/>
  <c r="V8" i="95"/>
  <c r="U8" i="95"/>
  <c r="T8" i="95"/>
  <c r="S8" i="95"/>
  <c r="R8" i="95"/>
  <c r="Q8" i="95"/>
  <c r="P8" i="95"/>
  <c r="O8" i="95"/>
  <c r="N8" i="95"/>
  <c r="M8" i="95"/>
  <c r="L8" i="95"/>
  <c r="K8" i="95"/>
  <c r="J8" i="95"/>
  <c r="I8" i="95"/>
  <c r="H8" i="95"/>
  <c r="G8" i="95"/>
  <c r="F8" i="95"/>
  <c r="E8" i="95"/>
  <c r="D8" i="95"/>
  <c r="C8" i="95"/>
  <c r="B8" i="95"/>
  <c r="AG6" i="95"/>
  <c r="AF6" i="95"/>
  <c r="AE6" i="95"/>
  <c r="AD6" i="95"/>
  <c r="AC6" i="95"/>
  <c r="AB6" i="95"/>
  <c r="AA6" i="95"/>
  <c r="Z6" i="95"/>
  <c r="Y6" i="95"/>
  <c r="X6" i="95"/>
  <c r="W6" i="95"/>
  <c r="V6" i="95"/>
  <c r="U6" i="95"/>
  <c r="T6" i="95"/>
  <c r="S6" i="95"/>
  <c r="R6" i="95"/>
  <c r="Q6" i="95"/>
  <c r="P6" i="95"/>
  <c r="O6" i="95"/>
  <c r="N6" i="95"/>
  <c r="M6" i="95"/>
  <c r="L6" i="95"/>
  <c r="K6" i="95"/>
  <c r="J6" i="95"/>
  <c r="I6" i="95"/>
  <c r="H6" i="95"/>
  <c r="G6" i="95"/>
  <c r="F6" i="95"/>
  <c r="E6" i="95"/>
  <c r="D6" i="95"/>
  <c r="C6" i="95"/>
  <c r="B6" i="95"/>
  <c r="AG3" i="95"/>
  <c r="AF3" i="95"/>
  <c r="AE3" i="95"/>
  <c r="AD3" i="95"/>
  <c r="AC3" i="95"/>
  <c r="AB3" i="95"/>
  <c r="AA3" i="95"/>
  <c r="Z3" i="95"/>
  <c r="Y3" i="95"/>
  <c r="X3" i="95"/>
  <c r="W3" i="95"/>
  <c r="V3" i="95"/>
  <c r="U3" i="95"/>
  <c r="T3" i="95"/>
  <c r="S3" i="95"/>
  <c r="R3" i="95"/>
  <c r="Q3" i="95"/>
  <c r="P3" i="95"/>
  <c r="O3" i="95"/>
  <c r="N3" i="95"/>
  <c r="M3" i="95"/>
  <c r="L3" i="95"/>
  <c r="K3" i="95"/>
  <c r="J3" i="95"/>
  <c r="I3" i="95"/>
  <c r="H3" i="95"/>
  <c r="G3" i="95"/>
  <c r="F3" i="95"/>
  <c r="E3" i="95"/>
  <c r="D3" i="95"/>
  <c r="C3" i="95"/>
  <c r="B3" i="95"/>
  <c r="AG11" i="94"/>
  <c r="AF11" i="94"/>
  <c r="AE11" i="94"/>
  <c r="AD11" i="94"/>
  <c r="AC11" i="94"/>
  <c r="AB11" i="94"/>
  <c r="AA11" i="94"/>
  <c r="Z11" i="94"/>
  <c r="Y11" i="94"/>
  <c r="X11" i="94"/>
  <c r="W11" i="94"/>
  <c r="V11" i="94"/>
  <c r="U11" i="94"/>
  <c r="T11" i="94"/>
  <c r="S11" i="94"/>
  <c r="R11" i="94"/>
  <c r="Q11" i="94"/>
  <c r="P11" i="94"/>
  <c r="O11" i="94"/>
  <c r="N11" i="94"/>
  <c r="M11" i="94"/>
  <c r="L11" i="94"/>
  <c r="K11" i="94"/>
  <c r="J11" i="94"/>
  <c r="I11" i="94"/>
  <c r="H11" i="94"/>
  <c r="G11" i="94"/>
  <c r="F11" i="94"/>
  <c r="E11" i="94"/>
  <c r="D11" i="94"/>
  <c r="C11" i="94"/>
  <c r="B11" i="94"/>
  <c r="AG9" i="94"/>
  <c r="AF9" i="94"/>
  <c r="AE9" i="94"/>
  <c r="AD9" i="94"/>
  <c r="AC9" i="94"/>
  <c r="AB9" i="94"/>
  <c r="AA9" i="94"/>
  <c r="Z9" i="94"/>
  <c r="Y9" i="94"/>
  <c r="X9" i="94"/>
  <c r="W9" i="94"/>
  <c r="V9" i="94"/>
  <c r="U9" i="94"/>
  <c r="T9" i="94"/>
  <c r="S9" i="94"/>
  <c r="R9" i="94"/>
  <c r="Q9" i="94"/>
  <c r="P9" i="94"/>
  <c r="O9" i="94"/>
  <c r="N9" i="94"/>
  <c r="M9" i="94"/>
  <c r="L9" i="94"/>
  <c r="K9" i="94"/>
  <c r="J9" i="94"/>
  <c r="I9" i="94"/>
  <c r="H9" i="94"/>
  <c r="G9" i="94"/>
  <c r="F9" i="94"/>
  <c r="E9" i="94"/>
  <c r="D9" i="94"/>
  <c r="C9" i="94"/>
  <c r="B9" i="94"/>
  <c r="AG8" i="94"/>
  <c r="AF8" i="94"/>
  <c r="AE8" i="94"/>
  <c r="AD8" i="94"/>
  <c r="AC8" i="94"/>
  <c r="AB8" i="94"/>
  <c r="AA8" i="94"/>
  <c r="Z8" i="94"/>
  <c r="Y8" i="94"/>
  <c r="X8" i="94"/>
  <c r="W8" i="94"/>
  <c r="V8" i="94"/>
  <c r="U8" i="94"/>
  <c r="T8" i="94"/>
  <c r="S8" i="94"/>
  <c r="R8" i="94"/>
  <c r="Q8" i="94"/>
  <c r="P8" i="94"/>
  <c r="O8" i="94"/>
  <c r="N8" i="94"/>
  <c r="M8" i="94"/>
  <c r="L8" i="94"/>
  <c r="K8" i="94"/>
  <c r="J8" i="94"/>
  <c r="I8" i="94"/>
  <c r="H8" i="94"/>
  <c r="G8" i="94"/>
  <c r="F8" i="94"/>
  <c r="E8" i="94"/>
  <c r="D8" i="94"/>
  <c r="C8" i="94"/>
  <c r="B8" i="94"/>
  <c r="AG6" i="94"/>
  <c r="AF6" i="94"/>
  <c r="AE6" i="94"/>
  <c r="AD6" i="94"/>
  <c r="AC6" i="94"/>
  <c r="AB6" i="94"/>
  <c r="AA6" i="94"/>
  <c r="Z6" i="94"/>
  <c r="Y6" i="94"/>
  <c r="X6" i="94"/>
  <c r="W6" i="94"/>
  <c r="V6" i="94"/>
  <c r="U6" i="94"/>
  <c r="T6" i="94"/>
  <c r="S6" i="94"/>
  <c r="R6" i="94"/>
  <c r="Q6" i="94"/>
  <c r="P6" i="94"/>
  <c r="O6" i="94"/>
  <c r="N6" i="94"/>
  <c r="M6" i="94"/>
  <c r="L6" i="94"/>
  <c r="K6" i="94"/>
  <c r="J6" i="94"/>
  <c r="I6" i="94"/>
  <c r="H6" i="94"/>
  <c r="G6" i="94"/>
  <c r="F6" i="94"/>
  <c r="E6" i="94"/>
  <c r="D6" i="94"/>
  <c r="C6" i="94"/>
  <c r="B6" i="94"/>
  <c r="AG3" i="94"/>
  <c r="AF3" i="94"/>
  <c r="AE3" i="94"/>
  <c r="AD3" i="94"/>
  <c r="AC3" i="94"/>
  <c r="AB3" i="94"/>
  <c r="AA3" i="94"/>
  <c r="Z3" i="94"/>
  <c r="Y3" i="94"/>
  <c r="X3" i="94"/>
  <c r="W3" i="94"/>
  <c r="V3" i="94"/>
  <c r="U3" i="94"/>
  <c r="T3" i="94"/>
  <c r="S3" i="94"/>
  <c r="R3" i="94"/>
  <c r="Q3" i="94"/>
  <c r="P3" i="94"/>
  <c r="O3" i="94"/>
  <c r="N3" i="94"/>
  <c r="M3" i="94"/>
  <c r="L3" i="94"/>
  <c r="K3" i="94"/>
  <c r="J3" i="94"/>
  <c r="I3" i="94"/>
  <c r="H3" i="94"/>
  <c r="G3" i="94"/>
  <c r="F3" i="94"/>
  <c r="E3" i="94"/>
  <c r="D3" i="94"/>
  <c r="C3" i="94"/>
  <c r="B3" i="94"/>
  <c r="AG11" i="93"/>
  <c r="AF11" i="93"/>
  <c r="AE11" i="93"/>
  <c r="AD11" i="93"/>
  <c r="AC11" i="93"/>
  <c r="AB11" i="93"/>
  <c r="AA11" i="93"/>
  <c r="Z11" i="93"/>
  <c r="Y11" i="93"/>
  <c r="X11" i="93"/>
  <c r="W11" i="93"/>
  <c r="V11" i="93"/>
  <c r="U11" i="93"/>
  <c r="T11" i="93"/>
  <c r="S11" i="93"/>
  <c r="R11" i="93"/>
  <c r="Q11" i="93"/>
  <c r="P11" i="93"/>
  <c r="O11" i="93"/>
  <c r="N11" i="93"/>
  <c r="M11" i="93"/>
  <c r="L11" i="93"/>
  <c r="K11" i="93"/>
  <c r="J11" i="93"/>
  <c r="I11" i="93"/>
  <c r="H11" i="93"/>
  <c r="G11" i="93"/>
  <c r="F11" i="93"/>
  <c r="E11" i="93"/>
  <c r="D11" i="93"/>
  <c r="C11" i="93"/>
  <c r="B11" i="93"/>
  <c r="AG9" i="93"/>
  <c r="AF9" i="93"/>
  <c r="AE9" i="93"/>
  <c r="AD9" i="93"/>
  <c r="AC9" i="93"/>
  <c r="AB9" i="93"/>
  <c r="AA9" i="93"/>
  <c r="Z9" i="93"/>
  <c r="Y9" i="93"/>
  <c r="X9" i="93"/>
  <c r="W9" i="93"/>
  <c r="V9" i="93"/>
  <c r="U9" i="93"/>
  <c r="T9" i="93"/>
  <c r="S9" i="93"/>
  <c r="R9" i="93"/>
  <c r="Q9" i="93"/>
  <c r="P9" i="93"/>
  <c r="O9" i="93"/>
  <c r="N9" i="93"/>
  <c r="M9" i="93"/>
  <c r="L9" i="93"/>
  <c r="K9" i="93"/>
  <c r="J9" i="93"/>
  <c r="I9" i="93"/>
  <c r="H9" i="93"/>
  <c r="G9" i="93"/>
  <c r="F9" i="93"/>
  <c r="E9" i="93"/>
  <c r="D9" i="93"/>
  <c r="C9" i="93"/>
  <c r="B9" i="93"/>
  <c r="AG8" i="93"/>
  <c r="AF8" i="93"/>
  <c r="AE8" i="93"/>
  <c r="AD8" i="93"/>
  <c r="AC8" i="93"/>
  <c r="AB8" i="93"/>
  <c r="AA8" i="93"/>
  <c r="Z8" i="93"/>
  <c r="Y8" i="93"/>
  <c r="X8" i="93"/>
  <c r="W8" i="93"/>
  <c r="V8" i="93"/>
  <c r="U8" i="93"/>
  <c r="T8" i="93"/>
  <c r="S8" i="93"/>
  <c r="R8" i="93"/>
  <c r="Q8" i="93"/>
  <c r="P8" i="93"/>
  <c r="O8" i="93"/>
  <c r="N8" i="93"/>
  <c r="M8" i="93"/>
  <c r="L8" i="93"/>
  <c r="K8" i="93"/>
  <c r="J8" i="93"/>
  <c r="I8" i="93"/>
  <c r="H8" i="93"/>
  <c r="G8" i="93"/>
  <c r="F8" i="93"/>
  <c r="E8" i="93"/>
  <c r="D8" i="93"/>
  <c r="C8" i="93"/>
  <c r="B8" i="93"/>
  <c r="AG6" i="93"/>
  <c r="AF6" i="93"/>
  <c r="AE6" i="93"/>
  <c r="AD6" i="93"/>
  <c r="AC6" i="93"/>
  <c r="AB6" i="93"/>
  <c r="AA6" i="93"/>
  <c r="Z6" i="93"/>
  <c r="Y6" i="93"/>
  <c r="X6" i="93"/>
  <c r="W6" i="93"/>
  <c r="V6" i="93"/>
  <c r="U6" i="93"/>
  <c r="T6" i="93"/>
  <c r="S6" i="93"/>
  <c r="R6" i="93"/>
  <c r="Q6" i="93"/>
  <c r="P6" i="93"/>
  <c r="O6" i="93"/>
  <c r="N6" i="93"/>
  <c r="M6" i="93"/>
  <c r="L6" i="93"/>
  <c r="K6" i="93"/>
  <c r="J6" i="93"/>
  <c r="I6" i="93"/>
  <c r="H6" i="93"/>
  <c r="G6" i="93"/>
  <c r="F6" i="93"/>
  <c r="E6" i="93"/>
  <c r="D6" i="93"/>
  <c r="C6" i="93"/>
  <c r="B6" i="93"/>
  <c r="AG3" i="93"/>
  <c r="AF3" i="93"/>
  <c r="AE3" i="93"/>
  <c r="AD3" i="93"/>
  <c r="AC3" i="93"/>
  <c r="AB3" i="93"/>
  <c r="AA3" i="93"/>
  <c r="Z3" i="93"/>
  <c r="Y3" i="93"/>
  <c r="X3" i="93"/>
  <c r="W3" i="93"/>
  <c r="V3" i="93"/>
  <c r="U3" i="93"/>
  <c r="T3" i="93"/>
  <c r="S3" i="93"/>
  <c r="R3" i="93"/>
  <c r="Q3" i="93"/>
  <c r="P3" i="93"/>
  <c r="O3" i="93"/>
  <c r="N3" i="93"/>
  <c r="M3" i="93"/>
  <c r="L3" i="93"/>
  <c r="K3" i="93"/>
  <c r="J3" i="93"/>
  <c r="I3" i="93"/>
  <c r="H3" i="93"/>
  <c r="G3" i="93"/>
  <c r="F3" i="93"/>
  <c r="E3" i="93"/>
  <c r="D3" i="93"/>
  <c r="C3" i="93"/>
  <c r="B3" i="93"/>
  <c r="AG11" i="92"/>
  <c r="AF11" i="92"/>
  <c r="AE11" i="92"/>
  <c r="AD11" i="92"/>
  <c r="AC11" i="92"/>
  <c r="AB11" i="92"/>
  <c r="AA11" i="92"/>
  <c r="Z11" i="92"/>
  <c r="Y11" i="92"/>
  <c r="X11" i="92"/>
  <c r="W11" i="92"/>
  <c r="V11" i="92"/>
  <c r="U11" i="92"/>
  <c r="T11" i="92"/>
  <c r="S11" i="92"/>
  <c r="R11" i="92"/>
  <c r="Q11" i="92"/>
  <c r="P11" i="92"/>
  <c r="O11" i="92"/>
  <c r="N11" i="92"/>
  <c r="M11" i="92"/>
  <c r="L11" i="92"/>
  <c r="K11" i="92"/>
  <c r="J11" i="92"/>
  <c r="I11" i="92"/>
  <c r="H11" i="92"/>
  <c r="G11" i="92"/>
  <c r="F11" i="92"/>
  <c r="E11" i="92"/>
  <c r="D11" i="92"/>
  <c r="C11" i="92"/>
  <c r="B11" i="92"/>
  <c r="AG9" i="92"/>
  <c r="AF9" i="92"/>
  <c r="AE9" i="92"/>
  <c r="AD9" i="92"/>
  <c r="AC9" i="92"/>
  <c r="AB9" i="92"/>
  <c r="AA9" i="92"/>
  <c r="Z9" i="92"/>
  <c r="Y9" i="92"/>
  <c r="X9" i="92"/>
  <c r="W9" i="92"/>
  <c r="V9" i="92"/>
  <c r="U9" i="92"/>
  <c r="T9" i="92"/>
  <c r="S9" i="92"/>
  <c r="R9" i="92"/>
  <c r="Q9" i="92"/>
  <c r="P9" i="92"/>
  <c r="O9" i="92"/>
  <c r="N9" i="92"/>
  <c r="M9" i="92"/>
  <c r="L9" i="92"/>
  <c r="K9" i="92"/>
  <c r="J9" i="92"/>
  <c r="I9" i="92"/>
  <c r="H9" i="92"/>
  <c r="G9" i="92"/>
  <c r="F9" i="92"/>
  <c r="E9" i="92"/>
  <c r="D9" i="92"/>
  <c r="C9" i="92"/>
  <c r="B9" i="92"/>
  <c r="AG8" i="92"/>
  <c r="AF8" i="92"/>
  <c r="AE8" i="92"/>
  <c r="AD8" i="92"/>
  <c r="AC8" i="92"/>
  <c r="AB8" i="92"/>
  <c r="AA8" i="92"/>
  <c r="Z8" i="92"/>
  <c r="Y8" i="92"/>
  <c r="X8" i="92"/>
  <c r="W8" i="92"/>
  <c r="V8" i="92"/>
  <c r="U8" i="92"/>
  <c r="T8" i="92"/>
  <c r="S8" i="92"/>
  <c r="R8" i="92"/>
  <c r="Q8" i="92"/>
  <c r="P8" i="92"/>
  <c r="O8" i="92"/>
  <c r="N8" i="92"/>
  <c r="M8" i="92"/>
  <c r="L8" i="92"/>
  <c r="K8" i="92"/>
  <c r="J8" i="92"/>
  <c r="I8" i="92"/>
  <c r="H8" i="92"/>
  <c r="G8" i="92"/>
  <c r="F8" i="92"/>
  <c r="E8" i="92"/>
  <c r="D8" i="92"/>
  <c r="C8" i="92"/>
  <c r="B8" i="92"/>
  <c r="AG6" i="92"/>
  <c r="AF6" i="92"/>
  <c r="AE6" i="92"/>
  <c r="AD6" i="92"/>
  <c r="AC6" i="92"/>
  <c r="AB6" i="92"/>
  <c r="AA6" i="92"/>
  <c r="Z6" i="92"/>
  <c r="Y6" i="92"/>
  <c r="X6" i="92"/>
  <c r="W6" i="92"/>
  <c r="V6" i="92"/>
  <c r="U6" i="92"/>
  <c r="T6" i="92"/>
  <c r="S6" i="92"/>
  <c r="R6" i="92"/>
  <c r="Q6" i="92"/>
  <c r="P6" i="92"/>
  <c r="O6" i="92"/>
  <c r="N6" i="92"/>
  <c r="M6" i="92"/>
  <c r="L6" i="92"/>
  <c r="K6" i="92"/>
  <c r="J6" i="92"/>
  <c r="I6" i="92"/>
  <c r="H6" i="92"/>
  <c r="G6" i="92"/>
  <c r="F6" i="92"/>
  <c r="E6" i="92"/>
  <c r="D6" i="92"/>
  <c r="C6" i="92"/>
  <c r="B6" i="92"/>
  <c r="AG3" i="92"/>
  <c r="AF3" i="92"/>
  <c r="AE3" i="92"/>
  <c r="AD3" i="92"/>
  <c r="AC3" i="92"/>
  <c r="AB3" i="92"/>
  <c r="AA3" i="92"/>
  <c r="Z3" i="92"/>
  <c r="Y3" i="92"/>
  <c r="X3" i="92"/>
  <c r="W3" i="92"/>
  <c r="V3" i="92"/>
  <c r="U3" i="92"/>
  <c r="T3" i="92"/>
  <c r="S3" i="92"/>
  <c r="R3" i="92"/>
  <c r="Q3" i="92"/>
  <c r="P3" i="92"/>
  <c r="O3" i="92"/>
  <c r="N3" i="92"/>
  <c r="M3" i="92"/>
  <c r="L3" i="92"/>
  <c r="K3" i="92"/>
  <c r="J3" i="92"/>
  <c r="I3" i="92"/>
  <c r="H3" i="92"/>
  <c r="G3" i="92"/>
  <c r="F3" i="92"/>
  <c r="E3" i="92"/>
  <c r="D3" i="92"/>
  <c r="C3" i="92"/>
  <c r="B3" i="92"/>
  <c r="AG11" i="91"/>
  <c r="AF11" i="91"/>
  <c r="AE11" i="91"/>
  <c r="AD11" i="91"/>
  <c r="AC11" i="91"/>
  <c r="AB11" i="91"/>
  <c r="AA11" i="91"/>
  <c r="Z11" i="91"/>
  <c r="Y11" i="91"/>
  <c r="X11" i="91"/>
  <c r="W11" i="91"/>
  <c r="V11" i="91"/>
  <c r="U11" i="91"/>
  <c r="T11" i="91"/>
  <c r="S11" i="91"/>
  <c r="R11" i="91"/>
  <c r="Q11" i="91"/>
  <c r="P11" i="91"/>
  <c r="O11" i="91"/>
  <c r="N11" i="91"/>
  <c r="M11" i="91"/>
  <c r="L11" i="91"/>
  <c r="K11" i="91"/>
  <c r="J11" i="91"/>
  <c r="I11" i="91"/>
  <c r="H11" i="91"/>
  <c r="G11" i="91"/>
  <c r="F11" i="91"/>
  <c r="E11" i="91"/>
  <c r="D11" i="91"/>
  <c r="C11" i="91"/>
  <c r="B11" i="91"/>
  <c r="AG9" i="91"/>
  <c r="AF9" i="91"/>
  <c r="AE9" i="91"/>
  <c r="AD9" i="91"/>
  <c r="AC9" i="91"/>
  <c r="AB9" i="91"/>
  <c r="AA9" i="91"/>
  <c r="Z9" i="91"/>
  <c r="Y9" i="91"/>
  <c r="X9" i="91"/>
  <c r="W9" i="91"/>
  <c r="V9" i="91"/>
  <c r="U9" i="91"/>
  <c r="T9" i="91"/>
  <c r="S9" i="91"/>
  <c r="R9" i="91"/>
  <c r="Q9" i="91"/>
  <c r="P9" i="91"/>
  <c r="O9" i="91"/>
  <c r="N9" i="91"/>
  <c r="M9" i="91"/>
  <c r="L9" i="91"/>
  <c r="K9" i="91"/>
  <c r="J9" i="91"/>
  <c r="I9" i="91"/>
  <c r="H9" i="91"/>
  <c r="G9" i="91"/>
  <c r="F9" i="91"/>
  <c r="E9" i="91"/>
  <c r="D9" i="91"/>
  <c r="C9" i="91"/>
  <c r="B9" i="91"/>
  <c r="AG8" i="91"/>
  <c r="AF8" i="91"/>
  <c r="AE8" i="91"/>
  <c r="AD8" i="91"/>
  <c r="AC8" i="91"/>
  <c r="AB8" i="91"/>
  <c r="AA8" i="91"/>
  <c r="Z8" i="91"/>
  <c r="Y8" i="91"/>
  <c r="X8" i="91"/>
  <c r="W8" i="91"/>
  <c r="V8" i="91"/>
  <c r="U8" i="91"/>
  <c r="T8" i="91"/>
  <c r="S8" i="91"/>
  <c r="R8" i="91"/>
  <c r="Q8" i="91"/>
  <c r="P8" i="91"/>
  <c r="O8" i="91"/>
  <c r="N8" i="91"/>
  <c r="M8" i="91"/>
  <c r="L8" i="91"/>
  <c r="K8" i="91"/>
  <c r="J8" i="91"/>
  <c r="I8" i="91"/>
  <c r="H8" i="91"/>
  <c r="G8" i="91"/>
  <c r="F8" i="91"/>
  <c r="E8" i="91"/>
  <c r="D8" i="91"/>
  <c r="C8" i="91"/>
  <c r="B8" i="91"/>
  <c r="AG6" i="91"/>
  <c r="AF6" i="91"/>
  <c r="AE6" i="91"/>
  <c r="AD6" i="91"/>
  <c r="AC6" i="91"/>
  <c r="AB6" i="91"/>
  <c r="AA6" i="91"/>
  <c r="Z6" i="91"/>
  <c r="Y6" i="91"/>
  <c r="X6" i="91"/>
  <c r="W6" i="91"/>
  <c r="V6" i="91"/>
  <c r="U6" i="91"/>
  <c r="T6" i="91"/>
  <c r="S6" i="91"/>
  <c r="R6" i="91"/>
  <c r="Q6" i="91"/>
  <c r="P6" i="91"/>
  <c r="O6" i="91"/>
  <c r="N6" i="91"/>
  <c r="M6" i="91"/>
  <c r="L6" i="91"/>
  <c r="K6" i="91"/>
  <c r="J6" i="91"/>
  <c r="I6" i="91"/>
  <c r="H6" i="91"/>
  <c r="G6" i="91"/>
  <c r="F6" i="91"/>
  <c r="E6" i="91"/>
  <c r="D6" i="91"/>
  <c r="C6" i="91"/>
  <c r="B6" i="91"/>
  <c r="AG3" i="91"/>
  <c r="AF3" i="91"/>
  <c r="AE3" i="91"/>
  <c r="AD3" i="91"/>
  <c r="AC3" i="91"/>
  <c r="AB3" i="91"/>
  <c r="AA3" i="91"/>
  <c r="Z3" i="91"/>
  <c r="Y3" i="91"/>
  <c r="X3" i="91"/>
  <c r="W3" i="91"/>
  <c r="V3" i="91"/>
  <c r="U3" i="91"/>
  <c r="T3" i="91"/>
  <c r="S3" i="91"/>
  <c r="R3" i="91"/>
  <c r="Q3" i="91"/>
  <c r="P3" i="91"/>
  <c r="O3" i="91"/>
  <c r="N3" i="91"/>
  <c r="M3" i="91"/>
  <c r="L3" i="91"/>
  <c r="K3" i="91"/>
  <c r="J3" i="91"/>
  <c r="I3" i="91"/>
  <c r="H3" i="91"/>
  <c r="G3" i="91"/>
  <c r="F3" i="91"/>
  <c r="E3" i="91"/>
  <c r="D3" i="91"/>
  <c r="C3" i="91"/>
  <c r="B3" i="91"/>
  <c r="U112" i="65" l="1"/>
  <c r="T5" i="84" s="1"/>
  <c r="T112" i="65"/>
  <c r="S5" i="84" s="1"/>
  <c r="S112" i="65"/>
  <c r="R112" i="65"/>
  <c r="Q112" i="65"/>
  <c r="P112" i="65"/>
  <c r="O112" i="65"/>
  <c r="N112" i="65"/>
  <c r="M112" i="65"/>
  <c r="L112" i="65"/>
  <c r="K5" i="84" s="1"/>
  <c r="K112" i="65"/>
  <c r="J112" i="65"/>
  <c r="I5" i="84" s="1"/>
  <c r="I112" i="65"/>
  <c r="H112" i="65"/>
  <c r="G112" i="65"/>
  <c r="F112" i="65"/>
  <c r="E112" i="65"/>
  <c r="E7" i="84"/>
  <c r="F7" i="84"/>
  <c r="G7" i="84"/>
  <c r="H7" i="84"/>
  <c r="I7" i="84"/>
  <c r="J7" i="84"/>
  <c r="K7" i="84"/>
  <c r="L7" i="84"/>
  <c r="M7" i="84"/>
  <c r="N7" i="84"/>
  <c r="O7" i="84"/>
  <c r="P7" i="84"/>
  <c r="Q7" i="84"/>
  <c r="R7" i="84"/>
  <c r="S7" i="84"/>
  <c r="T7" i="84"/>
  <c r="D7" i="84"/>
  <c r="E6" i="84"/>
  <c r="F6" i="84"/>
  <c r="G6" i="84"/>
  <c r="H6" i="84"/>
  <c r="I6" i="84"/>
  <c r="J6" i="84"/>
  <c r="K6" i="84"/>
  <c r="L6" i="84"/>
  <c r="M6" i="84"/>
  <c r="N6" i="84"/>
  <c r="O6" i="84"/>
  <c r="P6" i="84"/>
  <c r="Q6" i="84"/>
  <c r="R6" i="84"/>
  <c r="S6" i="84"/>
  <c r="T6" i="84"/>
  <c r="D6" i="84"/>
  <c r="E5" i="84"/>
  <c r="G5" i="84"/>
  <c r="H5" i="84"/>
  <c r="J5" i="84"/>
  <c r="L5" i="84"/>
  <c r="M5" i="84"/>
  <c r="N5" i="84"/>
  <c r="O5" i="84"/>
  <c r="Q5" i="84"/>
  <c r="R5" i="84"/>
  <c r="D5" i="84"/>
  <c r="E4" i="84"/>
  <c r="F4" i="84"/>
  <c r="G4" i="84"/>
  <c r="H4" i="84"/>
  <c r="I4" i="84"/>
  <c r="J4" i="84"/>
  <c r="K4" i="84"/>
  <c r="L4" i="84"/>
  <c r="M4" i="84"/>
  <c r="N4" i="84"/>
  <c r="O4" i="84"/>
  <c r="P4" i="84"/>
  <c r="Q4" i="84"/>
  <c r="R4" i="84"/>
  <c r="S4" i="84"/>
  <c r="T4" i="84"/>
  <c r="D4" i="84"/>
  <c r="E14" i="84"/>
  <c r="F14" i="84"/>
  <c r="G14" i="84"/>
  <c r="H14" i="84"/>
  <c r="I14" i="84"/>
  <c r="J14" i="84"/>
  <c r="K14" i="84"/>
  <c r="L14" i="84"/>
  <c r="M14" i="84"/>
  <c r="N14" i="84"/>
  <c r="O14" i="84"/>
  <c r="P14" i="84"/>
  <c r="Q14" i="84"/>
  <c r="R14" i="84"/>
  <c r="S14" i="84"/>
  <c r="T14" i="84"/>
  <c r="U14" i="84"/>
  <c r="V14" i="84"/>
  <c r="W14" i="84"/>
  <c r="X14" i="84"/>
  <c r="Y14" i="84"/>
  <c r="Z14" i="84"/>
  <c r="AA14" i="84"/>
  <c r="AB14" i="84"/>
  <c r="AC14" i="84"/>
  <c r="AD14" i="84"/>
  <c r="I277" i="88"/>
  <c r="J277" i="88"/>
  <c r="K277" i="88"/>
  <c r="L277" i="88"/>
  <c r="M277" i="88"/>
  <c r="N277" i="88"/>
  <c r="O277" i="88"/>
  <c r="P277" i="88"/>
  <c r="Q277" i="88"/>
  <c r="R277" i="88"/>
  <c r="S277" i="88"/>
  <c r="T277" i="88"/>
  <c r="U277" i="88"/>
  <c r="V277" i="88"/>
  <c r="W277" i="88"/>
  <c r="X277" i="88"/>
  <c r="Y277" i="88"/>
  <c r="Z277" i="88"/>
  <c r="AA277" i="88"/>
  <c r="AB277" i="88"/>
  <c r="AC277" i="88"/>
  <c r="AD277" i="88"/>
  <c r="AE277" i="88"/>
  <c r="AF277" i="88"/>
  <c r="AG277" i="88"/>
  <c r="AH277" i="88"/>
  <c r="I278" i="88"/>
  <c r="J278" i="88"/>
  <c r="K278" i="88"/>
  <c r="L278" i="88"/>
  <c r="M278" i="88"/>
  <c r="N278" i="88"/>
  <c r="O278" i="88"/>
  <c r="P278" i="88"/>
  <c r="Q278" i="88"/>
  <c r="R278" i="88"/>
  <c r="S278" i="88"/>
  <c r="T278" i="88"/>
  <c r="U278" i="88"/>
  <c r="V278" i="88"/>
  <c r="W278" i="88"/>
  <c r="X278" i="88"/>
  <c r="Y278" i="88"/>
  <c r="Z278" i="88"/>
  <c r="AA278" i="88"/>
  <c r="AB278" i="88"/>
  <c r="AC278" i="88"/>
  <c r="AD278" i="88"/>
  <c r="AE278" i="88"/>
  <c r="AF278" i="88"/>
  <c r="AG278" i="88"/>
  <c r="AH278" i="88"/>
  <c r="I279" i="88"/>
  <c r="J279" i="88"/>
  <c r="K279" i="88"/>
  <c r="L279" i="88"/>
  <c r="M279" i="88"/>
  <c r="N279" i="88"/>
  <c r="O279" i="88"/>
  <c r="P279" i="88"/>
  <c r="Q279" i="88"/>
  <c r="R279" i="88"/>
  <c r="S279" i="88"/>
  <c r="T279" i="88"/>
  <c r="U279" i="88"/>
  <c r="V279" i="88"/>
  <c r="W279" i="88"/>
  <c r="X279" i="88"/>
  <c r="Y279" i="88"/>
  <c r="Z279" i="88"/>
  <c r="AA279" i="88"/>
  <c r="AB279" i="88"/>
  <c r="AC279" i="88"/>
  <c r="AD279" i="88"/>
  <c r="AE279" i="88"/>
  <c r="AF279" i="88"/>
  <c r="AG279" i="88"/>
  <c r="AH279" i="88"/>
  <c r="I280" i="88"/>
  <c r="J280" i="88"/>
  <c r="K280" i="88"/>
  <c r="L280" i="88"/>
  <c r="M280" i="88"/>
  <c r="N280" i="88"/>
  <c r="O280" i="88"/>
  <c r="P280" i="88"/>
  <c r="Q280" i="88"/>
  <c r="R280" i="88"/>
  <c r="S280" i="88"/>
  <c r="T280" i="88"/>
  <c r="U280" i="88"/>
  <c r="V280" i="88"/>
  <c r="W280" i="88"/>
  <c r="X280" i="88"/>
  <c r="Y280" i="88"/>
  <c r="Z280" i="88"/>
  <c r="AA280" i="88"/>
  <c r="AB280" i="88"/>
  <c r="AC280" i="88"/>
  <c r="AD280" i="88"/>
  <c r="AE280" i="88"/>
  <c r="AF280" i="88"/>
  <c r="AG280" i="88"/>
  <c r="AH280" i="88"/>
  <c r="I281" i="88"/>
  <c r="J281" i="88"/>
  <c r="K281" i="88"/>
  <c r="L281" i="88"/>
  <c r="M281" i="88"/>
  <c r="N281" i="88"/>
  <c r="O281" i="88"/>
  <c r="P281" i="88"/>
  <c r="Q281" i="88"/>
  <c r="R281" i="88"/>
  <c r="S281" i="88"/>
  <c r="T281" i="88"/>
  <c r="U281" i="88"/>
  <c r="V281" i="88"/>
  <c r="W281" i="88"/>
  <c r="X281" i="88"/>
  <c r="Y281" i="88"/>
  <c r="Z281" i="88"/>
  <c r="AA281" i="88"/>
  <c r="AB281" i="88"/>
  <c r="AC281" i="88"/>
  <c r="AD281" i="88"/>
  <c r="AE281" i="88"/>
  <c r="AF281" i="88"/>
  <c r="AG281" i="88"/>
  <c r="AH281" i="88"/>
  <c r="I282" i="88"/>
  <c r="J282" i="88"/>
  <c r="K282" i="88"/>
  <c r="L282" i="88"/>
  <c r="M282" i="88"/>
  <c r="N282" i="88"/>
  <c r="O282" i="88"/>
  <c r="P282" i="88"/>
  <c r="Q282" i="88"/>
  <c r="R282" i="88"/>
  <c r="S282" i="88"/>
  <c r="T282" i="88"/>
  <c r="U282" i="88"/>
  <c r="V282" i="88"/>
  <c r="W282" i="88"/>
  <c r="X282" i="88"/>
  <c r="Y282" i="88"/>
  <c r="Z282" i="88"/>
  <c r="AA282" i="88"/>
  <c r="AB282" i="88"/>
  <c r="AC282" i="88"/>
  <c r="AD282" i="88"/>
  <c r="AE282" i="88"/>
  <c r="AF282" i="88"/>
  <c r="AG282" i="88"/>
  <c r="AH282" i="88"/>
  <c r="I283" i="88"/>
  <c r="J283" i="88"/>
  <c r="K283" i="88"/>
  <c r="L283" i="88"/>
  <c r="M283" i="88"/>
  <c r="N283" i="88"/>
  <c r="O283" i="88"/>
  <c r="P283" i="88"/>
  <c r="Q283" i="88"/>
  <c r="R283" i="88"/>
  <c r="S283" i="88"/>
  <c r="T283" i="88"/>
  <c r="U283" i="88"/>
  <c r="V283" i="88"/>
  <c r="W283" i="88"/>
  <c r="X283" i="88"/>
  <c r="Y283" i="88"/>
  <c r="Z283" i="88"/>
  <c r="AA283" i="88"/>
  <c r="AB283" i="88"/>
  <c r="AC283" i="88"/>
  <c r="AD283" i="88"/>
  <c r="AE283" i="88"/>
  <c r="AF283" i="88"/>
  <c r="AG283" i="88"/>
  <c r="AH283" i="88"/>
  <c r="I284" i="88"/>
  <c r="J284" i="88"/>
  <c r="K284" i="88"/>
  <c r="L284" i="88"/>
  <c r="M284" i="88"/>
  <c r="N284" i="88"/>
  <c r="O284" i="88"/>
  <c r="P284" i="88"/>
  <c r="Q284" i="88"/>
  <c r="R284" i="88"/>
  <c r="S284" i="88"/>
  <c r="T284" i="88"/>
  <c r="U284" i="88"/>
  <c r="V284" i="88"/>
  <c r="W284" i="88"/>
  <c r="X284" i="88"/>
  <c r="Y284" i="88"/>
  <c r="Z284" i="88"/>
  <c r="AA284" i="88"/>
  <c r="AB284" i="88"/>
  <c r="AC284" i="88"/>
  <c r="AD284" i="88"/>
  <c r="AE284" i="88"/>
  <c r="AF284" i="88"/>
  <c r="AG284" i="88"/>
  <c r="AH284" i="88"/>
  <c r="I285" i="88"/>
  <c r="J285" i="88"/>
  <c r="K285" i="88"/>
  <c r="L285" i="88"/>
  <c r="M285" i="88"/>
  <c r="N285" i="88"/>
  <c r="O285" i="88"/>
  <c r="P285" i="88"/>
  <c r="Q285" i="88"/>
  <c r="R285" i="88"/>
  <c r="S285" i="88"/>
  <c r="T285" i="88"/>
  <c r="U285" i="88"/>
  <c r="V285" i="88"/>
  <c r="W285" i="88"/>
  <c r="X285" i="88"/>
  <c r="Y285" i="88"/>
  <c r="Z285" i="88"/>
  <c r="AA285" i="88"/>
  <c r="AB285" i="88"/>
  <c r="AC285" i="88"/>
  <c r="AD285" i="88"/>
  <c r="AE285" i="88"/>
  <c r="AF285" i="88"/>
  <c r="AG285" i="88"/>
  <c r="AH285" i="88"/>
  <c r="I286" i="88"/>
  <c r="J286" i="88"/>
  <c r="K286" i="88"/>
  <c r="L286" i="88"/>
  <c r="M286" i="88"/>
  <c r="N286" i="88"/>
  <c r="O286" i="88"/>
  <c r="P286" i="88"/>
  <c r="Q286" i="88"/>
  <c r="R286" i="88"/>
  <c r="S286" i="88"/>
  <c r="T286" i="88"/>
  <c r="U286" i="88"/>
  <c r="V286" i="88"/>
  <c r="W286" i="88"/>
  <c r="X286" i="88"/>
  <c r="Y286" i="88"/>
  <c r="Z286" i="88"/>
  <c r="AA286" i="88"/>
  <c r="AB286" i="88"/>
  <c r="AC286" i="88"/>
  <c r="AD286" i="88"/>
  <c r="AE286" i="88"/>
  <c r="AF286" i="88"/>
  <c r="AG286" i="88"/>
  <c r="AH286" i="88"/>
  <c r="H286" i="88"/>
  <c r="H285" i="88"/>
  <c r="H284" i="88"/>
  <c r="H283" i="88"/>
  <c r="H282" i="88"/>
  <c r="H281" i="88"/>
  <c r="H280" i="88"/>
  <c r="H279" i="88"/>
  <c r="H278" i="88"/>
  <c r="H277" i="88"/>
  <c r="I291" i="88"/>
  <c r="I292" i="88"/>
  <c r="I293" i="88"/>
  <c r="I294" i="88"/>
  <c r="I295" i="88"/>
  <c r="I296" i="88"/>
  <c r="I297" i="88"/>
  <c r="I298" i="88"/>
  <c r="I299" i="88"/>
  <c r="I290" i="88"/>
  <c r="D22" i="82"/>
  <c r="D23" i="82"/>
  <c r="D24" i="82"/>
  <c r="D9" i="84" s="1"/>
  <c r="E9" i="84" s="1"/>
  <c r="F9" i="84" s="1"/>
  <c r="G9" i="84" s="1"/>
  <c r="H9" i="84" s="1"/>
  <c r="I9" i="84" s="1"/>
  <c r="J9" i="84" s="1"/>
  <c r="K9" i="84" s="1"/>
  <c r="L9" i="84" s="1"/>
  <c r="M9" i="84" s="1"/>
  <c r="N9" i="84" s="1"/>
  <c r="O9" i="84" s="1"/>
  <c r="P9" i="84" s="1"/>
  <c r="Q9" i="84" s="1"/>
  <c r="R9" i="84" s="1"/>
  <c r="S9" i="84" s="1"/>
  <c r="T9" i="84" s="1"/>
  <c r="U9" i="84" s="1"/>
  <c r="V9" i="84" s="1"/>
  <c r="W9" i="84" s="1"/>
  <c r="X9" i="84" s="1"/>
  <c r="Y9" i="84" s="1"/>
  <c r="Z9" i="84" s="1"/>
  <c r="AA9" i="84" s="1"/>
  <c r="AB9" i="84" s="1"/>
  <c r="AC9" i="84" s="1"/>
  <c r="AD9" i="84" s="1"/>
  <c r="AE9" i="84" s="1"/>
  <c r="AF9" i="84" s="1"/>
  <c r="AG9" i="84" s="1"/>
  <c r="AH9" i="84" s="1"/>
  <c r="AI9" i="84" s="1"/>
  <c r="D25" i="82"/>
  <c r="D26" i="82"/>
  <c r="D11" i="84" s="1"/>
  <c r="E11" i="84" s="1"/>
  <c r="F11" i="84" s="1"/>
  <c r="G11" i="84" s="1"/>
  <c r="H11" i="84" s="1"/>
  <c r="I11" i="84" s="1"/>
  <c r="J11" i="84" s="1"/>
  <c r="K11" i="84" s="1"/>
  <c r="L11" i="84" s="1"/>
  <c r="M11" i="84" s="1"/>
  <c r="N11" i="84" s="1"/>
  <c r="O11" i="84" s="1"/>
  <c r="P11" i="84" s="1"/>
  <c r="Q11" i="84" s="1"/>
  <c r="R11" i="84" s="1"/>
  <c r="S11" i="84" s="1"/>
  <c r="T11" i="84" s="1"/>
  <c r="U11" i="84" s="1"/>
  <c r="V11" i="84" s="1"/>
  <c r="W11" i="84" s="1"/>
  <c r="X11" i="84" s="1"/>
  <c r="Y11" i="84" s="1"/>
  <c r="Z11" i="84" s="1"/>
  <c r="AA11" i="84" s="1"/>
  <c r="AB11" i="84" s="1"/>
  <c r="AC11" i="84" s="1"/>
  <c r="AD11" i="84" s="1"/>
  <c r="AE11" i="84" s="1"/>
  <c r="AF11" i="84" s="1"/>
  <c r="AG11" i="84" s="1"/>
  <c r="AH11" i="84" s="1"/>
  <c r="AI11" i="84" s="1"/>
  <c r="D27" i="82"/>
  <c r="D13" i="84" s="1"/>
  <c r="D28" i="82"/>
  <c r="D29" i="82"/>
  <c r="D15" i="84" s="1"/>
  <c r="D30" i="82"/>
  <c r="D31" i="82"/>
  <c r="D32" i="82"/>
  <c r="D33" i="82"/>
  <c r="D34" i="82"/>
  <c r="D8" i="84" s="1"/>
  <c r="D35" i="82"/>
  <c r="D36" i="82"/>
  <c r="D10" i="84" s="1"/>
  <c r="E10" i="84" s="1"/>
  <c r="F10" i="84" s="1"/>
  <c r="G10" i="84" s="1"/>
  <c r="H10" i="84" s="1"/>
  <c r="I10" i="84" s="1"/>
  <c r="J10" i="84" s="1"/>
  <c r="K10" i="84" s="1"/>
  <c r="L10" i="84" s="1"/>
  <c r="M10" i="84" s="1"/>
  <c r="N10" i="84" s="1"/>
  <c r="O10" i="84" s="1"/>
  <c r="P10" i="84" s="1"/>
  <c r="Q10" i="84" s="1"/>
  <c r="R10" i="84" s="1"/>
  <c r="S10" i="84" s="1"/>
  <c r="T10" i="84" s="1"/>
  <c r="U10" i="84" s="1"/>
  <c r="V10" i="84" s="1"/>
  <c r="W10" i="84" s="1"/>
  <c r="X10" i="84" s="1"/>
  <c r="Y10" i="84" s="1"/>
  <c r="Z10" i="84" s="1"/>
  <c r="AA10" i="84" s="1"/>
  <c r="AB10" i="84" s="1"/>
  <c r="AC10" i="84" s="1"/>
  <c r="AD10" i="84" s="1"/>
  <c r="AE10" i="84" s="1"/>
  <c r="AF10" i="84" s="1"/>
  <c r="AG10" i="84" s="1"/>
  <c r="AH10" i="84" s="1"/>
  <c r="AI10" i="84" s="1"/>
  <c r="D37" i="82"/>
  <c r="D38" i="82"/>
  <c r="D39" i="82"/>
  <c r="D14" i="84" s="1"/>
  <c r="D40" i="82"/>
  <c r="D21" i="82"/>
  <c r="AE190" i="90"/>
  <c r="AE189" i="90"/>
  <c r="AE188" i="90"/>
  <c r="AE187" i="90"/>
  <c r="AE186" i="90"/>
  <c r="AE185" i="90"/>
  <c r="AE46" i="90"/>
  <c r="AE45" i="90"/>
  <c r="AE44" i="90"/>
  <c r="AE43" i="90"/>
  <c r="AE42" i="90"/>
  <c r="AE41" i="90"/>
  <c r="AE40" i="90"/>
  <c r="AE39" i="90"/>
  <c r="AE38" i="90"/>
  <c r="AE37" i="90"/>
  <c r="AE36" i="90"/>
  <c r="AE35" i="90"/>
  <c r="AE34" i="90"/>
  <c r="AE33" i="90"/>
  <c r="AE32" i="90"/>
  <c r="AE31" i="90"/>
  <c r="AE30" i="90"/>
  <c r="AE29" i="90"/>
  <c r="AE28" i="90"/>
  <c r="AE27" i="90"/>
  <c r="AE26" i="90"/>
  <c r="AE25" i="90"/>
  <c r="AE24" i="90"/>
  <c r="AE23" i="90"/>
  <c r="AE22" i="90"/>
  <c r="AE21" i="90"/>
  <c r="AE20" i="90"/>
  <c r="AE19" i="90"/>
  <c r="AE18" i="90"/>
  <c r="AE17" i="90"/>
  <c r="AE16" i="90"/>
  <c r="AE15" i="90"/>
  <c r="AE14" i="90"/>
  <c r="AE13" i="90"/>
  <c r="AE12" i="90"/>
  <c r="AE11" i="90"/>
  <c r="AE10" i="90"/>
  <c r="E12" i="84" l="1"/>
  <c r="M12" i="84"/>
  <c r="U12" i="84"/>
  <c r="AC12" i="84"/>
  <c r="AI12" i="84"/>
  <c r="L12" i="84"/>
  <c r="F12" i="84"/>
  <c r="N12" i="84"/>
  <c r="V12" i="84"/>
  <c r="AD12" i="84"/>
  <c r="S12" i="84"/>
  <c r="T12" i="84"/>
  <c r="G12" i="84"/>
  <c r="O12" i="84"/>
  <c r="W12" i="84"/>
  <c r="AE12" i="84"/>
  <c r="H12" i="84"/>
  <c r="P12" i="84"/>
  <c r="X12" i="84"/>
  <c r="AF12" i="84"/>
  <c r="K12" i="84"/>
  <c r="I12" i="84"/>
  <c r="Q12" i="84"/>
  <c r="Y12" i="84"/>
  <c r="AG12" i="84"/>
  <c r="AA12" i="84"/>
  <c r="AB12" i="84"/>
  <c r="J12" i="84"/>
  <c r="R12" i="84"/>
  <c r="Z12" i="84"/>
  <c r="AH12" i="84"/>
  <c r="D12" i="84"/>
  <c r="V7" i="84"/>
  <c r="AA4" i="84"/>
  <c r="X7" i="84"/>
  <c r="AH4" i="84"/>
  <c r="AC4" i="84"/>
  <c r="AI4" i="84"/>
  <c r="U4" i="84"/>
  <c r="AB4" i="84"/>
  <c r="AE6" i="84"/>
  <c r="W6" i="84"/>
  <c r="AE7" i="84"/>
  <c r="W7" i="84"/>
  <c r="AD6" i="84"/>
  <c r="V6" i="84"/>
  <c r="AD7" i="84"/>
  <c r="AC6" i="84"/>
  <c r="AC7" i="84"/>
  <c r="Z4" i="84"/>
  <c r="AG4" i="84"/>
  <c r="Y4" i="84"/>
  <c r="U6" i="84"/>
  <c r="AB6" i="84"/>
  <c r="U7" i="84"/>
  <c r="AB7" i="84"/>
  <c r="AF4" i="84"/>
  <c r="X4" i="84"/>
  <c r="AI6" i="84"/>
  <c r="AA6" i="84"/>
  <c r="AI7" i="84"/>
  <c r="AA7" i="84"/>
  <c r="AE4" i="84"/>
  <c r="W4" i="84"/>
  <c r="AH6" i="84"/>
  <c r="Z6" i="84"/>
  <c r="AH7" i="84"/>
  <c r="Z7" i="84"/>
  <c r="AD4" i="84"/>
  <c r="V4" i="84"/>
  <c r="AG6" i="84"/>
  <c r="Y6" i="84"/>
  <c r="AG7" i="84"/>
  <c r="Y7" i="84"/>
  <c r="AF6" i="84"/>
  <c r="X6" i="84"/>
  <c r="AF7" i="84"/>
  <c r="P5" i="84"/>
  <c r="Y5" i="84" s="1"/>
  <c r="F5" i="84"/>
  <c r="A1" i="90"/>
  <c r="J1" i="90"/>
  <c r="K1" i="90"/>
  <c r="L1" i="90"/>
  <c r="M1" i="90"/>
  <c r="N1" i="90"/>
  <c r="O1" i="90"/>
  <c r="P1" i="90"/>
  <c r="Q1" i="90"/>
  <c r="R1" i="90"/>
  <c r="S1" i="90"/>
  <c r="T1" i="90"/>
  <c r="U1" i="90"/>
  <c r="V1" i="90"/>
  <c r="W1" i="90"/>
  <c r="X1" i="90"/>
  <c r="Y1" i="90"/>
  <c r="Z1" i="90"/>
  <c r="AA1" i="90"/>
  <c r="AB1" i="90"/>
  <c r="AC1" i="90"/>
  <c r="AC177" i="90"/>
  <c r="V5" i="84" l="1"/>
  <c r="AG5" i="84"/>
  <c r="W5" i="84"/>
  <c r="AH5" i="84"/>
  <c r="Z5" i="84"/>
  <c r="AE5" i="84"/>
  <c r="AA5" i="84"/>
  <c r="AF5" i="84"/>
  <c r="AI5" i="84"/>
  <c r="AD5" i="84"/>
  <c r="X5" i="84"/>
  <c r="U5" i="84"/>
  <c r="AB5" i="84"/>
  <c r="AC5" i="84"/>
  <c r="F111" i="87" l="1"/>
  <c r="F109" i="87"/>
  <c r="F107" i="87"/>
  <c r="F105" i="87"/>
  <c r="F103" i="87"/>
  <c r="F101" i="87"/>
  <c r="L87" i="87"/>
  <c r="L86" i="87"/>
  <c r="D69" i="87"/>
  <c r="L74" i="87" s="1"/>
  <c r="D70" i="87"/>
  <c r="L75" i="87" s="1"/>
  <c r="D71" i="87"/>
  <c r="L76" i="87" s="1"/>
  <c r="D72" i="87"/>
  <c r="L96" i="87" s="1"/>
  <c r="D73" i="87"/>
  <c r="L77" i="87" s="1"/>
  <c r="D68" i="87"/>
  <c r="D63" i="87"/>
  <c r="L83" i="87" s="1"/>
  <c r="D64" i="87"/>
  <c r="D65" i="87"/>
  <c r="L85" i="87" s="1"/>
  <c r="D62" i="87"/>
  <c r="L82" i="87" s="1"/>
  <c r="J11" i="81"/>
  <c r="J10" i="81"/>
  <c r="F58" i="66"/>
  <c r="G58" i="66"/>
  <c r="H58" i="66"/>
  <c r="I58" i="66"/>
  <c r="J58" i="66"/>
  <c r="K58" i="66"/>
  <c r="L58" i="66"/>
  <c r="M58" i="66"/>
  <c r="N58" i="66"/>
  <c r="O58" i="66"/>
  <c r="P58" i="66"/>
  <c r="Q58" i="66"/>
  <c r="R58" i="66"/>
  <c r="S58" i="66"/>
  <c r="T58" i="66"/>
  <c r="U58" i="66"/>
  <c r="E58" i="66"/>
  <c r="L93" i="87" l="1"/>
  <c r="J64" i="87"/>
  <c r="L71" i="87"/>
  <c r="L72" i="87"/>
  <c r="L84" i="87"/>
  <c r="L88" i="87" s="1"/>
  <c r="L94" i="87"/>
  <c r="L73" i="87"/>
  <c r="L95" i="87"/>
  <c r="L97" i="87"/>
  <c r="J61" i="87"/>
  <c r="D74" i="87"/>
  <c r="E69" i="87" s="1"/>
  <c r="L70" i="87"/>
  <c r="L92" i="87"/>
  <c r="AE14" i="84" a="1"/>
  <c r="AE14" i="84" s="1"/>
  <c r="AF14" i="84" s="1" a="1"/>
  <c r="AF14" i="84" s="1"/>
  <c r="D66" i="87"/>
  <c r="E62" i="87" s="1"/>
  <c r="A89" i="1"/>
  <c r="A88" i="1"/>
  <c r="U111" i="65"/>
  <c r="T111" i="65"/>
  <c r="S111" i="65"/>
  <c r="R111" i="65"/>
  <c r="Q111" i="65"/>
  <c r="P111" i="65"/>
  <c r="O111" i="65"/>
  <c r="N111" i="65"/>
  <c r="M111" i="65"/>
  <c r="L111" i="65"/>
  <c r="K111" i="65"/>
  <c r="J111" i="65"/>
  <c r="I111" i="65"/>
  <c r="H111" i="65"/>
  <c r="G111" i="65"/>
  <c r="F111" i="65"/>
  <c r="E111" i="65"/>
  <c r="E67" i="66"/>
  <c r="E64" i="66"/>
  <c r="F59" i="66"/>
  <c r="G59" i="66"/>
  <c r="H59" i="66"/>
  <c r="I59" i="66"/>
  <c r="J59" i="66"/>
  <c r="K59" i="66"/>
  <c r="L59" i="66"/>
  <c r="M59" i="66"/>
  <c r="N59" i="66"/>
  <c r="O59" i="66"/>
  <c r="P59" i="66"/>
  <c r="Q59" i="66"/>
  <c r="R59" i="66"/>
  <c r="S59" i="66"/>
  <c r="T59" i="66"/>
  <c r="U59" i="66"/>
  <c r="E59" i="66"/>
  <c r="U57" i="66"/>
  <c r="T57" i="66"/>
  <c r="S57" i="66"/>
  <c r="S60" i="66" s="1"/>
  <c r="R57" i="66"/>
  <c r="R60" i="66" s="1"/>
  <c r="Q57" i="66"/>
  <c r="P57" i="66"/>
  <c r="O57" i="66"/>
  <c r="O60" i="66" s="1"/>
  <c r="N57" i="66"/>
  <c r="N60" i="66" s="1"/>
  <c r="M57" i="66"/>
  <c r="M60" i="66" s="1"/>
  <c r="L57" i="66"/>
  <c r="K57" i="66"/>
  <c r="J57" i="66"/>
  <c r="I57" i="66"/>
  <c r="H57" i="66"/>
  <c r="H60" i="66" s="1"/>
  <c r="G57" i="66"/>
  <c r="G60" i="66" s="1"/>
  <c r="F57" i="66"/>
  <c r="I60" i="66" s="1"/>
  <c r="E57" i="66"/>
  <c r="H61" i="66"/>
  <c r="I61" i="66"/>
  <c r="J61" i="66"/>
  <c r="K61" i="66"/>
  <c r="L61" i="66"/>
  <c r="M61" i="66"/>
  <c r="N61" i="66"/>
  <c r="O61" i="66"/>
  <c r="P61" i="66"/>
  <c r="Q61" i="66"/>
  <c r="R61" i="66"/>
  <c r="S61" i="66"/>
  <c r="T61" i="66"/>
  <c r="U61" i="66"/>
  <c r="J60" i="66"/>
  <c r="K60" i="66"/>
  <c r="L60" i="66"/>
  <c r="P60" i="66"/>
  <c r="Q60" i="66"/>
  <c r="T60" i="66"/>
  <c r="U60" i="66"/>
  <c r="G61" i="66"/>
  <c r="U113" i="65"/>
  <c r="T113" i="65"/>
  <c r="S113" i="65"/>
  <c r="R113" i="65"/>
  <c r="Q113" i="65"/>
  <c r="P113" i="65"/>
  <c r="O113" i="65"/>
  <c r="N113" i="65"/>
  <c r="M113" i="65"/>
  <c r="L113" i="65"/>
  <c r="K113" i="65"/>
  <c r="J113" i="65"/>
  <c r="I113" i="65"/>
  <c r="H113" i="65"/>
  <c r="G113" i="65"/>
  <c r="F113" i="65"/>
  <c r="E113" i="65"/>
  <c r="B3" i="73"/>
  <c r="B6" i="73"/>
  <c r="B8" i="73"/>
  <c r="B9" i="73"/>
  <c r="B11" i="73"/>
  <c r="B3" i="72"/>
  <c r="B6" i="72"/>
  <c r="B8" i="72"/>
  <c r="B9" i="72"/>
  <c r="B11" i="72"/>
  <c r="B3" i="71"/>
  <c r="B6" i="71"/>
  <c r="B8" i="71"/>
  <c r="B9" i="71"/>
  <c r="B11" i="71"/>
  <c r="B3" i="70"/>
  <c r="B6" i="70"/>
  <c r="B8" i="70"/>
  <c r="B9" i="70"/>
  <c r="B11" i="70"/>
  <c r="B3" i="74"/>
  <c r="B6" i="74"/>
  <c r="B8" i="74"/>
  <c r="B9" i="74"/>
  <c r="B11" i="74"/>
  <c r="B3" i="13"/>
  <c r="B6" i="13"/>
  <c r="B8" i="13"/>
  <c r="B9" i="13"/>
  <c r="B11" i="13"/>
  <c r="B3" i="12"/>
  <c r="B6" i="12"/>
  <c r="B8" i="12"/>
  <c r="B9" i="12"/>
  <c r="B11" i="12"/>
  <c r="B3" i="11"/>
  <c r="B6" i="11"/>
  <c r="B8" i="11"/>
  <c r="B9" i="11"/>
  <c r="B11" i="11"/>
  <c r="B3" i="20"/>
  <c r="B6" i="20"/>
  <c r="B8" i="20"/>
  <c r="B9" i="20"/>
  <c r="B11" i="20"/>
  <c r="D86" i="87"/>
  <c r="D85" i="87"/>
  <c r="B3" i="18"/>
  <c r="B6" i="18"/>
  <c r="B8" i="18"/>
  <c r="B9" i="18"/>
  <c r="B11" i="18"/>
  <c r="H189" i="83"/>
  <c r="H190" i="83" s="1"/>
  <c r="H191" i="83" s="1"/>
  <c r="H192" i="83" s="1"/>
  <c r="H193" i="83" s="1"/>
  <c r="H194" i="83" s="1"/>
  <c r="H195" i="83" s="1"/>
  <c r="H196" i="83" s="1"/>
  <c r="H197" i="83" s="1"/>
  <c r="H198" i="83" s="1"/>
  <c r="H199" i="83" s="1"/>
  <c r="H176" i="83"/>
  <c r="H177" i="83" s="1"/>
  <c r="H178" i="83" s="1"/>
  <c r="H179" i="83" s="1"/>
  <c r="H180" i="83" s="1"/>
  <c r="H181" i="83" s="1"/>
  <c r="H182" i="83" s="1"/>
  <c r="H183" i="83" s="1"/>
  <c r="H184" i="83" s="1"/>
  <c r="H185" i="83" s="1"/>
  <c r="H186" i="83" s="1"/>
  <c r="H163" i="83"/>
  <c r="H164" i="83" s="1"/>
  <c r="H165" i="83" s="1"/>
  <c r="H166" i="83" s="1"/>
  <c r="H167" i="83" s="1"/>
  <c r="H168" i="83" s="1"/>
  <c r="H169" i="83" s="1"/>
  <c r="H170" i="83" s="1"/>
  <c r="H171" i="83" s="1"/>
  <c r="H172" i="83" s="1"/>
  <c r="H173" i="83" s="1"/>
  <c r="H150" i="83"/>
  <c r="H151" i="83" s="1"/>
  <c r="H152" i="83" s="1"/>
  <c r="H153" i="83" s="1"/>
  <c r="H154" i="83" s="1"/>
  <c r="H155" i="83" s="1"/>
  <c r="H156" i="83" s="1"/>
  <c r="H157" i="83" s="1"/>
  <c r="H158" i="83" s="1"/>
  <c r="H159" i="83" s="1"/>
  <c r="H160" i="83" s="1"/>
  <c r="H137" i="83"/>
  <c r="H138" i="83" s="1"/>
  <c r="H139" i="83" s="1"/>
  <c r="H140" i="83" s="1"/>
  <c r="H141" i="83" s="1"/>
  <c r="H142" i="83" s="1"/>
  <c r="H143" i="83" s="1"/>
  <c r="H144" i="83" s="1"/>
  <c r="H145" i="83" s="1"/>
  <c r="H146" i="83" s="1"/>
  <c r="H147" i="83" s="1"/>
  <c r="H124" i="83"/>
  <c r="H125" i="83" s="1"/>
  <c r="H126" i="83" s="1"/>
  <c r="H127" i="83" s="1"/>
  <c r="H128" i="83" s="1"/>
  <c r="H129" i="83" s="1"/>
  <c r="H130" i="83" s="1"/>
  <c r="H131" i="83" s="1"/>
  <c r="H132" i="83" s="1"/>
  <c r="H133" i="83" s="1"/>
  <c r="H134" i="83" s="1"/>
  <c r="H111" i="83"/>
  <c r="H112" i="83" s="1"/>
  <c r="H113" i="83" s="1"/>
  <c r="H114" i="83" s="1"/>
  <c r="H115" i="83" s="1"/>
  <c r="H116" i="83" s="1"/>
  <c r="H117" i="83" s="1"/>
  <c r="H118" i="83" s="1"/>
  <c r="H119" i="83" s="1"/>
  <c r="H120" i="83" s="1"/>
  <c r="H121" i="83" s="1"/>
  <c r="H122" i="83" s="1"/>
  <c r="H98" i="83"/>
  <c r="H99" i="83" s="1"/>
  <c r="H100" i="83" s="1"/>
  <c r="H101" i="83" s="1"/>
  <c r="H102" i="83" s="1"/>
  <c r="H103" i="83" s="1"/>
  <c r="H104" i="83" s="1"/>
  <c r="H105" i="83" s="1"/>
  <c r="H106" i="83" s="1"/>
  <c r="H107" i="83" s="1"/>
  <c r="H108" i="83" s="1"/>
  <c r="H109" i="83" s="1"/>
  <c r="H85" i="83"/>
  <c r="H86" i="83" s="1"/>
  <c r="H87" i="83" s="1"/>
  <c r="H88" i="83" s="1"/>
  <c r="H89" i="83" s="1"/>
  <c r="H90" i="83" s="1"/>
  <c r="H91" i="83" s="1"/>
  <c r="H92" i="83" s="1"/>
  <c r="H93" i="83" s="1"/>
  <c r="H94" i="83" s="1"/>
  <c r="H95" i="83" s="1"/>
  <c r="H96" i="83" s="1"/>
  <c r="H72" i="83"/>
  <c r="H73" i="83" s="1"/>
  <c r="H74" i="83" s="1"/>
  <c r="H75" i="83" s="1"/>
  <c r="H76" i="83" s="1"/>
  <c r="H77" i="83" s="1"/>
  <c r="H78" i="83" s="1"/>
  <c r="H79" i="83" s="1"/>
  <c r="H80" i="83" s="1"/>
  <c r="H81" i="83" s="1"/>
  <c r="H82" i="83" s="1"/>
  <c r="H83" i="83" s="1"/>
  <c r="H59" i="83"/>
  <c r="H60" i="83" s="1"/>
  <c r="H61" i="83" s="1"/>
  <c r="H62" i="83" s="1"/>
  <c r="H63" i="83" s="1"/>
  <c r="H64" i="83" s="1"/>
  <c r="H65" i="83" s="1"/>
  <c r="H66" i="83" s="1"/>
  <c r="H67" i="83" s="1"/>
  <c r="H68" i="83" s="1"/>
  <c r="H69" i="83" s="1"/>
  <c r="H70" i="83" s="1"/>
  <c r="H46" i="83"/>
  <c r="H47" i="83" s="1"/>
  <c r="H48" i="83" s="1"/>
  <c r="H49" i="83" s="1"/>
  <c r="H50" i="83" s="1"/>
  <c r="H51" i="83" s="1"/>
  <c r="H52" i="83" s="1"/>
  <c r="H53" i="83" s="1"/>
  <c r="H54" i="83" s="1"/>
  <c r="H55" i="83" s="1"/>
  <c r="H56" i="83" s="1"/>
  <c r="H57" i="83" s="1"/>
  <c r="H33" i="83"/>
  <c r="H34" i="83" s="1"/>
  <c r="H35" i="83" s="1"/>
  <c r="H36" i="83" s="1"/>
  <c r="H37" i="83" s="1"/>
  <c r="H38" i="83" s="1"/>
  <c r="H39" i="83" s="1"/>
  <c r="H40" i="83" s="1"/>
  <c r="H41" i="83" s="1"/>
  <c r="H42" i="83" s="1"/>
  <c r="H43" i="83" s="1"/>
  <c r="H44" i="83" s="1"/>
  <c r="H20" i="83"/>
  <c r="H21" i="83" s="1"/>
  <c r="H22" i="83" s="1"/>
  <c r="H23" i="83" s="1"/>
  <c r="H24" i="83" s="1"/>
  <c r="H25" i="83" s="1"/>
  <c r="H26" i="83" s="1"/>
  <c r="H27" i="83" s="1"/>
  <c r="H28" i="83" s="1"/>
  <c r="H29" i="83" s="1"/>
  <c r="H30" i="83" s="1"/>
  <c r="H31" i="83" s="1"/>
  <c r="H7" i="83"/>
  <c r="H8" i="83" s="1"/>
  <c r="H9" i="83" s="1"/>
  <c r="H10" i="83" s="1"/>
  <c r="H11" i="83" s="1"/>
  <c r="H12" i="83" s="1"/>
  <c r="H13" i="83" s="1"/>
  <c r="H14" i="83" s="1"/>
  <c r="H15" i="83" s="1"/>
  <c r="H16" i="83" s="1"/>
  <c r="H17" i="83" s="1"/>
  <c r="H18" i="83" s="1"/>
  <c r="A201" i="84"/>
  <c r="A202" i="84" s="1"/>
  <c r="A188" i="84"/>
  <c r="A189" i="84" s="1"/>
  <c r="A175" i="84"/>
  <c r="A176" i="84" s="1"/>
  <c r="A162" i="84"/>
  <c r="A163" i="84" s="1"/>
  <c r="A149" i="84"/>
  <c r="A150" i="84" s="1"/>
  <c r="A136" i="84"/>
  <c r="A137" i="84" s="1"/>
  <c r="A123" i="84"/>
  <c r="A124" i="84" s="1"/>
  <c r="A110" i="84"/>
  <c r="A111" i="84" s="1"/>
  <c r="A97" i="84"/>
  <c r="A98" i="84" s="1"/>
  <c r="A84" i="84"/>
  <c r="A85" i="84" s="1"/>
  <c r="A71" i="84"/>
  <c r="A72" i="84" s="1"/>
  <c r="A58" i="84"/>
  <c r="A59" i="84" s="1"/>
  <c r="A45" i="84"/>
  <c r="A46" i="84" s="1"/>
  <c r="A32" i="84"/>
  <c r="A33" i="84" s="1"/>
  <c r="A19" i="84"/>
  <c r="A20" i="84" s="1"/>
  <c r="E13" i="84"/>
  <c r="F13" i="84" s="1"/>
  <c r="G13" i="84" s="1"/>
  <c r="H13" i="84" s="1"/>
  <c r="I13" i="84" s="1"/>
  <c r="J13" i="84" s="1"/>
  <c r="K13" i="84" s="1"/>
  <c r="L13" i="84" s="1"/>
  <c r="M13" i="84" s="1"/>
  <c r="N13" i="84" s="1"/>
  <c r="O13" i="84" s="1"/>
  <c r="P13" i="84" s="1"/>
  <c r="Q13" i="84" s="1"/>
  <c r="R13" i="84" s="1"/>
  <c r="S13" i="84" s="1"/>
  <c r="T13" i="84" s="1"/>
  <c r="U13" i="84" s="1"/>
  <c r="V13" i="84" s="1"/>
  <c r="W13" i="84" s="1"/>
  <c r="X13" i="84" s="1"/>
  <c r="Y13" i="84" s="1"/>
  <c r="Z13" i="84" s="1"/>
  <c r="AA13" i="84" s="1"/>
  <c r="AB13" i="84" s="1"/>
  <c r="AC13" i="84" s="1"/>
  <c r="AD13" i="84" s="1"/>
  <c r="AE13" i="84" s="1"/>
  <c r="AF13" i="84" s="1"/>
  <c r="AG13" i="84" s="1"/>
  <c r="AH13" i="84" s="1"/>
  <c r="AI13" i="84" s="1"/>
  <c r="AP199" i="83"/>
  <c r="AO199" i="83"/>
  <c r="AN199" i="83"/>
  <c r="AM199" i="83"/>
  <c r="AL199" i="83"/>
  <c r="AK199" i="83"/>
  <c r="AJ199" i="83"/>
  <c r="AI199" i="83"/>
  <c r="AH199" i="83"/>
  <c r="AG199" i="83"/>
  <c r="AF199" i="83"/>
  <c r="AE199" i="83"/>
  <c r="AD199" i="83"/>
  <c r="AC199" i="83"/>
  <c r="AB199" i="83"/>
  <c r="AA199" i="83"/>
  <c r="Z199" i="83"/>
  <c r="Y199" i="83"/>
  <c r="X199" i="83"/>
  <c r="W199" i="83"/>
  <c r="V199" i="83"/>
  <c r="U199" i="83"/>
  <c r="T199" i="83"/>
  <c r="S199" i="83"/>
  <c r="R199" i="83"/>
  <c r="Q199" i="83"/>
  <c r="P199" i="83"/>
  <c r="O199" i="83"/>
  <c r="N199" i="83"/>
  <c r="M199" i="83"/>
  <c r="L199" i="83"/>
  <c r="K199" i="83"/>
  <c r="AP198" i="83"/>
  <c r="AO198" i="83"/>
  <c r="AN198" i="83"/>
  <c r="AM198" i="83"/>
  <c r="AL198" i="83"/>
  <c r="AK198" i="83"/>
  <c r="AJ198" i="83"/>
  <c r="AI198" i="83"/>
  <c r="AH198" i="83"/>
  <c r="AG198" i="83"/>
  <c r="AF198" i="83"/>
  <c r="AE198" i="83"/>
  <c r="AD198" i="83"/>
  <c r="AC198" i="83"/>
  <c r="AB198" i="83"/>
  <c r="AA198" i="83"/>
  <c r="Z198" i="83"/>
  <c r="Y198" i="83"/>
  <c r="X198" i="83"/>
  <c r="W198" i="83"/>
  <c r="V198" i="83"/>
  <c r="U198" i="83"/>
  <c r="T198" i="83"/>
  <c r="S198" i="83"/>
  <c r="R198" i="83"/>
  <c r="Q198" i="83"/>
  <c r="P198" i="83"/>
  <c r="O198" i="83"/>
  <c r="N198" i="83"/>
  <c r="M198" i="83"/>
  <c r="L198" i="83"/>
  <c r="K198" i="83"/>
  <c r="AP197" i="83"/>
  <c r="AO197" i="83"/>
  <c r="AN197" i="83"/>
  <c r="AM197" i="83"/>
  <c r="AL197" i="83"/>
  <c r="AK197" i="83"/>
  <c r="AJ197" i="83"/>
  <c r="AI197" i="83"/>
  <c r="AH197" i="83"/>
  <c r="AG197" i="83"/>
  <c r="AF197" i="83"/>
  <c r="AE197" i="83"/>
  <c r="AD197" i="83"/>
  <c r="AC197" i="83"/>
  <c r="AB197" i="83"/>
  <c r="AA197" i="83"/>
  <c r="Z197" i="83"/>
  <c r="Y197" i="83"/>
  <c r="X197" i="83"/>
  <c r="W197" i="83"/>
  <c r="V197" i="83"/>
  <c r="U197" i="83"/>
  <c r="T197" i="83"/>
  <c r="S197" i="83"/>
  <c r="R197" i="83"/>
  <c r="Q197" i="83"/>
  <c r="P197" i="83"/>
  <c r="O197" i="83"/>
  <c r="N197" i="83"/>
  <c r="M197" i="83"/>
  <c r="L197" i="83"/>
  <c r="K197" i="83"/>
  <c r="AP196" i="83"/>
  <c r="AO196" i="83"/>
  <c r="AN196" i="83"/>
  <c r="AM196" i="83"/>
  <c r="AL196" i="83"/>
  <c r="AK196" i="83"/>
  <c r="AJ196" i="83"/>
  <c r="AI196" i="83"/>
  <c r="AH196" i="83"/>
  <c r="AG196" i="83"/>
  <c r="AF196" i="83"/>
  <c r="AE196" i="83"/>
  <c r="AD196" i="83"/>
  <c r="AC196" i="83"/>
  <c r="AB196" i="83"/>
  <c r="AA196" i="83"/>
  <c r="Z196" i="83"/>
  <c r="Y196" i="83"/>
  <c r="X196" i="83"/>
  <c r="W196" i="83"/>
  <c r="V196" i="83"/>
  <c r="U196" i="83"/>
  <c r="T196" i="83"/>
  <c r="S196" i="83"/>
  <c r="R196" i="83"/>
  <c r="Q196" i="83"/>
  <c r="P196" i="83"/>
  <c r="O196" i="83"/>
  <c r="N196" i="83"/>
  <c r="M196" i="83"/>
  <c r="L196" i="83"/>
  <c r="K196" i="83"/>
  <c r="AP195" i="83"/>
  <c r="AO195" i="83"/>
  <c r="AN195" i="83"/>
  <c r="AM195" i="83"/>
  <c r="AL195" i="83"/>
  <c r="AK195" i="83"/>
  <c r="AJ195" i="83"/>
  <c r="AI195" i="83"/>
  <c r="AH195" i="83"/>
  <c r="AG195" i="83"/>
  <c r="AF195" i="83"/>
  <c r="AE195" i="83"/>
  <c r="AD195" i="83"/>
  <c r="AC195" i="83"/>
  <c r="AB195" i="83"/>
  <c r="AA195" i="83"/>
  <c r="Z195" i="83"/>
  <c r="Y195" i="83"/>
  <c r="X195" i="83"/>
  <c r="W195" i="83"/>
  <c r="V195" i="83"/>
  <c r="U195" i="83"/>
  <c r="T195" i="83"/>
  <c r="S195" i="83"/>
  <c r="R195" i="83"/>
  <c r="Q195" i="83"/>
  <c r="P195" i="83"/>
  <c r="O195" i="83"/>
  <c r="N195" i="83"/>
  <c r="M195" i="83"/>
  <c r="L195" i="83"/>
  <c r="K195" i="83"/>
  <c r="AP194" i="83"/>
  <c r="AO194" i="83"/>
  <c r="AN194" i="83"/>
  <c r="AM194" i="83"/>
  <c r="AL194" i="83"/>
  <c r="AK194" i="83"/>
  <c r="AJ194" i="83"/>
  <c r="AI194" i="83"/>
  <c r="AH194" i="83"/>
  <c r="AG194" i="83"/>
  <c r="AF194" i="83"/>
  <c r="AE194" i="83"/>
  <c r="AD194" i="83"/>
  <c r="AC194" i="83"/>
  <c r="AB194" i="83"/>
  <c r="AA194" i="83"/>
  <c r="Z194" i="83"/>
  <c r="Y194" i="83"/>
  <c r="X194" i="83"/>
  <c r="W194" i="83"/>
  <c r="V194" i="83"/>
  <c r="U194" i="83"/>
  <c r="T194" i="83"/>
  <c r="S194" i="83"/>
  <c r="R194" i="83"/>
  <c r="Q194" i="83"/>
  <c r="P194" i="83"/>
  <c r="O194" i="83"/>
  <c r="N194" i="83"/>
  <c r="M194" i="83"/>
  <c r="L194" i="83"/>
  <c r="K194" i="83"/>
  <c r="AP193" i="83"/>
  <c r="AO193" i="83"/>
  <c r="AN193" i="83"/>
  <c r="AM193" i="83"/>
  <c r="AL193" i="83"/>
  <c r="AK193" i="83"/>
  <c r="AJ193" i="83"/>
  <c r="AI193" i="83"/>
  <c r="AH193" i="83"/>
  <c r="AG193" i="83"/>
  <c r="AF193" i="83"/>
  <c r="AE193" i="83"/>
  <c r="AD193" i="83"/>
  <c r="AC193" i="83"/>
  <c r="AB193" i="83"/>
  <c r="AA193" i="83"/>
  <c r="Z193" i="83"/>
  <c r="Y193" i="83"/>
  <c r="X193" i="83"/>
  <c r="W193" i="83"/>
  <c r="V193" i="83"/>
  <c r="U193" i="83"/>
  <c r="T193" i="83"/>
  <c r="S193" i="83"/>
  <c r="R193" i="83"/>
  <c r="Q193" i="83"/>
  <c r="P193" i="83"/>
  <c r="O193" i="83"/>
  <c r="N193" i="83"/>
  <c r="M193" i="83"/>
  <c r="L193" i="83"/>
  <c r="K193" i="83"/>
  <c r="AP192" i="83"/>
  <c r="AO192" i="83"/>
  <c r="AN192" i="83"/>
  <c r="AM192" i="83"/>
  <c r="AL192" i="83"/>
  <c r="AK192" i="83"/>
  <c r="AJ192" i="83"/>
  <c r="AI192" i="83"/>
  <c r="AH192" i="83"/>
  <c r="AG192" i="83"/>
  <c r="AF192" i="83"/>
  <c r="AE192" i="83"/>
  <c r="AD192" i="83"/>
  <c r="AC192" i="83"/>
  <c r="AB192" i="83"/>
  <c r="AA192" i="83"/>
  <c r="Z192" i="83"/>
  <c r="Y192" i="83"/>
  <c r="X192" i="83"/>
  <c r="W192" i="83"/>
  <c r="V192" i="83"/>
  <c r="U192" i="83"/>
  <c r="T192" i="83"/>
  <c r="S192" i="83"/>
  <c r="R192" i="83"/>
  <c r="Q192" i="83"/>
  <c r="P192" i="83"/>
  <c r="O192" i="83"/>
  <c r="N192" i="83"/>
  <c r="M192" i="83"/>
  <c r="L192" i="83"/>
  <c r="K192" i="83"/>
  <c r="AP191" i="83"/>
  <c r="AO191" i="83"/>
  <c r="AN191" i="83"/>
  <c r="AM191" i="83"/>
  <c r="AL191" i="83"/>
  <c r="AK191" i="83"/>
  <c r="AJ191" i="83"/>
  <c r="AI191" i="83"/>
  <c r="AH191" i="83"/>
  <c r="AG191" i="83"/>
  <c r="AF191" i="83"/>
  <c r="AE191" i="83"/>
  <c r="AD191" i="83"/>
  <c r="AC191" i="83"/>
  <c r="AB191" i="83"/>
  <c r="AA191" i="83"/>
  <c r="Z191" i="83"/>
  <c r="Y191" i="83"/>
  <c r="X191" i="83"/>
  <c r="W191" i="83"/>
  <c r="V191" i="83"/>
  <c r="U191" i="83"/>
  <c r="T191" i="83"/>
  <c r="S191" i="83"/>
  <c r="R191" i="83"/>
  <c r="Q191" i="83"/>
  <c r="P191" i="83"/>
  <c r="O191" i="83"/>
  <c r="N191" i="83"/>
  <c r="M191" i="83"/>
  <c r="L191" i="83"/>
  <c r="K191" i="83"/>
  <c r="AP190" i="83"/>
  <c r="AO190" i="83"/>
  <c r="AN190" i="83"/>
  <c r="AM190" i="83"/>
  <c r="AL190" i="83"/>
  <c r="AK190" i="83"/>
  <c r="AJ190" i="83"/>
  <c r="AI190" i="83"/>
  <c r="AH190" i="83"/>
  <c r="AG190" i="83"/>
  <c r="AF190" i="83"/>
  <c r="AE190" i="83"/>
  <c r="AD190" i="83"/>
  <c r="AC190" i="83"/>
  <c r="AB190" i="83"/>
  <c r="AA190" i="83"/>
  <c r="Z190" i="83"/>
  <c r="Y190" i="83"/>
  <c r="X190" i="83"/>
  <c r="W190" i="83"/>
  <c r="V190" i="83"/>
  <c r="U190" i="83"/>
  <c r="T190" i="83"/>
  <c r="S190" i="83"/>
  <c r="R190" i="83"/>
  <c r="Q190" i="83"/>
  <c r="P190" i="83"/>
  <c r="O190" i="83"/>
  <c r="N190" i="83"/>
  <c r="M190" i="83"/>
  <c r="L190" i="83"/>
  <c r="K190" i="83"/>
  <c r="AP186" i="83"/>
  <c r="AO186" i="83"/>
  <c r="AN186" i="83"/>
  <c r="AM186" i="83"/>
  <c r="AL186" i="83"/>
  <c r="AK186" i="83"/>
  <c r="AJ186" i="83"/>
  <c r="AI186" i="83"/>
  <c r="AH186" i="83"/>
  <c r="AG186" i="83"/>
  <c r="AF186" i="83"/>
  <c r="AE186" i="83"/>
  <c r="AD186" i="83"/>
  <c r="AC186" i="83"/>
  <c r="AB186" i="83"/>
  <c r="AA186" i="83"/>
  <c r="Z186" i="83"/>
  <c r="Y186" i="83"/>
  <c r="X186" i="83"/>
  <c r="W186" i="83"/>
  <c r="V186" i="83"/>
  <c r="U186" i="83"/>
  <c r="T186" i="83"/>
  <c r="S186" i="83"/>
  <c r="R186" i="83"/>
  <c r="Q186" i="83"/>
  <c r="P186" i="83"/>
  <c r="O186" i="83"/>
  <c r="N186" i="83"/>
  <c r="M186" i="83"/>
  <c r="L186" i="83"/>
  <c r="K186" i="83"/>
  <c r="AP185" i="83"/>
  <c r="AO185" i="83"/>
  <c r="AN185" i="83"/>
  <c r="AM185" i="83"/>
  <c r="AL185" i="83"/>
  <c r="AK185" i="83"/>
  <c r="AJ185" i="83"/>
  <c r="AI185" i="83"/>
  <c r="AH185" i="83"/>
  <c r="AG185" i="83"/>
  <c r="AF185" i="83"/>
  <c r="AE185" i="83"/>
  <c r="AD185" i="83"/>
  <c r="AC185" i="83"/>
  <c r="AB185" i="83"/>
  <c r="AA185" i="83"/>
  <c r="Z185" i="83"/>
  <c r="Y185" i="83"/>
  <c r="X185" i="83"/>
  <c r="W185" i="83"/>
  <c r="V185" i="83"/>
  <c r="U185" i="83"/>
  <c r="T185" i="83"/>
  <c r="S185" i="83"/>
  <c r="R185" i="83"/>
  <c r="Q185" i="83"/>
  <c r="P185" i="83"/>
  <c r="O185" i="83"/>
  <c r="N185" i="83"/>
  <c r="M185" i="83"/>
  <c r="L185" i="83"/>
  <c r="K185" i="83"/>
  <c r="AP184" i="83"/>
  <c r="AO184" i="83"/>
  <c r="AN184" i="83"/>
  <c r="AM184" i="83"/>
  <c r="AL184" i="83"/>
  <c r="AK184" i="83"/>
  <c r="AJ184" i="83"/>
  <c r="AI184" i="83"/>
  <c r="AH184" i="83"/>
  <c r="AG184" i="83"/>
  <c r="AF184" i="83"/>
  <c r="AE184" i="83"/>
  <c r="AD184" i="83"/>
  <c r="AC184" i="83"/>
  <c r="AB184" i="83"/>
  <c r="AA184" i="83"/>
  <c r="Z184" i="83"/>
  <c r="Y184" i="83"/>
  <c r="X184" i="83"/>
  <c r="W184" i="83"/>
  <c r="V184" i="83"/>
  <c r="U184" i="83"/>
  <c r="T184" i="83"/>
  <c r="S184" i="83"/>
  <c r="R184" i="83"/>
  <c r="Q184" i="83"/>
  <c r="P184" i="83"/>
  <c r="O184" i="83"/>
  <c r="N184" i="83"/>
  <c r="M184" i="83"/>
  <c r="L184" i="83"/>
  <c r="K184" i="83"/>
  <c r="AP183" i="83"/>
  <c r="AO183" i="83"/>
  <c r="AN183" i="83"/>
  <c r="AM183" i="83"/>
  <c r="AL183" i="83"/>
  <c r="AK183" i="83"/>
  <c r="AJ183" i="83"/>
  <c r="AI183" i="83"/>
  <c r="AH183" i="83"/>
  <c r="AG183" i="83"/>
  <c r="AF183" i="83"/>
  <c r="AE183" i="83"/>
  <c r="AD183" i="83"/>
  <c r="AC183" i="83"/>
  <c r="AB183" i="83"/>
  <c r="AA183" i="83"/>
  <c r="Z183" i="83"/>
  <c r="Y183" i="83"/>
  <c r="X183" i="83"/>
  <c r="W183" i="83"/>
  <c r="V183" i="83"/>
  <c r="U183" i="83"/>
  <c r="T183" i="83"/>
  <c r="S183" i="83"/>
  <c r="R183" i="83"/>
  <c r="Q183" i="83"/>
  <c r="P183" i="83"/>
  <c r="O183" i="83"/>
  <c r="N183" i="83"/>
  <c r="M183" i="83"/>
  <c r="L183" i="83"/>
  <c r="K183" i="83"/>
  <c r="AP182" i="83"/>
  <c r="AO182" i="83"/>
  <c r="AN182" i="83"/>
  <c r="AM182" i="83"/>
  <c r="AL182" i="83"/>
  <c r="AK182" i="83"/>
  <c r="AJ182" i="83"/>
  <c r="AI182" i="83"/>
  <c r="AH182" i="83"/>
  <c r="AG182" i="83"/>
  <c r="AF182" i="83"/>
  <c r="AE182" i="83"/>
  <c r="AD182" i="83"/>
  <c r="AC182" i="83"/>
  <c r="AB182" i="83"/>
  <c r="AA182" i="83"/>
  <c r="Z182" i="83"/>
  <c r="Y182" i="83"/>
  <c r="X182" i="83"/>
  <c r="W182" i="83"/>
  <c r="V182" i="83"/>
  <c r="U182" i="83"/>
  <c r="T182" i="83"/>
  <c r="S182" i="83"/>
  <c r="R182" i="83"/>
  <c r="Q182" i="83"/>
  <c r="P182" i="83"/>
  <c r="O182" i="83"/>
  <c r="N182" i="83"/>
  <c r="M182" i="83"/>
  <c r="L182" i="83"/>
  <c r="K182" i="83"/>
  <c r="AP181" i="83"/>
  <c r="AO181" i="83"/>
  <c r="AN181" i="83"/>
  <c r="AM181" i="83"/>
  <c r="AL181" i="83"/>
  <c r="AK181" i="83"/>
  <c r="AJ181" i="83"/>
  <c r="AI181" i="83"/>
  <c r="AH181" i="83"/>
  <c r="AG181" i="83"/>
  <c r="AF181" i="83"/>
  <c r="AE181" i="83"/>
  <c r="AD181" i="83"/>
  <c r="AC181" i="83"/>
  <c r="AB181" i="83"/>
  <c r="AA181" i="83"/>
  <c r="Z181" i="83"/>
  <c r="Y181" i="83"/>
  <c r="X181" i="83"/>
  <c r="W181" i="83"/>
  <c r="V181" i="83"/>
  <c r="U181" i="83"/>
  <c r="T181" i="83"/>
  <c r="S181" i="83"/>
  <c r="R181" i="83"/>
  <c r="Q181" i="83"/>
  <c r="P181" i="83"/>
  <c r="O181" i="83"/>
  <c r="N181" i="83"/>
  <c r="M181" i="83"/>
  <c r="L181" i="83"/>
  <c r="K181" i="83"/>
  <c r="AP180" i="83"/>
  <c r="AO180" i="83"/>
  <c r="AN180" i="83"/>
  <c r="AM180" i="83"/>
  <c r="AL180" i="83"/>
  <c r="AK180" i="83"/>
  <c r="AJ180" i="83"/>
  <c r="AI180" i="83"/>
  <c r="AH180" i="83"/>
  <c r="AG180" i="83"/>
  <c r="AF180" i="83"/>
  <c r="AE180" i="83"/>
  <c r="AD180" i="83"/>
  <c r="AC180" i="83"/>
  <c r="AB180" i="83"/>
  <c r="AA180" i="83"/>
  <c r="Z180" i="83"/>
  <c r="Y180" i="83"/>
  <c r="X180" i="83"/>
  <c r="W180" i="83"/>
  <c r="V180" i="83"/>
  <c r="U180" i="83"/>
  <c r="T180" i="83"/>
  <c r="S180" i="83"/>
  <c r="R180" i="83"/>
  <c r="Q180" i="83"/>
  <c r="P180" i="83"/>
  <c r="O180" i="83"/>
  <c r="N180" i="83"/>
  <c r="M180" i="83"/>
  <c r="L180" i="83"/>
  <c r="K180" i="83"/>
  <c r="AP179" i="83"/>
  <c r="AO179" i="83"/>
  <c r="AN179" i="83"/>
  <c r="AM179" i="83"/>
  <c r="AL179" i="83"/>
  <c r="AK179" i="83"/>
  <c r="AJ179" i="83"/>
  <c r="AI179" i="83"/>
  <c r="AH179" i="83"/>
  <c r="AG179" i="83"/>
  <c r="AF179" i="83"/>
  <c r="AE179" i="83"/>
  <c r="AD179" i="83"/>
  <c r="AC179" i="83"/>
  <c r="AB179" i="83"/>
  <c r="AA179" i="83"/>
  <c r="Z179" i="83"/>
  <c r="Y179" i="83"/>
  <c r="X179" i="83"/>
  <c r="W179" i="83"/>
  <c r="V179" i="83"/>
  <c r="U179" i="83"/>
  <c r="T179" i="83"/>
  <c r="S179" i="83"/>
  <c r="R179" i="83"/>
  <c r="Q179" i="83"/>
  <c r="P179" i="83"/>
  <c r="O179" i="83"/>
  <c r="N179" i="83"/>
  <c r="M179" i="83"/>
  <c r="L179" i="83"/>
  <c r="K179" i="83"/>
  <c r="AP178" i="83"/>
  <c r="AO178" i="83"/>
  <c r="AN178" i="83"/>
  <c r="AM178" i="83"/>
  <c r="AL178" i="83"/>
  <c r="AK178" i="83"/>
  <c r="AJ178" i="83"/>
  <c r="AI178" i="83"/>
  <c r="AH178" i="83"/>
  <c r="AG178" i="83"/>
  <c r="AF178" i="83"/>
  <c r="AE178" i="83"/>
  <c r="AD178" i="83"/>
  <c r="AC178" i="83"/>
  <c r="AB178" i="83"/>
  <c r="AA178" i="83"/>
  <c r="Z178" i="83"/>
  <c r="Y178" i="83"/>
  <c r="X178" i="83"/>
  <c r="W178" i="83"/>
  <c r="V178" i="83"/>
  <c r="U178" i="83"/>
  <c r="T178" i="83"/>
  <c r="S178" i="83"/>
  <c r="R178" i="83"/>
  <c r="Q178" i="83"/>
  <c r="P178" i="83"/>
  <c r="O178" i="83"/>
  <c r="N178" i="83"/>
  <c r="M178" i="83"/>
  <c r="L178" i="83"/>
  <c r="K178" i="83"/>
  <c r="AP177" i="83"/>
  <c r="AO177" i="83"/>
  <c r="AN177" i="83"/>
  <c r="AM177" i="83"/>
  <c r="AL177" i="83"/>
  <c r="AK177" i="83"/>
  <c r="AJ177" i="83"/>
  <c r="AI177" i="83"/>
  <c r="AH177" i="83"/>
  <c r="AG177" i="83"/>
  <c r="AF177" i="83"/>
  <c r="AE177" i="83"/>
  <c r="AD177" i="83"/>
  <c r="AC177" i="83"/>
  <c r="AB177" i="83"/>
  <c r="AA177" i="83"/>
  <c r="Z177" i="83"/>
  <c r="Y177" i="83"/>
  <c r="X177" i="83"/>
  <c r="W177" i="83"/>
  <c r="V177" i="83"/>
  <c r="U177" i="83"/>
  <c r="T177" i="83"/>
  <c r="S177" i="83"/>
  <c r="R177" i="83"/>
  <c r="Q177" i="83"/>
  <c r="P177" i="83"/>
  <c r="O177" i="83"/>
  <c r="N177" i="83"/>
  <c r="M177" i="83"/>
  <c r="L177" i="83"/>
  <c r="K177" i="83"/>
  <c r="AP173" i="83"/>
  <c r="AO173" i="83"/>
  <c r="AN173" i="83"/>
  <c r="AM173" i="83"/>
  <c r="AL173" i="83"/>
  <c r="AK173" i="83"/>
  <c r="AJ173" i="83"/>
  <c r="AI173" i="83"/>
  <c r="AH173" i="83"/>
  <c r="AG173" i="83"/>
  <c r="AF173" i="83"/>
  <c r="AE173" i="83"/>
  <c r="AD173" i="83"/>
  <c r="AC173" i="83"/>
  <c r="AB173" i="83"/>
  <c r="AA173" i="83"/>
  <c r="Z173" i="83"/>
  <c r="Y173" i="83"/>
  <c r="X173" i="83"/>
  <c r="W173" i="83"/>
  <c r="V173" i="83"/>
  <c r="U173" i="83"/>
  <c r="T173" i="83"/>
  <c r="S173" i="83"/>
  <c r="R173" i="83"/>
  <c r="Q173" i="83"/>
  <c r="P173" i="83"/>
  <c r="O173" i="83"/>
  <c r="N173" i="83"/>
  <c r="M173" i="83"/>
  <c r="L173" i="83"/>
  <c r="K173" i="83"/>
  <c r="AP172" i="83"/>
  <c r="AO172" i="83"/>
  <c r="AN172" i="83"/>
  <c r="AM172" i="83"/>
  <c r="AL172" i="83"/>
  <c r="AK172" i="83"/>
  <c r="AJ172" i="83"/>
  <c r="AI172" i="83"/>
  <c r="AH172" i="83"/>
  <c r="AG172" i="83"/>
  <c r="AF172" i="83"/>
  <c r="AE172" i="83"/>
  <c r="AD172" i="83"/>
  <c r="AC172" i="83"/>
  <c r="AB172" i="83"/>
  <c r="AA172" i="83"/>
  <c r="Z172" i="83"/>
  <c r="Y172" i="83"/>
  <c r="X172" i="83"/>
  <c r="W172" i="83"/>
  <c r="V172" i="83"/>
  <c r="U172" i="83"/>
  <c r="T172" i="83"/>
  <c r="S172" i="83"/>
  <c r="R172" i="83"/>
  <c r="Q172" i="83"/>
  <c r="P172" i="83"/>
  <c r="O172" i="83"/>
  <c r="N172" i="83"/>
  <c r="M172" i="83"/>
  <c r="L172" i="83"/>
  <c r="K172" i="83"/>
  <c r="AP171" i="83"/>
  <c r="AO171" i="83"/>
  <c r="AN171" i="83"/>
  <c r="AM171" i="83"/>
  <c r="AL171" i="83"/>
  <c r="AK171" i="83"/>
  <c r="AJ171" i="83"/>
  <c r="AI171" i="83"/>
  <c r="AH171" i="83"/>
  <c r="AG171" i="83"/>
  <c r="AF171" i="83"/>
  <c r="AE171" i="83"/>
  <c r="AD171" i="83"/>
  <c r="AC171" i="83"/>
  <c r="AB171" i="83"/>
  <c r="AA171" i="83"/>
  <c r="Z171" i="83"/>
  <c r="Y171" i="83"/>
  <c r="X171" i="83"/>
  <c r="W171" i="83"/>
  <c r="V171" i="83"/>
  <c r="U171" i="83"/>
  <c r="T171" i="83"/>
  <c r="S171" i="83"/>
  <c r="R171" i="83"/>
  <c r="Q171" i="83"/>
  <c r="P171" i="83"/>
  <c r="O171" i="83"/>
  <c r="N171" i="83"/>
  <c r="M171" i="83"/>
  <c r="L171" i="83"/>
  <c r="K171" i="83"/>
  <c r="AP170" i="83"/>
  <c r="AO170" i="83"/>
  <c r="AN170" i="83"/>
  <c r="AM170" i="83"/>
  <c r="AL170" i="83"/>
  <c r="AK170" i="83"/>
  <c r="AJ170" i="83"/>
  <c r="AI170" i="83"/>
  <c r="AH170" i="83"/>
  <c r="AG170" i="83"/>
  <c r="AF170" i="83"/>
  <c r="AE170" i="83"/>
  <c r="AD170" i="83"/>
  <c r="AC170" i="83"/>
  <c r="AB170" i="83"/>
  <c r="AA170" i="83"/>
  <c r="Z170" i="83"/>
  <c r="Y170" i="83"/>
  <c r="X170" i="83"/>
  <c r="W170" i="83"/>
  <c r="V170" i="83"/>
  <c r="U170" i="83"/>
  <c r="T170" i="83"/>
  <c r="S170" i="83"/>
  <c r="R170" i="83"/>
  <c r="Q170" i="83"/>
  <c r="P170" i="83"/>
  <c r="O170" i="83"/>
  <c r="N170" i="83"/>
  <c r="M170" i="83"/>
  <c r="L170" i="83"/>
  <c r="K170" i="83"/>
  <c r="AP169" i="83"/>
  <c r="AO169" i="83"/>
  <c r="AN169" i="83"/>
  <c r="AM169" i="83"/>
  <c r="AL169" i="83"/>
  <c r="AK169" i="83"/>
  <c r="AJ169" i="83"/>
  <c r="AI169" i="83"/>
  <c r="AH169" i="83"/>
  <c r="AG169" i="83"/>
  <c r="AF169" i="83"/>
  <c r="AE169" i="83"/>
  <c r="AD169" i="83"/>
  <c r="AC169" i="83"/>
  <c r="AB169" i="83"/>
  <c r="AA169" i="83"/>
  <c r="Z169" i="83"/>
  <c r="Y169" i="83"/>
  <c r="X169" i="83"/>
  <c r="W169" i="83"/>
  <c r="V169" i="83"/>
  <c r="U169" i="83"/>
  <c r="T169" i="83"/>
  <c r="S169" i="83"/>
  <c r="R169" i="83"/>
  <c r="Q169" i="83"/>
  <c r="P169" i="83"/>
  <c r="O169" i="83"/>
  <c r="N169" i="83"/>
  <c r="M169" i="83"/>
  <c r="L169" i="83"/>
  <c r="K169" i="83"/>
  <c r="AP168" i="83"/>
  <c r="AO168" i="83"/>
  <c r="AN168" i="83"/>
  <c r="AM168" i="83"/>
  <c r="AL168" i="83"/>
  <c r="AK168" i="83"/>
  <c r="AJ168" i="83"/>
  <c r="AI168" i="83"/>
  <c r="AH168" i="83"/>
  <c r="AG168" i="83"/>
  <c r="AF168" i="83"/>
  <c r="AE168" i="83"/>
  <c r="AD168" i="83"/>
  <c r="AC168" i="83"/>
  <c r="AB168" i="83"/>
  <c r="AA168" i="83"/>
  <c r="Z168" i="83"/>
  <c r="Y168" i="83"/>
  <c r="X168" i="83"/>
  <c r="W168" i="83"/>
  <c r="V168" i="83"/>
  <c r="U168" i="83"/>
  <c r="T168" i="83"/>
  <c r="S168" i="83"/>
  <c r="R168" i="83"/>
  <c r="Q168" i="83"/>
  <c r="P168" i="83"/>
  <c r="O168" i="83"/>
  <c r="N168" i="83"/>
  <c r="M168" i="83"/>
  <c r="L168" i="83"/>
  <c r="K168" i="83"/>
  <c r="AP167" i="83"/>
  <c r="AO167" i="83"/>
  <c r="AN167" i="83"/>
  <c r="AM167" i="83"/>
  <c r="AL167" i="83"/>
  <c r="AK167" i="83"/>
  <c r="AJ167" i="83"/>
  <c r="AI167" i="83"/>
  <c r="AH167" i="83"/>
  <c r="AG167" i="83"/>
  <c r="AF167" i="83"/>
  <c r="AE167" i="83"/>
  <c r="AD167" i="83"/>
  <c r="AC167" i="83"/>
  <c r="AB167" i="83"/>
  <c r="AA167" i="83"/>
  <c r="Z167" i="83"/>
  <c r="Y167" i="83"/>
  <c r="X167" i="83"/>
  <c r="W167" i="83"/>
  <c r="V167" i="83"/>
  <c r="U167" i="83"/>
  <c r="T167" i="83"/>
  <c r="S167" i="83"/>
  <c r="R167" i="83"/>
  <c r="Q167" i="83"/>
  <c r="P167" i="83"/>
  <c r="O167" i="83"/>
  <c r="N167" i="83"/>
  <c r="M167" i="83"/>
  <c r="L167" i="83"/>
  <c r="K167" i="83"/>
  <c r="AP166" i="83"/>
  <c r="AO166" i="83"/>
  <c r="AN166" i="83"/>
  <c r="AM166" i="83"/>
  <c r="AL166" i="83"/>
  <c r="AK166" i="83"/>
  <c r="AJ166" i="83"/>
  <c r="AI166" i="83"/>
  <c r="AH166" i="83"/>
  <c r="AG166" i="83"/>
  <c r="AF166" i="83"/>
  <c r="AE166" i="83"/>
  <c r="AD166" i="83"/>
  <c r="AC166" i="83"/>
  <c r="AB166" i="83"/>
  <c r="AA166" i="83"/>
  <c r="Z166" i="83"/>
  <c r="Y166" i="83"/>
  <c r="X166" i="83"/>
  <c r="W166" i="83"/>
  <c r="V166" i="83"/>
  <c r="U166" i="83"/>
  <c r="T166" i="83"/>
  <c r="S166" i="83"/>
  <c r="R166" i="83"/>
  <c r="Q166" i="83"/>
  <c r="P166" i="83"/>
  <c r="O166" i="83"/>
  <c r="N166" i="83"/>
  <c r="M166" i="83"/>
  <c r="L166" i="83"/>
  <c r="K166" i="83"/>
  <c r="AP165" i="83"/>
  <c r="AO165" i="83"/>
  <c r="AN165" i="83"/>
  <c r="AM165" i="83"/>
  <c r="AL165" i="83"/>
  <c r="AK165" i="83"/>
  <c r="AJ165" i="83"/>
  <c r="AI165" i="83"/>
  <c r="AH165" i="83"/>
  <c r="AG165" i="83"/>
  <c r="AF165" i="83"/>
  <c r="AE165" i="83"/>
  <c r="AD165" i="83"/>
  <c r="AC165" i="83"/>
  <c r="AB165" i="83"/>
  <c r="AA165" i="83"/>
  <c r="Z165" i="83"/>
  <c r="Y165" i="83"/>
  <c r="X165" i="83"/>
  <c r="W165" i="83"/>
  <c r="V165" i="83"/>
  <c r="U165" i="83"/>
  <c r="T165" i="83"/>
  <c r="S165" i="83"/>
  <c r="R165" i="83"/>
  <c r="Q165" i="83"/>
  <c r="P165" i="83"/>
  <c r="O165" i="83"/>
  <c r="N165" i="83"/>
  <c r="M165" i="83"/>
  <c r="L165" i="83"/>
  <c r="K165" i="83"/>
  <c r="AP164" i="83"/>
  <c r="AO164" i="83"/>
  <c r="AN164" i="83"/>
  <c r="AM164" i="83"/>
  <c r="AL164" i="83"/>
  <c r="AK164" i="83"/>
  <c r="AJ164" i="83"/>
  <c r="AI164" i="83"/>
  <c r="AH164" i="83"/>
  <c r="AG164" i="83"/>
  <c r="AF164" i="83"/>
  <c r="AE164" i="83"/>
  <c r="AD164" i="83"/>
  <c r="AC164" i="83"/>
  <c r="AB164" i="83"/>
  <c r="AA164" i="83"/>
  <c r="Z164" i="83"/>
  <c r="Y164" i="83"/>
  <c r="X164" i="83"/>
  <c r="W164" i="83"/>
  <c r="V164" i="83"/>
  <c r="U164" i="83"/>
  <c r="T164" i="83"/>
  <c r="S164" i="83"/>
  <c r="R164" i="83"/>
  <c r="Q164" i="83"/>
  <c r="P164" i="83"/>
  <c r="O164" i="83"/>
  <c r="N164" i="83"/>
  <c r="M164" i="83"/>
  <c r="L164" i="83"/>
  <c r="K164" i="83"/>
  <c r="AP160" i="83"/>
  <c r="AO160" i="83"/>
  <c r="AN160" i="83"/>
  <c r="AM160" i="83"/>
  <c r="AL160" i="83"/>
  <c r="AK160" i="83"/>
  <c r="AJ160" i="83"/>
  <c r="AI160" i="83"/>
  <c r="AH160" i="83"/>
  <c r="AG160" i="83"/>
  <c r="AF160" i="83"/>
  <c r="AE160" i="83"/>
  <c r="AD160" i="83"/>
  <c r="AC160" i="83"/>
  <c r="AB160" i="83"/>
  <c r="AA160" i="83"/>
  <c r="Z160" i="83"/>
  <c r="Y160" i="83"/>
  <c r="X160" i="83"/>
  <c r="W160" i="83"/>
  <c r="V160" i="83"/>
  <c r="U160" i="83"/>
  <c r="T160" i="83"/>
  <c r="S160" i="83"/>
  <c r="R160" i="83"/>
  <c r="Q160" i="83"/>
  <c r="P160" i="83"/>
  <c r="O160" i="83"/>
  <c r="N160" i="83"/>
  <c r="M160" i="83"/>
  <c r="L160" i="83"/>
  <c r="K160" i="83"/>
  <c r="AP159" i="83"/>
  <c r="AO159" i="83"/>
  <c r="AN159" i="83"/>
  <c r="AM159" i="83"/>
  <c r="AL159" i="83"/>
  <c r="AK159" i="83"/>
  <c r="AJ159" i="83"/>
  <c r="AI159" i="83"/>
  <c r="AH159" i="83"/>
  <c r="AG159" i="83"/>
  <c r="AF159" i="83"/>
  <c r="AE159" i="83"/>
  <c r="AD159" i="83"/>
  <c r="AC159" i="83"/>
  <c r="AB159" i="83"/>
  <c r="AA159" i="83"/>
  <c r="Z159" i="83"/>
  <c r="Y159" i="83"/>
  <c r="X159" i="83"/>
  <c r="W159" i="83"/>
  <c r="V159" i="83"/>
  <c r="U159" i="83"/>
  <c r="T159" i="83"/>
  <c r="S159" i="83"/>
  <c r="R159" i="83"/>
  <c r="Q159" i="83"/>
  <c r="P159" i="83"/>
  <c r="O159" i="83"/>
  <c r="N159" i="83"/>
  <c r="M159" i="83"/>
  <c r="L159" i="83"/>
  <c r="K159" i="83"/>
  <c r="AP158" i="83"/>
  <c r="AO158" i="83"/>
  <c r="AN158" i="83"/>
  <c r="AM158" i="83"/>
  <c r="AL158" i="83"/>
  <c r="AK158" i="83"/>
  <c r="AJ158" i="83"/>
  <c r="AI158" i="83"/>
  <c r="AH158" i="83"/>
  <c r="AG158" i="83"/>
  <c r="AF158" i="83"/>
  <c r="AE158" i="83"/>
  <c r="AD158" i="83"/>
  <c r="AC158" i="83"/>
  <c r="AB158" i="83"/>
  <c r="AA158" i="83"/>
  <c r="Z158" i="83"/>
  <c r="Y158" i="83"/>
  <c r="X158" i="83"/>
  <c r="W158" i="83"/>
  <c r="V158" i="83"/>
  <c r="U158" i="83"/>
  <c r="T158" i="83"/>
  <c r="S158" i="83"/>
  <c r="R158" i="83"/>
  <c r="Q158" i="83"/>
  <c r="P158" i="83"/>
  <c r="O158" i="83"/>
  <c r="N158" i="83"/>
  <c r="M158" i="83"/>
  <c r="L158" i="83"/>
  <c r="K158" i="83"/>
  <c r="AP157" i="83"/>
  <c r="AO157" i="83"/>
  <c r="AN157" i="83"/>
  <c r="AM157" i="83"/>
  <c r="AL157" i="83"/>
  <c r="AK157" i="83"/>
  <c r="AJ157" i="83"/>
  <c r="AI157" i="83"/>
  <c r="AH157" i="83"/>
  <c r="AG157" i="83"/>
  <c r="AF157" i="83"/>
  <c r="AE157" i="83"/>
  <c r="AD157" i="83"/>
  <c r="AC157" i="83"/>
  <c r="AB157" i="83"/>
  <c r="AA157" i="83"/>
  <c r="Z157" i="83"/>
  <c r="Y157" i="83"/>
  <c r="X157" i="83"/>
  <c r="W157" i="83"/>
  <c r="V157" i="83"/>
  <c r="U157" i="83"/>
  <c r="T157" i="83"/>
  <c r="S157" i="83"/>
  <c r="R157" i="83"/>
  <c r="Q157" i="83"/>
  <c r="P157" i="83"/>
  <c r="O157" i="83"/>
  <c r="N157" i="83"/>
  <c r="M157" i="83"/>
  <c r="L157" i="83"/>
  <c r="K157" i="83"/>
  <c r="AP156" i="83"/>
  <c r="AO156" i="83"/>
  <c r="AN156" i="83"/>
  <c r="AM156" i="83"/>
  <c r="AL156" i="83"/>
  <c r="AK156" i="83"/>
  <c r="AJ156" i="83"/>
  <c r="AI156" i="83"/>
  <c r="AH156" i="83"/>
  <c r="AG156" i="83"/>
  <c r="AF156" i="83"/>
  <c r="AE156" i="83"/>
  <c r="AD156" i="83"/>
  <c r="AC156" i="83"/>
  <c r="AB156" i="83"/>
  <c r="AA156" i="83"/>
  <c r="Z156" i="83"/>
  <c r="Y156" i="83"/>
  <c r="X156" i="83"/>
  <c r="W156" i="83"/>
  <c r="V156" i="83"/>
  <c r="U156" i="83"/>
  <c r="T156" i="83"/>
  <c r="S156" i="83"/>
  <c r="R156" i="83"/>
  <c r="Q156" i="83"/>
  <c r="P156" i="83"/>
  <c r="O156" i="83"/>
  <c r="N156" i="83"/>
  <c r="M156" i="83"/>
  <c r="L156" i="83"/>
  <c r="K156" i="83"/>
  <c r="AP155" i="83"/>
  <c r="AO155" i="83"/>
  <c r="AN155" i="83"/>
  <c r="AM155" i="83"/>
  <c r="AL155" i="83"/>
  <c r="AK155" i="83"/>
  <c r="AJ155" i="83"/>
  <c r="AI155" i="83"/>
  <c r="AH155" i="83"/>
  <c r="AG155" i="83"/>
  <c r="AF155" i="83"/>
  <c r="AE155" i="83"/>
  <c r="AD155" i="83"/>
  <c r="AC155" i="83"/>
  <c r="AB155" i="83"/>
  <c r="AA155" i="83"/>
  <c r="Z155" i="83"/>
  <c r="Y155" i="83"/>
  <c r="X155" i="83"/>
  <c r="W155" i="83"/>
  <c r="V155" i="83"/>
  <c r="U155" i="83"/>
  <c r="T155" i="83"/>
  <c r="S155" i="83"/>
  <c r="R155" i="83"/>
  <c r="Q155" i="83"/>
  <c r="P155" i="83"/>
  <c r="O155" i="83"/>
  <c r="N155" i="83"/>
  <c r="M155" i="83"/>
  <c r="L155" i="83"/>
  <c r="K155" i="83"/>
  <c r="AP154" i="83"/>
  <c r="AO154" i="83"/>
  <c r="AN154" i="83"/>
  <c r="AM154" i="83"/>
  <c r="AL154" i="83"/>
  <c r="AK154" i="83"/>
  <c r="AJ154" i="83"/>
  <c r="AI154" i="83"/>
  <c r="AH154" i="83"/>
  <c r="AG154" i="83"/>
  <c r="AF154" i="83"/>
  <c r="AE154" i="83"/>
  <c r="AD154" i="83"/>
  <c r="AC154" i="83"/>
  <c r="AB154" i="83"/>
  <c r="AA154" i="83"/>
  <c r="Z154" i="83"/>
  <c r="Y154" i="83"/>
  <c r="X154" i="83"/>
  <c r="W154" i="83"/>
  <c r="V154" i="83"/>
  <c r="U154" i="83"/>
  <c r="T154" i="83"/>
  <c r="S154" i="83"/>
  <c r="R154" i="83"/>
  <c r="Q154" i="83"/>
  <c r="P154" i="83"/>
  <c r="O154" i="83"/>
  <c r="N154" i="83"/>
  <c r="M154" i="83"/>
  <c r="L154" i="83"/>
  <c r="K154" i="83"/>
  <c r="AP153" i="83"/>
  <c r="AO153" i="83"/>
  <c r="AN153" i="83"/>
  <c r="AM153" i="83"/>
  <c r="AL153" i="83"/>
  <c r="AK153" i="83"/>
  <c r="AJ153" i="83"/>
  <c r="AI153" i="83"/>
  <c r="AH153" i="83"/>
  <c r="AG153" i="83"/>
  <c r="AF153" i="83"/>
  <c r="AE153" i="83"/>
  <c r="AD153" i="83"/>
  <c r="AC153" i="83"/>
  <c r="AB153" i="83"/>
  <c r="AA153" i="83"/>
  <c r="Z153" i="83"/>
  <c r="Y153" i="83"/>
  <c r="X153" i="83"/>
  <c r="W153" i="83"/>
  <c r="V153" i="83"/>
  <c r="U153" i="83"/>
  <c r="T153" i="83"/>
  <c r="S153" i="83"/>
  <c r="R153" i="83"/>
  <c r="Q153" i="83"/>
  <c r="P153" i="83"/>
  <c r="O153" i="83"/>
  <c r="N153" i="83"/>
  <c r="M153" i="83"/>
  <c r="L153" i="83"/>
  <c r="K153" i="83"/>
  <c r="AP152" i="83"/>
  <c r="AO152" i="83"/>
  <c r="AN152" i="83"/>
  <c r="AM152" i="83"/>
  <c r="AL152" i="83"/>
  <c r="AK152" i="83"/>
  <c r="AJ152" i="83"/>
  <c r="AI152" i="83"/>
  <c r="AH152" i="83"/>
  <c r="AG152" i="83"/>
  <c r="AF152" i="83"/>
  <c r="AE152" i="83"/>
  <c r="AD152" i="83"/>
  <c r="AC152" i="83"/>
  <c r="AB152" i="83"/>
  <c r="AA152" i="83"/>
  <c r="Z152" i="83"/>
  <c r="Y152" i="83"/>
  <c r="X152" i="83"/>
  <c r="W152" i="83"/>
  <c r="V152" i="83"/>
  <c r="U152" i="83"/>
  <c r="T152" i="83"/>
  <c r="S152" i="83"/>
  <c r="R152" i="83"/>
  <c r="Q152" i="83"/>
  <c r="P152" i="83"/>
  <c r="O152" i="83"/>
  <c r="N152" i="83"/>
  <c r="M152" i="83"/>
  <c r="L152" i="83"/>
  <c r="K152" i="83"/>
  <c r="AP151" i="83"/>
  <c r="AO151" i="83"/>
  <c r="AN151" i="83"/>
  <c r="AM151" i="83"/>
  <c r="AL151" i="83"/>
  <c r="AK151" i="83"/>
  <c r="AJ151" i="83"/>
  <c r="AI151" i="83"/>
  <c r="AH151" i="83"/>
  <c r="AG151" i="83"/>
  <c r="AF151" i="83"/>
  <c r="AE151" i="83"/>
  <c r="AD151" i="83"/>
  <c r="AC151" i="83"/>
  <c r="AB151" i="83"/>
  <c r="AA151" i="83"/>
  <c r="Z151" i="83"/>
  <c r="Y151" i="83"/>
  <c r="X151" i="83"/>
  <c r="W151" i="83"/>
  <c r="V151" i="83"/>
  <c r="U151" i="83"/>
  <c r="T151" i="83"/>
  <c r="S151" i="83"/>
  <c r="R151" i="83"/>
  <c r="Q151" i="83"/>
  <c r="P151" i="83"/>
  <c r="O151" i="83"/>
  <c r="N151" i="83"/>
  <c r="M151" i="83"/>
  <c r="L151" i="83"/>
  <c r="K151" i="83"/>
  <c r="AP147" i="83"/>
  <c r="AO147" i="83"/>
  <c r="AN147" i="83"/>
  <c r="AM147" i="83"/>
  <c r="AL147" i="83"/>
  <c r="AK147" i="83"/>
  <c r="AJ147" i="83"/>
  <c r="AI147" i="83"/>
  <c r="AH147" i="83"/>
  <c r="AG147" i="83"/>
  <c r="AF147" i="83"/>
  <c r="AE147" i="83"/>
  <c r="AD147" i="83"/>
  <c r="AC147" i="83"/>
  <c r="AB147" i="83"/>
  <c r="AA147" i="83"/>
  <c r="Z147" i="83"/>
  <c r="Y147" i="83"/>
  <c r="X147" i="83"/>
  <c r="W147" i="83"/>
  <c r="V147" i="83"/>
  <c r="U147" i="83"/>
  <c r="T147" i="83"/>
  <c r="S147" i="83"/>
  <c r="R147" i="83"/>
  <c r="Q147" i="83"/>
  <c r="P147" i="83"/>
  <c r="O147" i="83"/>
  <c r="N147" i="83"/>
  <c r="M147" i="83"/>
  <c r="L147" i="83"/>
  <c r="K147" i="83"/>
  <c r="AP146" i="83"/>
  <c r="AO146" i="83"/>
  <c r="AN146" i="83"/>
  <c r="AM146" i="83"/>
  <c r="AL146" i="83"/>
  <c r="AK146" i="83"/>
  <c r="AJ146" i="83"/>
  <c r="AI146" i="83"/>
  <c r="AH146" i="83"/>
  <c r="AG146" i="83"/>
  <c r="AF146" i="83"/>
  <c r="AE146" i="83"/>
  <c r="AD146" i="83"/>
  <c r="AC146" i="83"/>
  <c r="AB146" i="83"/>
  <c r="AA146" i="83"/>
  <c r="Z146" i="83"/>
  <c r="Y146" i="83"/>
  <c r="X146" i="83"/>
  <c r="W146" i="83"/>
  <c r="V146" i="83"/>
  <c r="U146" i="83"/>
  <c r="T146" i="83"/>
  <c r="S146" i="83"/>
  <c r="R146" i="83"/>
  <c r="Q146" i="83"/>
  <c r="P146" i="83"/>
  <c r="O146" i="83"/>
  <c r="N146" i="83"/>
  <c r="M146" i="83"/>
  <c r="L146" i="83"/>
  <c r="K146" i="83"/>
  <c r="AP145" i="83"/>
  <c r="AO145" i="83"/>
  <c r="AN145" i="83"/>
  <c r="AM145" i="83"/>
  <c r="AL145" i="83"/>
  <c r="AK145" i="83"/>
  <c r="AJ145" i="83"/>
  <c r="AI145" i="83"/>
  <c r="AH145" i="83"/>
  <c r="AG145" i="83"/>
  <c r="AF145" i="83"/>
  <c r="AE145" i="83"/>
  <c r="AD145" i="83"/>
  <c r="AC145" i="83"/>
  <c r="AB145" i="83"/>
  <c r="AA145" i="83"/>
  <c r="Z145" i="83"/>
  <c r="Y145" i="83"/>
  <c r="X145" i="83"/>
  <c r="W145" i="83"/>
  <c r="V145" i="83"/>
  <c r="U145" i="83"/>
  <c r="T145" i="83"/>
  <c r="S145" i="83"/>
  <c r="R145" i="83"/>
  <c r="Q145" i="83"/>
  <c r="P145" i="83"/>
  <c r="O145" i="83"/>
  <c r="N145" i="83"/>
  <c r="M145" i="83"/>
  <c r="L145" i="83"/>
  <c r="K145" i="83"/>
  <c r="AP144" i="83"/>
  <c r="AO144" i="83"/>
  <c r="AN144" i="83"/>
  <c r="AM144" i="83"/>
  <c r="AL144" i="83"/>
  <c r="AK144" i="83"/>
  <c r="AJ144" i="83"/>
  <c r="AI144" i="83"/>
  <c r="AH144" i="83"/>
  <c r="AG144" i="83"/>
  <c r="AF144" i="83"/>
  <c r="AE144" i="83"/>
  <c r="AD144" i="83"/>
  <c r="AC144" i="83"/>
  <c r="AB144" i="83"/>
  <c r="AA144" i="83"/>
  <c r="Z144" i="83"/>
  <c r="Y144" i="83"/>
  <c r="X144" i="83"/>
  <c r="W144" i="83"/>
  <c r="V144" i="83"/>
  <c r="U144" i="83"/>
  <c r="T144" i="83"/>
  <c r="S144" i="83"/>
  <c r="R144" i="83"/>
  <c r="Q144" i="83"/>
  <c r="P144" i="83"/>
  <c r="O144" i="83"/>
  <c r="N144" i="83"/>
  <c r="M144" i="83"/>
  <c r="L144" i="83"/>
  <c r="K144" i="83"/>
  <c r="AP143" i="83"/>
  <c r="AO143" i="83"/>
  <c r="AN143" i="83"/>
  <c r="AM143" i="83"/>
  <c r="AL143" i="83"/>
  <c r="AK143" i="83"/>
  <c r="AJ143" i="83"/>
  <c r="AI143" i="83"/>
  <c r="AH143" i="83"/>
  <c r="AG143" i="83"/>
  <c r="AF143" i="83"/>
  <c r="AE143" i="83"/>
  <c r="AD143" i="83"/>
  <c r="AC143" i="83"/>
  <c r="AB143" i="83"/>
  <c r="AA143" i="83"/>
  <c r="Z143" i="83"/>
  <c r="Y143" i="83"/>
  <c r="X143" i="83"/>
  <c r="W143" i="83"/>
  <c r="V143" i="83"/>
  <c r="U143" i="83"/>
  <c r="T143" i="83"/>
  <c r="S143" i="83"/>
  <c r="R143" i="83"/>
  <c r="Q143" i="83"/>
  <c r="P143" i="83"/>
  <c r="O143" i="83"/>
  <c r="N143" i="83"/>
  <c r="M143" i="83"/>
  <c r="L143" i="83"/>
  <c r="K143" i="83"/>
  <c r="AP142" i="83"/>
  <c r="AO142" i="83"/>
  <c r="AN142" i="83"/>
  <c r="AM142" i="83"/>
  <c r="AL142" i="83"/>
  <c r="AK142" i="83"/>
  <c r="AJ142" i="83"/>
  <c r="AI142" i="83"/>
  <c r="AH142" i="83"/>
  <c r="AG142" i="83"/>
  <c r="AF142" i="83"/>
  <c r="AE142" i="83"/>
  <c r="AD142" i="83"/>
  <c r="AC142" i="83"/>
  <c r="AB142" i="83"/>
  <c r="AA142" i="83"/>
  <c r="Z142" i="83"/>
  <c r="Y142" i="83"/>
  <c r="X142" i="83"/>
  <c r="W142" i="83"/>
  <c r="V142" i="83"/>
  <c r="U142" i="83"/>
  <c r="T142" i="83"/>
  <c r="S142" i="83"/>
  <c r="R142" i="83"/>
  <c r="Q142" i="83"/>
  <c r="P142" i="83"/>
  <c r="O142" i="83"/>
  <c r="N142" i="83"/>
  <c r="M142" i="83"/>
  <c r="L142" i="83"/>
  <c r="K142" i="83"/>
  <c r="AP141" i="83"/>
  <c r="AO141" i="83"/>
  <c r="AN141" i="83"/>
  <c r="AM141" i="83"/>
  <c r="AL141" i="83"/>
  <c r="AK141" i="83"/>
  <c r="AJ141" i="83"/>
  <c r="AI141" i="83"/>
  <c r="AH141" i="83"/>
  <c r="AG141" i="83"/>
  <c r="AF141" i="83"/>
  <c r="AE141" i="83"/>
  <c r="AD141" i="83"/>
  <c r="AC141" i="83"/>
  <c r="AB141" i="83"/>
  <c r="AA141" i="83"/>
  <c r="Z141" i="83"/>
  <c r="Y141" i="83"/>
  <c r="X141" i="83"/>
  <c r="W141" i="83"/>
  <c r="V141" i="83"/>
  <c r="U141" i="83"/>
  <c r="T141" i="83"/>
  <c r="S141" i="83"/>
  <c r="R141" i="83"/>
  <c r="Q141" i="83"/>
  <c r="P141" i="83"/>
  <c r="O141" i="83"/>
  <c r="N141" i="83"/>
  <c r="M141" i="83"/>
  <c r="L141" i="83"/>
  <c r="K141" i="83"/>
  <c r="AP140" i="83"/>
  <c r="AO140" i="83"/>
  <c r="AN140" i="83"/>
  <c r="AM140" i="83"/>
  <c r="AL140" i="83"/>
  <c r="AK140" i="83"/>
  <c r="AJ140" i="83"/>
  <c r="AI140" i="83"/>
  <c r="AH140" i="83"/>
  <c r="AG140" i="83"/>
  <c r="AF140" i="83"/>
  <c r="AE140" i="83"/>
  <c r="AD140" i="83"/>
  <c r="AC140" i="83"/>
  <c r="AB140" i="83"/>
  <c r="AA140" i="83"/>
  <c r="Z140" i="83"/>
  <c r="Y140" i="83"/>
  <c r="X140" i="83"/>
  <c r="W140" i="83"/>
  <c r="V140" i="83"/>
  <c r="U140" i="83"/>
  <c r="T140" i="83"/>
  <c r="S140" i="83"/>
  <c r="R140" i="83"/>
  <c r="Q140" i="83"/>
  <c r="P140" i="83"/>
  <c r="O140" i="83"/>
  <c r="N140" i="83"/>
  <c r="M140" i="83"/>
  <c r="L140" i="83"/>
  <c r="K140" i="83"/>
  <c r="AP139" i="83"/>
  <c r="AO139" i="83"/>
  <c r="AN139" i="83"/>
  <c r="AM139" i="83"/>
  <c r="AL139" i="83"/>
  <c r="AK139" i="83"/>
  <c r="AJ139" i="83"/>
  <c r="AI139" i="83"/>
  <c r="AH139" i="83"/>
  <c r="AG139" i="83"/>
  <c r="AF139" i="83"/>
  <c r="AE139" i="83"/>
  <c r="AD139" i="83"/>
  <c r="AC139" i="83"/>
  <c r="AB139" i="83"/>
  <c r="AA139" i="83"/>
  <c r="Z139" i="83"/>
  <c r="Y139" i="83"/>
  <c r="X139" i="83"/>
  <c r="W139" i="83"/>
  <c r="V139" i="83"/>
  <c r="U139" i="83"/>
  <c r="T139" i="83"/>
  <c r="S139" i="83"/>
  <c r="R139" i="83"/>
  <c r="Q139" i="83"/>
  <c r="P139" i="83"/>
  <c r="O139" i="83"/>
  <c r="N139" i="83"/>
  <c r="M139" i="83"/>
  <c r="L139" i="83"/>
  <c r="K139" i="83"/>
  <c r="AP138" i="83"/>
  <c r="AO138" i="83"/>
  <c r="AN138" i="83"/>
  <c r="AM138" i="83"/>
  <c r="AL138" i="83"/>
  <c r="AK138" i="83"/>
  <c r="AJ138" i="83"/>
  <c r="AI138" i="83"/>
  <c r="AH138" i="83"/>
  <c r="AG138" i="83"/>
  <c r="AF138" i="83"/>
  <c r="AE138" i="83"/>
  <c r="AD138" i="83"/>
  <c r="AC138" i="83"/>
  <c r="AB138" i="83"/>
  <c r="AA138" i="83"/>
  <c r="Z138" i="83"/>
  <c r="Y138" i="83"/>
  <c r="X138" i="83"/>
  <c r="W138" i="83"/>
  <c r="V138" i="83"/>
  <c r="U138" i="83"/>
  <c r="T138" i="83"/>
  <c r="S138" i="83"/>
  <c r="R138" i="83"/>
  <c r="Q138" i="83"/>
  <c r="P138" i="83"/>
  <c r="O138" i="83"/>
  <c r="N138" i="83"/>
  <c r="M138" i="83"/>
  <c r="L138" i="83"/>
  <c r="K138" i="83"/>
  <c r="AP134" i="83"/>
  <c r="AO134" i="83"/>
  <c r="AN134" i="83"/>
  <c r="AM134" i="83"/>
  <c r="AL134" i="83"/>
  <c r="AK134" i="83"/>
  <c r="AJ134" i="83"/>
  <c r="AI134" i="83"/>
  <c r="AH134" i="83"/>
  <c r="AG134" i="83"/>
  <c r="AF134" i="83"/>
  <c r="AE134" i="83"/>
  <c r="AD134" i="83"/>
  <c r="AC134" i="83"/>
  <c r="AB134" i="83"/>
  <c r="AA134" i="83"/>
  <c r="Z134" i="83"/>
  <c r="Y134" i="83"/>
  <c r="X134" i="83"/>
  <c r="W134" i="83"/>
  <c r="V134" i="83"/>
  <c r="U134" i="83"/>
  <c r="T134" i="83"/>
  <c r="S134" i="83"/>
  <c r="R134" i="83"/>
  <c r="Q134" i="83"/>
  <c r="P134" i="83"/>
  <c r="O134" i="83"/>
  <c r="N134" i="83"/>
  <c r="M134" i="83"/>
  <c r="L134" i="83"/>
  <c r="K134" i="83"/>
  <c r="AP133" i="83"/>
  <c r="AO133" i="83"/>
  <c r="AN133" i="83"/>
  <c r="AM133" i="83"/>
  <c r="AL133" i="83"/>
  <c r="AK133" i="83"/>
  <c r="AJ133" i="83"/>
  <c r="AI133" i="83"/>
  <c r="AH133" i="83"/>
  <c r="AG133" i="83"/>
  <c r="AF133" i="83"/>
  <c r="AE133" i="83"/>
  <c r="AD133" i="83"/>
  <c r="AC133" i="83"/>
  <c r="AB133" i="83"/>
  <c r="AA133" i="83"/>
  <c r="Z133" i="83"/>
  <c r="Y133" i="83"/>
  <c r="X133" i="83"/>
  <c r="W133" i="83"/>
  <c r="V133" i="83"/>
  <c r="U133" i="83"/>
  <c r="T133" i="83"/>
  <c r="S133" i="83"/>
  <c r="R133" i="83"/>
  <c r="Q133" i="83"/>
  <c r="P133" i="83"/>
  <c r="O133" i="83"/>
  <c r="N133" i="83"/>
  <c r="M133" i="83"/>
  <c r="L133" i="83"/>
  <c r="K133" i="83"/>
  <c r="AP132" i="83"/>
  <c r="AO132" i="83"/>
  <c r="AN132" i="83"/>
  <c r="AM132" i="83"/>
  <c r="AL132" i="83"/>
  <c r="AK132" i="83"/>
  <c r="AJ132" i="83"/>
  <c r="AI132" i="83"/>
  <c r="AH132" i="83"/>
  <c r="AG132" i="83"/>
  <c r="AF132" i="83"/>
  <c r="AE132" i="83"/>
  <c r="AD132" i="83"/>
  <c r="AC132" i="83"/>
  <c r="AB132" i="83"/>
  <c r="AA132" i="83"/>
  <c r="Z132" i="83"/>
  <c r="Y132" i="83"/>
  <c r="X132" i="83"/>
  <c r="W132" i="83"/>
  <c r="V132" i="83"/>
  <c r="U132" i="83"/>
  <c r="T132" i="83"/>
  <c r="S132" i="83"/>
  <c r="R132" i="83"/>
  <c r="Q132" i="83"/>
  <c r="P132" i="83"/>
  <c r="O132" i="83"/>
  <c r="N132" i="83"/>
  <c r="M132" i="83"/>
  <c r="L132" i="83"/>
  <c r="K132" i="83"/>
  <c r="AP131" i="83"/>
  <c r="AO131" i="83"/>
  <c r="AN131" i="83"/>
  <c r="AM131" i="83"/>
  <c r="AL131" i="83"/>
  <c r="AK131" i="83"/>
  <c r="AJ131" i="83"/>
  <c r="AI131" i="83"/>
  <c r="AH131" i="83"/>
  <c r="AG131" i="83"/>
  <c r="AF131" i="83"/>
  <c r="AE131" i="83"/>
  <c r="AD131" i="83"/>
  <c r="AC131" i="83"/>
  <c r="AB131" i="83"/>
  <c r="AA131" i="83"/>
  <c r="Z131" i="83"/>
  <c r="Y131" i="83"/>
  <c r="X131" i="83"/>
  <c r="W131" i="83"/>
  <c r="V131" i="83"/>
  <c r="U131" i="83"/>
  <c r="T131" i="83"/>
  <c r="S131" i="83"/>
  <c r="R131" i="83"/>
  <c r="Q131" i="83"/>
  <c r="P131" i="83"/>
  <c r="O131" i="83"/>
  <c r="N131" i="83"/>
  <c r="M131" i="83"/>
  <c r="L131" i="83"/>
  <c r="K131" i="83"/>
  <c r="AP130" i="83"/>
  <c r="AO130" i="83"/>
  <c r="AN130" i="83"/>
  <c r="AM130" i="83"/>
  <c r="AL130" i="83"/>
  <c r="AK130" i="83"/>
  <c r="AJ130" i="83"/>
  <c r="AI130" i="83"/>
  <c r="AH130" i="83"/>
  <c r="AG130" i="83"/>
  <c r="AF130" i="83"/>
  <c r="AE130" i="83"/>
  <c r="AD130" i="83"/>
  <c r="AC130" i="83"/>
  <c r="AB130" i="83"/>
  <c r="AA130" i="83"/>
  <c r="Z130" i="83"/>
  <c r="Y130" i="83"/>
  <c r="X130" i="83"/>
  <c r="W130" i="83"/>
  <c r="V130" i="83"/>
  <c r="U130" i="83"/>
  <c r="T130" i="83"/>
  <c r="S130" i="83"/>
  <c r="R130" i="83"/>
  <c r="Q130" i="83"/>
  <c r="P130" i="83"/>
  <c r="O130" i="83"/>
  <c r="N130" i="83"/>
  <c r="M130" i="83"/>
  <c r="L130" i="83"/>
  <c r="K130" i="83"/>
  <c r="AP129" i="83"/>
  <c r="AO129" i="83"/>
  <c r="AN129" i="83"/>
  <c r="AM129" i="83"/>
  <c r="AL129" i="83"/>
  <c r="AK129" i="83"/>
  <c r="AJ129" i="83"/>
  <c r="AI129" i="83"/>
  <c r="AH129" i="83"/>
  <c r="AG129" i="83"/>
  <c r="AF129" i="83"/>
  <c r="AE129" i="83"/>
  <c r="AD129" i="83"/>
  <c r="AC129" i="83"/>
  <c r="AB129" i="83"/>
  <c r="AA129" i="83"/>
  <c r="Z129" i="83"/>
  <c r="Y129" i="83"/>
  <c r="X129" i="83"/>
  <c r="W129" i="83"/>
  <c r="V129" i="83"/>
  <c r="U129" i="83"/>
  <c r="T129" i="83"/>
  <c r="S129" i="83"/>
  <c r="R129" i="83"/>
  <c r="Q129" i="83"/>
  <c r="P129" i="83"/>
  <c r="O129" i="83"/>
  <c r="N129" i="83"/>
  <c r="M129" i="83"/>
  <c r="L129" i="83"/>
  <c r="K129" i="83"/>
  <c r="AP128" i="83"/>
  <c r="AO128" i="83"/>
  <c r="AN128" i="83"/>
  <c r="AM128" i="83"/>
  <c r="AL128" i="83"/>
  <c r="AK128" i="83"/>
  <c r="AJ128" i="83"/>
  <c r="AI128" i="83"/>
  <c r="AH128" i="83"/>
  <c r="AG128" i="83"/>
  <c r="AF128" i="83"/>
  <c r="AE128" i="83"/>
  <c r="AD128" i="83"/>
  <c r="AC128" i="83"/>
  <c r="AB128" i="83"/>
  <c r="AA128" i="83"/>
  <c r="Z128" i="83"/>
  <c r="Y128" i="83"/>
  <c r="X128" i="83"/>
  <c r="W128" i="83"/>
  <c r="V128" i="83"/>
  <c r="U128" i="83"/>
  <c r="T128" i="83"/>
  <c r="S128" i="83"/>
  <c r="R128" i="83"/>
  <c r="Q128" i="83"/>
  <c r="P128" i="83"/>
  <c r="O128" i="83"/>
  <c r="N128" i="83"/>
  <c r="M128" i="83"/>
  <c r="L128" i="83"/>
  <c r="K128" i="83"/>
  <c r="AP127" i="83"/>
  <c r="AO127" i="83"/>
  <c r="AN127" i="83"/>
  <c r="AM127" i="83"/>
  <c r="AL127" i="83"/>
  <c r="AK127" i="83"/>
  <c r="AJ127" i="83"/>
  <c r="AI127" i="83"/>
  <c r="AH127" i="83"/>
  <c r="AG127" i="83"/>
  <c r="AF127" i="83"/>
  <c r="AE127" i="83"/>
  <c r="AD127" i="83"/>
  <c r="AC127" i="83"/>
  <c r="AB127" i="83"/>
  <c r="AA127" i="83"/>
  <c r="Z127" i="83"/>
  <c r="Y127" i="83"/>
  <c r="X127" i="83"/>
  <c r="W127" i="83"/>
  <c r="V127" i="83"/>
  <c r="U127" i="83"/>
  <c r="T127" i="83"/>
  <c r="S127" i="83"/>
  <c r="R127" i="83"/>
  <c r="Q127" i="83"/>
  <c r="P127" i="83"/>
  <c r="O127" i="83"/>
  <c r="N127" i="83"/>
  <c r="M127" i="83"/>
  <c r="L127" i="83"/>
  <c r="K127" i="83"/>
  <c r="AP126" i="83"/>
  <c r="AO126" i="83"/>
  <c r="AN126" i="83"/>
  <c r="AM126" i="83"/>
  <c r="AL126" i="83"/>
  <c r="AK126" i="83"/>
  <c r="AJ126" i="83"/>
  <c r="AI126" i="83"/>
  <c r="AH126" i="83"/>
  <c r="AG126" i="83"/>
  <c r="AF126" i="83"/>
  <c r="AE126" i="83"/>
  <c r="AD126" i="83"/>
  <c r="AC126" i="83"/>
  <c r="AB126" i="83"/>
  <c r="AA126" i="83"/>
  <c r="Z126" i="83"/>
  <c r="Y126" i="83"/>
  <c r="X126" i="83"/>
  <c r="W126" i="83"/>
  <c r="V126" i="83"/>
  <c r="U126" i="83"/>
  <c r="T126" i="83"/>
  <c r="S126" i="83"/>
  <c r="R126" i="83"/>
  <c r="Q126" i="83"/>
  <c r="P126" i="83"/>
  <c r="O126" i="83"/>
  <c r="N126" i="83"/>
  <c r="M126" i="83"/>
  <c r="L126" i="83"/>
  <c r="K126" i="83"/>
  <c r="AP125" i="83"/>
  <c r="AO125" i="83"/>
  <c r="AN125" i="83"/>
  <c r="AM125" i="83"/>
  <c r="AL125" i="83"/>
  <c r="AK125" i="83"/>
  <c r="AJ125" i="83"/>
  <c r="AI125" i="83"/>
  <c r="AH125" i="83"/>
  <c r="AG125" i="83"/>
  <c r="AF125" i="83"/>
  <c r="AE125" i="83"/>
  <c r="AD125" i="83"/>
  <c r="AC125" i="83"/>
  <c r="AB125" i="83"/>
  <c r="AA125" i="83"/>
  <c r="Z125" i="83"/>
  <c r="Y125" i="83"/>
  <c r="X125" i="83"/>
  <c r="W125" i="83"/>
  <c r="V125" i="83"/>
  <c r="U125" i="83"/>
  <c r="T125" i="83"/>
  <c r="S125" i="83"/>
  <c r="R125" i="83"/>
  <c r="Q125" i="83"/>
  <c r="P125" i="83"/>
  <c r="O125" i="83"/>
  <c r="N125" i="83"/>
  <c r="M125" i="83"/>
  <c r="L125" i="83"/>
  <c r="K125" i="83"/>
  <c r="AP121" i="83"/>
  <c r="AO121" i="83"/>
  <c r="AN121" i="83"/>
  <c r="AM121" i="83"/>
  <c r="AL121" i="83"/>
  <c r="AK121" i="83"/>
  <c r="AJ121" i="83"/>
  <c r="AI121" i="83"/>
  <c r="AH121" i="83"/>
  <c r="AG121" i="83"/>
  <c r="AF121" i="83"/>
  <c r="AE121" i="83"/>
  <c r="AD121" i="83"/>
  <c r="AC121" i="83"/>
  <c r="AB121" i="83"/>
  <c r="AA121" i="83"/>
  <c r="Z121" i="83"/>
  <c r="Y121" i="83"/>
  <c r="X121" i="83"/>
  <c r="W121" i="83"/>
  <c r="V121" i="83"/>
  <c r="U121" i="83"/>
  <c r="T121" i="83"/>
  <c r="S121" i="83"/>
  <c r="R121" i="83"/>
  <c r="Q121" i="83"/>
  <c r="P121" i="83"/>
  <c r="O121" i="83"/>
  <c r="N121" i="83"/>
  <c r="M121" i="83"/>
  <c r="L121" i="83"/>
  <c r="K121" i="83"/>
  <c r="AP120" i="83"/>
  <c r="AO120" i="83"/>
  <c r="AN120" i="83"/>
  <c r="AM120" i="83"/>
  <c r="AL120" i="83"/>
  <c r="AK120" i="83"/>
  <c r="AJ120" i="83"/>
  <c r="AI120" i="83"/>
  <c r="AH120" i="83"/>
  <c r="AG120" i="83"/>
  <c r="AF120" i="83"/>
  <c r="AE120" i="83"/>
  <c r="AD120" i="83"/>
  <c r="AC120" i="83"/>
  <c r="AB120" i="83"/>
  <c r="AA120" i="83"/>
  <c r="Z120" i="83"/>
  <c r="Y120" i="83"/>
  <c r="X120" i="83"/>
  <c r="W120" i="83"/>
  <c r="V120" i="83"/>
  <c r="U120" i="83"/>
  <c r="T120" i="83"/>
  <c r="S120" i="83"/>
  <c r="R120" i="83"/>
  <c r="Q120" i="83"/>
  <c r="P120" i="83"/>
  <c r="O120" i="83"/>
  <c r="N120" i="83"/>
  <c r="M120" i="83"/>
  <c r="L120" i="83"/>
  <c r="K120" i="83"/>
  <c r="AP119" i="83"/>
  <c r="AO119" i="83"/>
  <c r="AN119" i="83"/>
  <c r="AM119" i="83"/>
  <c r="AL119" i="83"/>
  <c r="AK119" i="83"/>
  <c r="AJ119" i="83"/>
  <c r="AI119" i="83"/>
  <c r="AH119" i="83"/>
  <c r="AG119" i="83"/>
  <c r="AF119" i="83"/>
  <c r="AE119" i="83"/>
  <c r="AD119" i="83"/>
  <c r="AC119" i="83"/>
  <c r="AB119" i="83"/>
  <c r="AA119" i="83"/>
  <c r="Z119" i="83"/>
  <c r="Y119" i="83"/>
  <c r="X119" i="83"/>
  <c r="W119" i="83"/>
  <c r="V119" i="83"/>
  <c r="U119" i="83"/>
  <c r="T119" i="83"/>
  <c r="S119" i="83"/>
  <c r="R119" i="83"/>
  <c r="Q119" i="83"/>
  <c r="P119" i="83"/>
  <c r="O119" i="83"/>
  <c r="N119" i="83"/>
  <c r="M119" i="83"/>
  <c r="L119" i="83"/>
  <c r="K119" i="83"/>
  <c r="AP118" i="83"/>
  <c r="AO118" i="83"/>
  <c r="AN118" i="83"/>
  <c r="AM118" i="83"/>
  <c r="AL118" i="83"/>
  <c r="AK118" i="83"/>
  <c r="AJ118" i="83"/>
  <c r="AI118" i="83"/>
  <c r="AH118" i="83"/>
  <c r="AG118" i="83"/>
  <c r="AF118" i="83"/>
  <c r="AE118" i="83"/>
  <c r="AD118" i="83"/>
  <c r="AC118" i="83"/>
  <c r="AB118" i="83"/>
  <c r="AA118" i="83"/>
  <c r="Z118" i="83"/>
  <c r="Y118" i="83"/>
  <c r="X118" i="83"/>
  <c r="W118" i="83"/>
  <c r="V118" i="83"/>
  <c r="U118" i="83"/>
  <c r="T118" i="83"/>
  <c r="S118" i="83"/>
  <c r="R118" i="83"/>
  <c r="Q118" i="83"/>
  <c r="P118" i="83"/>
  <c r="O118" i="83"/>
  <c r="N118" i="83"/>
  <c r="M118" i="83"/>
  <c r="L118" i="83"/>
  <c r="K118" i="83"/>
  <c r="AP117" i="83"/>
  <c r="AO117" i="83"/>
  <c r="AN117" i="83"/>
  <c r="AM117" i="83"/>
  <c r="AL117" i="83"/>
  <c r="AK117" i="83"/>
  <c r="AJ117" i="83"/>
  <c r="AI117" i="83"/>
  <c r="AH117" i="83"/>
  <c r="AG117" i="83"/>
  <c r="AF117" i="83"/>
  <c r="AE117" i="83"/>
  <c r="AD117" i="83"/>
  <c r="AC117" i="83"/>
  <c r="AB117" i="83"/>
  <c r="AA117" i="83"/>
  <c r="Z117" i="83"/>
  <c r="Y117" i="83"/>
  <c r="X117" i="83"/>
  <c r="W117" i="83"/>
  <c r="V117" i="83"/>
  <c r="U117" i="83"/>
  <c r="T117" i="83"/>
  <c r="S117" i="83"/>
  <c r="R117" i="83"/>
  <c r="Q117" i="83"/>
  <c r="P117" i="83"/>
  <c r="O117" i="83"/>
  <c r="N117" i="83"/>
  <c r="M117" i="83"/>
  <c r="L117" i="83"/>
  <c r="K117" i="83"/>
  <c r="AP116" i="83"/>
  <c r="AO116" i="83"/>
  <c r="AN116" i="83"/>
  <c r="AM116" i="83"/>
  <c r="AL116" i="83"/>
  <c r="AK116" i="83"/>
  <c r="AJ116" i="83"/>
  <c r="AI116" i="83"/>
  <c r="AH116" i="83"/>
  <c r="AG116" i="83"/>
  <c r="AF116" i="83"/>
  <c r="AE116" i="83"/>
  <c r="AD116" i="83"/>
  <c r="AC116" i="83"/>
  <c r="AB116" i="83"/>
  <c r="AA116" i="83"/>
  <c r="Z116" i="83"/>
  <c r="Y116" i="83"/>
  <c r="X116" i="83"/>
  <c r="W116" i="83"/>
  <c r="V116" i="83"/>
  <c r="U116" i="83"/>
  <c r="T116" i="83"/>
  <c r="S116" i="83"/>
  <c r="R116" i="83"/>
  <c r="Q116" i="83"/>
  <c r="P116" i="83"/>
  <c r="O116" i="83"/>
  <c r="N116" i="83"/>
  <c r="M116" i="83"/>
  <c r="L116" i="83"/>
  <c r="K116" i="83"/>
  <c r="AP115" i="83"/>
  <c r="AO115" i="83"/>
  <c r="AN115" i="83"/>
  <c r="AM115" i="83"/>
  <c r="AL115" i="83"/>
  <c r="AK115" i="83"/>
  <c r="AJ115" i="83"/>
  <c r="AI115" i="83"/>
  <c r="AH115" i="83"/>
  <c r="AG115" i="83"/>
  <c r="AF115" i="83"/>
  <c r="AE115" i="83"/>
  <c r="AD115" i="83"/>
  <c r="AC115" i="83"/>
  <c r="AB115" i="83"/>
  <c r="AA115" i="83"/>
  <c r="Z115" i="83"/>
  <c r="Y115" i="83"/>
  <c r="X115" i="83"/>
  <c r="W115" i="83"/>
  <c r="V115" i="83"/>
  <c r="U115" i="83"/>
  <c r="T115" i="83"/>
  <c r="S115" i="83"/>
  <c r="R115" i="83"/>
  <c r="Q115" i="83"/>
  <c r="P115" i="83"/>
  <c r="O115" i="83"/>
  <c r="N115" i="83"/>
  <c r="M115" i="83"/>
  <c r="L115" i="83"/>
  <c r="K115" i="83"/>
  <c r="AP114" i="83"/>
  <c r="AO114" i="83"/>
  <c r="AN114" i="83"/>
  <c r="AM114" i="83"/>
  <c r="AL114" i="83"/>
  <c r="AK114" i="83"/>
  <c r="AJ114" i="83"/>
  <c r="AI114" i="83"/>
  <c r="AH114" i="83"/>
  <c r="AG114" i="83"/>
  <c r="AF114" i="83"/>
  <c r="AE114" i="83"/>
  <c r="AD114" i="83"/>
  <c r="AC114" i="83"/>
  <c r="AB114" i="83"/>
  <c r="AA114" i="83"/>
  <c r="Z114" i="83"/>
  <c r="Y114" i="83"/>
  <c r="X114" i="83"/>
  <c r="W114" i="83"/>
  <c r="V114" i="83"/>
  <c r="U114" i="83"/>
  <c r="T114" i="83"/>
  <c r="S114" i="83"/>
  <c r="R114" i="83"/>
  <c r="Q114" i="83"/>
  <c r="P114" i="83"/>
  <c r="O114" i="83"/>
  <c r="N114" i="83"/>
  <c r="M114" i="83"/>
  <c r="L114" i="83"/>
  <c r="K114" i="83"/>
  <c r="AP113" i="83"/>
  <c r="AO113" i="83"/>
  <c r="AN113" i="83"/>
  <c r="AM113" i="83"/>
  <c r="AL113" i="83"/>
  <c r="AK113" i="83"/>
  <c r="AJ113" i="83"/>
  <c r="AI113" i="83"/>
  <c r="AH113" i="83"/>
  <c r="AG113" i="83"/>
  <c r="AF113" i="83"/>
  <c r="AE113" i="83"/>
  <c r="AD113" i="83"/>
  <c r="AC113" i="83"/>
  <c r="AB113" i="83"/>
  <c r="AA113" i="83"/>
  <c r="Z113" i="83"/>
  <c r="Y113" i="83"/>
  <c r="X113" i="83"/>
  <c r="W113" i="83"/>
  <c r="V113" i="83"/>
  <c r="U113" i="83"/>
  <c r="T113" i="83"/>
  <c r="S113" i="83"/>
  <c r="R113" i="83"/>
  <c r="Q113" i="83"/>
  <c r="P113" i="83"/>
  <c r="O113" i="83"/>
  <c r="N113" i="83"/>
  <c r="M113" i="83"/>
  <c r="L113" i="83"/>
  <c r="K113" i="83"/>
  <c r="AP112" i="83"/>
  <c r="AO112" i="83"/>
  <c r="AN112" i="83"/>
  <c r="AM112" i="83"/>
  <c r="AL112" i="83"/>
  <c r="AK112" i="83"/>
  <c r="AJ112" i="83"/>
  <c r="AI112" i="83"/>
  <c r="AH112" i="83"/>
  <c r="AG112" i="83"/>
  <c r="AF112" i="83"/>
  <c r="AE112" i="83"/>
  <c r="AD112" i="83"/>
  <c r="AC112" i="83"/>
  <c r="AB112" i="83"/>
  <c r="AA112" i="83"/>
  <c r="Z112" i="83"/>
  <c r="Y112" i="83"/>
  <c r="X112" i="83"/>
  <c r="W112" i="83"/>
  <c r="V112" i="83"/>
  <c r="U112" i="83"/>
  <c r="T112" i="83"/>
  <c r="S112" i="83"/>
  <c r="R112" i="83"/>
  <c r="Q112" i="83"/>
  <c r="P112" i="83"/>
  <c r="O112" i="83"/>
  <c r="N112" i="83"/>
  <c r="M112" i="83"/>
  <c r="L112" i="83"/>
  <c r="K112" i="83"/>
  <c r="AP108" i="83"/>
  <c r="AO108" i="83"/>
  <c r="AN108" i="83"/>
  <c r="AM108" i="83"/>
  <c r="AL108" i="83"/>
  <c r="AK108" i="83"/>
  <c r="AJ108" i="83"/>
  <c r="AI108" i="83"/>
  <c r="AH108" i="83"/>
  <c r="AG108" i="83"/>
  <c r="AF108" i="83"/>
  <c r="AE108" i="83"/>
  <c r="AD108" i="83"/>
  <c r="AC108" i="83"/>
  <c r="AB108" i="83"/>
  <c r="AA108" i="83"/>
  <c r="Z108" i="83"/>
  <c r="Y108" i="83"/>
  <c r="X108" i="83"/>
  <c r="W108" i="83"/>
  <c r="V108" i="83"/>
  <c r="U108" i="83"/>
  <c r="T108" i="83"/>
  <c r="S108" i="83"/>
  <c r="R108" i="83"/>
  <c r="Q108" i="83"/>
  <c r="P108" i="83"/>
  <c r="O108" i="83"/>
  <c r="N108" i="83"/>
  <c r="M108" i="83"/>
  <c r="L108" i="83"/>
  <c r="K108" i="83"/>
  <c r="AP107" i="83"/>
  <c r="AO107" i="83"/>
  <c r="AN107" i="83"/>
  <c r="AM107" i="83"/>
  <c r="AL107" i="83"/>
  <c r="AK107" i="83"/>
  <c r="AJ107" i="83"/>
  <c r="AI107" i="83"/>
  <c r="AH107" i="83"/>
  <c r="AG107" i="83"/>
  <c r="AF107" i="83"/>
  <c r="AE107" i="83"/>
  <c r="AD107" i="83"/>
  <c r="AC107" i="83"/>
  <c r="AB107" i="83"/>
  <c r="AA107" i="83"/>
  <c r="Z107" i="83"/>
  <c r="Y107" i="83"/>
  <c r="X107" i="83"/>
  <c r="W107" i="83"/>
  <c r="V107" i="83"/>
  <c r="U107" i="83"/>
  <c r="T107" i="83"/>
  <c r="S107" i="83"/>
  <c r="R107" i="83"/>
  <c r="Q107" i="83"/>
  <c r="P107" i="83"/>
  <c r="O107" i="83"/>
  <c r="N107" i="83"/>
  <c r="M107" i="83"/>
  <c r="L107" i="83"/>
  <c r="K107" i="83"/>
  <c r="AP106" i="83"/>
  <c r="AO106" i="83"/>
  <c r="AN106" i="83"/>
  <c r="AM106" i="83"/>
  <c r="AL106" i="83"/>
  <c r="AK106" i="83"/>
  <c r="AJ106" i="83"/>
  <c r="AI106" i="83"/>
  <c r="AH106" i="83"/>
  <c r="AG106" i="83"/>
  <c r="AF106" i="83"/>
  <c r="AE106" i="83"/>
  <c r="AD106" i="83"/>
  <c r="AC106" i="83"/>
  <c r="AB106" i="83"/>
  <c r="AA106" i="83"/>
  <c r="Z106" i="83"/>
  <c r="Y106" i="83"/>
  <c r="X106" i="83"/>
  <c r="W106" i="83"/>
  <c r="V106" i="83"/>
  <c r="U106" i="83"/>
  <c r="T106" i="83"/>
  <c r="S106" i="83"/>
  <c r="R106" i="83"/>
  <c r="Q106" i="83"/>
  <c r="P106" i="83"/>
  <c r="O106" i="83"/>
  <c r="N106" i="83"/>
  <c r="M106" i="83"/>
  <c r="L106" i="83"/>
  <c r="K106" i="83"/>
  <c r="AP105" i="83"/>
  <c r="AO105" i="83"/>
  <c r="AN105" i="83"/>
  <c r="AM105" i="83"/>
  <c r="AL105" i="83"/>
  <c r="AK105" i="83"/>
  <c r="AJ105" i="83"/>
  <c r="AI105" i="83"/>
  <c r="AH105" i="83"/>
  <c r="AG105" i="83"/>
  <c r="AF105" i="83"/>
  <c r="AE105" i="83"/>
  <c r="AD105" i="83"/>
  <c r="AC105" i="83"/>
  <c r="AB105" i="83"/>
  <c r="AA105" i="83"/>
  <c r="Z105" i="83"/>
  <c r="Y105" i="83"/>
  <c r="X105" i="83"/>
  <c r="W105" i="83"/>
  <c r="V105" i="83"/>
  <c r="U105" i="83"/>
  <c r="T105" i="83"/>
  <c r="S105" i="83"/>
  <c r="R105" i="83"/>
  <c r="Q105" i="83"/>
  <c r="P105" i="83"/>
  <c r="O105" i="83"/>
  <c r="N105" i="83"/>
  <c r="M105" i="83"/>
  <c r="L105" i="83"/>
  <c r="K105" i="83"/>
  <c r="AP104" i="83"/>
  <c r="AO104" i="83"/>
  <c r="AN104" i="83"/>
  <c r="AM104" i="83"/>
  <c r="AL104" i="83"/>
  <c r="AK104" i="83"/>
  <c r="AJ104" i="83"/>
  <c r="AI104" i="83"/>
  <c r="AH104" i="83"/>
  <c r="AG104" i="83"/>
  <c r="AF104" i="83"/>
  <c r="AE104" i="83"/>
  <c r="AD104" i="83"/>
  <c r="AC104" i="83"/>
  <c r="AB104" i="83"/>
  <c r="AA104" i="83"/>
  <c r="Z104" i="83"/>
  <c r="Y104" i="83"/>
  <c r="X104" i="83"/>
  <c r="W104" i="83"/>
  <c r="V104" i="83"/>
  <c r="U104" i="83"/>
  <c r="T104" i="83"/>
  <c r="S104" i="83"/>
  <c r="R104" i="83"/>
  <c r="Q104" i="83"/>
  <c r="P104" i="83"/>
  <c r="O104" i="83"/>
  <c r="N104" i="83"/>
  <c r="M104" i="83"/>
  <c r="L104" i="83"/>
  <c r="K104" i="83"/>
  <c r="AP103" i="83"/>
  <c r="AO103" i="83"/>
  <c r="AN103" i="83"/>
  <c r="AM103" i="83"/>
  <c r="AL103" i="83"/>
  <c r="AK103" i="83"/>
  <c r="AJ103" i="83"/>
  <c r="AI103" i="83"/>
  <c r="AH103" i="83"/>
  <c r="AG103" i="83"/>
  <c r="AF103" i="83"/>
  <c r="AE103" i="83"/>
  <c r="AD103" i="83"/>
  <c r="AC103" i="83"/>
  <c r="AB103" i="83"/>
  <c r="AA103" i="83"/>
  <c r="Z103" i="83"/>
  <c r="Y103" i="83"/>
  <c r="X103" i="83"/>
  <c r="W103" i="83"/>
  <c r="V103" i="83"/>
  <c r="U103" i="83"/>
  <c r="T103" i="83"/>
  <c r="S103" i="83"/>
  <c r="R103" i="83"/>
  <c r="Q103" i="83"/>
  <c r="P103" i="83"/>
  <c r="O103" i="83"/>
  <c r="N103" i="83"/>
  <c r="M103" i="83"/>
  <c r="L103" i="83"/>
  <c r="K103" i="83"/>
  <c r="AP102" i="83"/>
  <c r="AO102" i="83"/>
  <c r="AN102" i="83"/>
  <c r="AM102" i="83"/>
  <c r="AL102" i="83"/>
  <c r="AK102" i="83"/>
  <c r="AJ102" i="83"/>
  <c r="AI102" i="83"/>
  <c r="AH102" i="83"/>
  <c r="AG102" i="83"/>
  <c r="AF102" i="83"/>
  <c r="AE102" i="83"/>
  <c r="AD102" i="83"/>
  <c r="AC102" i="83"/>
  <c r="AB102" i="83"/>
  <c r="AA102" i="83"/>
  <c r="Z102" i="83"/>
  <c r="Y102" i="83"/>
  <c r="X102" i="83"/>
  <c r="W102" i="83"/>
  <c r="V102" i="83"/>
  <c r="U102" i="83"/>
  <c r="T102" i="83"/>
  <c r="S102" i="83"/>
  <c r="R102" i="83"/>
  <c r="Q102" i="83"/>
  <c r="P102" i="83"/>
  <c r="O102" i="83"/>
  <c r="N102" i="83"/>
  <c r="M102" i="83"/>
  <c r="L102" i="83"/>
  <c r="K102" i="83"/>
  <c r="AP101" i="83"/>
  <c r="AO101" i="83"/>
  <c r="AN101" i="83"/>
  <c r="AM101" i="83"/>
  <c r="AL101" i="83"/>
  <c r="AK101" i="83"/>
  <c r="AJ101" i="83"/>
  <c r="AI101" i="83"/>
  <c r="AH101" i="83"/>
  <c r="AG101" i="83"/>
  <c r="AF101" i="83"/>
  <c r="AE101" i="83"/>
  <c r="AD101" i="83"/>
  <c r="AC101" i="83"/>
  <c r="AB101" i="83"/>
  <c r="AA101" i="83"/>
  <c r="Z101" i="83"/>
  <c r="Y101" i="83"/>
  <c r="X101" i="83"/>
  <c r="W101" i="83"/>
  <c r="V101" i="83"/>
  <c r="U101" i="83"/>
  <c r="T101" i="83"/>
  <c r="S101" i="83"/>
  <c r="R101" i="83"/>
  <c r="Q101" i="83"/>
  <c r="P101" i="83"/>
  <c r="O101" i="83"/>
  <c r="N101" i="83"/>
  <c r="M101" i="83"/>
  <c r="L101" i="83"/>
  <c r="K101" i="83"/>
  <c r="AP100" i="83"/>
  <c r="AO100" i="83"/>
  <c r="AN100" i="83"/>
  <c r="AM100" i="83"/>
  <c r="AL100" i="83"/>
  <c r="AK100" i="83"/>
  <c r="AJ100" i="83"/>
  <c r="AI100" i="83"/>
  <c r="AH100" i="83"/>
  <c r="AG100" i="83"/>
  <c r="AF100" i="83"/>
  <c r="AE100" i="83"/>
  <c r="AD100" i="83"/>
  <c r="AC100" i="83"/>
  <c r="AB100" i="83"/>
  <c r="AA100" i="83"/>
  <c r="Z100" i="83"/>
  <c r="Y100" i="83"/>
  <c r="X100" i="83"/>
  <c r="W100" i="83"/>
  <c r="V100" i="83"/>
  <c r="U100" i="83"/>
  <c r="T100" i="83"/>
  <c r="S100" i="83"/>
  <c r="R100" i="83"/>
  <c r="Q100" i="83"/>
  <c r="P100" i="83"/>
  <c r="O100" i="83"/>
  <c r="N100" i="83"/>
  <c r="M100" i="83"/>
  <c r="L100" i="83"/>
  <c r="K100" i="83"/>
  <c r="AP99" i="83"/>
  <c r="AO99" i="83"/>
  <c r="AN99" i="83"/>
  <c r="AM99" i="83"/>
  <c r="AL99" i="83"/>
  <c r="AK99" i="83"/>
  <c r="AJ99" i="83"/>
  <c r="AI99" i="83"/>
  <c r="AH99" i="83"/>
  <c r="AG99" i="83"/>
  <c r="AF99" i="83"/>
  <c r="AE99" i="83"/>
  <c r="AD99" i="83"/>
  <c r="AC99" i="83"/>
  <c r="AB99" i="83"/>
  <c r="AA99" i="83"/>
  <c r="Z99" i="83"/>
  <c r="Y99" i="83"/>
  <c r="X99" i="83"/>
  <c r="W99" i="83"/>
  <c r="V99" i="83"/>
  <c r="U99" i="83"/>
  <c r="T99" i="83"/>
  <c r="S99" i="83"/>
  <c r="R99" i="83"/>
  <c r="Q99" i="83"/>
  <c r="P99" i="83"/>
  <c r="O99" i="83"/>
  <c r="N99" i="83"/>
  <c r="M99" i="83"/>
  <c r="L99" i="83"/>
  <c r="K99" i="83"/>
  <c r="AP95" i="83"/>
  <c r="AO95" i="83"/>
  <c r="AN95" i="83"/>
  <c r="AM95" i="83"/>
  <c r="AL95" i="83"/>
  <c r="AK95" i="83"/>
  <c r="AJ95" i="83"/>
  <c r="AI95" i="83"/>
  <c r="AH95" i="83"/>
  <c r="AG95" i="83"/>
  <c r="AF95" i="83"/>
  <c r="AE95" i="83"/>
  <c r="AD95" i="83"/>
  <c r="AC95" i="83"/>
  <c r="AB95" i="83"/>
  <c r="AA95" i="83"/>
  <c r="Z95" i="83"/>
  <c r="Y95" i="83"/>
  <c r="X95" i="83"/>
  <c r="W95" i="83"/>
  <c r="V95" i="83"/>
  <c r="U95" i="83"/>
  <c r="T95" i="83"/>
  <c r="S95" i="83"/>
  <c r="R95" i="83"/>
  <c r="Q95" i="83"/>
  <c r="P95" i="83"/>
  <c r="O95" i="83"/>
  <c r="N95" i="83"/>
  <c r="M95" i="83"/>
  <c r="L95" i="83"/>
  <c r="K95" i="83"/>
  <c r="AP94" i="83"/>
  <c r="AO94" i="83"/>
  <c r="AN94" i="83"/>
  <c r="AM94" i="83"/>
  <c r="AL94" i="83"/>
  <c r="AK94" i="83"/>
  <c r="AJ94" i="83"/>
  <c r="AI94" i="83"/>
  <c r="AH94" i="83"/>
  <c r="AG94" i="83"/>
  <c r="AF94" i="83"/>
  <c r="AE94" i="83"/>
  <c r="AD94" i="83"/>
  <c r="AC94" i="83"/>
  <c r="AB94" i="83"/>
  <c r="AA94" i="83"/>
  <c r="Z94" i="83"/>
  <c r="Y94" i="83"/>
  <c r="X94" i="83"/>
  <c r="W94" i="83"/>
  <c r="V94" i="83"/>
  <c r="U94" i="83"/>
  <c r="T94" i="83"/>
  <c r="S94" i="83"/>
  <c r="R94" i="83"/>
  <c r="Q94" i="83"/>
  <c r="P94" i="83"/>
  <c r="O94" i="83"/>
  <c r="N94" i="83"/>
  <c r="M94" i="83"/>
  <c r="L94" i="83"/>
  <c r="K94" i="83"/>
  <c r="AP93" i="83"/>
  <c r="AO93" i="83"/>
  <c r="AN93" i="83"/>
  <c r="AM93" i="83"/>
  <c r="AL93" i="83"/>
  <c r="AK93" i="83"/>
  <c r="AJ93" i="83"/>
  <c r="AI93" i="83"/>
  <c r="AH93" i="83"/>
  <c r="AG93" i="83"/>
  <c r="AF93" i="83"/>
  <c r="AE93" i="83"/>
  <c r="AD93" i="83"/>
  <c r="AC93" i="83"/>
  <c r="AB93" i="83"/>
  <c r="AA93" i="83"/>
  <c r="Z93" i="83"/>
  <c r="Y93" i="83"/>
  <c r="X93" i="83"/>
  <c r="W93" i="83"/>
  <c r="V93" i="83"/>
  <c r="U93" i="83"/>
  <c r="T93" i="83"/>
  <c r="S93" i="83"/>
  <c r="R93" i="83"/>
  <c r="Q93" i="83"/>
  <c r="P93" i="83"/>
  <c r="O93" i="83"/>
  <c r="N93" i="83"/>
  <c r="M93" i="83"/>
  <c r="L93" i="83"/>
  <c r="K93" i="83"/>
  <c r="AP92" i="83"/>
  <c r="AO92" i="83"/>
  <c r="AN92" i="83"/>
  <c r="AM92" i="83"/>
  <c r="AL92" i="83"/>
  <c r="AK92" i="83"/>
  <c r="AJ92" i="83"/>
  <c r="AI92" i="83"/>
  <c r="AH92" i="83"/>
  <c r="AG92" i="83"/>
  <c r="AF92" i="83"/>
  <c r="AE92" i="83"/>
  <c r="AD92" i="83"/>
  <c r="AC92" i="83"/>
  <c r="AB92" i="83"/>
  <c r="AA92" i="83"/>
  <c r="Z92" i="83"/>
  <c r="Y92" i="83"/>
  <c r="X92" i="83"/>
  <c r="W92" i="83"/>
  <c r="V92" i="83"/>
  <c r="U92" i="83"/>
  <c r="T92" i="83"/>
  <c r="S92" i="83"/>
  <c r="R92" i="83"/>
  <c r="Q92" i="83"/>
  <c r="P92" i="83"/>
  <c r="O92" i="83"/>
  <c r="N92" i="83"/>
  <c r="M92" i="83"/>
  <c r="L92" i="83"/>
  <c r="K92" i="83"/>
  <c r="AP91" i="83"/>
  <c r="AO91" i="83"/>
  <c r="AN91" i="83"/>
  <c r="AM91" i="83"/>
  <c r="AL91" i="83"/>
  <c r="AK91" i="83"/>
  <c r="AJ91" i="83"/>
  <c r="AI91" i="83"/>
  <c r="AH91" i="83"/>
  <c r="AG91" i="83"/>
  <c r="AF91" i="83"/>
  <c r="AE91" i="83"/>
  <c r="AD91" i="83"/>
  <c r="AC91" i="83"/>
  <c r="AB91" i="83"/>
  <c r="AA91" i="83"/>
  <c r="Z91" i="83"/>
  <c r="Y91" i="83"/>
  <c r="X91" i="83"/>
  <c r="W91" i="83"/>
  <c r="V91" i="83"/>
  <c r="U91" i="83"/>
  <c r="T91" i="83"/>
  <c r="S91" i="83"/>
  <c r="R91" i="83"/>
  <c r="Q91" i="83"/>
  <c r="P91" i="83"/>
  <c r="O91" i="83"/>
  <c r="N91" i="83"/>
  <c r="M91" i="83"/>
  <c r="L91" i="83"/>
  <c r="K91" i="83"/>
  <c r="AP90" i="83"/>
  <c r="AO90" i="83"/>
  <c r="AN90" i="83"/>
  <c r="AM90" i="83"/>
  <c r="AL90" i="83"/>
  <c r="AK90" i="83"/>
  <c r="AJ90" i="83"/>
  <c r="AI90" i="83"/>
  <c r="AH90" i="83"/>
  <c r="AG90" i="83"/>
  <c r="AF90" i="83"/>
  <c r="AE90" i="83"/>
  <c r="AD90" i="83"/>
  <c r="AC90" i="83"/>
  <c r="AB90" i="83"/>
  <c r="AA90" i="83"/>
  <c r="Z90" i="83"/>
  <c r="Y90" i="83"/>
  <c r="X90" i="83"/>
  <c r="W90" i="83"/>
  <c r="V90" i="83"/>
  <c r="U90" i="83"/>
  <c r="T90" i="83"/>
  <c r="S90" i="83"/>
  <c r="R90" i="83"/>
  <c r="Q90" i="83"/>
  <c r="P90" i="83"/>
  <c r="O90" i="83"/>
  <c r="N90" i="83"/>
  <c r="M90" i="83"/>
  <c r="L90" i="83"/>
  <c r="K90" i="83"/>
  <c r="AP89" i="83"/>
  <c r="AO89" i="83"/>
  <c r="AN89" i="83"/>
  <c r="AM89" i="83"/>
  <c r="AL89" i="83"/>
  <c r="AK89" i="83"/>
  <c r="AJ89" i="83"/>
  <c r="AI89" i="83"/>
  <c r="AH89" i="83"/>
  <c r="AG89" i="83"/>
  <c r="AF89" i="83"/>
  <c r="AE89" i="83"/>
  <c r="AD89" i="83"/>
  <c r="AC89" i="83"/>
  <c r="AB89" i="83"/>
  <c r="AA89" i="83"/>
  <c r="Z89" i="83"/>
  <c r="Y89" i="83"/>
  <c r="X89" i="83"/>
  <c r="W89" i="83"/>
  <c r="V89" i="83"/>
  <c r="U89" i="83"/>
  <c r="T89" i="83"/>
  <c r="S89" i="83"/>
  <c r="R89" i="83"/>
  <c r="Q89" i="83"/>
  <c r="P89" i="83"/>
  <c r="O89" i="83"/>
  <c r="N89" i="83"/>
  <c r="M89" i="83"/>
  <c r="L89" i="83"/>
  <c r="K89" i="83"/>
  <c r="AP88" i="83"/>
  <c r="AO88" i="83"/>
  <c r="AN88" i="83"/>
  <c r="AM88" i="83"/>
  <c r="AL88" i="83"/>
  <c r="AK88" i="83"/>
  <c r="AJ88" i="83"/>
  <c r="AI88" i="83"/>
  <c r="AH88" i="83"/>
  <c r="AG88" i="83"/>
  <c r="AF88" i="83"/>
  <c r="AE88" i="83"/>
  <c r="AD88" i="83"/>
  <c r="AC88" i="83"/>
  <c r="AB88" i="83"/>
  <c r="AA88" i="83"/>
  <c r="Z88" i="83"/>
  <c r="Y88" i="83"/>
  <c r="X88" i="83"/>
  <c r="W88" i="83"/>
  <c r="V88" i="83"/>
  <c r="U88" i="83"/>
  <c r="T88" i="83"/>
  <c r="S88" i="83"/>
  <c r="R88" i="83"/>
  <c r="Q88" i="83"/>
  <c r="P88" i="83"/>
  <c r="O88" i="83"/>
  <c r="N88" i="83"/>
  <c r="M88" i="83"/>
  <c r="L88" i="83"/>
  <c r="K88" i="83"/>
  <c r="AP87" i="83"/>
  <c r="AO87" i="83"/>
  <c r="AN87" i="83"/>
  <c r="AM87" i="83"/>
  <c r="AL87" i="83"/>
  <c r="AK87" i="83"/>
  <c r="AJ87" i="83"/>
  <c r="AI87" i="83"/>
  <c r="AH87" i="83"/>
  <c r="AG87" i="83"/>
  <c r="AF87" i="83"/>
  <c r="AE87" i="83"/>
  <c r="AD87" i="83"/>
  <c r="AC87" i="83"/>
  <c r="AB87" i="83"/>
  <c r="AA87" i="83"/>
  <c r="Z87" i="83"/>
  <c r="Y87" i="83"/>
  <c r="X87" i="83"/>
  <c r="W87" i="83"/>
  <c r="V87" i="83"/>
  <c r="U87" i="83"/>
  <c r="T87" i="83"/>
  <c r="S87" i="83"/>
  <c r="R87" i="83"/>
  <c r="Q87" i="83"/>
  <c r="P87" i="83"/>
  <c r="O87" i="83"/>
  <c r="N87" i="83"/>
  <c r="M87" i="83"/>
  <c r="L87" i="83"/>
  <c r="K87" i="83"/>
  <c r="AP86" i="83"/>
  <c r="AO86" i="83"/>
  <c r="AN86" i="83"/>
  <c r="AM86" i="83"/>
  <c r="AL86" i="83"/>
  <c r="AK86" i="83"/>
  <c r="AJ86" i="83"/>
  <c r="AI86" i="83"/>
  <c r="AH86" i="83"/>
  <c r="AG86" i="83"/>
  <c r="AF86" i="83"/>
  <c r="AE86" i="83"/>
  <c r="AD86" i="83"/>
  <c r="AC86" i="83"/>
  <c r="AB86" i="83"/>
  <c r="AA86" i="83"/>
  <c r="Z86" i="83"/>
  <c r="Y86" i="83"/>
  <c r="X86" i="83"/>
  <c r="W86" i="83"/>
  <c r="V86" i="83"/>
  <c r="U86" i="83"/>
  <c r="T86" i="83"/>
  <c r="S86" i="83"/>
  <c r="R86" i="83"/>
  <c r="Q86" i="83"/>
  <c r="P86" i="83"/>
  <c r="O86" i="83"/>
  <c r="N86" i="83"/>
  <c r="M86" i="83"/>
  <c r="L86" i="83"/>
  <c r="K86" i="83"/>
  <c r="AP82" i="83"/>
  <c r="AO82" i="83"/>
  <c r="AN82" i="83"/>
  <c r="AM82" i="83"/>
  <c r="AL82" i="83"/>
  <c r="AK82" i="83"/>
  <c r="AJ82" i="83"/>
  <c r="AI82" i="83"/>
  <c r="AH82" i="83"/>
  <c r="AG82" i="83"/>
  <c r="AF82" i="83"/>
  <c r="AE82" i="83"/>
  <c r="AD82" i="83"/>
  <c r="AC82" i="83"/>
  <c r="AB82" i="83"/>
  <c r="AA82" i="83"/>
  <c r="Z82" i="83"/>
  <c r="Y82" i="83"/>
  <c r="X82" i="83"/>
  <c r="W82" i="83"/>
  <c r="V82" i="83"/>
  <c r="U82" i="83"/>
  <c r="T82" i="83"/>
  <c r="S82" i="83"/>
  <c r="R82" i="83"/>
  <c r="Q82" i="83"/>
  <c r="P82" i="83"/>
  <c r="O82" i="83"/>
  <c r="N82" i="83"/>
  <c r="M82" i="83"/>
  <c r="L82" i="83"/>
  <c r="K82" i="83"/>
  <c r="AP81" i="83"/>
  <c r="AO81" i="83"/>
  <c r="AN81" i="83"/>
  <c r="AM81" i="83"/>
  <c r="AL81" i="83"/>
  <c r="AK81" i="83"/>
  <c r="AJ81" i="83"/>
  <c r="AI81" i="83"/>
  <c r="AH81" i="83"/>
  <c r="AG81" i="83"/>
  <c r="AF81" i="83"/>
  <c r="AE81" i="83"/>
  <c r="AD81" i="83"/>
  <c r="AC81" i="83"/>
  <c r="AB81" i="83"/>
  <c r="AA81" i="83"/>
  <c r="Z81" i="83"/>
  <c r="Y81" i="83"/>
  <c r="X81" i="83"/>
  <c r="W81" i="83"/>
  <c r="V81" i="83"/>
  <c r="U81" i="83"/>
  <c r="T81" i="83"/>
  <c r="S81" i="83"/>
  <c r="R81" i="83"/>
  <c r="Q81" i="83"/>
  <c r="P81" i="83"/>
  <c r="O81" i="83"/>
  <c r="N81" i="83"/>
  <c r="M81" i="83"/>
  <c r="L81" i="83"/>
  <c r="K81" i="83"/>
  <c r="AP80" i="83"/>
  <c r="AO80" i="83"/>
  <c r="AN80" i="83"/>
  <c r="AM80" i="83"/>
  <c r="AL80" i="83"/>
  <c r="AK80" i="83"/>
  <c r="AJ80" i="83"/>
  <c r="AI80" i="83"/>
  <c r="AH80" i="83"/>
  <c r="AG80" i="83"/>
  <c r="AF80" i="83"/>
  <c r="AE80" i="83"/>
  <c r="AD80" i="83"/>
  <c r="AC80" i="83"/>
  <c r="AB80" i="83"/>
  <c r="AA80" i="83"/>
  <c r="Z80" i="83"/>
  <c r="Y80" i="83"/>
  <c r="X80" i="83"/>
  <c r="W80" i="83"/>
  <c r="V80" i="83"/>
  <c r="U80" i="83"/>
  <c r="T80" i="83"/>
  <c r="S80" i="83"/>
  <c r="R80" i="83"/>
  <c r="Q80" i="83"/>
  <c r="P80" i="83"/>
  <c r="O80" i="83"/>
  <c r="N80" i="83"/>
  <c r="M80" i="83"/>
  <c r="L80" i="83"/>
  <c r="K80" i="83"/>
  <c r="AP79" i="83"/>
  <c r="AO79" i="83"/>
  <c r="AN79" i="83"/>
  <c r="AM79" i="83"/>
  <c r="AL79" i="83"/>
  <c r="AK79" i="83"/>
  <c r="AJ79" i="83"/>
  <c r="AI79" i="83"/>
  <c r="AH79" i="83"/>
  <c r="AG79" i="83"/>
  <c r="AF79" i="83"/>
  <c r="AE79" i="83"/>
  <c r="AD79" i="83"/>
  <c r="AC79" i="83"/>
  <c r="AB79" i="83"/>
  <c r="AA79" i="83"/>
  <c r="Z79" i="83"/>
  <c r="Y79" i="83"/>
  <c r="X79" i="83"/>
  <c r="W79" i="83"/>
  <c r="V79" i="83"/>
  <c r="U79" i="83"/>
  <c r="T79" i="83"/>
  <c r="S79" i="83"/>
  <c r="R79" i="83"/>
  <c r="Q79" i="83"/>
  <c r="P79" i="83"/>
  <c r="O79" i="83"/>
  <c r="N79" i="83"/>
  <c r="M79" i="83"/>
  <c r="L79" i="83"/>
  <c r="K79" i="83"/>
  <c r="AP78" i="83"/>
  <c r="AO78" i="83"/>
  <c r="AN78" i="83"/>
  <c r="AM78" i="83"/>
  <c r="AL78" i="83"/>
  <c r="AK78" i="83"/>
  <c r="AJ78" i="83"/>
  <c r="AI78" i="83"/>
  <c r="AH78" i="83"/>
  <c r="AG78" i="83"/>
  <c r="AF78" i="83"/>
  <c r="AE78" i="83"/>
  <c r="AD78" i="83"/>
  <c r="AC78" i="83"/>
  <c r="AB78" i="83"/>
  <c r="AA78" i="83"/>
  <c r="Z78" i="83"/>
  <c r="Y78" i="83"/>
  <c r="X78" i="83"/>
  <c r="W78" i="83"/>
  <c r="V78" i="83"/>
  <c r="U78" i="83"/>
  <c r="T78" i="83"/>
  <c r="S78" i="83"/>
  <c r="R78" i="83"/>
  <c r="Q78" i="83"/>
  <c r="P78" i="83"/>
  <c r="O78" i="83"/>
  <c r="N78" i="83"/>
  <c r="M78" i="83"/>
  <c r="L78" i="83"/>
  <c r="K78" i="83"/>
  <c r="AP77" i="83"/>
  <c r="AO77" i="83"/>
  <c r="AN77" i="83"/>
  <c r="AM77" i="83"/>
  <c r="AL77" i="83"/>
  <c r="AK77" i="83"/>
  <c r="AJ77" i="83"/>
  <c r="AI77" i="83"/>
  <c r="AH77" i="83"/>
  <c r="AG77" i="83"/>
  <c r="AF77" i="83"/>
  <c r="AE77" i="83"/>
  <c r="AD77" i="83"/>
  <c r="AC77" i="83"/>
  <c r="AB77" i="83"/>
  <c r="AA77" i="83"/>
  <c r="Z77" i="83"/>
  <c r="Y77" i="83"/>
  <c r="X77" i="83"/>
  <c r="W77" i="83"/>
  <c r="V77" i="83"/>
  <c r="U77" i="83"/>
  <c r="T77" i="83"/>
  <c r="S77" i="83"/>
  <c r="R77" i="83"/>
  <c r="Q77" i="83"/>
  <c r="P77" i="83"/>
  <c r="O77" i="83"/>
  <c r="N77" i="83"/>
  <c r="M77" i="83"/>
  <c r="L77" i="83"/>
  <c r="K77" i="83"/>
  <c r="AP76" i="83"/>
  <c r="AO76" i="83"/>
  <c r="AN76" i="83"/>
  <c r="AM76" i="83"/>
  <c r="AL76" i="83"/>
  <c r="AK76" i="83"/>
  <c r="AJ76" i="83"/>
  <c r="AI76" i="83"/>
  <c r="AH76" i="83"/>
  <c r="AG76" i="83"/>
  <c r="AF76" i="83"/>
  <c r="AE76" i="83"/>
  <c r="AD76" i="83"/>
  <c r="AC76" i="83"/>
  <c r="AB76" i="83"/>
  <c r="AA76" i="83"/>
  <c r="Z76" i="83"/>
  <c r="Y76" i="83"/>
  <c r="X76" i="83"/>
  <c r="W76" i="83"/>
  <c r="V76" i="83"/>
  <c r="U76" i="83"/>
  <c r="T76" i="83"/>
  <c r="S76" i="83"/>
  <c r="R76" i="83"/>
  <c r="Q76" i="83"/>
  <c r="P76" i="83"/>
  <c r="O76" i="83"/>
  <c r="N76" i="83"/>
  <c r="M76" i="83"/>
  <c r="L76" i="83"/>
  <c r="K76" i="83"/>
  <c r="AP75" i="83"/>
  <c r="AO75" i="83"/>
  <c r="AN75" i="83"/>
  <c r="AM75" i="83"/>
  <c r="AL75" i="83"/>
  <c r="AK75" i="83"/>
  <c r="AJ75" i="83"/>
  <c r="AI75" i="83"/>
  <c r="AH75" i="83"/>
  <c r="AG75" i="83"/>
  <c r="AF75" i="83"/>
  <c r="AE75" i="83"/>
  <c r="AD75" i="83"/>
  <c r="AC75" i="83"/>
  <c r="AB75" i="83"/>
  <c r="AA75" i="83"/>
  <c r="Z75" i="83"/>
  <c r="Y75" i="83"/>
  <c r="X75" i="83"/>
  <c r="W75" i="83"/>
  <c r="V75" i="83"/>
  <c r="U75" i="83"/>
  <c r="T75" i="83"/>
  <c r="S75" i="83"/>
  <c r="R75" i="83"/>
  <c r="Q75" i="83"/>
  <c r="P75" i="83"/>
  <c r="O75" i="83"/>
  <c r="N75" i="83"/>
  <c r="M75" i="83"/>
  <c r="L75" i="83"/>
  <c r="K75" i="83"/>
  <c r="AP74" i="83"/>
  <c r="AO74" i="83"/>
  <c r="AN74" i="83"/>
  <c r="AM74" i="83"/>
  <c r="AL74" i="83"/>
  <c r="AK74" i="83"/>
  <c r="AJ74" i="83"/>
  <c r="AI74" i="83"/>
  <c r="AH74" i="83"/>
  <c r="AG74" i="83"/>
  <c r="AF74" i="83"/>
  <c r="AE74" i="83"/>
  <c r="AD74" i="83"/>
  <c r="AC74" i="83"/>
  <c r="AB74" i="83"/>
  <c r="AA74" i="83"/>
  <c r="Z74" i="83"/>
  <c r="Y74" i="83"/>
  <c r="X74" i="83"/>
  <c r="W74" i="83"/>
  <c r="V74" i="83"/>
  <c r="U74" i="83"/>
  <c r="T74" i="83"/>
  <c r="S74" i="83"/>
  <c r="R74" i="83"/>
  <c r="Q74" i="83"/>
  <c r="P74" i="83"/>
  <c r="O74" i="83"/>
  <c r="N74" i="83"/>
  <c r="M74" i="83"/>
  <c r="L74" i="83"/>
  <c r="K74" i="83"/>
  <c r="AP73" i="83"/>
  <c r="AO73" i="83"/>
  <c r="AN73" i="83"/>
  <c r="AM73" i="83"/>
  <c r="AL73" i="83"/>
  <c r="AK73" i="83"/>
  <c r="AJ73" i="83"/>
  <c r="AI73" i="83"/>
  <c r="AH73" i="83"/>
  <c r="AG73" i="83"/>
  <c r="AF73" i="83"/>
  <c r="AE73" i="83"/>
  <c r="AD73" i="83"/>
  <c r="AC73" i="83"/>
  <c r="AB73" i="83"/>
  <c r="AA73" i="83"/>
  <c r="Z73" i="83"/>
  <c r="Y73" i="83"/>
  <c r="X73" i="83"/>
  <c r="W73" i="83"/>
  <c r="V73" i="83"/>
  <c r="U73" i="83"/>
  <c r="T73" i="83"/>
  <c r="S73" i="83"/>
  <c r="R73" i="83"/>
  <c r="Q73" i="83"/>
  <c r="P73" i="83"/>
  <c r="O73" i="83"/>
  <c r="N73" i="83"/>
  <c r="M73" i="83"/>
  <c r="L73" i="83"/>
  <c r="K73" i="83"/>
  <c r="AP69" i="83"/>
  <c r="AO69" i="83"/>
  <c r="AN69" i="83"/>
  <c r="AM69" i="83"/>
  <c r="AL69" i="83"/>
  <c r="AK69" i="83"/>
  <c r="AJ69" i="83"/>
  <c r="AI69" i="83"/>
  <c r="AH69" i="83"/>
  <c r="AG69" i="83"/>
  <c r="AF69" i="83"/>
  <c r="AE69" i="83"/>
  <c r="AD69" i="83"/>
  <c r="AC69" i="83"/>
  <c r="AB69" i="83"/>
  <c r="AA69" i="83"/>
  <c r="Z69" i="83"/>
  <c r="Y69" i="83"/>
  <c r="X69" i="83"/>
  <c r="W69" i="83"/>
  <c r="V69" i="83"/>
  <c r="U69" i="83"/>
  <c r="T69" i="83"/>
  <c r="S69" i="83"/>
  <c r="R69" i="83"/>
  <c r="Q69" i="83"/>
  <c r="P69" i="83"/>
  <c r="O69" i="83"/>
  <c r="N69" i="83"/>
  <c r="M69" i="83"/>
  <c r="L69" i="83"/>
  <c r="K69" i="83"/>
  <c r="AP68" i="83"/>
  <c r="AO68" i="83"/>
  <c r="AN68" i="83"/>
  <c r="AM68" i="83"/>
  <c r="AL68" i="83"/>
  <c r="AK68" i="83"/>
  <c r="AJ68" i="83"/>
  <c r="AI68" i="83"/>
  <c r="AH68" i="83"/>
  <c r="AG68" i="83"/>
  <c r="AF68" i="83"/>
  <c r="AE68" i="83"/>
  <c r="AD68" i="83"/>
  <c r="AC68" i="83"/>
  <c r="AB68" i="83"/>
  <c r="AA68" i="83"/>
  <c r="Z68" i="83"/>
  <c r="Y68" i="83"/>
  <c r="X68" i="83"/>
  <c r="W68" i="83"/>
  <c r="V68" i="83"/>
  <c r="U68" i="83"/>
  <c r="T68" i="83"/>
  <c r="S68" i="83"/>
  <c r="R68" i="83"/>
  <c r="Q68" i="83"/>
  <c r="P68" i="83"/>
  <c r="O68" i="83"/>
  <c r="N68" i="83"/>
  <c r="M68" i="83"/>
  <c r="L68" i="83"/>
  <c r="K68" i="83"/>
  <c r="AP67" i="83"/>
  <c r="AO67" i="83"/>
  <c r="AN67" i="83"/>
  <c r="AM67" i="83"/>
  <c r="AL67" i="83"/>
  <c r="AK67" i="83"/>
  <c r="AJ67" i="83"/>
  <c r="AI67" i="83"/>
  <c r="AH67" i="83"/>
  <c r="AG67" i="83"/>
  <c r="AF67" i="83"/>
  <c r="AE67" i="83"/>
  <c r="AD67" i="83"/>
  <c r="AC67" i="83"/>
  <c r="AB67" i="83"/>
  <c r="AA67" i="83"/>
  <c r="Z67" i="83"/>
  <c r="Y67" i="83"/>
  <c r="X67" i="83"/>
  <c r="W67" i="83"/>
  <c r="V67" i="83"/>
  <c r="U67" i="83"/>
  <c r="T67" i="83"/>
  <c r="S67" i="83"/>
  <c r="R67" i="83"/>
  <c r="Q67" i="83"/>
  <c r="P67" i="83"/>
  <c r="O67" i="83"/>
  <c r="N67" i="83"/>
  <c r="M67" i="83"/>
  <c r="L67" i="83"/>
  <c r="K67" i="83"/>
  <c r="AP66" i="83"/>
  <c r="AO66" i="83"/>
  <c r="AN66" i="83"/>
  <c r="AM66" i="83"/>
  <c r="AL66" i="83"/>
  <c r="AK66" i="83"/>
  <c r="AJ66" i="83"/>
  <c r="AI66" i="83"/>
  <c r="AH66" i="83"/>
  <c r="AG66" i="83"/>
  <c r="AF66" i="83"/>
  <c r="AE66" i="83"/>
  <c r="AD66" i="83"/>
  <c r="AC66" i="83"/>
  <c r="AB66" i="83"/>
  <c r="AA66" i="83"/>
  <c r="Z66" i="83"/>
  <c r="Y66" i="83"/>
  <c r="X66" i="83"/>
  <c r="W66" i="83"/>
  <c r="V66" i="83"/>
  <c r="U66" i="83"/>
  <c r="T66" i="83"/>
  <c r="S66" i="83"/>
  <c r="R66" i="83"/>
  <c r="Q66" i="83"/>
  <c r="P66" i="83"/>
  <c r="O66" i="83"/>
  <c r="N66" i="83"/>
  <c r="M66" i="83"/>
  <c r="L66" i="83"/>
  <c r="K66" i="83"/>
  <c r="AP65" i="83"/>
  <c r="AO65" i="83"/>
  <c r="AN65" i="83"/>
  <c r="AM65" i="83"/>
  <c r="AL65" i="83"/>
  <c r="AK65" i="83"/>
  <c r="AJ65" i="83"/>
  <c r="AI65" i="83"/>
  <c r="AH65" i="83"/>
  <c r="AG65" i="83"/>
  <c r="AF65" i="83"/>
  <c r="AE65" i="83"/>
  <c r="AD65" i="83"/>
  <c r="AC65" i="83"/>
  <c r="AB65" i="83"/>
  <c r="AA65" i="83"/>
  <c r="Z65" i="83"/>
  <c r="Y65" i="83"/>
  <c r="X65" i="83"/>
  <c r="W65" i="83"/>
  <c r="V65" i="83"/>
  <c r="U65" i="83"/>
  <c r="T65" i="83"/>
  <c r="S65" i="83"/>
  <c r="R65" i="83"/>
  <c r="Q65" i="83"/>
  <c r="P65" i="83"/>
  <c r="O65" i="83"/>
  <c r="N65" i="83"/>
  <c r="M65" i="83"/>
  <c r="L65" i="83"/>
  <c r="K65" i="83"/>
  <c r="AP64" i="83"/>
  <c r="AO64" i="83"/>
  <c r="AN64" i="83"/>
  <c r="AM64" i="83"/>
  <c r="AL64" i="83"/>
  <c r="AK64" i="83"/>
  <c r="AJ64" i="83"/>
  <c r="AI64" i="83"/>
  <c r="AH64" i="83"/>
  <c r="AG64" i="83"/>
  <c r="AF64" i="83"/>
  <c r="AE64" i="83"/>
  <c r="AD64" i="83"/>
  <c r="AC64" i="83"/>
  <c r="AB64" i="83"/>
  <c r="AA64" i="83"/>
  <c r="Z64" i="83"/>
  <c r="Y64" i="83"/>
  <c r="X64" i="83"/>
  <c r="W64" i="83"/>
  <c r="V64" i="83"/>
  <c r="U64" i="83"/>
  <c r="T64" i="83"/>
  <c r="S64" i="83"/>
  <c r="R64" i="83"/>
  <c r="Q64" i="83"/>
  <c r="P64" i="83"/>
  <c r="O64" i="83"/>
  <c r="N64" i="83"/>
  <c r="M64" i="83"/>
  <c r="L64" i="83"/>
  <c r="K64" i="83"/>
  <c r="AP63" i="83"/>
  <c r="AO63" i="83"/>
  <c r="AN63" i="83"/>
  <c r="AM63" i="83"/>
  <c r="AL63" i="83"/>
  <c r="AK63" i="83"/>
  <c r="AJ63" i="83"/>
  <c r="AI63" i="83"/>
  <c r="AH63" i="83"/>
  <c r="AG63" i="83"/>
  <c r="AF63" i="83"/>
  <c r="AE63" i="83"/>
  <c r="AD63" i="83"/>
  <c r="AC63" i="83"/>
  <c r="AB63" i="83"/>
  <c r="AA63" i="83"/>
  <c r="Z63" i="83"/>
  <c r="Y63" i="83"/>
  <c r="X63" i="83"/>
  <c r="W63" i="83"/>
  <c r="V63" i="83"/>
  <c r="U63" i="83"/>
  <c r="T63" i="83"/>
  <c r="S63" i="83"/>
  <c r="R63" i="83"/>
  <c r="Q63" i="83"/>
  <c r="P63" i="83"/>
  <c r="O63" i="83"/>
  <c r="N63" i="83"/>
  <c r="M63" i="83"/>
  <c r="L63" i="83"/>
  <c r="K63" i="83"/>
  <c r="AP62" i="83"/>
  <c r="AO62" i="83"/>
  <c r="AN62" i="83"/>
  <c r="AM62" i="83"/>
  <c r="AL62" i="83"/>
  <c r="AK62" i="83"/>
  <c r="AJ62" i="83"/>
  <c r="AI62" i="83"/>
  <c r="AH62" i="83"/>
  <c r="AG62" i="83"/>
  <c r="AF62" i="83"/>
  <c r="AE62" i="83"/>
  <c r="AD62" i="83"/>
  <c r="AC62" i="83"/>
  <c r="AB62" i="83"/>
  <c r="AA62" i="83"/>
  <c r="Z62" i="83"/>
  <c r="Y62" i="83"/>
  <c r="X62" i="83"/>
  <c r="W62" i="83"/>
  <c r="V62" i="83"/>
  <c r="U62" i="83"/>
  <c r="T62" i="83"/>
  <c r="S62" i="83"/>
  <c r="R62" i="83"/>
  <c r="Q62" i="83"/>
  <c r="P62" i="83"/>
  <c r="O62" i="83"/>
  <c r="N62" i="83"/>
  <c r="M62" i="83"/>
  <c r="L62" i="83"/>
  <c r="K62" i="83"/>
  <c r="AP61" i="83"/>
  <c r="AO61" i="83"/>
  <c r="AN61" i="83"/>
  <c r="AM61" i="83"/>
  <c r="AL61" i="83"/>
  <c r="AK61" i="83"/>
  <c r="AJ61" i="83"/>
  <c r="AI61" i="83"/>
  <c r="AH61" i="83"/>
  <c r="AG61" i="83"/>
  <c r="AF61" i="83"/>
  <c r="AE61" i="83"/>
  <c r="AD61" i="83"/>
  <c r="AC61" i="83"/>
  <c r="AB61" i="83"/>
  <c r="AA61" i="83"/>
  <c r="Z61" i="83"/>
  <c r="Y61" i="83"/>
  <c r="X61" i="83"/>
  <c r="W61" i="83"/>
  <c r="V61" i="83"/>
  <c r="U61" i="83"/>
  <c r="T61" i="83"/>
  <c r="S61" i="83"/>
  <c r="R61" i="83"/>
  <c r="Q61" i="83"/>
  <c r="P61" i="83"/>
  <c r="O61" i="83"/>
  <c r="N61" i="83"/>
  <c r="M61" i="83"/>
  <c r="L61" i="83"/>
  <c r="K61" i="83"/>
  <c r="AP60" i="83"/>
  <c r="AO60" i="83"/>
  <c r="AN60" i="83"/>
  <c r="AM60" i="83"/>
  <c r="AL60" i="83"/>
  <c r="AK60" i="83"/>
  <c r="AJ60" i="83"/>
  <c r="AI60" i="83"/>
  <c r="AH60" i="83"/>
  <c r="AG60" i="83"/>
  <c r="AF60" i="83"/>
  <c r="AE60" i="83"/>
  <c r="AD60" i="83"/>
  <c r="AC60" i="83"/>
  <c r="AB60" i="83"/>
  <c r="AA60" i="83"/>
  <c r="Z60" i="83"/>
  <c r="Y60" i="83"/>
  <c r="X60" i="83"/>
  <c r="W60" i="83"/>
  <c r="V60" i="83"/>
  <c r="U60" i="83"/>
  <c r="T60" i="83"/>
  <c r="S60" i="83"/>
  <c r="R60" i="83"/>
  <c r="Q60" i="83"/>
  <c r="P60" i="83"/>
  <c r="O60" i="83"/>
  <c r="N60" i="83"/>
  <c r="M60" i="83"/>
  <c r="L60" i="83"/>
  <c r="K60" i="83"/>
  <c r="AP56" i="83"/>
  <c r="AO56" i="83"/>
  <c r="AN56" i="83"/>
  <c r="AM56" i="83"/>
  <c r="AL56" i="83"/>
  <c r="AK56" i="83"/>
  <c r="AJ56" i="83"/>
  <c r="AI56" i="83"/>
  <c r="AH56" i="83"/>
  <c r="AG56" i="83"/>
  <c r="AF56" i="83"/>
  <c r="AE56" i="83"/>
  <c r="AD56" i="83"/>
  <c r="AC56" i="83"/>
  <c r="AB56" i="83"/>
  <c r="AA56" i="83"/>
  <c r="Z56" i="83"/>
  <c r="Y56" i="83"/>
  <c r="X56" i="83"/>
  <c r="W56" i="83"/>
  <c r="V56" i="83"/>
  <c r="U56" i="83"/>
  <c r="T56" i="83"/>
  <c r="S56" i="83"/>
  <c r="R56" i="83"/>
  <c r="Q56" i="83"/>
  <c r="P56" i="83"/>
  <c r="O56" i="83"/>
  <c r="N56" i="83"/>
  <c r="M56" i="83"/>
  <c r="L56" i="83"/>
  <c r="K56" i="83"/>
  <c r="AP55" i="83"/>
  <c r="AO55" i="83"/>
  <c r="AN55" i="83"/>
  <c r="AM55" i="83"/>
  <c r="AL55" i="83"/>
  <c r="AK55" i="83"/>
  <c r="AJ55" i="83"/>
  <c r="AI55" i="83"/>
  <c r="AH55" i="83"/>
  <c r="AG55" i="83"/>
  <c r="AF55" i="83"/>
  <c r="AE55" i="83"/>
  <c r="AD55" i="83"/>
  <c r="AC55" i="83"/>
  <c r="AB55" i="83"/>
  <c r="AA55" i="83"/>
  <c r="Z55" i="83"/>
  <c r="Y55" i="83"/>
  <c r="X55" i="83"/>
  <c r="W55" i="83"/>
  <c r="V55" i="83"/>
  <c r="U55" i="83"/>
  <c r="T55" i="83"/>
  <c r="S55" i="83"/>
  <c r="R55" i="83"/>
  <c r="Q55" i="83"/>
  <c r="P55" i="83"/>
  <c r="O55" i="83"/>
  <c r="N55" i="83"/>
  <c r="M55" i="83"/>
  <c r="L55" i="83"/>
  <c r="K55" i="83"/>
  <c r="AP54" i="83"/>
  <c r="AO54" i="83"/>
  <c r="AN54" i="83"/>
  <c r="AM54" i="83"/>
  <c r="AL54" i="83"/>
  <c r="AK54" i="83"/>
  <c r="AJ54" i="83"/>
  <c r="AI54" i="83"/>
  <c r="AH54" i="83"/>
  <c r="AG54" i="83"/>
  <c r="AF54" i="83"/>
  <c r="AE54" i="83"/>
  <c r="AD54" i="83"/>
  <c r="AC54" i="83"/>
  <c r="AB54" i="83"/>
  <c r="AA54" i="83"/>
  <c r="Z54" i="83"/>
  <c r="Y54" i="83"/>
  <c r="X54" i="83"/>
  <c r="W54" i="83"/>
  <c r="V54" i="83"/>
  <c r="U54" i="83"/>
  <c r="T54" i="83"/>
  <c r="S54" i="83"/>
  <c r="R54" i="83"/>
  <c r="Q54" i="83"/>
  <c r="P54" i="83"/>
  <c r="O54" i="83"/>
  <c r="N54" i="83"/>
  <c r="M54" i="83"/>
  <c r="L54" i="83"/>
  <c r="K54" i="83"/>
  <c r="AP53" i="83"/>
  <c r="AO53" i="83"/>
  <c r="AN53" i="83"/>
  <c r="AM53" i="83"/>
  <c r="AL53" i="83"/>
  <c r="AK53" i="83"/>
  <c r="AJ53" i="83"/>
  <c r="AI53" i="83"/>
  <c r="AH53" i="83"/>
  <c r="AG53" i="83"/>
  <c r="AF53" i="83"/>
  <c r="AE53" i="83"/>
  <c r="AD53" i="83"/>
  <c r="AC53" i="83"/>
  <c r="AB53" i="83"/>
  <c r="AA53" i="83"/>
  <c r="Z53" i="83"/>
  <c r="Y53" i="83"/>
  <c r="X53" i="83"/>
  <c r="W53" i="83"/>
  <c r="V53" i="83"/>
  <c r="U53" i="83"/>
  <c r="T53" i="83"/>
  <c r="S53" i="83"/>
  <c r="R53" i="83"/>
  <c r="Q53" i="83"/>
  <c r="P53" i="83"/>
  <c r="O53" i="83"/>
  <c r="N53" i="83"/>
  <c r="M53" i="83"/>
  <c r="L53" i="83"/>
  <c r="K53" i="83"/>
  <c r="AP52" i="83"/>
  <c r="AO52" i="83"/>
  <c r="AN52" i="83"/>
  <c r="AM52" i="83"/>
  <c r="AL52" i="83"/>
  <c r="AK52" i="83"/>
  <c r="AJ52" i="83"/>
  <c r="AI52" i="83"/>
  <c r="AH52" i="83"/>
  <c r="AG52" i="83"/>
  <c r="AF52" i="83"/>
  <c r="AE52" i="83"/>
  <c r="AD52" i="83"/>
  <c r="AC52" i="83"/>
  <c r="AB52" i="83"/>
  <c r="AA52" i="83"/>
  <c r="Z52" i="83"/>
  <c r="Y52" i="83"/>
  <c r="X52" i="83"/>
  <c r="W52" i="83"/>
  <c r="V52" i="83"/>
  <c r="U52" i="83"/>
  <c r="T52" i="83"/>
  <c r="S52" i="83"/>
  <c r="R52" i="83"/>
  <c r="Q52" i="83"/>
  <c r="P52" i="83"/>
  <c r="O52" i="83"/>
  <c r="N52" i="83"/>
  <c r="M52" i="83"/>
  <c r="L52" i="83"/>
  <c r="K52" i="83"/>
  <c r="AP51" i="83"/>
  <c r="AO51" i="83"/>
  <c r="AN51" i="83"/>
  <c r="AM51" i="83"/>
  <c r="AL51" i="83"/>
  <c r="AK51" i="83"/>
  <c r="AJ51" i="83"/>
  <c r="AI51" i="83"/>
  <c r="AH51" i="83"/>
  <c r="AG51" i="83"/>
  <c r="AF51" i="83"/>
  <c r="AE51" i="83"/>
  <c r="AD51" i="83"/>
  <c r="AC51" i="83"/>
  <c r="AB51" i="83"/>
  <c r="AA51" i="83"/>
  <c r="Z51" i="83"/>
  <c r="Y51" i="83"/>
  <c r="X51" i="83"/>
  <c r="W51" i="83"/>
  <c r="V51" i="83"/>
  <c r="U51" i="83"/>
  <c r="T51" i="83"/>
  <c r="S51" i="83"/>
  <c r="R51" i="83"/>
  <c r="Q51" i="83"/>
  <c r="P51" i="83"/>
  <c r="O51" i="83"/>
  <c r="N51" i="83"/>
  <c r="M51" i="83"/>
  <c r="L51" i="83"/>
  <c r="K51" i="83"/>
  <c r="AP50" i="83"/>
  <c r="AO50" i="83"/>
  <c r="AN50" i="83"/>
  <c r="AM50" i="83"/>
  <c r="AL50" i="83"/>
  <c r="AK50" i="83"/>
  <c r="AJ50" i="83"/>
  <c r="AI50" i="83"/>
  <c r="AH50" i="83"/>
  <c r="AG50" i="83"/>
  <c r="AF50" i="83"/>
  <c r="AE50" i="83"/>
  <c r="AD50" i="83"/>
  <c r="AC50" i="83"/>
  <c r="AB50" i="83"/>
  <c r="AA50" i="83"/>
  <c r="Z50" i="83"/>
  <c r="Y50" i="83"/>
  <c r="X50" i="83"/>
  <c r="W50" i="83"/>
  <c r="V50" i="83"/>
  <c r="U50" i="83"/>
  <c r="T50" i="83"/>
  <c r="S50" i="83"/>
  <c r="R50" i="83"/>
  <c r="Q50" i="83"/>
  <c r="P50" i="83"/>
  <c r="O50" i="83"/>
  <c r="N50" i="83"/>
  <c r="M50" i="83"/>
  <c r="L50" i="83"/>
  <c r="K50" i="83"/>
  <c r="AP49" i="83"/>
  <c r="AO49" i="83"/>
  <c r="AN49" i="83"/>
  <c r="AM49" i="83"/>
  <c r="AL49" i="83"/>
  <c r="AK49" i="83"/>
  <c r="AJ49" i="83"/>
  <c r="AI49" i="83"/>
  <c r="AH49" i="83"/>
  <c r="AG49" i="83"/>
  <c r="AF49" i="83"/>
  <c r="AE49" i="83"/>
  <c r="AD49" i="83"/>
  <c r="AC49" i="83"/>
  <c r="AB49" i="83"/>
  <c r="AA49" i="83"/>
  <c r="Z49" i="83"/>
  <c r="Y49" i="83"/>
  <c r="X49" i="83"/>
  <c r="W49" i="83"/>
  <c r="V49" i="83"/>
  <c r="U49" i="83"/>
  <c r="T49" i="83"/>
  <c r="S49" i="83"/>
  <c r="R49" i="83"/>
  <c r="Q49" i="83"/>
  <c r="P49" i="83"/>
  <c r="O49" i="83"/>
  <c r="N49" i="83"/>
  <c r="M49" i="83"/>
  <c r="L49" i="83"/>
  <c r="K49" i="83"/>
  <c r="AP48" i="83"/>
  <c r="AO48" i="83"/>
  <c r="AN48" i="83"/>
  <c r="AM48" i="83"/>
  <c r="AL48" i="83"/>
  <c r="AK48" i="83"/>
  <c r="AJ48" i="83"/>
  <c r="AI48" i="83"/>
  <c r="AH48" i="83"/>
  <c r="AG48" i="83"/>
  <c r="AF48" i="83"/>
  <c r="AE48" i="83"/>
  <c r="AD48" i="83"/>
  <c r="AC48" i="83"/>
  <c r="AB48" i="83"/>
  <c r="AA48" i="83"/>
  <c r="Z48" i="83"/>
  <c r="Y48" i="83"/>
  <c r="X48" i="83"/>
  <c r="W48" i="83"/>
  <c r="V48" i="83"/>
  <c r="U48" i="83"/>
  <c r="T48" i="83"/>
  <c r="S48" i="83"/>
  <c r="R48" i="83"/>
  <c r="Q48" i="83"/>
  <c r="P48" i="83"/>
  <c r="O48" i="83"/>
  <c r="N48" i="83"/>
  <c r="M48" i="83"/>
  <c r="L48" i="83"/>
  <c r="K48" i="83"/>
  <c r="AP47" i="83"/>
  <c r="AO47" i="83"/>
  <c r="AN47" i="83"/>
  <c r="AM47" i="83"/>
  <c r="AL47" i="83"/>
  <c r="AK47" i="83"/>
  <c r="AJ47" i="83"/>
  <c r="AI47" i="83"/>
  <c r="AH47" i="83"/>
  <c r="AG47" i="83"/>
  <c r="AF47" i="83"/>
  <c r="AE47" i="83"/>
  <c r="AD47" i="83"/>
  <c r="AC47" i="83"/>
  <c r="AB47" i="83"/>
  <c r="AA47" i="83"/>
  <c r="Z47" i="83"/>
  <c r="Y47" i="83"/>
  <c r="X47" i="83"/>
  <c r="W47" i="83"/>
  <c r="V47" i="83"/>
  <c r="U47" i="83"/>
  <c r="T47" i="83"/>
  <c r="S47" i="83"/>
  <c r="R47" i="83"/>
  <c r="Q47" i="83"/>
  <c r="P47" i="83"/>
  <c r="O47" i="83"/>
  <c r="N47" i="83"/>
  <c r="M47" i="83"/>
  <c r="L47" i="83"/>
  <c r="K47" i="83"/>
  <c r="AP43" i="83"/>
  <c r="AO43" i="83"/>
  <c r="AN43" i="83"/>
  <c r="AM43" i="83"/>
  <c r="AL43" i="83"/>
  <c r="AK43" i="83"/>
  <c r="AJ43" i="83"/>
  <c r="AI43" i="83"/>
  <c r="AH43" i="83"/>
  <c r="AG43" i="83"/>
  <c r="AF43" i="83"/>
  <c r="AE43" i="83"/>
  <c r="AD43" i="83"/>
  <c r="AC43" i="83"/>
  <c r="AB43" i="83"/>
  <c r="AA43" i="83"/>
  <c r="Z43" i="83"/>
  <c r="Y43" i="83"/>
  <c r="X43" i="83"/>
  <c r="W43" i="83"/>
  <c r="V43" i="83"/>
  <c r="U43" i="83"/>
  <c r="T43" i="83"/>
  <c r="S43" i="83"/>
  <c r="R43" i="83"/>
  <c r="Q43" i="83"/>
  <c r="P43" i="83"/>
  <c r="O43" i="83"/>
  <c r="N43" i="83"/>
  <c r="M43" i="83"/>
  <c r="L43" i="83"/>
  <c r="K43" i="83"/>
  <c r="AP42" i="83"/>
  <c r="AO42" i="83"/>
  <c r="AN42" i="83"/>
  <c r="AM42" i="83"/>
  <c r="AL42" i="83"/>
  <c r="AK42" i="83"/>
  <c r="AJ42" i="83"/>
  <c r="AI42" i="83"/>
  <c r="AH42" i="83"/>
  <c r="AG42" i="83"/>
  <c r="AF42" i="83"/>
  <c r="AE42" i="83"/>
  <c r="AD42" i="83"/>
  <c r="AC42" i="83"/>
  <c r="AB42" i="83"/>
  <c r="AA42" i="83"/>
  <c r="Z42" i="83"/>
  <c r="Y42" i="83"/>
  <c r="X42" i="83"/>
  <c r="W42" i="83"/>
  <c r="V42" i="83"/>
  <c r="U42" i="83"/>
  <c r="T42" i="83"/>
  <c r="S42" i="83"/>
  <c r="R42" i="83"/>
  <c r="Q42" i="83"/>
  <c r="P42" i="83"/>
  <c r="O42" i="83"/>
  <c r="N42" i="83"/>
  <c r="M42" i="83"/>
  <c r="L42" i="83"/>
  <c r="K42" i="83"/>
  <c r="AP41" i="83"/>
  <c r="AO41" i="83"/>
  <c r="AN41" i="83"/>
  <c r="AM41" i="83"/>
  <c r="AL41" i="83"/>
  <c r="AK41" i="83"/>
  <c r="AJ41" i="83"/>
  <c r="AI41" i="83"/>
  <c r="AH41" i="83"/>
  <c r="AG41" i="83"/>
  <c r="AF41" i="83"/>
  <c r="AE41" i="83"/>
  <c r="AD41" i="83"/>
  <c r="AC41" i="83"/>
  <c r="AB41" i="83"/>
  <c r="AA41" i="83"/>
  <c r="Z41" i="83"/>
  <c r="Y41" i="83"/>
  <c r="X41" i="83"/>
  <c r="W41" i="83"/>
  <c r="V41" i="83"/>
  <c r="U41" i="83"/>
  <c r="T41" i="83"/>
  <c r="S41" i="83"/>
  <c r="R41" i="83"/>
  <c r="Q41" i="83"/>
  <c r="P41" i="83"/>
  <c r="O41" i="83"/>
  <c r="N41" i="83"/>
  <c r="M41" i="83"/>
  <c r="L41" i="83"/>
  <c r="K41" i="83"/>
  <c r="AP40" i="83"/>
  <c r="AO40" i="83"/>
  <c r="AN40" i="83"/>
  <c r="AM40" i="83"/>
  <c r="AL40" i="83"/>
  <c r="AK40" i="83"/>
  <c r="AJ40" i="83"/>
  <c r="AI40" i="83"/>
  <c r="AH40" i="83"/>
  <c r="AG40" i="83"/>
  <c r="AF40" i="83"/>
  <c r="AE40" i="83"/>
  <c r="AD40" i="83"/>
  <c r="AC40" i="83"/>
  <c r="AB40" i="83"/>
  <c r="AA40" i="83"/>
  <c r="Z40" i="83"/>
  <c r="Y40" i="83"/>
  <c r="X40" i="83"/>
  <c r="W40" i="83"/>
  <c r="V40" i="83"/>
  <c r="U40" i="83"/>
  <c r="T40" i="83"/>
  <c r="S40" i="83"/>
  <c r="R40" i="83"/>
  <c r="Q40" i="83"/>
  <c r="P40" i="83"/>
  <c r="O40" i="83"/>
  <c r="N40" i="83"/>
  <c r="M40" i="83"/>
  <c r="L40" i="83"/>
  <c r="K40" i="83"/>
  <c r="AP39" i="83"/>
  <c r="AO39" i="83"/>
  <c r="AN39" i="83"/>
  <c r="AM39" i="83"/>
  <c r="AL39" i="83"/>
  <c r="AK39" i="83"/>
  <c r="AJ39" i="83"/>
  <c r="AI39" i="83"/>
  <c r="AH39" i="83"/>
  <c r="AG39" i="83"/>
  <c r="AF39" i="83"/>
  <c r="AE39" i="83"/>
  <c r="AD39" i="83"/>
  <c r="AC39" i="83"/>
  <c r="AB39" i="83"/>
  <c r="AA39" i="83"/>
  <c r="Z39" i="83"/>
  <c r="Y39" i="83"/>
  <c r="X39" i="83"/>
  <c r="W39" i="83"/>
  <c r="V39" i="83"/>
  <c r="U39" i="83"/>
  <c r="T39" i="83"/>
  <c r="S39" i="83"/>
  <c r="R39" i="83"/>
  <c r="Q39" i="83"/>
  <c r="P39" i="83"/>
  <c r="O39" i="83"/>
  <c r="N39" i="83"/>
  <c r="M39" i="83"/>
  <c r="L39" i="83"/>
  <c r="K39" i="83"/>
  <c r="AP38" i="83"/>
  <c r="AO38" i="83"/>
  <c r="AN38" i="83"/>
  <c r="AM38" i="83"/>
  <c r="AL38" i="83"/>
  <c r="AK38" i="83"/>
  <c r="AJ38" i="83"/>
  <c r="AI38" i="83"/>
  <c r="AH38" i="83"/>
  <c r="AG38" i="83"/>
  <c r="AF38" i="83"/>
  <c r="AE38" i="83"/>
  <c r="AD38" i="83"/>
  <c r="AC38" i="83"/>
  <c r="AB38" i="83"/>
  <c r="AA38" i="83"/>
  <c r="Z38" i="83"/>
  <c r="Y38" i="83"/>
  <c r="X38" i="83"/>
  <c r="W38" i="83"/>
  <c r="V38" i="83"/>
  <c r="U38" i="83"/>
  <c r="T38" i="83"/>
  <c r="S38" i="83"/>
  <c r="R38" i="83"/>
  <c r="Q38" i="83"/>
  <c r="P38" i="83"/>
  <c r="O38" i="83"/>
  <c r="N38" i="83"/>
  <c r="M38" i="83"/>
  <c r="L38" i="83"/>
  <c r="K38" i="83"/>
  <c r="AP37" i="83"/>
  <c r="AO37" i="83"/>
  <c r="AN37" i="83"/>
  <c r="AM37" i="83"/>
  <c r="AL37" i="83"/>
  <c r="AK37" i="83"/>
  <c r="AJ37" i="83"/>
  <c r="AI37" i="83"/>
  <c r="AH37" i="83"/>
  <c r="AG37" i="83"/>
  <c r="AF37" i="83"/>
  <c r="AE37" i="83"/>
  <c r="AD37" i="83"/>
  <c r="AC37" i="83"/>
  <c r="AB37" i="83"/>
  <c r="AA37" i="83"/>
  <c r="Z37" i="83"/>
  <c r="Y37" i="83"/>
  <c r="X37" i="83"/>
  <c r="W37" i="83"/>
  <c r="V37" i="83"/>
  <c r="U37" i="83"/>
  <c r="T37" i="83"/>
  <c r="S37" i="83"/>
  <c r="R37" i="83"/>
  <c r="Q37" i="83"/>
  <c r="P37" i="83"/>
  <c r="O37" i="83"/>
  <c r="N37" i="83"/>
  <c r="M37" i="83"/>
  <c r="L37" i="83"/>
  <c r="K37" i="83"/>
  <c r="AP36" i="83"/>
  <c r="AO36" i="83"/>
  <c r="AN36" i="83"/>
  <c r="AM36" i="83"/>
  <c r="AL36" i="83"/>
  <c r="AK36" i="83"/>
  <c r="AJ36" i="83"/>
  <c r="AI36" i="83"/>
  <c r="AH36" i="83"/>
  <c r="AG36" i="83"/>
  <c r="AF36" i="83"/>
  <c r="AE36" i="83"/>
  <c r="AD36" i="83"/>
  <c r="AC36" i="83"/>
  <c r="AB36" i="83"/>
  <c r="AA36" i="83"/>
  <c r="Z36" i="83"/>
  <c r="Y36" i="83"/>
  <c r="X36" i="83"/>
  <c r="W36" i="83"/>
  <c r="V36" i="83"/>
  <c r="U36" i="83"/>
  <c r="T36" i="83"/>
  <c r="S36" i="83"/>
  <c r="R36" i="83"/>
  <c r="Q36" i="83"/>
  <c r="P36" i="83"/>
  <c r="O36" i="83"/>
  <c r="N36" i="83"/>
  <c r="M36" i="83"/>
  <c r="L36" i="83"/>
  <c r="K36" i="83"/>
  <c r="AP35" i="83"/>
  <c r="AO35" i="83"/>
  <c r="AN35" i="83"/>
  <c r="AM35" i="83"/>
  <c r="AL35" i="83"/>
  <c r="AK35" i="83"/>
  <c r="AJ35" i="83"/>
  <c r="AI35" i="83"/>
  <c r="AH35" i="83"/>
  <c r="AG35" i="83"/>
  <c r="AF35" i="83"/>
  <c r="AE35" i="83"/>
  <c r="AD35" i="83"/>
  <c r="AC35" i="83"/>
  <c r="AB35" i="83"/>
  <c r="AA35" i="83"/>
  <c r="Z35" i="83"/>
  <c r="Y35" i="83"/>
  <c r="X35" i="83"/>
  <c r="W35" i="83"/>
  <c r="V35" i="83"/>
  <c r="U35" i="83"/>
  <c r="T35" i="83"/>
  <c r="S35" i="83"/>
  <c r="R35" i="83"/>
  <c r="Q35" i="83"/>
  <c r="P35" i="83"/>
  <c r="O35" i="83"/>
  <c r="N35" i="83"/>
  <c r="M35" i="83"/>
  <c r="L35" i="83"/>
  <c r="K35" i="83"/>
  <c r="AP34" i="83"/>
  <c r="AO34" i="83"/>
  <c r="AN34" i="83"/>
  <c r="AM34" i="83"/>
  <c r="AL34" i="83"/>
  <c r="AK34" i="83"/>
  <c r="AJ34" i="83"/>
  <c r="AI34" i="83"/>
  <c r="AH34" i="83"/>
  <c r="AG34" i="83"/>
  <c r="AF34" i="83"/>
  <c r="AE34" i="83"/>
  <c r="AD34" i="83"/>
  <c r="AC34" i="83"/>
  <c r="AB34" i="83"/>
  <c r="AA34" i="83"/>
  <c r="Z34" i="83"/>
  <c r="Y34" i="83"/>
  <c r="X34" i="83"/>
  <c r="W34" i="83"/>
  <c r="V34" i="83"/>
  <c r="U34" i="83"/>
  <c r="T34" i="83"/>
  <c r="S34" i="83"/>
  <c r="R34" i="83"/>
  <c r="Q34" i="83"/>
  <c r="P34" i="83"/>
  <c r="O34" i="83"/>
  <c r="N34" i="83"/>
  <c r="M34" i="83"/>
  <c r="L34" i="83"/>
  <c r="K34" i="83"/>
  <c r="AP30" i="83"/>
  <c r="AO30" i="83"/>
  <c r="AN30" i="83"/>
  <c r="AM30" i="83"/>
  <c r="AL30" i="83"/>
  <c r="AK30" i="83"/>
  <c r="AJ30" i="83"/>
  <c r="AI30" i="83"/>
  <c r="AH30" i="83"/>
  <c r="AG30" i="83"/>
  <c r="AF30" i="83"/>
  <c r="AE30" i="83"/>
  <c r="AD30" i="83"/>
  <c r="AC30" i="83"/>
  <c r="AB30" i="83"/>
  <c r="AA30" i="83"/>
  <c r="Z30" i="83"/>
  <c r="Y30" i="83"/>
  <c r="X30" i="83"/>
  <c r="W30" i="83"/>
  <c r="V30" i="83"/>
  <c r="U30" i="83"/>
  <c r="T30" i="83"/>
  <c r="S30" i="83"/>
  <c r="R30" i="83"/>
  <c r="Q30" i="83"/>
  <c r="P30" i="83"/>
  <c r="O30" i="83"/>
  <c r="N30" i="83"/>
  <c r="M30" i="83"/>
  <c r="L30" i="83"/>
  <c r="K30" i="83"/>
  <c r="AP29" i="83"/>
  <c r="AO29" i="83"/>
  <c r="AN29" i="83"/>
  <c r="AM29" i="83"/>
  <c r="AL29" i="83"/>
  <c r="AK29" i="83"/>
  <c r="AJ29" i="83"/>
  <c r="AI29" i="83"/>
  <c r="AH29" i="83"/>
  <c r="AG29" i="83"/>
  <c r="AF29" i="83"/>
  <c r="AE29" i="83"/>
  <c r="AD29" i="83"/>
  <c r="AC29" i="83"/>
  <c r="AB29" i="83"/>
  <c r="AA29" i="83"/>
  <c r="Z29" i="83"/>
  <c r="Y29" i="83"/>
  <c r="X29" i="83"/>
  <c r="W29" i="83"/>
  <c r="V29" i="83"/>
  <c r="U29" i="83"/>
  <c r="T29" i="83"/>
  <c r="S29" i="83"/>
  <c r="R29" i="83"/>
  <c r="Q29" i="83"/>
  <c r="P29" i="83"/>
  <c r="O29" i="83"/>
  <c r="N29" i="83"/>
  <c r="M29" i="83"/>
  <c r="L29" i="83"/>
  <c r="K29" i="83"/>
  <c r="AP28" i="83"/>
  <c r="AO28" i="83"/>
  <c r="AN28" i="83"/>
  <c r="AM28" i="83"/>
  <c r="AL28" i="83"/>
  <c r="AK28" i="83"/>
  <c r="AJ28" i="83"/>
  <c r="AI28" i="83"/>
  <c r="AH28" i="83"/>
  <c r="AG28" i="83"/>
  <c r="AF28" i="83"/>
  <c r="AE28" i="83"/>
  <c r="AD28" i="83"/>
  <c r="AC28" i="83"/>
  <c r="AB28" i="83"/>
  <c r="AA28" i="83"/>
  <c r="Z28" i="83"/>
  <c r="Y28" i="83"/>
  <c r="X28" i="83"/>
  <c r="W28" i="83"/>
  <c r="V28" i="83"/>
  <c r="U28" i="83"/>
  <c r="T28" i="83"/>
  <c r="S28" i="83"/>
  <c r="R28" i="83"/>
  <c r="Q28" i="83"/>
  <c r="P28" i="83"/>
  <c r="O28" i="83"/>
  <c r="N28" i="83"/>
  <c r="M28" i="83"/>
  <c r="L28" i="83"/>
  <c r="K28" i="83"/>
  <c r="AP27" i="83"/>
  <c r="AO27" i="83"/>
  <c r="AN27" i="83"/>
  <c r="AM27" i="83"/>
  <c r="AL27" i="83"/>
  <c r="AK27" i="83"/>
  <c r="AJ27" i="83"/>
  <c r="AI27" i="83"/>
  <c r="AH27" i="83"/>
  <c r="AG27" i="83"/>
  <c r="AF27" i="83"/>
  <c r="AE27" i="83"/>
  <c r="AD27" i="83"/>
  <c r="AC27" i="83"/>
  <c r="AB27" i="83"/>
  <c r="AA27" i="83"/>
  <c r="Z27" i="83"/>
  <c r="Y27" i="83"/>
  <c r="X27" i="83"/>
  <c r="W27" i="83"/>
  <c r="V27" i="83"/>
  <c r="U27" i="83"/>
  <c r="T27" i="83"/>
  <c r="S27" i="83"/>
  <c r="R27" i="83"/>
  <c r="Q27" i="83"/>
  <c r="P27" i="83"/>
  <c r="O27" i="83"/>
  <c r="N27" i="83"/>
  <c r="M27" i="83"/>
  <c r="L27" i="83"/>
  <c r="K27" i="83"/>
  <c r="AP26" i="83"/>
  <c r="AO26" i="83"/>
  <c r="AN26" i="83"/>
  <c r="AM26" i="83"/>
  <c r="AL26" i="83"/>
  <c r="AK26" i="83"/>
  <c r="AJ26" i="83"/>
  <c r="AI26" i="83"/>
  <c r="AH26" i="83"/>
  <c r="AG26" i="83"/>
  <c r="AF26" i="83"/>
  <c r="AE26" i="83"/>
  <c r="AD26" i="83"/>
  <c r="AC26" i="83"/>
  <c r="AB26" i="83"/>
  <c r="AA26" i="83"/>
  <c r="Z26" i="83"/>
  <c r="Y26" i="83"/>
  <c r="X26" i="83"/>
  <c r="W26" i="83"/>
  <c r="V26" i="83"/>
  <c r="U26" i="83"/>
  <c r="T26" i="83"/>
  <c r="S26" i="83"/>
  <c r="R26" i="83"/>
  <c r="Q26" i="83"/>
  <c r="P26" i="83"/>
  <c r="O26" i="83"/>
  <c r="N26" i="83"/>
  <c r="M26" i="83"/>
  <c r="L26" i="83"/>
  <c r="K26" i="83"/>
  <c r="AP25" i="83"/>
  <c r="AO25" i="83"/>
  <c r="AN25" i="83"/>
  <c r="AM25" i="83"/>
  <c r="AL25" i="83"/>
  <c r="AK25" i="83"/>
  <c r="AJ25" i="83"/>
  <c r="AI25" i="83"/>
  <c r="AH25" i="83"/>
  <c r="AG25" i="83"/>
  <c r="AF25" i="83"/>
  <c r="AE25" i="83"/>
  <c r="AD25" i="83"/>
  <c r="AC25" i="83"/>
  <c r="AB25" i="83"/>
  <c r="AA25" i="83"/>
  <c r="Z25" i="83"/>
  <c r="Y25" i="83"/>
  <c r="X25" i="83"/>
  <c r="W25" i="83"/>
  <c r="V25" i="83"/>
  <c r="U25" i="83"/>
  <c r="T25" i="83"/>
  <c r="S25" i="83"/>
  <c r="R25" i="83"/>
  <c r="Q25" i="83"/>
  <c r="P25" i="83"/>
  <c r="O25" i="83"/>
  <c r="N25" i="83"/>
  <c r="M25" i="83"/>
  <c r="L25" i="83"/>
  <c r="K25" i="83"/>
  <c r="AP24" i="83"/>
  <c r="AO24" i="83"/>
  <c r="AN24" i="83"/>
  <c r="AM24" i="83"/>
  <c r="AL24" i="83"/>
  <c r="AK24" i="83"/>
  <c r="AJ24" i="83"/>
  <c r="AI24" i="83"/>
  <c r="AH24" i="83"/>
  <c r="AG24" i="83"/>
  <c r="AF24" i="83"/>
  <c r="AE24" i="83"/>
  <c r="AD24" i="83"/>
  <c r="AC24" i="83"/>
  <c r="AB24" i="83"/>
  <c r="AA24" i="83"/>
  <c r="Z24" i="83"/>
  <c r="Y24" i="83"/>
  <c r="X24" i="83"/>
  <c r="W24" i="83"/>
  <c r="V24" i="83"/>
  <c r="U24" i="83"/>
  <c r="T24" i="83"/>
  <c r="S24" i="83"/>
  <c r="R24" i="83"/>
  <c r="Q24" i="83"/>
  <c r="P24" i="83"/>
  <c r="O24" i="83"/>
  <c r="N24" i="83"/>
  <c r="M24" i="83"/>
  <c r="L24" i="83"/>
  <c r="K24" i="83"/>
  <c r="AP23" i="83"/>
  <c r="AO23" i="83"/>
  <c r="AN23" i="83"/>
  <c r="AM23" i="83"/>
  <c r="AL23" i="83"/>
  <c r="AK23" i="83"/>
  <c r="AJ23" i="83"/>
  <c r="AI23" i="83"/>
  <c r="AH23" i="83"/>
  <c r="AG23" i="83"/>
  <c r="AF23" i="83"/>
  <c r="AE23" i="83"/>
  <c r="AD23" i="83"/>
  <c r="AC23" i="83"/>
  <c r="AB23" i="83"/>
  <c r="AA23" i="83"/>
  <c r="Z23" i="83"/>
  <c r="Y23" i="83"/>
  <c r="X23" i="83"/>
  <c r="W23" i="83"/>
  <c r="V23" i="83"/>
  <c r="U23" i="83"/>
  <c r="T23" i="83"/>
  <c r="S23" i="83"/>
  <c r="R23" i="83"/>
  <c r="Q23" i="83"/>
  <c r="P23" i="83"/>
  <c r="O23" i="83"/>
  <c r="N23" i="83"/>
  <c r="M23" i="83"/>
  <c r="L23" i="83"/>
  <c r="K23" i="83"/>
  <c r="AP22" i="83"/>
  <c r="AO22" i="83"/>
  <c r="AN22" i="83"/>
  <c r="AM22" i="83"/>
  <c r="AL22" i="83"/>
  <c r="AK22" i="83"/>
  <c r="AJ22" i="83"/>
  <c r="AI22" i="83"/>
  <c r="AH22" i="83"/>
  <c r="AG22" i="83"/>
  <c r="AF22" i="83"/>
  <c r="AE22" i="83"/>
  <c r="AD22" i="83"/>
  <c r="AC22" i="83"/>
  <c r="AB22" i="83"/>
  <c r="AA22" i="83"/>
  <c r="Z22" i="83"/>
  <c r="Y22" i="83"/>
  <c r="X22" i="83"/>
  <c r="W22" i="83"/>
  <c r="V22" i="83"/>
  <c r="U22" i="83"/>
  <c r="T22" i="83"/>
  <c r="S22" i="83"/>
  <c r="R22" i="83"/>
  <c r="Q22" i="83"/>
  <c r="P22" i="83"/>
  <c r="O22" i="83"/>
  <c r="N22" i="83"/>
  <c r="M22" i="83"/>
  <c r="L22" i="83"/>
  <c r="K22" i="83"/>
  <c r="AP21" i="83"/>
  <c r="AO21" i="83"/>
  <c r="AN21" i="83"/>
  <c r="AM21" i="83"/>
  <c r="AL21" i="83"/>
  <c r="AK21" i="83"/>
  <c r="AJ21" i="83"/>
  <c r="AI21" i="83"/>
  <c r="AH21" i="83"/>
  <c r="AG21" i="83"/>
  <c r="AF21" i="83"/>
  <c r="AE21" i="83"/>
  <c r="AD21" i="83"/>
  <c r="AC21" i="83"/>
  <c r="AB21" i="83"/>
  <c r="AA21" i="83"/>
  <c r="Z21" i="83"/>
  <c r="Y21" i="83"/>
  <c r="X21" i="83"/>
  <c r="W21" i="83"/>
  <c r="V21" i="83"/>
  <c r="U21" i="83"/>
  <c r="T21" i="83"/>
  <c r="S21" i="83"/>
  <c r="R21" i="83"/>
  <c r="Q21" i="83"/>
  <c r="P21" i="83"/>
  <c r="O21" i="83"/>
  <c r="N21" i="83"/>
  <c r="M21" i="83"/>
  <c r="L21" i="83"/>
  <c r="K21" i="83"/>
  <c r="L8" i="83"/>
  <c r="M8" i="83"/>
  <c r="N8" i="83"/>
  <c r="O8" i="83"/>
  <c r="P8" i="83"/>
  <c r="Q8" i="83"/>
  <c r="R8" i="83"/>
  <c r="S8" i="83"/>
  <c r="T8" i="83"/>
  <c r="U8" i="83"/>
  <c r="V8" i="83"/>
  <c r="W8" i="83"/>
  <c r="X8" i="83"/>
  <c r="Y8" i="83"/>
  <c r="Z8" i="83"/>
  <c r="AA8" i="83"/>
  <c r="AB8" i="83"/>
  <c r="AC8" i="83"/>
  <c r="AD8" i="83"/>
  <c r="AE8" i="83"/>
  <c r="AF8" i="83"/>
  <c r="AG8" i="83"/>
  <c r="AH8" i="83"/>
  <c r="AI8" i="83"/>
  <c r="AJ8" i="83"/>
  <c r="AK8" i="83"/>
  <c r="AL8" i="83"/>
  <c r="AM8" i="83"/>
  <c r="AN8" i="83"/>
  <c r="AO8" i="83"/>
  <c r="AP8" i="83"/>
  <c r="L9" i="83"/>
  <c r="M9" i="83"/>
  <c r="N9" i="83"/>
  <c r="O9" i="83"/>
  <c r="P9" i="83"/>
  <c r="Q9" i="83"/>
  <c r="R9" i="83"/>
  <c r="S9" i="83"/>
  <c r="T9" i="83"/>
  <c r="U9" i="83"/>
  <c r="V9" i="83"/>
  <c r="W9" i="83"/>
  <c r="X9" i="83"/>
  <c r="Y9" i="83"/>
  <c r="Z9" i="83"/>
  <c r="AA9" i="83"/>
  <c r="AB9" i="83"/>
  <c r="AC9" i="83"/>
  <c r="AD9" i="83"/>
  <c r="AE9" i="83"/>
  <c r="AF9" i="83"/>
  <c r="AG9" i="83"/>
  <c r="AH9" i="83"/>
  <c r="AI9" i="83"/>
  <c r="AJ9" i="83"/>
  <c r="AK9" i="83"/>
  <c r="AL9" i="83"/>
  <c r="AM9" i="83"/>
  <c r="AN9" i="83"/>
  <c r="AO9" i="83"/>
  <c r="AP9" i="83"/>
  <c r="L10" i="83"/>
  <c r="M10" i="83"/>
  <c r="N10" i="83"/>
  <c r="O10" i="83"/>
  <c r="P10" i="83"/>
  <c r="Q10" i="83"/>
  <c r="R10" i="83"/>
  <c r="S10" i="83"/>
  <c r="T10" i="83"/>
  <c r="U10" i="83"/>
  <c r="V10" i="83"/>
  <c r="W10" i="83"/>
  <c r="X10" i="83"/>
  <c r="Y10" i="83"/>
  <c r="Z10" i="83"/>
  <c r="AA10" i="83"/>
  <c r="AB10" i="83"/>
  <c r="AC10" i="83"/>
  <c r="AD10" i="83"/>
  <c r="AE10" i="83"/>
  <c r="AF10" i="83"/>
  <c r="AG10" i="83"/>
  <c r="AH10" i="83"/>
  <c r="AI10" i="83"/>
  <c r="AJ10" i="83"/>
  <c r="AK10" i="83"/>
  <c r="AL10" i="83"/>
  <c r="AM10" i="83"/>
  <c r="AN10" i="83"/>
  <c r="AO10" i="83"/>
  <c r="AP10" i="83"/>
  <c r="L11" i="83"/>
  <c r="M11" i="83"/>
  <c r="N11" i="83"/>
  <c r="O11" i="83"/>
  <c r="P11" i="83"/>
  <c r="Q11" i="83"/>
  <c r="R11" i="83"/>
  <c r="S11" i="83"/>
  <c r="T11" i="83"/>
  <c r="U11" i="83"/>
  <c r="V11" i="83"/>
  <c r="W11" i="83"/>
  <c r="X11" i="83"/>
  <c r="Y11" i="83"/>
  <c r="Z11" i="83"/>
  <c r="AA11" i="83"/>
  <c r="AB11" i="83"/>
  <c r="AC11" i="83"/>
  <c r="AD11" i="83"/>
  <c r="AE11" i="83"/>
  <c r="AF11" i="83"/>
  <c r="AG11" i="83"/>
  <c r="AH11" i="83"/>
  <c r="AI11" i="83"/>
  <c r="AJ11" i="83"/>
  <c r="AK11" i="83"/>
  <c r="AL11" i="83"/>
  <c r="AM11" i="83"/>
  <c r="AN11" i="83"/>
  <c r="AO11" i="83"/>
  <c r="AP11" i="83"/>
  <c r="L12" i="83"/>
  <c r="M12" i="83"/>
  <c r="N12" i="83"/>
  <c r="O12" i="83"/>
  <c r="P12" i="83"/>
  <c r="Q12" i="83"/>
  <c r="R12" i="83"/>
  <c r="S12" i="83"/>
  <c r="T12" i="83"/>
  <c r="U12" i="83"/>
  <c r="V12" i="83"/>
  <c r="W12" i="83"/>
  <c r="X12" i="83"/>
  <c r="Y12" i="83"/>
  <c r="Z12" i="83"/>
  <c r="AA12" i="83"/>
  <c r="AB12" i="83"/>
  <c r="AC12" i="83"/>
  <c r="AD12" i="83"/>
  <c r="AE12" i="83"/>
  <c r="AF12" i="83"/>
  <c r="AG12" i="83"/>
  <c r="AH12" i="83"/>
  <c r="AI12" i="83"/>
  <c r="AJ12" i="83"/>
  <c r="AK12" i="83"/>
  <c r="AL12" i="83"/>
  <c r="AM12" i="83"/>
  <c r="AN12" i="83"/>
  <c r="AO12" i="83"/>
  <c r="AP12" i="83"/>
  <c r="L13" i="83"/>
  <c r="M13" i="83"/>
  <c r="N13" i="83"/>
  <c r="O13" i="83"/>
  <c r="P13" i="83"/>
  <c r="Q13" i="83"/>
  <c r="R13" i="83"/>
  <c r="S13" i="83"/>
  <c r="T13" i="83"/>
  <c r="U13" i="83"/>
  <c r="V13" i="83"/>
  <c r="W13" i="83"/>
  <c r="X13" i="83"/>
  <c r="Y13" i="83"/>
  <c r="Z13" i="83"/>
  <c r="AA13" i="83"/>
  <c r="AB13" i="83"/>
  <c r="AC13" i="83"/>
  <c r="AD13" i="83"/>
  <c r="AE13" i="83"/>
  <c r="AF13" i="83"/>
  <c r="AG13" i="83"/>
  <c r="AH13" i="83"/>
  <c r="AI13" i="83"/>
  <c r="AJ13" i="83"/>
  <c r="AK13" i="83"/>
  <c r="AL13" i="83"/>
  <c r="AM13" i="83"/>
  <c r="AN13" i="83"/>
  <c r="AO13" i="83"/>
  <c r="AP13" i="83"/>
  <c r="L14" i="83"/>
  <c r="M14" i="83"/>
  <c r="N14" i="83"/>
  <c r="O14" i="83"/>
  <c r="P14" i="83"/>
  <c r="Q14" i="83"/>
  <c r="R14" i="83"/>
  <c r="S14" i="83"/>
  <c r="T14" i="83"/>
  <c r="U14" i="83"/>
  <c r="V14" i="83"/>
  <c r="W14" i="83"/>
  <c r="X14" i="83"/>
  <c r="Y14" i="83"/>
  <c r="Z14" i="83"/>
  <c r="AA14" i="83"/>
  <c r="AB14" i="83"/>
  <c r="AC14" i="83"/>
  <c r="AD14" i="83"/>
  <c r="AE14" i="83"/>
  <c r="AF14" i="83"/>
  <c r="AG14" i="83"/>
  <c r="AH14" i="83"/>
  <c r="AI14" i="83"/>
  <c r="AJ14" i="83"/>
  <c r="AK14" i="83"/>
  <c r="AL14" i="83"/>
  <c r="AM14" i="83"/>
  <c r="AN14" i="83"/>
  <c r="AO14" i="83"/>
  <c r="AP14" i="83"/>
  <c r="L15" i="83"/>
  <c r="M15" i="83"/>
  <c r="N15" i="83"/>
  <c r="O15" i="83"/>
  <c r="P15" i="83"/>
  <c r="Q15" i="83"/>
  <c r="R15" i="83"/>
  <c r="S15" i="83"/>
  <c r="T15" i="83"/>
  <c r="U15" i="83"/>
  <c r="V15" i="83"/>
  <c r="W15" i="83"/>
  <c r="X15" i="83"/>
  <c r="Y15" i="83"/>
  <c r="Z15" i="83"/>
  <c r="AA15" i="83"/>
  <c r="AB15" i="83"/>
  <c r="AC15" i="83"/>
  <c r="AD15" i="83"/>
  <c r="AE15" i="83"/>
  <c r="AF15" i="83"/>
  <c r="AG15" i="83"/>
  <c r="AH15" i="83"/>
  <c r="AI15" i="83"/>
  <c r="AJ15" i="83"/>
  <c r="AK15" i="83"/>
  <c r="AL15" i="83"/>
  <c r="AM15" i="83"/>
  <c r="AN15" i="83"/>
  <c r="AO15" i="83"/>
  <c r="AP15" i="83"/>
  <c r="L16" i="83"/>
  <c r="M16" i="83"/>
  <c r="N16" i="83"/>
  <c r="O16" i="83"/>
  <c r="P16" i="83"/>
  <c r="Q16" i="83"/>
  <c r="R16" i="83"/>
  <c r="S16" i="83"/>
  <c r="T16" i="83"/>
  <c r="U16" i="83"/>
  <c r="V16" i="83"/>
  <c r="W16" i="83"/>
  <c r="X16" i="83"/>
  <c r="Y16" i="83"/>
  <c r="Z16" i="83"/>
  <c r="AA16" i="83"/>
  <c r="AB16" i="83"/>
  <c r="AC16" i="83"/>
  <c r="AD16" i="83"/>
  <c r="AE16" i="83"/>
  <c r="AF16" i="83"/>
  <c r="AG16" i="83"/>
  <c r="AH16" i="83"/>
  <c r="AI16" i="83"/>
  <c r="AJ16" i="83"/>
  <c r="AK16" i="83"/>
  <c r="AL16" i="83"/>
  <c r="AM16" i="83"/>
  <c r="AN16" i="83"/>
  <c r="AO16" i="83"/>
  <c r="AP16" i="83"/>
  <c r="L17" i="83"/>
  <c r="M17" i="83"/>
  <c r="N17" i="83"/>
  <c r="O17" i="83"/>
  <c r="P17" i="83"/>
  <c r="Q17" i="83"/>
  <c r="R17" i="83"/>
  <c r="S17" i="83"/>
  <c r="T17" i="83"/>
  <c r="U17" i="83"/>
  <c r="V17" i="83"/>
  <c r="W17" i="83"/>
  <c r="X17" i="83"/>
  <c r="Y17" i="83"/>
  <c r="Z17" i="83"/>
  <c r="AA17" i="83"/>
  <c r="AB17" i="83"/>
  <c r="AC17" i="83"/>
  <c r="AD17" i="83"/>
  <c r="AE17" i="83"/>
  <c r="AF17" i="83"/>
  <c r="AG17" i="83"/>
  <c r="AH17" i="83"/>
  <c r="AI17" i="83"/>
  <c r="AJ17" i="83"/>
  <c r="AK17" i="83"/>
  <c r="AL17" i="83"/>
  <c r="AM17" i="83"/>
  <c r="AN17" i="83"/>
  <c r="AO17" i="83"/>
  <c r="AP17" i="83"/>
  <c r="K9" i="83"/>
  <c r="K10" i="83"/>
  <c r="K11" i="83"/>
  <c r="K12" i="83"/>
  <c r="K13" i="83"/>
  <c r="K3" i="83" s="1"/>
  <c r="K14" i="83"/>
  <c r="K15" i="83"/>
  <c r="K16" i="83"/>
  <c r="K4" i="83" s="1"/>
  <c r="K17" i="83"/>
  <c r="K8" i="83"/>
  <c r="L247" i="80"/>
  <c r="L246" i="80"/>
  <c r="L245" i="80"/>
  <c r="L244" i="80"/>
  <c r="L243" i="80"/>
  <c r="L242" i="80"/>
  <c r="L241" i="80"/>
  <c r="L240" i="80"/>
  <c r="L239" i="80"/>
  <c r="L238" i="80"/>
  <c r="L237" i="80"/>
  <c r="L236" i="80"/>
  <c r="L235" i="80"/>
  <c r="L234" i="80"/>
  <c r="L233" i="80"/>
  <c r="L232" i="80"/>
  <c r="L231" i="80"/>
  <c r="L230" i="80"/>
  <c r="L229" i="80"/>
  <c r="L228" i="80"/>
  <c r="L227" i="80"/>
  <c r="L226" i="80"/>
  <c r="L225" i="80"/>
  <c r="L224" i="80"/>
  <c r="L223" i="80"/>
  <c r="L222" i="80"/>
  <c r="L221" i="80"/>
  <c r="L220" i="80"/>
  <c r="L219" i="80"/>
  <c r="L218" i="80"/>
  <c r="L217" i="80"/>
  <c r="L216" i="80"/>
  <c r="L215" i="80"/>
  <c r="L214" i="80"/>
  <c r="L213" i="80"/>
  <c r="L212" i="80"/>
  <c r="L211" i="80"/>
  <c r="L210" i="80"/>
  <c r="L209" i="80"/>
  <c r="L208" i="80"/>
  <c r="L207" i="80"/>
  <c r="L206" i="80"/>
  <c r="L205" i="80"/>
  <c r="L204" i="80"/>
  <c r="L203" i="80"/>
  <c r="L202" i="80"/>
  <c r="L201" i="80"/>
  <c r="L200" i="80"/>
  <c r="L199" i="80"/>
  <c r="L198" i="80"/>
  <c r="L197" i="80"/>
  <c r="L196" i="80"/>
  <c r="L195" i="80"/>
  <c r="L194" i="80"/>
  <c r="L193" i="80"/>
  <c r="L192" i="80"/>
  <c r="L191" i="80"/>
  <c r="L190" i="80"/>
  <c r="L189" i="80"/>
  <c r="L188" i="80"/>
  <c r="L187" i="80"/>
  <c r="L186" i="80"/>
  <c r="L185" i="80"/>
  <c r="L184" i="80"/>
  <c r="L183" i="80"/>
  <c r="L182" i="80"/>
  <c r="L181" i="80"/>
  <c r="L180" i="80"/>
  <c r="L179" i="80"/>
  <c r="L178" i="80"/>
  <c r="L177" i="80"/>
  <c r="L176" i="80"/>
  <c r="L175" i="80"/>
  <c r="L174" i="80"/>
  <c r="L173" i="80"/>
  <c r="L172" i="80"/>
  <c r="L171" i="80"/>
  <c r="L170" i="80"/>
  <c r="L169" i="80"/>
  <c r="L168" i="80"/>
  <c r="L167" i="80"/>
  <c r="L166" i="80"/>
  <c r="L165" i="80"/>
  <c r="L164" i="80"/>
  <c r="L163" i="80"/>
  <c r="L162" i="80"/>
  <c r="L161" i="80"/>
  <c r="L160" i="80"/>
  <c r="L159" i="80"/>
  <c r="L158" i="80"/>
  <c r="L157" i="80"/>
  <c r="L156" i="80"/>
  <c r="L155" i="80"/>
  <c r="L154" i="80"/>
  <c r="L153" i="80"/>
  <c r="L152" i="80"/>
  <c r="L151" i="80"/>
  <c r="L150" i="80"/>
  <c r="L149" i="80"/>
  <c r="L148" i="80"/>
  <c r="L147" i="80"/>
  <c r="L146" i="80"/>
  <c r="L145" i="80"/>
  <c r="L144" i="80"/>
  <c r="L143" i="80"/>
  <c r="L142" i="80"/>
  <c r="L141" i="80"/>
  <c r="L140" i="80"/>
  <c r="L139" i="80"/>
  <c r="L138" i="80"/>
  <c r="L137" i="80"/>
  <c r="L136" i="80"/>
  <c r="L135" i="80"/>
  <c r="L134" i="80"/>
  <c r="L133" i="80"/>
  <c r="L132" i="80"/>
  <c r="L131" i="80"/>
  <c r="L130" i="80"/>
  <c r="L129" i="80"/>
  <c r="L128" i="80"/>
  <c r="L127" i="80"/>
  <c r="L126" i="80"/>
  <c r="L125" i="80"/>
  <c r="L124" i="80"/>
  <c r="L123" i="80"/>
  <c r="L122" i="80"/>
  <c r="L121" i="80"/>
  <c r="L120" i="80"/>
  <c r="L119" i="80"/>
  <c r="L118" i="80"/>
  <c r="L117" i="80"/>
  <c r="L116" i="80"/>
  <c r="L115" i="80"/>
  <c r="L114" i="80"/>
  <c r="L113" i="80"/>
  <c r="L112" i="80"/>
  <c r="L111" i="80"/>
  <c r="L110" i="80"/>
  <c r="L109" i="80"/>
  <c r="L108" i="80"/>
  <c r="L107" i="80"/>
  <c r="L106" i="80"/>
  <c r="L105" i="80"/>
  <c r="L104" i="80"/>
  <c r="L103" i="80"/>
  <c r="L102" i="80"/>
  <c r="L101" i="80"/>
  <c r="L100" i="80"/>
  <c r="L99" i="80"/>
  <c r="L98" i="80"/>
  <c r="L97" i="80"/>
  <c r="L96" i="80"/>
  <c r="L95" i="80"/>
  <c r="L94" i="80"/>
  <c r="L93" i="80"/>
  <c r="L92" i="80"/>
  <c r="L91" i="80"/>
  <c r="L90" i="80"/>
  <c r="L89" i="80"/>
  <c r="L88" i="80"/>
  <c r="L87" i="80"/>
  <c r="L86" i="80"/>
  <c r="L85" i="80"/>
  <c r="L84" i="80"/>
  <c r="L83" i="80"/>
  <c r="L82" i="80"/>
  <c r="L81" i="80"/>
  <c r="L80" i="80"/>
  <c r="L79" i="80"/>
  <c r="L78" i="80"/>
  <c r="L77" i="80"/>
  <c r="L76" i="80"/>
  <c r="L75" i="80"/>
  <c r="L74" i="80"/>
  <c r="L73" i="80"/>
  <c r="L72" i="80"/>
  <c r="L71" i="80"/>
  <c r="L70" i="80"/>
  <c r="L69" i="80"/>
  <c r="L68" i="80"/>
  <c r="L67" i="80"/>
  <c r="L66" i="80"/>
  <c r="L65" i="80"/>
  <c r="L64" i="80"/>
  <c r="L63" i="80"/>
  <c r="L62" i="80"/>
  <c r="L61" i="80"/>
  <c r="L60" i="80"/>
  <c r="L59" i="80"/>
  <c r="L58" i="80"/>
  <c r="L57" i="80"/>
  <c r="L56" i="80"/>
  <c r="L55" i="80"/>
  <c r="L54" i="80"/>
  <c r="L53" i="80"/>
  <c r="L52" i="80"/>
  <c r="L51" i="80"/>
  <c r="L50" i="80"/>
  <c r="L49" i="80"/>
  <c r="L48" i="80"/>
  <c r="L47" i="80"/>
  <c r="L9" i="80"/>
  <c r="L8" i="80"/>
  <c r="L7" i="80"/>
  <c r="L6" i="80"/>
  <c r="L5" i="80"/>
  <c r="L4" i="80"/>
  <c r="L3" i="80"/>
  <c r="L46" i="80"/>
  <c r="L45" i="80"/>
  <c r="L44" i="80"/>
  <c r="L43" i="80"/>
  <c r="L42" i="80"/>
  <c r="L41" i="80"/>
  <c r="L40" i="80"/>
  <c r="L39" i="80"/>
  <c r="L38" i="80"/>
  <c r="L37" i="80"/>
  <c r="L36" i="80"/>
  <c r="L35" i="80"/>
  <c r="L34" i="80"/>
  <c r="L33" i="80"/>
  <c r="L32" i="80"/>
  <c r="L31" i="80"/>
  <c r="L30" i="80"/>
  <c r="L29" i="80"/>
  <c r="L28" i="80"/>
  <c r="L27" i="80"/>
  <c r="L26" i="80"/>
  <c r="L25" i="80"/>
  <c r="L24" i="80"/>
  <c r="L23" i="80"/>
  <c r="L22" i="80"/>
  <c r="L21" i="80"/>
  <c r="L20" i="80"/>
  <c r="L19" i="80"/>
  <c r="L18" i="80"/>
  <c r="L17" i="80"/>
  <c r="L16" i="80"/>
  <c r="L15" i="80"/>
  <c r="L14" i="80"/>
  <c r="L13" i="80"/>
  <c r="L12" i="80"/>
  <c r="L11" i="80"/>
  <c r="L10" i="80"/>
  <c r="E71" i="87" l="1"/>
  <c r="E72" i="87"/>
  <c r="H20" i="84"/>
  <c r="F2" i="96" s="1"/>
  <c r="E20" i="84"/>
  <c r="C2" i="96" s="1"/>
  <c r="M20" i="84"/>
  <c r="K2" i="96" s="1"/>
  <c r="N20" i="84"/>
  <c r="L2" i="96" s="1"/>
  <c r="F20" i="84"/>
  <c r="D2" i="96" s="1"/>
  <c r="D20" i="84"/>
  <c r="B2" i="96" s="1"/>
  <c r="O20" i="84"/>
  <c r="M2" i="96" s="1"/>
  <c r="L20" i="84"/>
  <c r="J2" i="96" s="1"/>
  <c r="G20" i="84"/>
  <c r="E2" i="96" s="1"/>
  <c r="I20" i="84"/>
  <c r="G2" i="96" s="1"/>
  <c r="J20" i="84"/>
  <c r="H2" i="96" s="1"/>
  <c r="K20" i="84"/>
  <c r="I2" i="96" s="1"/>
  <c r="E68" i="87"/>
  <c r="E73" i="87"/>
  <c r="E70" i="87"/>
  <c r="D25" i="84"/>
  <c r="B7" i="96" s="1"/>
  <c r="E28" i="84"/>
  <c r="C10" i="96" s="1"/>
  <c r="M28" i="84"/>
  <c r="K10" i="96" s="1"/>
  <c r="F28" i="84"/>
  <c r="D10" i="96" s="1"/>
  <c r="N28" i="84"/>
  <c r="L10" i="96" s="1"/>
  <c r="G28" i="84"/>
  <c r="E10" i="96" s="1"/>
  <c r="O28" i="84"/>
  <c r="M10" i="96" s="1"/>
  <c r="H28" i="84"/>
  <c r="F10" i="96" s="1"/>
  <c r="D28" i="84"/>
  <c r="B10" i="96" s="1"/>
  <c r="I28" i="84"/>
  <c r="G10" i="96" s="1"/>
  <c r="L28" i="84"/>
  <c r="J10" i="96" s="1"/>
  <c r="J28" i="84"/>
  <c r="H10" i="96" s="1"/>
  <c r="K28" i="84"/>
  <c r="I10" i="96" s="1"/>
  <c r="L98" i="87"/>
  <c r="L78" i="87"/>
  <c r="AG14" i="84" a="1"/>
  <c r="AG14" i="84" s="1"/>
  <c r="AH14" i="84" s="1" a="1"/>
  <c r="AH14" i="84" s="1"/>
  <c r="M75" i="87"/>
  <c r="N75" i="87" s="1"/>
  <c r="M94" i="87"/>
  <c r="N94" i="87" s="1"/>
  <c r="M74" i="87"/>
  <c r="N74" i="87" s="1"/>
  <c r="M93" i="87"/>
  <c r="N93" i="87" s="1"/>
  <c r="D16" i="82"/>
  <c r="E63" i="87"/>
  <c r="E64" i="87"/>
  <c r="E65" i="87"/>
  <c r="D17" i="82"/>
  <c r="D8" i="82"/>
  <c r="D9" i="82"/>
  <c r="R114" i="65"/>
  <c r="J114" i="65"/>
  <c r="Q114" i="65"/>
  <c r="I114" i="65"/>
  <c r="P114" i="65"/>
  <c r="H114" i="65"/>
  <c r="O114" i="65"/>
  <c r="G114" i="65"/>
  <c r="N114" i="65"/>
  <c r="U114" i="65"/>
  <c r="M114" i="65"/>
  <c r="T114" i="65"/>
  <c r="L114" i="65"/>
  <c r="S114" i="65"/>
  <c r="K114" i="65"/>
  <c r="H115" i="65"/>
  <c r="N115" i="65"/>
  <c r="U115" i="65"/>
  <c r="M115" i="65"/>
  <c r="T115" i="65"/>
  <c r="L115" i="65"/>
  <c r="S115" i="65"/>
  <c r="K115" i="65"/>
  <c r="R115" i="65"/>
  <c r="J115" i="65"/>
  <c r="O115" i="65"/>
  <c r="Q115" i="65"/>
  <c r="I115" i="65"/>
  <c r="G115" i="65"/>
  <c r="P115" i="65"/>
  <c r="A151" i="84"/>
  <c r="A164" i="84"/>
  <c r="A177" i="84"/>
  <c r="A190" i="84"/>
  <c r="A203" i="84"/>
  <c r="A34" i="84"/>
  <c r="A35" i="84" s="1"/>
  <c r="N35" i="84" s="1"/>
  <c r="L4" i="97" s="1"/>
  <c r="A21" i="84"/>
  <c r="A22" i="84" s="1"/>
  <c r="A47" i="84"/>
  <c r="A48" i="84" s="1"/>
  <c r="A138" i="84"/>
  <c r="A139" i="84" s="1"/>
  <c r="A73" i="84"/>
  <c r="A74" i="84" s="1"/>
  <c r="A86" i="84"/>
  <c r="A87" i="84" s="1"/>
  <c r="A99" i="84"/>
  <c r="A100" i="84" s="1"/>
  <c r="A112" i="84"/>
  <c r="A113" i="84" s="1"/>
  <c r="A125" i="84"/>
  <c r="A126" i="84" s="1"/>
  <c r="A60" i="84"/>
  <c r="A61" i="84" s="1"/>
  <c r="D15" i="82"/>
  <c r="D7" i="82"/>
  <c r="D14" i="82"/>
  <c r="D6" i="82"/>
  <c r="D13" i="82"/>
  <c r="D12" i="82"/>
  <c r="D11" i="82"/>
  <c r="D5" i="82"/>
  <c r="D10" i="82"/>
  <c r="AG35" i="84" l="1"/>
  <c r="AE4" i="97" s="1"/>
  <c r="Y35" i="84"/>
  <c r="W4" i="97" s="1"/>
  <c r="Q35" i="84"/>
  <c r="O4" i="97" s="1"/>
  <c r="S35" i="84"/>
  <c r="Q4" i="97" s="1"/>
  <c r="AB35" i="84"/>
  <c r="Z4" i="97" s="1"/>
  <c r="AC35" i="84"/>
  <c r="AA4" i="97" s="1"/>
  <c r="W35" i="84"/>
  <c r="U4" i="97" s="1"/>
  <c r="H22" i="84"/>
  <c r="F4" i="96" s="1"/>
  <c r="I22" i="84"/>
  <c r="G4" i="96" s="1"/>
  <c r="J22" i="84"/>
  <c r="H4" i="96" s="1"/>
  <c r="K22" i="84"/>
  <c r="I4" i="96" s="1"/>
  <c r="L22" i="84"/>
  <c r="J4" i="96" s="1"/>
  <c r="O22" i="84"/>
  <c r="M4" i="96" s="1"/>
  <c r="G22" i="84"/>
  <c r="E4" i="96" s="1"/>
  <c r="M22" i="84"/>
  <c r="K4" i="96" s="1"/>
  <c r="N22" i="84"/>
  <c r="L4" i="96" s="1"/>
  <c r="D22" i="84"/>
  <c r="B4" i="96" s="1"/>
  <c r="F22" i="84"/>
  <c r="D4" i="96" s="1"/>
  <c r="E22" i="84"/>
  <c r="C4" i="96" s="1"/>
  <c r="AD35" i="84"/>
  <c r="AB4" i="97" s="1"/>
  <c r="O35" i="84"/>
  <c r="M4" i="97" s="1"/>
  <c r="X35" i="84"/>
  <c r="V4" i="97" s="1"/>
  <c r="P35" i="84"/>
  <c r="N4" i="97" s="1"/>
  <c r="AI35" i="84"/>
  <c r="AG4" i="97" s="1"/>
  <c r="T35" i="84"/>
  <c r="R4" i="97" s="1"/>
  <c r="E8" i="84"/>
  <c r="F8" i="84" s="1"/>
  <c r="E74" i="87"/>
  <c r="E66" i="87"/>
  <c r="AI14" i="84" a="1"/>
  <c r="AI14" i="84" s="1"/>
  <c r="E35" i="84"/>
  <c r="C4" i="97" s="1"/>
  <c r="V35" i="84"/>
  <c r="T4" i="97" s="1"/>
  <c r="L35" i="84"/>
  <c r="J4" i="97" s="1"/>
  <c r="I35" i="84"/>
  <c r="G4" i="97" s="1"/>
  <c r="F35" i="84"/>
  <c r="D4" i="97" s="1"/>
  <c r="Z35" i="84"/>
  <c r="X4" i="97" s="1"/>
  <c r="AE35" i="84"/>
  <c r="AC4" i="97" s="1"/>
  <c r="H35" i="84"/>
  <c r="F4" i="97" s="1"/>
  <c r="M35" i="84"/>
  <c r="K4" i="97" s="1"/>
  <c r="U35" i="84"/>
  <c r="S4" i="97" s="1"/>
  <c r="G35" i="84"/>
  <c r="E4" i="97" s="1"/>
  <c r="D35" i="84"/>
  <c r="AF35" i="84"/>
  <c r="AD4" i="97" s="1"/>
  <c r="D93" i="84"/>
  <c r="B10" i="18"/>
  <c r="E15" i="84"/>
  <c r="D158" i="84"/>
  <c r="D155" i="84"/>
  <c r="E25" i="84"/>
  <c r="C7" i="96" s="1"/>
  <c r="B7" i="18"/>
  <c r="D90" i="84"/>
  <c r="A204" i="84"/>
  <c r="AF203" i="84"/>
  <c r="X203" i="84"/>
  <c r="P203" i="84"/>
  <c r="H203" i="84"/>
  <c r="AE203" i="84"/>
  <c r="W203" i="84"/>
  <c r="O203" i="84"/>
  <c r="G203" i="84"/>
  <c r="AD203" i="84"/>
  <c r="V203" i="84"/>
  <c r="N203" i="84"/>
  <c r="F203" i="84"/>
  <c r="AC203" i="84"/>
  <c r="U203" i="84"/>
  <c r="M203" i="84"/>
  <c r="E203" i="84"/>
  <c r="AB203" i="84"/>
  <c r="T203" i="84"/>
  <c r="L203" i="84"/>
  <c r="D203" i="84"/>
  <c r="B3" i="17" s="1"/>
  <c r="AI203" i="84"/>
  <c r="AA203" i="84"/>
  <c r="S203" i="84"/>
  <c r="K203" i="84"/>
  <c r="J203" i="84"/>
  <c r="I203" i="84"/>
  <c r="AH203" i="84"/>
  <c r="AG203" i="84"/>
  <c r="Z203" i="84"/>
  <c r="Y203" i="84"/>
  <c r="R203" i="84"/>
  <c r="Q203" i="84"/>
  <c r="A191" i="84"/>
  <c r="AB190" i="84"/>
  <c r="T190" i="84"/>
  <c r="L190" i="84"/>
  <c r="D190" i="84"/>
  <c r="B3" i="16" s="1"/>
  <c r="AI190" i="84"/>
  <c r="AA190" i="84"/>
  <c r="S190" i="84"/>
  <c r="K190" i="84"/>
  <c r="AH190" i="84"/>
  <c r="Z190" i="84"/>
  <c r="R190" i="84"/>
  <c r="J190" i="84"/>
  <c r="AF190" i="84"/>
  <c r="X190" i="84"/>
  <c r="P190" i="84"/>
  <c r="H190" i="84"/>
  <c r="AE190" i="84"/>
  <c r="O190" i="84"/>
  <c r="AD190" i="84"/>
  <c r="N190" i="84"/>
  <c r="AC190" i="84"/>
  <c r="M190" i="84"/>
  <c r="Y190" i="84"/>
  <c r="I190" i="84"/>
  <c r="W190" i="84"/>
  <c r="G190" i="84"/>
  <c r="V190" i="84"/>
  <c r="F190" i="84"/>
  <c r="E190" i="84"/>
  <c r="AG190" i="84"/>
  <c r="U190" i="84"/>
  <c r="Q190" i="84"/>
  <c r="A152" i="84"/>
  <c r="AC151" i="84"/>
  <c r="AH151" i="84"/>
  <c r="Z151" i="84"/>
  <c r="Y151" i="84"/>
  <c r="Q151" i="84"/>
  <c r="I151" i="84"/>
  <c r="AI151" i="84"/>
  <c r="X151" i="84"/>
  <c r="P151" i="84"/>
  <c r="H151" i="84"/>
  <c r="AA151" i="84"/>
  <c r="R151" i="84"/>
  <c r="J151" i="84"/>
  <c r="AG151" i="84"/>
  <c r="W151" i="84"/>
  <c r="O151" i="84"/>
  <c r="G151" i="84"/>
  <c r="AF151" i="84"/>
  <c r="V151" i="84"/>
  <c r="N151" i="84"/>
  <c r="F151" i="84"/>
  <c r="AE151" i="84"/>
  <c r="U151" i="84"/>
  <c r="M151" i="84"/>
  <c r="E151" i="84"/>
  <c r="S151" i="84"/>
  <c r="AD151" i="84"/>
  <c r="T151" i="84"/>
  <c r="L151" i="84"/>
  <c r="D151" i="84"/>
  <c r="B3" i="21" s="1"/>
  <c r="AB151" i="84"/>
  <c r="K151" i="84"/>
  <c r="A36" i="84"/>
  <c r="AH35" i="84"/>
  <c r="AF4" i="97" s="1"/>
  <c r="K35" i="84"/>
  <c r="I4" i="97" s="1"/>
  <c r="AA35" i="84"/>
  <c r="Y4" i="97" s="1"/>
  <c r="R35" i="84"/>
  <c r="P4" i="97" s="1"/>
  <c r="J35" i="84"/>
  <c r="H4" i="97" s="1"/>
  <c r="A178" i="84"/>
  <c r="AB177" i="84"/>
  <c r="T177" i="84"/>
  <c r="L177" i="84"/>
  <c r="D177" i="84"/>
  <c r="B3" i="15" s="1"/>
  <c r="AI177" i="84"/>
  <c r="AA177" i="84"/>
  <c r="S177" i="84"/>
  <c r="K177" i="84"/>
  <c r="AH177" i="84"/>
  <c r="Z177" i="84"/>
  <c r="R177" i="84"/>
  <c r="J177" i="84"/>
  <c r="AG177" i="84"/>
  <c r="Y177" i="84"/>
  <c r="Q177" i="84"/>
  <c r="I177" i="84"/>
  <c r="AF177" i="84"/>
  <c r="X177" i="84"/>
  <c r="P177" i="84"/>
  <c r="H177" i="84"/>
  <c r="AE177" i="84"/>
  <c r="M177" i="84"/>
  <c r="AD177" i="84"/>
  <c r="G177" i="84"/>
  <c r="AC177" i="84"/>
  <c r="F177" i="84"/>
  <c r="W177" i="84"/>
  <c r="E177" i="84"/>
  <c r="V177" i="84"/>
  <c r="N177" i="84"/>
  <c r="U177" i="84"/>
  <c r="O177" i="84"/>
  <c r="A165" i="84"/>
  <c r="AH164" i="84"/>
  <c r="AB164" i="84"/>
  <c r="T164" i="84"/>
  <c r="L164" i="84"/>
  <c r="D164" i="84"/>
  <c r="B3" i="14" s="1"/>
  <c r="AA164" i="84"/>
  <c r="S164" i="84"/>
  <c r="K164" i="84"/>
  <c r="AI164" i="84"/>
  <c r="Z164" i="84"/>
  <c r="R164" i="84"/>
  <c r="J164" i="84"/>
  <c r="AG164" i="84"/>
  <c r="Y164" i="84"/>
  <c r="Q164" i="84"/>
  <c r="I164" i="84"/>
  <c r="AF164" i="84"/>
  <c r="X164" i="84"/>
  <c r="P164" i="84"/>
  <c r="H164" i="84"/>
  <c r="O164" i="84"/>
  <c r="N164" i="84"/>
  <c r="AE164" i="84"/>
  <c r="M164" i="84"/>
  <c r="AD164" i="84"/>
  <c r="G164" i="84"/>
  <c r="AC164" i="84"/>
  <c r="F164" i="84"/>
  <c r="V164" i="84"/>
  <c r="U164" i="84"/>
  <c r="W164" i="84"/>
  <c r="E164" i="84"/>
  <c r="A140" i="84"/>
  <c r="AI139" i="84"/>
  <c r="AG4" i="105" s="1"/>
  <c r="AA139" i="84"/>
  <c r="Y4" i="105" s="1"/>
  <c r="S139" i="84"/>
  <c r="Q4" i="105" s="1"/>
  <c r="K139" i="84"/>
  <c r="I4" i="105" s="1"/>
  <c r="AH139" i="84"/>
  <c r="AF4" i="105" s="1"/>
  <c r="Z139" i="84"/>
  <c r="X4" i="105" s="1"/>
  <c r="R139" i="84"/>
  <c r="P4" i="105" s="1"/>
  <c r="J139" i="84"/>
  <c r="H4" i="105" s="1"/>
  <c r="AG139" i="84"/>
  <c r="AE4" i="105" s="1"/>
  <c r="Y139" i="84"/>
  <c r="W4" i="105" s="1"/>
  <c r="Q139" i="84"/>
  <c r="O4" i="105" s="1"/>
  <c r="I139" i="84"/>
  <c r="G4" i="105" s="1"/>
  <c r="AF139" i="84"/>
  <c r="AD4" i="105" s="1"/>
  <c r="X139" i="84"/>
  <c r="V4" i="105" s="1"/>
  <c r="P139" i="84"/>
  <c r="N4" i="105" s="1"/>
  <c r="H139" i="84"/>
  <c r="F4" i="105" s="1"/>
  <c r="AE139" i="84"/>
  <c r="AC4" i="105" s="1"/>
  <c r="W139" i="84"/>
  <c r="U4" i="105" s="1"/>
  <c r="O139" i="84"/>
  <c r="M4" i="105" s="1"/>
  <c r="G139" i="84"/>
  <c r="E4" i="105" s="1"/>
  <c r="AD139" i="84"/>
  <c r="AB4" i="105" s="1"/>
  <c r="V139" i="84"/>
  <c r="T4" i="105" s="1"/>
  <c r="N139" i="84"/>
  <c r="L4" i="105" s="1"/>
  <c r="F139" i="84"/>
  <c r="D4" i="105" s="1"/>
  <c r="AC139" i="84"/>
  <c r="AA4" i="105" s="1"/>
  <c r="AB139" i="84"/>
  <c r="Z4" i="105" s="1"/>
  <c r="U139" i="84"/>
  <c r="S4" i="105" s="1"/>
  <c r="T139" i="84"/>
  <c r="R4" i="105" s="1"/>
  <c r="M139" i="84"/>
  <c r="K4" i="105" s="1"/>
  <c r="L139" i="84"/>
  <c r="J4" i="105" s="1"/>
  <c r="E139" i="84"/>
  <c r="C4" i="105" s="1"/>
  <c r="D139" i="84"/>
  <c r="A127" i="84"/>
  <c r="AI126" i="84"/>
  <c r="AG4" i="104" s="1"/>
  <c r="AA126" i="84"/>
  <c r="Y4" i="104" s="1"/>
  <c r="S126" i="84"/>
  <c r="Q4" i="104" s="1"/>
  <c r="K126" i="84"/>
  <c r="I4" i="104" s="1"/>
  <c r="AH126" i="84"/>
  <c r="AF4" i="104" s="1"/>
  <c r="Z126" i="84"/>
  <c r="X4" i="104" s="1"/>
  <c r="R126" i="84"/>
  <c r="P4" i="104" s="1"/>
  <c r="J126" i="84"/>
  <c r="H4" i="104" s="1"/>
  <c r="AG126" i="84"/>
  <c r="AE4" i="104" s="1"/>
  <c r="Y126" i="84"/>
  <c r="W4" i="104" s="1"/>
  <c r="Q126" i="84"/>
  <c r="O4" i="104" s="1"/>
  <c r="I126" i="84"/>
  <c r="G4" i="104" s="1"/>
  <c r="AF126" i="84"/>
  <c r="AD4" i="104" s="1"/>
  <c r="X126" i="84"/>
  <c r="V4" i="104" s="1"/>
  <c r="P126" i="84"/>
  <c r="N4" i="104" s="1"/>
  <c r="H126" i="84"/>
  <c r="F4" i="104" s="1"/>
  <c r="AE126" i="84"/>
  <c r="AC4" i="104" s="1"/>
  <c r="W126" i="84"/>
  <c r="U4" i="104" s="1"/>
  <c r="O126" i="84"/>
  <c r="M4" i="104" s="1"/>
  <c r="G126" i="84"/>
  <c r="E4" i="104" s="1"/>
  <c r="AD126" i="84"/>
  <c r="AB4" i="104" s="1"/>
  <c r="V126" i="84"/>
  <c r="T4" i="104" s="1"/>
  <c r="N126" i="84"/>
  <c r="L4" i="104" s="1"/>
  <c r="F126" i="84"/>
  <c r="D4" i="104" s="1"/>
  <c r="AC126" i="84"/>
  <c r="AA4" i="104" s="1"/>
  <c r="AB126" i="84"/>
  <c r="Z4" i="104" s="1"/>
  <c r="U126" i="84"/>
  <c r="S4" i="104" s="1"/>
  <c r="T126" i="84"/>
  <c r="R4" i="104" s="1"/>
  <c r="M126" i="84"/>
  <c r="K4" i="104" s="1"/>
  <c r="L126" i="84"/>
  <c r="J4" i="104" s="1"/>
  <c r="E126" i="84"/>
  <c r="C4" i="104" s="1"/>
  <c r="D126" i="84"/>
  <c r="A88" i="84"/>
  <c r="AB87" i="84"/>
  <c r="Z4" i="101" s="1"/>
  <c r="T87" i="84"/>
  <c r="R4" i="101" s="1"/>
  <c r="L87" i="84"/>
  <c r="J4" i="101" s="1"/>
  <c r="D87" i="84"/>
  <c r="AI87" i="84"/>
  <c r="AG4" i="101" s="1"/>
  <c r="AA87" i="84"/>
  <c r="Y4" i="101" s="1"/>
  <c r="S87" i="84"/>
  <c r="Q4" i="101" s="1"/>
  <c r="K87" i="84"/>
  <c r="I4" i="101" s="1"/>
  <c r="AH87" i="84"/>
  <c r="AF4" i="101" s="1"/>
  <c r="Z87" i="84"/>
  <c r="X4" i="101" s="1"/>
  <c r="R87" i="84"/>
  <c r="P4" i="101" s="1"/>
  <c r="J87" i="84"/>
  <c r="H4" i="101" s="1"/>
  <c r="AG87" i="84"/>
  <c r="AE4" i="101" s="1"/>
  <c r="Y87" i="84"/>
  <c r="W4" i="101" s="1"/>
  <c r="Q87" i="84"/>
  <c r="O4" i="101" s="1"/>
  <c r="I87" i="84"/>
  <c r="G4" i="101" s="1"/>
  <c r="AF87" i="84"/>
  <c r="AD4" i="101" s="1"/>
  <c r="X87" i="84"/>
  <c r="V4" i="101" s="1"/>
  <c r="P87" i="84"/>
  <c r="N4" i="101" s="1"/>
  <c r="H87" i="84"/>
  <c r="F4" i="101" s="1"/>
  <c r="AE87" i="84"/>
  <c r="AC4" i="101" s="1"/>
  <c r="W87" i="84"/>
  <c r="U4" i="101" s="1"/>
  <c r="O87" i="84"/>
  <c r="M4" i="101" s="1"/>
  <c r="G87" i="84"/>
  <c r="E4" i="101" s="1"/>
  <c r="F87" i="84"/>
  <c r="D4" i="101" s="1"/>
  <c r="E87" i="84"/>
  <c r="C4" i="101" s="1"/>
  <c r="AD87" i="84"/>
  <c r="AB4" i="101" s="1"/>
  <c r="AC87" i="84"/>
  <c r="AA4" i="101" s="1"/>
  <c r="V87" i="84"/>
  <c r="T4" i="101" s="1"/>
  <c r="U87" i="84"/>
  <c r="S4" i="101" s="1"/>
  <c r="N87" i="84"/>
  <c r="L4" i="101" s="1"/>
  <c r="M87" i="84"/>
  <c r="K4" i="101" s="1"/>
  <c r="A101" i="84"/>
  <c r="AI100" i="84"/>
  <c r="AG4" i="102" s="1"/>
  <c r="AH100" i="84"/>
  <c r="AF4" i="102" s="1"/>
  <c r="Z100" i="84"/>
  <c r="X4" i="102" s="1"/>
  <c r="R100" i="84"/>
  <c r="P4" i="102" s="1"/>
  <c r="J100" i="84"/>
  <c r="H4" i="102" s="1"/>
  <c r="AF100" i="84"/>
  <c r="AD4" i="102" s="1"/>
  <c r="X100" i="84"/>
  <c r="V4" i="102" s="1"/>
  <c r="P100" i="84"/>
  <c r="N4" i="102" s="1"/>
  <c r="H100" i="84"/>
  <c r="F4" i="102" s="1"/>
  <c r="AE100" i="84"/>
  <c r="AC4" i="102" s="1"/>
  <c r="W100" i="84"/>
  <c r="U4" i="102" s="1"/>
  <c r="O100" i="84"/>
  <c r="M4" i="102" s="1"/>
  <c r="G100" i="84"/>
  <c r="E4" i="102" s="1"/>
  <c r="AD100" i="84"/>
  <c r="AB4" i="102" s="1"/>
  <c r="V100" i="84"/>
  <c r="T4" i="102" s="1"/>
  <c r="N100" i="84"/>
  <c r="L4" i="102" s="1"/>
  <c r="F100" i="84"/>
  <c r="D4" i="102" s="1"/>
  <c r="AG100" i="84"/>
  <c r="AE4" i="102" s="1"/>
  <c r="Q100" i="84"/>
  <c r="O4" i="102" s="1"/>
  <c r="AC100" i="84"/>
  <c r="AA4" i="102" s="1"/>
  <c r="M100" i="84"/>
  <c r="K4" i="102" s="1"/>
  <c r="AB100" i="84"/>
  <c r="Z4" i="102" s="1"/>
  <c r="L100" i="84"/>
  <c r="J4" i="102" s="1"/>
  <c r="AA100" i="84"/>
  <c r="Y4" i="102" s="1"/>
  <c r="K100" i="84"/>
  <c r="I4" i="102" s="1"/>
  <c r="Y100" i="84"/>
  <c r="W4" i="102" s="1"/>
  <c r="I100" i="84"/>
  <c r="G4" i="102" s="1"/>
  <c r="U100" i="84"/>
  <c r="S4" i="102" s="1"/>
  <c r="E100" i="84"/>
  <c r="C4" i="102" s="1"/>
  <c r="D100" i="84"/>
  <c r="T100" i="84"/>
  <c r="R4" i="102" s="1"/>
  <c r="S100" i="84"/>
  <c r="Q4" i="102" s="1"/>
  <c r="A75" i="84"/>
  <c r="AB74" i="84"/>
  <c r="Z4" i="100" s="1"/>
  <c r="T74" i="84"/>
  <c r="R4" i="100" s="1"/>
  <c r="L74" i="84"/>
  <c r="J4" i="100" s="1"/>
  <c r="D74" i="84"/>
  <c r="AH74" i="84"/>
  <c r="AF4" i="100" s="1"/>
  <c r="Z74" i="84"/>
  <c r="X4" i="100" s="1"/>
  <c r="R74" i="84"/>
  <c r="P4" i="100" s="1"/>
  <c r="J74" i="84"/>
  <c r="H4" i="100" s="1"/>
  <c r="AG74" i="84"/>
  <c r="AE4" i="100" s="1"/>
  <c r="Y74" i="84"/>
  <c r="W4" i="100" s="1"/>
  <c r="Q74" i="84"/>
  <c r="O4" i="100" s="1"/>
  <c r="I74" i="84"/>
  <c r="G4" i="100" s="1"/>
  <c r="AF74" i="84"/>
  <c r="AD4" i="100" s="1"/>
  <c r="X74" i="84"/>
  <c r="V4" i="100" s="1"/>
  <c r="P74" i="84"/>
  <c r="N4" i="100" s="1"/>
  <c r="H74" i="84"/>
  <c r="F4" i="100" s="1"/>
  <c r="AE74" i="84"/>
  <c r="AC4" i="100" s="1"/>
  <c r="W74" i="84"/>
  <c r="U4" i="100" s="1"/>
  <c r="O74" i="84"/>
  <c r="M4" i="100" s="1"/>
  <c r="G74" i="84"/>
  <c r="E4" i="100" s="1"/>
  <c r="S74" i="84"/>
  <c r="Q4" i="100" s="1"/>
  <c r="N74" i="84"/>
  <c r="L4" i="100" s="1"/>
  <c r="AI74" i="84"/>
  <c r="AG4" i="100" s="1"/>
  <c r="M74" i="84"/>
  <c r="K4" i="100" s="1"/>
  <c r="AD74" i="84"/>
  <c r="AB4" i="100" s="1"/>
  <c r="K74" i="84"/>
  <c r="I4" i="100" s="1"/>
  <c r="AC74" i="84"/>
  <c r="AA4" i="100" s="1"/>
  <c r="F74" i="84"/>
  <c r="D4" i="100" s="1"/>
  <c r="AA74" i="84"/>
  <c r="Y4" i="100" s="1"/>
  <c r="E74" i="84"/>
  <c r="C4" i="100" s="1"/>
  <c r="V74" i="84"/>
  <c r="T4" i="100" s="1"/>
  <c r="U74" i="84"/>
  <c r="S4" i="100" s="1"/>
  <c r="A49" i="84"/>
  <c r="AG48" i="84"/>
  <c r="AE4" i="98" s="1"/>
  <c r="Y48" i="84"/>
  <c r="W4" i="98" s="1"/>
  <c r="Q48" i="84"/>
  <c r="O4" i="98" s="1"/>
  <c r="I48" i="84"/>
  <c r="G4" i="98" s="1"/>
  <c r="AF48" i="84"/>
  <c r="AD4" i="98" s="1"/>
  <c r="X48" i="84"/>
  <c r="V4" i="98" s="1"/>
  <c r="P48" i="84"/>
  <c r="N4" i="98" s="1"/>
  <c r="H48" i="84"/>
  <c r="F4" i="98" s="1"/>
  <c r="AE48" i="84"/>
  <c r="AC4" i="98" s="1"/>
  <c r="W48" i="84"/>
  <c r="U4" i="98" s="1"/>
  <c r="O48" i="84"/>
  <c r="M4" i="98" s="1"/>
  <c r="G48" i="84"/>
  <c r="E4" i="98" s="1"/>
  <c r="AD48" i="84"/>
  <c r="AB4" i="98" s="1"/>
  <c r="V48" i="84"/>
  <c r="T4" i="98" s="1"/>
  <c r="N48" i="84"/>
  <c r="L4" i="98" s="1"/>
  <c r="F48" i="84"/>
  <c r="D4" i="98" s="1"/>
  <c r="AC48" i="84"/>
  <c r="AA4" i="98" s="1"/>
  <c r="U48" i="84"/>
  <c r="S4" i="98" s="1"/>
  <c r="M48" i="84"/>
  <c r="K4" i="98" s="1"/>
  <c r="E48" i="84"/>
  <c r="C4" i="98" s="1"/>
  <c r="AB48" i="84"/>
  <c r="Z4" i="98" s="1"/>
  <c r="T48" i="84"/>
  <c r="R4" i="98" s="1"/>
  <c r="L48" i="84"/>
  <c r="J4" i="98" s="1"/>
  <c r="D48" i="84"/>
  <c r="K48" i="84"/>
  <c r="I4" i="98" s="1"/>
  <c r="R48" i="84"/>
  <c r="P4" i="98" s="1"/>
  <c r="J48" i="84"/>
  <c r="H4" i="98" s="1"/>
  <c r="AI48" i="84"/>
  <c r="AG4" i="98" s="1"/>
  <c r="AH48" i="84"/>
  <c r="AF4" i="98" s="1"/>
  <c r="AA48" i="84"/>
  <c r="Y4" i="98" s="1"/>
  <c r="Z48" i="84"/>
  <c r="X4" i="98" s="1"/>
  <c r="S48" i="84"/>
  <c r="Q4" i="98" s="1"/>
  <c r="A114" i="84"/>
  <c r="AI113" i="84"/>
  <c r="AG4" i="103" s="1"/>
  <c r="AA113" i="84"/>
  <c r="Y4" i="103" s="1"/>
  <c r="S113" i="84"/>
  <c r="Q4" i="103" s="1"/>
  <c r="K113" i="84"/>
  <c r="I4" i="103" s="1"/>
  <c r="AH113" i="84"/>
  <c r="AF4" i="103" s="1"/>
  <c r="Z113" i="84"/>
  <c r="X4" i="103" s="1"/>
  <c r="R113" i="84"/>
  <c r="P4" i="103" s="1"/>
  <c r="J113" i="84"/>
  <c r="H4" i="103" s="1"/>
  <c r="AG113" i="84"/>
  <c r="AE4" i="103" s="1"/>
  <c r="Y113" i="84"/>
  <c r="W4" i="103" s="1"/>
  <c r="Q113" i="84"/>
  <c r="O4" i="103" s="1"/>
  <c r="I113" i="84"/>
  <c r="G4" i="103" s="1"/>
  <c r="AF113" i="84"/>
  <c r="AD4" i="103" s="1"/>
  <c r="X113" i="84"/>
  <c r="V4" i="103" s="1"/>
  <c r="P113" i="84"/>
  <c r="N4" i="103" s="1"/>
  <c r="H113" i="84"/>
  <c r="F4" i="103" s="1"/>
  <c r="AE113" i="84"/>
  <c r="AC4" i="103" s="1"/>
  <c r="W113" i="84"/>
  <c r="U4" i="103" s="1"/>
  <c r="O113" i="84"/>
  <c r="M4" i="103" s="1"/>
  <c r="G113" i="84"/>
  <c r="E4" i="103" s="1"/>
  <c r="AD113" i="84"/>
  <c r="AB4" i="103" s="1"/>
  <c r="V113" i="84"/>
  <c r="T4" i="103" s="1"/>
  <c r="N113" i="84"/>
  <c r="L4" i="103" s="1"/>
  <c r="F113" i="84"/>
  <c r="D4" i="103" s="1"/>
  <c r="AC113" i="84"/>
  <c r="AA4" i="103" s="1"/>
  <c r="AB113" i="84"/>
  <c r="Z4" i="103" s="1"/>
  <c r="U113" i="84"/>
  <c r="S4" i="103" s="1"/>
  <c r="T113" i="84"/>
  <c r="R4" i="103" s="1"/>
  <c r="M113" i="84"/>
  <c r="K4" i="103" s="1"/>
  <c r="L113" i="84"/>
  <c r="J4" i="103" s="1"/>
  <c r="E113" i="84"/>
  <c r="C4" i="103" s="1"/>
  <c r="D113" i="84"/>
  <c r="A62" i="84"/>
  <c r="AB61" i="84"/>
  <c r="Z4" i="99" s="1"/>
  <c r="T61" i="84"/>
  <c r="R4" i="99" s="1"/>
  <c r="L61" i="84"/>
  <c r="J4" i="99" s="1"/>
  <c r="D61" i="84"/>
  <c r="AH61" i="84"/>
  <c r="AF4" i="99" s="1"/>
  <c r="Z61" i="84"/>
  <c r="X4" i="99" s="1"/>
  <c r="R61" i="84"/>
  <c r="P4" i="99" s="1"/>
  <c r="J61" i="84"/>
  <c r="H4" i="99" s="1"/>
  <c r="AG61" i="84"/>
  <c r="AE4" i="99" s="1"/>
  <c r="Y61" i="84"/>
  <c r="W4" i="99" s="1"/>
  <c r="Q61" i="84"/>
  <c r="O4" i="99" s="1"/>
  <c r="I61" i="84"/>
  <c r="G4" i="99" s="1"/>
  <c r="AF61" i="84"/>
  <c r="AD4" i="99" s="1"/>
  <c r="X61" i="84"/>
  <c r="V4" i="99" s="1"/>
  <c r="P61" i="84"/>
  <c r="N4" i="99" s="1"/>
  <c r="H61" i="84"/>
  <c r="F4" i="99" s="1"/>
  <c r="AE61" i="84"/>
  <c r="AC4" i="99" s="1"/>
  <c r="W61" i="84"/>
  <c r="U4" i="99" s="1"/>
  <c r="O61" i="84"/>
  <c r="M4" i="99" s="1"/>
  <c r="G61" i="84"/>
  <c r="E4" i="99" s="1"/>
  <c r="AC61" i="84"/>
  <c r="AA4" i="99" s="1"/>
  <c r="F61" i="84"/>
  <c r="D4" i="99" s="1"/>
  <c r="AA61" i="84"/>
  <c r="Y4" i="99" s="1"/>
  <c r="E61" i="84"/>
  <c r="C4" i="99" s="1"/>
  <c r="V61" i="84"/>
  <c r="T4" i="99" s="1"/>
  <c r="U61" i="84"/>
  <c r="S4" i="99" s="1"/>
  <c r="S61" i="84"/>
  <c r="Q4" i="99" s="1"/>
  <c r="N61" i="84"/>
  <c r="L4" i="99" s="1"/>
  <c r="AI61" i="84"/>
  <c r="AG4" i="99" s="1"/>
  <c r="AD61" i="84"/>
  <c r="AB4" i="99" s="1"/>
  <c r="M61" i="84"/>
  <c r="K4" i="99" s="1"/>
  <c r="K61" i="84"/>
  <c r="I4" i="99" s="1"/>
  <c r="A23" i="84"/>
  <c r="D23" i="84" s="1"/>
  <c r="B5" i="96" s="1"/>
  <c r="W22" i="84"/>
  <c r="U4" i="96" s="1"/>
  <c r="AE22" i="84"/>
  <c r="AC4" i="96" s="1"/>
  <c r="P22" i="84"/>
  <c r="N4" i="96" s="1"/>
  <c r="X22" i="84"/>
  <c r="V4" i="96" s="1"/>
  <c r="AF22" i="84"/>
  <c r="AD4" i="96" s="1"/>
  <c r="Q22" i="84"/>
  <c r="O4" i="96" s="1"/>
  <c r="Y22" i="84"/>
  <c r="W4" i="96" s="1"/>
  <c r="AG22" i="84"/>
  <c r="AE4" i="96" s="1"/>
  <c r="R22" i="84"/>
  <c r="P4" i="96" s="1"/>
  <c r="Z22" i="84"/>
  <c r="X4" i="96" s="1"/>
  <c r="AH22" i="84"/>
  <c r="AF4" i="96" s="1"/>
  <c r="S22" i="84"/>
  <c r="Q4" i="96" s="1"/>
  <c r="AA22" i="84"/>
  <c r="Y4" i="96" s="1"/>
  <c r="AI22" i="84"/>
  <c r="AG4" i="96" s="1"/>
  <c r="T22" i="84"/>
  <c r="R4" i="96" s="1"/>
  <c r="AB22" i="84"/>
  <c r="Z4" i="96" s="1"/>
  <c r="AC22" i="84"/>
  <c r="AA4" i="96" s="1"/>
  <c r="AD22" i="84"/>
  <c r="AB4" i="96" s="1"/>
  <c r="V22" i="84"/>
  <c r="T4" i="96" s="1"/>
  <c r="U22" i="84"/>
  <c r="S4" i="96" s="1"/>
  <c r="B4" i="18" l="1"/>
  <c r="B4" i="70"/>
  <c r="B4" i="102"/>
  <c r="B4" i="72"/>
  <c r="B4" i="104"/>
  <c r="B4" i="73"/>
  <c r="B4" i="105"/>
  <c r="B4" i="71"/>
  <c r="B4" i="103"/>
  <c r="B4" i="74"/>
  <c r="B4" i="101"/>
  <c r="B4" i="13"/>
  <c r="B4" i="100"/>
  <c r="B4" i="11"/>
  <c r="B4" i="98"/>
  <c r="B4" i="12"/>
  <c r="B4" i="99"/>
  <c r="B4" i="20"/>
  <c r="B4" i="97"/>
  <c r="B7" i="21"/>
  <c r="B7" i="91"/>
  <c r="B10" i="21"/>
  <c r="B10" i="91"/>
  <c r="B10" i="74"/>
  <c r="B10" i="101"/>
  <c r="B7" i="74"/>
  <c r="B7" i="101"/>
  <c r="E23" i="84"/>
  <c r="C5" i="96" s="1"/>
  <c r="G8" i="84"/>
  <c r="F23" i="84"/>
  <c r="D5" i="96" s="1"/>
  <c r="D88" i="87"/>
  <c r="M96" i="87" s="1"/>
  <c r="N96" i="87" s="1"/>
  <c r="E155" i="84"/>
  <c r="F15" i="84"/>
  <c r="E158" i="84"/>
  <c r="F25" i="84"/>
  <c r="D7" i="96" s="1"/>
  <c r="E90" i="84"/>
  <c r="E93" i="84"/>
  <c r="E65" i="66"/>
  <c r="A179" i="84"/>
  <c r="A166" i="84"/>
  <c r="A205" i="84"/>
  <c r="A153" i="84"/>
  <c r="A37" i="84"/>
  <c r="A38" i="84" s="1"/>
  <c r="G36" i="84"/>
  <c r="D36" i="84"/>
  <c r="F36" i="84"/>
  <c r="E36" i="84"/>
  <c r="A192" i="84"/>
  <c r="A63" i="84"/>
  <c r="A64" i="84" s="1"/>
  <c r="D62" i="84"/>
  <c r="G62" i="84"/>
  <c r="F62" i="84"/>
  <c r="E62" i="84"/>
  <c r="A115" i="84"/>
  <c r="A116" i="84" s="1"/>
  <c r="G114" i="84"/>
  <c r="F114" i="84"/>
  <c r="E114" i="84"/>
  <c r="D114" i="84"/>
  <c r="A50" i="84"/>
  <c r="A51" i="84" s="1"/>
  <c r="G49" i="84"/>
  <c r="F49" i="84"/>
  <c r="E49" i="84"/>
  <c r="D49" i="84"/>
  <c r="A76" i="84"/>
  <c r="A77" i="84" s="1"/>
  <c r="D75" i="84"/>
  <c r="G75" i="84"/>
  <c r="F75" i="84"/>
  <c r="E75" i="84"/>
  <c r="A102" i="84"/>
  <c r="A103" i="84" s="1"/>
  <c r="G101" i="84"/>
  <c r="F101" i="84"/>
  <c r="E101" i="84"/>
  <c r="D101" i="84"/>
  <c r="A89" i="84"/>
  <c r="A90" i="84" s="1"/>
  <c r="D88" i="84"/>
  <c r="G88" i="84"/>
  <c r="F88" i="84"/>
  <c r="E88" i="84"/>
  <c r="A128" i="84"/>
  <c r="A129" i="84" s="1"/>
  <c r="G127" i="84"/>
  <c r="F127" i="84"/>
  <c r="E127" i="84"/>
  <c r="D127" i="84"/>
  <c r="A24" i="84"/>
  <c r="A25" i="84" s="1"/>
  <c r="B5" i="18"/>
  <c r="A141" i="84"/>
  <c r="A142" i="84" s="1"/>
  <c r="G140" i="84"/>
  <c r="F140" i="84"/>
  <c r="E140" i="84"/>
  <c r="D140" i="84"/>
  <c r="E178" i="84"/>
  <c r="C4" i="93" s="1"/>
  <c r="F152" i="84"/>
  <c r="D4" i="91" s="1"/>
  <c r="G165" i="84"/>
  <c r="E4" i="92" s="1"/>
  <c r="H178" i="84"/>
  <c r="F4" i="93" s="1"/>
  <c r="I178" i="84"/>
  <c r="G4" i="93" s="1"/>
  <c r="J152" i="84"/>
  <c r="H4" i="91" s="1"/>
  <c r="K178" i="84"/>
  <c r="I4" i="93" s="1"/>
  <c r="L191" i="84"/>
  <c r="J4" i="94" s="1"/>
  <c r="M152" i="84"/>
  <c r="K4" i="91" s="1"/>
  <c r="N178" i="84"/>
  <c r="L4" i="93" s="1"/>
  <c r="O204" i="84"/>
  <c r="M4" i="95" s="1"/>
  <c r="D43" i="44"/>
  <c r="D41" i="44"/>
  <c r="D40" i="44"/>
  <c r="B162" i="75"/>
  <c r="B166" i="75"/>
  <c r="B37" i="44"/>
  <c r="AI17" i="40"/>
  <c r="AH17" i="40"/>
  <c r="AG17" i="40"/>
  <c r="AF17" i="40"/>
  <c r="AE17" i="40"/>
  <c r="AD17" i="40"/>
  <c r="AC17" i="40"/>
  <c r="AB17" i="40"/>
  <c r="AA17" i="40"/>
  <c r="Z17" i="40"/>
  <c r="Y17" i="40"/>
  <c r="X17" i="40"/>
  <c r="W17" i="40"/>
  <c r="V17" i="40"/>
  <c r="U17" i="40"/>
  <c r="T17" i="40"/>
  <c r="S17" i="40"/>
  <c r="R17" i="40"/>
  <c r="Q17" i="40"/>
  <c r="P17" i="40"/>
  <c r="O17" i="40"/>
  <c r="N17" i="40"/>
  <c r="M17" i="40"/>
  <c r="L17" i="40"/>
  <c r="K17" i="40"/>
  <c r="J17" i="40"/>
  <c r="I17" i="40"/>
  <c r="H17" i="40"/>
  <c r="G17" i="40"/>
  <c r="F17" i="40"/>
  <c r="E17" i="40"/>
  <c r="D17" i="40"/>
  <c r="C17" i="40" s="1"/>
  <c r="B17" i="40" s="1"/>
  <c r="B129" i="40" s="1"/>
  <c r="E5" i="101" l="1"/>
  <c r="B5" i="13"/>
  <c r="B5" i="100"/>
  <c r="C5" i="103"/>
  <c r="B5" i="73"/>
  <c r="B5" i="105"/>
  <c r="C5" i="104"/>
  <c r="E5" i="105"/>
  <c r="B5" i="70"/>
  <c r="B5" i="102"/>
  <c r="E5" i="104"/>
  <c r="C5" i="102"/>
  <c r="D5" i="103"/>
  <c r="I79" i="87"/>
  <c r="M86" i="87" s="1"/>
  <c r="N86" i="87" s="1"/>
  <c r="C10" i="91"/>
  <c r="C5" i="99"/>
  <c r="E5" i="98"/>
  <c r="B5" i="71"/>
  <c r="B5" i="103"/>
  <c r="D5" i="104"/>
  <c r="D5" i="102"/>
  <c r="B5" i="11"/>
  <c r="B5" i="98"/>
  <c r="E5" i="103"/>
  <c r="C5" i="97"/>
  <c r="D5" i="98"/>
  <c r="D5" i="105"/>
  <c r="E5" i="100"/>
  <c r="C5" i="101"/>
  <c r="E5" i="102"/>
  <c r="C5" i="98"/>
  <c r="D5" i="97"/>
  <c r="I78" i="87"/>
  <c r="C7" i="91"/>
  <c r="B5" i="20"/>
  <c r="B5" i="97"/>
  <c r="D5" i="101"/>
  <c r="C5" i="100"/>
  <c r="D5" i="99"/>
  <c r="E5" i="97"/>
  <c r="C5" i="105"/>
  <c r="B5" i="72"/>
  <c r="B5" i="104"/>
  <c r="B5" i="74"/>
  <c r="B5" i="101"/>
  <c r="D5" i="100"/>
  <c r="E5" i="99"/>
  <c r="B5" i="12"/>
  <c r="B5" i="99"/>
  <c r="C7" i="101"/>
  <c r="C10" i="101"/>
  <c r="H8" i="84"/>
  <c r="G23" i="84"/>
  <c r="F93" i="84"/>
  <c r="F90" i="84"/>
  <c r="G15" i="84"/>
  <c r="F158" i="84"/>
  <c r="F155" i="84"/>
  <c r="O152" i="84"/>
  <c r="M4" i="91" s="1"/>
  <c r="N165" i="84"/>
  <c r="L4" i="92" s="1"/>
  <c r="G191" i="84"/>
  <c r="E4" i="94" s="1"/>
  <c r="I191" i="84"/>
  <c r="G4" i="94" s="1"/>
  <c r="H191" i="84"/>
  <c r="F4" i="94" s="1"/>
  <c r="H165" i="84"/>
  <c r="F4" i="92" s="1"/>
  <c r="F178" i="84"/>
  <c r="D4" i="93" s="1"/>
  <c r="F204" i="84"/>
  <c r="D4" i="95" s="1"/>
  <c r="G178" i="84"/>
  <c r="E4" i="93" s="1"/>
  <c r="N204" i="84"/>
  <c r="L4" i="95" s="1"/>
  <c r="O178" i="84"/>
  <c r="M4" i="93" s="1"/>
  <c r="O191" i="84"/>
  <c r="M4" i="94" s="1"/>
  <c r="H204" i="84"/>
  <c r="F4" i="95" s="1"/>
  <c r="L204" i="84"/>
  <c r="J4" i="95" s="1"/>
  <c r="L152" i="84"/>
  <c r="J4" i="91" s="1"/>
  <c r="I152" i="84"/>
  <c r="G4" i="91" s="1"/>
  <c r="G152" i="84"/>
  <c r="E4" i="91" s="1"/>
  <c r="I204" i="84"/>
  <c r="G4" i="95" s="1"/>
  <c r="E165" i="84"/>
  <c r="C4" i="92" s="1"/>
  <c r="J178" i="84"/>
  <c r="H4" i="93" s="1"/>
  <c r="K191" i="84"/>
  <c r="I4" i="94" s="1"/>
  <c r="M191" i="84"/>
  <c r="K4" i="94" s="1"/>
  <c r="J204" i="84"/>
  <c r="H4" i="95" s="1"/>
  <c r="F165" i="84"/>
  <c r="D4" i="92" s="1"/>
  <c r="O165" i="84"/>
  <c r="M4" i="92" s="1"/>
  <c r="L178" i="84"/>
  <c r="J4" i="93" s="1"/>
  <c r="E152" i="84"/>
  <c r="C4" i="91" s="1"/>
  <c r="N152" i="84"/>
  <c r="L4" i="91" s="1"/>
  <c r="K204" i="84"/>
  <c r="I4" i="95" s="1"/>
  <c r="E204" i="84"/>
  <c r="C4" i="95" s="1"/>
  <c r="G204" i="84"/>
  <c r="E4" i="95" s="1"/>
  <c r="M165" i="84"/>
  <c r="K4" i="92" s="1"/>
  <c r="M178" i="84"/>
  <c r="K4" i="93" s="1"/>
  <c r="E191" i="84"/>
  <c r="C4" i="94" s="1"/>
  <c r="F191" i="84"/>
  <c r="D4" i="94" s="1"/>
  <c r="N191" i="84"/>
  <c r="L4" i="94" s="1"/>
  <c r="J191" i="84"/>
  <c r="H4" i="94" s="1"/>
  <c r="M204" i="84"/>
  <c r="K4" i="95" s="1"/>
  <c r="J165" i="84"/>
  <c r="H4" i="92" s="1"/>
  <c r="L165" i="84"/>
  <c r="J4" i="92" s="1"/>
  <c r="K165" i="84"/>
  <c r="I4" i="92" s="1"/>
  <c r="K152" i="84"/>
  <c r="I4" i="91" s="1"/>
  <c r="H152" i="84"/>
  <c r="F4" i="91" s="1"/>
  <c r="I165" i="84"/>
  <c r="G4" i="92" s="1"/>
  <c r="L189" i="84"/>
  <c r="J2" i="94" s="1"/>
  <c r="L202" i="84"/>
  <c r="J2" i="95" s="1"/>
  <c r="L150" i="84"/>
  <c r="J2" i="91" s="1"/>
  <c r="L163" i="84"/>
  <c r="J2" i="92" s="1"/>
  <c r="L176" i="84"/>
  <c r="J2" i="93" s="1"/>
  <c r="E176" i="84"/>
  <c r="C2" i="93" s="1"/>
  <c r="E163" i="84"/>
  <c r="C2" i="92" s="1"/>
  <c r="E202" i="84"/>
  <c r="C2" i="95" s="1"/>
  <c r="E189" i="84"/>
  <c r="C2" i="94" s="1"/>
  <c r="E150" i="84"/>
  <c r="C2" i="91" s="1"/>
  <c r="M163" i="84"/>
  <c r="K2" i="92" s="1"/>
  <c r="M202" i="84"/>
  <c r="K2" i="95" s="1"/>
  <c r="M150" i="84"/>
  <c r="K2" i="91" s="1"/>
  <c r="M176" i="84"/>
  <c r="K2" i="93" s="1"/>
  <c r="M189" i="84"/>
  <c r="K2" i="94" s="1"/>
  <c r="F189" i="84"/>
  <c r="D2" i="94" s="1"/>
  <c r="F176" i="84"/>
  <c r="D2" i="93" s="1"/>
  <c r="F150" i="84"/>
  <c r="D2" i="91" s="1"/>
  <c r="F163" i="84"/>
  <c r="D2" i="92" s="1"/>
  <c r="F202" i="84"/>
  <c r="D2" i="95" s="1"/>
  <c r="N163" i="84"/>
  <c r="L2" i="92" s="1"/>
  <c r="N176" i="84"/>
  <c r="L2" i="93" s="1"/>
  <c r="N150" i="84"/>
  <c r="L2" i="91" s="1"/>
  <c r="N189" i="84"/>
  <c r="L2" i="94" s="1"/>
  <c r="N202" i="84"/>
  <c r="L2" i="95" s="1"/>
  <c r="G163" i="84"/>
  <c r="E2" i="92" s="1"/>
  <c r="G189" i="84"/>
  <c r="E2" i="94" s="1"/>
  <c r="G176" i="84"/>
  <c r="E2" i="93" s="1"/>
  <c r="G202" i="84"/>
  <c r="E2" i="95" s="1"/>
  <c r="G150" i="84"/>
  <c r="E2" i="91" s="1"/>
  <c r="O163" i="84"/>
  <c r="M2" i="92" s="1"/>
  <c r="O176" i="84"/>
  <c r="M2" i="93" s="1"/>
  <c r="O202" i="84"/>
  <c r="M2" i="95" s="1"/>
  <c r="O150" i="84"/>
  <c r="M2" i="91" s="1"/>
  <c r="O189" i="84"/>
  <c r="M2" i="94" s="1"/>
  <c r="I189" i="84"/>
  <c r="G2" i="94" s="1"/>
  <c r="I150" i="84"/>
  <c r="G2" i="91" s="1"/>
  <c r="I163" i="84"/>
  <c r="G2" i="92" s="1"/>
  <c r="I176" i="84"/>
  <c r="G2" i="93" s="1"/>
  <c r="I202" i="84"/>
  <c r="G2" i="95" s="1"/>
  <c r="J150" i="84"/>
  <c r="H2" i="91" s="1"/>
  <c r="J189" i="84"/>
  <c r="H2" i="94" s="1"/>
  <c r="J163" i="84"/>
  <c r="H2" i="92" s="1"/>
  <c r="J176" i="84"/>
  <c r="H2" i="93" s="1"/>
  <c r="J202" i="84"/>
  <c r="H2" i="95" s="1"/>
  <c r="H163" i="84"/>
  <c r="F2" i="92" s="1"/>
  <c r="H176" i="84"/>
  <c r="F2" i="93" s="1"/>
  <c r="H150" i="84"/>
  <c r="F2" i="91" s="1"/>
  <c r="H202" i="84"/>
  <c r="F2" i="95" s="1"/>
  <c r="H189" i="84"/>
  <c r="F2" i="94" s="1"/>
  <c r="K150" i="84"/>
  <c r="I2" i="91" s="1"/>
  <c r="K189" i="84"/>
  <c r="I2" i="94" s="1"/>
  <c r="K163" i="84"/>
  <c r="I2" i="92" s="1"/>
  <c r="K176" i="84"/>
  <c r="I2" i="93" s="1"/>
  <c r="K202" i="84"/>
  <c r="I2" i="95" s="1"/>
  <c r="A39" i="84"/>
  <c r="A40" i="84" s="1"/>
  <c r="A41" i="84" s="1"/>
  <c r="D38" i="84"/>
  <c r="E38" i="84"/>
  <c r="G38" i="84"/>
  <c r="F38" i="84"/>
  <c r="A193" i="84"/>
  <c r="AB192" i="84"/>
  <c r="T192" i="84"/>
  <c r="L192" i="84"/>
  <c r="D192" i="84"/>
  <c r="AI192" i="84"/>
  <c r="AA192" i="84"/>
  <c r="S192" i="84"/>
  <c r="K192" i="84"/>
  <c r="AH192" i="84"/>
  <c r="Z192" i="84"/>
  <c r="R192" i="84"/>
  <c r="J192" i="84"/>
  <c r="AF192" i="84"/>
  <c r="X192" i="84"/>
  <c r="P192" i="84"/>
  <c r="H192" i="84"/>
  <c r="AE192" i="84"/>
  <c r="O192" i="84"/>
  <c r="AD192" i="84"/>
  <c r="N192" i="84"/>
  <c r="AC192" i="84"/>
  <c r="M192" i="84"/>
  <c r="Y192" i="84"/>
  <c r="I192" i="84"/>
  <c r="W192" i="84"/>
  <c r="G192" i="84"/>
  <c r="V192" i="84"/>
  <c r="F192" i="84"/>
  <c r="E192" i="84"/>
  <c r="AG192" i="84"/>
  <c r="U192" i="84"/>
  <c r="Q192" i="84"/>
  <c r="A154" i="84"/>
  <c r="F153" i="84"/>
  <c r="N153" i="84"/>
  <c r="V153" i="84"/>
  <c r="AD153" i="84"/>
  <c r="G153" i="84"/>
  <c r="O153" i="84"/>
  <c r="W153" i="84"/>
  <c r="AE153" i="84"/>
  <c r="H153" i="84"/>
  <c r="P153" i="84"/>
  <c r="X153" i="84"/>
  <c r="AF153" i="84"/>
  <c r="I153" i="84"/>
  <c r="Q153" i="84"/>
  <c r="Y153" i="84"/>
  <c r="AG153" i="84"/>
  <c r="K153" i="84"/>
  <c r="AA153" i="84"/>
  <c r="L153" i="84"/>
  <c r="AB153" i="84"/>
  <c r="J153" i="84"/>
  <c r="Z153" i="84"/>
  <c r="M153" i="84"/>
  <c r="AC153" i="84"/>
  <c r="R153" i="84"/>
  <c r="AH153" i="84"/>
  <c r="U153" i="84"/>
  <c r="S153" i="84"/>
  <c r="AI153" i="84"/>
  <c r="D153" i="84"/>
  <c r="T153" i="84"/>
  <c r="E153" i="84"/>
  <c r="A206" i="84"/>
  <c r="AF205" i="84"/>
  <c r="X205" i="84"/>
  <c r="P205" i="84"/>
  <c r="H205" i="84"/>
  <c r="AE205" i="84"/>
  <c r="W205" i="84"/>
  <c r="O205" i="84"/>
  <c r="G205" i="84"/>
  <c r="AD205" i="84"/>
  <c r="V205" i="84"/>
  <c r="N205" i="84"/>
  <c r="F205" i="84"/>
  <c r="AC205" i="84"/>
  <c r="U205" i="84"/>
  <c r="M205" i="84"/>
  <c r="E205" i="84"/>
  <c r="AB205" i="84"/>
  <c r="T205" i="84"/>
  <c r="L205" i="84"/>
  <c r="D205" i="84"/>
  <c r="AI205" i="84"/>
  <c r="AA205" i="84"/>
  <c r="S205" i="84"/>
  <c r="K205" i="84"/>
  <c r="J205" i="84"/>
  <c r="I205" i="84"/>
  <c r="AH205" i="84"/>
  <c r="AG205" i="84"/>
  <c r="Z205" i="84"/>
  <c r="Y205" i="84"/>
  <c r="R205" i="84"/>
  <c r="Q205" i="84"/>
  <c r="A167" i="84"/>
  <c r="AI166" i="84"/>
  <c r="AA166" i="84"/>
  <c r="S166" i="84"/>
  <c r="K166" i="84"/>
  <c r="AH166" i="84"/>
  <c r="Z166" i="84"/>
  <c r="R166" i="84"/>
  <c r="J166" i="84"/>
  <c r="Y166" i="84"/>
  <c r="O166" i="84"/>
  <c r="E166" i="84"/>
  <c r="X166" i="84"/>
  <c r="N166" i="84"/>
  <c r="D166" i="84"/>
  <c r="AG166" i="84"/>
  <c r="W166" i="84"/>
  <c r="M166" i="84"/>
  <c r="AF166" i="84"/>
  <c r="V166" i="84"/>
  <c r="L166" i="84"/>
  <c r="AE166" i="84"/>
  <c r="U166" i="84"/>
  <c r="I166" i="84"/>
  <c r="AD166" i="84"/>
  <c r="F166" i="84"/>
  <c r="AC166" i="84"/>
  <c r="AB166" i="84"/>
  <c r="T166" i="84"/>
  <c r="Q166" i="84"/>
  <c r="H166" i="84"/>
  <c r="P166" i="84"/>
  <c r="G166" i="84"/>
  <c r="A180" i="84"/>
  <c r="AB179" i="84"/>
  <c r="T179" i="84"/>
  <c r="L179" i="84"/>
  <c r="D179" i="84"/>
  <c r="AI179" i="84"/>
  <c r="AA179" i="84"/>
  <c r="S179" i="84"/>
  <c r="K179" i="84"/>
  <c r="AH179" i="84"/>
  <c r="Z179" i="84"/>
  <c r="R179" i="84"/>
  <c r="J179" i="84"/>
  <c r="AG179" i="84"/>
  <c r="Y179" i="84"/>
  <c r="Q179" i="84"/>
  <c r="I179" i="84"/>
  <c r="AF179" i="84"/>
  <c r="X179" i="84"/>
  <c r="P179" i="84"/>
  <c r="H179" i="84"/>
  <c r="AE179" i="84"/>
  <c r="M179" i="84"/>
  <c r="AD179" i="84"/>
  <c r="G179" i="84"/>
  <c r="AC179" i="84"/>
  <c r="F179" i="84"/>
  <c r="W179" i="84"/>
  <c r="E179" i="84"/>
  <c r="V179" i="84"/>
  <c r="U179" i="84"/>
  <c r="N179" i="84"/>
  <c r="O179" i="84"/>
  <c r="A91" i="84"/>
  <c r="A92" i="84" s="1"/>
  <c r="A93" i="84" s="1"/>
  <c r="A26" i="84"/>
  <c r="A27" i="84" s="1"/>
  <c r="A28" i="84" s="1"/>
  <c r="A130" i="84"/>
  <c r="A131" i="84" s="1"/>
  <c r="A132" i="84" s="1"/>
  <c r="F129" i="84"/>
  <c r="E129" i="84"/>
  <c r="D129" i="84"/>
  <c r="A104" i="84"/>
  <c r="A105" i="84" s="1"/>
  <c r="A106" i="84" s="1"/>
  <c r="F103" i="84"/>
  <c r="E103" i="84"/>
  <c r="D103" i="84"/>
  <c r="A52" i="84"/>
  <c r="A53" i="84" s="1"/>
  <c r="A54" i="84" s="1"/>
  <c r="F51" i="84"/>
  <c r="E51" i="84"/>
  <c r="D51" i="84"/>
  <c r="A117" i="84"/>
  <c r="A118" i="84" s="1"/>
  <c r="A119" i="84" s="1"/>
  <c r="F116" i="84"/>
  <c r="E116" i="84"/>
  <c r="D116" i="84"/>
  <c r="A78" i="84"/>
  <c r="A79" i="84" s="1"/>
  <c r="A80" i="84" s="1"/>
  <c r="D77" i="84"/>
  <c r="F77" i="84"/>
  <c r="E77" i="84"/>
  <c r="A143" i="84"/>
  <c r="A144" i="84" s="1"/>
  <c r="A145" i="84" s="1"/>
  <c r="F142" i="84"/>
  <c r="E142" i="84"/>
  <c r="D142" i="84"/>
  <c r="A65" i="84"/>
  <c r="A66" i="84" s="1"/>
  <c r="A67" i="84" s="1"/>
  <c r="D64" i="84"/>
  <c r="F64" i="84"/>
  <c r="E64" i="84"/>
  <c r="B2" i="40"/>
  <c r="B2" i="64"/>
  <c r="D4" i="69" s="1"/>
  <c r="B2" i="62"/>
  <c r="U166" i="75"/>
  <c r="C160" i="75"/>
  <c r="D160" i="75" s="1"/>
  <c r="E160" i="75" s="1"/>
  <c r="F160" i="75" s="1"/>
  <c r="G160" i="75" s="1"/>
  <c r="H160" i="75" s="1"/>
  <c r="I160" i="75" s="1"/>
  <c r="J160" i="75" s="1"/>
  <c r="K160" i="75" s="1"/>
  <c r="L160" i="75" s="1"/>
  <c r="M160" i="75" s="1"/>
  <c r="N160" i="75" s="1"/>
  <c r="O160" i="75" s="1"/>
  <c r="P160" i="75" s="1"/>
  <c r="Q160" i="75" s="1"/>
  <c r="R160" i="75" s="1"/>
  <c r="S160" i="75" s="1"/>
  <c r="T160" i="75" s="1"/>
  <c r="U160" i="75" s="1"/>
  <c r="C162" i="75"/>
  <c r="D162" i="75"/>
  <c r="E162" i="75"/>
  <c r="F162" i="75"/>
  <c r="G162" i="75"/>
  <c r="H162" i="75"/>
  <c r="I162" i="75"/>
  <c r="J162" i="75"/>
  <c r="K162" i="75"/>
  <c r="L162" i="75"/>
  <c r="M162" i="75"/>
  <c r="N162" i="75"/>
  <c r="O162" i="75"/>
  <c r="P162" i="75"/>
  <c r="Q162" i="75"/>
  <c r="R162" i="75"/>
  <c r="S162" i="75"/>
  <c r="T162" i="75"/>
  <c r="U162" i="75"/>
  <c r="B163" i="75"/>
  <c r="C163" i="75"/>
  <c r="D163" i="75"/>
  <c r="E163" i="75"/>
  <c r="F163" i="75"/>
  <c r="G163" i="75"/>
  <c r="H163" i="75"/>
  <c r="I163" i="75"/>
  <c r="J163" i="75"/>
  <c r="K163" i="75"/>
  <c r="L163" i="75"/>
  <c r="M163" i="75"/>
  <c r="N163" i="75"/>
  <c r="O163" i="75"/>
  <c r="P163" i="75"/>
  <c r="Q163" i="75"/>
  <c r="R163" i="75"/>
  <c r="S163" i="75"/>
  <c r="T163" i="75"/>
  <c r="U163" i="75"/>
  <c r="C166" i="75"/>
  <c r="D166" i="75"/>
  <c r="E166" i="75"/>
  <c r="F166" i="75"/>
  <c r="G166" i="75"/>
  <c r="H166" i="75"/>
  <c r="I166" i="75"/>
  <c r="J166" i="75"/>
  <c r="K166" i="75"/>
  <c r="L166" i="75"/>
  <c r="M166" i="75"/>
  <c r="N166" i="75"/>
  <c r="O166" i="75"/>
  <c r="P166" i="75"/>
  <c r="Q166" i="75"/>
  <c r="R166" i="75"/>
  <c r="S166" i="75"/>
  <c r="T166" i="75"/>
  <c r="B167" i="75"/>
  <c r="C167" i="75"/>
  <c r="D167" i="75"/>
  <c r="E167" i="75"/>
  <c r="F167" i="75"/>
  <c r="G167" i="75"/>
  <c r="H167" i="75"/>
  <c r="I167" i="75"/>
  <c r="J167" i="75"/>
  <c r="K167" i="75"/>
  <c r="L167" i="75"/>
  <c r="M167" i="75"/>
  <c r="N167" i="75"/>
  <c r="O167" i="75"/>
  <c r="P167" i="75"/>
  <c r="Q167" i="75"/>
  <c r="R167" i="75"/>
  <c r="S167" i="75"/>
  <c r="T167" i="75"/>
  <c r="U167" i="75"/>
  <c r="A49" i="69"/>
  <c r="A50" i="69"/>
  <c r="B50" i="69"/>
  <c r="C50" i="69"/>
  <c r="D50" i="69"/>
  <c r="E50" i="69"/>
  <c r="F50" i="69"/>
  <c r="G50" i="69"/>
  <c r="H50" i="69"/>
  <c r="I50" i="69"/>
  <c r="J50" i="69"/>
  <c r="K50" i="69"/>
  <c r="L50" i="69"/>
  <c r="M50" i="69"/>
  <c r="N50" i="69"/>
  <c r="O50" i="69"/>
  <c r="P50" i="69"/>
  <c r="Q50" i="69"/>
  <c r="R50" i="69"/>
  <c r="S50" i="69"/>
  <c r="T50" i="69"/>
  <c r="U50" i="69"/>
  <c r="V50" i="69"/>
  <c r="W50" i="69"/>
  <c r="X50" i="69"/>
  <c r="Y50" i="69"/>
  <c r="Z50" i="69"/>
  <c r="AA50" i="69"/>
  <c r="AB50" i="69"/>
  <c r="AC50" i="69"/>
  <c r="AD50" i="69"/>
  <c r="AE50" i="69"/>
  <c r="AF50" i="69"/>
  <c r="AG50" i="69"/>
  <c r="AH50" i="69"/>
  <c r="AI50" i="69"/>
  <c r="A51" i="69"/>
  <c r="B51" i="69"/>
  <c r="C51" i="69"/>
  <c r="D51" i="69"/>
  <c r="E51" i="69"/>
  <c r="F51" i="69"/>
  <c r="G51" i="69"/>
  <c r="H51" i="69"/>
  <c r="I51" i="69"/>
  <c r="J51" i="69"/>
  <c r="K51" i="69"/>
  <c r="L51" i="69"/>
  <c r="M51" i="69"/>
  <c r="N51" i="69"/>
  <c r="O51" i="69"/>
  <c r="P51" i="69"/>
  <c r="Q51" i="69"/>
  <c r="R51" i="69"/>
  <c r="S51" i="69"/>
  <c r="T51" i="69"/>
  <c r="U51" i="69"/>
  <c r="V51" i="69"/>
  <c r="W51" i="69"/>
  <c r="X51" i="69"/>
  <c r="Y51" i="69"/>
  <c r="Z51" i="69"/>
  <c r="AA51" i="69"/>
  <c r="AB51" i="69"/>
  <c r="AC51" i="69"/>
  <c r="AD51" i="69"/>
  <c r="AE51" i="69"/>
  <c r="AF51" i="69"/>
  <c r="AG51" i="69"/>
  <c r="AH51" i="69"/>
  <c r="AI51" i="69"/>
  <c r="A52" i="69"/>
  <c r="B52" i="69"/>
  <c r="C52" i="69"/>
  <c r="D52" i="69"/>
  <c r="E52" i="69"/>
  <c r="F52" i="69"/>
  <c r="G52" i="69"/>
  <c r="H52" i="69"/>
  <c r="I52" i="69"/>
  <c r="J52" i="69"/>
  <c r="K52" i="69"/>
  <c r="L52" i="69"/>
  <c r="M52" i="69"/>
  <c r="N52" i="69"/>
  <c r="O52" i="69"/>
  <c r="P52" i="69"/>
  <c r="Q52" i="69"/>
  <c r="R52" i="69"/>
  <c r="S52" i="69"/>
  <c r="T52" i="69"/>
  <c r="U52" i="69"/>
  <c r="V52" i="69"/>
  <c r="W52" i="69"/>
  <c r="X52" i="69"/>
  <c r="Y52" i="69"/>
  <c r="Z52" i="69"/>
  <c r="AA52" i="69"/>
  <c r="AB52" i="69"/>
  <c r="AC52" i="69"/>
  <c r="AD52" i="69"/>
  <c r="AE52" i="69"/>
  <c r="AF52" i="69"/>
  <c r="AG52" i="69"/>
  <c r="AH52" i="69"/>
  <c r="AI52" i="69"/>
  <c r="A53" i="69"/>
  <c r="B53" i="69"/>
  <c r="C53" i="69"/>
  <c r="D53" i="69"/>
  <c r="E53" i="69"/>
  <c r="F53" i="69"/>
  <c r="G53" i="69"/>
  <c r="H53" i="69"/>
  <c r="I53" i="69"/>
  <c r="J53" i="69"/>
  <c r="K53" i="69"/>
  <c r="L53" i="69"/>
  <c r="M53" i="69"/>
  <c r="N53" i="69"/>
  <c r="O53" i="69"/>
  <c r="P53" i="69"/>
  <c r="Q53" i="69"/>
  <c r="R53" i="69"/>
  <c r="S53" i="69"/>
  <c r="T53" i="69"/>
  <c r="U53" i="69"/>
  <c r="V53" i="69"/>
  <c r="W53" i="69"/>
  <c r="X53" i="69"/>
  <c r="Y53" i="69"/>
  <c r="Z53" i="69"/>
  <c r="AA53" i="69"/>
  <c r="AB53" i="69"/>
  <c r="AC53" i="69"/>
  <c r="AD53" i="69"/>
  <c r="AE53" i="69"/>
  <c r="AF53" i="69"/>
  <c r="AG53" i="69"/>
  <c r="AH53" i="69"/>
  <c r="AI53" i="69"/>
  <c r="A54" i="69"/>
  <c r="B54" i="69"/>
  <c r="C54" i="69"/>
  <c r="D54" i="69"/>
  <c r="E54" i="69"/>
  <c r="F54" i="69"/>
  <c r="G54" i="69"/>
  <c r="H54" i="69"/>
  <c r="I54" i="69"/>
  <c r="J54" i="69"/>
  <c r="K54" i="69"/>
  <c r="L54" i="69"/>
  <c r="M54" i="69"/>
  <c r="N54" i="69"/>
  <c r="O54" i="69"/>
  <c r="P54" i="69"/>
  <c r="Q54" i="69"/>
  <c r="R54" i="69"/>
  <c r="S54" i="69"/>
  <c r="T54" i="69"/>
  <c r="U54" i="69"/>
  <c r="V54" i="69"/>
  <c r="W54" i="69"/>
  <c r="X54" i="69"/>
  <c r="Y54" i="69"/>
  <c r="Z54" i="69"/>
  <c r="AA54" i="69"/>
  <c r="AB54" i="69"/>
  <c r="AC54" i="69"/>
  <c r="AD54" i="69"/>
  <c r="AE54" i="69"/>
  <c r="AF54" i="69"/>
  <c r="AG54" i="69"/>
  <c r="AH54" i="69"/>
  <c r="AI54" i="69"/>
  <c r="A55" i="69"/>
  <c r="B55" i="69"/>
  <c r="C55" i="69"/>
  <c r="D55" i="69"/>
  <c r="E55" i="69"/>
  <c r="F55" i="69"/>
  <c r="G55" i="69"/>
  <c r="H55" i="69"/>
  <c r="I55" i="69"/>
  <c r="J55" i="69"/>
  <c r="K55" i="69"/>
  <c r="L55" i="69"/>
  <c r="M55" i="69"/>
  <c r="N55" i="69"/>
  <c r="O55" i="69"/>
  <c r="P55" i="69"/>
  <c r="Q55" i="69"/>
  <c r="R55" i="69"/>
  <c r="S55" i="69"/>
  <c r="T55" i="69"/>
  <c r="U55" i="69"/>
  <c r="V55" i="69"/>
  <c r="W55" i="69"/>
  <c r="X55" i="69"/>
  <c r="Y55" i="69"/>
  <c r="Z55" i="69"/>
  <c r="AA55" i="69"/>
  <c r="AB55" i="69"/>
  <c r="AC55" i="69"/>
  <c r="AD55" i="69"/>
  <c r="AE55" i="69"/>
  <c r="AF55" i="69"/>
  <c r="AG55" i="69"/>
  <c r="AH55" i="69"/>
  <c r="AI55" i="69"/>
  <c r="A56" i="69"/>
  <c r="B56" i="69"/>
  <c r="C56" i="69"/>
  <c r="D56" i="69"/>
  <c r="E56" i="69"/>
  <c r="F56" i="69"/>
  <c r="G56" i="69"/>
  <c r="H56" i="69"/>
  <c r="I56" i="69"/>
  <c r="J56" i="69"/>
  <c r="K56" i="69"/>
  <c r="L56" i="69"/>
  <c r="M56" i="69"/>
  <c r="N56" i="69"/>
  <c r="O56" i="69"/>
  <c r="P56" i="69"/>
  <c r="Q56" i="69"/>
  <c r="R56" i="69"/>
  <c r="S56" i="69"/>
  <c r="T56" i="69"/>
  <c r="U56" i="69"/>
  <c r="V56" i="69"/>
  <c r="W56" i="69"/>
  <c r="X56" i="69"/>
  <c r="Y56" i="69"/>
  <c r="Z56" i="69"/>
  <c r="AA56" i="69"/>
  <c r="AB56" i="69"/>
  <c r="AC56" i="69"/>
  <c r="AD56" i="69"/>
  <c r="AE56" i="69"/>
  <c r="AF56" i="69"/>
  <c r="AG56" i="69"/>
  <c r="AH56" i="69"/>
  <c r="AI56" i="69"/>
  <c r="A57" i="69"/>
  <c r="B57" i="69"/>
  <c r="C57" i="69"/>
  <c r="D57" i="69"/>
  <c r="E57" i="69"/>
  <c r="F57" i="69"/>
  <c r="G57" i="69"/>
  <c r="H57" i="69"/>
  <c r="I57" i="69"/>
  <c r="J57" i="69"/>
  <c r="K57" i="69"/>
  <c r="L57" i="69"/>
  <c r="M57" i="69"/>
  <c r="N57" i="69"/>
  <c r="O57" i="69"/>
  <c r="P57" i="69"/>
  <c r="Q57" i="69"/>
  <c r="R57" i="69"/>
  <c r="S57" i="69"/>
  <c r="T57" i="69"/>
  <c r="U57" i="69"/>
  <c r="V57" i="69"/>
  <c r="W57" i="69"/>
  <c r="X57" i="69"/>
  <c r="Y57" i="69"/>
  <c r="Z57" i="69"/>
  <c r="AA57" i="69"/>
  <c r="AB57" i="69"/>
  <c r="AC57" i="69"/>
  <c r="AD57" i="69"/>
  <c r="AE57" i="69"/>
  <c r="AF57" i="69"/>
  <c r="AG57" i="69"/>
  <c r="AH57" i="69"/>
  <c r="AI57" i="69"/>
  <c r="A19" i="69"/>
  <c r="A20" i="69"/>
  <c r="B20" i="69"/>
  <c r="C20" i="69"/>
  <c r="D20" i="69"/>
  <c r="E20" i="69"/>
  <c r="F20" i="69"/>
  <c r="G20" i="69"/>
  <c r="H20" i="69"/>
  <c r="I20" i="69"/>
  <c r="J20" i="69"/>
  <c r="K20" i="69"/>
  <c r="L20" i="69"/>
  <c r="M20" i="69"/>
  <c r="N20" i="69"/>
  <c r="O20" i="69"/>
  <c r="P20" i="69"/>
  <c r="Q20" i="69"/>
  <c r="R20" i="69"/>
  <c r="S20" i="69"/>
  <c r="T20" i="69"/>
  <c r="U20" i="69"/>
  <c r="V20" i="69"/>
  <c r="W20" i="69"/>
  <c r="X20" i="69"/>
  <c r="Y20" i="69"/>
  <c r="Z20" i="69"/>
  <c r="AA20" i="69"/>
  <c r="AB20" i="69"/>
  <c r="AC20" i="69"/>
  <c r="AD20" i="69"/>
  <c r="AE20" i="69"/>
  <c r="AF20" i="69"/>
  <c r="AG20" i="69"/>
  <c r="AH20" i="69"/>
  <c r="AI20" i="69"/>
  <c r="A21" i="69"/>
  <c r="B21" i="69"/>
  <c r="C21" i="69"/>
  <c r="D21" i="69"/>
  <c r="E21" i="69"/>
  <c r="F21" i="69"/>
  <c r="G21" i="69"/>
  <c r="H21" i="69"/>
  <c r="I21" i="69"/>
  <c r="J21" i="69"/>
  <c r="K21" i="69"/>
  <c r="L21" i="69"/>
  <c r="M21" i="69"/>
  <c r="N21" i="69"/>
  <c r="O21" i="69"/>
  <c r="P21" i="69"/>
  <c r="Q21" i="69"/>
  <c r="R21" i="69"/>
  <c r="S21" i="69"/>
  <c r="T21" i="69"/>
  <c r="U21" i="69"/>
  <c r="V21" i="69"/>
  <c r="W21" i="69"/>
  <c r="X21" i="69"/>
  <c r="Y21" i="69"/>
  <c r="Z21" i="69"/>
  <c r="AA21" i="69"/>
  <c r="AB21" i="69"/>
  <c r="AC21" i="69"/>
  <c r="AD21" i="69"/>
  <c r="AE21" i="69"/>
  <c r="AF21" i="69"/>
  <c r="AG21" i="69"/>
  <c r="AH21" i="69"/>
  <c r="AI21" i="69"/>
  <c r="A22" i="69"/>
  <c r="B22" i="69"/>
  <c r="C22" i="69"/>
  <c r="D22" i="69"/>
  <c r="E22" i="69"/>
  <c r="F22" i="69"/>
  <c r="G22" i="69"/>
  <c r="H22" i="69"/>
  <c r="I22" i="69"/>
  <c r="J22" i="69"/>
  <c r="K22" i="69"/>
  <c r="L22" i="69"/>
  <c r="M22" i="69"/>
  <c r="N22" i="69"/>
  <c r="O22" i="69"/>
  <c r="P22" i="69"/>
  <c r="Q22" i="69"/>
  <c r="R22" i="69"/>
  <c r="S22" i="69"/>
  <c r="T22" i="69"/>
  <c r="U22" i="69"/>
  <c r="V22" i="69"/>
  <c r="W22" i="69"/>
  <c r="X22" i="69"/>
  <c r="Y22" i="69"/>
  <c r="Z22" i="69"/>
  <c r="AA22" i="69"/>
  <c r="AB22" i="69"/>
  <c r="AC22" i="69"/>
  <c r="AD22" i="69"/>
  <c r="AE22" i="69"/>
  <c r="AF22" i="69"/>
  <c r="AG22" i="69"/>
  <c r="AH22" i="69"/>
  <c r="AI22" i="69"/>
  <c r="A23" i="69"/>
  <c r="B23" i="69"/>
  <c r="C23" i="69"/>
  <c r="D23" i="69"/>
  <c r="E23" i="69"/>
  <c r="F23" i="69"/>
  <c r="G23" i="69"/>
  <c r="H23" i="69"/>
  <c r="I23" i="69"/>
  <c r="J23" i="69"/>
  <c r="K23" i="69"/>
  <c r="L23" i="69"/>
  <c r="M23" i="69"/>
  <c r="N23" i="69"/>
  <c r="O23" i="69"/>
  <c r="P23" i="69"/>
  <c r="Q23" i="69"/>
  <c r="R23" i="69"/>
  <c r="S23" i="69"/>
  <c r="T23" i="69"/>
  <c r="U23" i="69"/>
  <c r="V23" i="69"/>
  <c r="W23" i="69"/>
  <c r="X23" i="69"/>
  <c r="Y23" i="69"/>
  <c r="Z23" i="69"/>
  <c r="AA23" i="69"/>
  <c r="AB23" i="69"/>
  <c r="AC23" i="69"/>
  <c r="AD23" i="69"/>
  <c r="AE23" i="69"/>
  <c r="AF23" i="69"/>
  <c r="AG23" i="69"/>
  <c r="AH23" i="69"/>
  <c r="AI23" i="69"/>
  <c r="A24" i="69"/>
  <c r="B24" i="69"/>
  <c r="C24" i="69"/>
  <c r="D24" i="69"/>
  <c r="E24" i="69"/>
  <c r="F24" i="69"/>
  <c r="G24" i="69"/>
  <c r="H24" i="69"/>
  <c r="I24" i="69"/>
  <c r="J24" i="69"/>
  <c r="K24" i="69"/>
  <c r="L24" i="69"/>
  <c r="M24" i="69"/>
  <c r="N24" i="69"/>
  <c r="O24" i="69"/>
  <c r="P24" i="69"/>
  <c r="Q24" i="69"/>
  <c r="R24" i="69"/>
  <c r="S24" i="69"/>
  <c r="T24" i="69"/>
  <c r="U24" i="69"/>
  <c r="V24" i="69"/>
  <c r="W24" i="69"/>
  <c r="X24" i="69"/>
  <c r="Y24" i="69"/>
  <c r="Z24" i="69"/>
  <c r="AA24" i="69"/>
  <c r="AB24" i="69"/>
  <c r="AC24" i="69"/>
  <c r="AD24" i="69"/>
  <c r="AE24" i="69"/>
  <c r="AF24" i="69"/>
  <c r="AG24" i="69"/>
  <c r="AH24" i="69"/>
  <c r="AI24" i="69"/>
  <c r="A25" i="69"/>
  <c r="B25" i="69"/>
  <c r="C25" i="69"/>
  <c r="D25" i="69"/>
  <c r="E25" i="69"/>
  <c r="F25" i="69"/>
  <c r="G25" i="69"/>
  <c r="H25" i="69"/>
  <c r="I25" i="69"/>
  <c r="J25" i="69"/>
  <c r="K25" i="69"/>
  <c r="L25" i="69"/>
  <c r="M25" i="69"/>
  <c r="N25" i="69"/>
  <c r="O25" i="69"/>
  <c r="P25" i="69"/>
  <c r="Q25" i="69"/>
  <c r="R25" i="69"/>
  <c r="S25" i="69"/>
  <c r="T25" i="69"/>
  <c r="U25" i="69"/>
  <c r="V25" i="69"/>
  <c r="W25" i="69"/>
  <c r="X25" i="69"/>
  <c r="Y25" i="69"/>
  <c r="Z25" i="69"/>
  <c r="AA25" i="69"/>
  <c r="AB25" i="69"/>
  <c r="AC25" i="69"/>
  <c r="AD25" i="69"/>
  <c r="AE25" i="69"/>
  <c r="AF25" i="69"/>
  <c r="AG25" i="69"/>
  <c r="AH25" i="69"/>
  <c r="AI25" i="69"/>
  <c r="A26" i="69"/>
  <c r="B26" i="69"/>
  <c r="C26" i="69"/>
  <c r="D26" i="69"/>
  <c r="E26" i="69"/>
  <c r="F26" i="69"/>
  <c r="G26" i="69"/>
  <c r="H26" i="69"/>
  <c r="I26" i="69"/>
  <c r="J26" i="69"/>
  <c r="K26" i="69"/>
  <c r="L26" i="69"/>
  <c r="M26" i="69"/>
  <c r="N26" i="69"/>
  <c r="O26" i="69"/>
  <c r="P26" i="69"/>
  <c r="Q26" i="69"/>
  <c r="R26" i="69"/>
  <c r="S26" i="69"/>
  <c r="T26" i="69"/>
  <c r="U26" i="69"/>
  <c r="V26" i="69"/>
  <c r="W26" i="69"/>
  <c r="X26" i="69"/>
  <c r="Y26" i="69"/>
  <c r="Z26" i="69"/>
  <c r="AA26" i="69"/>
  <c r="AB26" i="69"/>
  <c r="AC26" i="69"/>
  <c r="AD26" i="69"/>
  <c r="AE26" i="69"/>
  <c r="AF26" i="69"/>
  <c r="AG26" i="69"/>
  <c r="AH26" i="69"/>
  <c r="AI26" i="69"/>
  <c r="A27" i="69"/>
  <c r="B27" i="69"/>
  <c r="C27" i="69"/>
  <c r="D27" i="69"/>
  <c r="E27" i="69"/>
  <c r="F27" i="69"/>
  <c r="G27" i="69"/>
  <c r="H27" i="69"/>
  <c r="I27" i="69"/>
  <c r="J27" i="69"/>
  <c r="K27" i="69"/>
  <c r="L27" i="69"/>
  <c r="M27" i="69"/>
  <c r="N27" i="69"/>
  <c r="O27" i="69"/>
  <c r="P27" i="69"/>
  <c r="Q27" i="69"/>
  <c r="R27" i="69"/>
  <c r="S27" i="69"/>
  <c r="T27" i="69"/>
  <c r="U27" i="69"/>
  <c r="V27" i="69"/>
  <c r="W27" i="69"/>
  <c r="X27" i="69"/>
  <c r="Y27" i="69"/>
  <c r="Z27" i="69"/>
  <c r="AA27" i="69"/>
  <c r="AB27" i="69"/>
  <c r="AC27" i="69"/>
  <c r="AD27" i="69"/>
  <c r="AE27" i="69"/>
  <c r="AF27" i="69"/>
  <c r="AG27" i="69"/>
  <c r="AH27" i="69"/>
  <c r="AI27" i="69"/>
  <c r="A29" i="69"/>
  <c r="A30" i="69"/>
  <c r="B30" i="69"/>
  <c r="C30" i="69"/>
  <c r="D30" i="69"/>
  <c r="E30" i="69"/>
  <c r="F30" i="69"/>
  <c r="G30" i="69"/>
  <c r="H30" i="69"/>
  <c r="I30" i="69"/>
  <c r="J30" i="69"/>
  <c r="K30" i="69"/>
  <c r="L30" i="69"/>
  <c r="M30" i="69"/>
  <c r="N30" i="69"/>
  <c r="O30" i="69"/>
  <c r="P30" i="69"/>
  <c r="Q30" i="69"/>
  <c r="R30" i="69"/>
  <c r="S30" i="69"/>
  <c r="T30" i="69"/>
  <c r="U30" i="69"/>
  <c r="V30" i="69"/>
  <c r="W30" i="69"/>
  <c r="X30" i="69"/>
  <c r="Y30" i="69"/>
  <c r="Z30" i="69"/>
  <c r="AA30" i="69"/>
  <c r="AB30" i="69"/>
  <c r="AC30" i="69"/>
  <c r="AD30" i="69"/>
  <c r="AE30" i="69"/>
  <c r="AF30" i="69"/>
  <c r="AG30" i="69"/>
  <c r="AH30" i="69"/>
  <c r="AI30" i="69"/>
  <c r="A31" i="69"/>
  <c r="B31" i="69"/>
  <c r="C31" i="69"/>
  <c r="D31" i="69"/>
  <c r="E31" i="69"/>
  <c r="F31" i="69"/>
  <c r="G31" i="69"/>
  <c r="H31" i="69"/>
  <c r="I31" i="69"/>
  <c r="J31" i="69"/>
  <c r="K31" i="69"/>
  <c r="L31" i="69"/>
  <c r="M31" i="69"/>
  <c r="N31" i="69"/>
  <c r="O31" i="69"/>
  <c r="P31" i="69"/>
  <c r="Q31" i="69"/>
  <c r="R31" i="69"/>
  <c r="S31" i="69"/>
  <c r="T31" i="69"/>
  <c r="U31" i="69"/>
  <c r="V31" i="69"/>
  <c r="W31" i="69"/>
  <c r="X31" i="69"/>
  <c r="Y31" i="69"/>
  <c r="Z31" i="69"/>
  <c r="AA31" i="69"/>
  <c r="AB31" i="69"/>
  <c r="AC31" i="69"/>
  <c r="AD31" i="69"/>
  <c r="AE31" i="69"/>
  <c r="AF31" i="69"/>
  <c r="AG31" i="69"/>
  <c r="AH31" i="69"/>
  <c r="AI31" i="69"/>
  <c r="A32" i="69"/>
  <c r="B32" i="69"/>
  <c r="C32" i="69"/>
  <c r="D32" i="69"/>
  <c r="E32" i="69"/>
  <c r="F32" i="69"/>
  <c r="G32" i="69"/>
  <c r="H32" i="69"/>
  <c r="I32" i="69"/>
  <c r="J32" i="69"/>
  <c r="K32" i="69"/>
  <c r="L32" i="69"/>
  <c r="M32" i="69"/>
  <c r="N32" i="69"/>
  <c r="O32" i="69"/>
  <c r="P32" i="69"/>
  <c r="Q32" i="69"/>
  <c r="R32" i="69"/>
  <c r="S32" i="69"/>
  <c r="T32" i="69"/>
  <c r="U32" i="69"/>
  <c r="V32" i="69"/>
  <c r="W32" i="69"/>
  <c r="X32" i="69"/>
  <c r="Y32" i="69"/>
  <c r="Z32" i="69"/>
  <c r="AA32" i="69"/>
  <c r="AB32" i="69"/>
  <c r="AC32" i="69"/>
  <c r="AD32" i="69"/>
  <c r="AE32" i="69"/>
  <c r="AF32" i="69"/>
  <c r="AG32" i="69"/>
  <c r="AH32" i="69"/>
  <c r="AI32" i="69"/>
  <c r="A33" i="69"/>
  <c r="B33" i="69"/>
  <c r="C33" i="69"/>
  <c r="D33" i="69"/>
  <c r="E33" i="69"/>
  <c r="F33" i="69"/>
  <c r="G33" i="69"/>
  <c r="H33" i="69"/>
  <c r="I33" i="69"/>
  <c r="J33" i="69"/>
  <c r="K33" i="69"/>
  <c r="L33" i="69"/>
  <c r="M33" i="69"/>
  <c r="N33" i="69"/>
  <c r="O33" i="69"/>
  <c r="P33" i="69"/>
  <c r="Q33" i="69"/>
  <c r="R33" i="69"/>
  <c r="S33" i="69"/>
  <c r="T33" i="69"/>
  <c r="U33" i="69"/>
  <c r="V33" i="69"/>
  <c r="W33" i="69"/>
  <c r="X33" i="69"/>
  <c r="Y33" i="69"/>
  <c r="Z33" i="69"/>
  <c r="AA33" i="69"/>
  <c r="AB33" i="69"/>
  <c r="AC33" i="69"/>
  <c r="AD33" i="69"/>
  <c r="AE33" i="69"/>
  <c r="AF33" i="69"/>
  <c r="AG33" i="69"/>
  <c r="AH33" i="69"/>
  <c r="AI33" i="69"/>
  <c r="A34" i="69"/>
  <c r="B34" i="69"/>
  <c r="C34" i="69"/>
  <c r="D34" i="69"/>
  <c r="E34" i="69"/>
  <c r="F34" i="69"/>
  <c r="G34" i="69"/>
  <c r="H34" i="69"/>
  <c r="I34" i="69"/>
  <c r="J34" i="69"/>
  <c r="K34" i="69"/>
  <c r="L34" i="69"/>
  <c r="M34" i="69"/>
  <c r="N34" i="69"/>
  <c r="O34" i="69"/>
  <c r="P34" i="69"/>
  <c r="Q34" i="69"/>
  <c r="R34" i="69"/>
  <c r="S34" i="69"/>
  <c r="T34" i="69"/>
  <c r="U34" i="69"/>
  <c r="V34" i="69"/>
  <c r="W34" i="69"/>
  <c r="X34" i="69"/>
  <c r="Y34" i="69"/>
  <c r="Z34" i="69"/>
  <c r="AA34" i="69"/>
  <c r="AB34" i="69"/>
  <c r="AC34" i="69"/>
  <c r="AD34" i="69"/>
  <c r="AE34" i="69"/>
  <c r="AF34" i="69"/>
  <c r="AG34" i="69"/>
  <c r="AH34" i="69"/>
  <c r="AI34" i="69"/>
  <c r="A35" i="69"/>
  <c r="B35" i="69"/>
  <c r="C35" i="69"/>
  <c r="D35" i="69"/>
  <c r="E35" i="69"/>
  <c r="F35" i="69"/>
  <c r="G35" i="69"/>
  <c r="H35" i="69"/>
  <c r="I35" i="69"/>
  <c r="J35" i="69"/>
  <c r="K35" i="69"/>
  <c r="L35" i="69"/>
  <c r="M35" i="69"/>
  <c r="N35" i="69"/>
  <c r="O35" i="69"/>
  <c r="P35" i="69"/>
  <c r="Q35" i="69"/>
  <c r="R35" i="69"/>
  <c r="S35" i="69"/>
  <c r="T35" i="69"/>
  <c r="U35" i="69"/>
  <c r="V35" i="69"/>
  <c r="W35" i="69"/>
  <c r="X35" i="69"/>
  <c r="Y35" i="69"/>
  <c r="Z35" i="69"/>
  <c r="AA35" i="69"/>
  <c r="AB35" i="69"/>
  <c r="AC35" i="69"/>
  <c r="AD35" i="69"/>
  <c r="AE35" i="69"/>
  <c r="AF35" i="69"/>
  <c r="AG35" i="69"/>
  <c r="AH35" i="69"/>
  <c r="AI35" i="69"/>
  <c r="A36" i="69"/>
  <c r="B36" i="69"/>
  <c r="C36" i="69"/>
  <c r="D36" i="69"/>
  <c r="E36" i="69"/>
  <c r="F36" i="69"/>
  <c r="G36" i="69"/>
  <c r="H36" i="69"/>
  <c r="I36" i="69"/>
  <c r="J36" i="69"/>
  <c r="K36" i="69"/>
  <c r="L36" i="69"/>
  <c r="M36" i="69"/>
  <c r="N36" i="69"/>
  <c r="O36" i="69"/>
  <c r="P36" i="69"/>
  <c r="Q36" i="69"/>
  <c r="R36" i="69"/>
  <c r="S36" i="69"/>
  <c r="T36" i="69"/>
  <c r="U36" i="69"/>
  <c r="V36" i="69"/>
  <c r="W36" i="69"/>
  <c r="X36" i="69"/>
  <c r="Y36" i="69"/>
  <c r="Z36" i="69"/>
  <c r="AA36" i="69"/>
  <c r="AB36" i="69"/>
  <c r="AC36" i="69"/>
  <c r="AD36" i="69"/>
  <c r="AE36" i="69"/>
  <c r="AF36" i="69"/>
  <c r="AG36" i="69"/>
  <c r="AH36" i="69"/>
  <c r="AI36" i="69"/>
  <c r="A37" i="69"/>
  <c r="B37" i="69"/>
  <c r="C37" i="69"/>
  <c r="D37" i="69"/>
  <c r="E37" i="69"/>
  <c r="F37" i="69"/>
  <c r="G37" i="69"/>
  <c r="H37" i="69"/>
  <c r="I37" i="69"/>
  <c r="J37" i="69"/>
  <c r="K37" i="69"/>
  <c r="L37" i="69"/>
  <c r="M37" i="69"/>
  <c r="N37" i="69"/>
  <c r="O37" i="69"/>
  <c r="P37" i="69"/>
  <c r="Q37" i="69"/>
  <c r="R37" i="69"/>
  <c r="S37" i="69"/>
  <c r="T37" i="69"/>
  <c r="U37" i="69"/>
  <c r="V37" i="69"/>
  <c r="W37" i="69"/>
  <c r="X37" i="69"/>
  <c r="Y37" i="69"/>
  <c r="Z37" i="69"/>
  <c r="AA37" i="69"/>
  <c r="AB37" i="69"/>
  <c r="AC37" i="69"/>
  <c r="AD37" i="69"/>
  <c r="AE37" i="69"/>
  <c r="AF37" i="69"/>
  <c r="AG37" i="69"/>
  <c r="AH37" i="69"/>
  <c r="AI37" i="69"/>
  <c r="A39" i="69"/>
  <c r="A40" i="69"/>
  <c r="B40" i="69"/>
  <c r="C40" i="69"/>
  <c r="D40" i="69"/>
  <c r="E40" i="69"/>
  <c r="F40" i="69"/>
  <c r="G40" i="69"/>
  <c r="H40" i="69"/>
  <c r="I40" i="69"/>
  <c r="J40" i="69"/>
  <c r="K40" i="69"/>
  <c r="L40" i="69"/>
  <c r="M40" i="69"/>
  <c r="N40" i="69"/>
  <c r="O40" i="69"/>
  <c r="P40" i="69"/>
  <c r="Q40" i="69"/>
  <c r="R40" i="69"/>
  <c r="S40" i="69"/>
  <c r="T40" i="69"/>
  <c r="U40" i="69"/>
  <c r="V40" i="69"/>
  <c r="W40" i="69"/>
  <c r="X40" i="69"/>
  <c r="Y40" i="69"/>
  <c r="Z40" i="69"/>
  <c r="AA40" i="69"/>
  <c r="AB40" i="69"/>
  <c r="AC40" i="69"/>
  <c r="AD40" i="69"/>
  <c r="AE40" i="69"/>
  <c r="AF40" i="69"/>
  <c r="AG40" i="69"/>
  <c r="AH40" i="69"/>
  <c r="AI40" i="69"/>
  <c r="A41" i="69"/>
  <c r="B41" i="69"/>
  <c r="C41" i="69"/>
  <c r="D41" i="69"/>
  <c r="E41" i="69"/>
  <c r="F41" i="69"/>
  <c r="G41" i="69"/>
  <c r="H41" i="69"/>
  <c r="I41" i="69"/>
  <c r="J41" i="69"/>
  <c r="K41" i="69"/>
  <c r="L41" i="69"/>
  <c r="M41" i="69"/>
  <c r="N41" i="69"/>
  <c r="O41" i="69"/>
  <c r="P41" i="69"/>
  <c r="Q41" i="69"/>
  <c r="R41" i="69"/>
  <c r="S41" i="69"/>
  <c r="T41" i="69"/>
  <c r="U41" i="69"/>
  <c r="V41" i="69"/>
  <c r="W41" i="69"/>
  <c r="X41" i="69"/>
  <c r="Y41" i="69"/>
  <c r="Z41" i="69"/>
  <c r="AA41" i="69"/>
  <c r="AB41" i="69"/>
  <c r="AC41" i="69"/>
  <c r="AD41" i="69"/>
  <c r="AE41" i="69"/>
  <c r="AF41" i="69"/>
  <c r="AG41" i="69"/>
  <c r="AH41" i="69"/>
  <c r="AI41" i="69"/>
  <c r="A42" i="69"/>
  <c r="B42" i="69"/>
  <c r="C42" i="69"/>
  <c r="D42" i="69"/>
  <c r="E42" i="69"/>
  <c r="F42" i="69"/>
  <c r="G42" i="69"/>
  <c r="H42" i="69"/>
  <c r="I42" i="69"/>
  <c r="J42" i="69"/>
  <c r="K42" i="69"/>
  <c r="L42" i="69"/>
  <c r="M42" i="69"/>
  <c r="N42" i="69"/>
  <c r="O42" i="69"/>
  <c r="P42" i="69"/>
  <c r="Q42" i="69"/>
  <c r="R42" i="69"/>
  <c r="S42" i="69"/>
  <c r="T42" i="69"/>
  <c r="U42" i="69"/>
  <c r="V42" i="69"/>
  <c r="W42" i="69"/>
  <c r="X42" i="69"/>
  <c r="Y42" i="69"/>
  <c r="Z42" i="69"/>
  <c r="AA42" i="69"/>
  <c r="AB42" i="69"/>
  <c r="AC42" i="69"/>
  <c r="AD42" i="69"/>
  <c r="AE42" i="69"/>
  <c r="AF42" i="69"/>
  <c r="AG42" i="69"/>
  <c r="AH42" i="69"/>
  <c r="AI42" i="69"/>
  <c r="A43" i="69"/>
  <c r="B43" i="69"/>
  <c r="C43" i="69"/>
  <c r="D43" i="69"/>
  <c r="E43" i="69"/>
  <c r="F43" i="69"/>
  <c r="G43" i="69"/>
  <c r="H43" i="69"/>
  <c r="I43" i="69"/>
  <c r="J43" i="69"/>
  <c r="K43" i="69"/>
  <c r="L43" i="69"/>
  <c r="M43" i="69"/>
  <c r="N43" i="69"/>
  <c r="O43" i="69"/>
  <c r="P43" i="69"/>
  <c r="Q43" i="69"/>
  <c r="R43" i="69"/>
  <c r="S43" i="69"/>
  <c r="T43" i="69"/>
  <c r="U43" i="69"/>
  <c r="V43" i="69"/>
  <c r="W43" i="69"/>
  <c r="X43" i="69"/>
  <c r="Y43" i="69"/>
  <c r="Z43" i="69"/>
  <c r="AA43" i="69"/>
  <c r="AB43" i="69"/>
  <c r="AC43" i="69"/>
  <c r="AD43" i="69"/>
  <c r="AE43" i="69"/>
  <c r="AF43" i="69"/>
  <c r="AG43" i="69"/>
  <c r="AH43" i="69"/>
  <c r="AI43" i="69"/>
  <c r="A44" i="69"/>
  <c r="B44" i="69"/>
  <c r="C44" i="69"/>
  <c r="D44" i="69"/>
  <c r="E44" i="69"/>
  <c r="F44" i="69"/>
  <c r="G44" i="69"/>
  <c r="H44" i="69"/>
  <c r="I44" i="69"/>
  <c r="J44" i="69"/>
  <c r="K44" i="69"/>
  <c r="L44" i="69"/>
  <c r="M44" i="69"/>
  <c r="N44" i="69"/>
  <c r="O44" i="69"/>
  <c r="P44" i="69"/>
  <c r="Q44" i="69"/>
  <c r="R44" i="69"/>
  <c r="S44" i="69"/>
  <c r="T44" i="69"/>
  <c r="U44" i="69"/>
  <c r="V44" i="69"/>
  <c r="W44" i="69"/>
  <c r="X44" i="69"/>
  <c r="Y44" i="69"/>
  <c r="Z44" i="69"/>
  <c r="AA44" i="69"/>
  <c r="AB44" i="69"/>
  <c r="AC44" i="69"/>
  <c r="AD44" i="69"/>
  <c r="AE44" i="69"/>
  <c r="AF44" i="69"/>
  <c r="AG44" i="69"/>
  <c r="AH44" i="69"/>
  <c r="AI44" i="69"/>
  <c r="A45" i="69"/>
  <c r="B45" i="69"/>
  <c r="C45" i="69"/>
  <c r="D45" i="69"/>
  <c r="E45" i="69"/>
  <c r="F45" i="69"/>
  <c r="G45" i="69"/>
  <c r="H45" i="69"/>
  <c r="I45" i="69"/>
  <c r="J45" i="69"/>
  <c r="K45" i="69"/>
  <c r="L45" i="69"/>
  <c r="M45" i="69"/>
  <c r="N45" i="69"/>
  <c r="O45" i="69"/>
  <c r="P45" i="69"/>
  <c r="Q45" i="69"/>
  <c r="R45" i="69"/>
  <c r="S45" i="69"/>
  <c r="T45" i="69"/>
  <c r="U45" i="69"/>
  <c r="V45" i="69"/>
  <c r="W45" i="69"/>
  <c r="X45" i="69"/>
  <c r="Y45" i="69"/>
  <c r="Z45" i="69"/>
  <c r="AA45" i="69"/>
  <c r="AB45" i="69"/>
  <c r="AC45" i="69"/>
  <c r="AD45" i="69"/>
  <c r="AE45" i="69"/>
  <c r="AF45" i="69"/>
  <c r="AG45" i="69"/>
  <c r="AH45" i="69"/>
  <c r="AI45" i="69"/>
  <c r="A46" i="69"/>
  <c r="B46" i="69"/>
  <c r="C46" i="69"/>
  <c r="D46" i="69"/>
  <c r="E46" i="69"/>
  <c r="F46" i="69"/>
  <c r="G46" i="69"/>
  <c r="H46" i="69"/>
  <c r="I46" i="69"/>
  <c r="J46" i="69"/>
  <c r="K46" i="69"/>
  <c r="L46" i="69"/>
  <c r="M46" i="69"/>
  <c r="N46" i="69"/>
  <c r="O46" i="69"/>
  <c r="P46" i="69"/>
  <c r="Q46" i="69"/>
  <c r="R46" i="69"/>
  <c r="S46" i="69"/>
  <c r="T46" i="69"/>
  <c r="U46" i="69"/>
  <c r="V46" i="69"/>
  <c r="W46" i="69"/>
  <c r="X46" i="69"/>
  <c r="Y46" i="69"/>
  <c r="Z46" i="69"/>
  <c r="AA46" i="69"/>
  <c r="AB46" i="69"/>
  <c r="AC46" i="69"/>
  <c r="AD46" i="69"/>
  <c r="AE46" i="69"/>
  <c r="AF46" i="69"/>
  <c r="AG46" i="69"/>
  <c r="AH46" i="69"/>
  <c r="AI46" i="69"/>
  <c r="A47" i="69"/>
  <c r="B47" i="69"/>
  <c r="C47" i="69"/>
  <c r="D47" i="69"/>
  <c r="E47" i="69"/>
  <c r="F47" i="69"/>
  <c r="G47" i="69"/>
  <c r="H47" i="69"/>
  <c r="I47" i="69"/>
  <c r="J47" i="69"/>
  <c r="K47" i="69"/>
  <c r="L47" i="69"/>
  <c r="M47" i="69"/>
  <c r="N47" i="69"/>
  <c r="O47" i="69"/>
  <c r="P47" i="69"/>
  <c r="Q47" i="69"/>
  <c r="R47" i="69"/>
  <c r="S47" i="69"/>
  <c r="T47" i="69"/>
  <c r="U47" i="69"/>
  <c r="V47" i="69"/>
  <c r="W47" i="69"/>
  <c r="X47" i="69"/>
  <c r="Y47" i="69"/>
  <c r="Z47" i="69"/>
  <c r="AA47" i="69"/>
  <c r="AB47" i="69"/>
  <c r="AC47" i="69"/>
  <c r="AD47" i="69"/>
  <c r="AE47" i="69"/>
  <c r="AF47" i="69"/>
  <c r="AG47" i="69"/>
  <c r="AH47" i="69"/>
  <c r="AI47" i="69"/>
  <c r="A8" i="69"/>
  <c r="A9" i="69"/>
  <c r="B9" i="69"/>
  <c r="C9" i="69"/>
  <c r="D9" i="69"/>
  <c r="E9" i="69"/>
  <c r="F9" i="69"/>
  <c r="G9" i="69"/>
  <c r="H9" i="69"/>
  <c r="I9" i="69"/>
  <c r="J9" i="69"/>
  <c r="K9" i="69"/>
  <c r="L9" i="69"/>
  <c r="M9" i="69"/>
  <c r="N9" i="69"/>
  <c r="O9" i="69"/>
  <c r="P9" i="69"/>
  <c r="Q9" i="69"/>
  <c r="R9" i="69"/>
  <c r="S9" i="69"/>
  <c r="T9" i="69"/>
  <c r="U9" i="69"/>
  <c r="V9" i="69"/>
  <c r="W9" i="69"/>
  <c r="X9" i="69"/>
  <c r="Y9" i="69"/>
  <c r="Z9" i="69"/>
  <c r="AA9" i="69"/>
  <c r="AB9" i="69"/>
  <c r="AC9" i="69"/>
  <c r="AD9" i="69"/>
  <c r="AE9" i="69"/>
  <c r="AF9" i="69"/>
  <c r="AG9" i="69"/>
  <c r="AH9" i="69"/>
  <c r="AI9" i="69"/>
  <c r="A10" i="69"/>
  <c r="B10" i="69"/>
  <c r="C10" i="69"/>
  <c r="D10" i="69"/>
  <c r="E10" i="69"/>
  <c r="F10" i="69"/>
  <c r="G10" i="69"/>
  <c r="H10" i="69"/>
  <c r="I10" i="69"/>
  <c r="J10" i="69"/>
  <c r="K10" i="69"/>
  <c r="L10" i="69"/>
  <c r="M10" i="69"/>
  <c r="N10" i="69"/>
  <c r="O10" i="69"/>
  <c r="P10" i="69"/>
  <c r="Q10" i="69"/>
  <c r="R10" i="69"/>
  <c r="S10" i="69"/>
  <c r="T10" i="69"/>
  <c r="U10" i="69"/>
  <c r="V10" i="69"/>
  <c r="W10" i="69"/>
  <c r="X10" i="69"/>
  <c r="Y10" i="69"/>
  <c r="Z10" i="69"/>
  <c r="AA10" i="69"/>
  <c r="AB10" i="69"/>
  <c r="AC10" i="69"/>
  <c r="AD10" i="69"/>
  <c r="AE10" i="69"/>
  <c r="AF10" i="69"/>
  <c r="AG10" i="69"/>
  <c r="AH10" i="69"/>
  <c r="AI10" i="69"/>
  <c r="A11" i="69"/>
  <c r="B11" i="69"/>
  <c r="C11" i="69"/>
  <c r="D11" i="69"/>
  <c r="E11" i="69"/>
  <c r="F11" i="69"/>
  <c r="G11" i="69"/>
  <c r="H11" i="69"/>
  <c r="I11" i="69"/>
  <c r="J11" i="69"/>
  <c r="K11" i="69"/>
  <c r="L11" i="69"/>
  <c r="M11" i="69"/>
  <c r="N11" i="69"/>
  <c r="O11" i="69"/>
  <c r="P11" i="69"/>
  <c r="Q11" i="69"/>
  <c r="R11" i="69"/>
  <c r="S11" i="69"/>
  <c r="T11" i="69"/>
  <c r="U11" i="69"/>
  <c r="V11" i="69"/>
  <c r="W11" i="69"/>
  <c r="X11" i="69"/>
  <c r="Y11" i="69"/>
  <c r="Z11" i="69"/>
  <c r="AA11" i="69"/>
  <c r="AB11" i="69"/>
  <c r="AC11" i="69"/>
  <c r="AD11" i="69"/>
  <c r="AE11" i="69"/>
  <c r="AF11" i="69"/>
  <c r="AG11" i="69"/>
  <c r="AH11" i="69"/>
  <c r="AI11" i="69"/>
  <c r="A12" i="69"/>
  <c r="B12" i="69"/>
  <c r="C12" i="69"/>
  <c r="D12" i="69"/>
  <c r="E12" i="69"/>
  <c r="F12" i="69"/>
  <c r="G12" i="69"/>
  <c r="H12" i="69"/>
  <c r="I12" i="69"/>
  <c r="J12" i="69"/>
  <c r="K12" i="69"/>
  <c r="L12" i="69"/>
  <c r="M12" i="69"/>
  <c r="N12" i="69"/>
  <c r="O12" i="69"/>
  <c r="P12" i="69"/>
  <c r="Q12" i="69"/>
  <c r="R12" i="69"/>
  <c r="S12" i="69"/>
  <c r="T12" i="69"/>
  <c r="U12" i="69"/>
  <c r="V12" i="69"/>
  <c r="W12" i="69"/>
  <c r="X12" i="69"/>
  <c r="Y12" i="69"/>
  <c r="Z12" i="69"/>
  <c r="AA12" i="69"/>
  <c r="AB12" i="69"/>
  <c r="AC12" i="69"/>
  <c r="AD12" i="69"/>
  <c r="AE12" i="69"/>
  <c r="AF12" i="69"/>
  <c r="AG12" i="69"/>
  <c r="AH12" i="69"/>
  <c r="AI12" i="69"/>
  <c r="A13" i="69"/>
  <c r="B13" i="69"/>
  <c r="C13" i="69"/>
  <c r="D13" i="69"/>
  <c r="E13" i="69"/>
  <c r="F13" i="69"/>
  <c r="G13" i="69"/>
  <c r="H13" i="69"/>
  <c r="I13" i="69"/>
  <c r="J13" i="69"/>
  <c r="K13" i="69"/>
  <c r="L13" i="69"/>
  <c r="M13" i="69"/>
  <c r="N13" i="69"/>
  <c r="O13" i="69"/>
  <c r="P13" i="69"/>
  <c r="Q13" i="69"/>
  <c r="R13" i="69"/>
  <c r="S13" i="69"/>
  <c r="T13" i="69"/>
  <c r="U13" i="69"/>
  <c r="V13" i="69"/>
  <c r="W13" i="69"/>
  <c r="X13" i="69"/>
  <c r="Y13" i="69"/>
  <c r="Z13" i="69"/>
  <c r="AA13" i="69"/>
  <c r="AB13" i="69"/>
  <c r="AC13" i="69"/>
  <c r="AD13" i="69"/>
  <c r="AE13" i="69"/>
  <c r="AF13" i="69"/>
  <c r="AG13" i="69"/>
  <c r="AH13" i="69"/>
  <c r="AI13" i="69"/>
  <c r="A14" i="69"/>
  <c r="B14" i="69"/>
  <c r="C14" i="69"/>
  <c r="D14" i="69"/>
  <c r="E14" i="69"/>
  <c r="F14" i="69"/>
  <c r="G14" i="69"/>
  <c r="H14" i="69"/>
  <c r="I14" i="69"/>
  <c r="J14" i="69"/>
  <c r="K14" i="69"/>
  <c r="L14" i="69"/>
  <c r="M14" i="69"/>
  <c r="N14" i="69"/>
  <c r="O14" i="69"/>
  <c r="P14" i="69"/>
  <c r="Q14" i="69"/>
  <c r="R14" i="69"/>
  <c r="S14" i="69"/>
  <c r="T14" i="69"/>
  <c r="U14" i="69"/>
  <c r="V14" i="69"/>
  <c r="W14" i="69"/>
  <c r="X14" i="69"/>
  <c r="Y14" i="69"/>
  <c r="Z14" i="69"/>
  <c r="AA14" i="69"/>
  <c r="AB14" i="69"/>
  <c r="AC14" i="69"/>
  <c r="AD14" i="69"/>
  <c r="AE14" i="69"/>
  <c r="AF14" i="69"/>
  <c r="AG14" i="69"/>
  <c r="AH14" i="69"/>
  <c r="AI14" i="69"/>
  <c r="A15" i="69"/>
  <c r="B15" i="69"/>
  <c r="C15" i="69"/>
  <c r="D15" i="69"/>
  <c r="E15" i="69"/>
  <c r="F15" i="69"/>
  <c r="G15" i="69"/>
  <c r="H15" i="69"/>
  <c r="I15" i="69"/>
  <c r="J15" i="69"/>
  <c r="K15" i="69"/>
  <c r="L15" i="69"/>
  <c r="M15" i="69"/>
  <c r="N15" i="69"/>
  <c r="O15" i="69"/>
  <c r="P15" i="69"/>
  <c r="Q15" i="69"/>
  <c r="R15" i="69"/>
  <c r="S15" i="69"/>
  <c r="T15" i="69"/>
  <c r="U15" i="69"/>
  <c r="V15" i="69"/>
  <c r="W15" i="69"/>
  <c r="X15" i="69"/>
  <c r="Y15" i="69"/>
  <c r="Z15" i="69"/>
  <c r="AA15" i="69"/>
  <c r="AB15" i="69"/>
  <c r="AC15" i="69"/>
  <c r="AD15" i="69"/>
  <c r="AE15" i="69"/>
  <c r="AF15" i="69"/>
  <c r="AG15" i="69"/>
  <c r="AH15" i="69"/>
  <c r="AI15" i="69"/>
  <c r="A16" i="69"/>
  <c r="B16" i="69"/>
  <c r="C16" i="69"/>
  <c r="D16" i="69"/>
  <c r="E16" i="69"/>
  <c r="F16" i="69"/>
  <c r="G16" i="69"/>
  <c r="H16" i="69"/>
  <c r="I16" i="69"/>
  <c r="J16" i="69"/>
  <c r="K16" i="69"/>
  <c r="L16" i="69"/>
  <c r="M16" i="69"/>
  <c r="N16" i="69"/>
  <c r="O16" i="69"/>
  <c r="P16" i="69"/>
  <c r="Q16" i="69"/>
  <c r="R16" i="69"/>
  <c r="S16" i="69"/>
  <c r="T16" i="69"/>
  <c r="U16" i="69"/>
  <c r="V16" i="69"/>
  <c r="W16" i="69"/>
  <c r="X16" i="69"/>
  <c r="Y16" i="69"/>
  <c r="Z16" i="69"/>
  <c r="AA16" i="69"/>
  <c r="AB16" i="69"/>
  <c r="AC16" i="69"/>
  <c r="AD16" i="69"/>
  <c r="AE16" i="69"/>
  <c r="AF16" i="69"/>
  <c r="AG16" i="69"/>
  <c r="AH16" i="69"/>
  <c r="AI16" i="69"/>
  <c r="A30" i="64"/>
  <c r="A31" i="64"/>
  <c r="B31" i="64"/>
  <c r="C31" i="64"/>
  <c r="D31" i="64"/>
  <c r="E31" i="64"/>
  <c r="F31" i="64"/>
  <c r="G31" i="64"/>
  <c r="H31" i="64"/>
  <c r="I31" i="64"/>
  <c r="J31" i="64"/>
  <c r="K31" i="64"/>
  <c r="L31" i="64"/>
  <c r="M31" i="64"/>
  <c r="N31" i="64"/>
  <c r="O31" i="64"/>
  <c r="P31" i="64"/>
  <c r="Q31" i="64"/>
  <c r="R31" i="64"/>
  <c r="S31" i="64"/>
  <c r="T31" i="64"/>
  <c r="U31" i="64"/>
  <c r="V31" i="64"/>
  <c r="W31" i="64"/>
  <c r="X31" i="64"/>
  <c r="Y31" i="64"/>
  <c r="Z31" i="64"/>
  <c r="AA31" i="64"/>
  <c r="AB31" i="64"/>
  <c r="AC31" i="64"/>
  <c r="AD31" i="64"/>
  <c r="AE31" i="64"/>
  <c r="AF31" i="64"/>
  <c r="AG31" i="64"/>
  <c r="AH31" i="64"/>
  <c r="AI31" i="64"/>
  <c r="A32" i="64"/>
  <c r="B32" i="64"/>
  <c r="C32" i="64"/>
  <c r="D32" i="64"/>
  <c r="E32" i="64"/>
  <c r="F32" i="64"/>
  <c r="G32" i="64"/>
  <c r="H32" i="64"/>
  <c r="I32" i="64"/>
  <c r="J32" i="64"/>
  <c r="K32" i="64"/>
  <c r="L32" i="64"/>
  <c r="M32" i="64"/>
  <c r="N32" i="64"/>
  <c r="O32" i="64"/>
  <c r="P32" i="64"/>
  <c r="Q32" i="64"/>
  <c r="R32" i="64"/>
  <c r="S32" i="64"/>
  <c r="T32" i="64"/>
  <c r="U32" i="64"/>
  <c r="V32" i="64"/>
  <c r="W32" i="64"/>
  <c r="X32" i="64"/>
  <c r="Y32" i="64"/>
  <c r="Z32" i="64"/>
  <c r="AA32" i="64"/>
  <c r="AB32" i="64"/>
  <c r="AC32" i="64"/>
  <c r="AD32" i="64"/>
  <c r="AE32" i="64"/>
  <c r="AF32" i="64"/>
  <c r="AG32" i="64"/>
  <c r="AH32" i="64"/>
  <c r="AI32" i="64"/>
  <c r="A33" i="64"/>
  <c r="B33" i="64"/>
  <c r="C33" i="64"/>
  <c r="D33" i="64"/>
  <c r="E33" i="64"/>
  <c r="F33" i="64"/>
  <c r="G33" i="64"/>
  <c r="H33" i="64"/>
  <c r="I33" i="64"/>
  <c r="J33" i="64"/>
  <c r="K33" i="64"/>
  <c r="L33" i="64"/>
  <c r="M33" i="64"/>
  <c r="N33" i="64"/>
  <c r="O33" i="64"/>
  <c r="P33" i="64"/>
  <c r="Q33" i="64"/>
  <c r="R33" i="64"/>
  <c r="S33" i="64"/>
  <c r="T33" i="64"/>
  <c r="U33" i="64"/>
  <c r="V33" i="64"/>
  <c r="W33" i="64"/>
  <c r="X33" i="64"/>
  <c r="Y33" i="64"/>
  <c r="Z33" i="64"/>
  <c r="AA33" i="64"/>
  <c r="AB33" i="64"/>
  <c r="AC33" i="64"/>
  <c r="AD33" i="64"/>
  <c r="AE33" i="64"/>
  <c r="AF33" i="64"/>
  <c r="AG33" i="64"/>
  <c r="AH33" i="64"/>
  <c r="AI33" i="64"/>
  <c r="A34" i="64"/>
  <c r="B34" i="64"/>
  <c r="C34" i="64"/>
  <c r="D34" i="64"/>
  <c r="E34" i="64"/>
  <c r="F34" i="64"/>
  <c r="G34" i="64"/>
  <c r="H34" i="64"/>
  <c r="I34" i="64"/>
  <c r="J34" i="64"/>
  <c r="K34" i="64"/>
  <c r="L34" i="64"/>
  <c r="M34" i="64"/>
  <c r="N34" i="64"/>
  <c r="O34" i="64"/>
  <c r="P34" i="64"/>
  <c r="Q34" i="64"/>
  <c r="R34" i="64"/>
  <c r="S34" i="64"/>
  <c r="T34" i="64"/>
  <c r="U34" i="64"/>
  <c r="V34" i="64"/>
  <c r="W34" i="64"/>
  <c r="X34" i="64"/>
  <c r="Y34" i="64"/>
  <c r="Z34" i="64"/>
  <c r="AA34" i="64"/>
  <c r="AB34" i="64"/>
  <c r="AC34" i="64"/>
  <c r="AD34" i="64"/>
  <c r="AE34" i="64"/>
  <c r="AF34" i="64"/>
  <c r="AG34" i="64"/>
  <c r="AH34" i="64"/>
  <c r="AI34" i="64"/>
  <c r="A35" i="64"/>
  <c r="B35" i="64"/>
  <c r="C35" i="64"/>
  <c r="D35" i="64"/>
  <c r="E35" i="64"/>
  <c r="F35" i="64"/>
  <c r="G35" i="64"/>
  <c r="H35" i="64"/>
  <c r="I35" i="64"/>
  <c r="J35" i="64"/>
  <c r="K35" i="64"/>
  <c r="L35" i="64"/>
  <c r="M35" i="64"/>
  <c r="N35" i="64"/>
  <c r="O35" i="64"/>
  <c r="P35" i="64"/>
  <c r="Q35" i="64"/>
  <c r="R35" i="64"/>
  <c r="S35" i="64"/>
  <c r="T35" i="64"/>
  <c r="U35" i="64"/>
  <c r="V35" i="64"/>
  <c r="W35" i="64"/>
  <c r="X35" i="64"/>
  <c r="Y35" i="64"/>
  <c r="Z35" i="64"/>
  <c r="AA35" i="64"/>
  <c r="AB35" i="64"/>
  <c r="AC35" i="64"/>
  <c r="AD35" i="64"/>
  <c r="AE35" i="64"/>
  <c r="AF35" i="64"/>
  <c r="AG35" i="64"/>
  <c r="AH35" i="64"/>
  <c r="AI35" i="64"/>
  <c r="A36" i="64"/>
  <c r="B36" i="64"/>
  <c r="C36" i="64"/>
  <c r="D36" i="64"/>
  <c r="E36" i="64"/>
  <c r="F36" i="64"/>
  <c r="G36" i="64"/>
  <c r="H36" i="64"/>
  <c r="I36" i="64"/>
  <c r="J36" i="64"/>
  <c r="K36" i="64"/>
  <c r="L36" i="64"/>
  <c r="M36" i="64"/>
  <c r="N36" i="64"/>
  <c r="O36" i="64"/>
  <c r="P36" i="64"/>
  <c r="Q36" i="64"/>
  <c r="R36" i="64"/>
  <c r="S36" i="64"/>
  <c r="T36" i="64"/>
  <c r="U36" i="64"/>
  <c r="V36" i="64"/>
  <c r="W36" i="64"/>
  <c r="X36" i="64"/>
  <c r="Y36" i="64"/>
  <c r="Z36" i="64"/>
  <c r="AA36" i="64"/>
  <c r="AB36" i="64"/>
  <c r="AC36" i="64"/>
  <c r="AD36" i="64"/>
  <c r="AE36" i="64"/>
  <c r="AF36" i="64"/>
  <c r="AG36" i="64"/>
  <c r="AH36" i="64"/>
  <c r="AI36" i="64"/>
  <c r="A37" i="64"/>
  <c r="B37" i="64"/>
  <c r="C37" i="64"/>
  <c r="D37" i="64"/>
  <c r="E37" i="64"/>
  <c r="F37" i="64"/>
  <c r="G37" i="64"/>
  <c r="H37" i="64"/>
  <c r="I37" i="64"/>
  <c r="J37" i="64"/>
  <c r="K37" i="64"/>
  <c r="L37" i="64"/>
  <c r="M37" i="64"/>
  <c r="N37" i="64"/>
  <c r="O37" i="64"/>
  <c r="P37" i="64"/>
  <c r="Q37" i="64"/>
  <c r="R37" i="64"/>
  <c r="S37" i="64"/>
  <c r="T37" i="64"/>
  <c r="U37" i="64"/>
  <c r="V37" i="64"/>
  <c r="W37" i="64"/>
  <c r="X37" i="64"/>
  <c r="Y37" i="64"/>
  <c r="Z37" i="64"/>
  <c r="AA37" i="64"/>
  <c r="AB37" i="64"/>
  <c r="AC37" i="64"/>
  <c r="AD37" i="64"/>
  <c r="AE37" i="64"/>
  <c r="AF37" i="64"/>
  <c r="AG37" i="64"/>
  <c r="AH37" i="64"/>
  <c r="AI37" i="64"/>
  <c r="A38" i="64"/>
  <c r="B38" i="64"/>
  <c r="C38" i="64"/>
  <c r="D38" i="64"/>
  <c r="E38" i="64"/>
  <c r="F38" i="64"/>
  <c r="G38" i="64"/>
  <c r="H38" i="64"/>
  <c r="I38" i="64"/>
  <c r="J38" i="64"/>
  <c r="K38" i="64"/>
  <c r="L38" i="64"/>
  <c r="M38" i="64"/>
  <c r="N38" i="64"/>
  <c r="O38" i="64"/>
  <c r="P38" i="64"/>
  <c r="Q38" i="64"/>
  <c r="R38" i="64"/>
  <c r="S38" i="64"/>
  <c r="T38" i="64"/>
  <c r="U38" i="64"/>
  <c r="V38" i="64"/>
  <c r="W38" i="64"/>
  <c r="X38" i="64"/>
  <c r="Y38" i="64"/>
  <c r="Z38" i="64"/>
  <c r="AA38" i="64"/>
  <c r="AB38" i="64"/>
  <c r="AC38" i="64"/>
  <c r="AD38" i="64"/>
  <c r="AE38" i="64"/>
  <c r="AF38" i="64"/>
  <c r="AG38" i="64"/>
  <c r="AH38" i="64"/>
  <c r="AI38" i="64"/>
  <c r="I80" i="87" l="1"/>
  <c r="M87" i="87"/>
  <c r="N87" i="87" s="1"/>
  <c r="U5" i="92"/>
  <c r="AD5" i="95"/>
  <c r="T5" i="94"/>
  <c r="B7" i="11"/>
  <c r="B7" i="98"/>
  <c r="AE5" i="92"/>
  <c r="C5" i="95"/>
  <c r="E5" i="94"/>
  <c r="D7" i="99"/>
  <c r="D7" i="100"/>
  <c r="C7" i="98"/>
  <c r="C7" i="104"/>
  <c r="T5" i="93"/>
  <c r="AC5" i="93"/>
  <c r="AE5" i="93"/>
  <c r="AG5" i="93"/>
  <c r="F5" i="92"/>
  <c r="S5" i="92"/>
  <c r="B5" i="14"/>
  <c r="B5" i="92"/>
  <c r="X5" i="92"/>
  <c r="P5" i="95"/>
  <c r="Q5" i="95"/>
  <c r="K5" i="95"/>
  <c r="M5" i="95"/>
  <c r="C5" i="91"/>
  <c r="AA5" i="91"/>
  <c r="AE5" i="91"/>
  <c r="AC5" i="91"/>
  <c r="U5" i="94"/>
  <c r="AC5" i="94"/>
  <c r="AF5" i="94"/>
  <c r="Z5" i="94"/>
  <c r="AB5" i="92"/>
  <c r="AF5" i="91"/>
  <c r="J5" i="94"/>
  <c r="S5" i="93"/>
  <c r="Y5" i="93"/>
  <c r="E5" i="95"/>
  <c r="R5" i="94"/>
  <c r="B7" i="12"/>
  <c r="B7" i="99"/>
  <c r="B7" i="13"/>
  <c r="B7" i="100"/>
  <c r="D7" i="98"/>
  <c r="D7" i="104"/>
  <c r="C5" i="93"/>
  <c r="F5" i="93"/>
  <c r="H5" i="93"/>
  <c r="B5" i="15"/>
  <c r="B5" i="93"/>
  <c r="O5" i="92"/>
  <c r="AC5" i="92"/>
  <c r="L5" i="92"/>
  <c r="AF5" i="92"/>
  <c r="W5" i="95"/>
  <c r="Y5" i="95"/>
  <c r="S5" i="95"/>
  <c r="U5" i="95"/>
  <c r="R5" i="91"/>
  <c r="K5" i="91"/>
  <c r="W5" i="91"/>
  <c r="U5" i="91"/>
  <c r="O5" i="94"/>
  <c r="G5" i="94"/>
  <c r="F5" i="94"/>
  <c r="I5" i="94"/>
  <c r="L5" i="93"/>
  <c r="Q5" i="93"/>
  <c r="AB5" i="95"/>
  <c r="AB5" i="94"/>
  <c r="B7" i="72"/>
  <c r="B7" i="104"/>
  <c r="G5" i="92"/>
  <c r="P5" i="91"/>
  <c r="X5" i="94"/>
  <c r="U5" i="93"/>
  <c r="N5" i="93"/>
  <c r="P5" i="93"/>
  <c r="J5" i="93"/>
  <c r="R5" i="92"/>
  <c r="J5" i="92"/>
  <c r="V5" i="92"/>
  <c r="I5" i="92"/>
  <c r="X5" i="95"/>
  <c r="AG5" i="95"/>
  <c r="AA5" i="95"/>
  <c r="AC5" i="95"/>
  <c r="B5" i="21"/>
  <c r="B5" i="91"/>
  <c r="X5" i="91"/>
  <c r="O5" i="91"/>
  <c r="M5" i="91"/>
  <c r="S5" i="94"/>
  <c r="W5" i="94"/>
  <c r="N5" i="94"/>
  <c r="Q5" i="94"/>
  <c r="D7" i="97"/>
  <c r="D7" i="91"/>
  <c r="AB5" i="93"/>
  <c r="H5" i="92"/>
  <c r="N5" i="91"/>
  <c r="C7" i="99"/>
  <c r="W5" i="93"/>
  <c r="O5" i="95"/>
  <c r="F5" i="91"/>
  <c r="B7" i="73"/>
  <c r="B7" i="105"/>
  <c r="B7" i="71"/>
  <c r="B7" i="103"/>
  <c r="B7" i="70"/>
  <c r="B7" i="102"/>
  <c r="D5" i="93"/>
  <c r="V5" i="93"/>
  <c r="X5" i="93"/>
  <c r="R5" i="93"/>
  <c r="Z5" i="92"/>
  <c r="T5" i="92"/>
  <c r="C5" i="92"/>
  <c r="Q5" i="92"/>
  <c r="AE5" i="95"/>
  <c r="B5" i="17"/>
  <c r="B5" i="95"/>
  <c r="D5" i="95"/>
  <c r="F5" i="95"/>
  <c r="AG5" i="91"/>
  <c r="H5" i="91"/>
  <c r="G5" i="91"/>
  <c r="E5" i="91"/>
  <c r="AE5" i="94"/>
  <c r="K5" i="94"/>
  <c r="V5" i="94"/>
  <c r="Y5" i="94"/>
  <c r="E7" i="97"/>
  <c r="D10" i="91"/>
  <c r="E5" i="96"/>
  <c r="E5" i="92"/>
  <c r="Z5" i="95"/>
  <c r="L5" i="91"/>
  <c r="C7" i="100"/>
  <c r="N5" i="92"/>
  <c r="I5" i="95"/>
  <c r="M5" i="94"/>
  <c r="C7" i="105"/>
  <c r="C7" i="103"/>
  <c r="C7" i="102"/>
  <c r="AA5" i="93"/>
  <c r="AD5" i="93"/>
  <c r="AF5" i="93"/>
  <c r="Z5" i="93"/>
  <c r="AA5" i="92"/>
  <c r="AD5" i="92"/>
  <c r="M5" i="92"/>
  <c r="Y5" i="92"/>
  <c r="AF5" i="95"/>
  <c r="J5" i="95"/>
  <c r="L5" i="95"/>
  <c r="N5" i="95"/>
  <c r="Q5" i="91"/>
  <c r="Z5" i="91"/>
  <c r="AD5" i="91"/>
  <c r="AB5" i="91"/>
  <c r="C5" i="94"/>
  <c r="AA5" i="94"/>
  <c r="AD5" i="94"/>
  <c r="AG5" i="94"/>
  <c r="C7" i="97"/>
  <c r="O5" i="93"/>
  <c r="H5" i="95"/>
  <c r="Y5" i="91"/>
  <c r="P5" i="94"/>
  <c r="K5" i="93"/>
  <c r="P5" i="92"/>
  <c r="I5" i="91"/>
  <c r="D5" i="91"/>
  <c r="D7" i="105"/>
  <c r="D7" i="103"/>
  <c r="D7" i="102"/>
  <c r="M5" i="93"/>
  <c r="E5" i="93"/>
  <c r="G5" i="93"/>
  <c r="I5" i="93"/>
  <c r="D5" i="92"/>
  <c r="K5" i="92"/>
  <c r="W5" i="92"/>
  <c r="AG5" i="92"/>
  <c r="G5" i="95"/>
  <c r="R5" i="95"/>
  <c r="T5" i="95"/>
  <c r="V5" i="95"/>
  <c r="S5" i="91"/>
  <c r="J5" i="91"/>
  <c r="V5" i="91"/>
  <c r="T5" i="91"/>
  <c r="D5" i="94"/>
  <c r="L5" i="94"/>
  <c r="H5" i="94"/>
  <c r="B5" i="16"/>
  <c r="B5" i="94"/>
  <c r="B7" i="20"/>
  <c r="B7" i="97"/>
  <c r="D7" i="101"/>
  <c r="D10" i="101"/>
  <c r="I8" i="84"/>
  <c r="H23" i="84"/>
  <c r="H36" i="84"/>
  <c r="H101" i="84"/>
  <c r="H127" i="84"/>
  <c r="H88" i="84"/>
  <c r="H62" i="84"/>
  <c r="H140" i="84"/>
  <c r="H114" i="84"/>
  <c r="H49" i="84"/>
  <c r="H75" i="84"/>
  <c r="G51" i="84"/>
  <c r="G25" i="84"/>
  <c r="D79" i="87"/>
  <c r="D78" i="87"/>
  <c r="G116" i="84"/>
  <c r="G64" i="84"/>
  <c r="G142" i="84"/>
  <c r="G129" i="84"/>
  <c r="G77" i="84"/>
  <c r="G103" i="84"/>
  <c r="H15" i="84"/>
  <c r="G158" i="84"/>
  <c r="H25" i="84"/>
  <c r="F7" i="96" s="1"/>
  <c r="G90" i="84"/>
  <c r="G155" i="84"/>
  <c r="H106" i="84"/>
  <c r="G93" i="84"/>
  <c r="E68" i="66"/>
  <c r="AA204" i="84"/>
  <c r="Y4" i="95" s="1"/>
  <c r="AA152" i="84"/>
  <c r="Y4" i="91" s="1"/>
  <c r="AA165" i="84"/>
  <c r="Y4" i="92" s="1"/>
  <c r="AA191" i="84"/>
  <c r="Y4" i="94" s="1"/>
  <c r="AA178" i="84"/>
  <c r="Y4" i="93" s="1"/>
  <c r="V191" i="84"/>
  <c r="T4" i="94" s="1"/>
  <c r="V152" i="84"/>
  <c r="T4" i="91" s="1"/>
  <c r="V165" i="84"/>
  <c r="T4" i="92" s="1"/>
  <c r="V204" i="84"/>
  <c r="T4" i="95" s="1"/>
  <c r="V178" i="84"/>
  <c r="T4" i="93" s="1"/>
  <c r="S178" i="84"/>
  <c r="Q4" i="93" s="1"/>
  <c r="S204" i="84"/>
  <c r="Q4" i="95" s="1"/>
  <c r="S165" i="84"/>
  <c r="Q4" i="92" s="1"/>
  <c r="S152" i="84"/>
  <c r="Q4" i="91" s="1"/>
  <c r="S191" i="84"/>
  <c r="Q4" i="94" s="1"/>
  <c r="Y204" i="84"/>
  <c r="W4" i="95" s="1"/>
  <c r="Y152" i="84"/>
  <c r="W4" i="91" s="1"/>
  <c r="Y165" i="84"/>
  <c r="W4" i="92" s="1"/>
  <c r="Y178" i="84"/>
  <c r="W4" i="93" s="1"/>
  <c r="Y191" i="84"/>
  <c r="W4" i="94" s="1"/>
  <c r="AD178" i="84"/>
  <c r="AB4" i="93" s="1"/>
  <c r="AD191" i="84"/>
  <c r="AB4" i="94" s="1"/>
  <c r="AD165" i="84"/>
  <c r="AB4" i="92" s="1"/>
  <c r="AD204" i="84"/>
  <c r="AB4" i="95" s="1"/>
  <c r="AD152" i="84"/>
  <c r="AB4" i="91" s="1"/>
  <c r="X165" i="84"/>
  <c r="V4" i="92" s="1"/>
  <c r="X178" i="84"/>
  <c r="V4" i="93" s="1"/>
  <c r="X152" i="84"/>
  <c r="V4" i="91" s="1"/>
  <c r="X191" i="84"/>
  <c r="V4" i="94" s="1"/>
  <c r="X204" i="84"/>
  <c r="V4" i="95" s="1"/>
  <c r="AF178" i="84"/>
  <c r="AD4" i="93" s="1"/>
  <c r="AF191" i="84"/>
  <c r="AD4" i="94" s="1"/>
  <c r="AF165" i="84"/>
  <c r="AD4" i="92" s="1"/>
  <c r="AF204" i="84"/>
  <c r="AD4" i="95" s="1"/>
  <c r="AF152" i="84"/>
  <c r="AD4" i="91" s="1"/>
  <c r="U204" i="84"/>
  <c r="S4" i="95" s="1"/>
  <c r="U165" i="84"/>
  <c r="S4" i="92" s="1"/>
  <c r="U152" i="84"/>
  <c r="S4" i="91" s="1"/>
  <c r="U191" i="84"/>
  <c r="S4" i="94" s="1"/>
  <c r="U178" i="84"/>
  <c r="S4" i="93" s="1"/>
  <c r="Z204" i="84"/>
  <c r="X4" i="95" s="1"/>
  <c r="Z191" i="84"/>
  <c r="X4" i="94" s="1"/>
  <c r="Z165" i="84"/>
  <c r="X4" i="92" s="1"/>
  <c r="Z178" i="84"/>
  <c r="X4" i="93" s="1"/>
  <c r="Z152" i="84"/>
  <c r="X4" i="91" s="1"/>
  <c r="T165" i="84"/>
  <c r="R4" i="92" s="1"/>
  <c r="T152" i="84"/>
  <c r="R4" i="91" s="1"/>
  <c r="T191" i="84"/>
  <c r="R4" i="94" s="1"/>
  <c r="T178" i="84"/>
  <c r="R4" i="93" s="1"/>
  <c r="T204" i="84"/>
  <c r="R4" i="95" s="1"/>
  <c r="AH191" i="84"/>
  <c r="AF4" i="94" s="1"/>
  <c r="AH178" i="84"/>
  <c r="AF4" i="93" s="1"/>
  <c r="AH152" i="84"/>
  <c r="AF4" i="91" s="1"/>
  <c r="AH204" i="84"/>
  <c r="AF4" i="95" s="1"/>
  <c r="AH165" i="84"/>
  <c r="AF4" i="92" s="1"/>
  <c r="AC204" i="84"/>
  <c r="AA4" i="95" s="1"/>
  <c r="AC152" i="84"/>
  <c r="AA4" i="91" s="1"/>
  <c r="AC191" i="84"/>
  <c r="AA4" i="94" s="1"/>
  <c r="AC178" i="84"/>
  <c r="AA4" i="93" s="1"/>
  <c r="AC165" i="84"/>
  <c r="AA4" i="92" s="1"/>
  <c r="AI204" i="84"/>
  <c r="AG4" i="95" s="1"/>
  <c r="AI165" i="84"/>
  <c r="AG4" i="92" s="1"/>
  <c r="AI191" i="84"/>
  <c r="AG4" i="94" s="1"/>
  <c r="AI178" i="84"/>
  <c r="AG4" i="93" s="1"/>
  <c r="AI152" i="84"/>
  <c r="AG4" i="91" s="1"/>
  <c r="W204" i="84"/>
  <c r="U4" i="95" s="1"/>
  <c r="W152" i="84"/>
  <c r="U4" i="91" s="1"/>
  <c r="W191" i="84"/>
  <c r="U4" i="94" s="1"/>
  <c r="W165" i="84"/>
  <c r="U4" i="92" s="1"/>
  <c r="W178" i="84"/>
  <c r="U4" i="93" s="1"/>
  <c r="Q165" i="84"/>
  <c r="O4" i="92" s="1"/>
  <c r="Q178" i="84"/>
  <c r="O4" i="93" s="1"/>
  <c r="Q204" i="84"/>
  <c r="O4" i="95" s="1"/>
  <c r="Q152" i="84"/>
  <c r="O4" i="91" s="1"/>
  <c r="Q191" i="84"/>
  <c r="O4" i="94" s="1"/>
  <c r="D152" i="84"/>
  <c r="D204" i="84"/>
  <c r="D165" i="84"/>
  <c r="D191" i="84"/>
  <c r="D178" i="84"/>
  <c r="AE191" i="84"/>
  <c r="AC4" i="94" s="1"/>
  <c r="AE178" i="84"/>
  <c r="AC4" i="93" s="1"/>
  <c r="AE204" i="84"/>
  <c r="AC4" i="95" s="1"/>
  <c r="AE152" i="84"/>
  <c r="AC4" i="91" s="1"/>
  <c r="AE165" i="84"/>
  <c r="AC4" i="92" s="1"/>
  <c r="AB191" i="84"/>
  <c r="Z4" i="94" s="1"/>
  <c r="AB178" i="84"/>
  <c r="Z4" i="93" s="1"/>
  <c r="AB204" i="84"/>
  <c r="Z4" i="95" s="1"/>
  <c r="AB152" i="84"/>
  <c r="Z4" i="91" s="1"/>
  <c r="AB165" i="84"/>
  <c r="Z4" i="92" s="1"/>
  <c r="R165" i="84"/>
  <c r="P4" i="92" s="1"/>
  <c r="R191" i="84"/>
  <c r="P4" i="94" s="1"/>
  <c r="R204" i="84"/>
  <c r="P4" i="95" s="1"/>
  <c r="R152" i="84"/>
  <c r="P4" i="91" s="1"/>
  <c r="R178" i="84"/>
  <c r="P4" i="93" s="1"/>
  <c r="AG165" i="84"/>
  <c r="AE4" i="92" s="1"/>
  <c r="AG204" i="84"/>
  <c r="AE4" i="95" s="1"/>
  <c r="AG152" i="84"/>
  <c r="AE4" i="91" s="1"/>
  <c r="AG191" i="84"/>
  <c r="AE4" i="94" s="1"/>
  <c r="AG178" i="84"/>
  <c r="AE4" i="93" s="1"/>
  <c r="P204" i="84"/>
  <c r="N4" i="95" s="1"/>
  <c r="P165" i="84"/>
  <c r="N4" i="92" s="1"/>
  <c r="P152" i="84"/>
  <c r="N4" i="91" s="1"/>
  <c r="P178" i="84"/>
  <c r="N4" i="93" s="1"/>
  <c r="P191" i="84"/>
  <c r="N4" i="94" s="1"/>
  <c r="X202" i="84"/>
  <c r="V2" i="95" s="1"/>
  <c r="X189" i="84"/>
  <c r="V2" i="94" s="1"/>
  <c r="X176" i="84"/>
  <c r="V2" i="93" s="1"/>
  <c r="X163" i="84"/>
  <c r="V2" i="92" s="1"/>
  <c r="X150" i="84"/>
  <c r="V2" i="91" s="1"/>
  <c r="AG189" i="84"/>
  <c r="AE2" i="94" s="1"/>
  <c r="AG202" i="84"/>
  <c r="AE2" i="95" s="1"/>
  <c r="AG176" i="84"/>
  <c r="AE2" i="93" s="1"/>
  <c r="AG163" i="84"/>
  <c r="AE2" i="92" s="1"/>
  <c r="AG150" i="84"/>
  <c r="AE2" i="91" s="1"/>
  <c r="H137" i="84"/>
  <c r="F2" i="105" s="1"/>
  <c r="H72" i="84"/>
  <c r="F2" i="100" s="1"/>
  <c r="H85" i="84"/>
  <c r="F2" i="101" s="1"/>
  <c r="H46" i="84"/>
  <c r="F2" i="98" s="1"/>
  <c r="H111" i="84"/>
  <c r="F2" i="103" s="1"/>
  <c r="H124" i="84"/>
  <c r="F2" i="104" s="1"/>
  <c r="H33" i="84"/>
  <c r="F2" i="97" s="1"/>
  <c r="H59" i="84"/>
  <c r="F2" i="99" s="1"/>
  <c r="H98" i="84"/>
  <c r="F2" i="102" s="1"/>
  <c r="T202" i="84"/>
  <c r="R2" i="95" s="1"/>
  <c r="T189" i="84"/>
  <c r="R2" i="94" s="1"/>
  <c r="T176" i="84"/>
  <c r="R2" i="93" s="1"/>
  <c r="T150" i="84"/>
  <c r="R2" i="91" s="1"/>
  <c r="T163" i="84"/>
  <c r="R2" i="92" s="1"/>
  <c r="AF202" i="84"/>
  <c r="AD2" i="95" s="1"/>
  <c r="AF150" i="84"/>
  <c r="AD2" i="91" s="1"/>
  <c r="AF189" i="84"/>
  <c r="AD2" i="94" s="1"/>
  <c r="AF176" i="84"/>
  <c r="AD2" i="93" s="1"/>
  <c r="AF163" i="84"/>
  <c r="AD2" i="92" s="1"/>
  <c r="K124" i="84"/>
  <c r="I2" i="104" s="1"/>
  <c r="K72" i="84"/>
  <c r="I2" i="100" s="1"/>
  <c r="K33" i="84"/>
  <c r="I2" i="97" s="1"/>
  <c r="K59" i="84"/>
  <c r="I2" i="99" s="1"/>
  <c r="K98" i="84"/>
  <c r="I2" i="102" s="1"/>
  <c r="K137" i="84"/>
  <c r="I2" i="105" s="1"/>
  <c r="K85" i="84"/>
  <c r="I2" i="101" s="1"/>
  <c r="K111" i="84"/>
  <c r="I2" i="103" s="1"/>
  <c r="K46" i="84"/>
  <c r="I2" i="98" s="1"/>
  <c r="V189" i="84"/>
  <c r="T2" i="94" s="1"/>
  <c r="V176" i="84"/>
  <c r="T2" i="93" s="1"/>
  <c r="V163" i="84"/>
  <c r="T2" i="92" s="1"/>
  <c r="V202" i="84"/>
  <c r="T2" i="95" s="1"/>
  <c r="V150" i="84"/>
  <c r="T2" i="91" s="1"/>
  <c r="W189" i="84"/>
  <c r="U2" i="94" s="1"/>
  <c r="W150" i="84"/>
  <c r="U2" i="91" s="1"/>
  <c r="W163" i="84"/>
  <c r="U2" i="92" s="1"/>
  <c r="W176" i="84"/>
  <c r="U2" i="93" s="1"/>
  <c r="W202" i="84"/>
  <c r="U2" i="95" s="1"/>
  <c r="AI189" i="84"/>
  <c r="AG2" i="94" s="1"/>
  <c r="AI150" i="84"/>
  <c r="AG2" i="91" s="1"/>
  <c r="AI163" i="84"/>
  <c r="AG2" i="92" s="1"/>
  <c r="AI176" i="84"/>
  <c r="AG2" i="93" s="1"/>
  <c r="AI202" i="84"/>
  <c r="AG2" i="95" s="1"/>
  <c r="L59" i="84"/>
  <c r="J2" i="99" s="1"/>
  <c r="L46" i="84"/>
  <c r="J2" i="98" s="1"/>
  <c r="L111" i="84"/>
  <c r="J2" i="103" s="1"/>
  <c r="L124" i="84"/>
  <c r="J2" i="104" s="1"/>
  <c r="L33" i="84"/>
  <c r="J2" i="97" s="1"/>
  <c r="L85" i="84"/>
  <c r="J2" i="101" s="1"/>
  <c r="L98" i="84"/>
  <c r="J2" i="102" s="1"/>
  <c r="L72" i="84"/>
  <c r="J2" i="100" s="1"/>
  <c r="L137" i="84"/>
  <c r="J2" i="105" s="1"/>
  <c r="Z163" i="84"/>
  <c r="X2" i="92" s="1"/>
  <c r="Z176" i="84"/>
  <c r="X2" i="93" s="1"/>
  <c r="Z150" i="84"/>
  <c r="X2" i="91" s="1"/>
  <c r="Z202" i="84"/>
  <c r="X2" i="95" s="1"/>
  <c r="Z189" i="84"/>
  <c r="X2" i="94" s="1"/>
  <c r="U163" i="84"/>
  <c r="S2" i="92" s="1"/>
  <c r="U150" i="84"/>
  <c r="S2" i="91" s="1"/>
  <c r="U202" i="84"/>
  <c r="S2" i="95" s="1"/>
  <c r="U176" i="84"/>
  <c r="S2" i="93" s="1"/>
  <c r="U189" i="84"/>
  <c r="S2" i="94" s="1"/>
  <c r="S163" i="84"/>
  <c r="Q2" i="92" s="1"/>
  <c r="S150" i="84"/>
  <c r="Q2" i="91" s="1"/>
  <c r="S189" i="84"/>
  <c r="Q2" i="94" s="1"/>
  <c r="S176" i="84"/>
  <c r="Q2" i="93" s="1"/>
  <c r="S202" i="84"/>
  <c r="Q2" i="95" s="1"/>
  <c r="E46" i="84"/>
  <c r="C2" i="98" s="1"/>
  <c r="E124" i="84"/>
  <c r="C2" i="104" s="1"/>
  <c r="E72" i="84"/>
  <c r="C2" i="100" s="1"/>
  <c r="E85" i="84"/>
  <c r="C2" i="101" s="1"/>
  <c r="E59" i="84"/>
  <c r="C2" i="99" s="1"/>
  <c r="E111" i="84"/>
  <c r="C2" i="103" s="1"/>
  <c r="E33" i="84"/>
  <c r="C2" i="97" s="1"/>
  <c r="E98" i="84"/>
  <c r="C2" i="102" s="1"/>
  <c r="E137" i="84"/>
  <c r="C2" i="105" s="1"/>
  <c r="AE163" i="84"/>
  <c r="AC2" i="92" s="1"/>
  <c r="AE150" i="84"/>
  <c r="AC2" i="91" s="1"/>
  <c r="AE202" i="84"/>
  <c r="AC2" i="95" s="1"/>
  <c r="AE189" i="84"/>
  <c r="AC2" i="94" s="1"/>
  <c r="AE176" i="84"/>
  <c r="AC2" i="93" s="1"/>
  <c r="AA150" i="84"/>
  <c r="Y2" i="91" s="1"/>
  <c r="AA202" i="84"/>
  <c r="Y2" i="95" s="1"/>
  <c r="AA176" i="84"/>
  <c r="Y2" i="93" s="1"/>
  <c r="AA163" i="84"/>
  <c r="Y2" i="92" s="1"/>
  <c r="AA189" i="84"/>
  <c r="Y2" i="94" s="1"/>
  <c r="Q202" i="84"/>
  <c r="O2" i="95" s="1"/>
  <c r="Q176" i="84"/>
  <c r="O2" i="93" s="1"/>
  <c r="Q150" i="84"/>
  <c r="O2" i="91" s="1"/>
  <c r="Q189" i="84"/>
  <c r="O2" i="94" s="1"/>
  <c r="Q163" i="84"/>
  <c r="O2" i="92" s="1"/>
  <c r="I72" i="84"/>
  <c r="G2" i="100" s="1"/>
  <c r="I85" i="84"/>
  <c r="G2" i="101" s="1"/>
  <c r="I111" i="84"/>
  <c r="G2" i="103" s="1"/>
  <c r="I33" i="84"/>
  <c r="G2" i="97" s="1"/>
  <c r="I46" i="84"/>
  <c r="G2" i="98" s="1"/>
  <c r="I124" i="84"/>
  <c r="G2" i="104" s="1"/>
  <c r="I59" i="84"/>
  <c r="G2" i="99" s="1"/>
  <c r="I98" i="84"/>
  <c r="G2" i="102" s="1"/>
  <c r="I137" i="84"/>
  <c r="G2" i="105" s="1"/>
  <c r="M72" i="84"/>
  <c r="K2" i="100" s="1"/>
  <c r="M111" i="84"/>
  <c r="K2" i="103" s="1"/>
  <c r="M124" i="84"/>
  <c r="K2" i="104" s="1"/>
  <c r="M85" i="84"/>
  <c r="K2" i="101" s="1"/>
  <c r="M98" i="84"/>
  <c r="K2" i="102" s="1"/>
  <c r="M137" i="84"/>
  <c r="K2" i="105" s="1"/>
  <c r="M59" i="84"/>
  <c r="K2" i="99" s="1"/>
  <c r="M46" i="84"/>
  <c r="K2" i="98" s="1"/>
  <c r="M33" i="84"/>
  <c r="K2" i="97" s="1"/>
  <c r="AC176" i="84"/>
  <c r="AA2" i="93" s="1"/>
  <c r="AC202" i="84"/>
  <c r="AA2" i="95" s="1"/>
  <c r="AC189" i="84"/>
  <c r="AA2" i="94" s="1"/>
  <c r="AC163" i="84"/>
  <c r="AA2" i="92" s="1"/>
  <c r="AC150" i="84"/>
  <c r="AA2" i="91" s="1"/>
  <c r="P150" i="84"/>
  <c r="N2" i="91" s="1"/>
  <c r="P189" i="84"/>
  <c r="N2" i="94" s="1"/>
  <c r="P176" i="84"/>
  <c r="N2" i="93" s="1"/>
  <c r="P163" i="84"/>
  <c r="N2" i="92" s="1"/>
  <c r="P202" i="84"/>
  <c r="N2" i="95" s="1"/>
  <c r="G137" i="84"/>
  <c r="E2" i="105" s="1"/>
  <c r="G33" i="84"/>
  <c r="E2" i="97" s="1"/>
  <c r="G72" i="84"/>
  <c r="E2" i="100" s="1"/>
  <c r="G85" i="84"/>
  <c r="E2" i="101" s="1"/>
  <c r="G46" i="84"/>
  <c r="E2" i="98" s="1"/>
  <c r="G111" i="84"/>
  <c r="E2" i="103" s="1"/>
  <c r="G124" i="84"/>
  <c r="E2" i="104" s="1"/>
  <c r="G98" i="84"/>
  <c r="E2" i="102" s="1"/>
  <c r="G59" i="84"/>
  <c r="E2" i="99" s="1"/>
  <c r="F98" i="84"/>
  <c r="D2" i="102" s="1"/>
  <c r="F59" i="84"/>
  <c r="D2" i="99" s="1"/>
  <c r="F137" i="84"/>
  <c r="D2" i="105" s="1"/>
  <c r="F72" i="84"/>
  <c r="D2" i="100" s="1"/>
  <c r="F85" i="84"/>
  <c r="D2" i="101" s="1"/>
  <c r="F46" i="84"/>
  <c r="D2" i="98" s="1"/>
  <c r="F33" i="84"/>
  <c r="D2" i="97" s="1"/>
  <c r="F111" i="84"/>
  <c r="D2" i="103" s="1"/>
  <c r="F124" i="84"/>
  <c r="D2" i="104" s="1"/>
  <c r="AB202" i="84"/>
  <c r="Z2" i="95" s="1"/>
  <c r="AB163" i="84"/>
  <c r="Z2" i="92" s="1"/>
  <c r="AB189" i="84"/>
  <c r="Z2" i="94" s="1"/>
  <c r="AB150" i="84"/>
  <c r="Z2" i="91" s="1"/>
  <c r="AB176" i="84"/>
  <c r="Z2" i="93" s="1"/>
  <c r="AH150" i="84"/>
  <c r="AF2" i="91" s="1"/>
  <c r="AH163" i="84"/>
  <c r="AF2" i="92" s="1"/>
  <c r="AH189" i="84"/>
  <c r="AF2" i="94" s="1"/>
  <c r="AH202" i="84"/>
  <c r="AF2" i="95" s="1"/>
  <c r="AH176" i="84"/>
  <c r="AF2" i="93" s="1"/>
  <c r="Y150" i="84"/>
  <c r="W2" i="91" s="1"/>
  <c r="Y163" i="84"/>
  <c r="W2" i="92" s="1"/>
  <c r="Y189" i="84"/>
  <c r="W2" i="94" s="1"/>
  <c r="Y202" i="84"/>
  <c r="W2" i="95" s="1"/>
  <c r="Y176" i="84"/>
  <c r="W2" i="93" s="1"/>
  <c r="O137" i="84"/>
  <c r="M2" i="105" s="1"/>
  <c r="O72" i="84"/>
  <c r="M2" i="100" s="1"/>
  <c r="O85" i="84"/>
  <c r="M2" i="101" s="1"/>
  <c r="O46" i="84"/>
  <c r="M2" i="98" s="1"/>
  <c r="O111" i="84"/>
  <c r="M2" i="103" s="1"/>
  <c r="O33" i="84"/>
  <c r="M2" i="97" s="1"/>
  <c r="O124" i="84"/>
  <c r="M2" i="104" s="1"/>
  <c r="O98" i="84"/>
  <c r="M2" i="102" s="1"/>
  <c r="O59" i="84"/>
  <c r="M2" i="99" s="1"/>
  <c r="N98" i="84"/>
  <c r="L2" i="102" s="1"/>
  <c r="N33" i="84"/>
  <c r="L2" i="97" s="1"/>
  <c r="N59" i="84"/>
  <c r="L2" i="99" s="1"/>
  <c r="N137" i="84"/>
  <c r="L2" i="105" s="1"/>
  <c r="N46" i="84"/>
  <c r="L2" i="98" s="1"/>
  <c r="N85" i="84"/>
  <c r="L2" i="101" s="1"/>
  <c r="N111" i="84"/>
  <c r="L2" i="103" s="1"/>
  <c r="N124" i="84"/>
  <c r="L2" i="104" s="1"/>
  <c r="N72" i="84"/>
  <c r="L2" i="100" s="1"/>
  <c r="D189" i="84"/>
  <c r="D202" i="84"/>
  <c r="D163" i="84"/>
  <c r="D176" i="84"/>
  <c r="D150" i="84"/>
  <c r="R202" i="84"/>
  <c r="P2" i="95" s="1"/>
  <c r="R150" i="84"/>
  <c r="P2" i="91" s="1"/>
  <c r="R189" i="84"/>
  <c r="P2" i="94" s="1"/>
  <c r="R176" i="84"/>
  <c r="P2" i="93" s="1"/>
  <c r="R163" i="84"/>
  <c r="P2" i="92" s="1"/>
  <c r="AD163" i="84"/>
  <c r="AB2" i="92" s="1"/>
  <c r="AD202" i="84"/>
  <c r="AB2" i="95" s="1"/>
  <c r="AD189" i="84"/>
  <c r="AB2" i="94" s="1"/>
  <c r="AD176" i="84"/>
  <c r="AB2" i="93" s="1"/>
  <c r="AD150" i="84"/>
  <c r="AB2" i="91" s="1"/>
  <c r="J46" i="84"/>
  <c r="H2" i="98" s="1"/>
  <c r="J124" i="84"/>
  <c r="H2" i="104" s="1"/>
  <c r="J59" i="84"/>
  <c r="H2" i="99" s="1"/>
  <c r="J33" i="84"/>
  <c r="H2" i="97" s="1"/>
  <c r="J98" i="84"/>
  <c r="H2" i="102" s="1"/>
  <c r="J137" i="84"/>
  <c r="H2" i="105" s="1"/>
  <c r="J72" i="84"/>
  <c r="H2" i="100" s="1"/>
  <c r="J85" i="84"/>
  <c r="H2" i="101" s="1"/>
  <c r="J111" i="84"/>
  <c r="H2" i="103" s="1"/>
  <c r="D98" i="84"/>
  <c r="D137" i="84"/>
  <c r="D111" i="84"/>
  <c r="D33" i="84"/>
  <c r="D59" i="84"/>
  <c r="D46" i="84"/>
  <c r="D85" i="84"/>
  <c r="D72" i="84"/>
  <c r="D124" i="84"/>
  <c r="B2" i="18"/>
  <c r="A181" i="84"/>
  <c r="AB180" i="84"/>
  <c r="T180" i="84"/>
  <c r="L180" i="84"/>
  <c r="D180" i="84"/>
  <c r="B6" i="15" s="1"/>
  <c r="AI180" i="84"/>
  <c r="AA180" i="84"/>
  <c r="S180" i="84"/>
  <c r="K180" i="84"/>
  <c r="AH180" i="84"/>
  <c r="Z180" i="84"/>
  <c r="R180" i="84"/>
  <c r="J180" i="84"/>
  <c r="AG180" i="84"/>
  <c r="Y180" i="84"/>
  <c r="Q180" i="84"/>
  <c r="I180" i="84"/>
  <c r="AF180" i="84"/>
  <c r="X180" i="84"/>
  <c r="P180" i="84"/>
  <c r="H180" i="84"/>
  <c r="V180" i="84"/>
  <c r="U180" i="84"/>
  <c r="O180" i="84"/>
  <c r="N180" i="84"/>
  <c r="AE180" i="84"/>
  <c r="M180" i="84"/>
  <c r="W180" i="84"/>
  <c r="G180" i="84"/>
  <c r="AC180" i="84"/>
  <c r="F180" i="84"/>
  <c r="E180" i="84"/>
  <c r="AD180" i="84"/>
  <c r="A168" i="84"/>
  <c r="AI167" i="84"/>
  <c r="AA167" i="84"/>
  <c r="S167" i="84"/>
  <c r="K167" i="84"/>
  <c r="AH167" i="84"/>
  <c r="Z167" i="84"/>
  <c r="R167" i="84"/>
  <c r="J167" i="84"/>
  <c r="Y167" i="84"/>
  <c r="O167" i="84"/>
  <c r="E167" i="84"/>
  <c r="X167" i="84"/>
  <c r="N167" i="84"/>
  <c r="D167" i="84"/>
  <c r="B6" i="14" s="1"/>
  <c r="AG167" i="84"/>
  <c r="W167" i="84"/>
  <c r="M167" i="84"/>
  <c r="AF167" i="84"/>
  <c r="V167" i="84"/>
  <c r="L167" i="84"/>
  <c r="AE167" i="84"/>
  <c r="U167" i="84"/>
  <c r="I167" i="84"/>
  <c r="AC167" i="84"/>
  <c r="AB167" i="84"/>
  <c r="T167" i="84"/>
  <c r="Q167" i="84"/>
  <c r="P167" i="84"/>
  <c r="AD167" i="84"/>
  <c r="F167" i="84"/>
  <c r="H167" i="84"/>
  <c r="G167" i="84"/>
  <c r="A207" i="84"/>
  <c r="AF206" i="84"/>
  <c r="X206" i="84"/>
  <c r="P206" i="84"/>
  <c r="H206" i="84"/>
  <c r="AE206" i="84"/>
  <c r="W206" i="84"/>
  <c r="O206" i="84"/>
  <c r="G206" i="84"/>
  <c r="AD206" i="84"/>
  <c r="V206" i="84"/>
  <c r="N206" i="84"/>
  <c r="F206" i="84"/>
  <c r="AC206" i="84"/>
  <c r="U206" i="84"/>
  <c r="M206" i="84"/>
  <c r="E206" i="84"/>
  <c r="AB206" i="84"/>
  <c r="T206" i="84"/>
  <c r="L206" i="84"/>
  <c r="D206" i="84"/>
  <c r="B6" i="17" s="1"/>
  <c r="AI206" i="84"/>
  <c r="AA206" i="84"/>
  <c r="S206" i="84"/>
  <c r="K206" i="84"/>
  <c r="J206" i="84"/>
  <c r="I206" i="84"/>
  <c r="AH206" i="84"/>
  <c r="AG206" i="84"/>
  <c r="Z206" i="84"/>
  <c r="Y206" i="84"/>
  <c r="R206" i="84"/>
  <c r="Q206" i="84"/>
  <c r="A155" i="84"/>
  <c r="AI154" i="84"/>
  <c r="AA154" i="84"/>
  <c r="S154" i="84"/>
  <c r="K154" i="84"/>
  <c r="AH154" i="84"/>
  <c r="Z154" i="84"/>
  <c r="R154" i="84"/>
  <c r="J154" i="84"/>
  <c r="AG154" i="84"/>
  <c r="Y154" i="84"/>
  <c r="Q154" i="84"/>
  <c r="I154" i="84"/>
  <c r="AF154" i="84"/>
  <c r="X154" i="84"/>
  <c r="P154" i="84"/>
  <c r="H154" i="84"/>
  <c r="AD154" i="84"/>
  <c r="N154" i="84"/>
  <c r="AC154" i="84"/>
  <c r="M154" i="84"/>
  <c r="AE154" i="84"/>
  <c r="O154" i="84"/>
  <c r="AB154" i="84"/>
  <c r="L154" i="84"/>
  <c r="W154" i="84"/>
  <c r="G154" i="84"/>
  <c r="T154" i="84"/>
  <c r="D154" i="84"/>
  <c r="B6" i="21" s="1"/>
  <c r="V154" i="84"/>
  <c r="F154" i="84"/>
  <c r="U154" i="84"/>
  <c r="E154" i="84"/>
  <c r="A194" i="84"/>
  <c r="AB193" i="84"/>
  <c r="T193" i="84"/>
  <c r="L193" i="84"/>
  <c r="D193" i="84"/>
  <c r="B6" i="16" s="1"/>
  <c r="AI193" i="84"/>
  <c r="AA193" i="84"/>
  <c r="S193" i="84"/>
  <c r="K193" i="84"/>
  <c r="AH193" i="84"/>
  <c r="Z193" i="84"/>
  <c r="R193" i="84"/>
  <c r="J193" i="84"/>
  <c r="AF193" i="84"/>
  <c r="X193" i="84"/>
  <c r="P193" i="84"/>
  <c r="H193" i="84"/>
  <c r="AE193" i="84"/>
  <c r="O193" i="84"/>
  <c r="AD193" i="84"/>
  <c r="N193" i="84"/>
  <c r="AC193" i="84"/>
  <c r="M193" i="84"/>
  <c r="Y193" i="84"/>
  <c r="I193" i="84"/>
  <c r="W193" i="84"/>
  <c r="G193" i="84"/>
  <c r="V193" i="84"/>
  <c r="F193" i="84"/>
  <c r="AG193" i="84"/>
  <c r="U193" i="84"/>
  <c r="Q193" i="84"/>
  <c r="E193" i="84"/>
  <c r="A42" i="84"/>
  <c r="G41" i="84"/>
  <c r="D41" i="84"/>
  <c r="F41" i="84"/>
  <c r="E41" i="84"/>
  <c r="A146" i="84"/>
  <c r="G145" i="84"/>
  <c r="F145" i="84"/>
  <c r="E145" i="84"/>
  <c r="D145" i="84"/>
  <c r="A81" i="84"/>
  <c r="D80" i="84"/>
  <c r="G80" i="84"/>
  <c r="F80" i="84"/>
  <c r="E80" i="84"/>
  <c r="A120" i="84"/>
  <c r="G119" i="84"/>
  <c r="F119" i="84"/>
  <c r="E119" i="84"/>
  <c r="D119" i="84"/>
  <c r="A55" i="84"/>
  <c r="D54" i="84"/>
  <c r="G54" i="84"/>
  <c r="F54" i="84"/>
  <c r="E54" i="84"/>
  <c r="A107" i="84"/>
  <c r="G106" i="84"/>
  <c r="F106" i="84"/>
  <c r="E106" i="84"/>
  <c r="D106" i="84"/>
  <c r="A133" i="84"/>
  <c r="G132" i="84"/>
  <c r="F132" i="84"/>
  <c r="E132" i="84"/>
  <c r="D132" i="84"/>
  <c r="A29" i="84"/>
  <c r="A68" i="84"/>
  <c r="D67" i="84"/>
  <c r="G67" i="84"/>
  <c r="F67" i="84"/>
  <c r="E67" i="84"/>
  <c r="A94" i="84"/>
  <c r="B6" i="69"/>
  <c r="AE4" i="69"/>
  <c r="W4" i="69"/>
  <c r="O4" i="69"/>
  <c r="G4" i="69"/>
  <c r="R4" i="69"/>
  <c r="H4" i="69"/>
  <c r="AD4" i="69"/>
  <c r="V4" i="69"/>
  <c r="N4" i="69"/>
  <c r="F4" i="69"/>
  <c r="Z4" i="69"/>
  <c r="P4" i="69"/>
  <c r="AC4" i="69"/>
  <c r="U4" i="69"/>
  <c r="M4" i="69"/>
  <c r="E4" i="69"/>
  <c r="AH4" i="69"/>
  <c r="B4" i="69"/>
  <c r="AB4" i="69"/>
  <c r="T4" i="69"/>
  <c r="L4" i="69"/>
  <c r="J4" i="69"/>
  <c r="B10" i="64"/>
  <c r="AI4" i="69"/>
  <c r="AA4" i="69"/>
  <c r="S4" i="69"/>
  <c r="K4" i="69"/>
  <c r="C4" i="69"/>
  <c r="AG4" i="69"/>
  <c r="Y4" i="69"/>
  <c r="Q4" i="69"/>
  <c r="I4" i="69"/>
  <c r="AF4" i="69"/>
  <c r="X4" i="69"/>
  <c r="A21" i="64"/>
  <c r="A22" i="64"/>
  <c r="B22" i="64"/>
  <c r="C22" i="64"/>
  <c r="D22" i="64"/>
  <c r="E22" i="64"/>
  <c r="F22" i="64"/>
  <c r="G22" i="64"/>
  <c r="H22" i="64"/>
  <c r="I22" i="64"/>
  <c r="J22" i="64"/>
  <c r="K22" i="64"/>
  <c r="L22" i="64"/>
  <c r="M22" i="64"/>
  <c r="N22" i="64"/>
  <c r="O22" i="64"/>
  <c r="P22" i="64"/>
  <c r="Q22" i="64"/>
  <c r="R22" i="64"/>
  <c r="S22" i="64"/>
  <c r="T22" i="64"/>
  <c r="U22" i="64"/>
  <c r="V22" i="64"/>
  <c r="W22" i="64"/>
  <c r="X22" i="64"/>
  <c r="Y22" i="64"/>
  <c r="Z22" i="64"/>
  <c r="AA22" i="64"/>
  <c r="AB22" i="64"/>
  <c r="AC22" i="64"/>
  <c r="AD22" i="64"/>
  <c r="AE22" i="64"/>
  <c r="AF22" i="64"/>
  <c r="AG22" i="64"/>
  <c r="AH22" i="64"/>
  <c r="AI22" i="64"/>
  <c r="A23" i="64"/>
  <c r="B23" i="64"/>
  <c r="C23" i="64"/>
  <c r="D23" i="64"/>
  <c r="E23" i="64"/>
  <c r="F23" i="64"/>
  <c r="G23" i="64"/>
  <c r="H23" i="64"/>
  <c r="I23" i="64"/>
  <c r="J23" i="64"/>
  <c r="K23" i="64"/>
  <c r="L23" i="64"/>
  <c r="M23" i="64"/>
  <c r="N23" i="64"/>
  <c r="O23" i="64"/>
  <c r="P23" i="64"/>
  <c r="Q23" i="64"/>
  <c r="R23" i="64"/>
  <c r="S23" i="64"/>
  <c r="T23" i="64"/>
  <c r="U23" i="64"/>
  <c r="V23" i="64"/>
  <c r="W23" i="64"/>
  <c r="X23" i="64"/>
  <c r="Y23" i="64"/>
  <c r="Z23" i="64"/>
  <c r="AA23" i="64"/>
  <c r="AB23" i="64"/>
  <c r="AC23" i="64"/>
  <c r="AD23" i="64"/>
  <c r="AE23" i="64"/>
  <c r="AF23" i="64"/>
  <c r="AG23" i="64"/>
  <c r="AH23" i="64"/>
  <c r="AI23" i="64"/>
  <c r="A24" i="64"/>
  <c r="B24" i="64"/>
  <c r="C24" i="64"/>
  <c r="D24" i="64"/>
  <c r="E24" i="64"/>
  <c r="F24" i="64"/>
  <c r="G24" i="64"/>
  <c r="H24" i="64"/>
  <c r="I24" i="64"/>
  <c r="J24" i="64"/>
  <c r="K24" i="64"/>
  <c r="L24" i="64"/>
  <c r="M24" i="64"/>
  <c r="N24" i="64"/>
  <c r="O24" i="64"/>
  <c r="P24" i="64"/>
  <c r="Q24" i="64"/>
  <c r="R24" i="64"/>
  <c r="S24" i="64"/>
  <c r="T24" i="64"/>
  <c r="U24" i="64"/>
  <c r="V24" i="64"/>
  <c r="W24" i="64"/>
  <c r="X24" i="64"/>
  <c r="Y24" i="64"/>
  <c r="Z24" i="64"/>
  <c r="AA24" i="64"/>
  <c r="AB24" i="64"/>
  <c r="AC24" i="64"/>
  <c r="AD24" i="64"/>
  <c r="AE24" i="64"/>
  <c r="AF24" i="64"/>
  <c r="AG24" i="64"/>
  <c r="AH24" i="64"/>
  <c r="AI24" i="64"/>
  <c r="A25" i="64"/>
  <c r="B25" i="64"/>
  <c r="C25" i="64"/>
  <c r="D25" i="64"/>
  <c r="E25" i="64"/>
  <c r="F25" i="64"/>
  <c r="G25" i="64"/>
  <c r="H25" i="64"/>
  <c r="I25" i="64"/>
  <c r="J25" i="64"/>
  <c r="K25" i="64"/>
  <c r="L25" i="64"/>
  <c r="M25" i="64"/>
  <c r="N25" i="64"/>
  <c r="O25" i="64"/>
  <c r="P25" i="64"/>
  <c r="Q25" i="64"/>
  <c r="R25" i="64"/>
  <c r="S25" i="64"/>
  <c r="T25" i="64"/>
  <c r="U25" i="64"/>
  <c r="V25" i="64"/>
  <c r="W25" i="64"/>
  <c r="X25" i="64"/>
  <c r="Y25" i="64"/>
  <c r="Z25" i="64"/>
  <c r="AA25" i="64"/>
  <c r="AB25" i="64"/>
  <c r="AC25" i="64"/>
  <c r="AD25" i="64"/>
  <c r="AE25" i="64"/>
  <c r="AF25" i="64"/>
  <c r="AG25" i="64"/>
  <c r="AH25" i="64"/>
  <c r="AI25" i="64"/>
  <c r="A26" i="64"/>
  <c r="B26" i="64"/>
  <c r="C26" i="64"/>
  <c r="D26" i="64"/>
  <c r="E26" i="64"/>
  <c r="F26" i="64"/>
  <c r="G26" i="64"/>
  <c r="H26" i="64"/>
  <c r="I26" i="64"/>
  <c r="J26" i="64"/>
  <c r="K26" i="64"/>
  <c r="L26" i="64"/>
  <c r="M26" i="64"/>
  <c r="N26" i="64"/>
  <c r="O26" i="64"/>
  <c r="P26" i="64"/>
  <c r="Q26" i="64"/>
  <c r="R26" i="64"/>
  <c r="S26" i="64"/>
  <c r="T26" i="64"/>
  <c r="U26" i="64"/>
  <c r="V26" i="64"/>
  <c r="W26" i="64"/>
  <c r="X26" i="64"/>
  <c r="Y26" i="64"/>
  <c r="Z26" i="64"/>
  <c r="AA26" i="64"/>
  <c r="AB26" i="64"/>
  <c r="AC26" i="64"/>
  <c r="AD26" i="64"/>
  <c r="AE26" i="64"/>
  <c r="AF26" i="64"/>
  <c r="AG26" i="64"/>
  <c r="AH26" i="64"/>
  <c r="AI26" i="64"/>
  <c r="A27" i="64"/>
  <c r="B27" i="64"/>
  <c r="C27" i="64"/>
  <c r="D27" i="64"/>
  <c r="E27" i="64"/>
  <c r="F27" i="64"/>
  <c r="G27" i="64"/>
  <c r="H27" i="64"/>
  <c r="I27" i="64"/>
  <c r="J27" i="64"/>
  <c r="K27" i="64"/>
  <c r="L27" i="64"/>
  <c r="M27" i="64"/>
  <c r="N27" i="64"/>
  <c r="O27" i="64"/>
  <c r="P27" i="64"/>
  <c r="Q27" i="64"/>
  <c r="R27" i="64"/>
  <c r="S27" i="64"/>
  <c r="T27" i="64"/>
  <c r="U27" i="64"/>
  <c r="V27" i="64"/>
  <c r="W27" i="64"/>
  <c r="X27" i="64"/>
  <c r="Y27" i="64"/>
  <c r="Z27" i="64"/>
  <c r="AA27" i="64"/>
  <c r="AB27" i="64"/>
  <c r="AC27" i="64"/>
  <c r="AD27" i="64"/>
  <c r="AE27" i="64"/>
  <c r="AF27" i="64"/>
  <c r="AG27" i="64"/>
  <c r="AH27" i="64"/>
  <c r="AI27" i="64"/>
  <c r="A28" i="64"/>
  <c r="B28" i="64"/>
  <c r="C28" i="64"/>
  <c r="D28" i="64"/>
  <c r="E28" i="64"/>
  <c r="F28" i="64"/>
  <c r="G28" i="64"/>
  <c r="H28" i="64"/>
  <c r="I28" i="64"/>
  <c r="J28" i="64"/>
  <c r="K28" i="64"/>
  <c r="L28" i="64"/>
  <c r="M28" i="64"/>
  <c r="N28" i="64"/>
  <c r="O28" i="64"/>
  <c r="P28" i="64"/>
  <c r="Q28" i="64"/>
  <c r="R28" i="64"/>
  <c r="S28" i="64"/>
  <c r="T28" i="64"/>
  <c r="U28" i="64"/>
  <c r="V28" i="64"/>
  <c r="W28" i="64"/>
  <c r="X28" i="64"/>
  <c r="Y28" i="64"/>
  <c r="Z28" i="64"/>
  <c r="AA28" i="64"/>
  <c r="AB28" i="64"/>
  <c r="AC28" i="64"/>
  <c r="AD28" i="64"/>
  <c r="AE28" i="64"/>
  <c r="AF28" i="64"/>
  <c r="AG28" i="64"/>
  <c r="AH28" i="64"/>
  <c r="AI28" i="64"/>
  <c r="A12" i="64"/>
  <c r="A13" i="64"/>
  <c r="B13" i="64"/>
  <c r="C13" i="64"/>
  <c r="D13" i="64"/>
  <c r="E13" i="64"/>
  <c r="F13" i="64"/>
  <c r="G13" i="64"/>
  <c r="H13" i="64"/>
  <c r="I13" i="64"/>
  <c r="J13" i="64"/>
  <c r="K13" i="64"/>
  <c r="L13" i="64"/>
  <c r="M13" i="64"/>
  <c r="N13" i="64"/>
  <c r="O13" i="64"/>
  <c r="P13" i="64"/>
  <c r="Q13" i="64"/>
  <c r="R13" i="64"/>
  <c r="S13" i="64"/>
  <c r="T13" i="64"/>
  <c r="U13" i="64"/>
  <c r="V13" i="64"/>
  <c r="W13" i="64"/>
  <c r="X13" i="64"/>
  <c r="Y13" i="64"/>
  <c r="Z13" i="64"/>
  <c r="AA13" i="64"/>
  <c r="AB13" i="64"/>
  <c r="AC13" i="64"/>
  <c r="AD13" i="64"/>
  <c r="AE13" i="64"/>
  <c r="AF13" i="64"/>
  <c r="AG13" i="64"/>
  <c r="AH13" i="64"/>
  <c r="AI13" i="64"/>
  <c r="A14" i="64"/>
  <c r="B14" i="64"/>
  <c r="B7" i="64" s="1"/>
  <c r="C14" i="64"/>
  <c r="D14" i="64"/>
  <c r="E14" i="64"/>
  <c r="F14" i="64"/>
  <c r="G14" i="64"/>
  <c r="H14" i="64"/>
  <c r="I14" i="64"/>
  <c r="J14" i="64"/>
  <c r="K14" i="64"/>
  <c r="L14" i="64"/>
  <c r="M14" i="64"/>
  <c r="N14" i="64"/>
  <c r="O14" i="64"/>
  <c r="P14" i="64"/>
  <c r="Q14" i="64"/>
  <c r="R14" i="64"/>
  <c r="S14" i="64"/>
  <c r="T14" i="64"/>
  <c r="U14" i="64"/>
  <c r="V14" i="64"/>
  <c r="W14" i="64"/>
  <c r="X14" i="64"/>
  <c r="Y14" i="64"/>
  <c r="Z14" i="64"/>
  <c r="AA14" i="64"/>
  <c r="AB14" i="64"/>
  <c r="AC14" i="64"/>
  <c r="AD14" i="64"/>
  <c r="AE14" i="64"/>
  <c r="AF14" i="64"/>
  <c r="AG14" i="64"/>
  <c r="AH14" i="64"/>
  <c r="AI14" i="64"/>
  <c r="A15" i="64"/>
  <c r="B15" i="64"/>
  <c r="C15" i="64"/>
  <c r="D15" i="64"/>
  <c r="E15" i="64"/>
  <c r="F15" i="64"/>
  <c r="G15" i="64"/>
  <c r="H15" i="64"/>
  <c r="I15" i="64"/>
  <c r="J15" i="64"/>
  <c r="K15" i="64"/>
  <c r="L15" i="64"/>
  <c r="M15" i="64"/>
  <c r="N15" i="64"/>
  <c r="O15" i="64"/>
  <c r="P15" i="64"/>
  <c r="Q15" i="64"/>
  <c r="R15" i="64"/>
  <c r="S15" i="64"/>
  <c r="T15" i="64"/>
  <c r="U15" i="64"/>
  <c r="V15" i="64"/>
  <c r="W15" i="64"/>
  <c r="X15" i="64"/>
  <c r="Y15" i="64"/>
  <c r="Z15" i="64"/>
  <c r="AA15" i="64"/>
  <c r="AB15" i="64"/>
  <c r="AC15" i="64"/>
  <c r="AD15" i="64"/>
  <c r="AE15" i="64"/>
  <c r="AF15" i="64"/>
  <c r="AG15" i="64"/>
  <c r="AH15" i="64"/>
  <c r="AI15" i="64"/>
  <c r="A16" i="64"/>
  <c r="B16" i="64"/>
  <c r="C16" i="64"/>
  <c r="D16" i="64"/>
  <c r="E16" i="64"/>
  <c r="F16" i="64"/>
  <c r="G16" i="64"/>
  <c r="H16" i="64"/>
  <c r="I16" i="64"/>
  <c r="J16" i="64"/>
  <c r="K16" i="64"/>
  <c r="L16" i="64"/>
  <c r="M16" i="64"/>
  <c r="N16" i="64"/>
  <c r="O16" i="64"/>
  <c r="P16" i="64"/>
  <c r="Q16" i="64"/>
  <c r="R16" i="64"/>
  <c r="S16" i="64"/>
  <c r="T16" i="64"/>
  <c r="U16" i="64"/>
  <c r="V16" i="64"/>
  <c r="W16" i="64"/>
  <c r="X16" i="64"/>
  <c r="Y16" i="64"/>
  <c r="Z16" i="64"/>
  <c r="AA16" i="64"/>
  <c r="AB16" i="64"/>
  <c r="AC16" i="64"/>
  <c r="AD16" i="64"/>
  <c r="AE16" i="64"/>
  <c r="AF16" i="64"/>
  <c r="AG16" i="64"/>
  <c r="AH16" i="64"/>
  <c r="AI16" i="64"/>
  <c r="A17" i="64"/>
  <c r="B17" i="64"/>
  <c r="C17" i="64"/>
  <c r="D17" i="64"/>
  <c r="E17" i="64"/>
  <c r="F17" i="64"/>
  <c r="G17" i="64"/>
  <c r="H17" i="64"/>
  <c r="I17" i="64"/>
  <c r="J17" i="64"/>
  <c r="K17" i="64"/>
  <c r="L17" i="64"/>
  <c r="M17" i="64"/>
  <c r="N17" i="64"/>
  <c r="O17" i="64"/>
  <c r="P17" i="64"/>
  <c r="Q17" i="64"/>
  <c r="R17" i="64"/>
  <c r="S17" i="64"/>
  <c r="T17" i="64"/>
  <c r="U17" i="64"/>
  <c r="V17" i="64"/>
  <c r="W17" i="64"/>
  <c r="X17" i="64"/>
  <c r="Y17" i="64"/>
  <c r="Z17" i="64"/>
  <c r="AA17" i="64"/>
  <c r="AB17" i="64"/>
  <c r="AC17" i="64"/>
  <c r="AD17" i="64"/>
  <c r="AE17" i="64"/>
  <c r="AF17" i="64"/>
  <c r="AG17" i="64"/>
  <c r="AH17" i="64"/>
  <c r="AI17" i="64"/>
  <c r="A18" i="64"/>
  <c r="B18" i="64"/>
  <c r="C18" i="64"/>
  <c r="D18" i="64"/>
  <c r="E18" i="64"/>
  <c r="F18" i="64"/>
  <c r="G18" i="64"/>
  <c r="H18" i="64"/>
  <c r="I18" i="64"/>
  <c r="J18" i="64"/>
  <c r="K18" i="64"/>
  <c r="L18" i="64"/>
  <c r="M18" i="64"/>
  <c r="N18" i="64"/>
  <c r="O18" i="64"/>
  <c r="P18" i="64"/>
  <c r="Q18" i="64"/>
  <c r="R18" i="64"/>
  <c r="S18" i="64"/>
  <c r="T18" i="64"/>
  <c r="U18" i="64"/>
  <c r="V18" i="64"/>
  <c r="W18" i="64"/>
  <c r="X18" i="64"/>
  <c r="Y18" i="64"/>
  <c r="Z18" i="64"/>
  <c r="AA18" i="64"/>
  <c r="AB18" i="64"/>
  <c r="AC18" i="64"/>
  <c r="AD18" i="64"/>
  <c r="AE18" i="64"/>
  <c r="AF18" i="64"/>
  <c r="AG18" i="64"/>
  <c r="AH18" i="64"/>
  <c r="AI18" i="64"/>
  <c r="A19" i="64"/>
  <c r="B19" i="64"/>
  <c r="C19" i="64"/>
  <c r="D19" i="64"/>
  <c r="E19" i="64"/>
  <c r="F19" i="64"/>
  <c r="G19" i="64"/>
  <c r="H19" i="64"/>
  <c r="I19" i="64"/>
  <c r="J19" i="64"/>
  <c r="K19" i="64"/>
  <c r="L19" i="64"/>
  <c r="M19" i="64"/>
  <c r="N19" i="64"/>
  <c r="O19" i="64"/>
  <c r="P19" i="64"/>
  <c r="Q19" i="64"/>
  <c r="R19" i="64"/>
  <c r="S19" i="64"/>
  <c r="T19" i="64"/>
  <c r="U19" i="64"/>
  <c r="V19" i="64"/>
  <c r="W19" i="64"/>
  <c r="X19" i="64"/>
  <c r="Y19" i="64"/>
  <c r="Z19" i="64"/>
  <c r="AA19" i="64"/>
  <c r="AB19" i="64"/>
  <c r="AC19" i="64"/>
  <c r="AD19" i="64"/>
  <c r="AE19" i="64"/>
  <c r="AF19" i="64"/>
  <c r="AG19" i="64"/>
  <c r="AH19" i="64"/>
  <c r="AI19" i="64"/>
  <c r="B2" i="17" l="1"/>
  <c r="B2" i="95"/>
  <c r="B4" i="16"/>
  <c r="B4" i="94"/>
  <c r="B4" i="17"/>
  <c r="B4" i="95"/>
  <c r="B2" i="74"/>
  <c r="B2" i="101"/>
  <c r="B4" i="21"/>
  <c r="B4" i="91"/>
  <c r="B2" i="70"/>
  <c r="B2" i="102"/>
  <c r="B2" i="11"/>
  <c r="B2" i="98"/>
  <c r="B2" i="73"/>
  <c r="B2" i="105"/>
  <c r="B2" i="72"/>
  <c r="B2" i="104"/>
  <c r="B4" i="14"/>
  <c r="B4" i="92"/>
  <c r="B2" i="13"/>
  <c r="B2" i="100"/>
  <c r="B2" i="12"/>
  <c r="B2" i="99"/>
  <c r="B2" i="21"/>
  <c r="B2" i="91"/>
  <c r="B2" i="16"/>
  <c r="B2" i="94"/>
  <c r="B2" i="20"/>
  <c r="B2" i="97"/>
  <c r="B2" i="15"/>
  <c r="B2" i="93"/>
  <c r="B2" i="71"/>
  <c r="B2" i="103"/>
  <c r="B2" i="14"/>
  <c r="B2" i="92"/>
  <c r="B4" i="15"/>
  <c r="B4" i="93"/>
  <c r="D89" i="87"/>
  <c r="M77" i="87" s="1"/>
  <c r="N77" i="87" s="1"/>
  <c r="D77" i="87"/>
  <c r="M82" i="87" s="1"/>
  <c r="E7" i="100"/>
  <c r="F5" i="97"/>
  <c r="B10" i="72"/>
  <c r="B10" i="104"/>
  <c r="E10" i="102"/>
  <c r="C10" i="103"/>
  <c r="B10" i="20"/>
  <c r="B10" i="97"/>
  <c r="E7" i="105"/>
  <c r="F5" i="98"/>
  <c r="F5" i="96"/>
  <c r="C10" i="102"/>
  <c r="D10" i="102"/>
  <c r="F5" i="100"/>
  <c r="C10" i="104"/>
  <c r="D10" i="103"/>
  <c r="B10" i="73"/>
  <c r="B10" i="105"/>
  <c r="E10" i="97"/>
  <c r="E10" i="91"/>
  <c r="E7" i="99"/>
  <c r="F5" i="103"/>
  <c r="F5" i="102"/>
  <c r="B10" i="13"/>
  <c r="B10" i="100"/>
  <c r="C10" i="99"/>
  <c r="D10" i="104"/>
  <c r="C10" i="98"/>
  <c r="E10" i="103"/>
  <c r="C10" i="105"/>
  <c r="E7" i="103"/>
  <c r="F5" i="105"/>
  <c r="E10" i="100"/>
  <c r="B10" i="71"/>
  <c r="B10" i="103"/>
  <c r="D10" i="99"/>
  <c r="E10" i="104"/>
  <c r="D10" i="98"/>
  <c r="D10" i="105"/>
  <c r="F5" i="99"/>
  <c r="E7" i="98"/>
  <c r="E7" i="104"/>
  <c r="E10" i="99"/>
  <c r="E10" i="98"/>
  <c r="C10" i="100"/>
  <c r="E10" i="105"/>
  <c r="F5" i="101"/>
  <c r="C10" i="97"/>
  <c r="E7" i="91"/>
  <c r="D10" i="97"/>
  <c r="B10" i="12"/>
  <c r="B10" i="99"/>
  <c r="B10" i="70"/>
  <c r="B10" i="102"/>
  <c r="B10" i="11"/>
  <c r="B10" i="98"/>
  <c r="D10" i="100"/>
  <c r="F10" i="102"/>
  <c r="E7" i="102"/>
  <c r="F5" i="104"/>
  <c r="E7" i="101"/>
  <c r="E10" i="101"/>
  <c r="E7" i="96"/>
  <c r="J8" i="84"/>
  <c r="I23" i="84"/>
  <c r="I114" i="84"/>
  <c r="I88" i="84"/>
  <c r="I36" i="84"/>
  <c r="I49" i="84"/>
  <c r="I75" i="84"/>
  <c r="I127" i="84"/>
  <c r="I62" i="84"/>
  <c r="I101" i="84"/>
  <c r="I140" i="84"/>
  <c r="D84" i="87"/>
  <c r="M92" i="87" s="1"/>
  <c r="N92" i="87" s="1"/>
  <c r="D80" i="87"/>
  <c r="M83" i="87"/>
  <c r="N83" i="87" s="1"/>
  <c r="M84" i="87"/>
  <c r="N84" i="87" s="1"/>
  <c r="J65" i="87"/>
  <c r="M72" i="87"/>
  <c r="N72" i="87" s="1"/>
  <c r="H93" i="84"/>
  <c r="H119" i="84"/>
  <c r="I207" i="84"/>
  <c r="H155" i="84"/>
  <c r="H145" i="84"/>
  <c r="H54" i="84"/>
  <c r="H67" i="84"/>
  <c r="I25" i="84"/>
  <c r="G7" i="96" s="1"/>
  <c r="H90" i="84"/>
  <c r="H129" i="84"/>
  <c r="H38" i="84"/>
  <c r="H103" i="84"/>
  <c r="H64" i="84"/>
  <c r="H51" i="84"/>
  <c r="H116" i="84"/>
  <c r="H77" i="84"/>
  <c r="H142" i="84"/>
  <c r="H41" i="84"/>
  <c r="H132" i="84"/>
  <c r="H80" i="84"/>
  <c r="I15" i="84"/>
  <c r="H158" i="84"/>
  <c r="Y124" i="84"/>
  <c r="W2" i="104" s="1"/>
  <c r="Y72" i="84"/>
  <c r="W2" i="100" s="1"/>
  <c r="Y111" i="84"/>
  <c r="W2" i="103" s="1"/>
  <c r="Y137" i="84"/>
  <c r="W2" i="105" s="1"/>
  <c r="Y33" i="84"/>
  <c r="W2" i="97" s="1"/>
  <c r="Y20" i="84"/>
  <c r="W2" i="96" s="1"/>
  <c r="Y46" i="84"/>
  <c r="W2" i="98" s="1"/>
  <c r="Y98" i="84"/>
  <c r="W2" i="102" s="1"/>
  <c r="Y85" i="84"/>
  <c r="W2" i="101" s="1"/>
  <c r="Y59" i="84"/>
  <c r="W2" i="99" s="1"/>
  <c r="U46" i="84"/>
  <c r="S2" i="98" s="1"/>
  <c r="U137" i="84"/>
  <c r="S2" i="105" s="1"/>
  <c r="U72" i="84"/>
  <c r="S2" i="100" s="1"/>
  <c r="U111" i="84"/>
  <c r="S2" i="103" s="1"/>
  <c r="U98" i="84"/>
  <c r="S2" i="102" s="1"/>
  <c r="U59" i="84"/>
  <c r="S2" i="99" s="1"/>
  <c r="U33" i="84"/>
  <c r="S2" i="97" s="1"/>
  <c r="U85" i="84"/>
  <c r="S2" i="101" s="1"/>
  <c r="U124" i="84"/>
  <c r="S2" i="104" s="1"/>
  <c r="U20" i="84"/>
  <c r="S2" i="96" s="1"/>
  <c r="V59" i="84"/>
  <c r="T2" i="99" s="1"/>
  <c r="V111" i="84"/>
  <c r="T2" i="103" s="1"/>
  <c r="V137" i="84"/>
  <c r="T2" i="105" s="1"/>
  <c r="V33" i="84"/>
  <c r="T2" i="97" s="1"/>
  <c r="V124" i="84"/>
  <c r="T2" i="104" s="1"/>
  <c r="V20" i="84"/>
  <c r="T2" i="96" s="1"/>
  <c r="V98" i="84"/>
  <c r="T2" i="102" s="1"/>
  <c r="V72" i="84"/>
  <c r="T2" i="100" s="1"/>
  <c r="V85" i="84"/>
  <c r="T2" i="101" s="1"/>
  <c r="V46" i="84"/>
  <c r="T2" i="98" s="1"/>
  <c r="S98" i="84"/>
  <c r="Q2" i="102" s="1"/>
  <c r="S85" i="84"/>
  <c r="Q2" i="101" s="1"/>
  <c r="S111" i="84"/>
  <c r="Q2" i="103" s="1"/>
  <c r="S59" i="84"/>
  <c r="Q2" i="99" s="1"/>
  <c r="S46" i="84"/>
  <c r="Q2" i="98" s="1"/>
  <c r="S124" i="84"/>
  <c r="Q2" i="104" s="1"/>
  <c r="S72" i="84"/>
  <c r="Q2" i="100" s="1"/>
  <c r="S33" i="84"/>
  <c r="Q2" i="97" s="1"/>
  <c r="S20" i="84"/>
  <c r="Q2" i="96" s="1"/>
  <c r="S137" i="84"/>
  <c r="Q2" i="105" s="1"/>
  <c r="AA33" i="84"/>
  <c r="Y2" i="97" s="1"/>
  <c r="AA72" i="84"/>
  <c r="Y2" i="100" s="1"/>
  <c r="AA124" i="84"/>
  <c r="Y2" i="104" s="1"/>
  <c r="AA111" i="84"/>
  <c r="Y2" i="103" s="1"/>
  <c r="AA137" i="84"/>
  <c r="Y2" i="105" s="1"/>
  <c r="AA59" i="84"/>
  <c r="Y2" i="99" s="1"/>
  <c r="AA98" i="84"/>
  <c r="Y2" i="102" s="1"/>
  <c r="AA46" i="84"/>
  <c r="Y2" i="98" s="1"/>
  <c r="AA20" i="84"/>
  <c r="Y2" i="96" s="1"/>
  <c r="AA85" i="84"/>
  <c r="Y2" i="101" s="1"/>
  <c r="Q46" i="84"/>
  <c r="O2" i="98" s="1"/>
  <c r="Q98" i="84"/>
  <c r="O2" i="102" s="1"/>
  <c r="Q72" i="84"/>
  <c r="O2" i="100" s="1"/>
  <c r="Q124" i="84"/>
  <c r="O2" i="104" s="1"/>
  <c r="Q85" i="84"/>
  <c r="O2" i="101" s="1"/>
  <c r="Q137" i="84"/>
  <c r="O2" i="105" s="1"/>
  <c r="Q33" i="84"/>
  <c r="O2" i="97" s="1"/>
  <c r="Q20" i="84"/>
  <c r="O2" i="96" s="1"/>
  <c r="Q59" i="84"/>
  <c r="O2" i="99" s="1"/>
  <c r="Q111" i="84"/>
  <c r="O2" i="103" s="1"/>
  <c r="T20" i="84"/>
  <c r="R2" i="96" s="1"/>
  <c r="T59" i="84"/>
  <c r="R2" i="99" s="1"/>
  <c r="T111" i="84"/>
  <c r="R2" i="103" s="1"/>
  <c r="T72" i="84"/>
  <c r="R2" i="100" s="1"/>
  <c r="T137" i="84"/>
  <c r="R2" i="105" s="1"/>
  <c r="T33" i="84"/>
  <c r="R2" i="97" s="1"/>
  <c r="T98" i="84"/>
  <c r="R2" i="102" s="1"/>
  <c r="T124" i="84"/>
  <c r="R2" i="104" s="1"/>
  <c r="T46" i="84"/>
  <c r="R2" i="98" s="1"/>
  <c r="T85" i="84"/>
  <c r="R2" i="101" s="1"/>
  <c r="AH33" i="84"/>
  <c r="AF2" i="97" s="1"/>
  <c r="AH98" i="84"/>
  <c r="AF2" i="102" s="1"/>
  <c r="AH85" i="84"/>
  <c r="AF2" i="101" s="1"/>
  <c r="AH137" i="84"/>
  <c r="AF2" i="105" s="1"/>
  <c r="AH111" i="84"/>
  <c r="AF2" i="103" s="1"/>
  <c r="AH72" i="84"/>
  <c r="AF2" i="100" s="1"/>
  <c r="AH20" i="84"/>
  <c r="AF2" i="96" s="1"/>
  <c r="AH59" i="84"/>
  <c r="AF2" i="99" s="1"/>
  <c r="AH124" i="84"/>
  <c r="AF2" i="104" s="1"/>
  <c r="AH46" i="84"/>
  <c r="AF2" i="98" s="1"/>
  <c r="X85" i="84"/>
  <c r="V2" i="101" s="1"/>
  <c r="X111" i="84"/>
  <c r="V2" i="103" s="1"/>
  <c r="X46" i="84"/>
  <c r="V2" i="98" s="1"/>
  <c r="X20" i="84"/>
  <c r="V2" i="96" s="1"/>
  <c r="X137" i="84"/>
  <c r="V2" i="105" s="1"/>
  <c r="X59" i="84"/>
  <c r="V2" i="99" s="1"/>
  <c r="X72" i="84"/>
  <c r="V2" i="100" s="1"/>
  <c r="X98" i="84"/>
  <c r="V2" i="102" s="1"/>
  <c r="X124" i="84"/>
  <c r="V2" i="104" s="1"/>
  <c r="X33" i="84"/>
  <c r="V2" i="97" s="1"/>
  <c r="R33" i="84"/>
  <c r="P2" i="97" s="1"/>
  <c r="R46" i="84"/>
  <c r="P2" i="98" s="1"/>
  <c r="R124" i="84"/>
  <c r="P2" i="104" s="1"/>
  <c r="R72" i="84"/>
  <c r="P2" i="100" s="1"/>
  <c r="R85" i="84"/>
  <c r="P2" i="101" s="1"/>
  <c r="R20" i="84"/>
  <c r="P2" i="96" s="1"/>
  <c r="R137" i="84"/>
  <c r="P2" i="105" s="1"/>
  <c r="R59" i="84"/>
  <c r="P2" i="99" s="1"/>
  <c r="R111" i="84"/>
  <c r="P2" i="103" s="1"/>
  <c r="R98" i="84"/>
  <c r="P2" i="102" s="1"/>
  <c r="Z85" i="84"/>
  <c r="X2" i="101" s="1"/>
  <c r="Z124" i="84"/>
  <c r="X2" i="104" s="1"/>
  <c r="Z98" i="84"/>
  <c r="X2" i="102" s="1"/>
  <c r="Z111" i="84"/>
  <c r="X2" i="103" s="1"/>
  <c r="Z46" i="84"/>
  <c r="X2" i="98" s="1"/>
  <c r="Z137" i="84"/>
  <c r="X2" i="105" s="1"/>
  <c r="Z59" i="84"/>
  <c r="X2" i="99" s="1"/>
  <c r="Z72" i="84"/>
  <c r="X2" i="100" s="1"/>
  <c r="Z33" i="84"/>
  <c r="X2" i="97" s="1"/>
  <c r="Z20" i="84"/>
  <c r="X2" i="96" s="1"/>
  <c r="AE124" i="84"/>
  <c r="AC2" i="104" s="1"/>
  <c r="AE98" i="84"/>
  <c r="AC2" i="102" s="1"/>
  <c r="AE20" i="84"/>
  <c r="AC2" i="96" s="1"/>
  <c r="AE59" i="84"/>
  <c r="AC2" i="99" s="1"/>
  <c r="AE46" i="84"/>
  <c r="AC2" i="98" s="1"/>
  <c r="AE111" i="84"/>
  <c r="AC2" i="103" s="1"/>
  <c r="AE137" i="84"/>
  <c r="AC2" i="105" s="1"/>
  <c r="AE72" i="84"/>
  <c r="AC2" i="100" s="1"/>
  <c r="AE33" i="84"/>
  <c r="AC2" i="97" s="1"/>
  <c r="AE85" i="84"/>
  <c r="AC2" i="101" s="1"/>
  <c r="P137" i="84"/>
  <c r="N2" i="105" s="1"/>
  <c r="P98" i="84"/>
  <c r="N2" i="102" s="1"/>
  <c r="P59" i="84"/>
  <c r="N2" i="99" s="1"/>
  <c r="P20" i="84"/>
  <c r="N2" i="96" s="1"/>
  <c r="P124" i="84"/>
  <c r="N2" i="104" s="1"/>
  <c r="P111" i="84"/>
  <c r="N2" i="103" s="1"/>
  <c r="P33" i="84"/>
  <c r="N2" i="97" s="1"/>
  <c r="P85" i="84"/>
  <c r="N2" i="101" s="1"/>
  <c r="P46" i="84"/>
  <c r="N2" i="98" s="1"/>
  <c r="P72" i="84"/>
  <c r="N2" i="100" s="1"/>
  <c r="AF33" i="84"/>
  <c r="AD2" i="97" s="1"/>
  <c r="AF98" i="84"/>
  <c r="AD2" i="102" s="1"/>
  <c r="AF137" i="84"/>
  <c r="AD2" i="105" s="1"/>
  <c r="AF85" i="84"/>
  <c r="AD2" i="101" s="1"/>
  <c r="AF111" i="84"/>
  <c r="AD2" i="103" s="1"/>
  <c r="AF72" i="84"/>
  <c r="AD2" i="100" s="1"/>
  <c r="AF46" i="84"/>
  <c r="AD2" i="98" s="1"/>
  <c r="AF59" i="84"/>
  <c r="AD2" i="99" s="1"/>
  <c r="AF124" i="84"/>
  <c r="AD2" i="104" s="1"/>
  <c r="AF20" i="84"/>
  <c r="AD2" i="96" s="1"/>
  <c r="AB20" i="84"/>
  <c r="Z2" i="96" s="1"/>
  <c r="AB59" i="84"/>
  <c r="Z2" i="99" s="1"/>
  <c r="AB85" i="84"/>
  <c r="Z2" i="101" s="1"/>
  <c r="AB46" i="84"/>
  <c r="Z2" i="98" s="1"/>
  <c r="AB33" i="84"/>
  <c r="Z2" i="97" s="1"/>
  <c r="AB72" i="84"/>
  <c r="Z2" i="100" s="1"/>
  <c r="AB111" i="84"/>
  <c r="Z2" i="103" s="1"/>
  <c r="AB98" i="84"/>
  <c r="Z2" i="102" s="1"/>
  <c r="AB137" i="84"/>
  <c r="Z2" i="105" s="1"/>
  <c r="AB124" i="84"/>
  <c r="Z2" i="104" s="1"/>
  <c r="AC98" i="84"/>
  <c r="AA2" i="102" s="1"/>
  <c r="AC33" i="84"/>
  <c r="AA2" i="97" s="1"/>
  <c r="AC20" i="84"/>
  <c r="AA2" i="96" s="1"/>
  <c r="AC46" i="84"/>
  <c r="AA2" i="98" s="1"/>
  <c r="AC59" i="84"/>
  <c r="AA2" i="99" s="1"/>
  <c r="AC111" i="84"/>
  <c r="AA2" i="103" s="1"/>
  <c r="AC72" i="84"/>
  <c r="AA2" i="100" s="1"/>
  <c r="AC137" i="84"/>
  <c r="AA2" i="105" s="1"/>
  <c r="AC124" i="84"/>
  <c r="AA2" i="104" s="1"/>
  <c r="AC85" i="84"/>
  <c r="AA2" i="101" s="1"/>
  <c r="W46" i="84"/>
  <c r="U2" i="98" s="1"/>
  <c r="W59" i="84"/>
  <c r="U2" i="99" s="1"/>
  <c r="W85" i="84"/>
  <c r="U2" i="101" s="1"/>
  <c r="W72" i="84"/>
  <c r="U2" i="100" s="1"/>
  <c r="W20" i="84"/>
  <c r="U2" i="96" s="1"/>
  <c r="W124" i="84"/>
  <c r="U2" i="104" s="1"/>
  <c r="W137" i="84"/>
  <c r="U2" i="105" s="1"/>
  <c r="W98" i="84"/>
  <c r="U2" i="102" s="1"/>
  <c r="W33" i="84"/>
  <c r="U2" i="97" s="1"/>
  <c r="W111" i="84"/>
  <c r="U2" i="103" s="1"/>
  <c r="AI124" i="84"/>
  <c r="AG2" i="104" s="1"/>
  <c r="AI72" i="84"/>
  <c r="AG2" i="100" s="1"/>
  <c r="AI85" i="84"/>
  <c r="AG2" i="101" s="1"/>
  <c r="AI33" i="84"/>
  <c r="AG2" i="97" s="1"/>
  <c r="AI46" i="84"/>
  <c r="AG2" i="98" s="1"/>
  <c r="AI59" i="84"/>
  <c r="AG2" i="99" s="1"/>
  <c r="AI98" i="84"/>
  <c r="AG2" i="102" s="1"/>
  <c r="AI20" i="84"/>
  <c r="AG2" i="96" s="1"/>
  <c r="AI111" i="84"/>
  <c r="AG2" i="103" s="1"/>
  <c r="AI137" i="84"/>
  <c r="AG2" i="105" s="1"/>
  <c r="AD85" i="84"/>
  <c r="AB2" i="101" s="1"/>
  <c r="AD59" i="84"/>
  <c r="AB2" i="99" s="1"/>
  <c r="AD98" i="84"/>
  <c r="AB2" i="102" s="1"/>
  <c r="AD111" i="84"/>
  <c r="AB2" i="103" s="1"/>
  <c r="AD20" i="84"/>
  <c r="AB2" i="96" s="1"/>
  <c r="AD137" i="84"/>
  <c r="AB2" i="105" s="1"/>
  <c r="AD46" i="84"/>
  <c r="AB2" i="98" s="1"/>
  <c r="AD124" i="84"/>
  <c r="AB2" i="104" s="1"/>
  <c r="AD72" i="84"/>
  <c r="AB2" i="100" s="1"/>
  <c r="AD33" i="84"/>
  <c r="AB2" i="97" s="1"/>
  <c r="AG124" i="84"/>
  <c r="AE2" i="104" s="1"/>
  <c r="AG33" i="84"/>
  <c r="AE2" i="97" s="1"/>
  <c r="AG59" i="84"/>
  <c r="AE2" i="99" s="1"/>
  <c r="AG46" i="84"/>
  <c r="AE2" i="98" s="1"/>
  <c r="AG111" i="84"/>
  <c r="AE2" i="103" s="1"/>
  <c r="AG137" i="84"/>
  <c r="AE2" i="105" s="1"/>
  <c r="AG72" i="84"/>
  <c r="AE2" i="100" s="1"/>
  <c r="AG98" i="84"/>
  <c r="AE2" i="102" s="1"/>
  <c r="AG20" i="84"/>
  <c r="AE2" i="96" s="1"/>
  <c r="AG85" i="84"/>
  <c r="AE2" i="101" s="1"/>
  <c r="A195" i="84"/>
  <c r="D194" i="84"/>
  <c r="H194" i="84"/>
  <c r="I194" i="84"/>
  <c r="G194" i="84"/>
  <c r="F194" i="84"/>
  <c r="E194" i="84"/>
  <c r="A156" i="84"/>
  <c r="A208" i="84"/>
  <c r="H207" i="84"/>
  <c r="G207" i="84"/>
  <c r="F207" i="84"/>
  <c r="E207" i="84"/>
  <c r="D207" i="84"/>
  <c r="A169" i="84"/>
  <c r="E168" i="84"/>
  <c r="D168" i="84"/>
  <c r="H168" i="84"/>
  <c r="F168" i="84"/>
  <c r="G168" i="84"/>
  <c r="A182" i="84"/>
  <c r="D181" i="84"/>
  <c r="H181" i="84"/>
  <c r="G181" i="84"/>
  <c r="F181" i="84"/>
  <c r="E181" i="84"/>
  <c r="A6" i="62"/>
  <c r="B5" i="62"/>
  <c r="C5" i="62"/>
  <c r="D5" i="62"/>
  <c r="E5" i="62"/>
  <c r="F5" i="62"/>
  <c r="G5" i="62"/>
  <c r="H5" i="62"/>
  <c r="I5" i="62"/>
  <c r="J5" i="62"/>
  <c r="K5" i="62"/>
  <c r="L5" i="62"/>
  <c r="M5" i="62"/>
  <c r="N5" i="62"/>
  <c r="O5" i="62"/>
  <c r="P5" i="62"/>
  <c r="Q5" i="62"/>
  <c r="R5" i="62"/>
  <c r="S5" i="62"/>
  <c r="T5" i="62"/>
  <c r="U5" i="62"/>
  <c r="V5" i="62"/>
  <c r="W5" i="62"/>
  <c r="X5" i="62"/>
  <c r="Y5" i="62"/>
  <c r="Z5" i="62"/>
  <c r="AA5" i="62"/>
  <c r="AB5" i="62"/>
  <c r="AC5" i="62"/>
  <c r="AD5" i="62"/>
  <c r="AE5" i="62"/>
  <c r="AF5" i="62"/>
  <c r="AG5" i="62"/>
  <c r="AH5" i="62"/>
  <c r="AI5" i="62"/>
  <c r="A7" i="62"/>
  <c r="A8" i="62"/>
  <c r="A9" i="62"/>
  <c r="A10" i="62"/>
  <c r="A11" i="62"/>
  <c r="A12" i="62"/>
  <c r="A13" i="62"/>
  <c r="A14" i="62"/>
  <c r="A19" i="62"/>
  <c r="A20" i="62"/>
  <c r="A21" i="62"/>
  <c r="A22" i="62"/>
  <c r="A23" i="62"/>
  <c r="A24" i="62"/>
  <c r="A25" i="62"/>
  <c r="A26" i="62"/>
  <c r="A27" i="62"/>
  <c r="A31" i="62"/>
  <c r="A32" i="62"/>
  <c r="A33" i="62"/>
  <c r="A34" i="62"/>
  <c r="A35" i="62"/>
  <c r="A36" i="62"/>
  <c r="A37" i="62"/>
  <c r="A38" i="62"/>
  <c r="A39" i="62"/>
  <c r="M97" i="87" l="1"/>
  <c r="N97" i="87" s="1"/>
  <c r="D81" i="87"/>
  <c r="M70" i="87"/>
  <c r="N70" i="87" s="1"/>
  <c r="D87" i="87"/>
  <c r="J62" i="87" s="1"/>
  <c r="F10" i="97"/>
  <c r="G5" i="96"/>
  <c r="F10" i="103"/>
  <c r="F7" i="92"/>
  <c r="F7" i="95"/>
  <c r="B7" i="16"/>
  <c r="B7" i="94"/>
  <c r="F7" i="100"/>
  <c r="G5" i="104"/>
  <c r="E7" i="92"/>
  <c r="G7" i="95"/>
  <c r="D7" i="92"/>
  <c r="G5" i="99"/>
  <c r="C7" i="93"/>
  <c r="D7" i="93"/>
  <c r="B7" i="14"/>
  <c r="B7" i="92"/>
  <c r="F7" i="103"/>
  <c r="G5" i="100"/>
  <c r="G7" i="94"/>
  <c r="G5" i="102"/>
  <c r="E7" i="95"/>
  <c r="E7" i="93"/>
  <c r="F7" i="98"/>
  <c r="F10" i="99"/>
  <c r="D91" i="87"/>
  <c r="G5" i="98"/>
  <c r="D7" i="95"/>
  <c r="F7" i="104"/>
  <c r="F7" i="94"/>
  <c r="C7" i="92"/>
  <c r="F10" i="91"/>
  <c r="F7" i="93"/>
  <c r="C7" i="94"/>
  <c r="F7" i="99"/>
  <c r="F10" i="98"/>
  <c r="G5" i="97"/>
  <c r="F7" i="105"/>
  <c r="B7" i="15"/>
  <c r="B7" i="93"/>
  <c r="B7" i="17"/>
  <c r="B7" i="95"/>
  <c r="D7" i="94"/>
  <c r="F10" i="100"/>
  <c r="F7" i="102"/>
  <c r="F10" i="105"/>
  <c r="G5" i="101"/>
  <c r="C7" i="95"/>
  <c r="E7" i="94"/>
  <c r="F10" i="104"/>
  <c r="F7" i="97"/>
  <c r="F7" i="91"/>
  <c r="G5" i="105"/>
  <c r="G5" i="103"/>
  <c r="F7" i="101"/>
  <c r="F10" i="101"/>
  <c r="K8" i="84"/>
  <c r="J23" i="84"/>
  <c r="J127" i="84"/>
  <c r="J88" i="84"/>
  <c r="J62" i="84"/>
  <c r="J140" i="84"/>
  <c r="J36" i="84"/>
  <c r="J114" i="84"/>
  <c r="J49" i="84"/>
  <c r="J101" i="84"/>
  <c r="J75" i="84"/>
  <c r="M71" i="87"/>
  <c r="N71" i="87" s="1"/>
  <c r="I181" i="84"/>
  <c r="I168" i="84"/>
  <c r="M73" i="87"/>
  <c r="N73" i="87" s="1"/>
  <c r="M85" i="87"/>
  <c r="N85" i="87" s="1"/>
  <c r="N82" i="87"/>
  <c r="J15" i="84"/>
  <c r="I158" i="84"/>
  <c r="I155" i="84"/>
  <c r="J25" i="84"/>
  <c r="H7" i="96" s="1"/>
  <c r="I90" i="84"/>
  <c r="I77" i="84"/>
  <c r="I142" i="84"/>
  <c r="I51" i="84"/>
  <c r="I64" i="84"/>
  <c r="I38" i="84"/>
  <c r="I116" i="84"/>
  <c r="I129" i="84"/>
  <c r="I103" i="84"/>
  <c r="I93" i="84"/>
  <c r="I145" i="84"/>
  <c r="I119" i="84"/>
  <c r="I67" i="84"/>
  <c r="I41" i="84"/>
  <c r="I54" i="84"/>
  <c r="I106" i="84"/>
  <c r="I80" i="84"/>
  <c r="I132" i="84"/>
  <c r="A183" i="84"/>
  <c r="AH182" i="84"/>
  <c r="Z182" i="84"/>
  <c r="R182" i="84"/>
  <c r="AG182" i="84"/>
  <c r="Y182" i="84"/>
  <c r="AD182" i="84"/>
  <c r="V182" i="84"/>
  <c r="N182" i="84"/>
  <c r="W182" i="84"/>
  <c r="L182" i="84"/>
  <c r="D182" i="84"/>
  <c r="B8" i="15" s="1"/>
  <c r="AI182" i="84"/>
  <c r="U182" i="84"/>
  <c r="K182" i="84"/>
  <c r="AF182" i="84"/>
  <c r="T182" i="84"/>
  <c r="J182" i="84"/>
  <c r="AE182" i="84"/>
  <c r="S182" i="84"/>
  <c r="I182" i="84"/>
  <c r="AC182" i="84"/>
  <c r="Q182" i="84"/>
  <c r="H182" i="84"/>
  <c r="AA182" i="84"/>
  <c r="X182" i="84"/>
  <c r="P182" i="84"/>
  <c r="O182" i="84"/>
  <c r="M182" i="84"/>
  <c r="G182" i="84"/>
  <c r="F182" i="84"/>
  <c r="E182" i="84"/>
  <c r="AB182" i="84"/>
  <c r="A170" i="84"/>
  <c r="AI169" i="84"/>
  <c r="AA169" i="84"/>
  <c r="S169" i="84"/>
  <c r="K169" i="84"/>
  <c r="AH169" i="84"/>
  <c r="Z169" i="84"/>
  <c r="R169" i="84"/>
  <c r="J169" i="84"/>
  <c r="AG169" i="84"/>
  <c r="Y169" i="84"/>
  <c r="O169" i="84"/>
  <c r="E169" i="84"/>
  <c r="X169" i="84"/>
  <c r="N169" i="84"/>
  <c r="D169" i="84"/>
  <c r="B8" i="14" s="1"/>
  <c r="W169" i="84"/>
  <c r="M169" i="84"/>
  <c r="AF169" i="84"/>
  <c r="V169" i="84"/>
  <c r="L169" i="84"/>
  <c r="AE169" i="84"/>
  <c r="U169" i="84"/>
  <c r="I169" i="84"/>
  <c r="T169" i="84"/>
  <c r="Q169" i="84"/>
  <c r="P169" i="84"/>
  <c r="H169" i="84"/>
  <c r="G169" i="84"/>
  <c r="AC169" i="84"/>
  <c r="AB169" i="84"/>
  <c r="AD169" i="84"/>
  <c r="F169" i="84"/>
  <c r="A209" i="84"/>
  <c r="AF208" i="84"/>
  <c r="X208" i="84"/>
  <c r="P208" i="84"/>
  <c r="H208" i="84"/>
  <c r="AE208" i="84"/>
  <c r="W208" i="84"/>
  <c r="O208" i="84"/>
  <c r="G208" i="84"/>
  <c r="AD208" i="84"/>
  <c r="V208" i="84"/>
  <c r="N208" i="84"/>
  <c r="F208" i="84"/>
  <c r="AC208" i="84"/>
  <c r="U208" i="84"/>
  <c r="M208" i="84"/>
  <c r="E208" i="84"/>
  <c r="AB208" i="84"/>
  <c r="T208" i="84"/>
  <c r="L208" i="84"/>
  <c r="D208" i="84"/>
  <c r="B8" i="17" s="1"/>
  <c r="AI208" i="84"/>
  <c r="AA208" i="84"/>
  <c r="S208" i="84"/>
  <c r="K208" i="84"/>
  <c r="J208" i="84"/>
  <c r="I208" i="84"/>
  <c r="AH208" i="84"/>
  <c r="AG208" i="84"/>
  <c r="Z208" i="84"/>
  <c r="Y208" i="84"/>
  <c r="R208" i="84"/>
  <c r="Q208" i="84"/>
  <c r="A157" i="84"/>
  <c r="AI156" i="84"/>
  <c r="AA156" i="84"/>
  <c r="S156" i="84"/>
  <c r="K156" i="84"/>
  <c r="AH156" i="84"/>
  <c r="Z156" i="84"/>
  <c r="R156" i="84"/>
  <c r="J156" i="84"/>
  <c r="AG156" i="84"/>
  <c r="Y156" i="84"/>
  <c r="Q156" i="84"/>
  <c r="I156" i="84"/>
  <c r="AF156" i="84"/>
  <c r="X156" i="84"/>
  <c r="P156" i="84"/>
  <c r="H156" i="84"/>
  <c r="AD156" i="84"/>
  <c r="N156" i="84"/>
  <c r="AC156" i="84"/>
  <c r="M156" i="84"/>
  <c r="AE156" i="84"/>
  <c r="O156" i="84"/>
  <c r="AB156" i="84"/>
  <c r="L156" i="84"/>
  <c r="W156" i="84"/>
  <c r="G156" i="84"/>
  <c r="T156" i="84"/>
  <c r="V156" i="84"/>
  <c r="F156" i="84"/>
  <c r="D156" i="84"/>
  <c r="B8" i="21" s="1"/>
  <c r="U156" i="84"/>
  <c r="E156" i="84"/>
  <c r="A196" i="84"/>
  <c r="AC195" i="84"/>
  <c r="U195" i="84"/>
  <c r="M195" i="84"/>
  <c r="E195" i="84"/>
  <c r="AB195" i="84"/>
  <c r="T195" i="84"/>
  <c r="L195" i="84"/>
  <c r="D195" i="84"/>
  <c r="B8" i="16" s="1"/>
  <c r="AI195" i="84"/>
  <c r="AA195" i="84"/>
  <c r="S195" i="84"/>
  <c r="K195" i="84"/>
  <c r="AH195" i="84"/>
  <c r="Z195" i="84"/>
  <c r="R195" i="84"/>
  <c r="J195" i="84"/>
  <c r="AG195" i="84"/>
  <c r="Y195" i="84"/>
  <c r="Q195" i="84"/>
  <c r="I195" i="84"/>
  <c r="AF195" i="84"/>
  <c r="X195" i="84"/>
  <c r="P195" i="84"/>
  <c r="H195" i="84"/>
  <c r="O195" i="84"/>
  <c r="N195" i="84"/>
  <c r="G195" i="84"/>
  <c r="F195" i="84"/>
  <c r="AE195" i="84"/>
  <c r="AD195" i="84"/>
  <c r="W195" i="84"/>
  <c r="V195" i="84"/>
  <c r="D35" i="62"/>
  <c r="N33" i="62"/>
  <c r="AG38" i="62"/>
  <c r="AE38" i="62"/>
  <c r="F33" i="62"/>
  <c r="AH37" i="62"/>
  <c r="AF37" i="62"/>
  <c r="B7" i="62"/>
  <c r="AI36" i="62"/>
  <c r="B38" i="62"/>
  <c r="AA36" i="62"/>
  <c r="AF39" i="62"/>
  <c r="L35" i="62"/>
  <c r="AD39" i="62"/>
  <c r="Z37" i="62"/>
  <c r="V39" i="62"/>
  <c r="W38" i="62"/>
  <c r="X37" i="62"/>
  <c r="S36" i="62"/>
  <c r="U34" i="62"/>
  <c r="W32" i="62"/>
  <c r="Y38" i="62"/>
  <c r="B23" i="62"/>
  <c r="P39" i="62"/>
  <c r="Q38" i="62"/>
  <c r="R37" i="62"/>
  <c r="K36" i="62"/>
  <c r="M34" i="62"/>
  <c r="O32" i="62"/>
  <c r="X39" i="62"/>
  <c r="AE32" i="62"/>
  <c r="B21" i="62"/>
  <c r="N39" i="62"/>
  <c r="O38" i="62"/>
  <c r="P37" i="62"/>
  <c r="C36" i="62"/>
  <c r="E34" i="62"/>
  <c r="G32" i="62"/>
  <c r="C7" i="62"/>
  <c r="K7" i="62"/>
  <c r="S7" i="62"/>
  <c r="AA7" i="62"/>
  <c r="AI7" i="62"/>
  <c r="J8" i="62"/>
  <c r="R8" i="62"/>
  <c r="Z8" i="62"/>
  <c r="AH8" i="62"/>
  <c r="I9" i="62"/>
  <c r="Q9" i="62"/>
  <c r="Y9" i="62"/>
  <c r="AG9" i="62"/>
  <c r="H10" i="62"/>
  <c r="P10" i="62"/>
  <c r="X10" i="62"/>
  <c r="AF10" i="62"/>
  <c r="G11" i="62"/>
  <c r="O11" i="62"/>
  <c r="W11" i="62"/>
  <c r="AE11" i="62"/>
  <c r="F12" i="62"/>
  <c r="N12" i="62"/>
  <c r="V12" i="62"/>
  <c r="AD12" i="62"/>
  <c r="E13" i="62"/>
  <c r="M13" i="62"/>
  <c r="U13" i="62"/>
  <c r="AC13" i="62"/>
  <c r="D14" i="62"/>
  <c r="L14" i="62"/>
  <c r="T14" i="62"/>
  <c r="AB14" i="62"/>
  <c r="I20" i="62"/>
  <c r="Q20" i="62"/>
  <c r="Y20" i="62"/>
  <c r="AG20" i="62"/>
  <c r="H21" i="62"/>
  <c r="P21" i="62"/>
  <c r="X21" i="62"/>
  <c r="AF21" i="62"/>
  <c r="G22" i="62"/>
  <c r="O22" i="62"/>
  <c r="W22" i="62"/>
  <c r="AE22" i="62"/>
  <c r="F23" i="62"/>
  <c r="N23" i="62"/>
  <c r="V23" i="62"/>
  <c r="AD23" i="62"/>
  <c r="E24" i="62"/>
  <c r="M24" i="62"/>
  <c r="U24" i="62"/>
  <c r="AC24" i="62"/>
  <c r="D25" i="62"/>
  <c r="L25" i="62"/>
  <c r="T25" i="62"/>
  <c r="AB25" i="62"/>
  <c r="C26" i="62"/>
  <c r="K26" i="62"/>
  <c r="D7" i="62"/>
  <c r="L7" i="62"/>
  <c r="T7" i="62"/>
  <c r="AB7" i="62"/>
  <c r="C8" i="62"/>
  <c r="K8" i="62"/>
  <c r="S8" i="62"/>
  <c r="AA8" i="62"/>
  <c r="AI8" i="62"/>
  <c r="J9" i="62"/>
  <c r="R9" i="62"/>
  <c r="Z9" i="62"/>
  <c r="AH9" i="62"/>
  <c r="I10" i="62"/>
  <c r="Q10" i="62"/>
  <c r="Y10" i="62"/>
  <c r="AG10" i="62"/>
  <c r="H11" i="62"/>
  <c r="P11" i="62"/>
  <c r="X11" i="62"/>
  <c r="AF11" i="62"/>
  <c r="G12" i="62"/>
  <c r="O12" i="62"/>
  <c r="W12" i="62"/>
  <c r="AE12" i="62"/>
  <c r="F13" i="62"/>
  <c r="N13" i="62"/>
  <c r="V13" i="62"/>
  <c r="AD13" i="62"/>
  <c r="E14" i="62"/>
  <c r="M14" i="62"/>
  <c r="U14" i="62"/>
  <c r="AC14" i="62"/>
  <c r="J20" i="62"/>
  <c r="R20" i="62"/>
  <c r="Z20" i="62"/>
  <c r="AH20" i="62"/>
  <c r="I21" i="62"/>
  <c r="Q21" i="62"/>
  <c r="Y21" i="62"/>
  <c r="AG21" i="62"/>
  <c r="H22" i="62"/>
  <c r="P22" i="62"/>
  <c r="X22" i="62"/>
  <c r="AF22" i="62"/>
  <c r="G23" i="62"/>
  <c r="O23" i="62"/>
  <c r="W23" i="62"/>
  <c r="AE23" i="62"/>
  <c r="F24" i="62"/>
  <c r="N24" i="62"/>
  <c r="V24" i="62"/>
  <c r="AD24" i="62"/>
  <c r="E25" i="62"/>
  <c r="M25" i="62"/>
  <c r="U25" i="62"/>
  <c r="AC25" i="62"/>
  <c r="D26" i="62"/>
  <c r="L26" i="62"/>
  <c r="E7" i="62"/>
  <c r="M7" i="62"/>
  <c r="U7" i="62"/>
  <c r="AC7" i="62"/>
  <c r="D8" i="62"/>
  <c r="L8" i="62"/>
  <c r="T8" i="62"/>
  <c r="AB8" i="62"/>
  <c r="C9" i="62"/>
  <c r="K9" i="62"/>
  <c r="S9" i="62"/>
  <c r="AA9" i="62"/>
  <c r="AI9" i="62"/>
  <c r="J10" i="62"/>
  <c r="R10" i="62"/>
  <c r="Z10" i="62"/>
  <c r="AH10" i="62"/>
  <c r="I11" i="62"/>
  <c r="Q11" i="62"/>
  <c r="Y11" i="62"/>
  <c r="AG11" i="62"/>
  <c r="H12" i="62"/>
  <c r="P12" i="62"/>
  <c r="X12" i="62"/>
  <c r="AF12" i="62"/>
  <c r="G13" i="62"/>
  <c r="O13" i="62"/>
  <c r="W13" i="62"/>
  <c r="AE13" i="62"/>
  <c r="F14" i="62"/>
  <c r="N14" i="62"/>
  <c r="V14" i="62"/>
  <c r="AD14" i="62"/>
  <c r="C20" i="62"/>
  <c r="K20" i="62"/>
  <c r="S20" i="62"/>
  <c r="AA20" i="62"/>
  <c r="AI20" i="62"/>
  <c r="J21" i="62"/>
  <c r="R21" i="62"/>
  <c r="Z21" i="62"/>
  <c r="AH21" i="62"/>
  <c r="I22" i="62"/>
  <c r="Q22" i="62"/>
  <c r="Y22" i="62"/>
  <c r="AG22" i="62"/>
  <c r="H23" i="62"/>
  <c r="P23" i="62"/>
  <c r="X23" i="62"/>
  <c r="AF23" i="62"/>
  <c r="G24" i="62"/>
  <c r="O24" i="62"/>
  <c r="W24" i="62"/>
  <c r="AE24" i="62"/>
  <c r="F25" i="62"/>
  <c r="N25" i="62"/>
  <c r="V25" i="62"/>
  <c r="AD25" i="62"/>
  <c r="E26" i="62"/>
  <c r="F7" i="62"/>
  <c r="N7" i="62"/>
  <c r="V7" i="62"/>
  <c r="AD7" i="62"/>
  <c r="E8" i="62"/>
  <c r="M8" i="62"/>
  <c r="U8" i="62"/>
  <c r="AC8" i="62"/>
  <c r="D9" i="62"/>
  <c r="L9" i="62"/>
  <c r="T9" i="62"/>
  <c r="AB9" i="62"/>
  <c r="C10" i="62"/>
  <c r="K10" i="62"/>
  <c r="S10" i="62"/>
  <c r="AA10" i="62"/>
  <c r="AI10" i="62"/>
  <c r="J11" i="62"/>
  <c r="R11" i="62"/>
  <c r="Z11" i="62"/>
  <c r="AH11" i="62"/>
  <c r="I12" i="62"/>
  <c r="Q12" i="62"/>
  <c r="Y12" i="62"/>
  <c r="AG12" i="62"/>
  <c r="H13" i="62"/>
  <c r="P13" i="62"/>
  <c r="X13" i="62"/>
  <c r="AF13" i="62"/>
  <c r="G14" i="62"/>
  <c r="O14" i="62"/>
  <c r="W14" i="62"/>
  <c r="AE14" i="62"/>
  <c r="D20" i="62"/>
  <c r="L20" i="62"/>
  <c r="T20" i="62"/>
  <c r="AB20" i="62"/>
  <c r="C21" i="62"/>
  <c r="K21" i="62"/>
  <c r="S21" i="62"/>
  <c r="AA21" i="62"/>
  <c r="AI21" i="62"/>
  <c r="J22" i="62"/>
  <c r="R22" i="62"/>
  <c r="Z22" i="62"/>
  <c r="AH22" i="62"/>
  <c r="I23" i="62"/>
  <c r="Q23" i="62"/>
  <c r="Y23" i="62"/>
  <c r="AG23" i="62"/>
  <c r="H24" i="62"/>
  <c r="P24" i="62"/>
  <c r="X24" i="62"/>
  <c r="AF24" i="62"/>
  <c r="G25" i="62"/>
  <c r="O25" i="62"/>
  <c r="W25" i="62"/>
  <c r="AE25" i="62"/>
  <c r="F26" i="62"/>
  <c r="N26" i="62"/>
  <c r="G7" i="62"/>
  <c r="O7" i="62"/>
  <c r="W7" i="62"/>
  <c r="AE7" i="62"/>
  <c r="F8" i="62"/>
  <c r="N8" i="62"/>
  <c r="V8" i="62"/>
  <c r="AD8" i="62"/>
  <c r="E9" i="62"/>
  <c r="M9" i="62"/>
  <c r="U9" i="62"/>
  <c r="AC9" i="62"/>
  <c r="D10" i="62"/>
  <c r="L10" i="62"/>
  <c r="T10" i="62"/>
  <c r="AB10" i="62"/>
  <c r="C11" i="62"/>
  <c r="K11" i="62"/>
  <c r="S11" i="62"/>
  <c r="AA11" i="62"/>
  <c r="AI11" i="62"/>
  <c r="J12" i="62"/>
  <c r="R12" i="62"/>
  <c r="Z12" i="62"/>
  <c r="AH12" i="62"/>
  <c r="I13" i="62"/>
  <c r="Q13" i="62"/>
  <c r="Y13" i="62"/>
  <c r="AG13" i="62"/>
  <c r="H14" i="62"/>
  <c r="P14" i="62"/>
  <c r="X14" i="62"/>
  <c r="AF14" i="62"/>
  <c r="E20" i="62"/>
  <c r="M20" i="62"/>
  <c r="U20" i="62"/>
  <c r="AC20" i="62"/>
  <c r="D21" i="62"/>
  <c r="L21" i="62"/>
  <c r="T21" i="62"/>
  <c r="AB21" i="62"/>
  <c r="C22" i="62"/>
  <c r="K22" i="62"/>
  <c r="S22" i="62"/>
  <c r="AA22" i="62"/>
  <c r="AI22" i="62"/>
  <c r="J23" i="62"/>
  <c r="R23" i="62"/>
  <c r="Z23" i="62"/>
  <c r="AH23" i="62"/>
  <c r="I24" i="62"/>
  <c r="Q24" i="62"/>
  <c r="Y24" i="62"/>
  <c r="AG24" i="62"/>
  <c r="H25" i="62"/>
  <c r="P25" i="62"/>
  <c r="X25" i="62"/>
  <c r="AF25" i="62"/>
  <c r="G26" i="62"/>
  <c r="O26" i="62"/>
  <c r="H7" i="62"/>
  <c r="P7" i="62"/>
  <c r="X7" i="62"/>
  <c r="AF7" i="62"/>
  <c r="G8" i="62"/>
  <c r="O8" i="62"/>
  <c r="W8" i="62"/>
  <c r="AE8" i="62"/>
  <c r="F9" i="62"/>
  <c r="N9" i="62"/>
  <c r="V9" i="62"/>
  <c r="AD9" i="62"/>
  <c r="E10" i="62"/>
  <c r="M10" i="62"/>
  <c r="U10" i="62"/>
  <c r="AC10" i="62"/>
  <c r="D11" i="62"/>
  <c r="L11" i="62"/>
  <c r="T11" i="62"/>
  <c r="AB11" i="62"/>
  <c r="C12" i="62"/>
  <c r="K12" i="62"/>
  <c r="S12" i="62"/>
  <c r="AA12" i="62"/>
  <c r="AI12" i="62"/>
  <c r="J13" i="62"/>
  <c r="R13" i="62"/>
  <c r="Z13" i="62"/>
  <c r="AH13" i="62"/>
  <c r="I14" i="62"/>
  <c r="Q14" i="62"/>
  <c r="Y14" i="62"/>
  <c r="AG14" i="62"/>
  <c r="F20" i="62"/>
  <c r="N20" i="62"/>
  <c r="V20" i="62"/>
  <c r="AD20" i="62"/>
  <c r="E21" i="62"/>
  <c r="M21" i="62"/>
  <c r="U21" i="62"/>
  <c r="AC21" i="62"/>
  <c r="D22" i="62"/>
  <c r="L22" i="62"/>
  <c r="T22" i="62"/>
  <c r="AB22" i="62"/>
  <c r="C23" i="62"/>
  <c r="K23" i="62"/>
  <c r="S23" i="62"/>
  <c r="AA23" i="62"/>
  <c r="AI23" i="62"/>
  <c r="J24" i="62"/>
  <c r="R24" i="62"/>
  <c r="Z24" i="62"/>
  <c r="AH24" i="62"/>
  <c r="I25" i="62"/>
  <c r="Q25" i="62"/>
  <c r="Y25" i="62"/>
  <c r="AG25" i="62"/>
  <c r="H26" i="62"/>
  <c r="P26" i="62"/>
  <c r="I7" i="62"/>
  <c r="Q7" i="62"/>
  <c r="Y7" i="62"/>
  <c r="AG7" i="62"/>
  <c r="H8" i="62"/>
  <c r="P8" i="62"/>
  <c r="X8" i="62"/>
  <c r="AF8" i="62"/>
  <c r="G9" i="62"/>
  <c r="O9" i="62"/>
  <c r="W9" i="62"/>
  <c r="AE9" i="62"/>
  <c r="F10" i="62"/>
  <c r="N10" i="62"/>
  <c r="V10" i="62"/>
  <c r="AD10" i="62"/>
  <c r="E11" i="62"/>
  <c r="M11" i="62"/>
  <c r="U11" i="62"/>
  <c r="AC11" i="62"/>
  <c r="D12" i="62"/>
  <c r="L12" i="62"/>
  <c r="T12" i="62"/>
  <c r="AB12" i="62"/>
  <c r="C13" i="62"/>
  <c r="K13" i="62"/>
  <c r="S13" i="62"/>
  <c r="AA13" i="62"/>
  <c r="AI13" i="62"/>
  <c r="J14" i="62"/>
  <c r="R14" i="62"/>
  <c r="Z14" i="62"/>
  <c r="AH14" i="62"/>
  <c r="G20" i="62"/>
  <c r="O20" i="62"/>
  <c r="W20" i="62"/>
  <c r="AE20" i="62"/>
  <c r="F21" i="62"/>
  <c r="N21" i="62"/>
  <c r="V21" i="62"/>
  <c r="AD21" i="62"/>
  <c r="E22" i="62"/>
  <c r="M22" i="62"/>
  <c r="U22" i="62"/>
  <c r="AC22" i="62"/>
  <c r="D23" i="62"/>
  <c r="L23" i="62"/>
  <c r="T23" i="62"/>
  <c r="AB23" i="62"/>
  <c r="C24" i="62"/>
  <c r="K24" i="62"/>
  <c r="S24" i="62"/>
  <c r="AA24" i="62"/>
  <c r="AI24" i="62"/>
  <c r="J25" i="62"/>
  <c r="R25" i="62"/>
  <c r="Z25" i="62"/>
  <c r="AH25" i="62"/>
  <c r="I26" i="62"/>
  <c r="Q26" i="62"/>
  <c r="AG8" i="62"/>
  <c r="AE10" i="62"/>
  <c r="AC12" i="62"/>
  <c r="AC17" i="62" s="1"/>
  <c r="AA14" i="62"/>
  <c r="W21" i="62"/>
  <c r="U23" i="62"/>
  <c r="S25" i="62"/>
  <c r="U26" i="62"/>
  <c r="AC26" i="62"/>
  <c r="D27" i="62"/>
  <c r="L27" i="62"/>
  <c r="T27" i="62"/>
  <c r="AB27" i="62"/>
  <c r="H32" i="62"/>
  <c r="P32" i="62"/>
  <c r="X32" i="62"/>
  <c r="AF32" i="62"/>
  <c r="G33" i="62"/>
  <c r="O33" i="62"/>
  <c r="W33" i="62"/>
  <c r="AE33" i="62"/>
  <c r="F34" i="62"/>
  <c r="N34" i="62"/>
  <c r="V34" i="62"/>
  <c r="AD34" i="62"/>
  <c r="E35" i="62"/>
  <c r="M35" i="62"/>
  <c r="U35" i="62"/>
  <c r="AC35" i="62"/>
  <c r="D36" i="62"/>
  <c r="L36" i="62"/>
  <c r="T36" i="62"/>
  <c r="AB36" i="62"/>
  <c r="C37" i="62"/>
  <c r="K37" i="62"/>
  <c r="S37" i="62"/>
  <c r="AA37" i="62"/>
  <c r="AI37" i="62"/>
  <c r="J38" i="62"/>
  <c r="R38" i="62"/>
  <c r="Z38" i="62"/>
  <c r="AH38" i="62"/>
  <c r="I39" i="62"/>
  <c r="Q39" i="62"/>
  <c r="Y39" i="62"/>
  <c r="AG39" i="62"/>
  <c r="B13" i="62"/>
  <c r="B24" i="62"/>
  <c r="B33" i="62"/>
  <c r="R26" i="62"/>
  <c r="D33" i="62"/>
  <c r="C34" i="62"/>
  <c r="J35" i="62"/>
  <c r="Q36" i="62"/>
  <c r="J7" i="62"/>
  <c r="H9" i="62"/>
  <c r="F11" i="62"/>
  <c r="D13" i="62"/>
  <c r="AI14" i="62"/>
  <c r="AE21" i="62"/>
  <c r="AC23" i="62"/>
  <c r="AA25" i="62"/>
  <c r="V26" i="62"/>
  <c r="AD26" i="62"/>
  <c r="E27" i="62"/>
  <c r="M27" i="62"/>
  <c r="U27" i="62"/>
  <c r="AC27" i="62"/>
  <c r="I32" i="62"/>
  <c r="Q32" i="62"/>
  <c r="Y32" i="62"/>
  <c r="AG32" i="62"/>
  <c r="H33" i="62"/>
  <c r="P33" i="62"/>
  <c r="X33" i="62"/>
  <c r="AF33" i="62"/>
  <c r="G34" i="62"/>
  <c r="O34" i="62"/>
  <c r="W34" i="62"/>
  <c r="AE34" i="62"/>
  <c r="F35" i="62"/>
  <c r="N35" i="62"/>
  <c r="V35" i="62"/>
  <c r="AD35" i="62"/>
  <c r="E36" i="62"/>
  <c r="M36" i="62"/>
  <c r="U36" i="62"/>
  <c r="AC36" i="62"/>
  <c r="D37" i="62"/>
  <c r="L37" i="62"/>
  <c r="T37" i="62"/>
  <c r="AB37" i="62"/>
  <c r="C38" i="62"/>
  <c r="K38" i="62"/>
  <c r="S38" i="62"/>
  <c r="AA38" i="62"/>
  <c r="AI38" i="62"/>
  <c r="J39" i="62"/>
  <c r="R39" i="62"/>
  <c r="Z39" i="62"/>
  <c r="AH39" i="62"/>
  <c r="B14" i="62"/>
  <c r="B25" i="62"/>
  <c r="B34" i="62"/>
  <c r="G10" i="62"/>
  <c r="AB24" i="62"/>
  <c r="Q27" i="62"/>
  <c r="U32" i="62"/>
  <c r="AB33" i="62"/>
  <c r="AI34" i="62"/>
  <c r="R7" i="62"/>
  <c r="P9" i="62"/>
  <c r="N11" i="62"/>
  <c r="L13" i="62"/>
  <c r="H20" i="62"/>
  <c r="F22" i="62"/>
  <c r="D24" i="62"/>
  <c r="AI25" i="62"/>
  <c r="W26" i="62"/>
  <c r="AE26" i="62"/>
  <c r="F27" i="62"/>
  <c r="N27" i="62"/>
  <c r="V27" i="62"/>
  <c r="AD27" i="62"/>
  <c r="J32" i="62"/>
  <c r="R32" i="62"/>
  <c r="Z32" i="62"/>
  <c r="AH32" i="62"/>
  <c r="I33" i="62"/>
  <c r="Q33" i="62"/>
  <c r="Y33" i="62"/>
  <c r="AG33" i="62"/>
  <c r="H34" i="62"/>
  <c r="P34" i="62"/>
  <c r="X34" i="62"/>
  <c r="AF34" i="62"/>
  <c r="G35" i="62"/>
  <c r="O35" i="62"/>
  <c r="W35" i="62"/>
  <c r="AE35" i="62"/>
  <c r="F36" i="62"/>
  <c r="N36" i="62"/>
  <c r="V36" i="62"/>
  <c r="AD36" i="62"/>
  <c r="E37" i="62"/>
  <c r="M37" i="62"/>
  <c r="U37" i="62"/>
  <c r="AC37" i="62"/>
  <c r="D38" i="62"/>
  <c r="L38" i="62"/>
  <c r="T38" i="62"/>
  <c r="AB38" i="62"/>
  <c r="C39" i="62"/>
  <c r="K39" i="62"/>
  <c r="S39" i="62"/>
  <c r="AA39" i="62"/>
  <c r="AI39" i="62"/>
  <c r="B26" i="62"/>
  <c r="B35" i="62"/>
  <c r="I8" i="62"/>
  <c r="C14" i="62"/>
  <c r="AF20" i="62"/>
  <c r="AD22" i="62"/>
  <c r="AH26" i="62"/>
  <c r="I27" i="62"/>
  <c r="AG27" i="62"/>
  <c r="M32" i="62"/>
  <c r="T33" i="62"/>
  <c r="AA34" i="62"/>
  <c r="AH35" i="62"/>
  <c r="Z7" i="62"/>
  <c r="X9" i="62"/>
  <c r="V11" i="62"/>
  <c r="T13" i="62"/>
  <c r="P20" i="62"/>
  <c r="N22" i="62"/>
  <c r="L24" i="62"/>
  <c r="J26" i="62"/>
  <c r="X26" i="62"/>
  <c r="AF26" i="62"/>
  <c r="G27" i="62"/>
  <c r="O27" i="62"/>
  <c r="W27" i="62"/>
  <c r="AE27" i="62"/>
  <c r="C32" i="62"/>
  <c r="K32" i="62"/>
  <c r="S32" i="62"/>
  <c r="AA32" i="62"/>
  <c r="AI32" i="62"/>
  <c r="J33" i="62"/>
  <c r="R33" i="62"/>
  <c r="Z33" i="62"/>
  <c r="AH33" i="62"/>
  <c r="I34" i="62"/>
  <c r="Q34" i="62"/>
  <c r="Y34" i="62"/>
  <c r="AG34" i="62"/>
  <c r="H35" i="62"/>
  <c r="P35" i="62"/>
  <c r="X35" i="62"/>
  <c r="AF35" i="62"/>
  <c r="G36" i="62"/>
  <c r="O36" i="62"/>
  <c r="W36" i="62"/>
  <c r="AE36" i="62"/>
  <c r="F37" i="62"/>
  <c r="N37" i="62"/>
  <c r="V37" i="62"/>
  <c r="AD37" i="62"/>
  <c r="E38" i="62"/>
  <c r="M38" i="62"/>
  <c r="U38" i="62"/>
  <c r="AC38" i="62"/>
  <c r="D39" i="62"/>
  <c r="L39" i="62"/>
  <c r="T39" i="62"/>
  <c r="AB39" i="62"/>
  <c r="B8" i="62"/>
  <c r="B27" i="62"/>
  <c r="B36" i="62"/>
  <c r="Z26" i="62"/>
  <c r="E32" i="62"/>
  <c r="L33" i="62"/>
  <c r="S34" i="62"/>
  <c r="Z35" i="62"/>
  <c r="AG36" i="62"/>
  <c r="AH7" i="62"/>
  <c r="AF9" i="62"/>
  <c r="AD11" i="62"/>
  <c r="AB13" i="62"/>
  <c r="X20" i="62"/>
  <c r="V22" i="62"/>
  <c r="T24" i="62"/>
  <c r="M26" i="62"/>
  <c r="Y26" i="62"/>
  <c r="AG26" i="62"/>
  <c r="H27" i="62"/>
  <c r="P27" i="62"/>
  <c r="X27" i="62"/>
  <c r="AF27" i="62"/>
  <c r="D32" i="62"/>
  <c r="L32" i="62"/>
  <c r="T32" i="62"/>
  <c r="AB32" i="62"/>
  <c r="C33" i="62"/>
  <c r="K33" i="62"/>
  <c r="S33" i="62"/>
  <c r="AA33" i="62"/>
  <c r="AI33" i="62"/>
  <c r="J34" i="62"/>
  <c r="R34" i="62"/>
  <c r="Z34" i="62"/>
  <c r="AH34" i="62"/>
  <c r="I35" i="62"/>
  <c r="Q35" i="62"/>
  <c r="Y35" i="62"/>
  <c r="AG35" i="62"/>
  <c r="H36" i="62"/>
  <c r="P36" i="62"/>
  <c r="X36" i="62"/>
  <c r="AF36" i="62"/>
  <c r="G37" i="62"/>
  <c r="O37" i="62"/>
  <c r="W37" i="62"/>
  <c r="AE37" i="62"/>
  <c r="F38" i="62"/>
  <c r="N38" i="62"/>
  <c r="V38" i="62"/>
  <c r="AD38" i="62"/>
  <c r="E39" i="62"/>
  <c r="M39" i="62"/>
  <c r="U39" i="62"/>
  <c r="AC39" i="62"/>
  <c r="B9" i="62"/>
  <c r="B20" i="62"/>
  <c r="B37" i="62"/>
  <c r="E12" i="62"/>
  <c r="Y27" i="62"/>
  <c r="AC32" i="62"/>
  <c r="K34" i="62"/>
  <c r="R35" i="62"/>
  <c r="I36" i="62"/>
  <c r="Q8" i="62"/>
  <c r="O10" i="62"/>
  <c r="M12" i="62"/>
  <c r="K14" i="62"/>
  <c r="G21" i="62"/>
  <c r="E23" i="62"/>
  <c r="C25" i="62"/>
  <c r="S26" i="62"/>
  <c r="AA26" i="62"/>
  <c r="AI26" i="62"/>
  <c r="J27" i="62"/>
  <c r="R27" i="62"/>
  <c r="Z27" i="62"/>
  <c r="AH27" i="62"/>
  <c r="F32" i="62"/>
  <c r="N32" i="62"/>
  <c r="V32" i="62"/>
  <c r="AD32" i="62"/>
  <c r="E33" i="62"/>
  <c r="M33" i="62"/>
  <c r="U33" i="62"/>
  <c r="AC33" i="62"/>
  <c r="D34" i="62"/>
  <c r="L34" i="62"/>
  <c r="T34" i="62"/>
  <c r="AB34" i="62"/>
  <c r="C35" i="62"/>
  <c r="K35" i="62"/>
  <c r="S35" i="62"/>
  <c r="AA35" i="62"/>
  <c r="AI35" i="62"/>
  <c r="J36" i="62"/>
  <c r="R36" i="62"/>
  <c r="Z36" i="62"/>
  <c r="AH36" i="62"/>
  <c r="I37" i="62"/>
  <c r="Q37" i="62"/>
  <c r="Y37" i="62"/>
  <c r="AG37" i="62"/>
  <c r="H38" i="62"/>
  <c r="P38" i="62"/>
  <c r="X38" i="62"/>
  <c r="AF38" i="62"/>
  <c r="G39" i="62"/>
  <c r="O39" i="62"/>
  <c r="W39" i="62"/>
  <c r="AE39" i="62"/>
  <c r="B11" i="62"/>
  <c r="B22" i="62"/>
  <c r="B39" i="62"/>
  <c r="Y8" i="62"/>
  <c r="W10" i="62"/>
  <c r="U12" i="62"/>
  <c r="S14" i="62"/>
  <c r="O21" i="62"/>
  <c r="M23" i="62"/>
  <c r="K25" i="62"/>
  <c r="T26" i="62"/>
  <c r="AB26" i="62"/>
  <c r="C27" i="62"/>
  <c r="K27" i="62"/>
  <c r="S27" i="62"/>
  <c r="AA27" i="62"/>
  <c r="AI27" i="62"/>
  <c r="B32" i="62"/>
  <c r="Y36" i="62"/>
  <c r="B12" i="62"/>
  <c r="H39" i="62"/>
  <c r="I38" i="62"/>
  <c r="J37" i="62"/>
  <c r="AB35" i="62"/>
  <c r="AD33" i="62"/>
  <c r="AC34" i="62"/>
  <c r="B10" i="62"/>
  <c r="F39" i="62"/>
  <c r="G38" i="62"/>
  <c r="H37" i="62"/>
  <c r="T35" i="62"/>
  <c r="V33" i="62"/>
  <c r="M76" i="87" l="1"/>
  <c r="M78" i="87" s="1"/>
  <c r="N78" i="87" s="1"/>
  <c r="D90" i="87"/>
  <c r="E87" i="87" s="1"/>
  <c r="M95" i="87"/>
  <c r="M98" i="87" s="1"/>
  <c r="N98" i="87" s="1"/>
  <c r="G10" i="97"/>
  <c r="G10" i="103"/>
  <c r="G7" i="99"/>
  <c r="G10" i="91"/>
  <c r="H5" i="97"/>
  <c r="G7" i="103"/>
  <c r="G10" i="105"/>
  <c r="G7" i="98"/>
  <c r="G7" i="92"/>
  <c r="H5" i="105"/>
  <c r="H5" i="103"/>
  <c r="G10" i="104"/>
  <c r="G7" i="105"/>
  <c r="G7" i="93"/>
  <c r="H5" i="99"/>
  <c r="G10" i="99"/>
  <c r="G10" i="100"/>
  <c r="G7" i="100"/>
  <c r="H5" i="101"/>
  <c r="G7" i="97"/>
  <c r="G10" i="102"/>
  <c r="G7" i="102"/>
  <c r="H5" i="100"/>
  <c r="H5" i="104"/>
  <c r="H5" i="98"/>
  <c r="G7" i="91"/>
  <c r="G10" i="98"/>
  <c r="G7" i="104"/>
  <c r="H5" i="102"/>
  <c r="H5" i="96"/>
  <c r="G7" i="101"/>
  <c r="G10" i="101"/>
  <c r="B17" i="62"/>
  <c r="L8" i="84"/>
  <c r="K23" i="84"/>
  <c r="K114" i="84"/>
  <c r="K88" i="84"/>
  <c r="K127" i="84"/>
  <c r="K36" i="84"/>
  <c r="K101" i="84"/>
  <c r="K140" i="84"/>
  <c r="K75" i="84"/>
  <c r="K62" i="84"/>
  <c r="K49" i="84"/>
  <c r="M88" i="87"/>
  <c r="N88" i="87" s="1"/>
  <c r="J93" i="84"/>
  <c r="J80" i="84"/>
  <c r="J132" i="84"/>
  <c r="J67" i="84"/>
  <c r="J41" i="84"/>
  <c r="J145" i="84"/>
  <c r="J119" i="84"/>
  <c r="J106" i="84"/>
  <c r="J54" i="84"/>
  <c r="K25" i="84"/>
  <c r="I7" i="96" s="1"/>
  <c r="J90" i="84"/>
  <c r="J129" i="84"/>
  <c r="J64" i="84"/>
  <c r="J103" i="84"/>
  <c r="J51" i="84"/>
  <c r="J116" i="84"/>
  <c r="J77" i="84"/>
  <c r="J38" i="84"/>
  <c r="J142" i="84"/>
  <c r="J155" i="84"/>
  <c r="J181" i="84"/>
  <c r="J194" i="84"/>
  <c r="J207" i="84"/>
  <c r="J168" i="84"/>
  <c r="K15" i="84"/>
  <c r="J158" i="84"/>
  <c r="H16" i="62"/>
  <c r="AC16" i="62"/>
  <c r="Z16" i="62"/>
  <c r="X16" i="62"/>
  <c r="A197" i="84"/>
  <c r="AC196" i="84"/>
  <c r="U196" i="84"/>
  <c r="M196" i="84"/>
  <c r="E196" i="84"/>
  <c r="AB196" i="84"/>
  <c r="T196" i="84"/>
  <c r="L196" i="84"/>
  <c r="D196" i="84"/>
  <c r="B9" i="16" s="1"/>
  <c r="AI196" i="84"/>
  <c r="AA196" i="84"/>
  <c r="S196" i="84"/>
  <c r="K196" i="84"/>
  <c r="AH196" i="84"/>
  <c r="Z196" i="84"/>
  <c r="R196" i="84"/>
  <c r="J196" i="84"/>
  <c r="AG196" i="84"/>
  <c r="Y196" i="84"/>
  <c r="Q196" i="84"/>
  <c r="I196" i="84"/>
  <c r="AF196" i="84"/>
  <c r="X196" i="84"/>
  <c r="P196" i="84"/>
  <c r="H196" i="84"/>
  <c r="O196" i="84"/>
  <c r="N196" i="84"/>
  <c r="G196" i="84"/>
  <c r="F196" i="84"/>
  <c r="AE196" i="84"/>
  <c r="AD196" i="84"/>
  <c r="W196" i="84"/>
  <c r="V196" i="84"/>
  <c r="A158" i="84"/>
  <c r="D157" i="84"/>
  <c r="B9" i="21" s="1"/>
  <c r="L157" i="84"/>
  <c r="T157" i="84"/>
  <c r="AB157" i="84"/>
  <c r="E157" i="84"/>
  <c r="M157" i="84"/>
  <c r="U157" i="84"/>
  <c r="AC157" i="84"/>
  <c r="F157" i="84"/>
  <c r="N157" i="84"/>
  <c r="V157" i="84"/>
  <c r="AD157" i="84"/>
  <c r="G157" i="84"/>
  <c r="O157" i="84"/>
  <c r="W157" i="84"/>
  <c r="AE157" i="84"/>
  <c r="I157" i="84"/>
  <c r="Y157" i="84"/>
  <c r="S157" i="84"/>
  <c r="J157" i="84"/>
  <c r="Z157" i="84"/>
  <c r="H157" i="84"/>
  <c r="X157" i="84"/>
  <c r="K157" i="84"/>
  <c r="AA157" i="84"/>
  <c r="P157" i="84"/>
  <c r="AF157" i="84"/>
  <c r="AI157" i="84"/>
  <c r="Q157" i="84"/>
  <c r="AG157" i="84"/>
  <c r="R157" i="84"/>
  <c r="AH157" i="84"/>
  <c r="A210" i="84"/>
  <c r="AG209" i="84"/>
  <c r="Y209" i="84"/>
  <c r="AF209" i="84"/>
  <c r="X209" i="84"/>
  <c r="P209" i="84"/>
  <c r="H209" i="84"/>
  <c r="AE209" i="84"/>
  <c r="W209" i="84"/>
  <c r="O209" i="84"/>
  <c r="G209" i="84"/>
  <c r="AD209" i="84"/>
  <c r="V209" i="84"/>
  <c r="N209" i="84"/>
  <c r="F209" i="84"/>
  <c r="AC209" i="84"/>
  <c r="U209" i="84"/>
  <c r="M209" i="84"/>
  <c r="E209" i="84"/>
  <c r="AB209" i="84"/>
  <c r="T209" i="84"/>
  <c r="L209" i="84"/>
  <c r="D209" i="84"/>
  <c r="B9" i="17" s="1"/>
  <c r="AI209" i="84"/>
  <c r="AA209" i="84"/>
  <c r="S209" i="84"/>
  <c r="K209" i="84"/>
  <c r="J209" i="84"/>
  <c r="I209" i="84"/>
  <c r="AH209" i="84"/>
  <c r="Z209" i="84"/>
  <c r="R209" i="84"/>
  <c r="Q209" i="84"/>
  <c r="A171" i="84"/>
  <c r="AI170" i="84"/>
  <c r="AA170" i="84"/>
  <c r="S170" i="84"/>
  <c r="K170" i="84"/>
  <c r="AH170" i="84"/>
  <c r="Z170" i="84"/>
  <c r="R170" i="84"/>
  <c r="J170" i="84"/>
  <c r="AG170" i="84"/>
  <c r="Y170" i="84"/>
  <c r="Q170" i="84"/>
  <c r="I170" i="84"/>
  <c r="AE170" i="84"/>
  <c r="T170" i="84"/>
  <c r="F170" i="84"/>
  <c r="AD170" i="84"/>
  <c r="P170" i="84"/>
  <c r="E170" i="84"/>
  <c r="AC170" i="84"/>
  <c r="O170" i="84"/>
  <c r="D170" i="84"/>
  <c r="B9" i="14" s="1"/>
  <c r="AB170" i="84"/>
  <c r="N170" i="84"/>
  <c r="X170" i="84"/>
  <c r="M170" i="84"/>
  <c r="V170" i="84"/>
  <c r="U170" i="84"/>
  <c r="L170" i="84"/>
  <c r="H170" i="84"/>
  <c r="G170" i="84"/>
  <c r="W170" i="84"/>
  <c r="AF170" i="84"/>
  <c r="A184" i="84"/>
  <c r="AH183" i="84"/>
  <c r="Z183" i="84"/>
  <c r="R183" i="84"/>
  <c r="J183" i="84"/>
  <c r="AG183" i="84"/>
  <c r="Y183" i="84"/>
  <c r="Q183" i="84"/>
  <c r="I183" i="84"/>
  <c r="AD183" i="84"/>
  <c r="V183" i="84"/>
  <c r="N183" i="84"/>
  <c r="F183" i="84"/>
  <c r="AC183" i="84"/>
  <c r="P183" i="84"/>
  <c r="D183" i="84"/>
  <c r="B9" i="15" s="1"/>
  <c r="AB183" i="84"/>
  <c r="O183" i="84"/>
  <c r="AA183" i="84"/>
  <c r="M183" i="84"/>
  <c r="X183" i="84"/>
  <c r="L183" i="84"/>
  <c r="W183" i="84"/>
  <c r="K183" i="84"/>
  <c r="AE183" i="84"/>
  <c r="U183" i="84"/>
  <c r="T183" i="84"/>
  <c r="S183" i="84"/>
  <c r="H183" i="84"/>
  <c r="AI183" i="84"/>
  <c r="AF183" i="84"/>
  <c r="E183" i="84"/>
  <c r="G183" i="84"/>
  <c r="R16" i="62"/>
  <c r="J16" i="62"/>
  <c r="AH16" i="62"/>
  <c r="P16" i="62"/>
  <c r="K16" i="62"/>
  <c r="B29" i="62"/>
  <c r="M16" i="62"/>
  <c r="B16" i="62"/>
  <c r="AE16" i="62"/>
  <c r="U16" i="62"/>
  <c r="C16" i="62"/>
  <c r="Y16" i="62"/>
  <c r="W16" i="62"/>
  <c r="Q16" i="62"/>
  <c r="O16" i="62"/>
  <c r="E16" i="62"/>
  <c r="AB16" i="62"/>
  <c r="F16" i="62"/>
  <c r="AG16" i="62"/>
  <c r="I16" i="62"/>
  <c r="G16" i="62"/>
  <c r="T16" i="62"/>
  <c r="AF16" i="62"/>
  <c r="AD16" i="62"/>
  <c r="L16" i="62"/>
  <c r="AI16" i="62"/>
  <c r="V16" i="62"/>
  <c r="D16" i="62"/>
  <c r="AA16" i="62"/>
  <c r="N16" i="62"/>
  <c r="S16" i="62"/>
  <c r="L17" i="62"/>
  <c r="G6" i="64"/>
  <c r="O6" i="64"/>
  <c r="W6" i="64"/>
  <c r="AE6" i="64"/>
  <c r="F7" i="64"/>
  <c r="N7" i="64"/>
  <c r="V7" i="64"/>
  <c r="AD7" i="64"/>
  <c r="E8" i="64"/>
  <c r="M8" i="64"/>
  <c r="U8" i="64"/>
  <c r="AC8" i="64"/>
  <c r="D9" i="64"/>
  <c r="L9" i="64"/>
  <c r="T9" i="64"/>
  <c r="AB9" i="64"/>
  <c r="C10" i="64"/>
  <c r="K10" i="64"/>
  <c r="S10" i="64"/>
  <c r="AA10" i="64"/>
  <c r="AI10" i="64"/>
  <c r="AD6" i="64"/>
  <c r="T8" i="64"/>
  <c r="J10" i="64"/>
  <c r="H6" i="64"/>
  <c r="P6" i="64"/>
  <c r="X6" i="64"/>
  <c r="AF6" i="64"/>
  <c r="G7" i="64"/>
  <c r="O7" i="64"/>
  <c r="W7" i="64"/>
  <c r="AE7" i="64"/>
  <c r="F8" i="64"/>
  <c r="N8" i="64"/>
  <c r="V8" i="64"/>
  <c r="AD8" i="64"/>
  <c r="E9" i="64"/>
  <c r="M9" i="64"/>
  <c r="U9" i="64"/>
  <c r="AC9" i="64"/>
  <c r="D10" i="64"/>
  <c r="L10" i="64"/>
  <c r="T10" i="64"/>
  <c r="AB10" i="64"/>
  <c r="V6" i="64"/>
  <c r="D8" i="64"/>
  <c r="S9" i="64"/>
  <c r="I6" i="64"/>
  <c r="Q6" i="64"/>
  <c r="Y6" i="64"/>
  <c r="AG6" i="64"/>
  <c r="H7" i="64"/>
  <c r="P7" i="64"/>
  <c r="X7" i="64"/>
  <c r="AF7" i="64"/>
  <c r="G8" i="64"/>
  <c r="O8" i="64"/>
  <c r="W8" i="64"/>
  <c r="AE8" i="64"/>
  <c r="F9" i="64"/>
  <c r="N9" i="64"/>
  <c r="V9" i="64"/>
  <c r="AD9" i="64"/>
  <c r="E10" i="64"/>
  <c r="M10" i="64"/>
  <c r="U10" i="64"/>
  <c r="AC10" i="64"/>
  <c r="B8" i="64"/>
  <c r="F6" i="64"/>
  <c r="AC7" i="64"/>
  <c r="AA9" i="64"/>
  <c r="J6" i="64"/>
  <c r="R6" i="64"/>
  <c r="Z6" i="64"/>
  <c r="AH6" i="64"/>
  <c r="I7" i="64"/>
  <c r="Q7" i="64"/>
  <c r="Y7" i="64"/>
  <c r="AG7" i="64"/>
  <c r="H8" i="64"/>
  <c r="P8" i="64"/>
  <c r="X8" i="64"/>
  <c r="AF8" i="64"/>
  <c r="G9" i="64"/>
  <c r="O9" i="64"/>
  <c r="W9" i="64"/>
  <c r="AE9" i="64"/>
  <c r="F10" i="64"/>
  <c r="N10" i="64"/>
  <c r="V10" i="64"/>
  <c r="AD10" i="64"/>
  <c r="B9" i="64"/>
  <c r="E7" i="64"/>
  <c r="L8" i="64"/>
  <c r="AI9" i="64"/>
  <c r="C6" i="64"/>
  <c r="K6" i="64"/>
  <c r="S6" i="64"/>
  <c r="AA6" i="64"/>
  <c r="AI6" i="64"/>
  <c r="J7" i="64"/>
  <c r="R7" i="64"/>
  <c r="Z7" i="64"/>
  <c r="AH7" i="64"/>
  <c r="I8" i="64"/>
  <c r="Q8" i="64"/>
  <c r="Y8" i="64"/>
  <c r="AG8" i="64"/>
  <c r="H9" i="64"/>
  <c r="P9" i="64"/>
  <c r="X9" i="64"/>
  <c r="AF9" i="64"/>
  <c r="G10" i="64"/>
  <c r="O10" i="64"/>
  <c r="W10" i="64"/>
  <c r="AE10" i="64"/>
  <c r="N6" i="64"/>
  <c r="AB8" i="64"/>
  <c r="AH10" i="64"/>
  <c r="D6" i="64"/>
  <c r="L6" i="64"/>
  <c r="T6" i="64"/>
  <c r="AB6" i="64"/>
  <c r="C7" i="64"/>
  <c r="K7" i="64"/>
  <c r="S7" i="64"/>
  <c r="AA7" i="64"/>
  <c r="AI7" i="64"/>
  <c r="J8" i="64"/>
  <c r="R8" i="64"/>
  <c r="Z8" i="64"/>
  <c r="AH8" i="64"/>
  <c r="I9" i="64"/>
  <c r="Q9" i="64"/>
  <c r="Y9" i="64"/>
  <c r="AG9" i="64"/>
  <c r="H10" i="64"/>
  <c r="P10" i="64"/>
  <c r="X10" i="64"/>
  <c r="AF10" i="64"/>
  <c r="B6" i="64"/>
  <c r="M7" i="64"/>
  <c r="C9" i="64"/>
  <c r="Z10" i="64"/>
  <c r="E6" i="64"/>
  <c r="M6" i="64"/>
  <c r="U6" i="64"/>
  <c r="AC6" i="64"/>
  <c r="D7" i="64"/>
  <c r="L7" i="64"/>
  <c r="T7" i="64"/>
  <c r="AB7" i="64"/>
  <c r="C8" i="64"/>
  <c r="K8" i="64"/>
  <c r="S8" i="64"/>
  <c r="AA8" i="64"/>
  <c r="AI8" i="64"/>
  <c r="J9" i="64"/>
  <c r="R9" i="64"/>
  <c r="Z9" i="64"/>
  <c r="AH9" i="64"/>
  <c r="I10" i="64"/>
  <c r="Q10" i="64"/>
  <c r="Y10" i="64"/>
  <c r="AG10" i="64"/>
  <c r="U7" i="64"/>
  <c r="K9" i="64"/>
  <c r="R10" i="64"/>
  <c r="S29" i="62"/>
  <c r="I29" i="62"/>
  <c r="S17" i="62"/>
  <c r="AD29" i="62"/>
  <c r="T29" i="62"/>
  <c r="C29" i="62"/>
  <c r="G29" i="62"/>
  <c r="V17" i="62"/>
  <c r="K29" i="62"/>
  <c r="D17" i="62"/>
  <c r="Y29" i="62"/>
  <c r="W29" i="62"/>
  <c r="M29" i="62"/>
  <c r="M17" i="62"/>
  <c r="AH29" i="62"/>
  <c r="AF29" i="62"/>
  <c r="V29" i="62"/>
  <c r="L29" i="62"/>
  <c r="Z29" i="62"/>
  <c r="X29" i="62"/>
  <c r="N29" i="62"/>
  <c r="D29" i="62"/>
  <c r="R29" i="62"/>
  <c r="P29" i="62"/>
  <c r="F29" i="62"/>
  <c r="AA29" i="62"/>
  <c r="J29" i="62"/>
  <c r="H29" i="62"/>
  <c r="AC29" i="62"/>
  <c r="AG29" i="62"/>
  <c r="AE29" i="62"/>
  <c r="U29" i="62"/>
  <c r="AI29" i="62"/>
  <c r="Q29" i="62"/>
  <c r="AA17" i="62"/>
  <c r="O29" i="62"/>
  <c r="E29" i="62"/>
  <c r="G17" i="62"/>
  <c r="AB29" i="62"/>
  <c r="AD17" i="62"/>
  <c r="J17" i="62"/>
  <c r="W17" i="62"/>
  <c r="AI17" i="62"/>
  <c r="AG17" i="62"/>
  <c r="O17" i="62"/>
  <c r="Y17" i="62"/>
  <c r="K17" i="62"/>
  <c r="I17" i="62"/>
  <c r="AF17" i="62"/>
  <c r="N17" i="62"/>
  <c r="Q17" i="62"/>
  <c r="U17" i="62"/>
  <c r="E17" i="62"/>
  <c r="C17" i="62"/>
  <c r="AH17" i="62"/>
  <c r="X17" i="62"/>
  <c r="F17" i="62"/>
  <c r="AB17" i="62"/>
  <c r="Z17" i="62"/>
  <c r="P17" i="62"/>
  <c r="T17" i="62"/>
  <c r="R17" i="62"/>
  <c r="H17" i="62"/>
  <c r="AE17" i="62"/>
  <c r="F91" i="87" l="1"/>
  <c r="N95" i="87"/>
  <c r="E86" i="87"/>
  <c r="N76" i="87"/>
  <c r="E84" i="87"/>
  <c r="E85" i="87"/>
  <c r="E89" i="87"/>
  <c r="E88" i="87"/>
  <c r="H7" i="94"/>
  <c r="H7" i="102"/>
  <c r="H10" i="103"/>
  <c r="I5" i="97"/>
  <c r="H7" i="95"/>
  <c r="H7" i="99"/>
  <c r="H7" i="91"/>
  <c r="H7" i="104"/>
  <c r="H10" i="97"/>
  <c r="I5" i="101"/>
  <c r="H7" i="98"/>
  <c r="H10" i="105"/>
  <c r="H7" i="105"/>
  <c r="H10" i="99"/>
  <c r="I5" i="98"/>
  <c r="I5" i="103"/>
  <c r="I5" i="102"/>
  <c r="H7" i="97"/>
  <c r="H10" i="104"/>
  <c r="I5" i="99"/>
  <c r="I5" i="96"/>
  <c r="H10" i="102"/>
  <c r="I5" i="104"/>
  <c r="H10" i="91"/>
  <c r="H7" i="100"/>
  <c r="H10" i="100"/>
  <c r="I5" i="100"/>
  <c r="H7" i="93"/>
  <c r="H7" i="92"/>
  <c r="H7" i="103"/>
  <c r="H10" i="98"/>
  <c r="I5" i="105"/>
  <c r="H7" i="101"/>
  <c r="H10" i="101"/>
  <c r="M8" i="84"/>
  <c r="L23" i="84"/>
  <c r="L75" i="84"/>
  <c r="L140" i="84"/>
  <c r="L36" i="84"/>
  <c r="L114" i="84"/>
  <c r="L101" i="84"/>
  <c r="L88" i="84"/>
  <c r="L127" i="84"/>
  <c r="L49" i="84"/>
  <c r="L62" i="84"/>
  <c r="K155" i="84"/>
  <c r="K168" i="84"/>
  <c r="K181" i="84"/>
  <c r="K194" i="84"/>
  <c r="K207" i="84"/>
  <c r="L15" i="84"/>
  <c r="L171" i="84" s="1"/>
  <c r="K158" i="84"/>
  <c r="L25" i="84"/>
  <c r="J7" i="96" s="1"/>
  <c r="K90" i="84"/>
  <c r="K142" i="84"/>
  <c r="K64" i="84"/>
  <c r="K77" i="84"/>
  <c r="K38" i="84"/>
  <c r="K129" i="84"/>
  <c r="K51" i="84"/>
  <c r="K103" i="84"/>
  <c r="K116" i="84"/>
  <c r="K93" i="84"/>
  <c r="K119" i="84"/>
  <c r="K54" i="84"/>
  <c r="K145" i="84"/>
  <c r="K106" i="84"/>
  <c r="K41" i="84"/>
  <c r="K80" i="84"/>
  <c r="K132" i="84"/>
  <c r="K67" i="84"/>
  <c r="A185" i="84"/>
  <c r="J184" i="84"/>
  <c r="F184" i="84"/>
  <c r="D184" i="84"/>
  <c r="G184" i="84"/>
  <c r="H184" i="84"/>
  <c r="E184" i="84"/>
  <c r="I184" i="84"/>
  <c r="K184" i="84"/>
  <c r="A172" i="84"/>
  <c r="J171" i="84"/>
  <c r="F171" i="84"/>
  <c r="D171" i="84"/>
  <c r="I171" i="84"/>
  <c r="E171" i="84"/>
  <c r="K171" i="84"/>
  <c r="G171" i="84"/>
  <c r="H171" i="84"/>
  <c r="A211" i="84"/>
  <c r="F210" i="84"/>
  <c r="D210" i="84"/>
  <c r="G210" i="84"/>
  <c r="H210" i="84"/>
  <c r="E210" i="84"/>
  <c r="I210" i="84"/>
  <c r="J210" i="84"/>
  <c r="K210" i="84"/>
  <c r="A159" i="84"/>
  <c r="A198" i="84"/>
  <c r="F197" i="84"/>
  <c r="D197" i="84"/>
  <c r="I197" i="84"/>
  <c r="E197" i="84"/>
  <c r="J197" i="84"/>
  <c r="K197" i="84"/>
  <c r="G197" i="84"/>
  <c r="H197" i="84"/>
  <c r="X5" i="69"/>
  <c r="AE6" i="69"/>
  <c r="P5" i="69"/>
  <c r="G6" i="69"/>
  <c r="W6" i="69"/>
  <c r="H5" i="69"/>
  <c r="AF5" i="69"/>
  <c r="O6" i="69"/>
  <c r="J5" i="69"/>
  <c r="R5" i="69"/>
  <c r="Z5" i="69"/>
  <c r="AH5" i="69"/>
  <c r="I6" i="69"/>
  <c r="Q6" i="69"/>
  <c r="Y6" i="69"/>
  <c r="AG6" i="69"/>
  <c r="AE5" i="69"/>
  <c r="AD5" i="69"/>
  <c r="F6" i="69"/>
  <c r="E6" i="69"/>
  <c r="L6" i="69"/>
  <c r="C6" i="69"/>
  <c r="Z6" i="69"/>
  <c r="U5" i="69"/>
  <c r="I5" i="69"/>
  <c r="X6" i="69"/>
  <c r="W5" i="69"/>
  <c r="V5" i="69"/>
  <c r="AB5" i="69"/>
  <c r="AI5" i="69"/>
  <c r="D6" i="69"/>
  <c r="AG5" i="69"/>
  <c r="R6" i="69"/>
  <c r="AF6" i="69"/>
  <c r="AI6" i="69"/>
  <c r="AD6" i="69"/>
  <c r="AC5" i="69"/>
  <c r="O5" i="69"/>
  <c r="N5" i="69"/>
  <c r="T5" i="69"/>
  <c r="AA5" i="69"/>
  <c r="B5" i="69"/>
  <c r="Y5" i="69"/>
  <c r="J6" i="69"/>
  <c r="D5" i="69"/>
  <c r="AC6" i="69"/>
  <c r="G5" i="69"/>
  <c r="F5" i="69"/>
  <c r="L5" i="69"/>
  <c r="S5" i="69"/>
  <c r="E5" i="69"/>
  <c r="Q5" i="69"/>
  <c r="AA6" i="69"/>
  <c r="K5" i="69"/>
  <c r="P6" i="69"/>
  <c r="V6" i="69"/>
  <c r="U6" i="69"/>
  <c r="AB6" i="69"/>
  <c r="S6" i="69"/>
  <c r="M5" i="69"/>
  <c r="H6" i="69"/>
  <c r="N6" i="69"/>
  <c r="M6" i="69"/>
  <c r="T6" i="69"/>
  <c r="K6" i="69"/>
  <c r="AH6" i="69"/>
  <c r="C5" i="69"/>
  <c r="E90" i="87" l="1"/>
  <c r="I7" i="98"/>
  <c r="D10" i="93"/>
  <c r="H10" i="95"/>
  <c r="F10" i="92"/>
  <c r="H10" i="93"/>
  <c r="I10" i="98"/>
  <c r="I7" i="97"/>
  <c r="J10" i="92"/>
  <c r="J5" i="98"/>
  <c r="J5" i="96"/>
  <c r="B10" i="15"/>
  <c r="B10" i="93"/>
  <c r="I7" i="104"/>
  <c r="I10" i="91"/>
  <c r="C10" i="94"/>
  <c r="G10" i="95"/>
  <c r="E10" i="92"/>
  <c r="I10" i="93"/>
  <c r="I10" i="103"/>
  <c r="I7" i="100"/>
  <c r="I7" i="95"/>
  <c r="J5" i="104"/>
  <c r="D10" i="95"/>
  <c r="I10" i="94"/>
  <c r="J5" i="99"/>
  <c r="I10" i="92"/>
  <c r="G10" i="93"/>
  <c r="I10" i="99"/>
  <c r="I7" i="99"/>
  <c r="I7" i="94"/>
  <c r="J5" i="101"/>
  <c r="E10" i="94"/>
  <c r="J5" i="105"/>
  <c r="H10" i="92"/>
  <c r="H10" i="94"/>
  <c r="B10" i="16"/>
  <c r="B10" i="94"/>
  <c r="F10" i="95"/>
  <c r="C10" i="92"/>
  <c r="C10" i="93"/>
  <c r="I10" i="104"/>
  <c r="I7" i="105"/>
  <c r="I7" i="93"/>
  <c r="J5" i="102"/>
  <c r="I10" i="102"/>
  <c r="I10" i="105"/>
  <c r="G10" i="94"/>
  <c r="D10" i="94"/>
  <c r="E10" i="95"/>
  <c r="G10" i="92"/>
  <c r="F10" i="93"/>
  <c r="I10" i="100"/>
  <c r="I7" i="103"/>
  <c r="I7" i="92"/>
  <c r="J5" i="103"/>
  <c r="D10" i="92"/>
  <c r="I10" i="95"/>
  <c r="J5" i="100"/>
  <c r="C10" i="95"/>
  <c r="F10" i="94"/>
  <c r="B10" i="17"/>
  <c r="B10" i="95"/>
  <c r="B10" i="14"/>
  <c r="B10" i="92"/>
  <c r="E10" i="93"/>
  <c r="I10" i="97"/>
  <c r="I7" i="102"/>
  <c r="I7" i="91"/>
  <c r="J5" i="97"/>
  <c r="I10" i="101"/>
  <c r="I7" i="101"/>
  <c r="N8" i="84"/>
  <c r="M23" i="84"/>
  <c r="M49" i="84"/>
  <c r="M75" i="84"/>
  <c r="M88" i="84"/>
  <c r="M140" i="84"/>
  <c r="M114" i="84"/>
  <c r="M101" i="84"/>
  <c r="M62" i="84"/>
  <c r="M127" i="84"/>
  <c r="M36" i="84"/>
  <c r="L210" i="84"/>
  <c r="L93" i="84"/>
  <c r="L80" i="84"/>
  <c r="L145" i="84"/>
  <c r="L54" i="84"/>
  <c r="L106" i="84"/>
  <c r="L67" i="84"/>
  <c r="L41" i="84"/>
  <c r="L119" i="84"/>
  <c r="L132" i="84"/>
  <c r="L184" i="84"/>
  <c r="M15" i="84"/>
  <c r="L158" i="84"/>
  <c r="L197" i="84"/>
  <c r="M25" i="84"/>
  <c r="K7" i="96" s="1"/>
  <c r="L90" i="84"/>
  <c r="L38" i="84"/>
  <c r="L116" i="84"/>
  <c r="L64" i="84"/>
  <c r="L103" i="84"/>
  <c r="L51" i="84"/>
  <c r="L129" i="84"/>
  <c r="L142" i="84"/>
  <c r="L77" i="84"/>
  <c r="L155" i="84"/>
  <c r="L168" i="84"/>
  <c r="L181" i="84"/>
  <c r="L194" i="84"/>
  <c r="L207" i="84"/>
  <c r="AF198" i="84"/>
  <c r="X198" i="84"/>
  <c r="P198" i="84"/>
  <c r="H198" i="84"/>
  <c r="AE198" i="84"/>
  <c r="W198" i="84"/>
  <c r="O198" i="84"/>
  <c r="G198" i="84"/>
  <c r="AD198" i="84"/>
  <c r="V198" i="84"/>
  <c r="N198" i="84"/>
  <c r="F198" i="84"/>
  <c r="AC198" i="84"/>
  <c r="U198" i="84"/>
  <c r="M198" i="84"/>
  <c r="E198" i="84"/>
  <c r="AB198" i="84"/>
  <c r="T198" i="84"/>
  <c r="L198" i="84"/>
  <c r="D198" i="84"/>
  <c r="B11" i="16" s="1"/>
  <c r="AI198" i="84"/>
  <c r="AA198" i="84"/>
  <c r="S198" i="84"/>
  <c r="K198" i="84"/>
  <c r="J198" i="84"/>
  <c r="I198" i="84"/>
  <c r="AH198" i="84"/>
  <c r="AG198" i="84"/>
  <c r="Z198" i="84"/>
  <c r="Y198" i="84"/>
  <c r="R198" i="84"/>
  <c r="Q198" i="84"/>
  <c r="AB159" i="84"/>
  <c r="T159" i="84"/>
  <c r="L159" i="84"/>
  <c r="AI159" i="84"/>
  <c r="AA159" i="84"/>
  <c r="S159" i="84"/>
  <c r="K159" i="84"/>
  <c r="AH159" i="84"/>
  <c r="Z159" i="84"/>
  <c r="R159" i="84"/>
  <c r="J159" i="84"/>
  <c r="AG159" i="84"/>
  <c r="Y159" i="84"/>
  <c r="Q159" i="84"/>
  <c r="I159" i="84"/>
  <c r="AF159" i="84"/>
  <c r="X159" i="84"/>
  <c r="P159" i="84"/>
  <c r="H159" i="84"/>
  <c r="O159" i="84"/>
  <c r="N159" i="84"/>
  <c r="AE159" i="84"/>
  <c r="M159" i="84"/>
  <c r="D159" i="84"/>
  <c r="B11" i="21" s="1"/>
  <c r="AD159" i="84"/>
  <c r="G159" i="84"/>
  <c r="V159" i="84"/>
  <c r="U159" i="84"/>
  <c r="AC159" i="84"/>
  <c r="F159" i="84"/>
  <c r="W159" i="84"/>
  <c r="E159" i="84"/>
  <c r="AB211" i="84"/>
  <c r="T211" i="84"/>
  <c r="L211" i="84"/>
  <c r="D211" i="84"/>
  <c r="B11" i="17" s="1"/>
  <c r="AI211" i="84"/>
  <c r="AA211" i="84"/>
  <c r="S211" i="84"/>
  <c r="K211" i="84"/>
  <c r="AH211" i="84"/>
  <c r="Z211" i="84"/>
  <c r="R211" i="84"/>
  <c r="J211" i="84"/>
  <c r="AG211" i="84"/>
  <c r="Y211" i="84"/>
  <c r="Q211" i="84"/>
  <c r="I211" i="84"/>
  <c r="AF211" i="84"/>
  <c r="X211" i="84"/>
  <c r="P211" i="84"/>
  <c r="H211" i="84"/>
  <c r="AE211" i="84"/>
  <c r="W211" i="84"/>
  <c r="O211" i="84"/>
  <c r="G211" i="84"/>
  <c r="AD211" i="84"/>
  <c r="V211" i="84"/>
  <c r="N211" i="84"/>
  <c r="F211" i="84"/>
  <c r="AC211" i="84"/>
  <c r="U211" i="84"/>
  <c r="M211" i="84"/>
  <c r="E211" i="84"/>
  <c r="AB172" i="84"/>
  <c r="T172" i="84"/>
  <c r="AI172" i="84"/>
  <c r="AH172" i="84"/>
  <c r="Z172" i="84"/>
  <c r="R172" i="84"/>
  <c r="J172" i="84"/>
  <c r="AG172" i="84"/>
  <c r="Y172" i="84"/>
  <c r="Q172" i="84"/>
  <c r="I172" i="84"/>
  <c r="AF172" i="84"/>
  <c r="X172" i="84"/>
  <c r="P172" i="84"/>
  <c r="H172" i="84"/>
  <c r="AE172" i="84"/>
  <c r="O172" i="84"/>
  <c r="D172" i="84"/>
  <c r="B11" i="14" s="1"/>
  <c r="AD172" i="84"/>
  <c r="N172" i="84"/>
  <c r="AC172" i="84"/>
  <c r="M172" i="84"/>
  <c r="AA172" i="84"/>
  <c r="L172" i="84"/>
  <c r="W172" i="84"/>
  <c r="K172" i="84"/>
  <c r="S172" i="84"/>
  <c r="G172" i="84"/>
  <c r="F172" i="84"/>
  <c r="E172" i="84"/>
  <c r="V172" i="84"/>
  <c r="U172" i="84"/>
  <c r="AB185" i="84"/>
  <c r="T185" i="84"/>
  <c r="L185" i="84"/>
  <c r="D185" i="84"/>
  <c r="B11" i="15" s="1"/>
  <c r="AI185" i="84"/>
  <c r="AA185" i="84"/>
  <c r="S185" i="84"/>
  <c r="K185" i="84"/>
  <c r="AH185" i="84"/>
  <c r="Z185" i="84"/>
  <c r="AF185" i="84"/>
  <c r="X185" i="84"/>
  <c r="P185" i="84"/>
  <c r="H185" i="84"/>
  <c r="AE185" i="84"/>
  <c r="Q185" i="84"/>
  <c r="E185" i="84"/>
  <c r="AD185" i="84"/>
  <c r="O185" i="84"/>
  <c r="AC185" i="84"/>
  <c r="N185" i="84"/>
  <c r="Y185" i="84"/>
  <c r="M185" i="84"/>
  <c r="W185" i="84"/>
  <c r="J185" i="84"/>
  <c r="V185" i="84"/>
  <c r="U185" i="84"/>
  <c r="R185" i="84"/>
  <c r="I185" i="84"/>
  <c r="G185" i="84"/>
  <c r="AG185" i="84"/>
  <c r="F185" i="84"/>
  <c r="C129"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AG129" i="40"/>
  <c r="AH129" i="40"/>
  <c r="AI129" i="40"/>
  <c r="K5" i="104" l="1"/>
  <c r="K5" i="99"/>
  <c r="J7" i="93"/>
  <c r="J7" i="99"/>
  <c r="J10" i="105"/>
  <c r="K5" i="102"/>
  <c r="K5" i="96"/>
  <c r="J10" i="98"/>
  <c r="J7" i="103"/>
  <c r="J10" i="93"/>
  <c r="J10" i="100"/>
  <c r="K5" i="103"/>
  <c r="J7" i="98"/>
  <c r="J10" i="94"/>
  <c r="J7" i="94"/>
  <c r="J7" i="92"/>
  <c r="J7" i="91"/>
  <c r="J10" i="104"/>
  <c r="K5" i="105"/>
  <c r="J7" i="95"/>
  <c r="J10" i="102"/>
  <c r="J7" i="102"/>
  <c r="J10" i="91"/>
  <c r="J7" i="97"/>
  <c r="J7" i="100"/>
  <c r="J10" i="103"/>
  <c r="K5" i="101"/>
  <c r="J7" i="105"/>
  <c r="J10" i="97"/>
  <c r="J10" i="95"/>
  <c r="K5" i="100"/>
  <c r="J7" i="104"/>
  <c r="J10" i="99"/>
  <c r="K5" i="97"/>
  <c r="K5" i="98"/>
  <c r="J10" i="101"/>
  <c r="J7" i="101"/>
  <c r="O8" i="84"/>
  <c r="N23" i="84"/>
  <c r="N127" i="84"/>
  <c r="N36" i="84"/>
  <c r="N62" i="84"/>
  <c r="N140" i="84"/>
  <c r="N75" i="84"/>
  <c r="N114" i="84"/>
  <c r="N88" i="84"/>
  <c r="N49" i="84"/>
  <c r="N101" i="84"/>
  <c r="D82" i="87"/>
  <c r="E77" i="87" s="1"/>
  <c r="N15" i="84"/>
  <c r="M158" i="84"/>
  <c r="M210" i="84"/>
  <c r="M171" i="84"/>
  <c r="M184" i="84"/>
  <c r="M197" i="84"/>
  <c r="N25" i="84"/>
  <c r="L7" i="96" s="1"/>
  <c r="M90" i="84"/>
  <c r="M116" i="84"/>
  <c r="M142" i="84"/>
  <c r="M103" i="84"/>
  <c r="M51" i="84"/>
  <c r="M38" i="84"/>
  <c r="M77" i="84"/>
  <c r="M129" i="84"/>
  <c r="M64" i="84"/>
  <c r="M155" i="84"/>
  <c r="M194" i="84"/>
  <c r="M181" i="84"/>
  <c r="M207" i="84"/>
  <c r="M168" i="84"/>
  <c r="M93" i="84"/>
  <c r="M41" i="84"/>
  <c r="M145" i="84"/>
  <c r="M119" i="84"/>
  <c r="M67" i="84"/>
  <c r="M54" i="84"/>
  <c r="M80" i="84"/>
  <c r="M106" i="84"/>
  <c r="M132" i="84"/>
  <c r="E37" i="44"/>
  <c r="F37" i="44"/>
  <c r="G37" i="44"/>
  <c r="H37" i="44"/>
  <c r="I37" i="44"/>
  <c r="J37" i="44"/>
  <c r="K37" i="44"/>
  <c r="L37" i="44"/>
  <c r="M37" i="44"/>
  <c r="N37" i="44"/>
  <c r="O37" i="44"/>
  <c r="P37" i="44"/>
  <c r="Q37" i="44"/>
  <c r="R37" i="44"/>
  <c r="S37" i="44"/>
  <c r="T37" i="44"/>
  <c r="U37" i="44"/>
  <c r="V37" i="44"/>
  <c r="W37" i="44"/>
  <c r="X37" i="44"/>
  <c r="Y37" i="44"/>
  <c r="Z37" i="44"/>
  <c r="AA37" i="44"/>
  <c r="AB37" i="44"/>
  <c r="AC37" i="44"/>
  <c r="AD37" i="44"/>
  <c r="AE37" i="44"/>
  <c r="AF37" i="44"/>
  <c r="AG37" i="44"/>
  <c r="AH37" i="44"/>
  <c r="AI37" i="44"/>
  <c r="K10" i="103" l="1"/>
  <c r="K7" i="103"/>
  <c r="K7" i="99"/>
  <c r="K10" i="104"/>
  <c r="K7" i="104"/>
  <c r="L5" i="97"/>
  <c r="K7" i="93"/>
  <c r="L5" i="105"/>
  <c r="L5" i="99"/>
  <c r="K10" i="102"/>
  <c r="K7" i="100"/>
  <c r="L5" i="102"/>
  <c r="L5" i="104"/>
  <c r="K10" i="99"/>
  <c r="K10" i="105"/>
  <c r="K7" i="91"/>
  <c r="K10" i="91"/>
  <c r="K10" i="100"/>
  <c r="K7" i="97"/>
  <c r="K10" i="94"/>
  <c r="L5" i="98"/>
  <c r="L5" i="96"/>
  <c r="K7" i="105"/>
  <c r="K10" i="97"/>
  <c r="K7" i="92"/>
  <c r="K10" i="98"/>
  <c r="K7" i="95"/>
  <c r="K7" i="98"/>
  <c r="K10" i="93"/>
  <c r="L5" i="101"/>
  <c r="K7" i="102"/>
  <c r="K10" i="92"/>
  <c r="L5" i="103"/>
  <c r="K7" i="94"/>
  <c r="K10" i="95"/>
  <c r="L5" i="100"/>
  <c r="K10" i="101"/>
  <c r="K7" i="101"/>
  <c r="P8" i="84"/>
  <c r="O23" i="84"/>
  <c r="O49" i="84"/>
  <c r="O75" i="84"/>
  <c r="O101" i="84"/>
  <c r="O127" i="84"/>
  <c r="O140" i="84"/>
  <c r="O88" i="84"/>
  <c r="O114" i="84"/>
  <c r="O36" i="84"/>
  <c r="O62" i="84"/>
  <c r="E80" i="87"/>
  <c r="E79" i="87"/>
  <c r="F82" i="87"/>
  <c r="E78" i="87"/>
  <c r="I81" i="87"/>
  <c r="O25" i="84"/>
  <c r="M7" i="96" s="1"/>
  <c r="N90" i="84"/>
  <c r="N103" i="84"/>
  <c r="N51" i="84"/>
  <c r="N116" i="84"/>
  <c r="N77" i="84"/>
  <c r="N129" i="84"/>
  <c r="N64" i="84"/>
  <c r="N142" i="84"/>
  <c r="N38" i="84"/>
  <c r="N93" i="84"/>
  <c r="N80" i="84"/>
  <c r="N67" i="84"/>
  <c r="N132" i="84"/>
  <c r="N41" i="84"/>
  <c r="N145" i="84"/>
  <c r="N54" i="84"/>
  <c r="N119" i="84"/>
  <c r="N106" i="84"/>
  <c r="N155" i="84"/>
  <c r="N194" i="84"/>
  <c r="N181" i="84"/>
  <c r="N168" i="84"/>
  <c r="N207" i="84"/>
  <c r="O15" i="84"/>
  <c r="N158" i="84"/>
  <c r="N210" i="84"/>
  <c r="N184" i="84"/>
  <c r="N171" i="84"/>
  <c r="N197" i="84"/>
  <c r="C37" i="44"/>
  <c r="D37" i="44"/>
  <c r="L10" i="91" l="1"/>
  <c r="M5" i="100"/>
  <c r="M5" i="99"/>
  <c r="L7" i="95"/>
  <c r="L10" i="105"/>
  <c r="L7" i="105"/>
  <c r="M5" i="97"/>
  <c r="M5" i="96"/>
  <c r="L10" i="103"/>
  <c r="L10" i="98"/>
  <c r="M5" i="98"/>
  <c r="L7" i="92"/>
  <c r="L10" i="97"/>
  <c r="L7" i="99"/>
  <c r="M5" i="103"/>
  <c r="L7" i="102"/>
  <c r="L7" i="97"/>
  <c r="L10" i="94"/>
  <c r="L7" i="93"/>
  <c r="L10" i="104"/>
  <c r="L7" i="104"/>
  <c r="M5" i="101"/>
  <c r="L7" i="94"/>
  <c r="L10" i="99"/>
  <c r="L7" i="100"/>
  <c r="M5" i="105"/>
  <c r="L10" i="92"/>
  <c r="L10" i="93"/>
  <c r="L7" i="91"/>
  <c r="L10" i="100"/>
  <c r="L7" i="103"/>
  <c r="M5" i="104"/>
  <c r="L10" i="95"/>
  <c r="L10" i="102"/>
  <c r="L7" i="98"/>
  <c r="M5" i="102"/>
  <c r="L10" i="101"/>
  <c r="L7" i="101"/>
  <c r="Q8" i="84"/>
  <c r="P127" i="84"/>
  <c r="P23" i="84"/>
  <c r="P36" i="84"/>
  <c r="P62" i="84"/>
  <c r="P140" i="84"/>
  <c r="P75" i="84"/>
  <c r="P114" i="84"/>
  <c r="P88" i="84"/>
  <c r="P49" i="84"/>
  <c r="P101" i="84"/>
  <c r="E82" i="87"/>
  <c r="P15" i="84"/>
  <c r="O158" i="84"/>
  <c r="O197" i="84"/>
  <c r="O171" i="84"/>
  <c r="O184" i="84"/>
  <c r="O210" i="84"/>
  <c r="O155" i="84"/>
  <c r="O194" i="84"/>
  <c r="O207" i="84"/>
  <c r="O181" i="84"/>
  <c r="O168" i="84"/>
  <c r="O93" i="84"/>
  <c r="O119" i="84"/>
  <c r="O41" i="84"/>
  <c r="O54" i="84"/>
  <c r="O106" i="84"/>
  <c r="O67" i="84"/>
  <c r="O80" i="84"/>
  <c r="O132" i="84"/>
  <c r="O145" i="84"/>
  <c r="O90" i="84"/>
  <c r="O142" i="84"/>
  <c r="O116" i="84"/>
  <c r="O64" i="84"/>
  <c r="O38" i="84"/>
  <c r="O51" i="84"/>
  <c r="O129" i="84"/>
  <c r="O77" i="84"/>
  <c r="O103" i="84"/>
  <c r="N5" i="97" l="1"/>
  <c r="M7" i="100"/>
  <c r="M10" i="103"/>
  <c r="M10" i="95"/>
  <c r="N5" i="98"/>
  <c r="N5" i="104"/>
  <c r="M10" i="97"/>
  <c r="M7" i="104"/>
  <c r="M10" i="105"/>
  <c r="M10" i="93"/>
  <c r="N5" i="101"/>
  <c r="N5" i="102"/>
  <c r="M7" i="98"/>
  <c r="M10" i="104"/>
  <c r="M10" i="92"/>
  <c r="N5" i="103"/>
  <c r="M7" i="105"/>
  <c r="N5" i="96"/>
  <c r="M10" i="100"/>
  <c r="M7" i="92"/>
  <c r="M10" i="94"/>
  <c r="N5" i="100"/>
  <c r="M10" i="98"/>
  <c r="M7" i="102"/>
  <c r="M7" i="91"/>
  <c r="M7" i="97"/>
  <c r="M7" i="99"/>
  <c r="M10" i="99"/>
  <c r="M7" i="93"/>
  <c r="M10" i="91"/>
  <c r="N5" i="105"/>
  <c r="M7" i="94"/>
  <c r="M7" i="103"/>
  <c r="M10" i="102"/>
  <c r="M7" i="95"/>
  <c r="N5" i="99"/>
  <c r="M7" i="101"/>
  <c r="M10" i="101"/>
  <c r="R8" i="84"/>
  <c r="Q49" i="84"/>
  <c r="Q75" i="84"/>
  <c r="Q114" i="84"/>
  <c r="Q101" i="84"/>
  <c r="Q127" i="84"/>
  <c r="Q23" i="84"/>
  <c r="Q36" i="84"/>
  <c r="Q140" i="84"/>
  <c r="Q88" i="84"/>
  <c r="Q62" i="84"/>
  <c r="P155" i="84"/>
  <c r="P168" i="84"/>
  <c r="P181" i="84"/>
  <c r="P194" i="84"/>
  <c r="P207" i="84"/>
  <c r="P25" i="84"/>
  <c r="P90" i="84"/>
  <c r="P103" i="84"/>
  <c r="P129" i="84"/>
  <c r="P51" i="84"/>
  <c r="P116" i="84"/>
  <c r="P77" i="84"/>
  <c r="P142" i="84"/>
  <c r="P38" i="84"/>
  <c r="P64" i="84"/>
  <c r="P28" i="84"/>
  <c r="P93" i="84"/>
  <c r="P54" i="84"/>
  <c r="P67" i="84"/>
  <c r="P132" i="84"/>
  <c r="P41" i="84"/>
  <c r="P145" i="84"/>
  <c r="P80" i="84"/>
  <c r="P119" i="84"/>
  <c r="P106" i="84"/>
  <c r="Q15" i="84"/>
  <c r="P158" i="84"/>
  <c r="P184" i="84"/>
  <c r="P171" i="84"/>
  <c r="P197" i="84"/>
  <c r="P210" i="84"/>
  <c r="N7" i="102" l="1"/>
  <c r="N10" i="100"/>
  <c r="N7" i="99"/>
  <c r="O5" i="101"/>
  <c r="O5" i="98"/>
  <c r="O5" i="100"/>
  <c r="N10" i="94"/>
  <c r="N10" i="105"/>
  <c r="N7" i="97"/>
  <c r="O5" i="105"/>
  <c r="O5" i="99"/>
  <c r="N10" i="97"/>
  <c r="N7" i="105"/>
  <c r="N7" i="95"/>
  <c r="O5" i="97"/>
  <c r="N10" i="102"/>
  <c r="N10" i="103"/>
  <c r="N10" i="93"/>
  <c r="N10" i="104"/>
  <c r="N7" i="100"/>
  <c r="N7" i="94"/>
  <c r="O5" i="96"/>
  <c r="N7" i="104"/>
  <c r="N7" i="91"/>
  <c r="N10" i="92"/>
  <c r="N10" i="91"/>
  <c r="N10" i="99"/>
  <c r="N7" i="103"/>
  <c r="N7" i="93"/>
  <c r="O5" i="104"/>
  <c r="O5" i="103"/>
  <c r="N10" i="95"/>
  <c r="N10" i="98"/>
  <c r="N7" i="98"/>
  <c r="N7" i="92"/>
  <c r="O5" i="102"/>
  <c r="N10" i="101"/>
  <c r="N7" i="101"/>
  <c r="N10" i="96"/>
  <c r="N7" i="96"/>
  <c r="S8" i="84"/>
  <c r="R127" i="84"/>
  <c r="R23" i="84"/>
  <c r="R62" i="84"/>
  <c r="R140" i="84"/>
  <c r="R49" i="84"/>
  <c r="R75" i="84"/>
  <c r="R114" i="84"/>
  <c r="R88" i="84"/>
  <c r="R101" i="84"/>
  <c r="R36" i="84"/>
  <c r="Q90" i="84"/>
  <c r="Q25" i="84"/>
  <c r="Q142" i="84"/>
  <c r="Q51" i="84"/>
  <c r="Q64" i="84"/>
  <c r="Q116" i="84"/>
  <c r="Q129" i="84"/>
  <c r="Q103" i="84"/>
  <c r="Q38" i="84"/>
  <c r="Q77" i="84"/>
  <c r="R15" i="84"/>
  <c r="Q158" i="84"/>
  <c r="Q184" i="84"/>
  <c r="Q197" i="84"/>
  <c r="Q210" i="84"/>
  <c r="Q171" i="84"/>
  <c r="Q93" i="84"/>
  <c r="Q28" i="84"/>
  <c r="Q119" i="84"/>
  <c r="Q54" i="84"/>
  <c r="Q106" i="84"/>
  <c r="Q80" i="84"/>
  <c r="Q132" i="84"/>
  <c r="Q41" i="84"/>
  <c r="Q67" i="84"/>
  <c r="Q145" i="84"/>
  <c r="Q155" i="84"/>
  <c r="Q194" i="84"/>
  <c r="Q207" i="84"/>
  <c r="Q181" i="84"/>
  <c r="Q168" i="84"/>
  <c r="O10" i="102" l="1"/>
  <c r="P5" i="103"/>
  <c r="O7" i="94"/>
  <c r="O10" i="98"/>
  <c r="O10" i="91"/>
  <c r="O7" i="98"/>
  <c r="P5" i="100"/>
  <c r="O7" i="99"/>
  <c r="O7" i="91"/>
  <c r="O7" i="105"/>
  <c r="O10" i="105"/>
  <c r="O7" i="100"/>
  <c r="P5" i="105"/>
  <c r="O7" i="95"/>
  <c r="O10" i="103"/>
  <c r="P5" i="98"/>
  <c r="O10" i="99"/>
  <c r="O7" i="97"/>
  <c r="P5" i="99"/>
  <c r="O10" i="97"/>
  <c r="O10" i="92"/>
  <c r="O7" i="102"/>
  <c r="P5" i="97"/>
  <c r="P5" i="96"/>
  <c r="O7" i="92"/>
  <c r="O10" i="104"/>
  <c r="O10" i="95"/>
  <c r="O7" i="104"/>
  <c r="P5" i="102"/>
  <c r="P5" i="104"/>
  <c r="O10" i="93"/>
  <c r="O7" i="93"/>
  <c r="O10" i="100"/>
  <c r="O10" i="94"/>
  <c r="O7" i="103"/>
  <c r="P5" i="101"/>
  <c r="O10" i="101"/>
  <c r="O7" i="101"/>
  <c r="O10" i="96"/>
  <c r="O7" i="96"/>
  <c r="T8" i="84"/>
  <c r="S62" i="84"/>
  <c r="S75" i="84"/>
  <c r="S101" i="84"/>
  <c r="S127" i="84"/>
  <c r="S23" i="84"/>
  <c r="S140" i="84"/>
  <c r="S36" i="84"/>
  <c r="S88" i="84"/>
  <c r="S49" i="84"/>
  <c r="S114" i="84"/>
  <c r="S15" i="84"/>
  <c r="R158" i="84"/>
  <c r="R184" i="84"/>
  <c r="R210" i="84"/>
  <c r="R197" i="84"/>
  <c r="R171" i="84"/>
  <c r="R155" i="84"/>
  <c r="R181" i="84"/>
  <c r="R207" i="84"/>
  <c r="R168" i="84"/>
  <c r="R194" i="84"/>
  <c r="R93" i="84"/>
  <c r="R28" i="84"/>
  <c r="R80" i="84"/>
  <c r="R67" i="84"/>
  <c r="R132" i="84"/>
  <c r="R145" i="84"/>
  <c r="R41" i="84"/>
  <c r="R119" i="84"/>
  <c r="R54" i="84"/>
  <c r="R106" i="84"/>
  <c r="R90" i="84"/>
  <c r="R25" i="84"/>
  <c r="R103" i="84"/>
  <c r="R38" i="84"/>
  <c r="R116" i="84"/>
  <c r="R129" i="84"/>
  <c r="R77" i="84"/>
  <c r="R142" i="84"/>
  <c r="R51" i="84"/>
  <c r="R64" i="84"/>
  <c r="P10" i="98" l="1"/>
  <c r="P10" i="103"/>
  <c r="P7" i="94"/>
  <c r="P10" i="93"/>
  <c r="Q5" i="96"/>
  <c r="Q5" i="97"/>
  <c r="P7" i="104"/>
  <c r="P7" i="103"/>
  <c r="P10" i="97"/>
  <c r="P7" i="92"/>
  <c r="P10" i="91"/>
  <c r="Q5" i="104"/>
  <c r="P10" i="102"/>
  <c r="P7" i="100"/>
  <c r="P7" i="97"/>
  <c r="P10" i="105"/>
  <c r="P7" i="95"/>
  <c r="Q5" i="102"/>
  <c r="P7" i="105"/>
  <c r="Q5" i="105"/>
  <c r="P10" i="104"/>
  <c r="P7" i="93"/>
  <c r="Q5" i="103"/>
  <c r="Q5" i="100"/>
  <c r="P10" i="95"/>
  <c r="P7" i="99"/>
  <c r="P10" i="99"/>
  <c r="P7" i="91"/>
  <c r="Q5" i="98"/>
  <c r="Q5" i="99"/>
  <c r="P10" i="94"/>
  <c r="P7" i="102"/>
  <c r="P7" i="98"/>
  <c r="P10" i="100"/>
  <c r="P10" i="92"/>
  <c r="Q5" i="101"/>
  <c r="P10" i="101"/>
  <c r="P7" i="101"/>
  <c r="P7" i="96"/>
  <c r="P10" i="96"/>
  <c r="U8" i="84"/>
  <c r="T36" i="84"/>
  <c r="T114" i="84"/>
  <c r="T75" i="84"/>
  <c r="T23" i="84"/>
  <c r="T88" i="84"/>
  <c r="T140" i="84"/>
  <c r="T49" i="84"/>
  <c r="T101" i="84"/>
  <c r="T127" i="84"/>
  <c r="T62" i="84"/>
  <c r="S90" i="84"/>
  <c r="S25" i="84"/>
  <c r="S142" i="84"/>
  <c r="S77" i="84"/>
  <c r="S51" i="84"/>
  <c r="S64" i="84"/>
  <c r="S116" i="84"/>
  <c r="S129" i="84"/>
  <c r="S103" i="84"/>
  <c r="S38" i="84"/>
  <c r="S155" i="84"/>
  <c r="S194" i="84"/>
  <c r="S207" i="84"/>
  <c r="S181" i="84"/>
  <c r="S168" i="84"/>
  <c r="S93" i="84"/>
  <c r="S28" i="84"/>
  <c r="S119" i="84"/>
  <c r="S106" i="84"/>
  <c r="S67" i="84"/>
  <c r="S80" i="84"/>
  <c r="S132" i="84"/>
  <c r="S41" i="84"/>
  <c r="S145" i="84"/>
  <c r="S54" i="84"/>
  <c r="T15" i="84"/>
  <c r="S158" i="84"/>
  <c r="S210" i="84"/>
  <c r="S197" i="84"/>
  <c r="S171" i="84"/>
  <c r="S184" i="84"/>
  <c r="Q7" i="98" l="1"/>
  <c r="Q7" i="94"/>
  <c r="Q10" i="102"/>
  <c r="Q7" i="91"/>
  <c r="Q7" i="105"/>
  <c r="R5" i="101"/>
  <c r="Q10" i="94"/>
  <c r="Q10" i="95"/>
  <c r="R5" i="105"/>
  <c r="Q10" i="103"/>
  <c r="Q7" i="97"/>
  <c r="R5" i="96"/>
  <c r="R5" i="98"/>
  <c r="Q7" i="100"/>
  <c r="Q10" i="91"/>
  <c r="Q10" i="98"/>
  <c r="Q7" i="102"/>
  <c r="R5" i="100"/>
  <c r="Q10" i="100"/>
  <c r="Q10" i="99"/>
  <c r="Q10" i="105"/>
  <c r="Q7" i="104"/>
  <c r="R5" i="99"/>
  <c r="R5" i="103"/>
  <c r="Q7" i="95"/>
  <c r="Q10" i="97"/>
  <c r="Q7" i="92"/>
  <c r="Q7" i="103"/>
  <c r="R5" i="104"/>
  <c r="R5" i="97"/>
  <c r="Q10" i="93"/>
  <c r="Q10" i="92"/>
  <c r="Q10" i="104"/>
  <c r="Q7" i="93"/>
  <c r="Q7" i="99"/>
  <c r="R5" i="102"/>
  <c r="Q7" i="101"/>
  <c r="Q10" i="101"/>
  <c r="Q7" i="96"/>
  <c r="Q10" i="96"/>
  <c r="V8" i="84"/>
  <c r="U75" i="84"/>
  <c r="U49" i="84"/>
  <c r="U62" i="84"/>
  <c r="U101" i="84"/>
  <c r="U23" i="84"/>
  <c r="U127" i="84"/>
  <c r="U140" i="84"/>
  <c r="U88" i="84"/>
  <c r="U114" i="84"/>
  <c r="U36" i="84"/>
  <c r="U15" i="84"/>
  <c r="T158" i="84"/>
  <c r="T171" i="84"/>
  <c r="T197" i="84"/>
  <c r="T210" i="84"/>
  <c r="T184" i="84"/>
  <c r="T155" i="84"/>
  <c r="T168" i="84"/>
  <c r="T194" i="84"/>
  <c r="T207" i="84"/>
  <c r="T181" i="84"/>
  <c r="T93" i="84"/>
  <c r="T28" i="84"/>
  <c r="T54" i="84"/>
  <c r="T41" i="84"/>
  <c r="T119" i="84"/>
  <c r="T132" i="84"/>
  <c r="T106" i="84"/>
  <c r="T67" i="84"/>
  <c r="T145" i="84"/>
  <c r="T80" i="84"/>
  <c r="T25" i="84"/>
  <c r="T90" i="84"/>
  <c r="T38" i="84"/>
  <c r="T64" i="84"/>
  <c r="T51" i="84"/>
  <c r="T142" i="84"/>
  <c r="T77" i="84"/>
  <c r="T129" i="84"/>
  <c r="T103" i="84"/>
  <c r="T116" i="84"/>
  <c r="S5" i="105" l="1"/>
  <c r="R7" i="100"/>
  <c r="R10" i="105"/>
  <c r="R10" i="94"/>
  <c r="S5" i="104"/>
  <c r="R10" i="100"/>
  <c r="S5" i="96"/>
  <c r="R7" i="98"/>
  <c r="R10" i="102"/>
  <c r="R7" i="95"/>
  <c r="R10" i="91"/>
  <c r="S5" i="102"/>
  <c r="R7" i="104"/>
  <c r="R7" i="93"/>
  <c r="R7" i="99"/>
  <c r="R10" i="104"/>
  <c r="R7" i="94"/>
  <c r="S5" i="99"/>
  <c r="R10" i="95"/>
  <c r="R10" i="92"/>
  <c r="R10" i="103"/>
  <c r="R7" i="92"/>
  <c r="S5" i="97"/>
  <c r="S5" i="98"/>
  <c r="R10" i="99"/>
  <c r="R7" i="103"/>
  <c r="R10" i="97"/>
  <c r="R7" i="91"/>
  <c r="S5" i="103"/>
  <c r="S5" i="100"/>
  <c r="R7" i="105"/>
  <c r="R7" i="97"/>
  <c r="R7" i="102"/>
  <c r="R10" i="98"/>
  <c r="R10" i="93"/>
  <c r="S5" i="101"/>
  <c r="R10" i="101"/>
  <c r="R7" i="101"/>
  <c r="R7" i="96"/>
  <c r="R10" i="96"/>
  <c r="W8" i="84"/>
  <c r="V140" i="84"/>
  <c r="V114" i="84"/>
  <c r="V101" i="84"/>
  <c r="V88" i="84"/>
  <c r="V62" i="84"/>
  <c r="V49" i="84"/>
  <c r="V127" i="84"/>
  <c r="V23" i="84"/>
  <c r="V75" i="84"/>
  <c r="V36" i="84"/>
  <c r="U155" i="84"/>
  <c r="U207" i="84"/>
  <c r="U181" i="84"/>
  <c r="U168" i="84"/>
  <c r="U194" i="84"/>
  <c r="U25" i="84"/>
  <c r="U90" i="84"/>
  <c r="U142" i="84"/>
  <c r="U64" i="84"/>
  <c r="U116" i="84"/>
  <c r="U38" i="84"/>
  <c r="U129" i="84"/>
  <c r="U103" i="84"/>
  <c r="U77" i="84"/>
  <c r="U51" i="84"/>
  <c r="U28" i="84"/>
  <c r="U93" i="84"/>
  <c r="U119" i="84"/>
  <c r="U106" i="84"/>
  <c r="U67" i="84"/>
  <c r="U80" i="84"/>
  <c r="U132" i="84"/>
  <c r="U54" i="84"/>
  <c r="U41" i="84"/>
  <c r="U145" i="84"/>
  <c r="V15" i="84"/>
  <c r="U158" i="84"/>
  <c r="U184" i="84"/>
  <c r="U210" i="84"/>
  <c r="U197" i="84"/>
  <c r="U171" i="84"/>
  <c r="S10" i="95" l="1"/>
  <c r="S10" i="99"/>
  <c r="S10" i="102"/>
  <c r="S7" i="97"/>
  <c r="S7" i="93"/>
  <c r="T5" i="99"/>
  <c r="S7" i="94"/>
  <c r="T5" i="98"/>
  <c r="S10" i="91"/>
  <c r="S7" i="103"/>
  <c r="S7" i="95"/>
  <c r="T5" i="101"/>
  <c r="T5" i="104"/>
  <c r="S7" i="92"/>
  <c r="S10" i="103"/>
  <c r="S10" i="105"/>
  <c r="S7" i="99"/>
  <c r="S7" i="91"/>
  <c r="T5" i="102"/>
  <c r="S10" i="100"/>
  <c r="S7" i="104"/>
  <c r="S10" i="97"/>
  <c r="S7" i="105"/>
  <c r="T5" i="97"/>
  <c r="T5" i="103"/>
  <c r="S10" i="93"/>
  <c r="S10" i="98"/>
  <c r="S7" i="98"/>
  <c r="T5" i="100"/>
  <c r="T5" i="105"/>
  <c r="S7" i="102"/>
  <c r="S10" i="92"/>
  <c r="S10" i="94"/>
  <c r="S10" i="104"/>
  <c r="S7" i="100"/>
  <c r="T5" i="96"/>
  <c r="S10" i="101"/>
  <c r="S7" i="101"/>
  <c r="S7" i="96"/>
  <c r="S10" i="96"/>
  <c r="X8" i="84"/>
  <c r="W75" i="84"/>
  <c r="W101" i="84"/>
  <c r="W127" i="84"/>
  <c r="W88" i="84"/>
  <c r="W23" i="84"/>
  <c r="W140" i="84"/>
  <c r="W49" i="84"/>
  <c r="W36" i="84"/>
  <c r="W62" i="84"/>
  <c r="W114" i="84"/>
  <c r="V155" i="84"/>
  <c r="V194" i="84"/>
  <c r="V181" i="84"/>
  <c r="V207" i="84"/>
  <c r="V168" i="84"/>
  <c r="V25" i="84"/>
  <c r="V90" i="84"/>
  <c r="V38" i="84"/>
  <c r="V51" i="84"/>
  <c r="V116" i="84"/>
  <c r="V103" i="84"/>
  <c r="V129" i="84"/>
  <c r="V64" i="84"/>
  <c r="V142" i="84"/>
  <c r="V77" i="84"/>
  <c r="W15" i="84"/>
  <c r="V158" i="84"/>
  <c r="V184" i="84"/>
  <c r="V197" i="84"/>
  <c r="V171" i="84"/>
  <c r="V210" i="84"/>
  <c r="V28" i="84"/>
  <c r="V93" i="84"/>
  <c r="V145" i="84"/>
  <c r="V67" i="84"/>
  <c r="V41" i="84"/>
  <c r="V80" i="84"/>
  <c r="V54" i="84"/>
  <c r="V119" i="84"/>
  <c r="V106" i="84"/>
  <c r="V132" i="84"/>
  <c r="T10" i="103" l="1"/>
  <c r="T10" i="92"/>
  <c r="T10" i="94"/>
  <c r="T7" i="102"/>
  <c r="T7" i="93"/>
  <c r="U5" i="96"/>
  <c r="T10" i="95"/>
  <c r="T10" i="100"/>
  <c r="T7" i="103"/>
  <c r="T7" i="94"/>
  <c r="U5" i="101"/>
  <c r="T7" i="99"/>
  <c r="U5" i="105"/>
  <c r="T10" i="93"/>
  <c r="T10" i="99"/>
  <c r="T10" i="91"/>
  <c r="T7" i="98"/>
  <c r="T7" i="91"/>
  <c r="U5" i="104"/>
  <c r="U5" i="98"/>
  <c r="T7" i="104"/>
  <c r="T10" i="105"/>
  <c r="T7" i="97"/>
  <c r="U5" i="103"/>
  <c r="U5" i="102"/>
  <c r="T7" i="92"/>
  <c r="T7" i="95"/>
  <c r="T10" i="104"/>
  <c r="T7" i="100"/>
  <c r="U5" i="99"/>
  <c r="U5" i="100"/>
  <c r="T10" i="98"/>
  <c r="T10" i="97"/>
  <c r="T10" i="102"/>
  <c r="T7" i="105"/>
  <c r="U5" i="97"/>
  <c r="T10" i="101"/>
  <c r="T7" i="101"/>
  <c r="T10" i="96"/>
  <c r="T7" i="96"/>
  <c r="Y8" i="84"/>
  <c r="X62" i="84"/>
  <c r="X23" i="84"/>
  <c r="X140" i="84"/>
  <c r="X114" i="84"/>
  <c r="X88" i="84"/>
  <c r="X101" i="84"/>
  <c r="X49" i="84"/>
  <c r="X36" i="84"/>
  <c r="X127" i="84"/>
  <c r="X75" i="84"/>
  <c r="W28" i="84"/>
  <c r="W93" i="84"/>
  <c r="W119" i="84"/>
  <c r="W106" i="84"/>
  <c r="W54" i="84"/>
  <c r="W80" i="84"/>
  <c r="W132" i="84"/>
  <c r="W145" i="84"/>
  <c r="W67" i="84"/>
  <c r="W41" i="84"/>
  <c r="W25" i="84"/>
  <c r="W90" i="84"/>
  <c r="W64" i="84"/>
  <c r="W129" i="84"/>
  <c r="W77" i="84"/>
  <c r="W38" i="84"/>
  <c r="W103" i="84"/>
  <c r="W51" i="84"/>
  <c r="W116" i="84"/>
  <c r="W142" i="84"/>
  <c r="X15" i="84"/>
  <c r="W158" i="84"/>
  <c r="W184" i="84"/>
  <c r="W210" i="84"/>
  <c r="W171" i="84"/>
  <c r="W197" i="84"/>
  <c r="W155" i="84"/>
  <c r="W181" i="84"/>
  <c r="W194" i="84"/>
  <c r="W207" i="84"/>
  <c r="W168" i="84"/>
  <c r="U7" i="94" l="1"/>
  <c r="U7" i="105"/>
  <c r="V5" i="102"/>
  <c r="U7" i="91"/>
  <c r="U7" i="103"/>
  <c r="U10" i="103"/>
  <c r="V5" i="101"/>
  <c r="U7" i="99"/>
  <c r="U7" i="93"/>
  <c r="U10" i="102"/>
  <c r="U10" i="94"/>
  <c r="U7" i="98"/>
  <c r="U10" i="97"/>
  <c r="V5" i="103"/>
  <c r="V5" i="98"/>
  <c r="U7" i="102"/>
  <c r="U10" i="95"/>
  <c r="U7" i="97"/>
  <c r="U10" i="105"/>
  <c r="V5" i="100"/>
  <c r="V5" i="96"/>
  <c r="U10" i="98"/>
  <c r="U10" i="99"/>
  <c r="U7" i="92"/>
  <c r="U7" i="100"/>
  <c r="U10" i="104"/>
  <c r="V5" i="104"/>
  <c r="V5" i="99"/>
  <c r="U10" i="92"/>
  <c r="V5" i="105"/>
  <c r="U10" i="93"/>
  <c r="U7" i="95"/>
  <c r="U10" i="91"/>
  <c r="U7" i="104"/>
  <c r="U10" i="100"/>
  <c r="V5" i="97"/>
  <c r="U7" i="101"/>
  <c r="U10" i="101"/>
  <c r="U10" i="96"/>
  <c r="U7" i="96"/>
  <c r="Z8" i="84"/>
  <c r="Y75" i="84"/>
  <c r="Y101" i="84"/>
  <c r="Y127" i="84"/>
  <c r="Y88" i="84"/>
  <c r="Y23" i="84"/>
  <c r="Y140" i="84"/>
  <c r="Y49" i="84"/>
  <c r="Y62" i="84"/>
  <c r="Y36" i="84"/>
  <c r="Y114" i="84"/>
  <c r="Y15" i="84"/>
  <c r="X158" i="84"/>
  <c r="X197" i="84"/>
  <c r="X210" i="84"/>
  <c r="X184" i="84"/>
  <c r="X171" i="84"/>
  <c r="X28" i="84"/>
  <c r="X93" i="84"/>
  <c r="X41" i="84"/>
  <c r="X67" i="84"/>
  <c r="X145" i="84"/>
  <c r="X106" i="84"/>
  <c r="X119" i="84"/>
  <c r="X54" i="84"/>
  <c r="X80" i="84"/>
  <c r="X132" i="84"/>
  <c r="X155" i="84"/>
  <c r="X168" i="84"/>
  <c r="X207" i="84"/>
  <c r="X181" i="84"/>
  <c r="X194" i="84"/>
  <c r="X90" i="84"/>
  <c r="X25" i="84"/>
  <c r="X51" i="84"/>
  <c r="X116" i="84"/>
  <c r="X103" i="84"/>
  <c r="X38" i="84"/>
  <c r="X77" i="84"/>
  <c r="X129" i="84"/>
  <c r="X142" i="84"/>
  <c r="X64" i="84"/>
  <c r="V7" i="100" l="1"/>
  <c r="V7" i="93"/>
  <c r="V10" i="102"/>
  <c r="V10" i="95"/>
  <c r="W5" i="105"/>
  <c r="V7" i="94"/>
  <c r="V7" i="95"/>
  <c r="V7" i="102"/>
  <c r="V7" i="92"/>
  <c r="V10" i="99"/>
  <c r="V10" i="91"/>
  <c r="W5" i="101"/>
  <c r="W5" i="98"/>
  <c r="W5" i="96"/>
  <c r="V7" i="103"/>
  <c r="V7" i="91"/>
  <c r="V10" i="97"/>
  <c r="W5" i="104"/>
  <c r="V10" i="103"/>
  <c r="V7" i="97"/>
  <c r="V7" i="98"/>
  <c r="V10" i="104"/>
  <c r="W5" i="103"/>
  <c r="W5" i="102"/>
  <c r="V7" i="104"/>
  <c r="V10" i="105"/>
  <c r="V7" i="99"/>
  <c r="V10" i="100"/>
  <c r="W5" i="97"/>
  <c r="W5" i="100"/>
  <c r="V10" i="93"/>
  <c r="V10" i="94"/>
  <c r="V7" i="105"/>
  <c r="V10" i="98"/>
  <c r="V10" i="92"/>
  <c r="W5" i="99"/>
  <c r="V10" i="101"/>
  <c r="V7" i="101"/>
  <c r="V10" i="96"/>
  <c r="V7" i="96"/>
  <c r="AA8" i="84"/>
  <c r="Z62" i="84"/>
  <c r="Z23" i="84"/>
  <c r="Z140" i="84"/>
  <c r="Z114" i="84"/>
  <c r="Z88" i="84"/>
  <c r="Z101" i="84"/>
  <c r="Z36" i="84"/>
  <c r="Z49" i="84"/>
  <c r="Z127" i="84"/>
  <c r="Z75" i="84"/>
  <c r="Y155" i="84"/>
  <c r="Y194" i="84"/>
  <c r="Y207" i="84"/>
  <c r="Y181" i="84"/>
  <c r="Y168" i="84"/>
  <c r="Y25" i="84"/>
  <c r="Y90" i="84"/>
  <c r="Y64" i="84"/>
  <c r="Y77" i="84"/>
  <c r="Y38" i="84"/>
  <c r="Y129" i="84"/>
  <c r="Y103" i="84"/>
  <c r="Y142" i="84"/>
  <c r="Y51" i="84"/>
  <c r="Y116" i="84"/>
  <c r="Y28" i="84"/>
  <c r="Y93" i="84"/>
  <c r="Y41" i="84"/>
  <c r="Y54" i="84"/>
  <c r="Y106" i="84"/>
  <c r="Y67" i="84"/>
  <c r="Y80" i="84"/>
  <c r="Y132" i="84"/>
  <c r="Y145" i="84"/>
  <c r="Y119" i="84"/>
  <c r="Z15" i="84"/>
  <c r="Y158" i="84"/>
  <c r="Y184" i="84"/>
  <c r="Y171" i="84"/>
  <c r="Y197" i="84"/>
  <c r="Y210" i="84"/>
  <c r="W7" i="105" l="1"/>
  <c r="W7" i="92"/>
  <c r="X5" i="97"/>
  <c r="W10" i="93"/>
  <c r="W10" i="102"/>
  <c r="W7" i="102"/>
  <c r="W7" i="93"/>
  <c r="X5" i="102"/>
  <c r="W10" i="92"/>
  <c r="X5" i="101"/>
  <c r="W10" i="97"/>
  <c r="W7" i="97"/>
  <c r="W7" i="94"/>
  <c r="X5" i="103"/>
  <c r="W10" i="98"/>
  <c r="X5" i="105"/>
  <c r="W10" i="99"/>
  <c r="W10" i="91"/>
  <c r="W10" i="103"/>
  <c r="W10" i="105"/>
  <c r="W7" i="99"/>
  <c r="X5" i="100"/>
  <c r="X5" i="96"/>
  <c r="W7" i="95"/>
  <c r="W10" i="95"/>
  <c r="W10" i="104"/>
  <c r="W7" i="103"/>
  <c r="X5" i="104"/>
  <c r="X5" i="99"/>
  <c r="W7" i="104"/>
  <c r="W7" i="100"/>
  <c r="W7" i="91"/>
  <c r="W10" i="94"/>
  <c r="W10" i="100"/>
  <c r="W7" i="98"/>
  <c r="X5" i="98"/>
  <c r="W10" i="101"/>
  <c r="W7" i="101"/>
  <c r="W7" i="96"/>
  <c r="W10" i="96"/>
  <c r="AB8" i="84"/>
  <c r="AA62" i="84"/>
  <c r="AA101" i="84"/>
  <c r="AA49" i="84"/>
  <c r="AA75" i="84"/>
  <c r="AA127" i="84"/>
  <c r="AA88" i="84"/>
  <c r="AA23" i="84"/>
  <c r="AA140" i="84"/>
  <c r="AA36" i="84"/>
  <c r="AA114" i="84"/>
  <c r="Z25" i="84"/>
  <c r="Z90" i="84"/>
  <c r="Z51" i="84"/>
  <c r="Z116" i="84"/>
  <c r="Z103" i="84"/>
  <c r="Z77" i="84"/>
  <c r="Z129" i="84"/>
  <c r="Z142" i="84"/>
  <c r="Z64" i="84"/>
  <c r="Z38" i="84"/>
  <c r="AA15" i="84"/>
  <c r="Z158" i="84"/>
  <c r="Z171" i="84"/>
  <c r="Z197" i="84"/>
  <c r="Z210" i="84"/>
  <c r="Z184" i="84"/>
  <c r="Z28" i="84"/>
  <c r="Z93" i="84"/>
  <c r="Z41" i="84"/>
  <c r="Z67" i="84"/>
  <c r="Z145" i="84"/>
  <c r="Z106" i="84"/>
  <c r="Z119" i="84"/>
  <c r="Z54" i="84"/>
  <c r="Z80" i="84"/>
  <c r="Z132" i="84"/>
  <c r="Z155" i="84"/>
  <c r="Z207" i="84"/>
  <c r="Z168" i="84"/>
  <c r="Z194" i="84"/>
  <c r="Z181" i="84"/>
  <c r="X7" i="92" l="1"/>
  <c r="X10" i="105"/>
  <c r="X10" i="92"/>
  <c r="X7" i="102"/>
  <c r="Y5" i="96"/>
  <c r="X7" i="93"/>
  <c r="X7" i="95"/>
  <c r="X10" i="99"/>
  <c r="X10" i="91"/>
  <c r="X7" i="103"/>
  <c r="Y5" i="101"/>
  <c r="X7" i="91"/>
  <c r="Y5" i="104"/>
  <c r="X10" i="104"/>
  <c r="X7" i="97"/>
  <c r="Y5" i="100"/>
  <c r="X7" i="98"/>
  <c r="X10" i="100"/>
  <c r="X7" i="99"/>
  <c r="Y5" i="98"/>
  <c r="X10" i="98"/>
  <c r="X10" i="93"/>
  <c r="X7" i="105"/>
  <c r="Y5" i="103"/>
  <c r="Y5" i="102"/>
  <c r="X10" i="103"/>
  <c r="X10" i="95"/>
  <c r="X7" i="104"/>
  <c r="Y5" i="97"/>
  <c r="Y5" i="99"/>
  <c r="X10" i="97"/>
  <c r="X7" i="94"/>
  <c r="X10" i="102"/>
  <c r="X10" i="94"/>
  <c r="X7" i="100"/>
  <c r="Y5" i="105"/>
  <c r="X10" i="101"/>
  <c r="X7" i="101"/>
  <c r="X10" i="96"/>
  <c r="X7" i="96"/>
  <c r="AC8" i="84"/>
  <c r="AB101" i="84"/>
  <c r="AB88" i="84"/>
  <c r="AB75" i="84"/>
  <c r="AB23" i="84"/>
  <c r="AB49" i="84"/>
  <c r="AB127" i="84"/>
  <c r="AB36" i="84"/>
  <c r="AB62" i="84"/>
  <c r="AB140" i="84"/>
  <c r="AB114" i="84"/>
  <c r="AA155" i="84"/>
  <c r="AA194" i="84"/>
  <c r="AA207" i="84"/>
  <c r="AA181" i="84"/>
  <c r="AA168" i="84"/>
  <c r="AB15" i="84"/>
  <c r="AA158" i="84"/>
  <c r="AA210" i="84"/>
  <c r="AA171" i="84"/>
  <c r="AA197" i="84"/>
  <c r="AA184" i="84"/>
  <c r="AA90" i="84"/>
  <c r="AA25" i="84"/>
  <c r="AA51" i="84"/>
  <c r="AA129" i="84"/>
  <c r="AA77" i="84"/>
  <c r="AA38" i="84"/>
  <c r="AA103" i="84"/>
  <c r="AA116" i="84"/>
  <c r="AA64" i="84"/>
  <c r="AA142" i="84"/>
  <c r="AA28" i="84"/>
  <c r="AA93" i="84"/>
  <c r="AA54" i="84"/>
  <c r="AA106" i="84"/>
  <c r="AA80" i="84"/>
  <c r="AA132" i="84"/>
  <c r="AA145" i="84"/>
  <c r="AA119" i="84"/>
  <c r="AA67" i="84"/>
  <c r="AA41" i="84"/>
  <c r="Y10" i="100" l="1"/>
  <c r="Y10" i="103"/>
  <c r="Y7" i="105"/>
  <c r="Y7" i="92"/>
  <c r="Z5" i="97"/>
  <c r="Y10" i="105"/>
  <c r="Y7" i="99"/>
  <c r="Y7" i="93"/>
  <c r="Z5" i="104"/>
  <c r="Y10" i="93"/>
  <c r="Y7" i="102"/>
  <c r="Y10" i="94"/>
  <c r="Y7" i="94"/>
  <c r="Z5" i="96"/>
  <c r="Y7" i="103"/>
  <c r="Y7" i="97"/>
  <c r="Y10" i="92"/>
  <c r="Y7" i="91"/>
  <c r="Z5" i="100"/>
  <c r="Y10" i="104"/>
  <c r="Y10" i="102"/>
  <c r="Y7" i="100"/>
  <c r="Y10" i="95"/>
  <c r="Z5" i="103"/>
  <c r="Z5" i="101"/>
  <c r="Y7" i="95"/>
  <c r="Y10" i="98"/>
  <c r="Y7" i="104"/>
  <c r="Y10" i="91"/>
  <c r="Z5" i="105"/>
  <c r="Z5" i="102"/>
  <c r="Z5" i="98"/>
  <c r="Y10" i="97"/>
  <c r="Y10" i="99"/>
  <c r="Y7" i="98"/>
  <c r="Z5" i="99"/>
  <c r="Y7" i="101"/>
  <c r="Y10" i="101"/>
  <c r="Y10" i="96"/>
  <c r="Y7" i="96"/>
  <c r="AD8" i="84"/>
  <c r="AC101" i="84"/>
  <c r="AC127" i="84"/>
  <c r="AC88" i="84"/>
  <c r="AC140" i="84"/>
  <c r="AC36" i="84"/>
  <c r="AC75" i="84"/>
  <c r="AC23" i="84"/>
  <c r="AC114" i="84"/>
  <c r="AC62" i="84"/>
  <c r="AC49" i="84"/>
  <c r="AC15" i="84"/>
  <c r="AB158" i="84"/>
  <c r="AB210" i="84"/>
  <c r="AB197" i="84"/>
  <c r="AB171" i="84"/>
  <c r="AB184" i="84"/>
  <c r="AB28" i="84"/>
  <c r="AB93" i="84"/>
  <c r="AB119" i="84"/>
  <c r="AB106" i="84"/>
  <c r="AB132" i="84"/>
  <c r="AB145" i="84"/>
  <c r="AB80" i="84"/>
  <c r="AB67" i="84"/>
  <c r="AB54" i="84"/>
  <c r="AB41" i="84"/>
  <c r="AB90" i="84"/>
  <c r="AB25" i="84"/>
  <c r="AB51" i="84"/>
  <c r="AB129" i="84"/>
  <c r="AB64" i="84"/>
  <c r="AB103" i="84"/>
  <c r="AB116" i="84"/>
  <c r="AB77" i="84"/>
  <c r="AB38" i="84"/>
  <c r="AB142" i="84"/>
  <c r="AB155" i="84"/>
  <c r="AB194" i="84"/>
  <c r="AB207" i="84"/>
  <c r="AB168" i="84"/>
  <c r="AB181" i="84"/>
  <c r="Z7" i="94" l="1"/>
  <c r="Z7" i="95"/>
  <c r="Z7" i="99"/>
  <c r="Z10" i="100"/>
  <c r="Z10" i="92"/>
  <c r="AA5" i="96"/>
  <c r="Z7" i="104"/>
  <c r="Z10" i="105"/>
  <c r="Z10" i="94"/>
  <c r="AA5" i="100"/>
  <c r="Z7" i="98"/>
  <c r="AA5" i="97"/>
  <c r="Z7" i="105"/>
  <c r="Z10" i="102"/>
  <c r="Z10" i="91"/>
  <c r="AA5" i="105"/>
  <c r="Z10" i="104"/>
  <c r="Z7" i="97"/>
  <c r="Z10" i="103"/>
  <c r="AA5" i="101"/>
  <c r="Z7" i="91"/>
  <c r="Z10" i="95"/>
  <c r="Z7" i="100"/>
  <c r="Z10" i="97"/>
  <c r="AA5" i="98"/>
  <c r="AA5" i="104"/>
  <c r="Z7" i="93"/>
  <c r="Z7" i="103"/>
  <c r="Z10" i="98"/>
  <c r="AA5" i="99"/>
  <c r="AA5" i="102"/>
  <c r="Z7" i="92"/>
  <c r="Z7" i="102"/>
  <c r="Z10" i="99"/>
  <c r="Z10" i="93"/>
  <c r="AA5" i="103"/>
  <c r="Z7" i="101"/>
  <c r="Z10" i="101"/>
  <c r="Z10" i="96"/>
  <c r="Z7" i="96"/>
  <c r="AE8" i="84"/>
  <c r="AD140" i="84"/>
  <c r="AD114" i="84"/>
  <c r="AD36" i="84"/>
  <c r="AD49" i="84"/>
  <c r="AD23" i="84"/>
  <c r="AD75" i="84"/>
  <c r="AD88" i="84"/>
  <c r="AD101" i="84"/>
  <c r="AD127" i="84"/>
  <c r="AD62" i="84"/>
  <c r="AC28" i="84"/>
  <c r="AC93" i="84"/>
  <c r="AC106" i="84"/>
  <c r="AC80" i="84"/>
  <c r="AC132" i="84"/>
  <c r="AC67" i="84"/>
  <c r="AC41" i="84"/>
  <c r="AC145" i="84"/>
  <c r="AC119" i="84"/>
  <c r="AC54" i="84"/>
  <c r="AC155" i="84"/>
  <c r="AC207" i="84"/>
  <c r="AC168" i="84"/>
  <c r="AC194" i="84"/>
  <c r="AC181" i="84"/>
  <c r="AC90" i="84"/>
  <c r="AC25" i="84"/>
  <c r="AC77" i="84"/>
  <c r="AC142" i="84"/>
  <c r="AC38" i="84"/>
  <c r="AC129" i="84"/>
  <c r="AC103" i="84"/>
  <c r="AC64" i="84"/>
  <c r="AC51" i="84"/>
  <c r="AC116" i="84"/>
  <c r="AD15" i="84"/>
  <c r="AC158" i="84"/>
  <c r="AC171" i="84"/>
  <c r="AC197" i="84"/>
  <c r="AC210" i="84"/>
  <c r="AC184" i="84"/>
  <c r="AA7" i="92" l="1"/>
  <c r="AA7" i="97"/>
  <c r="AA7" i="95"/>
  <c r="AA10" i="100"/>
  <c r="AB5" i="100"/>
  <c r="AA10" i="93"/>
  <c r="AA10" i="104"/>
  <c r="AA7" i="105"/>
  <c r="AA7" i="91"/>
  <c r="AA10" i="102"/>
  <c r="AB5" i="96"/>
  <c r="AA7" i="104"/>
  <c r="AA10" i="92"/>
  <c r="AA10" i="91"/>
  <c r="AA7" i="100"/>
  <c r="AA10" i="98"/>
  <c r="AB5" i="98"/>
  <c r="AB5" i="101"/>
  <c r="AA7" i="103"/>
  <c r="AA10" i="103"/>
  <c r="AB5" i="97"/>
  <c r="AA10" i="94"/>
  <c r="AA7" i="98"/>
  <c r="AA10" i="105"/>
  <c r="AB5" i="99"/>
  <c r="AB5" i="103"/>
  <c r="AA7" i="99"/>
  <c r="AA7" i="93"/>
  <c r="AA10" i="97"/>
  <c r="AB5" i="104"/>
  <c r="AB5" i="105"/>
  <c r="AA10" i="95"/>
  <c r="AA7" i="102"/>
  <c r="AA7" i="94"/>
  <c r="AA10" i="99"/>
  <c r="AB5" i="102"/>
  <c r="AA10" i="101"/>
  <c r="AA7" i="101"/>
  <c r="AA10" i="96"/>
  <c r="AA7" i="96"/>
  <c r="AF8" i="84"/>
  <c r="AE101" i="84"/>
  <c r="AE75" i="84"/>
  <c r="AE36" i="84"/>
  <c r="AE127" i="84"/>
  <c r="AE140" i="84"/>
  <c r="AE88" i="84"/>
  <c r="AE23" i="84"/>
  <c r="AE62" i="84"/>
  <c r="AE114" i="84"/>
  <c r="AE49" i="84"/>
  <c r="AE15" i="84"/>
  <c r="AD158" i="84"/>
  <c r="AD171" i="84"/>
  <c r="AD210" i="84"/>
  <c r="AD197" i="84"/>
  <c r="AD184" i="84"/>
  <c r="AD155" i="84"/>
  <c r="AD194" i="84"/>
  <c r="AD207" i="84"/>
  <c r="AD168" i="84"/>
  <c r="AD181" i="84"/>
  <c r="AD25" i="84"/>
  <c r="AD90" i="84"/>
  <c r="AD51" i="84"/>
  <c r="AD116" i="84"/>
  <c r="AD77" i="84"/>
  <c r="AD142" i="84"/>
  <c r="AD103" i="84"/>
  <c r="AD38" i="84"/>
  <c r="AD64" i="84"/>
  <c r="AD129" i="84"/>
  <c r="AD28" i="84"/>
  <c r="AD93" i="84"/>
  <c r="AD145" i="84"/>
  <c r="AD80" i="84"/>
  <c r="AD132" i="84"/>
  <c r="AD119" i="84"/>
  <c r="AD41" i="84"/>
  <c r="AD67" i="84"/>
  <c r="AD106" i="84"/>
  <c r="AD54" i="84"/>
  <c r="AB7" i="93" l="1"/>
  <c r="AB10" i="99"/>
  <c r="AB7" i="104"/>
  <c r="AB10" i="94"/>
  <c r="AC5" i="96"/>
  <c r="AB7" i="97"/>
  <c r="AB10" i="97"/>
  <c r="AB7" i="99"/>
  <c r="AB10" i="95"/>
  <c r="AC5" i="101"/>
  <c r="AB10" i="103"/>
  <c r="AB10" i="104"/>
  <c r="AB7" i="102"/>
  <c r="AB7" i="92"/>
  <c r="AB10" i="91"/>
  <c r="AC5" i="104"/>
  <c r="AB10" i="100"/>
  <c r="AB7" i="105"/>
  <c r="AB7" i="95"/>
  <c r="AC5" i="97"/>
  <c r="AB10" i="92"/>
  <c r="AB7" i="100"/>
  <c r="AB7" i="94"/>
  <c r="AC5" i="98"/>
  <c r="AC5" i="100"/>
  <c r="AB10" i="105"/>
  <c r="AB10" i="98"/>
  <c r="AB7" i="103"/>
  <c r="AB7" i="91"/>
  <c r="AC5" i="103"/>
  <c r="AC5" i="102"/>
  <c r="AC5" i="105"/>
  <c r="AB10" i="102"/>
  <c r="AB7" i="98"/>
  <c r="AB10" i="93"/>
  <c r="AC5" i="99"/>
  <c r="AB7" i="101"/>
  <c r="AB10" i="101"/>
  <c r="AB10" i="96"/>
  <c r="AB7" i="96"/>
  <c r="AG8" i="84"/>
  <c r="AF36" i="84"/>
  <c r="AF62" i="84"/>
  <c r="AF140" i="84"/>
  <c r="AF88" i="84"/>
  <c r="AF114" i="84"/>
  <c r="AF49" i="84"/>
  <c r="AF23" i="84"/>
  <c r="AF75" i="84"/>
  <c r="AF101" i="84"/>
  <c r="AF127" i="84"/>
  <c r="AE155" i="84"/>
  <c r="AE207" i="84"/>
  <c r="AE181" i="84"/>
  <c r="AE168" i="84"/>
  <c r="AE194" i="84"/>
  <c r="AE28" i="84"/>
  <c r="AE93" i="84"/>
  <c r="AE106" i="84"/>
  <c r="AE80" i="84"/>
  <c r="AE132" i="84"/>
  <c r="AE41" i="84"/>
  <c r="AE67" i="84"/>
  <c r="AE145" i="84"/>
  <c r="AE54" i="84"/>
  <c r="AE119" i="84"/>
  <c r="AE25" i="84"/>
  <c r="AE90" i="84"/>
  <c r="AE142" i="84"/>
  <c r="AE129" i="84"/>
  <c r="AE103" i="84"/>
  <c r="AE51" i="84"/>
  <c r="AE116" i="84"/>
  <c r="AE77" i="84"/>
  <c r="AE38" i="84"/>
  <c r="AE64" i="84"/>
  <c r="AF15" i="84"/>
  <c r="AE158" i="84"/>
  <c r="AE171" i="84"/>
  <c r="AE197" i="84"/>
  <c r="AE210" i="84"/>
  <c r="AE184" i="84"/>
  <c r="AC10" i="94" l="1"/>
  <c r="AC7" i="98"/>
  <c r="AC10" i="105"/>
  <c r="AC7" i="94"/>
  <c r="AD5" i="96"/>
  <c r="AC10" i="92"/>
  <c r="AC7" i="102"/>
  <c r="AC10" i="99"/>
  <c r="AC7" i="92"/>
  <c r="AD5" i="98"/>
  <c r="AC10" i="97"/>
  <c r="AC7" i="105"/>
  <c r="AC10" i="104"/>
  <c r="AC7" i="95"/>
  <c r="AD5" i="101"/>
  <c r="AD5" i="103"/>
  <c r="AC7" i="99"/>
  <c r="AC10" i="100"/>
  <c r="AC7" i="91"/>
  <c r="AD5" i="105"/>
  <c r="AC7" i="93"/>
  <c r="AC7" i="97"/>
  <c r="AC10" i="102"/>
  <c r="AD5" i="104"/>
  <c r="AD5" i="99"/>
  <c r="AC7" i="104"/>
  <c r="AC7" i="100"/>
  <c r="AC10" i="103"/>
  <c r="AD5" i="102"/>
  <c r="AD5" i="97"/>
  <c r="AC10" i="91"/>
  <c r="AC10" i="93"/>
  <c r="AC10" i="95"/>
  <c r="AC7" i="103"/>
  <c r="AC10" i="98"/>
  <c r="AD5" i="100"/>
  <c r="AC7" i="101"/>
  <c r="AC10" i="101"/>
  <c r="AC10" i="96"/>
  <c r="AC7" i="96"/>
  <c r="AH8" i="84"/>
  <c r="AG101" i="84"/>
  <c r="AG127" i="84"/>
  <c r="AG140" i="84"/>
  <c r="AG88" i="84"/>
  <c r="AG23" i="84"/>
  <c r="AG62" i="84"/>
  <c r="AG75" i="84"/>
  <c r="AG114" i="84"/>
  <c r="AG36" i="84"/>
  <c r="AG49" i="84"/>
  <c r="AF28" i="84"/>
  <c r="AF93" i="84"/>
  <c r="AF145" i="84"/>
  <c r="AF41" i="84"/>
  <c r="AF119" i="84"/>
  <c r="AF54" i="84"/>
  <c r="AF80" i="84"/>
  <c r="AF132" i="84"/>
  <c r="AF67" i="84"/>
  <c r="AF106" i="84"/>
  <c r="AG15" i="84"/>
  <c r="AF158" i="84"/>
  <c r="AF171" i="84"/>
  <c r="AF197" i="84"/>
  <c r="AF184" i="84"/>
  <c r="AF210" i="84"/>
  <c r="AF25" i="84"/>
  <c r="AF90" i="84"/>
  <c r="AF51" i="84"/>
  <c r="AF116" i="84"/>
  <c r="AF77" i="84"/>
  <c r="AF142" i="84"/>
  <c r="AF103" i="84"/>
  <c r="AF64" i="84"/>
  <c r="AF38" i="84"/>
  <c r="AF129" i="84"/>
  <c r="AF155" i="84"/>
  <c r="AF194" i="84"/>
  <c r="AF207" i="84"/>
  <c r="AF168" i="84"/>
  <c r="AF181" i="84"/>
  <c r="AE5" i="100" l="1"/>
  <c r="AD7" i="103"/>
  <c r="AD10" i="91"/>
  <c r="AD10" i="97"/>
  <c r="AE5" i="99"/>
  <c r="AD10" i="92"/>
  <c r="AD7" i="91"/>
  <c r="AD7" i="98"/>
  <c r="AD10" i="105"/>
  <c r="AE5" i="96"/>
  <c r="AD7" i="93"/>
  <c r="AD10" i="103"/>
  <c r="AD7" i="104"/>
  <c r="AD10" i="102"/>
  <c r="AE5" i="101"/>
  <c r="AD7" i="95"/>
  <c r="AD7" i="94"/>
  <c r="AD7" i="97"/>
  <c r="AD10" i="99"/>
  <c r="AE5" i="105"/>
  <c r="AD7" i="100"/>
  <c r="AD7" i="99"/>
  <c r="AD10" i="95"/>
  <c r="AD10" i="104"/>
  <c r="AE5" i="98"/>
  <c r="AE5" i="104"/>
  <c r="AD7" i="102"/>
  <c r="AD10" i="93"/>
  <c r="AD10" i="100"/>
  <c r="AE5" i="97"/>
  <c r="AE5" i="102"/>
  <c r="AD7" i="92"/>
  <c r="AD7" i="105"/>
  <c r="AD10" i="94"/>
  <c r="AD10" i="98"/>
  <c r="AE5" i="103"/>
  <c r="AD10" i="101"/>
  <c r="AD7" i="101"/>
  <c r="AD7" i="96"/>
  <c r="AD10" i="96"/>
  <c r="AI8" i="84"/>
  <c r="AH62" i="84"/>
  <c r="AH140" i="84"/>
  <c r="AH49" i="84"/>
  <c r="AH88" i="84"/>
  <c r="AH114" i="84"/>
  <c r="AH36" i="84"/>
  <c r="AH23" i="84"/>
  <c r="AH75" i="84"/>
  <c r="AH101" i="84"/>
  <c r="AH127" i="84"/>
  <c r="AG155" i="84"/>
  <c r="AG194" i="84"/>
  <c r="AG181" i="84"/>
  <c r="AG168" i="84"/>
  <c r="AG207" i="84"/>
  <c r="AH15" i="84"/>
  <c r="AG158" i="84"/>
  <c r="AG184" i="84"/>
  <c r="AG210" i="84"/>
  <c r="AG171" i="84"/>
  <c r="AG197" i="84"/>
  <c r="AG25" i="84"/>
  <c r="AG90" i="84"/>
  <c r="AG129" i="84"/>
  <c r="AG103" i="84"/>
  <c r="AG142" i="84"/>
  <c r="AG64" i="84"/>
  <c r="AG51" i="84"/>
  <c r="AG116" i="84"/>
  <c r="AG38" i="84"/>
  <c r="AG77" i="84"/>
  <c r="AG28" i="84"/>
  <c r="AG93" i="84"/>
  <c r="AG106" i="84"/>
  <c r="AG54" i="84"/>
  <c r="AG80" i="84"/>
  <c r="AG132" i="84"/>
  <c r="AG67" i="84"/>
  <c r="AG41" i="84"/>
  <c r="AG145" i="84"/>
  <c r="AG119" i="84"/>
  <c r="AE10" i="105" l="1"/>
  <c r="AE7" i="104"/>
  <c r="AE10" i="97"/>
  <c r="AE7" i="100"/>
  <c r="AE7" i="95"/>
  <c r="AF5" i="96"/>
  <c r="AE10" i="102"/>
  <c r="AE10" i="99"/>
  <c r="AE7" i="97"/>
  <c r="AE7" i="92"/>
  <c r="AF5" i="97"/>
  <c r="AE7" i="103"/>
  <c r="AE7" i="93"/>
  <c r="AE10" i="100"/>
  <c r="AE7" i="98"/>
  <c r="AE10" i="92"/>
  <c r="AE7" i="94"/>
  <c r="AF5" i="101"/>
  <c r="AE10" i="94"/>
  <c r="AF5" i="103"/>
  <c r="AE10" i="98"/>
  <c r="AE7" i="99"/>
  <c r="AE10" i="95"/>
  <c r="AE7" i="91"/>
  <c r="AF5" i="98"/>
  <c r="AE10" i="93"/>
  <c r="AF5" i="105"/>
  <c r="AE10" i="104"/>
  <c r="AE7" i="105"/>
  <c r="AF5" i="104"/>
  <c r="AE10" i="103"/>
  <c r="AE7" i="102"/>
  <c r="AE10" i="91"/>
  <c r="AF5" i="102"/>
  <c r="AF5" i="99"/>
  <c r="AF5" i="100"/>
  <c r="AE7" i="101"/>
  <c r="AE10" i="101"/>
  <c r="AE10" i="96"/>
  <c r="AE7" i="96"/>
  <c r="AI49" i="84"/>
  <c r="AI101" i="84"/>
  <c r="AI62" i="84"/>
  <c r="AI127" i="84"/>
  <c r="AI140" i="84"/>
  <c r="AI88" i="84"/>
  <c r="AI75" i="84"/>
  <c r="AI23" i="84"/>
  <c r="AI36" i="84"/>
  <c r="AI114" i="84"/>
  <c r="AI15" i="84"/>
  <c r="AH158" i="84"/>
  <c r="AH210" i="84"/>
  <c r="AH184" i="84"/>
  <c r="AH197" i="84"/>
  <c r="AH171" i="84"/>
  <c r="AH28" i="84"/>
  <c r="AH93" i="84"/>
  <c r="AH145" i="84"/>
  <c r="AH41" i="84"/>
  <c r="AH119" i="84"/>
  <c r="AH80" i="84"/>
  <c r="AH67" i="84"/>
  <c r="AH54" i="84"/>
  <c r="AH106" i="84"/>
  <c r="AH132" i="84"/>
  <c r="AH25" i="84"/>
  <c r="AH90" i="84"/>
  <c r="AH116" i="84"/>
  <c r="AH77" i="84"/>
  <c r="AH38" i="84"/>
  <c r="AH142" i="84"/>
  <c r="AH103" i="84"/>
  <c r="AH51" i="84"/>
  <c r="AH64" i="84"/>
  <c r="AH129" i="84"/>
  <c r="AH155" i="84"/>
  <c r="AH168" i="84"/>
  <c r="AH194" i="84"/>
  <c r="AH207" i="84"/>
  <c r="AH181" i="84"/>
  <c r="AF10" i="93" l="1"/>
  <c r="AF7" i="95"/>
  <c r="AF7" i="105"/>
  <c r="AF10" i="98"/>
  <c r="AF10" i="92"/>
  <c r="AG5" i="96"/>
  <c r="AF7" i="94"/>
  <c r="AF7" i="97"/>
  <c r="AF10" i="99"/>
  <c r="AF10" i="94"/>
  <c r="AG5" i="100"/>
  <c r="AG5" i="101"/>
  <c r="AF7" i="91"/>
  <c r="AF10" i="95"/>
  <c r="AF7" i="104"/>
  <c r="AF10" i="97"/>
  <c r="AF10" i="91"/>
  <c r="AG5" i="104"/>
  <c r="AF7" i="92"/>
  <c r="AF7" i="103"/>
  <c r="AG5" i="105"/>
  <c r="AF7" i="99"/>
  <c r="AF10" i="105"/>
  <c r="AG5" i="99"/>
  <c r="AF10" i="100"/>
  <c r="AF10" i="103"/>
  <c r="AF7" i="98"/>
  <c r="AF10" i="104"/>
  <c r="AG5" i="103"/>
  <c r="AG5" i="102"/>
  <c r="AF7" i="100"/>
  <c r="AF7" i="93"/>
  <c r="AF7" i="102"/>
  <c r="AF10" i="102"/>
  <c r="AG5" i="97"/>
  <c r="AG5" i="98"/>
  <c r="AF7" i="101"/>
  <c r="AF10" i="101"/>
  <c r="AF10" i="96"/>
  <c r="AF7" i="96"/>
  <c r="AI93" i="84"/>
  <c r="AI28" i="84"/>
  <c r="AI106" i="84"/>
  <c r="AI80" i="84"/>
  <c r="AI132" i="84"/>
  <c r="AI67" i="84"/>
  <c r="AI41" i="84"/>
  <c r="AI145" i="84"/>
  <c r="AI54" i="84"/>
  <c r="AI119" i="84"/>
  <c r="AI155" i="84"/>
  <c r="AI194" i="84"/>
  <c r="AI207" i="84"/>
  <c r="AI181" i="84"/>
  <c r="AI168" i="84"/>
  <c r="AI90" i="84"/>
  <c r="AI25" i="84"/>
  <c r="AI64" i="84"/>
  <c r="AI142" i="84"/>
  <c r="AI129" i="84"/>
  <c r="AI103" i="84"/>
  <c r="AI38" i="84"/>
  <c r="AI77" i="84"/>
  <c r="AI116" i="84"/>
  <c r="AI51" i="84"/>
  <c r="AI158" i="84"/>
  <c r="AI210" i="84"/>
  <c r="AI197" i="84"/>
  <c r="AI184" i="84"/>
  <c r="AI171" i="84"/>
  <c r="AG10" i="104" l="1"/>
  <c r="AG7" i="103"/>
  <c r="AG10" i="105"/>
  <c r="AG7" i="97"/>
  <c r="AG7" i="100"/>
  <c r="AG7" i="92"/>
  <c r="AG10" i="97"/>
  <c r="AG10" i="92"/>
  <c r="AG7" i="95"/>
  <c r="AG7" i="104"/>
  <c r="AG7" i="94"/>
  <c r="AG10" i="100"/>
  <c r="AG7" i="93"/>
  <c r="AG7" i="102"/>
  <c r="AG7" i="105"/>
  <c r="AG7" i="91"/>
  <c r="AG10" i="102"/>
  <c r="AG10" i="93"/>
  <c r="AG10" i="94"/>
  <c r="AG10" i="91"/>
  <c r="AG7" i="99"/>
  <c r="AG10" i="103"/>
  <c r="AG10" i="99"/>
  <c r="AG10" i="95"/>
  <c r="AG7" i="98"/>
  <c r="AG10" i="98"/>
  <c r="AG7" i="101"/>
  <c r="AG10" i="101"/>
  <c r="AG10" i="96"/>
  <c r="AG7" i="9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<sst xmlns="http://schemas.openxmlformats.org/spreadsheetml/2006/main" count="17638" uniqueCount="6751">
  <si>
    <t>Sources:</t>
  </si>
  <si>
    <t>Year</t>
  </si>
  <si>
    <t>electricity (BTU)</t>
  </si>
  <si>
    <t>coal (BTU)</t>
  </si>
  <si>
    <t>natural gas (BTU)</t>
  </si>
  <si>
    <t>petroleum diesel (BTU)</t>
  </si>
  <si>
    <t>BCEU BAU Components Energy Use</t>
  </si>
  <si>
    <t>heat (BTU)</t>
  </si>
  <si>
    <t>biomass (BTU)</t>
  </si>
  <si>
    <t>Commercial Water Heating</t>
  </si>
  <si>
    <t>Commercial Space Heating</t>
  </si>
  <si>
    <t>Commercial Cooking</t>
  </si>
  <si>
    <t>Pipeline Gas</t>
  </si>
  <si>
    <t>Electricity</t>
  </si>
  <si>
    <t>Fuel Oil</t>
  </si>
  <si>
    <t>Waste Heat</t>
  </si>
  <si>
    <t>Commercial Lighting</t>
  </si>
  <si>
    <t>Commercial Ventilation</t>
  </si>
  <si>
    <t>Commercial Refrigeration</t>
  </si>
  <si>
    <t>LPG</t>
  </si>
  <si>
    <t>Kerosene</t>
  </si>
  <si>
    <t xml:space="preserve"> </t>
  </si>
  <si>
    <t>Commercial Air Conditioning</t>
  </si>
  <si>
    <t>Commercial Other</t>
  </si>
  <si>
    <t>Notes:</t>
  </si>
  <si>
    <t>Wood</t>
  </si>
  <si>
    <t>None</t>
  </si>
  <si>
    <t>Central AC</t>
  </si>
  <si>
    <t>Residential energy uses - Scoping Plan Scenario</t>
  </si>
  <si>
    <t>Room AC</t>
  </si>
  <si>
    <t>Lighting</t>
  </si>
  <si>
    <t>Clothes washers</t>
  </si>
  <si>
    <t>Dishwashing</t>
  </si>
  <si>
    <t>Clothes drying</t>
  </si>
  <si>
    <t>Freezers</t>
  </si>
  <si>
    <t>Refrigerators</t>
  </si>
  <si>
    <t>Cooking</t>
  </si>
  <si>
    <t>Other</t>
  </si>
  <si>
    <t>Water heating</t>
  </si>
  <si>
    <t xml:space="preserve">Space heating </t>
  </si>
  <si>
    <t>Showing where updated residential data come from:</t>
  </si>
  <si>
    <t>EPS category</t>
  </si>
  <si>
    <t>heating</t>
  </si>
  <si>
    <t>space heating</t>
  </si>
  <si>
    <t>cooling and ventilation</t>
  </si>
  <si>
    <t>central air</t>
  </si>
  <si>
    <t>room air</t>
  </si>
  <si>
    <t>lighting</t>
  </si>
  <si>
    <t xml:space="preserve">lighting </t>
  </si>
  <si>
    <t>appliances</t>
  </si>
  <si>
    <t>water heating</t>
  </si>
  <si>
    <t>cooking</t>
  </si>
  <si>
    <t>freezer</t>
  </si>
  <si>
    <t>Dishwasher</t>
  </si>
  <si>
    <t>clothes washer</t>
  </si>
  <si>
    <t>clothes drier</t>
  </si>
  <si>
    <t>refrigeration</t>
  </si>
  <si>
    <t xml:space="preserve">other </t>
  </si>
  <si>
    <t>other</t>
  </si>
  <si>
    <t xml:space="preserve">Energy + Environmental Economics, Inc.  </t>
  </si>
  <si>
    <t>California Pathways model, 2030 Scoping Plan Analysis</t>
  </si>
  <si>
    <t>September 2017 release</t>
  </si>
  <si>
    <t>Model documentation:  https://www.arb.ca.gov/cc/scopingplan/california_pathways_model_framework_jan2017.pdf</t>
  </si>
  <si>
    <t>Discussion of model application for Scoping Plan:  https://www.arb.ca.gov/cc/scopingplan/2030sp_appd_pathways_final.pdf</t>
  </si>
  <si>
    <t>Model itself downloadable (as of July 26, 2018): https://www.arb.ca.gov/cc/scopingplan/pathways_arb_2.4.1_101917.zip</t>
  </si>
  <si>
    <t>All in EJ</t>
  </si>
  <si>
    <t>Pipeline natural gas</t>
  </si>
  <si>
    <t>Waste heat</t>
  </si>
  <si>
    <t>Energy use in E3 - Scoping Plan plus 60% RPS</t>
  </si>
  <si>
    <t>Appliances</t>
  </si>
  <si>
    <t>Sum of all</t>
  </si>
  <si>
    <t>EJ to Btu</t>
  </si>
  <si>
    <t>Other (cooking plus other)</t>
  </si>
  <si>
    <t>Sum of other (includes cooking)</t>
  </si>
  <si>
    <t>Data in Btu</t>
  </si>
  <si>
    <t xml:space="preserve">TN236317_20210114T130704_CEDU 2020 </t>
  </si>
  <si>
    <t>Form 1.1b - STATE Planning Area</t>
  </si>
  <si>
    <t>Residential</t>
  </si>
  <si>
    <t>Commercial</t>
  </si>
  <si>
    <t>Industrial</t>
  </si>
  <si>
    <t>Mining</t>
  </si>
  <si>
    <t>AGWP</t>
  </si>
  <si>
    <t>TCU</t>
  </si>
  <si>
    <t>Streetlighting</t>
  </si>
  <si>
    <t>Total_Sales</t>
  </si>
  <si>
    <t>Electricity Sales by Sector (GWh) - Sales exclude self-generation.</t>
  </si>
  <si>
    <t>Form 1.1 - STATE Natural Gas Planning Area</t>
  </si>
  <si>
    <t>End-User Natural Gas Consumption by Sector (MM Therms)</t>
  </si>
  <si>
    <t>Agriculture</t>
  </si>
  <si>
    <t>Natural.Gas.Vehicles</t>
  </si>
  <si>
    <t>Total.Consumption</t>
  </si>
  <si>
    <t xml:space="preserve">TN231608_20200121T095704_CED 2019 </t>
  </si>
  <si>
    <t>California Energy Commission</t>
  </si>
  <si>
    <t>kerosene (BTU)</t>
  </si>
  <si>
    <t>heavy or residual fuel oil (BTU)</t>
  </si>
  <si>
    <t>LPG propane or butane (BTU)</t>
  </si>
  <si>
    <t>hydrogen (BTU)</t>
  </si>
  <si>
    <t>(Other in E3's categorization)</t>
  </si>
  <si>
    <t>Pathways categories</t>
  </si>
  <si>
    <t>Electricity-Baseline Forecast-Mid Demand Case (tab "Electricity-CEC Outlook BaseMid")</t>
  </si>
  <si>
    <t>RMI-generated data</t>
  </si>
  <si>
    <t>Biomass - residential heating</t>
  </si>
  <si>
    <t>Table 2.  Energy Consumption by Sector and Source</t>
  </si>
  <si>
    <t>https://www.eia.gov/outlooks/aeo/data/browser/#/?id=2-AEO2021&amp;region=1-9&amp;cases=ref2021&amp;sourcekey=0</t>
  </si>
  <si>
    <t>Thu Apr 01 2021 09:06:36 GMT-0700 (Pacific Daylight Time)</t>
  </si>
  <si>
    <t>Source: U.S. Energy Information Administration</t>
  </si>
  <si>
    <t>full name</t>
  </si>
  <si>
    <t>api key</t>
  </si>
  <si>
    <t>units</t>
  </si>
  <si>
    <t>Growth (2020-2050)</t>
  </si>
  <si>
    <t>2-AEO2021.2.</t>
  </si>
  <si>
    <t>Propane</t>
  </si>
  <si>
    <t>Energy Use: Residential: Propane: Reference case</t>
  </si>
  <si>
    <t>2-AEO2021.3.ref2021-d113020a</t>
  </si>
  <si>
    <t>quads</t>
  </si>
  <si>
    <t>Distillate Fuel Oil</t>
  </si>
  <si>
    <t>Energy Use: Residential: Distillate Fuel Oil: Reference case</t>
  </si>
  <si>
    <t>2-AEO2021.4.ref2021-d113020a</t>
  </si>
  <si>
    <t>Petroleum and Other Liquids Subtotal</t>
  </si>
  <si>
    <t>Energy Use: Residential: Liquid Fuels Subtotal: Reference case</t>
  </si>
  <si>
    <t>2-AEO2021.5.ref2021-d113020a</t>
  </si>
  <si>
    <t>Natural Gas</t>
  </si>
  <si>
    <t>Energy Use: Residential: Natural Gas: Reference case</t>
  </si>
  <si>
    <t>2-AEO2021.6.ref2021-d113020a</t>
  </si>
  <si>
    <t>Renewable Energy</t>
  </si>
  <si>
    <t>Energy Use: Residential: Renewable Energy: Reference case</t>
  </si>
  <si>
    <t>2-AEO2021.7.ref2021-d113020a</t>
  </si>
  <si>
    <t>Purchased Electricity</t>
  </si>
  <si>
    <t>Energy Use: Residential: Electricity: Reference case</t>
  </si>
  <si>
    <t>2-AEO2021.8.ref2021-d113020a</t>
  </si>
  <si>
    <t>Delivered Energy</t>
  </si>
  <si>
    <t>Energy Use: Residential: Delivered Energy: Reference case</t>
  </si>
  <si>
    <t>2-AEO2021.9.ref2021-d113020a</t>
  </si>
  <si>
    <t>Electricity Related Losses</t>
  </si>
  <si>
    <t>Energy Use: Residential: Electricity Related Losses: Reference case</t>
  </si>
  <si>
    <t>2-AEO2021.10.ref2021-d113020a</t>
  </si>
  <si>
    <t>Total</t>
  </si>
  <si>
    <t>Energy Use: Residential: Total: Reference case</t>
  </si>
  <si>
    <t>2-AEO2021.11.ref2021-d113020a</t>
  </si>
  <si>
    <t>2-AEO2021.13.</t>
  </si>
  <si>
    <t>Energy Use: Commercial: Propane: Reference case</t>
  </si>
  <si>
    <t>2-AEO2021.14.ref2021-d113020a</t>
  </si>
  <si>
    <t>Motor Gasoline</t>
  </si>
  <si>
    <t>Energy Use: Commercial: Motor Gasoline: Reference case</t>
  </si>
  <si>
    <t>2-AEO2021.15.ref2021-d113020a</t>
  </si>
  <si>
    <t>Energy Use: Commercial: Kerosene: Reference case</t>
  </si>
  <si>
    <t>2-AEO2021.16.ref2021-d113020a</t>
  </si>
  <si>
    <t>- -</t>
  </si>
  <si>
    <t>Energy Use: Commercial: Distillate Fuel Oil: Reference case</t>
  </si>
  <si>
    <t>2-AEO2021.17.ref2021-d113020a</t>
  </si>
  <si>
    <t>Residual Fuel Oil</t>
  </si>
  <si>
    <t>Energy Use: Commercial: Residual Fuel Oil: Reference case</t>
  </si>
  <si>
    <t>2-AEO2021.18.ref2021-d113020a</t>
  </si>
  <si>
    <t>Energy Use: Commercial: Liquid Fuels Subtotal: Reference case</t>
  </si>
  <si>
    <t>2-AEO2021.19.ref2021-d113020a</t>
  </si>
  <si>
    <t>Energy Use: Commercial: Natural Gas: Reference case</t>
  </si>
  <si>
    <t>2-AEO2021.20.ref2021-d113020a</t>
  </si>
  <si>
    <t>Coal</t>
  </si>
  <si>
    <t>Energy Use: Commercial: Coal: Reference case</t>
  </si>
  <si>
    <t>2-AEO2021.21.ref2021-d113020a</t>
  </si>
  <si>
    <t>Energy Use: Commercial: Renewable Energy: Reference case</t>
  </si>
  <si>
    <t>2-AEO2021.22.ref2021-d113020a</t>
  </si>
  <si>
    <t>Energy Use: Commercial: Electricity: Reference case</t>
  </si>
  <si>
    <t>2-AEO2021.23.ref2021-d113020a</t>
  </si>
  <si>
    <t>Energy Use: Commercial: Delivered Energy: Reference case</t>
  </si>
  <si>
    <t>2-AEO2021.24.ref2021-d113020a</t>
  </si>
  <si>
    <t>Energy Use: Commercial: Electricity Related Losses: Reference case</t>
  </si>
  <si>
    <t>2-AEO2021.25.ref2021-d113020a</t>
  </si>
  <si>
    <t>Energy Use: Commercial: Total: Reference case</t>
  </si>
  <si>
    <t>2-AEO2021.26.ref2021-d113020a</t>
  </si>
  <si>
    <t>2-AEO2021.28.</t>
  </si>
  <si>
    <t>Liquefied Petroleum Gases and Other</t>
  </si>
  <si>
    <t>Energy Use: Industrial: Liquefied Petroleum Gases: Reference case</t>
  </si>
  <si>
    <t>2-AEO2021.29.ref2021-d113020a</t>
  </si>
  <si>
    <t>Energy Use: Industrial: Motor Gasoline: Reference case</t>
  </si>
  <si>
    <t>2-AEO2021.30.ref2021-d113020a</t>
  </si>
  <si>
    <t>Energy Use: Industrial: Distillate Fuel Oil: Reference case</t>
  </si>
  <si>
    <t>2-AEO2021.31.ref2021-d113020a</t>
  </si>
  <si>
    <t>Energy Use: Industrial: Residual Fuel Oil: Reference case</t>
  </si>
  <si>
    <t>2-AEO2021.32.ref2021-d113020a</t>
  </si>
  <si>
    <t>Petrochemical Feedstocks</t>
  </si>
  <si>
    <t>Energy Use: Industrial: Petrochemical Feedstocks: Reference case</t>
  </si>
  <si>
    <t>2-AEO2021.33.ref2021-d113020a</t>
  </si>
  <si>
    <t>Other Petroleum</t>
  </si>
  <si>
    <t>Energy Use: Industrial: Other Petroleum: Reference case</t>
  </si>
  <si>
    <t>2-AEO2021.34.ref2021-d113020a</t>
  </si>
  <si>
    <t>Energy Use: Industrial: Liquid Fuels Subtotal: Reference case</t>
  </si>
  <si>
    <t>2-AEO2021.35.ref2021-d113020a</t>
  </si>
  <si>
    <t>Energy Use: Industrial: Natural Gas: Reference case</t>
  </si>
  <si>
    <t>2-AEO2021.36.ref2021-d113020a</t>
  </si>
  <si>
    <t>Natural-Gas-to-Liquids Heat and Power</t>
  </si>
  <si>
    <t>Energy Use: Industrial: Natural-Gas-to-Liquids Heat and Power: Reference case</t>
  </si>
  <si>
    <t>2-AEO2021.37.ref2021-d113020a</t>
  </si>
  <si>
    <t>Lease and Plant Fuel</t>
  </si>
  <si>
    <t>Energy Use: Industrial: Lease and Plant Fuel: Reference case</t>
  </si>
  <si>
    <t>2-AEO2021.38.ref2021-d113020a</t>
  </si>
  <si>
    <t>Natural Gas to Liquefy Gas for Export</t>
  </si>
  <si>
    <t>Energy Use: Industrial: Liquefaction: Reference case</t>
  </si>
  <si>
    <t>2-AEO2021.39.ref2021-d113020a</t>
  </si>
  <si>
    <t>Natural Gas Subtotal</t>
  </si>
  <si>
    <t>Energy Use: Industrial: Natural Gas Subtotal: Reference case</t>
  </si>
  <si>
    <t>2-AEO2021.40.ref2021-d113020a</t>
  </si>
  <si>
    <t>Metallurgical Coal</t>
  </si>
  <si>
    <t>Energy Use: Industrial: Metallurgical Coal: Reference case</t>
  </si>
  <si>
    <t>2-AEO2021.41.ref2021-d113020a</t>
  </si>
  <si>
    <t>Other Industrial Coal</t>
  </si>
  <si>
    <t>Energy Use: Industrial: Other Industrial Coal: Reference case</t>
  </si>
  <si>
    <t>2-AEO2021.42.ref2021-d113020a</t>
  </si>
  <si>
    <t>Coal-to-Liquids Heat and Power</t>
  </si>
  <si>
    <t>Energy Use: Industrial: Coal-to-Liquids Heat and Power: Reference case</t>
  </si>
  <si>
    <t>2-AEO2021.44.ref2021-d113020a</t>
  </si>
  <si>
    <t>Net Coal Coke Imports</t>
  </si>
  <si>
    <t>Energy Use: Industrial: Net Coal Coke Imports: Reference case</t>
  </si>
  <si>
    <t>2-AEO2021.45.ref2021-d113020a</t>
  </si>
  <si>
    <t>Coal Subtotal</t>
  </si>
  <si>
    <t>Energy Use: Industrial: Coal Subtotal: Reference case</t>
  </si>
  <si>
    <t>2-AEO2021.46.ref2021-d113020a</t>
  </si>
  <si>
    <t>Biofuels Heat and Coproducts</t>
  </si>
  <si>
    <t>Energy Use: Industrial: Biofuels Heat and Coproducts: Reference case</t>
  </si>
  <si>
    <t>2-AEO2021.47.ref2021-d113020a</t>
  </si>
  <si>
    <t>Energy Use: Industrial: Renewable Energy: Reference case</t>
  </si>
  <si>
    <t>2-AEO2021.48.ref2021-d113020a</t>
  </si>
  <si>
    <t>Energy Use: Industrial: Electricity: Reference case</t>
  </si>
  <si>
    <t>2-AEO2021.49.ref2021-d113020a</t>
  </si>
  <si>
    <t>Energy Use: Industrial: Delivered Energy: Reference case</t>
  </si>
  <si>
    <t>2-AEO2021.50.ref2021-d113020a</t>
  </si>
  <si>
    <t>Energy Use: Industrial: Electricity Related Losses: Reference case</t>
  </si>
  <si>
    <t>2-AEO2021.51.ref2021-d113020a</t>
  </si>
  <si>
    <t>Energy Use: Industrial: Total: Reference case</t>
  </si>
  <si>
    <t>2-AEO2021.52.ref2021-d113020a</t>
  </si>
  <si>
    <t>Transportation</t>
  </si>
  <si>
    <t>2-AEO2021.55.</t>
  </si>
  <si>
    <t>Energy Use: Transportation: Propane: Reference case</t>
  </si>
  <si>
    <t>2-AEO2021.56.ref2021-d113020a</t>
  </si>
  <si>
    <t>Energy Use: Transportation: Motor Gasoline: Reference case</t>
  </si>
  <si>
    <t>2-AEO2021.57.ref2021-d113020a</t>
  </si>
  <si>
    <t>of which:  E85</t>
  </si>
  <si>
    <t>Energy Use: Transportation: E85: Reference case</t>
  </si>
  <si>
    <t>2-AEO2021.58.ref2021-d113020a</t>
  </si>
  <si>
    <t>Jet Fuel</t>
  </si>
  <si>
    <t>Energy Use: Transportation: Jet Fuel: Reference case</t>
  </si>
  <si>
    <t>2-AEO2021.59.ref2021-d113020a</t>
  </si>
  <si>
    <t>Energy Use: Transportation: Distillate Fuel Oil: Reference case</t>
  </si>
  <si>
    <t>2-AEO2021.60.ref2021-d113020a</t>
  </si>
  <si>
    <t>Energy Use: Transportation: Residual Fuel Oil: Reference case</t>
  </si>
  <si>
    <t>2-AEO2021.61.ref2021-d113020a</t>
  </si>
  <si>
    <t>Energy Use: Transportation: Other Petroleum: Reference case</t>
  </si>
  <si>
    <t>2-AEO2021.62.ref2021-d113020a</t>
  </si>
  <si>
    <t>Energy Use: Transportation: Liquid Fuels Subtotal: Reference case</t>
  </si>
  <si>
    <t>2-AEO2021.63.ref2021-d113020a</t>
  </si>
  <si>
    <t>Pipeline and Distribution Fuel Natural Gas</t>
  </si>
  <si>
    <t>Energy Use: Transportation: Pipeline Fuel Natural Gas: Reference case</t>
  </si>
  <si>
    <t>2-AEO2021.64.ref2021-d113020a</t>
  </si>
  <si>
    <t>Compressed / Liquefied Natural Gas</t>
  </si>
  <si>
    <t>Energy Use: Transportation: Natural Gas: Reference case</t>
  </si>
  <si>
    <t>2-AEO2021.65.ref2021-d113020a</t>
  </si>
  <si>
    <t>Hydrogen</t>
  </si>
  <si>
    <t>Energy Use: Transportation: Hydrogen: Reference case</t>
  </si>
  <si>
    <t>2-AEO2021.66.ref2021-d113020a</t>
  </si>
  <si>
    <t>Energy Use: Transportation: Electricity: Reference case</t>
  </si>
  <si>
    <t>2-AEO2021.67.ref2021-d113020a</t>
  </si>
  <si>
    <t>Energy Use: Transportation: Delivered Energy: Reference case</t>
  </si>
  <si>
    <t>2-AEO2021.68.ref2021-d113020a</t>
  </si>
  <si>
    <t>Energy Use: Transportation: Electricity Related Losses: Reference case</t>
  </si>
  <si>
    <t>2-AEO2021.69.ref2021-d113020a</t>
  </si>
  <si>
    <t>Energy Use: Transportation: Total: Reference case</t>
  </si>
  <si>
    <t>2-AEO2021.70.ref2021-d113020a</t>
  </si>
  <si>
    <t>Unspecified Sector</t>
  </si>
  <si>
    <t>2-AEO2021.72.</t>
  </si>
  <si>
    <t>Energy Use: Unspecified: Total: Reference case</t>
  </si>
  <si>
    <t>2-AEO2021.76.ref2021-d113020a</t>
  </si>
  <si>
    <t>Delivered Energy Consumption</t>
  </si>
  <si>
    <t xml:space="preserve"> All Sectors</t>
  </si>
  <si>
    <t>2-AEO2021.78.</t>
  </si>
  <si>
    <t>Energy Use: Delivered: All Sectors: Liquefied Petroleum Gases: Reference case</t>
  </si>
  <si>
    <t>2-AEO2021.79.ref2021-d113020a</t>
  </si>
  <si>
    <t>Energy Use: Delivered: All Sectors: Motor Gasoline: Reference case</t>
  </si>
  <si>
    <t>2-AEO2021.80.ref2021-d113020a</t>
  </si>
  <si>
    <t>Energy Use: Delivered: All Sectors: E85: Reference case</t>
  </si>
  <si>
    <t>2-AEO2021.81.ref2021-d113020a</t>
  </si>
  <si>
    <t>Energy Use: Delivered: All Sectors: Jet Fuel: Reference case</t>
  </si>
  <si>
    <t>2-AEO2021.82.ref2021-d113020a</t>
  </si>
  <si>
    <t>Energy Use: Delivered: All Sectors: Kerosene: Reference case</t>
  </si>
  <si>
    <t>2-AEO2021.83.ref2021-d113020a</t>
  </si>
  <si>
    <t>Energy Use: Delivered: All Sectors: Distillate Fuel Oil: Reference case</t>
  </si>
  <si>
    <t>2-AEO2021.84.ref2021-d113020a</t>
  </si>
  <si>
    <t>Energy Use: Delivered: All Sectors: Residual Fuel Oil: Reference case</t>
  </si>
  <si>
    <t>2-AEO2021.85.ref2021-d113020a</t>
  </si>
  <si>
    <t>Energy Use: Delivered: All Sectors: Petrochemical Feedstocks: Reference case</t>
  </si>
  <si>
    <t>2-AEO2021.86.ref2021-d113020a</t>
  </si>
  <si>
    <t>Energy Use: Delivered: All Sectors: Other Petroleum: Reference case</t>
  </si>
  <si>
    <t>2-AEO2021.87.ref2021-d113020a</t>
  </si>
  <si>
    <t>Energy Use: Delivered: All Sectors: Liquid Fuels Subtotal: Reference case</t>
  </si>
  <si>
    <t>2-AEO2021.88.ref2021-d113020a</t>
  </si>
  <si>
    <t>Energy Use: Delivered: All Sectors: Natural Gas: Reference case</t>
  </si>
  <si>
    <t>2-AEO2021.89.ref2021-d113020a</t>
  </si>
  <si>
    <t>Energy Use: Delivered: All Sectors: Natural-Gas-to-Liquids Heat and Power: Reference case</t>
  </si>
  <si>
    <t>2-AEO2021.90.ref2021-d113020a</t>
  </si>
  <si>
    <t>Energy Use: Delivered: All Sectors: Lease and Plant Fuel: Reference case</t>
  </si>
  <si>
    <t>2-AEO2021.91.ref2021-d113020a</t>
  </si>
  <si>
    <t>Energy Use: Delivered: All Sectors: Liquefaction: Reference case</t>
  </si>
  <si>
    <t>2-AEO2021.92.ref2021-d113020a</t>
  </si>
  <si>
    <t>Energy Use: Delivered: All Sectors: Pipeline Natural Gas: Reference case</t>
  </si>
  <si>
    <t>2-AEO2021.93.ref2021-d113020a</t>
  </si>
  <si>
    <t>Energy Use: Delivered: All Sectors: Natural Gas Subtotal: Reference case</t>
  </si>
  <si>
    <t>2-AEO2021.94.ref2021-d113020a</t>
  </si>
  <si>
    <t>Energy Use: Delivered: All Sectors: Metallurgical Coal: Reference case</t>
  </si>
  <si>
    <t>2-AEO2021.95.ref2021-d113020a</t>
  </si>
  <si>
    <t>Other Coal</t>
  </si>
  <si>
    <t>Energy Use: Delivered: All Sectors: Other Coal: Reference case</t>
  </si>
  <si>
    <t>2-AEO2021.96.ref2021-d113020a</t>
  </si>
  <si>
    <t>Energy Use: Delivered: All Sectors: Coal-to-Liquids Heat and Power: Reference case</t>
  </si>
  <si>
    <t>2-AEO2021.97.ref2021-d113020a</t>
  </si>
  <si>
    <t>Energy Use: Delivered: All Sectors: Net Coal Coke Imports: Reference case</t>
  </si>
  <si>
    <t>2-AEO2021.98.ref2021-d113020a</t>
  </si>
  <si>
    <t>Energy Use: Delivered: All Sectors: Coal Subtotal: Reference case</t>
  </si>
  <si>
    <t>2-AEO2021.99.ref2021-d113020a</t>
  </si>
  <si>
    <t>Energy Use: Delivered: All Sectors: Biofuels Heat and Coproducts: Reference case</t>
  </si>
  <si>
    <t>2-AEO2021.100.ref2021-d113020a</t>
  </si>
  <si>
    <t>Energy Use: Delivered: All Sectors: Renewable Energy: Reference case</t>
  </si>
  <si>
    <t>2-AEO2021.101.ref2021-d113020a</t>
  </si>
  <si>
    <t>Energy Use: Delivered: All Sectors: Hydrogen: Reference case</t>
  </si>
  <si>
    <t>2-AEO2021.102.ref2021-d113020a</t>
  </si>
  <si>
    <t>Energy Use: Delivered: All Sectors: Electricity: Reference case</t>
  </si>
  <si>
    <t>2-AEO2021.103.ref2021-d113020a</t>
  </si>
  <si>
    <t>Energy Use: Delivered: All Sectors: Delivered Energy: Reference case</t>
  </si>
  <si>
    <t>2-AEO2021.104.ref2021-d113020a</t>
  </si>
  <si>
    <t>Energy Use: Delivered: All Sectors: Electricity Related Losses: Reference case</t>
  </si>
  <si>
    <t>2-AEO2021.105.ref2021-d113020a</t>
  </si>
  <si>
    <t>Energy Use: Delivered: All Sectors: Total: Reference case</t>
  </si>
  <si>
    <t>2-AEO2021.106.ref2021-d113020a</t>
  </si>
  <si>
    <t>Electric Power</t>
  </si>
  <si>
    <t>2-AEO2021.109.</t>
  </si>
  <si>
    <t>Energy Use: Electric Power: Distillate Fuel Oil: Reference case</t>
  </si>
  <si>
    <t>2-AEO2021.110.ref2021-d113020a</t>
  </si>
  <si>
    <t>Energy Use: Electric Power: Residual Fuel Oil: Reference case</t>
  </si>
  <si>
    <t>2-AEO2021.111.ref2021-d113020a</t>
  </si>
  <si>
    <t>Energy Use: Electric Power: Liquid Fuels Subtotal: Reference case</t>
  </si>
  <si>
    <t>2-AEO2021.112.ref2021-d113020a</t>
  </si>
  <si>
    <t>Energy Use: Electric Power: Natural Gas: Reference case</t>
  </si>
  <si>
    <t>2-AEO2021.113.ref2021-d113020a</t>
  </si>
  <si>
    <t>Steam Coal</t>
  </si>
  <si>
    <t>Energy Use: Electric Power: Steam Coal: Reference case</t>
  </si>
  <si>
    <t>2-AEO2021.114.ref2021-d113020a</t>
  </si>
  <si>
    <t>Nuclear / Uranium</t>
  </si>
  <si>
    <t>Energy Use: Electric Power: Nuclear: Reference case</t>
  </si>
  <si>
    <t>2-AEO2021.115.ref2021-d113020a</t>
  </si>
  <si>
    <t>Energy Use: Electric Power: Renewable Energy: Reference case</t>
  </si>
  <si>
    <t>2-AEO2021.116.ref2021-d113020a</t>
  </si>
  <si>
    <t>Non-biogenic Municipal Waste</t>
  </si>
  <si>
    <t>Energy Use: Electric Power: Non-biogenic Municipal Waste: Reference case</t>
  </si>
  <si>
    <t>2-AEO2021.117.ref2021-d113020a</t>
  </si>
  <si>
    <t>Electricity Imports</t>
  </si>
  <si>
    <t>Energy Use: Electric Power: Electricity Imports: Reference case</t>
  </si>
  <si>
    <t>2-AEO2021.118.ref2021-d113020a</t>
  </si>
  <si>
    <t>Energy Use: Electric Power: Total: Reference case</t>
  </si>
  <si>
    <t>2-AEO2021.119.ref2021-d113020a</t>
  </si>
  <si>
    <t>Total Energy Consumption</t>
  </si>
  <si>
    <t>2-AEO2021.121.</t>
  </si>
  <si>
    <t>Energy Use: Total: Liquefied Petroleum Gases: Reference case</t>
  </si>
  <si>
    <t>2-AEO2021.122.ref2021-d113020a</t>
  </si>
  <si>
    <t>Energy Use: Total: Motor Gasoline: Reference case</t>
  </si>
  <si>
    <t>2-AEO2021.123.ref2021-d113020a</t>
  </si>
  <si>
    <t>Energy Use: Total: E85: Reference case</t>
  </si>
  <si>
    <t>2-AEO2021.124.ref2021-d113020a</t>
  </si>
  <si>
    <t>Energy Use: Total: Jet Fuel: Reference case</t>
  </si>
  <si>
    <t>2-AEO2021.125.ref2021-d113020a</t>
  </si>
  <si>
    <t>Energy Use: Total: Kerosene: Reference case</t>
  </si>
  <si>
    <t>2-AEO2021.126.ref2021-d113020a</t>
  </si>
  <si>
    <t>Energy Use: Total: Distillate Fuel Oil: Reference case</t>
  </si>
  <si>
    <t>2-AEO2021.127.ref2021-d113020a</t>
  </si>
  <si>
    <t>Energy Use: Total: Residual Fuel Oil: Reference case</t>
  </si>
  <si>
    <t>2-AEO2021.128.ref2021-d113020a</t>
  </si>
  <si>
    <t>Energy Use: Total: Petrochemical Feedstocks: Reference case</t>
  </si>
  <si>
    <t>2-AEO2021.129.ref2021-d113020a</t>
  </si>
  <si>
    <t>Energy Use: Total: Other Petroleum: Reference case</t>
  </si>
  <si>
    <t>2-AEO2021.130.ref2021-d113020a</t>
  </si>
  <si>
    <t>Energy Use: Total: Liquid Fuels Subtotal: Reference case</t>
  </si>
  <si>
    <t>2-AEO2021.131.ref2021-d113020a</t>
  </si>
  <si>
    <t>Energy Use: Total: Natural Gas: Reference case</t>
  </si>
  <si>
    <t>2-AEO2021.132.ref2021-d113020a</t>
  </si>
  <si>
    <t>Energy Use: Total: Natural-Gas-to-Liquids Heat and Power: Reference case</t>
  </si>
  <si>
    <t>2-AEO2021.133.ref2021-d113020a</t>
  </si>
  <si>
    <t>Energy Use: Total: Lease and Plant Fuel: Reference case</t>
  </si>
  <si>
    <t>2-AEO2021.134.ref2021-d113020a</t>
  </si>
  <si>
    <t>Energy Use: Total: Liquefaction: Reference case</t>
  </si>
  <si>
    <t>2-AEO2021.135.ref2021-d113020a</t>
  </si>
  <si>
    <t>Energy Use: Total: Pipeline Natural Gas: Reference case</t>
  </si>
  <si>
    <t>2-AEO2021.136.ref2021-d113020a</t>
  </si>
  <si>
    <t>Energy Use: Total: Natural Gas Subtotal: Reference case</t>
  </si>
  <si>
    <t>2-AEO2021.137.ref2021-d113020a</t>
  </si>
  <si>
    <t>Energy Use: Total: Metallurgical Coal: Reference case</t>
  </si>
  <si>
    <t>2-AEO2021.138.ref2021-d113020a</t>
  </si>
  <si>
    <t>Energy Use: Total: Other Coal: Reference case</t>
  </si>
  <si>
    <t>2-AEO2021.139.ref2021-d113020a</t>
  </si>
  <si>
    <t>Energy Use: Total: Coal-to-Liquids Heat and Power: Reference case</t>
  </si>
  <si>
    <t>2-AEO2021.140.ref2021-d113020a</t>
  </si>
  <si>
    <t>Energy Use: Total: Net Coal Coke Imports: Reference case</t>
  </si>
  <si>
    <t>2-AEO2021.141.ref2021-d113020a</t>
  </si>
  <si>
    <t>Energy Use: Total: Coal Subtotal: Reference case</t>
  </si>
  <si>
    <t>2-AEO2021.142.ref2021-d113020a</t>
  </si>
  <si>
    <t>Energy Use: Total: Nuclear: Reference case</t>
  </si>
  <si>
    <t>2-AEO2021.143.ref2021-d113020a</t>
  </si>
  <si>
    <t>Energy Use: Total: Biofuels Heat and Coproducts: Reference case</t>
  </si>
  <si>
    <t>2-AEO2021.144.ref2021-d113020a</t>
  </si>
  <si>
    <t>Energy Use: Total: Renewable Energy: Reference case</t>
  </si>
  <si>
    <t>2-AEO2021.145.ref2021-d113020a</t>
  </si>
  <si>
    <t>Energy Use: Total: Hydrogen: Reference case</t>
  </si>
  <si>
    <t>2-AEO2021.146.ref2021-d113020a</t>
  </si>
  <si>
    <t>Energy Use: Total: Non-biogenic Municipal Waste: Reference case</t>
  </si>
  <si>
    <t>2-AEO2021.147.ref2021-d113020a</t>
  </si>
  <si>
    <t>Energy Use: Total: Electricity Imports: Reference case</t>
  </si>
  <si>
    <t>2-AEO2021.148.ref2021-d113020a</t>
  </si>
  <si>
    <t>Energy Use: Total: Total: Reference case</t>
  </si>
  <si>
    <t>2-AEO2021.149.ref2021-d113020a</t>
  </si>
  <si>
    <t>Energy Use &amp; Related Statistics</t>
  </si>
  <si>
    <t>2-AEO2021.151.</t>
  </si>
  <si>
    <t>Delivered Energy Use</t>
  </si>
  <si>
    <t>Energy Use &amp; Related Statistics: Delivered Energy Use: Reference case</t>
  </si>
  <si>
    <t>2-AEO2021.152.ref2021-d113020a</t>
  </si>
  <si>
    <t>Total Energy Use</t>
  </si>
  <si>
    <t>Energy Use &amp; Related Statistics: Total Energy Use: Reference case</t>
  </si>
  <si>
    <t>2-AEO2021.153.ref2021-d113020a</t>
  </si>
  <si>
    <t>Ethanol Consumed in Motor Gasoline and E85</t>
  </si>
  <si>
    <t>Energy Use &amp; Related Statistics: Ethanol Consumed in Motor Gasoline and E85: Reference case</t>
  </si>
  <si>
    <t>2-AEO2021.154.ref2021-d113020a</t>
  </si>
  <si>
    <t>Population (millions)</t>
  </si>
  <si>
    <t>Energy Use &amp; Related Statistics: Population: Reference case</t>
  </si>
  <si>
    <t>2-AEO2021.155.ref2021-d113020a</t>
  </si>
  <si>
    <t>millions</t>
  </si>
  <si>
    <t>Gross Domestic Product (billion 2012 dollars)</t>
  </si>
  <si>
    <t>Energy Use &amp; Related Statistics: Gross Domestic Product: Reference case</t>
  </si>
  <si>
    <t>2-AEO2021.156.ref2021-d113020a</t>
  </si>
  <si>
    <t>billion 2012 $</t>
  </si>
  <si>
    <t>Carbon Dioxide Emissions (million metric</t>
  </si>
  <si>
    <t>2-AEO2021.157.</t>
  </si>
  <si>
    <t>tons carbon dioxide)</t>
  </si>
  <si>
    <t>Energy Use &amp; Related Statistics: Carbon Dioxide Emissions: Reference case</t>
  </si>
  <si>
    <t>2-AEO2021.158.ref2021-d113020a</t>
  </si>
  <si>
    <t>MMmtCO2</t>
  </si>
  <si>
    <t>Percent change compared to 2030</t>
  </si>
  <si>
    <t>US Energy Information Administration, Department of Energy</t>
  </si>
  <si>
    <t>Annual Energy Outlook 2021</t>
  </si>
  <si>
    <t>https://www.eia.gov/outlooks/aeo/tables_ref.php</t>
  </si>
  <si>
    <t xml:space="preserve">Categorization schemes </t>
  </si>
  <si>
    <t>Three step approach:</t>
  </si>
  <si>
    <t>Strategy is to isolate the top natural gas uses.  Space heating is the largest source of demand.</t>
  </si>
  <si>
    <t>Then, water heaters, the only natural gas use included in "appliances."</t>
  </si>
  <si>
    <t xml:space="preserve">Smaller natural gas using appliances -- mainly cooking and clothes driers -- are collected in the "other" category. </t>
  </si>
  <si>
    <t>Natural Gas-Baseline Forecast-Mid Demand Case (tab "Nat Gas-CEC Outlook BaseMid")</t>
  </si>
  <si>
    <t>Transposed data</t>
  </si>
  <si>
    <t>Sum of All</t>
  </si>
  <si>
    <t>Appliance data for EPS highlighted in light grey</t>
  </si>
  <si>
    <t>Note: Assume "ventilation" refers primarily to venting of cooking-related smoke.</t>
  </si>
  <si>
    <t>Residential "Other" Category Aggregation</t>
  </si>
  <si>
    <t>"Other" in EPS categorization</t>
  </si>
  <si>
    <t>"Appliances" in EPS categorization</t>
  </si>
  <si>
    <t>RMI State EPS Downscaling</t>
  </si>
  <si>
    <t>Urban residential biomass heating data are generated from RMI's automated state EPS downscaling script.</t>
  </si>
  <si>
    <t>Therm to Btu</t>
  </si>
  <si>
    <t>Calculated Residential Consumption (BTU)</t>
  </si>
  <si>
    <t>CEC Residential Consumption (BTU)</t>
  </si>
  <si>
    <t>CEC Commercial Consumption (BTU)</t>
  </si>
  <si>
    <t>Calculated Commercial Consumption (BTU)</t>
  </si>
  <si>
    <t>EJ</t>
  </si>
  <si>
    <t>commercial elec</t>
  </si>
  <si>
    <t>J</t>
  </si>
  <si>
    <t>joule to btu</t>
  </si>
  <si>
    <t>btus</t>
  </si>
  <si>
    <t>Table 4</t>
  </si>
  <si>
    <t>BCEU-urban-residential-heating</t>
  </si>
  <si>
    <t>RKI000:fa_SpaceHeating</t>
  </si>
  <si>
    <t>RKI000:ga_SpaceHeating</t>
  </si>
  <si>
    <t>RKI000:ha_SpaceHeating</t>
  </si>
  <si>
    <t>RKI000:ja_MarketedRenew</t>
  </si>
  <si>
    <t>RKI000:ia_SpaceHeating</t>
  </si>
  <si>
    <t>BCEU-urban-residential-cooling</t>
  </si>
  <si>
    <t>RKI000:fa_FurnaceFans</t>
  </si>
  <si>
    <t>RKI000:fa_SpaceCooling</t>
  </si>
  <si>
    <t>RKI000:ga_SpaceCooling</t>
  </si>
  <si>
    <t>BCEU-urban-residential-lighting</t>
  </si>
  <si>
    <t>RKI000:fa_Lighting</t>
  </si>
  <si>
    <t>BCEU-urban-residential-appl</t>
  </si>
  <si>
    <t>RKI000:fa_WaterHeating</t>
  </si>
  <si>
    <t>RKI000:fa_Refrigeration</t>
  </si>
  <si>
    <t>RKI000:fa_Cooking</t>
  </si>
  <si>
    <t>RKI000:fa_ClothesDryers</t>
  </si>
  <si>
    <t>RKI000:fa_Freezers</t>
  </si>
  <si>
    <t>RKI000:fa_ClothesWasher</t>
  </si>
  <si>
    <t>RKI000:fa_Dishwashers</t>
  </si>
  <si>
    <t>RKI000:ga_WaterHeating</t>
  </si>
  <si>
    <t>RKI000:ga_Cooking</t>
  </si>
  <si>
    <t>RKI000:ga_ClothesDryers</t>
  </si>
  <si>
    <t>RKI000:ha_WaterHeating</t>
  </si>
  <si>
    <t>RKI000:ia_WaterHeating</t>
  </si>
  <si>
    <t>RKI000:ia_Cooking</t>
  </si>
  <si>
    <t>BCEU-urban-residential-other</t>
  </si>
  <si>
    <t>RKI000:fa_OtherUses</t>
  </si>
  <si>
    <t>RKI000:fa_ColorTelevisi</t>
  </si>
  <si>
    <t>RKI000:fa_PersonalCompu</t>
  </si>
  <si>
    <t>RKI000:ga_OtherNatGas</t>
  </si>
  <si>
    <t>RKI000:Other_ha_ha</t>
  </si>
  <si>
    <t>RKI000:ia_OtherUses</t>
  </si>
  <si>
    <t>BCEU-rural-residential-heating</t>
  </si>
  <si>
    <t>BCEU-rural-residential-cooling</t>
  </si>
  <si>
    <t>BCEU-rural-residential-lighting</t>
  </si>
  <si>
    <t>BCEU-rural-residential-appl</t>
  </si>
  <si>
    <t>BCEU-rural-residential-other</t>
  </si>
  <si>
    <t>Table 5</t>
  </si>
  <si>
    <t>BCEU-commercial-heating</t>
  </si>
  <si>
    <t>CKI000:ga_SpaceHeating</t>
  </si>
  <si>
    <t>CKI000:ia_SpaceHeating</t>
  </si>
  <si>
    <t>CKI000:ja_SpaceHeating</t>
  </si>
  <si>
    <t>CKI000:ja_DeliveredEner</t>
  </si>
  <si>
    <t>CKI000:ka_OtherFuels</t>
  </si>
  <si>
    <t>BCEU-commercial-cooling</t>
  </si>
  <si>
    <t>CKI000:ga_Ventilation</t>
  </si>
  <si>
    <t>CKI000:ga_SpaceCooling</t>
  </si>
  <si>
    <t>CKI000:ia_SpaceCooling</t>
  </si>
  <si>
    <t>BCEU-commercial-lighting</t>
  </si>
  <si>
    <t>CKI000:ga_Lighting</t>
  </si>
  <si>
    <t>BCEU-commercial-appl</t>
  </si>
  <si>
    <t>CKI000:ga_Refrigeration</t>
  </si>
  <si>
    <t>CKI000:ga_Cooking</t>
  </si>
  <si>
    <t>CKI000:ga_WaterHeating</t>
  </si>
  <si>
    <t>CKI000:ia_WaterHeating</t>
  </si>
  <si>
    <t>CKI000:ia_Cooking</t>
  </si>
  <si>
    <t>CKI000:ja_WaterHeating</t>
  </si>
  <si>
    <t>BCEU-commercial-other</t>
  </si>
  <si>
    <t>CKI000:ga_OfficeEquipme</t>
  </si>
  <si>
    <t>CKI000:ha_OfficeEquipme</t>
  </si>
  <si>
    <t>CKI000:ha_OtherUses</t>
  </si>
  <si>
    <t>CKI000:ia_OtherUses</t>
  </si>
  <si>
    <t>CKI000:ja_OtherUses</t>
  </si>
  <si>
    <t>Industry</t>
  </si>
  <si>
    <t>gwh to btu</t>
  </si>
  <si>
    <t>residential</t>
  </si>
  <si>
    <t>commercial</t>
  </si>
  <si>
    <t>Sum of selected categories:</t>
  </si>
  <si>
    <t>Type of emission</t>
  </si>
  <si>
    <t>IPCC Code</t>
  </si>
  <si>
    <t>Sector Level 1</t>
  </si>
  <si>
    <t>Sector Level 2</t>
  </si>
  <si>
    <t>Sector Level 3</t>
  </si>
  <si>
    <t>Sector Level 4</t>
  </si>
  <si>
    <t>Activity Level 1</t>
  </si>
  <si>
    <t>Activity Level 2</t>
  </si>
  <si>
    <t>Activity Unit</t>
  </si>
  <si>
    <t>SectorActivity code</t>
  </si>
  <si>
    <t>assigned eps industry fuel</t>
  </si>
  <si>
    <t>Included Emissions</t>
  </si>
  <si>
    <t>1A4c</t>
  </si>
  <si>
    <t>Agriculture &amp; Forestry</t>
  </si>
  <si>
    <t>Ag Energy Use</t>
  </si>
  <si>
    <t>Crop Production</t>
  </si>
  <si>
    <t>Fuel combustion</t>
  </si>
  <si>
    <t>Natural gas</t>
  </si>
  <si>
    <t>BTU</t>
  </si>
  <si>
    <t>60-01-10-99-01-020</t>
  </si>
  <si>
    <t>Livestock</t>
  </si>
  <si>
    <t>60-01-27-99-01-020</t>
  </si>
  <si>
    <t>Not Specified</t>
  </si>
  <si>
    <t>Distillate</t>
  </si>
  <si>
    <t>60-01-99-99-01-033</t>
  </si>
  <si>
    <t>Ethanol</t>
  </si>
  <si>
    <t>60-01-99-99-01-090</t>
  </si>
  <si>
    <t>Gasoline</t>
  </si>
  <si>
    <t>60-01-99-99-01-034</t>
  </si>
  <si>
    <t>60-01-99-99-01-036</t>
  </si>
  <si>
    <t>60-01-99-99-01-020</t>
  </si>
  <si>
    <t>1A1aii</t>
  </si>
  <si>
    <t>CHP: Commercial</t>
  </si>
  <si>
    <t>Useful Thermal Output</t>
  </si>
  <si>
    <t>Crude oil</t>
  </si>
  <si>
    <t>40-05-69-99-01-051</t>
  </si>
  <si>
    <t>Digester gas</t>
  </si>
  <si>
    <t>40-05-69-99-01-070</t>
  </si>
  <si>
    <t>40-05-69-99-01-033</t>
  </si>
  <si>
    <t>Jet fuel</t>
  </si>
  <si>
    <t>40-05-69-99-01-035</t>
  </si>
  <si>
    <t>40-05-69-99-01-036</t>
  </si>
  <si>
    <t>Landfill gas</t>
  </si>
  <si>
    <t>40-05-69-99-01-072</t>
  </si>
  <si>
    <t>40-05-69-99-01-020</t>
  </si>
  <si>
    <t>40-05-69-99-01-044</t>
  </si>
  <si>
    <t>1A4a</t>
  </si>
  <si>
    <t>Communication</t>
  </si>
  <si>
    <t>Other Message Communications</t>
  </si>
  <si>
    <t>40-08-40-99-01-020</t>
  </si>
  <si>
    <t>Radio Broadcasting Stations</t>
  </si>
  <si>
    <t>40-08-52-99-01-020</t>
  </si>
  <si>
    <t>Telephone &amp; Cell Phone Services</t>
  </si>
  <si>
    <t>40-08-62-99-01-020</t>
  </si>
  <si>
    <t>U.S. Postal Service</t>
  </si>
  <si>
    <t>40-08-68-99-01-020</t>
  </si>
  <si>
    <t>Domestic Utilities</t>
  </si>
  <si>
    <t>Sewerage Systems</t>
  </si>
  <si>
    <t>40-09-57-99-01-020</t>
  </si>
  <si>
    <t>Water Supply</t>
  </si>
  <si>
    <t>40-09-72-99-01-020</t>
  </si>
  <si>
    <t>Education</t>
  </si>
  <si>
    <t>College</t>
  </si>
  <si>
    <t>40-10-08-99-01-020</t>
  </si>
  <si>
    <t>School</t>
  </si>
  <si>
    <t>40-10-56-99-01-020</t>
  </si>
  <si>
    <t>Food Services</t>
  </si>
  <si>
    <t>Food &amp; Liquor</t>
  </si>
  <si>
    <t>40-13-17-99-01-020</t>
  </si>
  <si>
    <t>Restaurant</t>
  </si>
  <si>
    <t>40-13-54-99-01-020</t>
  </si>
  <si>
    <t>Health Care</t>
  </si>
  <si>
    <t>40-15-99-99-01-020</t>
  </si>
  <si>
    <t>Hotels</t>
  </si>
  <si>
    <t>40-17-99-99-01-020</t>
  </si>
  <si>
    <t>National Security</t>
  </si>
  <si>
    <t>40-24-99-99-01-020</t>
  </si>
  <si>
    <t>40-99-99-99-01-001</t>
  </si>
  <si>
    <t>40-99-99-99-01-033</t>
  </si>
  <si>
    <t>40-99-99-99-01-090</t>
  </si>
  <si>
    <t>40-99-99-99-01-034</t>
  </si>
  <si>
    <t>40-99-99-99-01-036</t>
  </si>
  <si>
    <t>40-99-99-99-01-037</t>
  </si>
  <si>
    <t>40-99-99-99-01-020</t>
  </si>
  <si>
    <t>Residual fuel oil</t>
  </si>
  <si>
    <t>40-99-99-99-01-046</t>
  </si>
  <si>
    <t>Wood (wet)</t>
  </si>
  <si>
    <t>40-99-99-99-01-077</t>
  </si>
  <si>
    <t>Offices</t>
  </si>
  <si>
    <t>40-26-99-99-01-020</t>
  </si>
  <si>
    <t>Retail &amp; Wholesale</t>
  </si>
  <si>
    <t>Refrigerated Warehousing</t>
  </si>
  <si>
    <t>40-33-53-99-01-020</t>
  </si>
  <si>
    <t>Retail</t>
  </si>
  <si>
    <t>40-33-55-99-01-020</t>
  </si>
  <si>
    <t>Warehousing</t>
  </si>
  <si>
    <t>40-33-70-99-01-020</t>
  </si>
  <si>
    <t>Transportation Services</t>
  </si>
  <si>
    <t>Airports</t>
  </si>
  <si>
    <t>40-36-01-99-01-020</t>
  </si>
  <si>
    <t>40-36-66-99-01-020</t>
  </si>
  <si>
    <t>Water Transportation</t>
  </si>
  <si>
    <t>40-36-73-99-01-020</t>
  </si>
  <si>
    <t>Electricity Generation (In State)</t>
  </si>
  <si>
    <t>10-05-99-99-01-051</t>
  </si>
  <si>
    <t>10-05-99-99-01-070</t>
  </si>
  <si>
    <t>10-05-99-99-01-033</t>
  </si>
  <si>
    <t>10-05-99-99-01-035</t>
  </si>
  <si>
    <t>10-05-99-99-01-036</t>
  </si>
  <si>
    <t>10-05-99-99-01-072</t>
  </si>
  <si>
    <t>10-05-99-99-01-020</t>
  </si>
  <si>
    <t>10-05-99-99-01-044</t>
  </si>
  <si>
    <t>CHP: Industrial</t>
  </si>
  <si>
    <t>Associated gas</t>
  </si>
  <si>
    <t>10-07-99-99-01-022</t>
  </si>
  <si>
    <t>Biomass</t>
  </si>
  <si>
    <t>10-07-99-99-01-074</t>
  </si>
  <si>
    <t>Biomethane</t>
  </si>
  <si>
    <t>10-07-99-99-01-082</t>
  </si>
  <si>
    <t>10-07-99-99-01-001</t>
  </si>
  <si>
    <t>10-07-99-99-01-051</t>
  </si>
  <si>
    <t>10-07-99-99-01-070</t>
  </si>
  <si>
    <t>10-07-99-99-01-033</t>
  </si>
  <si>
    <t>10-07-99-99-01-036</t>
  </si>
  <si>
    <t>10-07-99-99-01-072</t>
  </si>
  <si>
    <t>MSW</t>
  </si>
  <si>
    <t>10-07-99-99-01-010</t>
  </si>
  <si>
    <t>10-07-99-99-01-020</t>
  </si>
  <si>
    <t>Petroleum coke</t>
  </si>
  <si>
    <t>10-07-99-99-01-042</t>
  </si>
  <si>
    <t>10-07-99-99-01-044</t>
  </si>
  <si>
    <t>Refinery gas</t>
  </si>
  <si>
    <t>10-07-99-99-01-045</t>
  </si>
  <si>
    <t>10-07-99-99-01-046</t>
  </si>
  <si>
    <t>Tires</t>
  </si>
  <si>
    <t>10-07-99-99-01-011</t>
  </si>
  <si>
    <t>Waste oil</t>
  </si>
  <si>
    <t>10-07-99-99-01-048</t>
  </si>
  <si>
    <t>1A1ai</t>
  </si>
  <si>
    <t>Merchant Owned</t>
  </si>
  <si>
    <t>10-22-99-99-01-022</t>
  </si>
  <si>
    <t>10-22-99-99-01-074</t>
  </si>
  <si>
    <t>10-22-99-99-01-082</t>
  </si>
  <si>
    <t>10-22-99-99-01-051</t>
  </si>
  <si>
    <t>10-22-99-99-01-070</t>
  </si>
  <si>
    <t>10-22-99-99-01-033</t>
  </si>
  <si>
    <t>10-22-99-99-01-035</t>
  </si>
  <si>
    <t>10-22-99-99-01-036</t>
  </si>
  <si>
    <t>10-22-99-99-01-072</t>
  </si>
  <si>
    <t>10-22-99-99-01-010</t>
  </si>
  <si>
    <t>10-22-99-99-01-020</t>
  </si>
  <si>
    <t>10-22-99-99-01-042</t>
  </si>
  <si>
    <t>10-22-99-99-01-044</t>
  </si>
  <si>
    <t>10-22-99-99-01-045</t>
  </si>
  <si>
    <t>10-22-99-99-01-046</t>
  </si>
  <si>
    <t>10-22-99-99-01-048</t>
  </si>
  <si>
    <t>Utility Owned</t>
  </si>
  <si>
    <t>10-38-99-99-01-074</t>
  </si>
  <si>
    <t>10-38-99-99-01-082</t>
  </si>
  <si>
    <t>10-38-99-99-01-070</t>
  </si>
  <si>
    <t>10-38-99-99-01-033</t>
  </si>
  <si>
    <t>10-38-99-99-01-072</t>
  </si>
  <si>
    <t>10-38-99-99-01-020</t>
  </si>
  <si>
    <t>10-38-99-99-01-044</t>
  </si>
  <si>
    <t>10-38-99-99-01-045</t>
  </si>
  <si>
    <t>10-38-99-99-01-046</t>
  </si>
  <si>
    <t>30-07-69-99-01-022</t>
  </si>
  <si>
    <t>30-07-69-99-01-074</t>
  </si>
  <si>
    <t>CO2 from Biogenic Materials</t>
  </si>
  <si>
    <t>30-07-69-99-01-082</t>
  </si>
  <si>
    <t>30-07-69-99-01-001</t>
  </si>
  <si>
    <t>30-07-69-99-01-051</t>
  </si>
  <si>
    <t>30-07-69-99-01-070</t>
  </si>
  <si>
    <t>30-07-69-99-01-033</t>
  </si>
  <si>
    <t>30-07-69-99-01-036</t>
  </si>
  <si>
    <t>30-07-69-99-01-072</t>
  </si>
  <si>
    <t>30-07-69-99-01-010</t>
  </si>
  <si>
    <t>30-07-69-99-01-020</t>
  </si>
  <si>
    <t>30-07-69-99-01-042</t>
  </si>
  <si>
    <t>30-07-69-99-01-044</t>
  </si>
  <si>
    <t>30-07-69-99-01-045</t>
  </si>
  <si>
    <t>30-07-69-99-01-046</t>
  </si>
  <si>
    <t>30-07-69-99-01-011</t>
  </si>
  <si>
    <t>30-07-69-99-01-048</t>
  </si>
  <si>
    <t>1A2c</t>
  </si>
  <si>
    <t>Manufacturing</t>
  </si>
  <si>
    <t>Chemicals &amp; Allied Products</t>
  </si>
  <si>
    <t>Fuel Use</t>
  </si>
  <si>
    <t>30-20-06-10-01-020</t>
  </si>
  <si>
    <t>1A2k</t>
  </si>
  <si>
    <t>Construction</t>
  </si>
  <si>
    <t>30-20-09-99-01-090</t>
  </si>
  <si>
    <t>30-20-09-99-01-034</t>
  </si>
  <si>
    <t>30-20-09-99-01-020</t>
  </si>
  <si>
    <t>1A2h</t>
  </si>
  <si>
    <t>Electric &amp; Electronic Equip.</t>
  </si>
  <si>
    <t>30-20-13-99-01-020</t>
  </si>
  <si>
    <t>1A2e</t>
  </si>
  <si>
    <t>Food Products</t>
  </si>
  <si>
    <t>Food Processing</t>
  </si>
  <si>
    <t>30-20-18-08-01-020</t>
  </si>
  <si>
    <t>30-20-18-99-01-020</t>
  </si>
  <si>
    <t>Sugar &amp; Confections</t>
  </si>
  <si>
    <t>30-20-18-30-01-020</t>
  </si>
  <si>
    <t>Metal Durables</t>
  </si>
  <si>
    <t>Computers &amp; Office Machines</t>
  </si>
  <si>
    <t>30-20-30-04-01-020</t>
  </si>
  <si>
    <t>Fabricated Metal Products</t>
  </si>
  <si>
    <t>30-20-30-06-01-020</t>
  </si>
  <si>
    <t>Industrial Machinery &amp; Equip.</t>
  </si>
  <si>
    <t>30-20-30-15-01-020</t>
  </si>
  <si>
    <t>1A2m</t>
  </si>
  <si>
    <t>30-20-99-99-01-001</t>
  </si>
  <si>
    <t>30-20-99-99-01-033</t>
  </si>
  <si>
    <t>30-20-99-99-01-090</t>
  </si>
  <si>
    <t>30-20-99-99-01-034</t>
  </si>
  <si>
    <t>30-20-99-99-01-036</t>
  </si>
  <si>
    <t>30-20-99-99-01-037</t>
  </si>
  <si>
    <t>30-20-99-99-01-020</t>
  </si>
  <si>
    <t>30-20-99-99-01-042</t>
  </si>
  <si>
    <t>30-20-99-99-01-046</t>
  </si>
  <si>
    <t>Plastics &amp; Rubber</t>
  </si>
  <si>
    <t>30-20-44-99-01-020</t>
  </si>
  <si>
    <t>Plastics</t>
  </si>
  <si>
    <t>30-20-44-25-01-020</t>
  </si>
  <si>
    <t>1A2</t>
  </si>
  <si>
    <t>Primary Metals</t>
  </si>
  <si>
    <t>30-20-47-99-01-020</t>
  </si>
  <si>
    <t>1A2d</t>
  </si>
  <si>
    <t>Printing &amp; Publishing</t>
  </si>
  <si>
    <t>30-20-48-99-01-020</t>
  </si>
  <si>
    <t>Pulp &amp; Paper</t>
  </si>
  <si>
    <t>30-20-51-99-01-020</t>
  </si>
  <si>
    <t>1A2f</t>
  </si>
  <si>
    <t>Stone, Clay, Glass &amp; Cement</t>
  </si>
  <si>
    <t>Cement</t>
  </si>
  <si>
    <t>Biomass waste fuel</t>
  </si>
  <si>
    <t>30-20-58-03-01-078</t>
  </si>
  <si>
    <t>30-20-58-03-01-001</t>
  </si>
  <si>
    <t>30-20-58-03-01-033</t>
  </si>
  <si>
    <t>30-20-58-03-01-037</t>
  </si>
  <si>
    <t>30-20-58-03-01-010</t>
  </si>
  <si>
    <t>30-20-58-03-01-020</t>
  </si>
  <si>
    <t>30-20-58-03-01-042</t>
  </si>
  <si>
    <t>30-20-58-03-01-046</t>
  </si>
  <si>
    <t>30-20-58-03-01-011</t>
  </si>
  <si>
    <t>Flat Glass</t>
  </si>
  <si>
    <t>30-20-58-07-01-020</t>
  </si>
  <si>
    <t>Glass Containers</t>
  </si>
  <si>
    <t>30-20-58-13-01-020</t>
  </si>
  <si>
    <t>30-20-58-99-01-020</t>
  </si>
  <si>
    <t>1A2l</t>
  </si>
  <si>
    <t>Textiles</t>
  </si>
  <si>
    <t>Apparel</t>
  </si>
  <si>
    <t>30-20-63-01-01-020</t>
  </si>
  <si>
    <t>Leather</t>
  </si>
  <si>
    <t>30-20-63-17-01-020</t>
  </si>
  <si>
    <t>Textile Mills</t>
  </si>
  <si>
    <t>30-20-63-33-01-020</t>
  </si>
  <si>
    <t>Tobacco</t>
  </si>
  <si>
    <t>30-20-64-99-01-020</t>
  </si>
  <si>
    <t>1A2g</t>
  </si>
  <si>
    <t>Transportation Equip.</t>
  </si>
  <si>
    <t>30-20-67-99-01-020</t>
  </si>
  <si>
    <t>1A2j</t>
  </si>
  <si>
    <t>Wood &amp; Furniture</t>
  </si>
  <si>
    <t>Furniture &amp; Fixtures</t>
  </si>
  <si>
    <t>30-20-74-12-01-020</t>
  </si>
  <si>
    <t>Lumber &amp; Wood Products</t>
  </si>
  <si>
    <t>30-20-74-19-01-020</t>
  </si>
  <si>
    <t>1A2i</t>
  </si>
  <si>
    <t>30-23-07-99-01-020</t>
  </si>
  <si>
    <t>Metals</t>
  </si>
  <si>
    <t>30-23-31-99-01-020</t>
  </si>
  <si>
    <t>Non Metals</t>
  </si>
  <si>
    <t>30-23-36-99-01-020</t>
  </si>
  <si>
    <t>Other petroleum products</t>
  </si>
  <si>
    <t>30-99-99-99-01-041</t>
  </si>
  <si>
    <t>30-99-99-99-01-077</t>
  </si>
  <si>
    <t>2D1</t>
  </si>
  <si>
    <t>Fuel consumption</t>
  </si>
  <si>
    <t>Lubricants</t>
  </si>
  <si>
    <t>30-99-99-99-22-038</t>
  </si>
  <si>
    <t>1A1cii</t>
  </si>
  <si>
    <t>Oil &amp; Gas: Production &amp; Processing</t>
  </si>
  <si>
    <t>30-27-99-99-01-022</t>
  </si>
  <si>
    <t>30-27-99-99-01-033</t>
  </si>
  <si>
    <t>30-27-99-99-01-020</t>
  </si>
  <si>
    <t>30-27-99-99-01-046</t>
  </si>
  <si>
    <t>1A1b</t>
  </si>
  <si>
    <t>Petroleum Refining and Hydrogen Production</t>
  </si>
  <si>
    <t>30-30-99-99-01-022</t>
  </si>
  <si>
    <t>Catalyst coke</t>
  </si>
  <si>
    <t>30-30-99-99-01-060</t>
  </si>
  <si>
    <t>30-30-99-99-01-070</t>
  </si>
  <si>
    <t>30-30-99-99-01-033</t>
  </si>
  <si>
    <t>30-30-99-99-01-090</t>
  </si>
  <si>
    <t>30-30-99-99-01-034</t>
  </si>
  <si>
    <t>30-30-99-99-01-037</t>
  </si>
  <si>
    <t>30-30-99-99-01-020</t>
  </si>
  <si>
    <t>30-30-99-99-01-042</t>
  </si>
  <si>
    <t>Process gas</t>
  </si>
  <si>
    <t>30-30-99-99-01-023</t>
  </si>
  <si>
    <t>30-30-99-99-01-045</t>
  </si>
  <si>
    <t>30-30-99-99-01-046</t>
  </si>
  <si>
    <t>2H3</t>
  </si>
  <si>
    <t>Transformation</t>
  </si>
  <si>
    <t>30-30-65-99-22-020</t>
  </si>
  <si>
    <t>Petroleum feedstocks</t>
  </si>
  <si>
    <t>30-30-65-99-22-043</t>
  </si>
  <si>
    <t>30-30-65-99-22-045</t>
  </si>
  <si>
    <t>Transmission and Distribution</t>
  </si>
  <si>
    <t>Natural Gas Pipelines</t>
  </si>
  <si>
    <t>30-41-34-99-01-020</t>
  </si>
  <si>
    <t>Non Natural Gas Pipelines</t>
  </si>
  <si>
    <t>30-41-37-99-01-020</t>
  </si>
  <si>
    <t>1A4b</t>
  </si>
  <si>
    <t>Household Use</t>
  </si>
  <si>
    <t>50-18-99-99-01-001</t>
  </si>
  <si>
    <t>50-18-99-99-01-033</t>
  </si>
  <si>
    <t>50-18-99-99-01-036</t>
  </si>
  <si>
    <t>50-18-99-99-01-037</t>
  </si>
  <si>
    <t>50-18-99-99-01-020</t>
  </si>
  <si>
    <t>50-18-99-99-01-077</t>
  </si>
  <si>
    <t>1A3aii</t>
  </si>
  <si>
    <t>Aviation</t>
  </si>
  <si>
    <t>Domestic Air transport</t>
  </si>
  <si>
    <t>Intrastate</t>
  </si>
  <si>
    <t>20-04-12-37-01-035</t>
  </si>
  <si>
    <t>Aviation gasoline</t>
  </si>
  <si>
    <t>20-04-12-99-01-032</t>
  </si>
  <si>
    <t>1A3a</t>
  </si>
  <si>
    <t>20-04-99-99-01-090</t>
  </si>
  <si>
    <t>20-04-99-99-01-034</t>
  </si>
  <si>
    <t>1A3</t>
  </si>
  <si>
    <t>20-99-99-99-01-033</t>
  </si>
  <si>
    <t>20-99-99-99-01-037</t>
  </si>
  <si>
    <t>20-99-99-99-01-046</t>
  </si>
  <si>
    <t>20-99-99-99-22-038</t>
  </si>
  <si>
    <t>1A3eii</t>
  </si>
  <si>
    <t>Off Road</t>
  </si>
  <si>
    <t>Airport Ground Support Equipment</t>
  </si>
  <si>
    <t>20-44-32-99-01-033</t>
  </si>
  <si>
    <t>Construction and Mining Equipment</t>
  </si>
  <si>
    <t>20-44-25-99-01-033</t>
  </si>
  <si>
    <t>Industrial Equipment</t>
  </si>
  <si>
    <t>20-44-41-99-01-033</t>
  </si>
  <si>
    <t>Oil Drilling Equipment</t>
  </si>
  <si>
    <t>20-44-79-99-01-033</t>
  </si>
  <si>
    <t>CO2 from biogenic materials</t>
  </si>
  <si>
    <t>1A3biii</t>
  </si>
  <si>
    <t>On Road</t>
  </si>
  <si>
    <t>Heavy-duty Vehicles</t>
  </si>
  <si>
    <t>Buses</t>
  </si>
  <si>
    <t>Biodiesel</t>
  </si>
  <si>
    <t>20-28-29-D2-01-080</t>
  </si>
  <si>
    <t>20-28-29-D2-01-033</t>
  </si>
  <si>
    <t>20-28-29-D2-01-090</t>
  </si>
  <si>
    <t>20-28-29-D2-01-034</t>
  </si>
  <si>
    <t>Renewable Diesel</t>
  </si>
  <si>
    <t>20-28-29-D2-01-081</t>
  </si>
  <si>
    <t>Heavy-duty Trucks</t>
  </si>
  <si>
    <t>20-28-29-D1-01-080</t>
  </si>
  <si>
    <t>20-28-29-D1-01-033</t>
  </si>
  <si>
    <t>20-28-29-D1-01-090</t>
  </si>
  <si>
    <t>20-28-29-D1-01-034</t>
  </si>
  <si>
    <t>20-28-29-D1-01-081</t>
  </si>
  <si>
    <t>Motorhomes</t>
  </si>
  <si>
    <t>20-28-29-D3-01-080</t>
  </si>
  <si>
    <t>20-28-29-D3-01-033</t>
  </si>
  <si>
    <t>20-28-29-D3-01-090</t>
  </si>
  <si>
    <t>20-28-29-D3-01-034</t>
  </si>
  <si>
    <t>20-28-29-D3-01-081</t>
  </si>
  <si>
    <t>1A3bii</t>
  </si>
  <si>
    <t>Light-duty Vehicles</t>
  </si>
  <si>
    <t>Light-duty Trucks &amp; SUVs</t>
  </si>
  <si>
    <t>20-28-42-51-01-080</t>
  </si>
  <si>
    <t>20-28-42-51-01-033</t>
  </si>
  <si>
    <t>20-28-42-51-01-090</t>
  </si>
  <si>
    <t>20-28-42-51-01-034</t>
  </si>
  <si>
    <t>20-28-42-51-01-081</t>
  </si>
  <si>
    <t>1A3biv</t>
  </si>
  <si>
    <t>Motorcycles</t>
  </si>
  <si>
    <t>20-28-42-49-01-090</t>
  </si>
  <si>
    <t>20-28-42-49-01-034</t>
  </si>
  <si>
    <t>1A3bi</t>
  </si>
  <si>
    <t>Passenger Cars</t>
  </si>
  <si>
    <t>20-28-42-50-01-080</t>
  </si>
  <si>
    <t>20-28-42-50-01-033</t>
  </si>
  <si>
    <t>20-28-42-50-01-090</t>
  </si>
  <si>
    <t>20-28-42-50-01-034</t>
  </si>
  <si>
    <t>20-28-42-50-01-081</t>
  </si>
  <si>
    <t>20-28-99-99-01-082</t>
  </si>
  <si>
    <t>1A3b</t>
  </si>
  <si>
    <t>20-28-99-99-01-020</t>
  </si>
  <si>
    <t>1A3c</t>
  </si>
  <si>
    <t>Rail</t>
  </si>
  <si>
    <t>20-32-99-99-01-033</t>
  </si>
  <si>
    <t>1A3di</t>
  </si>
  <si>
    <t>Water-borne</t>
  </si>
  <si>
    <t>International</t>
  </si>
  <si>
    <t>Port activities</t>
  </si>
  <si>
    <t>20-40-04-39-01-033</t>
  </si>
  <si>
    <t>20-40-04-39-01-046</t>
  </si>
  <si>
    <t>Transit (CA waters)</t>
  </si>
  <si>
    <t>20-40-04-40-01-033</t>
  </si>
  <si>
    <t>20-40-04-40-01-046</t>
  </si>
  <si>
    <t>1A3dii</t>
  </si>
  <si>
    <t>Interstate</t>
  </si>
  <si>
    <t>20-40-03-39-01-033</t>
  </si>
  <si>
    <t>20-40-03-39-01-046</t>
  </si>
  <si>
    <t>20-40-03-40-01-033</t>
  </si>
  <si>
    <t>20-40-03-40-01-046</t>
  </si>
  <si>
    <t>Harbor craft</t>
  </si>
  <si>
    <t>20-40-02-41-01-033</t>
  </si>
  <si>
    <t>20-40-02-39-01-033</t>
  </si>
  <si>
    <t>20-40-02-39-01-046</t>
  </si>
  <si>
    <t>20-40-02-40-01-033</t>
  </si>
  <si>
    <t>20-40-02-40-01-046</t>
  </si>
  <si>
    <t>20-40-99-99-01-090</t>
  </si>
  <si>
    <t>20-40-99-99-01-034</t>
  </si>
  <si>
    <t>2000-2019 GHG Inventory (2021 Edition)</t>
  </si>
  <si>
    <t>California GHG Emission Inventory Data</t>
  </si>
  <si>
    <t>https://ww2.arb.ca.gov/ghg-inventory-data</t>
  </si>
  <si>
    <t>SEDS</t>
  </si>
  <si>
    <t>EPS</t>
  </si>
  <si>
    <t>eps</t>
  </si>
  <si>
    <t>carb</t>
  </si>
  <si>
    <t>jet fuel</t>
  </si>
  <si>
    <t>biofuel diesel</t>
  </si>
  <si>
    <t>Distillate fuel oil</t>
  </si>
  <si>
    <t>NA</t>
  </si>
  <si>
    <t>petroleum diesel</t>
  </si>
  <si>
    <t>electricity</t>
  </si>
  <si>
    <t>Fuel ethanol</t>
  </si>
  <si>
    <t>biofuel gasoline</t>
  </si>
  <si>
    <t>coal</t>
  </si>
  <si>
    <t>Hydrocarbon</t>
  </si>
  <si>
    <t>lpg propane or butane</t>
  </si>
  <si>
    <t>Motor gasoline</t>
  </si>
  <si>
    <t>petroleum gasoline</t>
  </si>
  <si>
    <t>biomass</t>
  </si>
  <si>
    <t>natural gas</t>
  </si>
  <si>
    <t>LPG propane or butane</t>
  </si>
  <si>
    <t>heavy or residual fuel oil</t>
  </si>
  <si>
    <t>crude oil</t>
  </si>
  <si>
    <t>biodiesel</t>
  </si>
  <si>
    <t>source</t>
  </si>
  <si>
    <t>fuel</t>
  </si>
  <si>
    <t>sector</t>
  </si>
  <si>
    <t>CEC - mid demand forecast</t>
  </si>
  <si>
    <t>CARB GHG Inventory - hold constant</t>
  </si>
  <si>
    <t>Urban</t>
  </si>
  <si>
    <t>Rural</t>
  </si>
  <si>
    <t>(Fourteenth Edition: 2000 to 2019 - Last updated on 7/28/2021)</t>
  </si>
  <si>
    <t>Note: Last historic year is 2020.</t>
  </si>
  <si>
    <t>California Energy Demand Forecast, 2021 - 2035 Baseline Forecast - Mid Demand Case</t>
  </si>
  <si>
    <t>Residential compared to 2020</t>
  </si>
  <si>
    <t>Commercial compared to 2020</t>
  </si>
  <si>
    <t>California Energy Demand 2021 - 2035 Baseline Forecast - Mid Demand Case</t>
  </si>
  <si>
    <t>Note: Forecast based on 2020 actual historic values.</t>
  </si>
  <si>
    <t>Commercial  compared to 2020</t>
  </si>
  <si>
    <t>https://www.energy.ca.gov/data-reports/reports/integrated-energy-policy-report/2021-integrated-energy-policy-report/2021-1</t>
  </si>
  <si>
    <t>https://efiling.energy.ca.gov/GetDocument.aspx?tn=241226</t>
  </si>
  <si>
    <t>https://efiling.energy.ca.gov/GetDocument.aspx?tn=241215</t>
  </si>
  <si>
    <t>Form 1.1 - STATE Planning Area</t>
  </si>
  <si>
    <t>Electricity Consumption by Sector (GWh)</t>
  </si>
  <si>
    <t>Residential_LDEV</t>
  </si>
  <si>
    <t>Commercial_LDEV</t>
  </si>
  <si>
    <t>Total_Consumption</t>
  </si>
  <si>
    <t>* Residential and commercial electric vehicle consumption included in residential and commercial totals.</t>
  </si>
  <si>
    <t>Last historical year is 2020. Consumption includes self-generation.</t>
  </si>
  <si>
    <t>BCEU to exclude both rooftop solar and EV charging:</t>
  </si>
  <si>
    <t>Urban Rural Split</t>
  </si>
  <si>
    <t>Q</t>
  </si>
  <si>
    <t>N</t>
  </si>
  <si>
    <t>No hot tub</t>
  </si>
  <si>
    <t>Hot tub used 0 months</t>
  </si>
  <si>
    <t>Some other fuel</t>
  </si>
  <si>
    <t>Hot tub heating fuel</t>
  </si>
  <si>
    <t>8 to 12</t>
  </si>
  <si>
    <t>4 to 7</t>
  </si>
  <si>
    <t>0 to 3</t>
  </si>
  <si>
    <t>Months hot tub is used</t>
  </si>
  <si>
    <t>No</t>
  </si>
  <si>
    <t>Yes</t>
  </si>
  <si>
    <t>Hot tub</t>
  </si>
  <si>
    <t>Not asked (apartments)</t>
  </si>
  <si>
    <t>No swimming pool</t>
  </si>
  <si>
    <t>Unheated swimming pool</t>
  </si>
  <si>
    <t>Heated swimming pool</t>
  </si>
  <si>
    <t>Heated swimming pool and fuel</t>
  </si>
  <si>
    <t>Months swimming pool is used</t>
  </si>
  <si>
    <t>Swimming pool</t>
  </si>
  <si>
    <t>Not asked (apartments in buildings with 5 or more units)</t>
  </si>
  <si>
    <t>Back-up generator in home</t>
  </si>
  <si>
    <t>Distributed solar generation</t>
  </si>
  <si>
    <t>Natural gas available in neighborhood</t>
  </si>
  <si>
    <t>Park a car within 20 feet of electrical outlet</t>
  </si>
  <si>
    <t>Don't know</t>
  </si>
  <si>
    <t>Electricity meter is a smart meter</t>
  </si>
  <si>
    <t>3 or more</t>
  </si>
  <si>
    <t>Composite</t>
  </si>
  <si>
    <t>Fiberglass</t>
  </si>
  <si>
    <t>Vinyl</t>
  </si>
  <si>
    <t>Metal (aluminum)</t>
  </si>
  <si>
    <t>Window frame material</t>
  </si>
  <si>
    <t>Triple-pane glass</t>
  </si>
  <si>
    <t>Double-pane glass</t>
  </si>
  <si>
    <t>Single-pane glass</t>
  </si>
  <si>
    <t>Type of glass in windows</t>
  </si>
  <si>
    <t>30 or more</t>
  </si>
  <si>
    <t>20 to 29</t>
  </si>
  <si>
    <t>16 to 19</t>
  </si>
  <si>
    <t>10 to 15</t>
  </si>
  <si>
    <t>6 to 9</t>
  </si>
  <si>
    <t>3 to 5</t>
  </si>
  <si>
    <t>1 to 2</t>
  </si>
  <si>
    <t>Number of windows</t>
  </si>
  <si>
    <t>Not asked (mobile homes)</t>
  </si>
  <si>
    <t>All of the time</t>
  </si>
  <si>
    <t>Most of the time</t>
  </si>
  <si>
    <t>Some of the time</t>
  </si>
  <si>
    <t>Never</t>
  </si>
  <si>
    <t>Home is too drafty during the winter</t>
  </si>
  <si>
    <t>Poorly insulated</t>
  </si>
  <si>
    <t>Adequately insulated</t>
  </si>
  <si>
    <t>Well insulated</t>
  </si>
  <si>
    <t>Adequacy of insulation</t>
  </si>
  <si>
    <t>Not asked (apartments and mobile homes)</t>
  </si>
  <si>
    <t>3 or more car garage</t>
  </si>
  <si>
    <t>2-car garage</t>
  </si>
  <si>
    <t>1-car garage</t>
  </si>
  <si>
    <t>Attached garage</t>
  </si>
  <si>
    <t>Unfinished attic</t>
  </si>
  <si>
    <t>Finished attic</t>
  </si>
  <si>
    <t>Attic</t>
  </si>
  <si>
    <t>Unfinished basement</t>
  </si>
  <si>
    <t>Finished basement</t>
  </si>
  <si>
    <t>Basement</t>
  </si>
  <si>
    <t>2 or more</t>
  </si>
  <si>
    <t>Number of half bathrooms</t>
  </si>
  <si>
    <t>Number of full bathrooms</t>
  </si>
  <si>
    <t>5 or more</t>
  </si>
  <si>
    <t>Number of other rooms (excluding bathrooms)</t>
  </si>
  <si>
    <t>Number of bedrooms</t>
  </si>
  <si>
    <t>9 or more</t>
  </si>
  <si>
    <t>1 or 2</t>
  </si>
  <si>
    <t>Total number of rooms (excluding bathrooms)</t>
  </si>
  <si>
    <t>Some other material</t>
  </si>
  <si>
    <t>Slate or synthetic slate</t>
  </si>
  <si>
    <t>Concrete tiles</t>
  </si>
  <si>
    <t>Ceramic or clay tiles</t>
  </si>
  <si>
    <t>Wood shingles or shakes</t>
  </si>
  <si>
    <t>Metal</t>
  </si>
  <si>
    <t>Shingles (composition or asphalt)</t>
  </si>
  <si>
    <t>Major roofing material</t>
  </si>
  <si>
    <t>Stone</t>
  </si>
  <si>
    <t>Stucco</t>
  </si>
  <si>
    <t>Brick</t>
  </si>
  <si>
    <t>Major outside wall construction</t>
  </si>
  <si>
    <t>Number of stories</t>
  </si>
  <si>
    <t>2010 to 2015</t>
  </si>
  <si>
    <t>2000 to 2009</t>
  </si>
  <si>
    <t>1990 to 1999</t>
  </si>
  <si>
    <t>1980 to 1989</t>
  </si>
  <si>
    <t>1970 to 1979</t>
  </si>
  <si>
    <t>1960 to 1969</t>
  </si>
  <si>
    <t>1950 to 1959</t>
  </si>
  <si>
    <t>Before 1950</t>
  </si>
  <si>
    <t>Year of construction</t>
  </si>
  <si>
    <t>Marine</t>
  </si>
  <si>
    <t>Hot-humid</t>
  </si>
  <si>
    <t>Mixed-dry/Hot-dry</t>
  </si>
  <si>
    <t>Mixed-humid</t>
  </si>
  <si>
    <t>Very cold/Cold</t>
  </si>
  <si>
    <t>Urban cluster</t>
  </si>
  <si>
    <t>Urbanized area</t>
  </si>
  <si>
    <t>Pacific</t>
  </si>
  <si>
    <t>Mountain South</t>
  </si>
  <si>
    <t>Mountain North</t>
  </si>
  <si>
    <t>Mountain</t>
  </si>
  <si>
    <t>West</t>
  </si>
  <si>
    <t>West South Central</t>
  </si>
  <si>
    <t>East South Central</t>
  </si>
  <si>
    <t>South Atlantic</t>
  </si>
  <si>
    <t>South</t>
  </si>
  <si>
    <t>West North Central</t>
  </si>
  <si>
    <t>East North Central</t>
  </si>
  <si>
    <t>Midwest</t>
  </si>
  <si>
    <t>Middle Atlantic</t>
  </si>
  <si>
    <t>New England</t>
  </si>
  <si>
    <t>Northeast</t>
  </si>
  <si>
    <t>Census region and division</t>
  </si>
  <si>
    <t>All homes</t>
  </si>
  <si>
    <t>Mobile home</t>
  </si>
  <si>
    <t>Single-family attached</t>
  </si>
  <si>
    <t>Single-family detached</t>
  </si>
  <si>
    <t>Housing unit type</t>
  </si>
  <si>
    <t>Number of housing units (million)</t>
  </si>
  <si>
    <t>California Integrated Energy Policy Report 2021</t>
  </si>
  <si>
    <r>
      <t xml:space="preserve">Source: U.S. Energy Information Administration, Office of Energy Demand and Integrated Statistics, Form EIA-457A of the </t>
    </r>
    <r>
      <rPr>
        <i/>
        <sz val="9"/>
        <color theme="1"/>
        <rFont val="Calibri"/>
        <family val="2"/>
        <scheme val="minor"/>
      </rPr>
      <t>2020 Residential Energy Consumption Survey</t>
    </r>
    <r>
      <rPr>
        <sz val="9"/>
        <color theme="1"/>
        <rFont val="Calibri"/>
        <family val="2"/>
        <scheme val="minor"/>
      </rPr>
      <t xml:space="preserve">
Notes:  Because of rounding, data may not sum to totals.  See RECS Terminology for definition of terms used in these tables.</t>
    </r>
    <r>
      <rPr>
        <vertAlign val="superscript"/>
        <sz val="9"/>
        <color theme="1"/>
        <rFont val="Calibri"/>
        <family val="2"/>
        <scheme val="minor"/>
      </rPr>
      <t xml:space="preserve">
a </t>
    </r>
    <r>
      <rPr>
        <i/>
        <sz val="9"/>
        <color theme="1"/>
        <rFont val="Calibri"/>
        <family val="2"/>
        <scheme val="minor"/>
      </rPr>
      <t xml:space="preserve">Total U.S. </t>
    </r>
    <r>
      <rPr>
        <sz val="9"/>
        <color theme="1"/>
        <rFont val="Calibri"/>
        <family val="2"/>
        <scheme val="minor"/>
      </rPr>
      <t xml:space="preserve">includes all primary occupied housing units in the 50 states and the District of Columbia. Vacant housing units, seasonal units, second homes, military houses, and group quarters are excluded.
</t>
    </r>
    <r>
      <rPr>
        <vertAlign val="superscript"/>
        <sz val="9"/>
        <color theme="1"/>
        <rFont val="Calibri"/>
        <family val="2"/>
        <scheme val="minor"/>
      </rPr>
      <t xml:space="preserve">b </t>
    </r>
    <r>
      <rPr>
        <sz val="9"/>
        <color theme="1"/>
        <rFont val="Calibri"/>
        <family val="2"/>
        <scheme val="minor"/>
      </rPr>
      <t xml:space="preserve">Housing units are classified using criteria created by the U.S. Census Bureau based on 2010 Census data. Urbanized areas are densely settled groupings of blocks or tracts with 50,000 or more people, while urban clusters have at least 2,500 but less than 50,000 people. All other areas are rural.
</t>
    </r>
    <r>
      <rPr>
        <vertAlign val="superscript"/>
        <sz val="9"/>
        <color theme="1"/>
        <rFont val="Calibri"/>
        <family val="2"/>
        <scheme val="minor"/>
      </rPr>
      <t xml:space="preserve">c </t>
    </r>
    <r>
      <rPr>
        <sz val="9"/>
        <color theme="1"/>
        <rFont val="Calibri"/>
        <family val="2"/>
        <scheme val="minor"/>
      </rPr>
      <t>The Building America program, sponsored by the U.S. Department of Energy’s Office of Energy Efficiency and Renewable Energy (EERE), created these climate regions. We combined climate regions for this publication. The Subarctic region is included with data for Very-cold and Cold.
Q = Data withheld because either the relative standard error (RSE) was greater than 50% or fewer than 10 households in reporting sample.
N = No households in reporting sample.</t>
    </r>
  </si>
  <si>
    <t/>
  </si>
  <si>
    <t>Utility had planned or unplanned blackout</t>
  </si>
  <si>
    <t>Unable to pay electric bill</t>
  </si>
  <si>
    <t>Natural disaster or weather      event</t>
  </si>
  <si>
    <t>Experienced power outage lasting more than 24 hours</t>
  </si>
  <si>
    <t>Does not use natural gas</t>
  </si>
  <si>
    <t>Uses natural gas</t>
  </si>
  <si>
    <t>Charge at home</t>
  </si>
  <si>
    <t>Own or lease an all-electric or plug-in hybrid electric vehicle</t>
  </si>
  <si>
    <t>Number of sliding glass or French doors</t>
  </si>
  <si>
    <t>Any ceilings higher than 8 feet</t>
  </si>
  <si>
    <t>Not insulated</t>
  </si>
  <si>
    <t>Shingle (composition)</t>
  </si>
  <si>
    <t>Concrete block</t>
  </si>
  <si>
    <t>Siding (aluminum, fiber cement, vinyl, or steel)</t>
  </si>
  <si>
    <t>Split-level</t>
  </si>
  <si>
    <t>3 or more stories</t>
  </si>
  <si>
    <t>2 stories</t>
  </si>
  <si>
    <t>1 story</t>
  </si>
  <si>
    <t>2016 to 2020</t>
  </si>
  <si>
    <r>
      <t>Climate region</t>
    </r>
    <r>
      <rPr>
        <b/>
        <vertAlign val="superscript"/>
        <sz val="10"/>
        <color theme="1"/>
        <rFont val="Calibri"/>
        <family val="2"/>
        <scheme val="minor"/>
      </rPr>
      <t>c</t>
    </r>
  </si>
  <si>
    <r>
      <t>Census urban-rural classification</t>
    </r>
    <r>
      <rPr>
        <b/>
        <vertAlign val="superscript"/>
        <sz val="10"/>
        <color theme="1"/>
        <rFont val="Calibri"/>
        <family val="2"/>
        <scheme val="minor"/>
      </rPr>
      <t>b</t>
    </r>
  </si>
  <si>
    <t>Apartments
(5 or more unit building)</t>
  </si>
  <si>
    <t>Apartments 
(2–4 unit building)</t>
  </si>
  <si>
    <r>
      <t>Total U.S.</t>
    </r>
    <r>
      <rPr>
        <b/>
        <vertAlign val="superscript"/>
        <sz val="10"/>
        <color theme="1"/>
        <rFont val="Calibri"/>
        <family val="2"/>
        <scheme val="minor"/>
      </rPr>
      <t>a</t>
    </r>
  </si>
  <si>
    <t>Table HC2.1  Structural and geographic characteristics of U.S. homes, by housing unit type, 2020</t>
  </si>
  <si>
    <t>Preliminary data release date: March 2022</t>
  </si>
  <si>
    <t>Scenario</t>
  </si>
  <si>
    <t>ARB Sector</t>
  </si>
  <si>
    <t>BAU Reference</t>
  </si>
  <si>
    <t>High GWP</t>
  </si>
  <si>
    <t>Recycling and Waste</t>
  </si>
  <si>
    <t>Residential and Commercial</t>
  </si>
  <si>
    <t>Transportation (Incl. TCU)</t>
  </si>
  <si>
    <t>https://ww2.arb.ca.gov/sites/default/files/2022-05/2022-draft-sp-PATHWAYS-data-E3.xlsx</t>
  </si>
  <si>
    <t>Variable:</t>
  </si>
  <si>
    <t>Scenario Emissions</t>
  </si>
  <si>
    <t>Units:</t>
  </si>
  <si>
    <t>MMT CO2e</t>
  </si>
  <si>
    <t>Final Energy Demand With Biofuels Breakdown</t>
  </si>
  <si>
    <t>Sector</t>
  </si>
  <si>
    <t>Final Energy Category</t>
  </si>
  <si>
    <t>Conventional Diesel</t>
  </si>
  <si>
    <t>0.044699253069812914</t>
  </si>
  <si>
    <t>0.038794711558269565</t>
  </si>
  <si>
    <t>0.03486509356469861</t>
  </si>
  <si>
    <t>0.03579876096933933</t>
  </si>
  <si>
    <t>0.03541891474316232</t>
  </si>
  <si>
    <t>0.035039068516985315</t>
  </si>
  <si>
    <t>0.0346592222908083</t>
  </si>
  <si>
    <t>0.03427937606463129</t>
  </si>
  <si>
    <t>0.033899529838454276</t>
  </si>
  <si>
    <t>0.033519683612277265</t>
  </si>
  <si>
    <t>0.033139837386100254</t>
  </si>
  <si>
    <t>0.032759991159923244</t>
  </si>
  <si>
    <t>0.03238014493374623</t>
  </si>
  <si>
    <t>0.03200029870756922</t>
  </si>
  <si>
    <t>0.03162045248139221</t>
  </si>
  <si>
    <t>0.031240606255215193</t>
  </si>
  <si>
    <t>0.030860760029038183</t>
  </si>
  <si>
    <t>0.030480913802861175</t>
  </si>
  <si>
    <t>0.03010106757668416</t>
  </si>
  <si>
    <t>0.029721221350507147</t>
  </si>
  <si>
    <t>0.029341375124330132</t>
  </si>
  <si>
    <t>0.028961528898153125</t>
  </si>
  <si>
    <t>0.02858168267197611</t>
  </si>
  <si>
    <t>0.028201836445799103</t>
  </si>
  <si>
    <t>0.02782199021962209</t>
  </si>
  <si>
    <t>0.027442143993445075</t>
  </si>
  <si>
    <t>0.02706229776726807</t>
  </si>
  <si>
    <t>0.026682451541091053</t>
  </si>
  <si>
    <t>0.026302605314914046</t>
  </si>
  <si>
    <t>0.02592275908873703</t>
  </si>
  <si>
    <t>0.02554291286256002</t>
  </si>
  <si>
    <t>Conventional Gasoline / Conventional Ethanol</t>
  </si>
  <si>
    <t>0.0019070616759343311</t>
  </si>
  <si>
    <t>0.00188161538329055</t>
  </si>
  <si>
    <t>0.0023355435975052396</t>
  </si>
  <si>
    <t>0.00265464254996344</t>
  </si>
  <si>
    <t>0.002417202196276341</t>
  </si>
  <si>
    <t>0.0021797618425892415</t>
  </si>
  <si>
    <t>0.0019423214889021426</t>
  </si>
  <si>
    <t>0.0017048811352150435</t>
  </si>
  <si>
    <t>0.0014674407815279441</t>
  </si>
  <si>
    <t>0.001230000427840845</t>
  </si>
  <si>
    <t>0.0009925600741537458</t>
  </si>
  <si>
    <t>0.0007551197204666469</t>
  </si>
  <si>
    <t>0.0005176793667795477</t>
  </si>
  <si>
    <t>0.00028342513043041253</t>
  </si>
  <si>
    <t>0.0000745953642070051</t>
  </si>
  <si>
    <t>0.000004350132452820112</t>
  </si>
  <si>
    <t>0.07915941388799999</t>
  </si>
  <si>
    <t>0.07996829359831578</t>
  </si>
  <si>
    <t>0.08069261481094733</t>
  </si>
  <si>
    <t>0.08134082744589471</t>
  </si>
  <si>
    <t>0.0822476669305263</t>
  </si>
  <si>
    <t>0.08315450641515787</t>
  </si>
  <si>
    <t>0.08406134589978946</t>
  </si>
  <si>
    <t>0.08496818538442104</t>
  </si>
  <si>
    <t>0.0858750248690526</t>
  </si>
  <si>
    <t>0.08678186435368421</t>
  </si>
  <si>
    <t>0.08768870383831578</t>
  </si>
  <si>
    <t>0.08859554332294736</t>
  </si>
  <si>
    <t>0.08950238280757894</t>
  </si>
  <si>
    <t>0.09040922229221052</t>
  </si>
  <si>
    <t>0.0913160617768421</t>
  </si>
  <si>
    <t>0.09222290126147367</t>
  </si>
  <si>
    <t>0.09312974074610525</t>
  </si>
  <si>
    <t>0.09403658023073683</t>
  </si>
  <si>
    <t>0.0949434197153684</t>
  </si>
  <si>
    <t>0.0958502592</t>
  </si>
  <si>
    <t>0.09675709868463157</t>
  </si>
  <si>
    <t>0.09766393816926315</t>
  </si>
  <si>
    <t>0.09857077765389473</t>
  </si>
  <si>
    <t>0.09947761713852632</t>
  </si>
  <si>
    <t>0.10038445662315788</t>
  </si>
  <si>
    <t>0.10129129610778949</t>
  </si>
  <si>
    <t>0.10219813559242104</t>
  </si>
  <si>
    <t>0.10310497507705263</t>
  </si>
  <si>
    <t>0.10401181456168421</t>
  </si>
  <si>
    <t>0.10491865404631577</t>
  </si>
  <si>
    <t>0.10582549353094738</t>
  </si>
  <si>
    <t>0.011998613607648964</t>
  </si>
  <si>
    <t>0.012469196233122927</t>
  </si>
  <si>
    <t>0.011693998683768922</t>
  </si>
  <si>
    <t>0.011202761916051872</t>
  </si>
  <si>
    <t>0.010846248004868986</t>
  </si>
  <si>
    <t>0.010489734093686118</t>
  </si>
  <si>
    <t>0.010133220182503233</t>
  </si>
  <si>
    <t>0.009776706271320356</t>
  </si>
  <si>
    <t>0.009420192360137476</t>
  </si>
  <si>
    <t>0.009063678448954598</t>
  </si>
  <si>
    <t>0.008707164537771716</t>
  </si>
  <si>
    <t>0.008350650626588841</t>
  </si>
  <si>
    <t>0.007994136715405963</t>
  </si>
  <si>
    <t>0.007637622804223079</t>
  </si>
  <si>
    <t>0.007281108893040204</t>
  </si>
  <si>
    <t>0.0069245949818573255</t>
  </si>
  <si>
    <t>0.006568081070674447</t>
  </si>
  <si>
    <t>0.006211567159491567</t>
  </si>
  <si>
    <t>0.0058550532483086885</t>
  </si>
  <si>
    <t>0.00549853933712581</t>
  </si>
  <si>
    <t>0.00514202542594293</t>
  </si>
  <si>
    <t>0.004785511514760055</t>
  </si>
  <si>
    <t>0.0044289976035771705</t>
  </si>
  <si>
    <t>0.004072483692394293</t>
  </si>
  <si>
    <t>0.0037159697812114197</t>
  </si>
  <si>
    <t>0.0033594558700285352</t>
  </si>
  <si>
    <t>0.0030029419588456546</t>
  </si>
  <si>
    <t>0.002646428047662777</t>
  </si>
  <si>
    <t>0.0022899141364799</t>
  </si>
  <si>
    <t>0.0019355169936631682</t>
  </si>
  <si>
    <t>0.0016022511427284253</t>
  </si>
  <si>
    <t>0.0018612799487999982</t>
  </si>
  <si>
    <t>0.0018612799488000008</t>
  </si>
  <si>
    <t>0.0018612799488000001</t>
  </si>
  <si>
    <t>0.0018612799487999986</t>
  </si>
  <si>
    <t>0.0018612799488000034</t>
  </si>
  <si>
    <t>0.0018612799487999951</t>
  </si>
  <si>
    <t>0.0018612799488000016</t>
  </si>
  <si>
    <t>0.0018612799487999977</t>
  </si>
  <si>
    <t>0.001861279948799999</t>
  </si>
  <si>
    <t>0.001861279948800003</t>
  </si>
  <si>
    <t>0.0018612799487999993</t>
  </si>
  <si>
    <t>0.0018612799488000038</t>
  </si>
  <si>
    <t>0.0018612799487999995</t>
  </si>
  <si>
    <t>0.0018612799488</t>
  </si>
  <si>
    <t>0.0018612799487999964</t>
  </si>
  <si>
    <t>0.001861279948800002</t>
  </si>
  <si>
    <t>0.0018612799488000012</t>
  </si>
  <si>
    <t>0.001861279948799996</t>
  </si>
  <si>
    <t>0.001861279948800001</t>
  </si>
  <si>
    <t>0.0018612799488000025</t>
  </si>
  <si>
    <t>0.0018612799488000003</t>
  </si>
  <si>
    <t>0.0198154977335959</t>
  </si>
  <si>
    <t>0.0192446667002241</t>
  </si>
  <si>
    <t>0.018781003483940725</t>
  </si>
  <si>
    <t>0.02057519149753719</t>
  </si>
  <si>
    <t>0.021109673755772877</t>
  </si>
  <si>
    <t>0.019924850144209496</t>
  </si>
  <si>
    <t>0.019981891806283538</t>
  </si>
  <si>
    <t>0.021622204415034846</t>
  </si>
  <si>
    <t>0.022878766167453185</t>
  </si>
  <si>
    <t>0.02398049042545182</t>
  </si>
  <si>
    <t>0.025138566930553052</t>
  </si>
  <si>
    <t>0.02557727982879493</t>
  </si>
  <si>
    <t>0.02653903213031352</t>
  </si>
  <si>
    <t>0.027267036496442576</t>
  </si>
  <si>
    <t>0.028290554438782603</t>
  </si>
  <si>
    <t>0.028785044213423136</t>
  </si>
  <si>
    <t>0.02892364294965203</t>
  </si>
  <si>
    <t>0.029634735346043602</t>
  </si>
  <si>
    <t>0.030050380502759474</t>
  </si>
  <si>
    <t>0.03077039487019144</t>
  </si>
  <si>
    <t>0.03149844191438608</t>
  </si>
  <si>
    <t>0.03223453245485036</t>
  </si>
  <si>
    <t>0.03264555935845405</t>
  </si>
  <si>
    <t>0.03339017126925622</t>
  </si>
  <si>
    <t>0.033794381870165</t>
  </si>
  <si>
    <t>0.034547231909553486</t>
  </si>
  <si>
    <t>0.03530801595499303</t>
  </si>
  <si>
    <t>0.03570481940527644</t>
  </si>
  <si>
    <t>0.036473496215504865</t>
  </si>
  <si>
    <t>0.03763807813692903</t>
  </si>
  <si>
    <t>0.03843070421588384</t>
  </si>
  <si>
    <t>0.37912485007093766</t>
  </si>
  <si>
    <t>0.37836092844054836</t>
  </si>
  <si>
    <t>0.377531269709353</t>
  </si>
  <si>
    <t>0.3770989186449266</t>
  </si>
  <si>
    <t>0.3764100179918495</t>
  </si>
  <si>
    <t>0.3454518946670939</t>
  </si>
  <si>
    <t>0.33653270404048075</t>
  </si>
  <si>
    <t>0.3526910205517142</t>
  </si>
  <si>
    <t>0.3626989424502766</t>
  </si>
  <si>
    <t>0.369344316467188</t>
  </si>
  <si>
    <t>0.3768949819321695</t>
  </si>
  <si>
    <t>0.3730947542512624</t>
  </si>
  <si>
    <t>0.37595343959547173</t>
  </si>
  <si>
    <t>0.37408745263906473</t>
  </si>
  <si>
    <t>0.3749374645753696</t>
  </si>
  <si>
    <t>0.3683164523970662</t>
  </si>
  <si>
    <t>0.3585777492256738</t>
  </si>
  <si>
    <t>0.3570601343868022</t>
  </si>
  <si>
    <t>0.35303167193846247</t>
  </si>
  <si>
    <t>0.35350462207293903</t>
  </si>
  <si>
    <t>0.3547243450621953</t>
  </si>
  <si>
    <t>0.3565729322836437</t>
  </si>
  <si>
    <t>0.355270834916937</t>
  </si>
  <si>
    <t>0.3579157926044114</t>
  </si>
  <si>
    <t>0.35712305855050575</t>
  </si>
  <si>
    <t>0.3601427975056748</t>
  </si>
  <si>
    <t>0.36327826743539726</t>
  </si>
  <si>
    <t>0.36270228577907954</t>
  </si>
  <si>
    <t>0.36590112603336733</t>
  </si>
  <si>
    <t>0.3753273913233974</t>
  </si>
  <si>
    <t>0.3788381241764769</t>
  </si>
  <si>
    <t>0.2115810043174134</t>
  </si>
  <si>
    <t>0.211299778812402</t>
  </si>
  <si>
    <t>0.21113820024123076</t>
  </si>
  <si>
    <t>0.21137073514044924</t>
  </si>
  <si>
    <t>0.2112210613462457</t>
  </si>
  <si>
    <t>0.1942579118264468</t>
  </si>
  <si>
    <t>0.19013288907414455</t>
  </si>
  <si>
    <t>0.19789055360251329</t>
  </si>
  <si>
    <t>0.2023401195145642</t>
  </si>
  <si>
    <t>0.20495988461999148</t>
  </si>
  <si>
    <t>0.2092743688638671</t>
  </si>
  <si>
    <t>0.20711370401903298</t>
  </si>
  <si>
    <t>0.20858242068163071</t>
  </si>
  <si>
    <t>0.20768963994016604</t>
  </si>
  <si>
    <t>0.20873440244694472</t>
  </si>
  <si>
    <t>0.20571176914590766</t>
  </si>
  <si>
    <t>0.20036022144345017</t>
  </si>
  <si>
    <t>0.19904008735145345</t>
  </si>
  <si>
    <t>0.19574039938004267</t>
  </si>
  <si>
    <t>0.1944304187357049</t>
  </si>
  <si>
    <t>0.19312353543226213</t>
  </si>
  <si>
    <t>0.1918251245291499</t>
  </si>
  <si>
    <t>0.1886168692771628</t>
  </si>
  <si>
    <t>0.18736701972205136</t>
  </si>
  <si>
    <t>0.18424302155481403</t>
  </si>
  <si>
    <t>0.1830580461791527</t>
  </si>
  <si>
    <t>0.18165541670109311</t>
  </si>
  <si>
    <t>0.1784185534309208</t>
  </si>
  <si>
    <t>0.17707493156125761</t>
  </si>
  <si>
    <t>0.17374355616523923</t>
  </si>
  <si>
    <t>0.17205815555880846</t>
  </si>
  <si>
    <t>0.007994197380096</t>
  </si>
  <si>
    <t>0.007994197380096001</t>
  </si>
  <si>
    <t>0.007994197380095998</t>
  </si>
  <si>
    <t>0.00735466158968832</t>
  </si>
  <si>
    <t>0.006968142146360679</t>
  </si>
  <si>
    <t>0.007116034797892455</t>
  </si>
  <si>
    <t>0.005644622828111984</t>
  </si>
  <si>
    <t>0.004029075479568383</t>
  </si>
  <si>
    <t>0.0038528034273372664</t>
  </si>
  <si>
    <t>0.0035606954550685592</t>
  </si>
  <si>
    <t>0.0033390963036922985</t>
  </si>
  <si>
    <t>0.0030822427418698136</t>
  </si>
  <si>
    <t>0.002853089073969362</t>
  </si>
  <si>
    <t>0.002568535618224845</t>
  </si>
  <si>
    <t>0.0022663549572572153</t>
  </si>
  <si>
    <t>0.0020145377397841916</t>
  </si>
  <si>
    <t>0.0017450933170880562</t>
  </si>
  <si>
    <t>0.0014957942717897625</t>
  </si>
  <si>
    <t>0.0012464952264914688</t>
  </si>
  <si>
    <t>0.0009971961811931745</t>
  </si>
  <si>
    <t>0.0007403426193706903</t>
  </si>
  <si>
    <t>0.0004935617462471272</t>
  </si>
  <si>
    <t>0.0002442627009488328</t>
  </si>
  <si>
    <t>-2.6291902682773482e-020</t>
  </si>
  <si>
    <t>1.3145951341386741e-020</t>
  </si>
  <si>
    <t>0.02074430507598469</t>
  </si>
  <si>
    <t>0.019582243376629505</t>
  </si>
  <si>
    <t>0.022195901336088838</t>
  </si>
  <si>
    <t>0.02194025021489203</t>
  </si>
  <si>
    <t>0.019325756608925222</t>
  </si>
  <si>
    <t>0.01860777396724346</t>
  </si>
  <si>
    <t>0.017080714854191693</t>
  </si>
  <si>
    <t>0.016708138680117363</t>
  </si>
  <si>
    <t>0.016155671625173486</t>
  </si>
  <si>
    <t>0.015254569161886673</t>
  </si>
  <si>
    <t>0.014394372757222412</t>
  </si>
  <si>
    <t>0.013485445495028624</t>
  </si>
  <si>
    <t>0.012604910537075548</t>
  </si>
  <si>
    <t>0.011664607810760556</t>
  </si>
  <si>
    <t>0.010775491324062246</t>
  </si>
  <si>
    <t>0.009967965954026145</t>
  </si>
  <si>
    <t>0.009291631983500763</t>
  </si>
  <si>
    <t>0.008561320922052355</t>
  </si>
  <si>
    <t>0.007886961193245367</t>
  </si>
  <si>
    <t>0.007078006024304192</t>
  </si>
  <si>
    <t>0.0071355733459521255</t>
  </si>
  <si>
    <t>0.00690895031089055</t>
  </si>
  <si>
    <t>0.006666886509252191</t>
  </si>
  <si>
    <t>0.006472840312467368</t>
  </si>
  <si>
    <t>0.006296631963881751</t>
  </si>
  <si>
    <t>0.006155328742957091</t>
  </si>
  <si>
    <t>0.006035474098365047</t>
  </si>
  <si>
    <t>0.005913366292284276</t>
  </si>
  <si>
    <t>0.005808416182098672</t>
  </si>
  <si>
    <t>0.005715828473287381</t>
  </si>
  <si>
    <t>0.0056246150264480325</t>
  </si>
  <si>
    <t>0.04360003176931578</t>
  </si>
  <si>
    <t>0.042395961088851714</t>
  </si>
  <si>
    <t>0.04458799121945699</t>
  </si>
  <si>
    <t>0.04530347383004514</t>
  </si>
  <si>
    <t>0.05016693178785376</t>
  </si>
  <si>
    <t>0.04259151327823682</t>
  </si>
  <si>
    <t>0.03999451075112083</t>
  </si>
  <si>
    <t>0.0413718681908849</t>
  </si>
  <si>
    <t>0.042977883672126856</t>
  </si>
  <si>
    <t>0.043751120565769734</t>
  </si>
  <si>
    <t>0.04485106777944517</t>
  </si>
  <si>
    <t>0.04552027811580867</t>
  </si>
  <si>
    <t>0.045935032268733356</t>
  </si>
  <si>
    <t>0.046283126900831174</t>
  </si>
  <si>
    <t>0.04669360807603899</t>
  </si>
  <si>
    <t>0.047315561111277535</t>
  </si>
  <si>
    <t>0.04787226056157388</t>
  </si>
  <si>
    <t>0.048349603060404304</t>
  </si>
  <si>
    <t>0.04906319165886705</t>
  </si>
  <si>
    <t>0.049611637425150304</t>
  </si>
  <si>
    <t>0.049905291854555375</t>
  </si>
  <si>
    <t>0.050088677794851905</t>
  </si>
  <si>
    <t>0.05048587156836462</t>
  </si>
  <si>
    <t>0.05092590176753478</t>
  </si>
  <si>
    <t>0.051422075515744584</t>
  </si>
  <si>
    <t>0.0517652546905457</t>
  </si>
  <si>
    <t>0.052326085214751336</t>
  </si>
  <si>
    <t>0.05315815439631007</t>
  </si>
  <si>
    <t>0.05427322179083806</t>
  </si>
  <si>
    <t>0.05518517912755267</t>
  </si>
  <si>
    <t>0.05578064201081838</t>
  </si>
  <si>
    <t>0.022238305177916647</t>
  </si>
  <si>
    <t>0.00986739273810811</t>
  </si>
  <si>
    <t>0.010351316107992921</t>
  </si>
  <si>
    <t>0.0019814201411719923</t>
  </si>
  <si>
    <t>0.002104097760995762</t>
  </si>
  <si>
    <t>0.0018506130091455915</t>
  </si>
  <si>
    <t>0.0018272943419939463</t>
  </si>
  <si>
    <t>0.0019096805169164415</t>
  </si>
  <si>
    <t>0.0019653280742263765</t>
  </si>
  <si>
    <t>0.002013187281178658</t>
  </si>
  <si>
    <t>0.002058937702811066</t>
  </si>
  <si>
    <t>0.0020811082496857056</t>
  </si>
  <si>
    <t>0.002097892242795475</t>
  </si>
  <si>
    <t>0.002104947520534705</t>
  </si>
  <si>
    <t>0.0021181238738792753</t>
  </si>
  <si>
    <t>0.0021409196106692355</t>
  </si>
  <si>
    <t>0.0021633385209998196</t>
  </si>
  <si>
    <t>0.002173090550328911</t>
  </si>
  <si>
    <t>0.002189937753196384</t>
  </si>
  <si>
    <t>0.002205011936179763</t>
  </si>
  <si>
    <t>0.002222973114735037</t>
  </si>
  <si>
    <t>0.002237726578959418</t>
  </si>
  <si>
    <t>0.002249278053580848</t>
  </si>
  <si>
    <t>0.002268325041370493</t>
  </si>
  <si>
    <t>0.0022824103564949693</t>
  </si>
  <si>
    <t>0.0022904690242234803</t>
  </si>
  <si>
    <t>0.0023050588935026976</t>
  </si>
  <si>
    <t>0.0023336158341887106</t>
  </si>
  <si>
    <t>0.0023647446310827718</t>
  </si>
  <si>
    <t>0.002383606920217659</t>
  </si>
  <si>
    <t>0.002399800946639344</t>
  </si>
  <si>
    <t>0.119396386332</t>
  </si>
  <si>
    <t>0.119955903768</t>
  </si>
  <si>
    <t>0.120180688956</t>
  </si>
  <si>
    <t>0.12013075321199998</t>
  </si>
  <si>
    <t>0.12679998456613495</t>
  </si>
  <si>
    <t>0.10952457359961304</t>
  </si>
  <si>
    <t>0.10893415651956964</t>
  </si>
  <si>
    <t>0.1148316973763283</t>
  </si>
  <si>
    <t>0.11726643337217242</t>
  </si>
  <si>
    <t>0.11964360366006888</t>
  </si>
  <si>
    <t>0.12170713308413472</t>
  </si>
  <si>
    <t>0.12283225072022702</t>
  </si>
  <si>
    <t>0.12339857375223723</t>
  </si>
  <si>
    <t>0.1235292857704281</t>
  </si>
  <si>
    <t>0.12364714962440673</t>
  </si>
  <si>
    <t>0.12397655204695657</t>
  </si>
  <si>
    <t>0.12443601994692868</t>
  </si>
  <si>
    <t>0.12457297755883529</t>
  </si>
  <si>
    <t>0.12488119953948743</t>
  </si>
  <si>
    <t>0.12555531758643804</t>
  </si>
  <si>
    <t>0.12649529983126315</t>
  </si>
  <si>
    <t>0.12716700601638378</t>
  </si>
  <si>
    <t>0.12791229840678967</t>
  </si>
  <si>
    <t>0.12894475050487653</t>
  </si>
  <si>
    <t>0.12977230381400842</t>
  </si>
  <si>
    <t>0.1303603379538919</t>
  </si>
  <si>
    <t>0.13133749619433932</t>
  </si>
  <si>
    <t>0.13296264838584432</t>
  </si>
  <si>
    <t>0.13463907614623458</t>
  </si>
  <si>
    <t>0.13587286657970118</t>
  </si>
  <si>
    <t>0.1370365086732797</t>
  </si>
  <si>
    <t>0.025145771148565147</t>
  </si>
  <si>
    <t>0.024415676454538182</t>
  </si>
  <si>
    <t>0.023328288472248535</t>
  </si>
  <si>
    <t>0.022342054282794847</t>
  </si>
  <si>
    <t>0.023605717360056067</t>
  </si>
  <si>
    <t>0.020606535518763635</t>
  </si>
  <si>
    <t>0.020407490155615833</t>
  </si>
  <si>
    <t>0.021427428605171685</t>
  </si>
  <si>
    <t>0.02203962949755965</t>
  </si>
  <si>
    <t>0.02255048588735057</t>
  </si>
  <si>
    <t>0.02304278076009707</t>
  </si>
  <si>
    <t>0.023252181752689997</t>
  </si>
  <si>
    <t>0.02340613564087733</t>
  </si>
  <si>
    <t>0.02346491332789115</t>
  </si>
  <si>
    <t>0.023605928717096904</t>
  </si>
  <si>
    <t>0.02389114694468268</t>
  </si>
  <si>
    <t>0.024154892593969992</t>
  </si>
  <si>
    <t>0.024225436964866252</t>
  </si>
  <si>
    <t>0.024404747335806908</t>
  </si>
  <si>
    <t>0.024550211067289978</t>
  </si>
  <si>
    <t>0.024732853680113222</t>
  </si>
  <si>
    <t>0.02488995803230897</t>
  </si>
  <si>
    <t>0.02500861511059827</t>
  </si>
  <si>
    <t>0.025197119455728823</t>
  </si>
  <si>
    <t>0.0253361432646508</t>
  </si>
  <si>
    <t>0.02537758723439687</t>
  </si>
  <si>
    <t>0.025497676880114915</t>
  </si>
  <si>
    <t>0.025800401151534834</t>
  </si>
  <si>
    <t>0.02612283811679984</t>
  </si>
  <si>
    <t>0.026269419500227063</t>
  </si>
  <si>
    <t>0.026384726906672464</t>
  </si>
  <si>
    <t>0.14970121257148783</t>
  </si>
  <si>
    <t>0.1567985961286483</t>
  </si>
  <si>
    <t>0.15352376784125094</t>
  </si>
  <si>
    <t>0.15472475505072775</t>
  </si>
  <si>
    <t>0.16017635651766698</t>
  </si>
  <si>
    <t>0.14298712120610077</t>
  </si>
  <si>
    <t>0.1427472777326439</t>
  </si>
  <si>
    <t>0.149484084988455</t>
  </si>
  <si>
    <t>0.15357206367885431</t>
  </si>
  <si>
    <t>0.1565611229749704</t>
  </si>
  <si>
    <t>0.15895495447022462</t>
  </si>
  <si>
    <t>0.16019371749903694</t>
  </si>
  <si>
    <t>0.16097974626312572</t>
  </si>
  <si>
    <t>0.16112002939465966</t>
  </si>
  <si>
    <t>0.16133484981195317</t>
  </si>
  <si>
    <t>0.1617157384538363</t>
  </si>
  <si>
    <t>0.16208745892877696</t>
  </si>
  <si>
    <t>0.1618694389488512</t>
  </si>
  <si>
    <t>0.16212407173176963</t>
  </si>
  <si>
    <t>0.1628107882411464</t>
  </si>
  <si>
    <t>0.1640683453197257</t>
  </si>
  <si>
    <t>0.16506818962994924</t>
  </si>
  <si>
    <t>0.16610148698400012</t>
  </si>
  <si>
    <t>0.16743442434179587</t>
  </si>
  <si>
    <t>0.16859352086177645</t>
  </si>
  <si>
    <t>0.16935446902458964</t>
  </si>
  <si>
    <t>0.1705666429430382</t>
  </si>
  <si>
    <t>0.1725672810690902</t>
  </si>
  <si>
    <t>0.17464141987077814</t>
  </si>
  <si>
    <t>0.1760288599646057</t>
  </si>
  <si>
    <t>0.17733164077262925</t>
  </si>
  <si>
    <t>0.018045380540275203</t>
  </si>
  <si>
    <t>0.0180453805402752</t>
  </si>
  <si>
    <t>0.018045380540275196</t>
  </si>
  <si>
    <t>0.01669866657702627</t>
  </si>
  <si>
    <t>0.016345330278843957</t>
  </si>
  <si>
    <t>0.01682010680572696</t>
  </si>
  <si>
    <t>0.01701191984604713</t>
  </si>
  <si>
    <t>0.01709383600544035</t>
  </si>
  <si>
    <t>0.017136263741866463</t>
  </si>
  <si>
    <t>0.01711263853749781</t>
  </si>
  <si>
    <t>0.0170742381431117</t>
  </si>
  <si>
    <t>0.016971160996330156</t>
  </si>
  <si>
    <t>0.016890225636202218</t>
  </si>
  <si>
    <t>0.016899050168359835</t>
  </si>
  <si>
    <t>0.01682572208506745</t>
  </si>
  <si>
    <t>0.016723242747825644</t>
  </si>
  <si>
    <t>0.01663480950125441</t>
  </si>
  <si>
    <t>0.016582992662230078</t>
  </si>
  <si>
    <t>0.016554808587152185</t>
  </si>
  <si>
    <t>0.016510896559749105</t>
  </si>
  <si>
    <t>0.01651415631052205</t>
  </si>
  <si>
    <t>0.01655280187172275</t>
  </si>
  <si>
    <t>0.01657043415404457</t>
  </si>
  <si>
    <t>0.01648622516045381</t>
  </si>
  <si>
    <t>0.016499387960537737</t>
  </si>
  <si>
    <t>0.01659681199077207</t>
  </si>
  <si>
    <t>0.01668811956590972</t>
  </si>
  <si>
    <t>0.016652633593800537</t>
  </si>
  <si>
    <t>0.016640207132501476</t>
  </si>
  <si>
    <t>Oil &amp; Gas Extraction</t>
  </si>
  <si>
    <t>0.0012959935839407988</t>
  </si>
  <si>
    <t>0.0008658120031243806</t>
  </si>
  <si>
    <t>0.0008055127356746454</t>
  </si>
  <si>
    <t>0.0006994017539785376</t>
  </si>
  <si>
    <t>0.0006398932502553423</t>
  </si>
  <si>
    <t>0.0006360540506904766</t>
  </si>
  <si>
    <t>0.0006548100088089096</t>
  </si>
  <si>
    <t>0.000658543133508068</t>
  </si>
  <si>
    <t>0.0006701754179850624</t>
  </si>
  <si>
    <t>0.0006657059638178752</t>
  </si>
  <si>
    <t>0.0006556467421692634</t>
  </si>
  <si>
    <t>0.0006520593618761289</t>
  </si>
  <si>
    <t>0.0006366040702798503</t>
  </si>
  <si>
    <t>0.000618881830346565</t>
  </si>
  <si>
    <t>0.0006093713299996028</t>
  </si>
  <si>
    <t>0.0005962857921616308</t>
  </si>
  <si>
    <t>0.0005931956358356329</t>
  </si>
  <si>
    <t>0.0005906402179557582</t>
  </si>
  <si>
    <t>0.00058111900728897</t>
  </si>
  <si>
    <t>0.0005698591216204582</t>
  </si>
  <si>
    <t>0.0005648131189355863</t>
  </si>
  <si>
    <t>0.000561303515976952</t>
  </si>
  <si>
    <t>0.0005561567841055499</t>
  </si>
  <si>
    <t>0.0005445398520572816</t>
  </si>
  <si>
    <t>0.0005318625383914489</t>
  </si>
  <si>
    <t>0.0005224841229139207</t>
  </si>
  <si>
    <t>0.0005163470084377011</t>
  </si>
  <si>
    <t>0.0005129362063451897</t>
  </si>
  <si>
    <t>0.0005087835436701859</t>
  </si>
  <si>
    <t>0.02135867684210526</t>
  </si>
  <si>
    <t>0.021348634736842103</t>
  </si>
  <si>
    <t>0.021336944210526315</t>
  </si>
  <si>
    <t>0.021326305263157895</t>
  </si>
  <si>
    <t>0.021698747368421048</t>
  </si>
  <si>
    <t>0.01916373006487433</t>
  </si>
  <si>
    <t>0.01782905188526632</t>
  </si>
  <si>
    <t>0.018016172116186297</t>
  </si>
  <si>
    <t>0.018850195106665326</t>
  </si>
  <si>
    <t>0.019262149874584578</t>
  </si>
  <si>
    <t>0.01991225667632676</t>
  </si>
  <si>
    <t>0.020087260360368512</t>
  </si>
  <si>
    <t>0.02008687873992114</t>
  </si>
  <si>
    <t>0.02027846350849619</t>
  </si>
  <si>
    <t>0.02009216214650806</t>
  </si>
  <si>
    <t>0.019818972376721835</t>
  </si>
  <si>
    <t>0.019796162530254076</t>
  </si>
  <si>
    <t>0.019646765628435273</t>
  </si>
  <si>
    <t>0.019819223179489413</t>
  </si>
  <si>
    <t>0.02000693651973305</t>
  </si>
  <si>
    <t>0.01995311160464765</t>
  </si>
  <si>
    <t>0.01982997963225247</t>
  </si>
  <si>
    <t>0.01991553930237549</t>
  </si>
  <si>
    <t>0.020051317223584487</t>
  </si>
  <si>
    <t>0.020124609963535853</t>
  </si>
  <si>
    <t>0.01995602666078649</t>
  </si>
  <si>
    <t>0.019737350172580555</t>
  </si>
  <si>
    <t>0.019630897540164817</t>
  </si>
  <si>
    <t>0.01963905397738145</t>
  </si>
  <si>
    <t>0.019746489989635217</t>
  </si>
  <si>
    <t>0.01982186952420904</t>
  </si>
  <si>
    <t>0.30155905035694663</t>
  </si>
  <si>
    <t>0.2673157528876674</t>
  </si>
  <si>
    <t>0.26596321007893453</t>
  </si>
  <si>
    <t>0.26189708064759587</t>
  </si>
  <si>
    <t>0.2618970806475958</t>
  </si>
  <si>
    <t>0.22739712167725645</t>
  </si>
  <si>
    <t>0.20840218148486686</t>
  </si>
  <si>
    <t>0.20751743984423185</t>
  </si>
  <si>
    <t>0.21402913068797885</t>
  </si>
  <si>
    <t>0.2156611419453471</t>
  </si>
  <si>
    <t>0.2199082220320186</t>
  </si>
  <si>
    <t>0.2188961947302969</t>
  </si>
  <si>
    <t>0.21605705278644635</t>
  </si>
  <si>
    <t>0.2153630307656374</t>
  </si>
  <si>
    <t>0.21075825093594322</t>
  </si>
  <si>
    <t>0.20540120703152775</t>
  </si>
  <si>
    <t>0.20250547497357785</t>
  </si>
  <si>
    <t>0.19841856507196792</t>
  </si>
  <si>
    <t>0.19765735624374298</t>
  </si>
  <si>
    <t>0.1970787824001023</t>
  </si>
  <si>
    <t>0.19417751430622715</t>
  </si>
  <si>
    <t>0.1906927262052473</t>
  </si>
  <si>
    <t>0.18928689300891582</t>
  </si>
  <si>
    <t>0.1883994783228413</t>
  </si>
  <si>
    <t>0.1869661736418158</t>
  </si>
  <si>
    <t>0.1833571098938136</t>
  </si>
  <si>
    <t>0.17938616500307256</t>
  </si>
  <si>
    <t>0.17652412537081183</t>
  </si>
  <si>
    <t>0.17475711816234124</t>
  </si>
  <si>
    <t>0.1739163869737758</t>
  </si>
  <si>
    <t>0.17282906794792802</t>
  </si>
  <si>
    <t>0.021780853067519996</t>
  </si>
  <si>
    <t>0.021780853067520003</t>
  </si>
  <si>
    <t>0.021780853067519992</t>
  </si>
  <si>
    <t>0.018911639957887996</t>
  </si>
  <si>
    <t>0.017302545627706716</t>
  </si>
  <si>
    <t>0.017198734678585986</t>
  </si>
  <si>
    <t>0.017705890865975123</t>
  </si>
  <si>
    <t>0.01780683357855309</t>
  </si>
  <si>
    <t>0.018121367499386514</t>
  </si>
  <si>
    <t>0.01800051463114976</t>
  </si>
  <si>
    <t>0.017728515916544053</t>
  </si>
  <si>
    <t>0.01763151409447275</t>
  </si>
  <si>
    <t>0.017213607063999443</t>
  </si>
  <si>
    <t>0.016734402345167862</t>
  </si>
  <si>
    <t>0.016477240910616135</t>
  </si>
  <si>
    <t>0.016123411400124747</t>
  </si>
  <si>
    <t>0.016039854383691154</t>
  </si>
  <si>
    <t>0.01597075655456615</t>
  </si>
  <si>
    <t>0.015713305515775898</t>
  </si>
  <si>
    <t>0.015408841161034782</t>
  </si>
  <si>
    <t>0.0152723985721222</t>
  </si>
  <si>
    <t>0.015177499828772943</t>
  </si>
  <si>
    <t>0.01503833354908024</t>
  </si>
  <si>
    <t>0.014724214753892257</t>
  </si>
  <si>
    <t>0.01438142351792861</t>
  </si>
  <si>
    <t>0.014127833623597378</t>
  </si>
  <si>
    <t>0.013961887658071295</t>
  </si>
  <si>
    <t>0.013869660464224182</t>
  </si>
  <si>
    <t>0.013757373554834132</t>
  </si>
  <si>
    <t>Petroleum Refining</t>
  </si>
  <si>
    <t>Coke</t>
  </si>
  <si>
    <t>0.05693917259416066</t>
  </si>
  <si>
    <t>0.06284451053165818</t>
  </si>
  <si>
    <t>0.06328930513430234</t>
  </si>
  <si>
    <t>0.06314621706961734</t>
  </si>
  <si>
    <t>0.06332905206570168</t>
  </si>
  <si>
    <t>0.05922979927349499</t>
  </si>
  <si>
    <t>0.06349992361540646</t>
  </si>
  <si>
    <t>0.05957066121734092</t>
  </si>
  <si>
    <t>0.0608621587630236</t>
  </si>
  <si>
    <t>0.060476698305105187</t>
  </si>
  <si>
    <t>0.060007124572408824</t>
  </si>
  <si>
    <t>0.0588219314445469</t>
  </si>
  <si>
    <t>0.05859333180366474</t>
  </si>
  <si>
    <t>0.05637478325788438</t>
  </si>
  <si>
    <t>0.055248178848953125</t>
  </si>
  <si>
    <t>0.054139350631629016</t>
  </si>
  <si>
    <t>0.05334558479133879</t>
  </si>
  <si>
    <t>0.052055588769109526</t>
  </si>
  <si>
    <t>0.05186655999948314</t>
  </si>
  <si>
    <t>0.050326459473804486</t>
  </si>
  <si>
    <t>0.04946040861895485</t>
  </si>
  <si>
    <t>0.04975232853051802</t>
  </si>
  <si>
    <t>0.04851666964232186</t>
  </si>
  <si>
    <t>0.047993347362271246</t>
  </si>
  <si>
    <t>0.04797352175192908</t>
  </si>
  <si>
    <t>0.047926911862216995</t>
  </si>
  <si>
    <t>0.0473574808702735</t>
  </si>
  <si>
    <t>0.047149747984175525</t>
  </si>
  <si>
    <t>0.04704187167690428</t>
  </si>
  <si>
    <t>0.04699960966075937</t>
  </si>
  <si>
    <t>0.04676179208902597</t>
  </si>
  <si>
    <t>0.026936939516129032</t>
  </si>
  <si>
    <t>0.026947790806451613</t>
  </si>
  <si>
    <t>0.02694075387096774</t>
  </si>
  <si>
    <t>0.026928428709677425</t>
  </si>
  <si>
    <t>0.02691441532258065</t>
  </si>
  <si>
    <t>0.025088510430601244</t>
  </si>
  <si>
    <t>0.0268293447667515</t>
  </si>
  <si>
    <t>0.02510585740285676</t>
  </si>
  <si>
    <t>0.025585815810583667</t>
  </si>
  <si>
    <t>0.025360204690666025</t>
  </si>
  <si>
    <t>0.02510057837041632</t>
  </si>
  <si>
    <t>0.024543690662597484</t>
  </si>
  <si>
    <t>0.024387758398143784</t>
  </si>
  <si>
    <t>0.023406424826235665</t>
  </si>
  <si>
    <t>0.022882214898921664</t>
  </si>
  <si>
    <t>0.022367961065838576</t>
  </si>
  <si>
    <t>0.02198611257629125</t>
  </si>
  <si>
    <t>0.02140214345798862</t>
  </si>
  <si>
    <t>0.02127260149860009</t>
  </si>
  <si>
    <t>0.020590935687635</t>
  </si>
  <si>
    <t>0.020187717639933066</t>
  </si>
  <si>
    <t>0.020257973881849422</t>
  </si>
  <si>
    <t>0.019707425246170977</t>
  </si>
  <si>
    <t>0.019448202953694316</t>
  </si>
  <si>
    <t>0.019393793621811</t>
  </si>
  <si>
    <t>0.019328872915302477</t>
  </si>
  <si>
    <t>0.01905393848748751</t>
  </si>
  <si>
    <t>0.01892551791038656</t>
  </si>
  <si>
    <t>0.01883772067403342</t>
  </si>
  <si>
    <t>0.018776579838545304</t>
  </si>
  <si>
    <t>0.01863781336336833</t>
  </si>
  <si>
    <t>0.2170064848616716</t>
  </si>
  <si>
    <t>0.21700648486167157</t>
  </si>
  <si>
    <t>0.21700648486167154</t>
  </si>
  <si>
    <t>0.20237551006632132</t>
  </si>
  <si>
    <t>0.21634281095134023</t>
  </si>
  <si>
    <t>0.20237498720781677</t>
  </si>
  <si>
    <t>0.206172374404766</t>
  </si>
  <si>
    <t>0.2042835691583247</t>
  </si>
  <si>
    <t>0.20212216543025363</t>
  </si>
  <si>
    <t>0.19756939308203994</t>
  </si>
  <si>
    <t>0.19624622728561497</t>
  </si>
  <si>
    <t>0.18828434122380294</t>
  </si>
  <si>
    <t>0.18400385396176316</t>
  </si>
  <si>
    <t>0.17980635988808008</t>
  </si>
  <si>
    <t>0.1766757491949162</t>
  </si>
  <si>
    <t>0.1719236648486574</t>
  </si>
  <si>
    <t>0.1708240212796272</t>
  </si>
  <si>
    <t>0.16529298316569854</t>
  </si>
  <si>
    <t>0.16200022141509712</t>
  </si>
  <si>
    <t>0.16250790656980865</t>
  </si>
  <si>
    <t>0.1580369105074161</t>
  </si>
  <si>
    <t>0.15590438377395138</t>
  </si>
  <si>
    <t>0.1554146219599225</t>
  </si>
  <si>
    <t>0.15484099250225386</t>
  </si>
  <si>
    <t>0.15258594627268954</t>
  </si>
  <si>
    <t>0.15150534751348643</t>
  </si>
  <si>
    <t>0.1507505847738001</t>
  </si>
  <si>
    <t>0.15020958840187443</t>
  </si>
  <si>
    <t>0.14904818539020723</t>
  </si>
  <si>
    <t>Refinery and Process Gas</t>
  </si>
  <si>
    <t>0.34473241496512685</t>
  </si>
  <si>
    <t>0.3447324149651268</t>
  </si>
  <si>
    <t>0.34473241496512674</t>
  </si>
  <si>
    <t>0.3214899239505836</t>
  </si>
  <si>
    <t>0.34367811509015433</t>
  </si>
  <si>
    <t>0.32148909334741027</t>
  </si>
  <si>
    <t>0.3275215511322383</t>
  </si>
  <si>
    <t>0.32452103068963695</t>
  </si>
  <si>
    <t>0.3210874654329695</t>
  </si>
  <si>
    <t>0.3138550170230217</t>
  </si>
  <si>
    <t>0.3117530607580207</t>
  </si>
  <si>
    <t>0.2991049585065361</t>
  </si>
  <si>
    <t>0.2923050570565354</t>
  </si>
  <si>
    <t>0.28563699702254636</t>
  </si>
  <si>
    <t>0.28066376783422065</t>
  </si>
  <si>
    <t>0.27311469613782396</t>
  </si>
  <si>
    <t>0.27136782307366514</t>
  </si>
  <si>
    <t>0.2625813200919952</t>
  </si>
  <si>
    <t>0.25735050078761723</t>
  </si>
  <si>
    <t>0.25815699986315044</t>
  </si>
  <si>
    <t>0.25105445972076423</t>
  </si>
  <si>
    <t>0.24766676791388756</t>
  </si>
  <si>
    <t>0.24688874151981233</t>
  </si>
  <si>
    <t>0.24597748456653135</t>
  </si>
  <si>
    <t>0.24239516059556226</t>
  </si>
  <si>
    <t>0.2406785417576236</t>
  </si>
  <si>
    <t>0.23947953988381493</t>
  </si>
  <si>
    <t>0.23862012323596593</t>
  </si>
  <si>
    <t>0.23677514028435037</t>
  </si>
  <si>
    <t>0.010023961940927997</t>
  </si>
  <si>
    <t>0.010023961940928</t>
  </si>
  <si>
    <t>0.010023961940927998</t>
  </si>
  <si>
    <t>0.009348128061582158</t>
  </si>
  <si>
    <t>0.009993305520579138</t>
  </si>
  <si>
    <t>0.009348103909705991</t>
  </si>
  <si>
    <t>0.009523512790972608</t>
  </si>
  <si>
    <t>0.00943626511302316</t>
  </si>
  <si>
    <t>0.009336425568029952</t>
  </si>
  <si>
    <t>0.009126123941452784</t>
  </si>
  <si>
    <t>0.009065004276787665</t>
  </si>
  <si>
    <t>0.008697228894810102</t>
  </si>
  <si>
    <t>0.008499504658916118</t>
  </si>
  <si>
    <t>0.008305614043763806</t>
  </si>
  <si>
    <t>0.008161004897819896</t>
  </si>
  <si>
    <t>0.007941496652905732</t>
  </si>
  <si>
    <t>0.007890701925312354</t>
  </si>
  <si>
    <t>0.0076352122537332555</t>
  </si>
  <si>
    <t>0.007483113027345565</t>
  </si>
  <si>
    <t>0.00750656401625056</t>
  </si>
  <si>
    <t>0.007300039799262159</t>
  </si>
  <si>
    <t>0.007201534140189859</t>
  </si>
  <si>
    <t>0.007178911066104885</t>
  </si>
  <si>
    <t>0.007152413978446279</t>
  </si>
  <si>
    <t>0.007048248899717896</t>
  </si>
  <si>
    <t>0.006998333889838949</t>
  </si>
  <si>
    <t>0.006963469894959398</t>
  </si>
  <si>
    <t>0.0069384801945556514</t>
  </si>
  <si>
    <t>0.006884832675245563</t>
  </si>
  <si>
    <t>0.32009621272549726</t>
  </si>
  <si>
    <t>0.3189887629191668</t>
  </si>
  <si>
    <t>0.31769685763767797</t>
  </si>
  <si>
    <t>0.3156526857127595</t>
  </si>
  <si>
    <t>0.31315112117560323</t>
  </si>
  <si>
    <t>0.32835579658490666</t>
  </si>
  <si>
    <t>0.31838567972847476</t>
  </si>
  <si>
    <t>0.3020342192265847</t>
  </si>
  <si>
    <t>0.31453699636433974</t>
  </si>
  <si>
    <t>0.3244687738451454</t>
  </si>
  <si>
    <t>0.33553342561469135</t>
  </si>
  <si>
    <t>0.34354276131283096</t>
  </si>
  <si>
    <t>0.34761543490205205</t>
  </si>
  <si>
    <t>0.34546616302700334</t>
  </si>
  <si>
    <t>0.3437011831779315</t>
  </si>
  <si>
    <t>0.3422463624783128</t>
  </si>
  <si>
    <t>0.337444572952994</t>
  </si>
  <si>
    <t>0.3329083868513075</t>
  </si>
  <si>
    <t>0.33177837647421315</t>
  </si>
  <si>
    <t>0.33080680530505996</t>
  </si>
  <si>
    <t>0.3299667240849582</t>
  </si>
  <si>
    <t>0.32924451005638417</t>
  </si>
  <si>
    <t>0.3286327296363976</t>
  </si>
  <si>
    <t>0.32811657645997405</t>
  </si>
  <si>
    <t>0.324527250994906</t>
  </si>
  <si>
    <t>0.32418026349451035</t>
  </si>
  <si>
    <t>0.3240248321648914</t>
  </si>
  <si>
    <t>0.3239156267958294</t>
  </si>
  <si>
    <t>0.32383766269791137</t>
  </si>
  <si>
    <t>0.3237874089987887</t>
  </si>
  <si>
    <t>0.3268984536932534</t>
  </si>
  <si>
    <t>0.0007937329564128551</t>
  </si>
  <si>
    <t>0.0007631120946823562</t>
  </si>
  <si>
    <t>0.0007318282601954083</t>
  </si>
  <si>
    <t>0.0006991774960050842</t>
  </si>
  <si>
    <t>0.0006647170790323466</t>
  </si>
  <si>
    <t>0.0006667236468854853</t>
  </si>
  <si>
    <t>0.000656994380421461</t>
  </si>
  <si>
    <t>0.0006348634483450069</t>
  </si>
  <si>
    <t>0.0006510165180487937</t>
  </si>
  <si>
    <t>0.0006610806552007799</t>
  </si>
  <si>
    <t>0.0006714413221741442</t>
  </si>
  <si>
    <t>0.0006751735698673749</t>
  </si>
  <si>
    <t>0.0006918851429428979</t>
  </si>
  <si>
    <t>0.000695527761270374</t>
  </si>
  <si>
    <t>0.000699058740010908</t>
  </si>
  <si>
    <t>0.0007025107521587162</t>
  </si>
  <si>
    <t>0.0006991457760298955</t>
  </si>
  <si>
    <t>0.000695559367665108</t>
  </si>
  <si>
    <t>0.0006984812140503654</t>
  </si>
  <si>
    <t>0.0007012483868852057</t>
  </si>
  <si>
    <t>0.0007038582721799602</t>
  </si>
  <si>
    <t>0.0007063216084271048</t>
  </si>
  <si>
    <t>0.0007086537447434391</t>
  </si>
  <si>
    <t>0.0007108458663515302</t>
  </si>
  <si>
    <t>0.0007060139184778362</t>
  </si>
  <si>
    <t>0.0007078977087815888</t>
  </si>
  <si>
    <t>0.0007096330123456439</t>
  </si>
  <si>
    <t>0.0007112509964400464</t>
  </si>
  <si>
    <t>0.0007127423213692389</t>
  </si>
  <si>
    <t>0.0007141164431320643</t>
  </si>
  <si>
    <t>0.0007223204249325121</t>
  </si>
  <si>
    <t>0.001302918059279969</t>
  </si>
  <si>
    <t>0.0013268584255005768</t>
  </si>
  <si>
    <t>0.0013506213704662096</t>
  </si>
  <si>
    <t>0.0013727434856152978</t>
  </si>
  <si>
    <t>0.001391940821248183</t>
  </si>
  <si>
    <t>0.0014932975750578553</t>
  </si>
  <si>
    <t>0.0014715394970703669</t>
  </si>
  <si>
    <t>0.0014219780920202245</t>
  </si>
  <si>
    <t>0.0014581659571706147</t>
  </si>
  <si>
    <t>0.0014807160007001274</t>
  </si>
  <si>
    <t>0.0015039305971051972</t>
  </si>
  <si>
    <t>0.0015122987573298252</t>
  </si>
  <si>
    <t>0.001549739087735436</t>
  </si>
  <si>
    <t>0.001557906462414976</t>
  </si>
  <si>
    <t>0.0015658244773277797</t>
  </si>
  <si>
    <t>0.0015735647352935335</t>
  </si>
  <si>
    <t>0.001566035942596774</t>
  </si>
  <si>
    <t>0.001558010947590279</t>
  </si>
  <si>
    <t>0.001564563114721636</t>
  </si>
  <si>
    <t>0.0015707692537967042</t>
  </si>
  <si>
    <t>0.0015766228721111337</t>
  </si>
  <si>
    <t>0.0015821478552741543</t>
  </si>
  <si>
    <t>0.001587378453505974</t>
  </si>
  <si>
    <t>0.0015922951405999788</t>
  </si>
  <si>
    <t>0.0015814776458568623</t>
  </si>
  <si>
    <t>0.001585703079806944</t>
  </si>
  <si>
    <t>0.0015895957119103654</t>
  </si>
  <si>
    <t>0.0015932257766136148</t>
  </si>
  <si>
    <t>0.0015965713472714698</t>
  </si>
  <si>
    <t>0.001599654256364684</t>
  </si>
  <si>
    <t>0.0016180363320269955</t>
  </si>
  <si>
    <t>0.015479865396145452</t>
  </si>
  <si>
    <t>0.015370525233166215</t>
  </si>
  <si>
    <t>0.01524453747642806</t>
  </si>
  <si>
    <t>0.015073402898765194</t>
  </si>
  <si>
    <t>0.01489519971752656</t>
  </si>
  <si>
    <t>0.015563503623320483</t>
  </si>
  <si>
    <t>0.015080453919386023</t>
  </si>
  <si>
    <t>0.014315420729663617</t>
  </si>
  <si>
    <t>0.014422040213215912</t>
  </si>
  <si>
    <t>0.014384693599667597</t>
  </si>
  <si>
    <t>0.014337660147066774</t>
  </si>
  <si>
    <t>0.014117853715624358</t>
  </si>
  <si>
    <t>0.014120610635232074</t>
  </si>
  <si>
    <t>0.01382469889451129</t>
  </si>
  <si>
    <t>0.01352531079961023</t>
  </si>
  <si>
    <t>0.01323147566861009</t>
  </si>
  <si>
    <t>0.012827670431160957</t>
  </si>
  <si>
    <t>0.012440938112334118</t>
  </si>
  <si>
    <t>0.012188028164294897</t>
  </si>
  <si>
    <t>0.011947056855013445</t>
  </si>
  <si>
    <t>0.01171824003466329</t>
  </si>
  <si>
    <t>0.011501202006818392</t>
  </si>
  <si>
    <t>0.011295623807205868</t>
  </si>
  <si>
    <t>0.0111000826883163</t>
  </si>
  <si>
    <t>0.010808137593755925</t>
  </si>
  <si>
    <t>0.010630249648515055</t>
  </si>
  <si>
    <t>0.010457625472119208</t>
  </si>
  <si>
    <t>0.010289251572236625</t>
  </si>
  <si>
    <t>0.010123433315228749</t>
  </si>
  <si>
    <t>0.009959928322874139</t>
  </si>
  <si>
    <t>0.009893424561704216</t>
  </si>
  <si>
    <t>0.424375936674528</t>
  </si>
  <si>
    <t>0.42154237410111417</t>
  </si>
  <si>
    <t>0.4176982875401145</t>
  </si>
  <si>
    <t>0.41207733811736</t>
  </si>
  <si>
    <t>0.40581375433821765</t>
  </si>
  <si>
    <t>0.42257086913575426</t>
  </si>
  <si>
    <t>0.4077195074182254</t>
  </si>
  <si>
    <t>0.3853059826400109</t>
  </si>
  <si>
    <t>0.3863985745567068</t>
  </si>
  <si>
    <t>0.38366089025214056</t>
  </si>
  <si>
    <t>0.3808287002641122</t>
  </si>
  <si>
    <t>0.37380364651059145</t>
  </si>
  <si>
    <t>0.3731957798649193</t>
  </si>
  <si>
    <t>0.365069754457491</t>
  </si>
  <si>
    <t>0.35701574280694964</t>
  </si>
  <si>
    <t>0.34920744395772385</t>
  </si>
  <si>
    <t>0.33835663510444836</t>
  </si>
  <si>
    <t>0.3279825367526803</t>
  </si>
  <si>
    <t>0.3211687117843604</t>
  </si>
  <si>
    <t>0.3146870993261045</t>
  </si>
  <si>
    <t>0.30853070162803287</t>
  </si>
  <si>
    <t>0.3026777777885417</t>
  </si>
  <si>
    <t>0.297106401437202</t>
  </si>
  <si>
    <t>0.2917774219111647</t>
  </si>
  <si>
    <t>0.28388932159777586</t>
  </si>
  <si>
    <t>0.27898183138766064</t>
  </si>
  <si>
    <t>0.2743976593886797</t>
  </si>
  <si>
    <t>0.26994733318325886</t>
  </si>
  <si>
    <t>0.26560554806563064</t>
  </si>
  <si>
    <t>0.2613618768471221</t>
  </si>
  <si>
    <t>0.2597024304327391</t>
  </si>
  <si>
    <t>0.004080390306314199</t>
  </si>
  <si>
    <t>0.004074242396778472</t>
  </si>
  <si>
    <t>0.0040643966575214735</t>
  </si>
  <si>
    <t>0.00404353336660318</t>
  </si>
  <si>
    <t>0.004021093477428647</t>
  </si>
  <si>
    <t>0.004232072909337128</t>
  </si>
  <si>
    <t>0.004131078388449473</t>
  </si>
  <si>
    <t>0.00395282485579526</t>
  </si>
  <si>
    <t>0.00401504602234678</t>
  </si>
  <si>
    <t>0.004037992015878021</t>
  </si>
  <si>
    <t>0.004061226315939989</t>
  </si>
  <si>
    <t>0.004043469532396671</t>
  </si>
  <si>
    <t>0.004102349601718124</t>
  </si>
  <si>
    <t>0.00408256826431686</t>
  </si>
  <si>
    <t>0.004061817843540216</t>
  </si>
  <si>
    <t>0.0040402213374060615</t>
  </si>
  <si>
    <t>0.0039798463869169225</t>
  </si>
  <si>
    <t>0.003918792968027863</t>
  </si>
  <si>
    <t>0.003894578262664956</t>
  </si>
  <si>
    <t>0.003869295747110613</t>
  </si>
  <si>
    <t>0.0038432094719238977</t>
  </si>
  <si>
    <t>0.003816141741843122</t>
  </si>
  <si>
    <t>0.0037881979412008214</t>
  </si>
  <si>
    <t>0.003759353215549836</t>
  </si>
  <si>
    <t>0.003693733986897721</t>
  </si>
  <si>
    <t>0.0036635862753476795</t>
  </si>
  <si>
    <t>0.0036325864567589576</t>
  </si>
  <si>
    <t>0.003601019550850352</t>
  </si>
  <si>
    <t>0.00356885597703737</t>
  </si>
  <si>
    <t>0.0035362524164742645</t>
  </si>
  <si>
    <t>0.0035372775439255445</t>
  </si>
  <si>
    <t>0.05997545609958223</t>
  </si>
  <si>
    <t>0.06072540846473554</t>
  </si>
  <si>
    <t>0.06142915045000184</t>
  </si>
  <si>
    <t>0.06198705983322304</t>
  </si>
  <si>
    <t>0.06261030239999223</t>
  </si>
  <si>
    <t>0.06331524074255597</t>
  </si>
  <si>
    <t>0.06426405001707636</t>
  </si>
  <si>
    <t>0.06537479594955169</t>
  </si>
  <si>
    <t>0.0664744378996621</t>
  </si>
  <si>
    <t>0.0676092209412205</t>
  </si>
  <si>
    <t>0.06877231565471942</t>
  </si>
  <si>
    <t>0.06997624274758002</t>
  </si>
  <si>
    <t>0.07122104555169861</t>
  </si>
  <si>
    <t>0.07250681685678301</t>
  </si>
  <si>
    <t>0.07383370071555292</t>
  </si>
  <si>
    <t>0.07520189916978907</t>
  </si>
  <si>
    <t>0.0761741464434087</t>
  </si>
  <si>
    <t>0.07714435490115575</t>
  </si>
  <si>
    <t>0.07811252438153693</t>
  </si>
  <si>
    <t>0.0790786547247802</t>
  </si>
  <si>
    <t>0.08004274577279565</t>
  </si>
  <si>
    <t>0.08100479736906632</t>
  </si>
  <si>
    <t>0.08196480935871968</t>
  </si>
  <si>
    <t>0.08292278158841743</t>
  </si>
  <si>
    <t>0.0838787139062919</t>
  </si>
  <si>
    <t>0.08483260616211183</t>
  </si>
  <si>
    <t>0.08578959737505462</t>
  </si>
  <si>
    <t>0.08674450503717565</t>
  </si>
  <si>
    <t>0.0876973290639711</t>
  </si>
  <si>
    <t>0.08864806937171707</t>
  </si>
  <si>
    <t>0.08959672587752981</t>
  </si>
  <si>
    <t>0.013993354509803919</t>
  </si>
  <si>
    <t>0.014375660504201667</t>
  </si>
  <si>
    <t>0.014429367983193263</t>
  </si>
  <si>
    <t>0.01443932694677871</t>
  </si>
  <si>
    <t>0.014511037394957947</t>
  </si>
  <si>
    <t>0.014412399327731105</t>
  </si>
  <si>
    <t>0.014333312745098015</t>
  </si>
  <si>
    <t>0.014126077647058826</t>
  </si>
  <si>
    <t>0.01388564403361344</t>
  </si>
  <si>
    <t>0.013580361904761893</t>
  </si>
  <si>
    <t>0.013361619327731063</t>
  </si>
  <si>
    <t>0.01314287675070027</t>
  </si>
  <si>
    <t>0.012924134173669463</t>
  </si>
  <si>
    <t>0.012705391596638619</t>
  </si>
  <si>
    <t>0.012486649019607832</t>
  </si>
  <si>
    <t>0.01226790644257703</t>
  </si>
  <si>
    <t>0.01204916386554621</t>
  </si>
  <si>
    <t>0.011830421288515393</t>
  </si>
  <si>
    <t>0.011611678711484587</t>
  </si>
  <si>
    <t>0.01139293613445377</t>
  </si>
  <si>
    <t>0.011174193557422952</t>
  </si>
  <si>
    <t>0.010955450980392158</t>
  </si>
  <si>
    <t>0.010736708403361316</t>
  </si>
  <si>
    <t>0.010517965826330506</t>
  </si>
  <si>
    <t>0.010299223249299723</t>
  </si>
  <si>
    <t>0.010080480672268884</t>
  </si>
  <si>
    <t>0.009861738095238064</t>
  </si>
  <si>
    <t>0.009642995518207258</t>
  </si>
  <si>
    <t>0.009424252941176454</t>
  </si>
  <si>
    <t>0.009205510364145636</t>
  </si>
  <si>
    <t>0.008986767787114837</t>
  </si>
  <si>
    <t>0.01052786471039999</t>
  </si>
  <si>
    <t>0.010527864710400002</t>
  </si>
  <si>
    <t>0.0105278647104</t>
  </si>
  <si>
    <t>0.010527864710399994</t>
  </si>
  <si>
    <t>0.01052786471040002</t>
  </si>
  <si>
    <t>0.010527864710399973</t>
  </si>
  <si>
    <t>0.010527864710400008</t>
  </si>
  <si>
    <t>0.010527864710399987</t>
  </si>
  <si>
    <t>0.010527864710399995</t>
  </si>
  <si>
    <t>0.010527864710400014</t>
  </si>
  <si>
    <t>0.010527864710399997</t>
  </si>
  <si>
    <t>0.010527864710399985</t>
  </si>
  <si>
    <t>0.010527864710399999</t>
  </si>
  <si>
    <t>0.010527864710399992</t>
  </si>
  <si>
    <t>0.01052786471039998</t>
  </si>
  <si>
    <t>0.010527864710400013</t>
  </si>
  <si>
    <t>0.010527864710399978</t>
  </si>
  <si>
    <t>0.010527864710400004</t>
  </si>
  <si>
    <t>Biogas</t>
  </si>
  <si>
    <t>0.004403750593125151</t>
  </si>
  <si>
    <t>0.008876260067766113</t>
  </si>
  <si>
    <t>0.013576941526345816</t>
  </si>
  <si>
    <t>0.018073259450545737</t>
  </si>
  <si>
    <t>0.022470161162651943</t>
  </si>
  <si>
    <t>0.02155415220041566</t>
  </si>
  <si>
    <t>0.02032772788640818</t>
  </si>
  <si>
    <t>0.019493700739007573</t>
  </si>
  <si>
    <t>0.018855899507228623</t>
  </si>
  <si>
    <t>0.018203155227357975</t>
  </si>
  <si>
    <t>0.017329724133519755</t>
  </si>
  <si>
    <t>0.016367876495181087</t>
  </si>
  <si>
    <t>0.015507692121046239</t>
  </si>
  <si>
    <t>0.014627805479611029</t>
  </si>
  <si>
    <t>0.013790869071702253</t>
  </si>
  <si>
    <t>0.013179732672243559</t>
  </si>
  <si>
    <t>0.012511454090113849</t>
  </si>
  <si>
    <t>0.01241934159237141</t>
  </si>
  <si>
    <t>0.012029483822355053</t>
  </si>
  <si>
    <t>0.0118086147380814</t>
  </si>
  <si>
    <t>0.011632053747117673</t>
  </si>
  <si>
    <t>0.011518006015147336</t>
  </si>
  <si>
    <t>0.011669065589323515</t>
  </si>
  <si>
    <t>0.011367942559797103</t>
  </si>
  <si>
    <t>0.011526438491987732</t>
  </si>
  <si>
    <t>0.011568047385454637</t>
  </si>
  <si>
    <t>0.01164817990692977</t>
  </si>
  <si>
    <t>0.01175977463510701</t>
  </si>
  <si>
    <t>0.011895944290275129</t>
  </si>
  <si>
    <t>0.012050726504693292</t>
  </si>
  <si>
    <t>0.49102346286688037</t>
  </si>
  <si>
    <t>0.4982538133205925</t>
  </si>
  <si>
    <t>0.5008757795182268</t>
  </si>
  <si>
    <t>0.4629659654752385</t>
  </si>
  <si>
    <t>0.43778532591922587</t>
  </si>
  <si>
    <t>0.41051369993489817</t>
  </si>
  <si>
    <t>0.41910118541057517</t>
  </si>
  <si>
    <t>0.4156475351695478</t>
  </si>
  <si>
    <t>0.41045850171406406</t>
  </si>
  <si>
    <t>0.4045608290671465</t>
  </si>
  <si>
    <t>0.3973909734286898</t>
  </si>
  <si>
    <t>0.3889955815252502</t>
  </si>
  <si>
    <t>0.3800927056139698</t>
  </si>
  <si>
    <t>0.3699703265967052</t>
  </si>
  <si>
    <t>0.3601788116594602</t>
  </si>
  <si>
    <t>0.3500638596691813</t>
  </si>
  <si>
    <t>0.349514085106969</t>
  </si>
  <si>
    <t>0.3491343759457921</t>
  </si>
  <si>
    <t>0.34874009687217655</t>
  </si>
  <si>
    <t>0.3483763711498247</t>
  </si>
  <si>
    <t>0.3481114861838488</t>
  </si>
  <si>
    <t>0.34742913454690033</t>
  </si>
  <si>
    <t>0.3468163058939271</t>
  </si>
  <si>
    <t>0.3463574041587154</t>
  </si>
  <si>
    <t>0.34613823773798924</t>
  </si>
  <si>
    <t>0.346135101510793</t>
  </si>
  <si>
    <t>0.3518054365156917</t>
  </si>
  <si>
    <t>0.35767856590357777</t>
  </si>
  <si>
    <t>0.36396138047555704</t>
  </si>
  <si>
    <t>0.37041882470706794</t>
  </si>
  <si>
    <t>0.3772444400685931</t>
  </si>
  <si>
    <t>1.9628837355401805</t>
  </si>
  <si>
    <t>1.9719169042243256</t>
  </si>
  <si>
    <t>1.957436003022266</t>
  </si>
  <si>
    <t>1.9380354978982381</t>
  </si>
  <si>
    <t>1.9038861769199869</t>
  </si>
  <si>
    <t>1.6276256888841614</t>
  </si>
  <si>
    <t>1.8159662335079136</t>
  </si>
  <si>
    <t>1.7553145139280448</t>
  </si>
  <si>
    <t>1.6939671899760904</t>
  </si>
  <si>
    <t>1.632080517041663</t>
  </si>
  <si>
    <t>1.5686923693194919</t>
  </si>
  <si>
    <t>1.5088100200000492</t>
  </si>
  <si>
    <t>1.4497974899148485</t>
  </si>
  <si>
    <t>1.3916748381399078</t>
  </si>
  <si>
    <t>1.3354157436772747</t>
  </si>
  <si>
    <t>1.2807995843081872</t>
  </si>
  <si>
    <t>1.2296306556306258</t>
  </si>
  <si>
    <t>1.1813922206201621</t>
  </si>
  <si>
    <t>1.136225583120204</t>
  </si>
  <si>
    <t>1.0945112627700122</t>
  </si>
  <si>
    <t>1.0560883798201712</t>
  </si>
  <si>
    <t>1.0244431202206554</t>
  </si>
  <si>
    <t>0.9961868071501333</t>
  </si>
  <si>
    <t>0.9712579468171949</t>
  </si>
  <si>
    <t>0.9495235047662726</t>
  </si>
  <si>
    <t>0.9308007749832355</t>
  </si>
  <si>
    <t>0.9142585983387854</t>
  </si>
  <si>
    <t>0.9003675274030718</t>
  </si>
  <si>
    <t>0.8889125165742546</t>
  </si>
  <si>
    <t>0.8797800518537211</t>
  </si>
  <si>
    <t>0.8727384616522351</t>
  </si>
  <si>
    <t>Conventional Jet Fuel</t>
  </si>
  <si>
    <t>0.060150516227656325</t>
  </si>
  <si>
    <t>0.061896026029093894</t>
  </si>
  <si>
    <t>0.06376693635894541</t>
  </si>
  <si>
    <t>0.06562758242056804</t>
  </si>
  <si>
    <t>0.06749023598315546</t>
  </si>
  <si>
    <t>0.050902978587876055</t>
  </si>
  <si>
    <t>0.06241816706934472</t>
  </si>
  <si>
    <t>0.06680528297088797</t>
  </si>
  <si>
    <t>0.06819143209262554</t>
  </si>
  <si>
    <t>0.06887126532135879</t>
  </si>
  <si>
    <t>0.0691763264908208</t>
  </si>
  <si>
    <t>0.06865449880289318</t>
  </si>
  <si>
    <t>0.06799932429169835</t>
  </si>
  <si>
    <t>0.06717279407173493</t>
  </si>
  <si>
    <t>0.06617035416634798</t>
  </si>
  <si>
    <t>0.0650928992698159</t>
  </si>
  <si>
    <t>0.06620984229730681</t>
  </si>
  <si>
    <t>0.06731867521163465</t>
  </si>
  <si>
    <t>0.06842005519087305</t>
  </si>
  <si>
    <t>0.06951311555781532</t>
  </si>
  <si>
    <t>0.07059694290464548</t>
  </si>
  <si>
    <t>0.07167192506301726</t>
  </si>
  <si>
    <t>0.07273933831148333</t>
  </si>
  <si>
    <t>0.07379727551750365</t>
  </si>
  <si>
    <t>0.07484279565695211</t>
  </si>
  <si>
    <t>0.07588002586657087</t>
  </si>
  <si>
    <t>0.0769060808005263</t>
  </si>
  <si>
    <t>0.07792320391923964</t>
  </si>
  <si>
    <t>0.07892989928704525</t>
  </si>
  <si>
    <t>0.07992697185797151</t>
  </si>
  <si>
    <t>0.08091437041156412</t>
  </si>
  <si>
    <t>0.0033889819742917078</t>
  </si>
  <si>
    <t>0.004573366590226936</t>
  </si>
  <si>
    <t>0.006572549675101017</t>
  </si>
  <si>
    <t>0.00861924012768993</t>
  </si>
  <si>
    <t>0.011017410284786758</t>
  </si>
  <si>
    <t>0.01187230649141191</t>
  </si>
  <si>
    <t>0.015249817267500252</t>
  </si>
  <si>
    <t>0.01811205063488714</t>
  </si>
  <si>
    <t>0.02192155712062394</t>
  </si>
  <si>
    <t>0.026006391422992756</t>
  </si>
  <si>
    <t>0.030600415438627827</t>
  </si>
  <si>
    <t>0.0363496100061787</t>
  </si>
  <si>
    <t>0.043503425265663614</t>
  </si>
  <si>
    <t>0.05157020301902832</t>
  </si>
  <si>
    <t>0.05995299039061934</t>
  </si>
  <si>
    <t>0.06852226329527197</t>
  </si>
  <si>
    <t>0.07571947383185179</t>
  </si>
  <si>
    <t>0.08263837861187552</t>
  </si>
  <si>
    <t>0.08929994932572038</t>
  </si>
  <si>
    <t>0.09568729523145203</t>
  </si>
  <si>
    <t>0.10180552431096253</t>
  </si>
  <si>
    <t>0.10799330096585559</t>
  </si>
  <si>
    <t>0.11389246027331573</t>
  </si>
  <si>
    <t>0.11947740534121948</t>
  </si>
  <si>
    <t>0.12473764272221204</t>
  </si>
  <si>
    <t>0.1296548101202325</t>
  </si>
  <si>
    <t>0.13431180474755777</t>
  </si>
  <si>
    <t>0.13855509490006016</t>
  </si>
  <si>
    <t>0.14235311748902701</t>
  </si>
  <si>
    <t>0.14567917644180656</t>
  </si>
  <si>
    <t>0.148531778928258</t>
  </si>
  <si>
    <t>0.00013839447729409023</t>
  </si>
  <si>
    <t>0.00013766199034682735</t>
  </si>
  <si>
    <t>0.00013536111596314487</t>
  </si>
  <si>
    <t>0.00013468429951879005</t>
  </si>
  <si>
    <t>0.00013525688496693073</t>
  </si>
  <si>
    <t>0.00011720000159545828</t>
  </si>
  <si>
    <t>0.00013443693124614127</t>
  </si>
  <si>
    <t>0.0001334973495967271</t>
  </si>
  <si>
    <t>0.00021715735994578547</t>
  </si>
  <si>
    <t>0.00038986473222234246</t>
  </si>
  <si>
    <t>0.0006932293920465654</t>
  </si>
  <si>
    <t>0.0012216011526749455</t>
  </si>
  <si>
    <t>0.002025773193154153</t>
  </si>
  <si>
    <t>0.003018694122953086</t>
  </si>
  <si>
    <t>0.004083597001724253</t>
  </si>
  <si>
    <t>0.005194476134406823</t>
  </si>
  <si>
    <t>0.006250905797455453</t>
  </si>
  <si>
    <t>0.007237782112260229</t>
  </si>
  <si>
    <t>0.008162011082980833</t>
  </si>
  <si>
    <t>0.00902365342191527</t>
  </si>
  <si>
    <t>0.00983571127351948</t>
  </si>
  <si>
    <t>0.010640088166875093</t>
  </si>
  <si>
    <t>0.011398667303300743</t>
  </si>
  <si>
    <t>0.012111323121258745</t>
  </si>
  <si>
    <t>0.012782358490897221</t>
  </si>
  <si>
    <t>0.013413341747027057</t>
  </si>
  <si>
    <t>0.014010168265759237</t>
  </si>
  <si>
    <t>0.014583132613972524</t>
  </si>
  <si>
    <t>0.015138561676515202</t>
  </si>
  <si>
    <t>0.015677768624384785</t>
  </si>
  <si>
    <t>0.016204681384697203</t>
  </si>
  <si>
    <t>0.02684269791737473</t>
  </si>
  <si>
    <t>0.022319008687884292</t>
  </si>
  <si>
    <t>0.017752520135532225</t>
  </si>
  <si>
    <t>0.010981349763956176</t>
  </si>
  <si>
    <t>0.0061248268137960565</t>
  </si>
  <si>
    <t>0.00019929144986674687</t>
  </si>
  <si>
    <t>0.00019891531366334256</t>
  </si>
  <si>
    <t>0.00010041642021583488</t>
  </si>
  <si>
    <t>0.00020018326544182154</t>
  </si>
  <si>
    <t>0.00010060126159112483</t>
  </si>
  <si>
    <t>0.017360931803416003</t>
  </si>
  <si>
    <t>0.034721863606832014</t>
  </si>
  <si>
    <t>0.052082795410248</t>
  </si>
  <si>
    <t>0.06944372721366401</t>
  </si>
  <si>
    <t>0.08680465901708001</t>
  </si>
  <si>
    <t>0.100454411895753</t>
  </si>
  <si>
    <t>0.114104164774426</t>
  </si>
  <si>
    <t>0.12775391765309901</t>
  </si>
  <si>
    <t>0.141403670531772</t>
  </si>
  <si>
    <t>0.15505342341044503</t>
  </si>
  <si>
    <t>0.16870317628911802</t>
  </si>
  <si>
    <t>0.182352929167791</t>
  </si>
  <si>
    <t>0.19600268204646398</t>
  </si>
  <si>
    <t>0.20965243492513702</t>
  </si>
  <si>
    <t>0.22330218780381003</t>
  </si>
  <si>
    <t>0.23522372251761597</t>
  </si>
  <si>
    <t>0.24714525723142197</t>
  </si>
  <si>
    <t>0.25906679194522797</t>
  </si>
  <si>
    <t>0.270988326659034</t>
  </si>
  <si>
    <t>0.28290986137284</t>
  </si>
  <si>
    <t>0.294831396086646</t>
  </si>
  <si>
    <t>0.30675293080045196</t>
  </si>
  <si>
    <t>0.318674465514258</t>
  </si>
  <si>
    <t>0.330596000228064</t>
  </si>
  <si>
    <t>0.34251753494186993</t>
  </si>
  <si>
    <t>0.34641894549310803</t>
  </si>
  <si>
    <t>0.350320356044346</t>
  </si>
  <si>
    <t>0.35422176659558396</t>
  </si>
  <si>
    <t>0.35812317714682196</t>
  </si>
  <si>
    <t>0.36202458769806</t>
  </si>
  <si>
    <t>E3</t>
  </si>
  <si>
    <t>heat</t>
  </si>
  <si>
    <t>kerosene</t>
  </si>
  <si>
    <t>hydrogen</t>
  </si>
  <si>
    <t>Commercial EPS Check</t>
  </si>
  <si>
    <t>Missing?</t>
  </si>
  <si>
    <t>Commercial heating, biomass</t>
  </si>
  <si>
    <t>Commercial heating, LPG or butane</t>
  </si>
  <si>
    <t>Residential EPS Check</t>
  </si>
  <si>
    <t>E3 Total LPG</t>
  </si>
  <si>
    <t>EPS Total LPG</t>
  </si>
  <si>
    <t>E3 Total Nat Gas</t>
  </si>
  <si>
    <t>EPS Total Nat Gas</t>
  </si>
  <si>
    <t>% Difference</t>
  </si>
  <si>
    <t>TOTALS - Commercial &amp; Residential (BTUs)</t>
  </si>
  <si>
    <t>TOTAL - Commercial (BTUs)</t>
  </si>
  <si>
    <t>TOTAL - Residential (BTUs)</t>
  </si>
  <si>
    <t>0.08090000000000999</t>
  </si>
  <si>
    <t>0.079896005173322</t>
  </si>
  <si>
    <t>0.07889201034663401</t>
  </si>
  <si>
    <t>0.077888015519946</t>
  </si>
  <si>
    <t>0.076884020693258</t>
  </si>
  <si>
    <t>0.07588002586657</t>
  </si>
  <si>
    <t>0.06829202327991302</t>
  </si>
  <si>
    <t>0.06070402069325602</t>
  </si>
  <si>
    <t>0.053116018106599</t>
  </si>
  <si>
    <t>0.045528015519942</t>
  </si>
  <si>
    <t>0.037940012933285</t>
  </si>
  <si>
    <t>0.030352010346628003</t>
  </si>
  <si>
    <t>0.022764007759971</t>
  </si>
  <si>
    <t>0.015176005173314001</t>
  </si>
  <si>
    <t>0.007588002586657001</t>
  </si>
  <si>
    <t>Renewable Jet Fuel</t>
  </si>
  <si>
    <t>0.14944865056195</t>
  </si>
  <si>
    <t>0.149532215902854</t>
  </si>
  <si>
    <t>0.14961578124375802</t>
  </si>
  <si>
    <t>0.14969934658466197</t>
  </si>
  <si>
    <t>0.14978291192556598</t>
  </si>
  <si>
    <t>0.14986647726646998</t>
  </si>
  <si>
    <t>0.16786338089310998</t>
  </si>
  <si>
    <t>0.18586028451974995</t>
  </si>
  <si>
    <t>0.20385718814639003</t>
  </si>
  <si>
    <t>0.22185409177303003</t>
  </si>
  <si>
    <t>0.23985099539966995</t>
  </si>
  <si>
    <t>0.25784789902631</t>
  </si>
  <si>
    <t>0.27584480265294997</t>
  </si>
  <si>
    <t>0.2938417062795901</t>
  </si>
  <si>
    <t>0.31183860990622997</t>
  </si>
  <si>
    <t>0.3298355135328699</t>
  </si>
  <si>
    <t>0.307924371786663</t>
  </si>
  <si>
    <t>0.28601323004045603</t>
  </si>
  <si>
    <t>0.26410208829424897</t>
  </si>
  <si>
    <t>0.24219094654804196</t>
  </si>
  <si>
    <t>0.220279804801835</t>
  </si>
  <si>
    <t>0.198368663055628</t>
  </si>
  <si>
    <t>0.17645752130942097</t>
  </si>
  <si>
    <t>0.15454637956321404</t>
  </si>
  <si>
    <t>0.13263523781700703</t>
  </si>
  <si>
    <t>0.11072409607079998</t>
  </si>
  <si>
    <t>0.08857927685664002</t>
  </si>
  <si>
    <t>0.06643445764248002</t>
  </si>
  <si>
    <t>0.04428963842832</t>
  </si>
  <si>
    <t>0.022144819214160005</t>
  </si>
  <si>
    <t>0.004183744865560347</t>
  </si>
  <si>
    <t>0.004894431967370856</t>
  </si>
  <si>
    <t>0.005476104219881641</t>
  </si>
  <si>
    <t>0.0058673976219409925</t>
  </si>
  <si>
    <t>0.006530167399994123</t>
  </si>
  <si>
    <t>0.007038966029529071</t>
  </si>
  <si>
    <t>0.00665358090551867</t>
  </si>
  <si>
    <t>0.006024005666480429</t>
  </si>
  <si>
    <t>0.0056903280261875735</t>
  </si>
  <si>
    <t>0.005158530953494616</t>
  </si>
  <si>
    <t>0.004649411838144678</t>
  </si>
  <si>
    <t>0.004204160442124396</t>
  </si>
  <si>
    <t>0.0034974739434603585</t>
  </si>
  <si>
    <t>0.0029984657156271305</t>
  </si>
  <si>
    <t>0.002399249921924229</t>
  </si>
  <si>
    <t>0.0020791232968332836</t>
  </si>
  <si>
    <t>0.002581990604387384</t>
  </si>
  <si>
    <t>0.002283679477592236</t>
  </si>
  <si>
    <t>0.0019963419472621875</t>
  </si>
  <si>
    <t>0.0016060021379364015</t>
  </si>
  <si>
    <t>0.00139120802299883</t>
  </si>
  <si>
    <t>0.0008041407065439638</t>
  </si>
  <si>
    <t>0.0006966458950680968</t>
  </si>
  <si>
    <t>0.00029893717480012033</t>
  </si>
  <si>
    <t>0.000199575483337182</t>
  </si>
  <si>
    <t>0.16766330804703555</t>
  </si>
  <si>
    <t>0.15481962325870438</t>
  </si>
  <si>
    <t>0.14231121110028505</t>
  </si>
  <si>
    <t>0.1303920200052918</t>
  </si>
  <si>
    <t>0.11860668465193921</t>
  </si>
  <si>
    <t>0.10723850103135693</t>
  </si>
  <si>
    <t>0.09604581237155563</t>
  </si>
  <si>
    <t>0.08557639424565947</t>
  </si>
  <si>
    <t>0.07530783602681616</t>
  </si>
  <si>
    <t>0.06580736319705349</t>
  </si>
  <si>
    <t>0.0570998287678331</t>
  </si>
  <si>
    <t>0.04892231277711549</t>
  </si>
  <si>
    <t>0.041385759046886794</t>
  </si>
  <si>
    <t>0.0343210955030989</t>
  </si>
  <si>
    <t>0.027796899554392556</t>
  </si>
  <si>
    <t>0.02146855898159862</t>
  </si>
  <si>
    <t>0.015635819236185056</t>
  </si>
  <si>
    <t>0.011630777912859065</t>
  </si>
  <si>
    <t>0.008584833088587202</t>
  </si>
  <si>
    <t>0.005997976990615485</t>
  </si>
  <si>
    <t>0.003942758981171371</t>
  </si>
  <si>
    <t>0.002339922959674893</t>
  </si>
  <si>
    <t>0.0010490131183995964</t>
  </si>
  <si>
    <t>0.00013349734959672705</t>
  </si>
  <si>
    <t>0.0001344369312461413</t>
  </si>
  <si>
    <t>0.00013468429951879002</t>
  </si>
  <si>
    <t>0.00013536111596314492</t>
  </si>
  <si>
    <t>0.00013766199034682746</t>
  </si>
  <si>
    <t>0.34590632609560723</t>
  </si>
  <si>
    <t>0.33150897989182027</t>
  </si>
  <si>
    <t>0.3162872777204715</t>
  </si>
  <si>
    <t>0.30018390534770617</t>
  </si>
  <si>
    <t>0.2832203585410509</t>
  </si>
  <si>
    <t>0.2652132236051218</t>
  </si>
  <si>
    <t>0.2459070441066531</t>
  </si>
  <si>
    <t>0.22614851027610006</t>
  </si>
  <si>
    <t>0.20638128261318373</t>
  </si>
  <si>
    <t>0.18720132267041045</t>
  </si>
  <si>
    <t>0.16864974486497403</t>
  </si>
  <si>
    <t>0.15088605613670258</t>
  </si>
  <si>
    <t>0.13450412084792407</t>
  </si>
  <si>
    <t>0.11932678993986673</t>
  </si>
  <si>
    <t>0.10568717397744168</t>
  </si>
  <si>
    <t>0.09257144859286745</t>
  </si>
  <si>
    <t>0.08120913950250727</t>
  </si>
  <si>
    <t>0.07046374730228142</t>
  </si>
  <si>
    <t>0.060442329914146255</t>
  </si>
  <si>
    <t>0.04991801996644131</t>
  </si>
  <si>
    <t>0.040924602204654825</t>
  </si>
  <si>
    <t>0.03335519185923601</t>
  </si>
  <si>
    <t>0.02657012140379452</t>
  </si>
  <si>
    <t>0.020384636674278363</t>
  </si>
  <si>
    <t>0.01705419210303697</t>
  </si>
  <si>
    <t>0.013126418864390185</t>
  </si>
  <si>
    <t>0.012191957587120814</t>
  </si>
  <si>
    <t>0.0094532009528224</t>
  </si>
  <si>
    <t>0.007135845023277997</t>
  </si>
  <si>
    <t>0.004783253151936695</t>
  </si>
  <si>
    <t>0.003497405482391759</t>
  </si>
  <si>
    <t>0.000014370411554109896</t>
  </si>
  <si>
    <t>0.00003096668464951102</t>
  </si>
  <si>
    <t>0.000037888940411234806</t>
  </si>
  <si>
    <t>0.00003518839929363137</t>
  </si>
  <si>
    <t>0.00002206010726829577</t>
  </si>
  <si>
    <t>8.743006318923107e-016</t>
  </si>
  <si>
    <t>0.006550772377039105</t>
  </si>
  <si>
    <t>0.013093254824247643</t>
  </si>
  <si>
    <t>0.019623320204884335</t>
  </si>
  <si>
    <t>0.02614390954307526</t>
  </si>
  <si>
    <t>0.03265692997136048</t>
  </si>
  <si>
    <t>0.03916110521118732</t>
  </si>
  <si>
    <t>0.04565604743090205</t>
  </si>
  <si>
    <t>0.052142670038320654</t>
  </si>
  <si>
    <t>0.05862183971064982</t>
  </si>
  <si>
    <t>0.2325263537850136</t>
  </si>
  <si>
    <t>0.26505087347192957</t>
  </si>
  <si>
    <t>0.30099449836618275</t>
  </si>
  <si>
    <t>0.34065496518105526</t>
  </si>
  <si>
    <t>0.3843790869273125</t>
  </si>
  <si>
    <t>0.4327890741512423</t>
  </si>
  <si>
    <t>0.4859177930417976</t>
  </si>
  <si>
    <t>0.5425902866659148</t>
  </si>
  <si>
    <t>0.6026530998897213</t>
  </si>
  <si>
    <t>0.6645535409284993</t>
  </si>
  <si>
    <t>0.7283743567716313</t>
  </si>
  <si>
    <t>0.7969886896819913</t>
  </si>
  <si>
    <t>0.8663519385113563</t>
  </si>
  <si>
    <t>0.9360877527360794</t>
  </si>
  <si>
    <t>1.0052730388421174</t>
  </si>
  <si>
    <t>1.0754315726553938</t>
  </si>
  <si>
    <t>1.1583645455297211</t>
  </si>
  <si>
    <t>1.2419464244280112</t>
  </si>
  <si>
    <t>1.3261754861093804</t>
  </si>
  <si>
    <t>1.4116198387924999</t>
  </si>
  <si>
    <t>1.4984188132416971</t>
  </si>
  <si>
    <t>1.5879499537094697</t>
  </si>
  <si>
    <t>1.6780749076333872</t>
  </si>
  <si>
    <t>1.7418695638858206</t>
  </si>
  <si>
    <t>1.8039101321552808</t>
  </si>
  <si>
    <t>1.6186243185588516</t>
  </si>
  <si>
    <t>1.8942870929709787</t>
  </si>
  <si>
    <t>1.9294112842415867</t>
  </si>
  <si>
    <t>1.9500405858266623</t>
  </si>
  <si>
    <t>1.9661278722601367</t>
  </si>
  <si>
    <t>1.9575870354201577</t>
  </si>
  <si>
    <t>0.07800355175623563</t>
  </si>
  <si>
    <t>0.10355083036455462</t>
  </si>
  <si>
    <t>0.12880766016381792</t>
  </si>
  <si>
    <t>0.15363471095458597</t>
  </si>
  <si>
    <t>0.17789417924628181</t>
  </si>
  <si>
    <t>0.20158974261993343</t>
  </si>
  <si>
    <t>0.2055920364344297</t>
  </si>
  <si>
    <t>0.20878382295923434</t>
  </si>
  <si>
    <t>0.2109623940758093</t>
  </si>
  <si>
    <t>0.2106070587130674</t>
  </si>
  <si>
    <t>0.20762303724859155</t>
  </si>
  <si>
    <t>0.2025633405392665</t>
  </si>
  <si>
    <t>0.1954291218476213</t>
  </si>
  <si>
    <t>0.18746093829060678</t>
  </si>
  <si>
    <t>0.17751103838782442</t>
  </si>
  <si>
    <t>0.1672183662070658</t>
  </si>
  <si>
    <t>0.20023658739259353</t>
  </si>
  <si>
    <t>0.2319412363017826</t>
  </si>
  <si>
    <t>0.2631579145724199</t>
  </si>
  <si>
    <t>0.29301344482632763</t>
  </si>
  <si>
    <t>0.3201279142553399</t>
  </si>
  <si>
    <t>0.34410198561443056</t>
  </si>
  <si>
    <t>0.3653938149867262</t>
  </si>
  <si>
    <t>0.3839395152435108</t>
  </si>
  <si>
    <t>0.3964790608468251</t>
  </si>
  <si>
    <t>0.39676134425367815</t>
  </si>
  <si>
    <t>0.4293278572230562</t>
  </si>
  <si>
    <t>0.4585011026318687</t>
  </si>
  <si>
    <t>0.4954461505464375</t>
  </si>
  <si>
    <t>0.4934699259098485</t>
  </si>
  <si>
    <t>0.0010204255769659383</t>
  </si>
  <si>
    <t>0.0009988636668103786</t>
  </si>
  <si>
    <t>0.0010756633289053226</t>
  </si>
  <si>
    <t>0.0010939215905313713</t>
  </si>
  <si>
    <t>0.0011051052523066976</t>
  </si>
  <si>
    <t>0.0012709244219983045</t>
  </si>
  <si>
    <t>0.0022178603018395563</t>
  </si>
  <si>
    <t>0.0033132031165642355</t>
  </si>
  <si>
    <t>0.004192873282454002</t>
  </si>
  <si>
    <t>0.0052577334718310505</t>
  </si>
  <si>
    <t>0.006266598564455869</t>
  </si>
  <si>
    <t>0.007207132186498965</t>
  </si>
  <si>
    <t>0.008393937464304859</t>
  </si>
  <si>
    <t>0.009295243718444104</t>
  </si>
  <si>
    <t>0.010296780914924818</t>
  </si>
  <si>
    <t>0.011187663454388623</t>
  </si>
  <si>
    <t>0.01241341636724704</t>
  </si>
  <si>
    <t>0.013503496041414964</t>
  </si>
  <si>
    <t>0.014673113312377079</t>
  </si>
  <si>
    <t>0.015859271112121966</t>
  </si>
  <si>
    <t>0.016793868277628736</t>
  </si>
  <si>
    <t>0.018093165897239187</t>
  </si>
  <si>
    <t>0.019008480851143778</t>
  </si>
  <si>
    <t>0.020228082161474807</t>
  </si>
  <si>
    <t>0.021354576717078473</t>
  </si>
  <si>
    <t>0.0005848813727999992</t>
  </si>
  <si>
    <t>0.0011697627456000016</t>
  </si>
  <si>
    <t>0.0017546441184000013</t>
  </si>
  <si>
    <t>0.0023395254911999955</t>
  </si>
  <si>
    <t>0.002924406864</t>
  </si>
  <si>
    <t>0.003509288236799999</t>
  </si>
  <si>
    <t>0.004094169609599996</t>
  </si>
  <si>
    <t>0.004679050982399999</t>
  </si>
  <si>
    <t>0.005263932355199997</t>
  </si>
  <si>
    <t>0.005848813727999992</t>
  </si>
  <si>
    <t>0.0064336951007999965</t>
  </si>
  <si>
    <t>0.007018576473600014</t>
  </si>
  <si>
    <t>0.007603457846399991</t>
  </si>
  <si>
    <t>0.008188339219199998</t>
  </si>
  <si>
    <t>0.008773220592000011</t>
  </si>
  <si>
    <t>0.009358101964799996</t>
  </si>
  <si>
    <t>0.009942983337599994</t>
  </si>
  <si>
    <t>0.008304971306783562</t>
  </si>
  <si>
    <t>0.008221156821026268</t>
  </si>
  <si>
    <t>0.00803582959850605</t>
  </si>
  <si>
    <t>0.007969081289081264</t>
  </si>
  <si>
    <t>0.00796357973109242</t>
  </si>
  <si>
    <t>0.008299374074678418</t>
  </si>
  <si>
    <t>0.008514543764172313</t>
  </si>
  <si>
    <t>0.008830190088745755</t>
  </si>
  <si>
    <t>0.009063145811051696</t>
  </si>
  <si>
    <t>0.00926149375930551</t>
  </si>
  <si>
    <t>0.009494113445378143</t>
  </si>
  <si>
    <t>0.009726021484833244</t>
  </si>
  <si>
    <t>0.010025780752979146</t>
  </si>
  <si>
    <t>0.010241789285714276</t>
  </si>
  <si>
    <t>0.010457887459245991</t>
  </si>
  <si>
    <t>0.011687503482352932</t>
  </si>
  <si>
    <t>0.011999536507936476</t>
  </si>
  <si>
    <t>0.012228219256625723</t>
  </si>
  <si>
    <t>0.012545473262032075</t>
  </si>
  <si>
    <t>0.013062478596513206</t>
  </si>
  <si>
    <t>0.013280795098039203</t>
  </si>
  <si>
    <t>0.013684402815734985</t>
  </si>
  <si>
    <t>0.013925707751355862</t>
  </si>
  <si>
    <t>0.0006003593715747154</t>
  </si>
  <si>
    <t>0.0006015480600750928</t>
  </si>
  <si>
    <t>0.0007031350898692791</t>
  </si>
  <si>
    <t>0.0007969081289081264</t>
  </si>
  <si>
    <t>0.0008064384537815107</t>
  </si>
  <si>
    <t>0.0007999396698485223</t>
  </si>
  <si>
    <t>0.0008013688248632766</t>
  </si>
  <si>
    <t>0.0008027445535223414</t>
  </si>
  <si>
    <t>0.000796760071301248</t>
  </si>
  <si>
    <t>0.0008053472834178703</t>
  </si>
  <si>
    <t>0.0007995042901371065</t>
  </si>
  <si>
    <t>0.0007939609375374075</t>
  </si>
  <si>
    <t>0.0008020624602383315</t>
  </si>
  <si>
    <t>0.0008032775910364138</t>
  </si>
  <si>
    <t>0.0009050094916655184</t>
  </si>
  <si>
    <t>0.09965294332550484</t>
  </si>
  <si>
    <t>0.09860726958430197</t>
  </si>
  <si>
    <t>0.09755861611353078</t>
  </si>
  <si>
    <t>0.09650698299607505</t>
  </si>
  <si>
    <t>0.0954523703156587</t>
  </si>
  <si>
    <t>0.09439477815678556</t>
  </si>
  <si>
    <t>0.09289033178414637</t>
  </si>
  <si>
    <t>0.09138420372050676</t>
  </si>
  <si>
    <t>0.08987639411609785</t>
  </si>
  <si>
    <t>0.08836690312278732</t>
  </si>
  <si>
    <t>0.08685573089391353</t>
  </si>
  <si>
    <t>0.08534287758434897</t>
  </si>
  <si>
    <t>0.08382834335061062</t>
  </si>
  <si>
    <t>0.08231212835078841</t>
  </si>
  <si>
    <t>0.0807942327446543</t>
  </si>
  <si>
    <t>0.07927465669370168</t>
  </si>
  <si>
    <t>0.07735948783318654</t>
  </si>
  <si>
    <t>0.07548599193919166</t>
  </si>
  <si>
    <t>0.07365396696993631</t>
  </si>
  <si>
    <t>0.0718632688727008</t>
  </si>
  <si>
    <t>0.07011380485777728</t>
  </si>
  <si>
    <t>0.06840553159326948</t>
  </si>
  <si>
    <t>0.06672622415211255</t>
  </si>
  <si>
    <t>0.0650825930881063</t>
  </si>
  <si>
    <t>0.06401316718892172</t>
  </si>
  <si>
    <t>0.06310599821076246</t>
  </si>
  <si>
    <t>0.06244291291631397</t>
  </si>
  <si>
    <t>0.06186162863809796</t>
  </si>
  <si>
    <t>0.061345675272551664</t>
  </si>
  <si>
    <t>0.06068377952276579</t>
  </si>
  <si>
    <t>0.0003001796857873577</t>
  </si>
  <si>
    <t>0.0009040308298319305</t>
  </si>
  <si>
    <t>0.0010957486772486737</t>
  </si>
  <si>
    <t>0.001310462487394955</t>
  </si>
  <si>
    <t>0.0011999095047727833</t>
  </si>
  <si>
    <t>0.001202053237294915</t>
  </si>
  <si>
    <t>0.0011037737610932194</t>
  </si>
  <si>
    <t>0.001095545098039216</t>
  </si>
  <si>
    <t>0.0011073525146995718</t>
  </si>
  <si>
    <t>0.0010993183989385215</t>
  </si>
  <si>
    <t>0.0010916962891139356</t>
  </si>
  <si>
    <t>0.0010025780752979147</t>
  </si>
  <si>
    <t>0.0010040969887955176</t>
  </si>
  <si>
    <t>0.0007991455372549014</t>
  </si>
  <si>
    <t>0.0007058550887021455</t>
  </si>
  <si>
    <t>0.0006959149170437404</t>
  </si>
  <si>
    <t>0.000597403488668194</t>
  </si>
  <si>
    <t>0.00029914073121785963</t>
  </si>
  <si>
    <t>0.0002995668067226888</t>
  </si>
  <si>
    <t>0.0002012412178784556</t>
  </si>
  <si>
    <t>0.00020036989570296204</t>
  </si>
  <si>
    <t>0.0034240870869850022</t>
  </si>
  <si>
    <t>0.003423093865649168</t>
  </si>
  <si>
    <t>0.0034546535119749228</t>
  </si>
  <si>
    <t>0.0034857874743506392</t>
  </si>
  <si>
    <t>0.00351634400653997</t>
  </si>
  <si>
    <t>0.0035463516891588416</t>
  </si>
  <si>
    <t>0.0035755345887954243</t>
  </si>
  <si>
    <t>0.003639053955852387</t>
  </si>
  <si>
    <t>0.0036669756263906657</t>
  </si>
  <si>
    <t>0.0036940252139892903</t>
  </si>
  <si>
    <t>0.003720226771595996</t>
  </si>
  <si>
    <t>0.0037454782840171136</t>
  </si>
  <si>
    <t>0.0037699517584552206</t>
  </si>
  <si>
    <t>0.003793391593086796</t>
  </si>
  <si>
    <t>0.00385249130253964</t>
  </si>
  <si>
    <t>0.003910934254609067</t>
  </si>
  <si>
    <t>0.003931839672546929</t>
  </si>
  <si>
    <t>0.00395192607985872</t>
  </si>
  <si>
    <t>0.003971074414463144</t>
  </si>
  <si>
    <t>0.003914078507359978</t>
  </si>
  <si>
    <t>0.003931267073829909</t>
  </si>
  <si>
    <t>0.003908776271369924</t>
  </si>
  <si>
    <t>0.003929391707203382</t>
  </si>
  <si>
    <t>0.003910661390666779</t>
  </si>
  <si>
    <t>0.039851834195399616</t>
  </si>
  <si>
    <t>0.04761104407357434</t>
  </si>
  <si>
    <t>0.05698817607834108</t>
  </si>
  <si>
    <t>0.06746369602051548</t>
  </si>
  <si>
    <t>0.07880995734392829</t>
  </si>
  <si>
    <t>0.09119162865623526</t>
  </si>
  <si>
    <t>0.10485153564907747</t>
  </si>
  <si>
    <t>0.12069172236029807</t>
  </si>
  <si>
    <t>0.1357993144725135</t>
  </si>
  <si>
    <t>0.1518074627259784</t>
  </si>
  <si>
    <t>0.16797195687985628</t>
  </si>
  <si>
    <t>0.18511408844925603</t>
  </si>
  <si>
    <t>0.20224079720046473</t>
  </si>
  <si>
    <t>0.21891721962408484</t>
  </si>
  <si>
    <t>0.23705338928801364</t>
  </si>
  <si>
    <t>0.2561935570420577</t>
  </si>
  <si>
    <t>0.2980176765462776</t>
  </si>
  <si>
    <t>0.3188760205851291</t>
  </si>
  <si>
    <t>0.33925318284203276</t>
  </si>
  <si>
    <t>0.34998187659011126</t>
  </si>
  <si>
    <t>0.3633128179263546</t>
  </si>
  <si>
    <t>0.3699600547819998</t>
  </si>
  <si>
    <t>0.37679496351001124</t>
  </si>
  <si>
    <t>0.37934935546497645</t>
  </si>
  <si>
    <t>0.4056199219214665</t>
  </si>
  <si>
    <t>0.0010172827661437732</t>
  </si>
  <si>
    <t>0.0012495612387449033</t>
  </si>
  <si>
    <t>0.0015344017339860773</t>
  </si>
  <si>
    <t>0.0018660337504543974</t>
  </si>
  <si>
    <t>0.0022484853313259447</t>
  </si>
  <si>
    <t>0.0026862254371339883</t>
  </si>
  <si>
    <t>0.0031844417555373238</t>
  </si>
  <si>
    <t>0.003785476409591915</t>
  </si>
  <si>
    <t>0.0044285603793504345</t>
  </si>
  <si>
    <t>0.005148574938069125</t>
  </si>
  <si>
    <t>0.005946047032813224</t>
  </si>
  <si>
    <t>0.006817231698995575</t>
  </si>
  <si>
    <t>0.007734336539804357</t>
  </si>
  <si>
    <t>0.00862277227178012</t>
  </si>
  <si>
    <t>0.00955795011061258</t>
  </si>
  <si>
    <t>0.010523777788127258</t>
  </si>
  <si>
    <t>0.011426740104525983</t>
  </si>
  <si>
    <t>0.012325737608421275</t>
  </si>
  <si>
    <t>0.01317848272316018</t>
  </si>
  <si>
    <t>0.013612708675082394</t>
  </si>
  <si>
    <t>0.014059444994150166</t>
  </si>
  <si>
    <t>0.014195059198545825</t>
  </si>
  <si>
    <t>0.014311435475008431</t>
  </si>
  <si>
    <t>0.014264714543712323</t>
  </si>
  <si>
    <t>0.003804948993530617</t>
  </si>
  <si>
    <t>0.00450104408258581</t>
  </si>
  <si>
    <t>0.005107903304034085</t>
  </si>
  <si>
    <t>0.006105764773370097</t>
  </si>
  <si>
    <t>0.007100897171851408</t>
  </si>
  <si>
    <t>0.008099256492494579</t>
  </si>
  <si>
    <t>0.009304573297103248</t>
  </si>
  <si>
    <t>0.010499279907068185</t>
  </si>
  <si>
    <t>0.011699940937617144</t>
  </si>
  <si>
    <t>0.012708996549900629</t>
  </si>
  <si>
    <t>0.01410604283505642</t>
  </si>
  <si>
    <t>0.01539285616694678</t>
  </si>
  <si>
    <t>0.016703369501719884</t>
  </si>
  <si>
    <t>0.01810969687018252</t>
  </si>
  <si>
    <t>0.019404370262394364</t>
  </si>
  <si>
    <t>0.02089132010214205</t>
  </si>
  <si>
    <t>0.38090222678160707</t>
  </si>
  <si>
    <t>0.37572104494683156</t>
  </si>
  <si>
    <t>0.3739522243631938</t>
  </si>
  <si>
    <t>0.3719592942487555</t>
  </si>
  <si>
    <t>0.3697695915626034</t>
  </si>
  <si>
    <t>0.3674295473015664</t>
  </si>
  <si>
    <t>0.36511474431227064</t>
  </si>
  <si>
    <t>0.3662762253024968</t>
  </si>
  <si>
    <t>0.3638566841433064</t>
  </si>
  <si>
    <t>0.36143818638278763</t>
  </si>
  <si>
    <t>0.35904503101582386</t>
  </si>
  <si>
    <t>0.3566862467757336</t>
  </si>
  <si>
    <t>0.3544598996591629</t>
  </si>
  <si>
    <t>0.3526521672744507</t>
  </si>
  <si>
    <t>0.35467991577688435</t>
  </si>
  <si>
    <t>0.35692486917606353</t>
  </si>
  <si>
    <t>0.3556228914049703</t>
  </si>
  <si>
    <t>0.35468560830184165</t>
  </si>
  <si>
    <t>0.35448587901486495</t>
  </si>
  <si>
    <t>0.34896959966502694</t>
  </si>
  <si>
    <t>0.3393053851173627</t>
  </si>
  <si>
    <t>0.3269294903207618</t>
  </si>
  <si>
    <t>0.31572902965141636</t>
  </si>
  <si>
    <t>0.30191269530143794</t>
  </si>
  <si>
    <t>0.011214586507248133</t>
  </si>
  <si>
    <t>0.012202830623899305</t>
  </si>
  <si>
    <t>0.013420765543932695</t>
  </si>
  <si>
    <t>0.014313514140851209</t>
  </si>
  <si>
    <t>0.015401945978381928</t>
  </si>
  <si>
    <t>0.016398494626779152</t>
  </si>
  <si>
    <t>0.01690831061516612</t>
  </si>
  <si>
    <t>0.017398806703141565</t>
  </si>
  <si>
    <t>0.017999909134795603</t>
  </si>
  <si>
    <t>0.018513105210485166</t>
  </si>
  <si>
    <t>0.01910818568436721</t>
  </si>
  <si>
    <t>0.019490954237367675</t>
  </si>
  <si>
    <t>0.020204075684715064</t>
  </si>
  <si>
    <t>0.0205109826430244</t>
  </si>
  <si>
    <t>0.021304798277783504</t>
  </si>
  <si>
    <t>0.02159102938785972</t>
  </si>
  <si>
    <t>0.019407663393748862</t>
  </si>
  <si>
    <t>0.017398691621766216</t>
  </si>
  <si>
    <t>0.015197902679631295</t>
  </si>
  <si>
    <t>0.013003041999632597</t>
  </si>
  <si>
    <t>0.010797409008268104</t>
  </si>
  <si>
    <t>0.008601396245269528</t>
  </si>
  <si>
    <t>0.0065016386058271095</t>
  </si>
  <si>
    <t>0.004500585551258618</t>
  </si>
  <si>
    <t>0.0020995854967588846</t>
  </si>
  <si>
    <t>-1.1421873235055476e-019</t>
  </si>
  <si>
    <t>-1.3663628149960287e-019</t>
  </si>
  <si>
    <t>-1.4909299933019786e-019</t>
  </si>
  <si>
    <t>1.6281724439124865e-019</t>
  </si>
  <si>
    <t>-2.2355397849958204e-019</t>
  </si>
  <si>
    <t>0.00015692624220446872</t>
  </si>
  <si>
    <t>0.000337784229457975</t>
  </si>
  <si>
    <t>0.0005451883908088286</t>
  </si>
  <si>
    <t>0.0007844535024066546</t>
  </si>
  <si>
    <t>0.0010164780326378312</t>
  </si>
  <si>
    <t>0.0012861325211079718</t>
  </si>
  <si>
    <t>0.0015950038164288137</t>
  </si>
  <si>
    <t>0.001880627507613467</t>
  </si>
  <si>
    <t>0.0022207829535355146</t>
  </si>
  <si>
    <t>0.002558919061411288</t>
  </si>
  <si>
    <t>0.0029452807731279694</t>
  </si>
  <si>
    <t>0.003354174864906163</t>
  </si>
  <si>
    <t>0.0038575667640467484</t>
  </si>
  <si>
    <t>0.004258801813630814</t>
  </si>
  <si>
    <t>0.0047507321410677475</t>
  </si>
  <si>
    <t>0.005204382324125152</t>
  </si>
  <si>
    <t>0.007428339976958635</t>
  </si>
  <si>
    <t>0.09079233660636435</t>
  </si>
  <si>
    <t>0.09957541719790575</t>
  </si>
  <si>
    <t>0.10861202017616023</t>
  </si>
  <si>
    <t>0.11851385059408807</t>
  </si>
  <si>
    <t>0.1294232369233534</t>
  </si>
  <si>
    <t>0.14216223659937974</t>
  </si>
  <si>
    <t>0.15419498302553133</t>
  </si>
  <si>
    <t>0.16595259274640772</t>
  </si>
  <si>
    <t>0.1785665110044723</t>
  </si>
  <si>
    <t>0.19270007487069685</t>
  </si>
  <si>
    <t>0.199757300992648</t>
  </si>
  <si>
    <t>0.21062462155780481</t>
  </si>
  <si>
    <t>0.22389188608151236</t>
  </si>
  <si>
    <t>0.2309869612470309</t>
  </si>
  <si>
    <t>0.24245898017180242</t>
  </si>
  <si>
    <t>0.25143817611073016</t>
  </si>
  <si>
    <t>0.26309263189109955</t>
  </si>
  <si>
    <t>0.27464969587696686</t>
  </si>
  <si>
    <t>0.2915712960463101</t>
  </si>
  <si>
    <t>0.2989056078361191</t>
  </si>
  <si>
    <t>0.31120312811089923</t>
  </si>
  <si>
    <t>0.319612590305818</t>
  </si>
  <si>
    <t>0.041338406061329776</t>
  </si>
  <si>
    <t>0.04636063575358517</t>
  </si>
  <si>
    <t>0.051553126343580113</t>
  </si>
  <si>
    <t>0.05710274424285696</t>
  </si>
  <si>
    <t>0.0632774470650049</t>
  </si>
  <si>
    <t>0.07067112749702639</t>
  </si>
  <si>
    <t>0.07775174028707632</t>
  </si>
  <si>
    <t>0.08477234446810938</t>
  </si>
  <si>
    <t>0.09210515175591338</t>
  </si>
  <si>
    <t>0.10061975548824392</t>
  </si>
  <si>
    <t>0.10483812782804114</t>
  </si>
  <si>
    <t>0.11138876660604807</t>
  </si>
  <si>
    <t>0.11931706060410113</t>
  </si>
  <si>
    <t>0.1235038815382796</t>
  </si>
  <si>
    <t>0.1305368127095183</t>
  </si>
  <si>
    <t>0.1358956449967591</t>
  </si>
  <si>
    <t>0.15521391751393065</t>
  </si>
  <si>
    <t>0.16358509544781152</t>
  </si>
  <si>
    <t>0.17544892557196362</t>
  </si>
  <si>
    <t>0.1812566926375515</t>
  </si>
  <si>
    <t>0.1902000473651439</t>
  </si>
  <si>
    <t>0.19659388559785207</t>
  </si>
  <si>
    <t>0.2027728299189454</t>
  </si>
  <si>
    <t>0.20007527144409154</t>
  </si>
  <si>
    <t>0.21534261302738586</t>
  </si>
  <si>
    <t>0.00400371971538303</t>
  </si>
  <si>
    <t>0.004405762361031852</t>
  </si>
  <si>
    <t>0.004804951581537564</t>
  </si>
  <si>
    <t>0.0052002499135351335</t>
  </si>
  <si>
    <t>0.005797933538341679</t>
  </si>
  <si>
    <t>0.006206246324101468</t>
  </si>
  <si>
    <t>0.006804528107491881</t>
  </si>
  <si>
    <t>0.007297619276146207</t>
  </si>
  <si>
    <t>0.008000447492370328</t>
  </si>
  <si>
    <t>0.008493226630090105</t>
  </si>
  <si>
    <t>0.008803201573346964</t>
  </si>
  <si>
    <t>0.009299062203197908</t>
  </si>
  <si>
    <t>0.009809624110068717</t>
  </si>
  <si>
    <t>0.010200320580489487</t>
  </si>
  <si>
    <t>0.010594871475657687</t>
  </si>
  <si>
    <t>0.010991559521796696</t>
  </si>
  <si>
    <t>0.009786756614060314</t>
  </si>
  <si>
    <t>0.010730812625275166</t>
  </si>
  <si>
    <t>0.011701707093674752</t>
  </si>
  <si>
    <t>0.01276530710481542</t>
  </si>
  <si>
    <t>0.013936868929774748</t>
  </si>
  <si>
    <t>0.015304811249205671</t>
  </si>
  <si>
    <t>0.016439123148597103</t>
  </si>
  <si>
    <t>0.017519246021277593</t>
  </si>
  <si>
    <t>0.018664304281029043</t>
  </si>
  <si>
    <t>0.01994025485161951</t>
  </si>
  <si>
    <t>0.02046181881700301</t>
  </si>
  <si>
    <t>0.021354936257518137</t>
  </si>
  <si>
    <t>0.022466165020728103</t>
  </si>
  <si>
    <t>0.02293677835516567</t>
  </si>
  <si>
    <t>0.023822619136790485</t>
  </si>
  <si>
    <t>0.02444216224370108</t>
  </si>
  <si>
    <t>0.025300207946360946</t>
  </si>
  <si>
    <t>0.026124636770481678</t>
  </si>
  <si>
    <t>0.027429585143116837</t>
  </si>
  <si>
    <t>0.027807266447482465</t>
  </si>
  <si>
    <t>0.028626165128841745</t>
  </si>
  <si>
    <t>0.02906578446235801</t>
  </si>
  <si>
    <t>0.02768098862459764</t>
  </si>
  <si>
    <t>0.01793098871175829</t>
  </si>
  <si>
    <t>0.019612787373682165</t>
  </si>
  <si>
    <t>0.02133506986933032</t>
  </si>
  <si>
    <t>0.023217267926497587</t>
  </si>
  <si>
    <t>0.025285812025732306</t>
  </si>
  <si>
    <t>0.027699270913518266</t>
  </si>
  <si>
    <t>0.029961983388456966</t>
  </si>
  <si>
    <t>0.03215861577406759</t>
  </si>
  <si>
    <t>0.03450825941599267</t>
  </si>
  <si>
    <t>0.03713739095939511</t>
  </si>
  <si>
    <t>0.038391523239621056</t>
  </si>
  <si>
    <t>0.04036841416327929</t>
  </si>
  <si>
    <t>0.042792479267860326</t>
  </si>
  <si>
    <t>0.04402605365342124</t>
  </si>
  <si>
    <t>0.04608402497046286</t>
  </si>
  <si>
    <t>0.047657340332427627</t>
  </si>
  <si>
    <t>0.049726778342223235</t>
  </si>
  <si>
    <t>0.051765497817949147</t>
  </si>
  <si>
    <t>0.05480021159095059</t>
  </si>
  <si>
    <t>0.05602015012950117</t>
  </si>
  <si>
    <t>0.058159868840387735</t>
  </si>
  <si>
    <t>0.059561977100103504</t>
  </si>
  <si>
    <t>0.011810973160379937</t>
  </si>
  <si>
    <t>0.011915584567336147</t>
  </si>
  <si>
    <t>0.012012378953843907</t>
  </si>
  <si>
    <t>0.012300591141631182</t>
  </si>
  <si>
    <t>0.012395582047489109</t>
  </si>
  <si>
    <t>0.012612694142528788</t>
  </si>
  <si>
    <t>0.012508323727007132</t>
  </si>
  <si>
    <t>0.012395956030714105</t>
  </si>
  <si>
    <t>0.01230068801951938</t>
  </si>
  <si>
    <t>0.012190278222011677</t>
  </si>
  <si>
    <t>0.012104402163352077</t>
  </si>
  <si>
    <t>0.011898800023446787</t>
  </si>
  <si>
    <t>0.011811588214164375</t>
  </si>
  <si>
    <t>0.011700367724679119</t>
  </si>
  <si>
    <t>0.011494436034911645</t>
  </si>
  <si>
    <t>0.011391252595316575</t>
  </si>
  <si>
    <t>0.01040093261691288</t>
  </si>
  <si>
    <t>0.009304840291526895</t>
  </si>
  <si>
    <t>0.008093031304857091</t>
  </si>
  <si>
    <t>0.006902158825602125</t>
  </si>
  <si>
    <t>0.005700001419460148</t>
  </si>
  <si>
    <t>0.004599856936674056</t>
  </si>
  <si>
    <t>0.0033995444858205834</t>
  </si>
  <si>
    <t>0.0022997157637251906</t>
  </si>
  <si>
    <t>0.0010001979239544162</t>
  </si>
  <si>
    <t>-2.6338896138957346e-020</t>
  </si>
  <si>
    <t>-2.6151541323258323e-020</t>
  </si>
  <si>
    <t>5.1875008090676876e-020</t>
  </si>
  <si>
    <t>5.235274950246143e-020</t>
  </si>
  <si>
    <t>0.00016753974418764033</t>
  </si>
  <si>
    <t>0.0003866046484162447</t>
  </si>
  <si>
    <t>0.0006546210292078131</t>
  </si>
  <si>
    <t>0.0009736721793107926</t>
  </si>
  <si>
    <t>0.0013565820428619862</t>
  </si>
  <si>
    <t>0.0018181445488171881</t>
  </si>
  <si>
    <t>0.0023170298741532038</t>
  </si>
  <si>
    <t>0.002870794070832467</t>
  </si>
  <si>
    <t>0.003534681034331793</t>
  </si>
  <si>
    <t>0.004246354595086346</t>
  </si>
  <si>
    <t>0.005123987010062957</t>
  </si>
  <si>
    <t>0.006065240848498625</t>
  </si>
  <si>
    <t>0.00695967937044702</t>
  </si>
  <si>
    <t>0.007978319007651878</t>
  </si>
  <si>
    <t>0.008985178051779145</t>
  </si>
  <si>
    <t>0.01002602151488098</t>
  </si>
  <si>
    <t>0.014692122207936805</t>
  </si>
  <si>
    <t>0.017915348623527064</t>
  </si>
  <si>
    <t>0.017655658803782365</t>
  </si>
  <si>
    <t>0.00004628753573000001</t>
  </si>
  <si>
    <t>0.00004963519230800001</t>
  </si>
  <si>
    <t>0.000052982848886</t>
  </si>
  <si>
    <t>0.000056330505464</t>
  </si>
  <si>
    <t>0.00005967816204200001</t>
  </si>
  <si>
    <t>0.00006302581862</t>
  </si>
  <si>
    <t>0.00005942997962200002</t>
  </si>
  <si>
    <t>0.00005583414062400001</t>
  </si>
  <si>
    <t>0.00005223830162600001</t>
  </si>
  <si>
    <t>0.00004864246262800001</t>
  </si>
  <si>
    <t>0.000045046623630000005</t>
  </si>
  <si>
    <t>0.000041450784632</t>
  </si>
  <si>
    <t>0.000037854945634</t>
  </si>
  <si>
    <t>0.000034259106635999996</t>
  </si>
  <si>
    <t>0.00003066326763799999</t>
  </si>
  <si>
    <t>0.00002706742864</t>
  </si>
  <si>
    <t>0.000024360685776</t>
  </si>
  <si>
    <t>0.000021653942912000003</t>
  </si>
  <si>
    <t>0.000018947200048</t>
  </si>
  <si>
    <t>0.000016240457184</t>
  </si>
  <si>
    <t>0.000013533714319999998</t>
  </si>
  <si>
    <t>0.000010826971456</t>
  </si>
  <si>
    <t>0.000008120228592</t>
  </si>
  <si>
    <t>0.000005413485728000001</t>
  </si>
  <si>
    <t>0.0000027067428640000003</t>
  </si>
  <si>
    <t>0.03195051151123918</t>
  </si>
  <si>
    <t>0.036207323177540086</t>
  </si>
  <si>
    <t>0.04030938895641496</t>
  </si>
  <si>
    <t>0.04476066674949506</t>
  </si>
  <si>
    <t>0.04923673669051139</t>
  </si>
  <si>
    <t>0.05469219008044705</t>
  </si>
  <si>
    <t>0.06317683948867775</t>
  </si>
  <si>
    <t>0.07090157059105495</t>
  </si>
  <si>
    <t>0.0781255195138212</t>
  </si>
  <si>
    <t>0.0856620285280402</t>
  </si>
  <si>
    <t>0.0941039763701164</t>
  </si>
  <si>
    <t>0.10371538033491709</t>
  </si>
  <si>
    <t>0.11174074802261544</t>
  </si>
  <si>
    <t>0.11980003585470846</t>
  </si>
  <si>
    <t>0.129941414855455</t>
  </si>
  <si>
    <t>0.13936091742606527</t>
  </si>
  <si>
    <t>0.1652988981207718</t>
  </si>
  <si>
    <t>0.1791632392510529</t>
  </si>
  <si>
    <t>0.18937365260015726</t>
  </si>
  <si>
    <t>0.2012561058119863</t>
  </si>
  <si>
    <t>0.21104080281911108</t>
  </si>
  <si>
    <t>0.21990549270729332</t>
  </si>
  <si>
    <t>0.22713322382244983</t>
  </si>
  <si>
    <t>0.21311733982870462</t>
  </si>
  <si>
    <t>0.21119447536972155</t>
  </si>
  <si>
    <t>0.0031049086421580394</t>
  </si>
  <si>
    <t>0.0035007080420273572</t>
  </si>
  <si>
    <t>0.0037008620133681235</t>
  </si>
  <si>
    <t>0.004096400305199326</t>
  </si>
  <si>
    <t>0.004503360063156528</t>
  </si>
  <si>
    <t>0.004699328946583202</t>
  </si>
  <si>
    <t>0.005497984449172905</t>
  </si>
  <si>
    <t>0.006000132913206342</t>
  </si>
  <si>
    <t>0.006702189254066608</t>
  </si>
  <si>
    <t>0.007305289816059504</t>
  </si>
  <si>
    <t>0.007900333829159611</t>
  </si>
  <si>
    <t>0.008592989122160758</t>
  </si>
  <si>
    <t>0.009295071168249763</t>
  </si>
  <si>
    <t>0.00989174607974657</t>
  </si>
  <si>
    <t>0.01070341138532231</t>
  </si>
  <si>
    <t>0.011396803864111507</t>
  </si>
  <si>
    <t>0.002744566549505866</t>
  </si>
  <si>
    <t>0.0032910816649391996</t>
  </si>
  <si>
    <t>0.0038105627120292333</t>
  </si>
  <si>
    <t>0.00433034504562459</t>
  </si>
  <si>
    <t>0.0048628254048386855</t>
  </si>
  <si>
    <t>0.005416635807927761</t>
  </si>
  <si>
    <t>0.00640586176304099</t>
  </si>
  <si>
    <t>0.007296451545248801</t>
  </si>
  <si>
    <t>0.008129905085079311</t>
  </si>
  <si>
    <t>0.008950288104286924</t>
  </si>
  <si>
    <t>0.009843535058292842</t>
  </si>
  <si>
    <t>0.010845865587013177</t>
  </si>
  <si>
    <t>0.011685619900634017</t>
  </si>
  <si>
    <t>0.012493327886799865</t>
  </si>
  <si>
    <t>0.013481437267438851</t>
  </si>
  <si>
    <t>0.014368754973123328</t>
  </si>
  <si>
    <t>0.015534671708397695</t>
  </si>
  <si>
    <t>0.01660902725457783</t>
  </si>
  <si>
    <t>0.017330772122118008</t>
  </si>
  <si>
    <t>0.018169840053242427</t>
  </si>
  <si>
    <t>0.018806020194308604</t>
  </si>
  <si>
    <t>0.019366835471729064</t>
  </si>
  <si>
    <t>0.020053399049643962</t>
  </si>
  <si>
    <t>0.018766845954360727</t>
  </si>
  <si>
    <t>0.01819291008700645</t>
  </si>
  <si>
    <t>0.00002415941647048725</t>
  </si>
  <si>
    <t>0.000035854175416198175</t>
  </si>
  <si>
    <t>0.0000472038840944494</t>
  </si>
  <si>
    <t>0.00005892334517877656</t>
  </si>
  <si>
    <t>0.00007136043437328443</t>
  </si>
  <si>
    <t>0.00008477785550983357</t>
  </si>
  <si>
    <t>0.00011760020799469619</t>
  </si>
  <si>
    <t>0.00014841797213427976</t>
  </si>
  <si>
    <t>0.0001783292455559243</t>
  </si>
  <si>
    <t>0.00020856422199528782</t>
  </si>
  <si>
    <t>0.00024163875329922524</t>
  </si>
  <si>
    <t>0.0002787383861545425</t>
  </si>
  <si>
    <t>0.0003118993643262302</t>
  </si>
  <si>
    <t>0.0003449174996616524</t>
  </si>
  <si>
    <t>0.0003843263216528689</t>
  </si>
  <si>
    <t>0.0004216218983612596</t>
  </si>
  <si>
    <t>0.0004678429490501282</t>
  </si>
  <si>
    <t>0.0005124137249103532</t>
  </si>
  <si>
    <t>0.0005467387100561783</t>
  </si>
  <si>
    <t>0.0005859208464512599</t>
  </si>
  <si>
    <t>0.0006194097359992257</t>
  </si>
  <si>
    <t>0.0006512952008211338</t>
  </si>
  <si>
    <t>0.0006884861637579039</t>
  </si>
  <si>
    <t>0.0006571428170745799</t>
  </si>
  <si>
    <t>0.0006502455533149206</t>
  </si>
  <si>
    <t>0.009014250896587857</t>
  </si>
  <si>
    <t>0.009101840909271127</t>
  </si>
  <si>
    <t>0.009402189979908205</t>
  </si>
  <si>
    <t>0.009391747041188697</t>
  </si>
  <si>
    <t>0.009707242802804073</t>
  </si>
  <si>
    <t>0.009698615059969587</t>
  </si>
  <si>
    <t>0.009896372008511229</t>
  </si>
  <si>
    <t>0.010200225952450782</t>
  </si>
  <si>
    <t>0.010403398245118314</t>
  </si>
  <si>
    <t>0.010507608639537643</t>
  </si>
  <si>
    <t>0.010800456374040989</t>
  </si>
  <si>
    <t>0.010991032598112599</t>
  </si>
  <si>
    <t>0.011194064202623371</t>
  </si>
  <si>
    <t>0.01139049548576878</t>
  </si>
  <si>
    <t>0.011603698324274655</t>
  </si>
  <si>
    <t>0.011796691718992613</t>
  </si>
  <si>
    <t>0.010599929341077927</t>
  </si>
  <si>
    <t>0.00940331908967</t>
  </si>
  <si>
    <t>0.008203190445437348</t>
  </si>
  <si>
    <t>0.0070019519914706965</t>
  </si>
  <si>
    <t>0.005898345507497658</t>
  </si>
  <si>
    <t>0.004700117397563795</t>
  </si>
  <si>
    <t>0.0034989713176873877</t>
  </si>
  <si>
    <t>0.0023001871497232316</t>
  </si>
  <si>
    <t>0.0011004922923102498</t>
  </si>
  <si>
    <t>-1.2015141828247358e-020</t>
  </si>
  <si>
    <t>6.70489662879385e-021</t>
  </si>
  <si>
    <t>-1.669691108338955e-019</t>
  </si>
  <si>
    <t>4.3126566905613204e-020</t>
  </si>
  <si>
    <t>1.6814135313875381e-019</t>
  </si>
  <si>
    <t>0.0006133131941265754</t>
  </si>
  <si>
    <t>0.0012253211585542764</t>
  </si>
  <si>
    <t>0.001833690631329593</t>
  </si>
  <si>
    <t>0.0024444382356708554</t>
  </si>
  <si>
    <t>0.0030636742641598513</t>
  </si>
  <si>
    <t>0.0036826680954647447</t>
  </si>
  <si>
    <t>0.004309871206656252</t>
  </si>
  <si>
    <t>0.004951752177631172</t>
  </si>
  <si>
    <t>0.005604858348062031</t>
  </si>
  <si>
    <t>0.006254760943564184</t>
  </si>
  <si>
    <t>0.00693151108229938</t>
  </si>
  <si>
    <t>0.007658024260081528</t>
  </si>
  <si>
    <t>0.008412130312648855</t>
  </si>
  <si>
    <t>0.009150341733981798</t>
  </si>
  <si>
    <t>0.009893380892657736</t>
  </si>
  <si>
    <t>0.010607579933176008</t>
  </si>
  <si>
    <t>0.013760729314469446</t>
  </si>
  <si>
    <t>0.027217003245070003</t>
  </si>
  <si>
    <t>0.025314784044188004</t>
  </si>
  <si>
    <t>0.023412564843306005</t>
  </si>
  <si>
    <t>0.021510345642424003</t>
  </si>
  <si>
    <t>0.019608126441542008</t>
  </si>
  <si>
    <t>0.017705907240660002</t>
  </si>
  <si>
    <t>0.016198258046391002</t>
  </si>
  <si>
    <t>0.014690608852122002</t>
  </si>
  <si>
    <t>0.013182959657853</t>
  </si>
  <si>
    <t>0.011675310463584002</t>
  </si>
  <si>
    <t>0.010167661269315</t>
  </si>
  <si>
    <t>0.008660012075046002</t>
  </si>
  <si>
    <t>0.007152362880777001</t>
  </si>
  <si>
    <t>0.005644713686508001</t>
  </si>
  <si>
    <t>0.004137064492239001</t>
  </si>
  <si>
    <t>0.00262941529797</t>
  </si>
  <si>
    <t>0.002366473768173</t>
  </si>
  <si>
    <t>0.0021035322383760003</t>
  </si>
  <si>
    <t>0.0018405907085789997</t>
  </si>
  <si>
    <t>0.0015776491787819996</t>
  </si>
  <si>
    <t>0.001314707648985</t>
  </si>
  <si>
    <t>0.0010517661191880002</t>
  </si>
  <si>
    <t>0.000788824589391</t>
  </si>
  <si>
    <t>0.000525883059594</t>
  </si>
  <si>
    <t>0.00026294152979700004</t>
  </si>
  <si>
    <t>0.10624395322563623</t>
  </si>
  <si>
    <t>0.10886064791560657</t>
  </si>
  <si>
    <t>0.11147841516916371</t>
  </si>
  <si>
    <t>0.11337366784087893</t>
  </si>
  <si>
    <t>0.11555007261704206</t>
  </si>
  <si>
    <t>0.11792936925239245</t>
  </si>
  <si>
    <t>0.11964901466285777</t>
  </si>
  <si>
    <t>0.1210091706182572</t>
  </si>
  <si>
    <t>0.1221572594389002</t>
  </si>
  <si>
    <t>0.12365257020321302</t>
  </si>
  <si>
    <t>0.12504142694481848</t>
  </si>
  <si>
    <t>0.1263215711643155</t>
  </si>
  <si>
    <t>0.12783149960964307</t>
  </si>
  <si>
    <t>0.12978208179042314</t>
  </si>
  <si>
    <t>0.13218671769571694</t>
  </si>
  <si>
    <t>0.134024397208109</t>
  </si>
  <si>
    <t>0.14866274076146574</t>
  </si>
  <si>
    <t>0.1507743700018516</t>
  </si>
  <si>
    <t>0.15275576623828546</t>
  </si>
  <si>
    <t>0.15416649353493014</t>
  </si>
  <si>
    <t>0.15521522624018683</t>
  </si>
  <si>
    <t>0.1549767608949718</t>
  </si>
  <si>
    <t>0.1517164579530986</t>
  </si>
  <si>
    <t>0.14718124911790276</t>
  </si>
  <si>
    <t>0.14164691329321918</t>
  </si>
  <si>
    <t>0.024801643292272114</t>
  </si>
  <si>
    <t>0.024693254330213438</t>
  </si>
  <si>
    <t>0.024555467829791844</t>
  </si>
  <si>
    <t>0.02425237708244274</t>
  </si>
  <si>
    <t>0.023967816267308022</t>
  </si>
  <si>
    <t>0.023854932000333062</t>
  </si>
  <si>
    <t>0.023815974668771743</t>
  </si>
  <si>
    <t>0.023685292288385094</t>
  </si>
  <si>
    <t>0.02350809820396238</t>
  </si>
  <si>
    <t>0.02339656055037043</t>
  </si>
  <si>
    <t>0.023248882459306428</t>
  </si>
  <si>
    <t>0.02307719840325258</t>
  </si>
  <si>
    <t>0.022940462495658488</t>
  </si>
  <si>
    <t>0.022771910746974273</t>
  </si>
  <si>
    <t>0.022705599038331793</t>
  </si>
  <si>
    <t>0.022457678128001722</t>
  </si>
  <si>
    <t>0.022366617459449317</t>
  </si>
  <si>
    <t>0.022408992228136047</t>
  </si>
  <si>
    <t>0.02252840555434443</t>
  </si>
  <si>
    <t>0.022554616300109298</t>
  </si>
  <si>
    <t>0.022524318192994885</t>
  </si>
  <si>
    <t>0.02221222859904031</t>
  </si>
  <si>
    <t>0.021874332276327957</t>
  </si>
  <si>
    <t>0.011793778438969968</t>
  </si>
  <si>
    <t>0.011906633365769468</t>
  </si>
  <si>
    <t>0.011997676968878605</t>
  </si>
  <si>
    <t>0.011997213528135337</t>
  </si>
  <si>
    <t>0.012005202349822552</t>
  </si>
  <si>
    <t>0.012303063967806845</t>
  </si>
  <si>
    <t>0.012294760905205936</t>
  </si>
  <si>
    <t>0.012390699551332695</t>
  </si>
  <si>
    <t>0.012395662987253375</t>
  </si>
  <si>
    <t>0.012405274033332046</t>
  </si>
  <si>
    <t>0.012394194197567938</t>
  </si>
  <si>
    <t>0.012402117834026224</t>
  </si>
  <si>
    <t>0.012393358836275015</t>
  </si>
  <si>
    <t>0.012507910735391592</t>
  </si>
  <si>
    <t>0.012608271332066871</t>
  </si>
  <si>
    <t>0.012611705786573366</t>
  </si>
  <si>
    <t>0.17523539948293415</t>
  </si>
  <si>
    <t>0.1710937386864433</t>
  </si>
  <si>
    <t>0.16686193137085134</t>
  </si>
  <si>
    <t>0.16212445664131075</t>
  </si>
  <si>
    <t>0.15756108481521214</t>
  </si>
  <si>
    <t>0.15381710771789334</t>
  </si>
  <si>
    <t>0.1505630344494454</t>
  </si>
  <si>
    <t>0.14704677944737282</t>
  </si>
  <si>
    <t>0.14336386560624337</t>
  </si>
  <si>
    <t>0.14002238468467176</t>
  </si>
  <si>
    <t>0.13680221930541453</t>
  </si>
  <si>
    <t>0.13333371469376817</t>
  </si>
  <si>
    <t>0.1301676723720676</t>
  </si>
  <si>
    <t>0.1273892270050126</t>
  </si>
  <si>
    <t>0.12481980235894731</t>
  </si>
  <si>
    <t>0.12193778799692569</t>
  </si>
  <si>
    <t>0.12189321242559784</t>
  </si>
  <si>
    <t>0.12204339815170956</t>
  </si>
  <si>
    <t>0.12217544636770217</t>
  </si>
  <si>
    <t>0.12186956181653567</t>
  </si>
  <si>
    <t>0.1210031023729253</t>
  </si>
  <si>
    <t>0.11919028024208994</t>
  </si>
  <si>
    <t>0.11704821090903411</t>
  </si>
  <si>
    <t>0.0022558128898409837</t>
  </si>
  <si>
    <t>0.002240590505004599</t>
  </si>
  <si>
    <t>0.0022228599532178057</t>
  </si>
  <si>
    <t>0.002193598884137388</t>
  </si>
  <si>
    <t>0.0021667553598925357</t>
  </si>
  <si>
    <t>0.0021530408827700716</t>
  </si>
  <si>
    <t>0.0021454657351052714</t>
  </si>
  <si>
    <t>0.002132225538888263</t>
  </si>
  <si>
    <t>0.002114321370365997</t>
  </si>
  <si>
    <t>0.002103462984221853</t>
  </si>
  <si>
    <t>0.002089594727850935</t>
  </si>
  <si>
    <t>0.0020727112200089773</t>
  </si>
  <si>
    <t>0.002058541488004601</t>
  </si>
  <si>
    <t>0.002042705117309176</t>
  </si>
  <si>
    <t>0.0020335382097398306</t>
  </si>
  <si>
    <t>0.002012464434029081</t>
  </si>
  <si>
    <t>0.0020069223705006132</t>
  </si>
  <si>
    <t>0.002010224882110643</t>
  </si>
  <si>
    <t>0.002019221283690645</t>
  </si>
  <si>
    <t>0.002018675002195134</t>
  </si>
  <si>
    <t>0.0020126116044978173</t>
  </si>
  <si>
    <t>0.001982989471960978</t>
  </si>
  <si>
    <t>0.0019505881136696788</t>
  </si>
  <si>
    <t>0.01420570151216372</t>
  </si>
  <si>
    <t>0.01632280150874467</t>
  </si>
  <si>
    <t>0.018183155980149485</t>
  </si>
  <si>
    <t>0.019863709087312047</t>
  </si>
  <si>
    <t>0.021741341457426892</t>
  </si>
  <si>
    <t>0.023816729055116385</t>
  </si>
  <si>
    <t>0.025661368306445713</t>
  </si>
  <si>
    <t>0.027371469959767452</t>
  </si>
  <si>
    <t>0.02911679612193986</t>
  </si>
  <si>
    <t>0.030888044379369352</t>
  </si>
  <si>
    <t>0.03283406521202688</t>
  </si>
  <si>
    <t>0.03467939140256729</t>
  </si>
  <si>
    <t>0.03629211206931659</t>
  </si>
  <si>
    <t>0.037743575438524676</t>
  </si>
  <si>
    <t>0.03939286288799637</t>
  </si>
  <si>
    <t>0.04095767959773887</t>
  </si>
  <si>
    <t>0.04110148149496313</t>
  </si>
  <si>
    <t>0.04143384815906336</t>
  </si>
  <si>
    <t>0.04181922199309366</t>
  </si>
  <si>
    <t>0.04213547389582906</t>
  </si>
  <si>
    <t>0.0421983967147646</t>
  </si>
  <si>
    <t>0.04182761336930877</t>
  </si>
  <si>
    <t>0.04176008608133344</t>
  </si>
  <si>
    <t>0.04084598513129089</t>
  </si>
  <si>
    <t>0.039731569221323836</t>
  </si>
  <si>
    <t>0.00528713812486115</t>
  </si>
  <si>
    <t>0.005372878764890137</t>
  </si>
  <si>
    <t>0.005459911211172752</t>
  </si>
  <si>
    <t>0.005558564314747219</t>
  </si>
  <si>
    <t>0.005673345652463143</t>
  </si>
  <si>
    <t>0.005786009018379665</t>
  </si>
  <si>
    <t>0.005918834046048846</t>
  </si>
  <si>
    <t>0.0060844698937193254</t>
  </si>
  <si>
    <t>0.006266873318697059</t>
  </si>
  <si>
    <t>0.006494413292237116</t>
  </si>
  <si>
    <t>0.006707438945195</t>
  </si>
  <si>
    <t>0.0066533256628459395</t>
  </si>
  <si>
    <t>0.007413743521650643</t>
  </si>
  <si>
    <t>0.008047641666729215</t>
  </si>
  <si>
    <t>0.008734134064490718</t>
  </si>
  <si>
    <t>0.009369887996784575</t>
  </si>
  <si>
    <t>0.010209778029548977</t>
  </si>
  <si>
    <t>0.011139700459276331</t>
  </si>
  <si>
    <t>0.012132226391935216</t>
  </si>
  <si>
    <t>0.013080882130177766</t>
  </si>
  <si>
    <t>0.014070499370184907</t>
  </si>
  <si>
    <t>0.015025750624458375</t>
  </si>
  <si>
    <t>0.01603450408798468</t>
  </si>
  <si>
    <t>0.029884235197051016</t>
  </si>
  <si>
    <t>0.02821571940459655</t>
  </si>
  <si>
    <t>0.026494869972940253</t>
  </si>
  <si>
    <t>0.024894218070880828</t>
  </si>
  <si>
    <t>0.023009971170493224</t>
  </si>
  <si>
    <t>0.02130530589547039</t>
  </si>
  <si>
    <t>0.020391310769609844</t>
  </si>
  <si>
    <t>0.01928552430167105</t>
  </si>
  <si>
    <t>0.0182935994086078</t>
  </si>
  <si>
    <t>0.017207315594621873</t>
  </si>
  <si>
    <t>0.01629236817906108</t>
  </si>
  <si>
    <t>0.015202596054612796</t>
  </si>
  <si>
    <t>0.014392287680835503</t>
  </si>
  <si>
    <t>0.013408480308339785</t>
  </si>
  <si>
    <t>0.012408140041081685</t>
  </si>
  <si>
    <t>0.011510683852824896</t>
  </si>
  <si>
    <t>0.01019744422170108</t>
  </si>
  <si>
    <t>0.008998470358200693</t>
  </si>
  <si>
    <t>0.007997684096245312</t>
  </si>
  <si>
    <t>0.006902977322459558</t>
  </si>
  <si>
    <t>0.005700559211140882</t>
  </si>
  <si>
    <t>0.00459634493950271</t>
  </si>
  <si>
    <t>0.0034003688664504634</t>
  </si>
  <si>
    <t>0.00230283587055222</t>
  </si>
  <si>
    <t>0.0011003644394247253</t>
  </si>
  <si>
    <t>0.00030532837618604195</t>
  </si>
  <si>
    <t>0.0006169521828089088</t>
  </si>
  <si>
    <t>0.0009254282742133632</t>
  </si>
  <si>
    <t>0.0015581190331143357</t>
  </si>
  <si>
    <t>0.0018697428397372036</t>
  </si>
  <si>
    <t>0.00218136664636007</t>
  </si>
  <si>
    <t>0.0025181721747302398</t>
  </si>
  <si>
    <t>0.0028329436965715193</t>
  </si>
  <si>
    <t>0.0032106695227810556</t>
  </si>
  <si>
    <t>0.0035663613424617023</t>
  </si>
  <si>
    <t>0.0038528034273372673</t>
  </si>
  <si>
    <t>0.0041738703796153735</t>
  </si>
  <si>
    <t>0.004450869318835699</t>
  </si>
  <si>
    <t>0.0048160042841715826</t>
  </si>
  <si>
    <t>0.00503634434946048</t>
  </si>
  <si>
    <t>0.006384965447482674</t>
  </si>
  <si>
    <t>0.007594487511091199</t>
  </si>
  <si>
    <t>0.007194777642086401</t>
  </si>
  <si>
    <t>0.002946296951164</t>
  </si>
  <si>
    <t>0.005892593902328001</t>
  </si>
  <si>
    <t>0.008838890853492001</t>
  </si>
  <si>
    <t>0.011785187804656002</t>
  </si>
  <si>
    <t>0.01473148475582</t>
  </si>
  <si>
    <t>0.013431983631108004</t>
  </si>
  <si>
    <t>0.012132482506396003</t>
  </si>
  <si>
    <t>0.010832981381683999</t>
  </si>
  <si>
    <t>0.009533480256972003</t>
  </si>
  <si>
    <t>0.008233979132259999</t>
  </si>
  <si>
    <t>0.006934478007548002</t>
  </si>
  <si>
    <t>0.005634976882836</t>
  </si>
  <si>
    <t>0.004335475758124001</t>
  </si>
  <si>
    <t>0.0030359746334120007</t>
  </si>
  <si>
    <t>0.0017364735086999998</t>
  </si>
  <si>
    <t>0.0015628261578300002</t>
  </si>
  <si>
    <t>0.0013891788069600002</t>
  </si>
  <si>
    <t>0.00121553145609</t>
  </si>
  <si>
    <t>0.00104188410522</t>
  </si>
  <si>
    <t>0.0008682367543499999</t>
  </si>
  <si>
    <t>0.0006945894034800001</t>
  </si>
  <si>
    <t>0.0005209420526099998</t>
  </si>
  <si>
    <t>0.00034729470174000004</t>
  </si>
  <si>
    <t>0.00017364735087000002</t>
  </si>
  <si>
    <t>0.02845568301284783</t>
  </si>
  <si>
    <t>0.033905849874228136</t>
  </si>
  <si>
    <t>0.04258113848508854</t>
  </si>
  <si>
    <t>0.0486376337028326</t>
  </si>
  <si>
    <t>0.055840247662568045</t>
  </si>
  <si>
    <t>0.06316515589876384</t>
  </si>
  <si>
    <t>0.07111442155451339</t>
  </si>
  <si>
    <t>0.08041737728263175</t>
  </si>
  <si>
    <t>0.08859607328829529</t>
  </si>
  <si>
    <t>0.09809348670368453</t>
  </si>
  <si>
    <t>0.10666855549245208</t>
  </si>
  <si>
    <t>0.11467765541550462</t>
  </si>
  <si>
    <t>0.12263796373351346</t>
  </si>
  <si>
    <t>0.1322049462603175</t>
  </si>
  <si>
    <t>0.1400389562050412</t>
  </si>
  <si>
    <t>0.15115545885182086</t>
  </si>
  <si>
    <t>0.1747233230353216</t>
  </si>
  <si>
    <t>0.18219111237467925</t>
  </si>
  <si>
    <t>0.19049974386235094</t>
  </si>
  <si>
    <t>0.1948784643848249</t>
  </si>
  <si>
    <t>0.20063853326572223</t>
  </si>
  <si>
    <t>0.19859511095552815</t>
  </si>
  <si>
    <t>0.19762065021640843</t>
  </si>
  <si>
    <t>0.1948119415057674</t>
  </si>
  <si>
    <t>0.18860689500130337</t>
  </si>
  <si>
    <t>0.00279564605038505</t>
  </si>
  <si>
    <t>0.0031911388116920604</t>
  </si>
  <si>
    <t>0.003898273241592614</t>
  </si>
  <si>
    <t>0.0044034071665115925</t>
  </si>
  <si>
    <t>0.005003606421377064</t>
  </si>
  <si>
    <t>0.005596912547991733</t>
  </si>
  <si>
    <t>0.00630127785926068</t>
  </si>
  <si>
    <t>0.006892918052797008</t>
  </si>
  <si>
    <t>0.007499667603411001</t>
  </si>
  <si>
    <t>0.008390888883003567</t>
  </si>
  <si>
    <t>0.008988923215656072</t>
  </si>
  <si>
    <t>0.009698110353360025</t>
  </si>
  <si>
    <t>0.010303189449063528</t>
  </si>
  <si>
    <t>0.011000411564776796</t>
  </si>
  <si>
    <t>0.011694902124189737</t>
  </si>
  <si>
    <t>0.012296376612945744</t>
  </si>
  <si>
    <t>0.44156388191610385</t>
  </si>
  <si>
    <t>0.4358571885556271</t>
  </si>
  <si>
    <t>0.42341870707351564</t>
  </si>
  <si>
    <t>0.41760029772178164</t>
  </si>
  <si>
    <t>0.4158631000255346</t>
  </si>
  <si>
    <t>0.4096153037332715</t>
  </si>
  <si>
    <t>0.4032958334997876</t>
  </si>
  <si>
    <t>0.40111286993952305</t>
  </si>
  <si>
    <t>0.39498778468330387</t>
  </si>
  <si>
    <t>0.39323021965467114</t>
  </si>
  <si>
    <t>0.38801550026318504</t>
  </si>
  <si>
    <t>0.38354661443250265</t>
  </si>
  <si>
    <t>0.379941905305891</t>
  </si>
  <si>
    <t>0.38117927791206285</t>
  </si>
  <si>
    <t>0.37970619397644084</t>
  </si>
  <si>
    <t>0.38686491262216166</t>
  </si>
  <si>
    <t>0.39059744695287174</t>
  </si>
  <si>
    <t>0.3867618996108745</t>
  </si>
  <si>
    <t>0.3861710454448866</t>
  </si>
  <si>
    <t>0.381516429199102</t>
  </si>
  <si>
    <t>0.38465008629306774</t>
  </si>
  <si>
    <t>0.3768017063901393</t>
  </si>
  <si>
    <t>0.3689957601216764</t>
  </si>
  <si>
    <t>0.3568852602273952</t>
  </si>
  <si>
    <t>0.33902521412799147</t>
  </si>
  <si>
    <t>0.3468140647674215</t>
  </si>
  <si>
    <t>0.3770790578917872</t>
  </si>
  <si>
    <t>0.3773670898925269</t>
  </si>
  <si>
    <t>0.377623629990533</t>
  </si>
  <si>
    <t>0.37838614623235134</t>
  </si>
  <si>
    <t>0.034691781185765026</t>
  </si>
  <si>
    <t>0.030580902313176866</t>
  </si>
  <si>
    <t>0.026865928551784442</t>
  </si>
  <si>
    <t>0.023522828150337023</t>
  </si>
  <si>
    <t>0.019815747153733486</t>
  </si>
  <si>
    <t>0.020362398239057</t>
  </si>
  <si>
    <t>0.02125768876286022</t>
  </si>
  <si>
    <t>0.021812577976770046</t>
  </si>
  <si>
    <t>0.022701052197878362</t>
  </si>
  <si>
    <t>0.02326446278212608</t>
  </si>
  <si>
    <t>0.02383591686264344</t>
  </si>
  <si>
    <t>0.024415403619923476</t>
  </si>
  <si>
    <t>0.025299259587919603</t>
  </si>
  <si>
    <t>0.02588766831624003</t>
  </si>
  <si>
    <t>0.027048570704723135</t>
  </si>
  <si>
    <t>0.0267277282809526</t>
  </si>
  <si>
    <t>0.025877857689482576</t>
  </si>
  <si>
    <t>0.02532350067422352</t>
  </si>
  <si>
    <t>0.02453539572357493</t>
  </si>
  <si>
    <t>0.02427033017620305</t>
  </si>
  <si>
    <t>0.023285901021971818</t>
  </si>
  <si>
    <t>0.022357824114843182</t>
  </si>
  <si>
    <t>0.02127490971329485</t>
  </si>
  <si>
    <t>0.019808244455413543</t>
  </si>
  <si>
    <t>0.007987560143957287</t>
  </si>
  <si>
    <t>0.00867590864428779</t>
  </si>
  <si>
    <t>0.009295882345336232</t>
  </si>
  <si>
    <t>0.01000774356025362</t>
  </si>
  <si>
    <t>0.01080778987017446</t>
  </si>
  <si>
    <t>0.011393714829840314</t>
  </si>
  <si>
    <t>0.011402312316757422</t>
  </si>
  <si>
    <t>0.01148819675466168</t>
  </si>
  <si>
    <t>0.011899472597412123</t>
  </si>
  <si>
    <t>0.011887092584255056</t>
  </si>
  <si>
    <t>0.011885354029589698</t>
  </si>
  <si>
    <t>0.012197623331030133</t>
  </si>
  <si>
    <t>0.012503870690611079</t>
  </si>
  <si>
    <t>0.012500467687246357</t>
  </si>
  <si>
    <t>0.012594509979896638</t>
  </si>
  <si>
    <t>0.012796229320789068</t>
  </si>
  <si>
    <t>0.011694867731769238</t>
  </si>
  <si>
    <t>0.010299497571126219</t>
  </si>
  <si>
    <t>0.008999987899008705</t>
  </si>
  <si>
    <t>0.007699149182981795</t>
  </si>
  <si>
    <t>0.006401229376373989</t>
  </si>
  <si>
    <t>0.00500239574195285</t>
  </si>
  <si>
    <t>0.0039004075700606934</t>
  </si>
  <si>
    <t>0.0026001593835472026</t>
  </si>
  <si>
    <t>0.0012993585771154978</t>
  </si>
  <si>
    <t>0.00007348333237862389</t>
  </si>
  <si>
    <t>0.00014696666475724797</t>
  </si>
  <si>
    <t>0.00022044999713587225</t>
  </si>
  <si>
    <t>0.00029393332951449557</t>
  </si>
  <si>
    <t>0.0003674166618931201</t>
  </si>
  <si>
    <t>0.00044089999427174374</t>
  </si>
  <si>
    <t>0.0005143833266503675</t>
  </si>
  <si>
    <t>0.0005878666590289917</t>
  </si>
  <si>
    <t>0.0006613499914076156</t>
  </si>
  <si>
    <t>0.0007348333237862391</t>
  </si>
  <si>
    <t>0.0008140493984071676</t>
  </si>
  <si>
    <t>0.0008943077897994257</t>
  </si>
  <si>
    <t>0.0009756084979630072</t>
  </si>
  <si>
    <t>0.0010579515228979195</t>
  </si>
  <si>
    <t>0.0011413368646041619</t>
  </si>
  <si>
    <t>0.0011491542403891195</t>
  </si>
  <si>
    <t>0.0014967172494950388</t>
  </si>
  <si>
    <t>0.0018488714158079976</t>
  </si>
  <si>
    <t>0.007888058657230001</t>
  </si>
  <si>
    <t>0.007777067909472001</t>
  </si>
  <si>
    <t>0.007666077161714</t>
  </si>
  <si>
    <t>0.007555086413956002</t>
  </si>
  <si>
    <t>0.007444095666198002</t>
  </si>
  <si>
    <t>0.007333104918440001</t>
  </si>
  <si>
    <t>0.006776947449778001</t>
  </si>
  <si>
    <t>0.006220789981116</t>
  </si>
  <si>
    <t>0.005664632512454</t>
  </si>
  <si>
    <t>0.005108475043792002</t>
  </si>
  <si>
    <t>0.00455231757513</t>
  </si>
  <si>
    <t>0.003996160106468</t>
  </si>
  <si>
    <t>0.003440002637806</t>
  </si>
  <si>
    <t>0.0028838451691440004</t>
  </si>
  <si>
    <t>0.0023276877004820007</t>
  </si>
  <si>
    <t>0.0017715302318200002</t>
  </si>
  <si>
    <t>0.0015943772086380002</t>
  </si>
  <si>
    <t>0.0014172241854560003</t>
  </si>
  <si>
    <t>0.001240071162274</t>
  </si>
  <si>
    <t>0.001062918139092</t>
  </si>
  <si>
    <t>0.0008857651159100002</t>
  </si>
  <si>
    <t>0.000708612092728</t>
  </si>
  <si>
    <t>0.000531459069546</t>
  </si>
  <si>
    <t>0.0003543060463640001</t>
  </si>
  <si>
    <t>0.00017715302318200006</t>
  </si>
  <si>
    <t>0.0018696727754211077</t>
  </si>
  <si>
    <t>0.0020846274722925513</t>
  </si>
  <si>
    <t>0.0023250298267915</t>
  </si>
  <si>
    <t>0.0025069656431140957</t>
  </si>
  <si>
    <t>0.0027591224746589824</t>
  </si>
  <si>
    <t>0.0030452178553241256</t>
  </si>
  <si>
    <t>0.0032995299019414966</t>
  </si>
  <si>
    <t>0.0035934652507886022</t>
  </si>
  <si>
    <t>0.00402185146638872</t>
  </si>
  <si>
    <t>0.004336858519940723</t>
  </si>
  <si>
    <t>0.004702709254675506</t>
  </si>
  <si>
    <t>0.005087004878656504</t>
  </si>
  <si>
    <t>0.00549048761077665</t>
  </si>
  <si>
    <t>0.005813489840174802</t>
  </si>
  <si>
    <t>0.00616934765671694</t>
  </si>
  <si>
    <t>0.006630886183228112</t>
  </si>
  <si>
    <t>0.00743103840273985</t>
  </si>
  <si>
    <t>0.007950045846451323</t>
  </si>
  <si>
    <t>0.00826143655701183</t>
  </si>
  <si>
    <t>0.008576445693460649</t>
  </si>
  <si>
    <t>0.008898306355768042</t>
  </si>
  <si>
    <t>0.009294701507499312</t>
  </si>
  <si>
    <t>0.009557477205223333</t>
  </si>
  <si>
    <t>0.009723936762503554</t>
  </si>
  <si>
    <t>0.0001968076605706429</t>
  </si>
  <si>
    <t>0.00019853594974214776</t>
  </si>
  <si>
    <t>0.00020217650667752175</t>
  </si>
  <si>
    <t>0.00020055725144912766</t>
  </si>
  <si>
    <t>0.00021224019035838323</t>
  </si>
  <si>
    <t>0.00029469850212814123</t>
  </si>
  <si>
    <t>0.00029995726381286327</t>
  </si>
  <si>
    <t>0.00029945543756571685</t>
  </si>
  <si>
    <t>0.0002942818146138088</t>
  </si>
  <si>
    <t>0.00030257152464702717</t>
  </si>
  <si>
    <t>0.0003001729311495004</t>
  </si>
  <si>
    <t>0.0002992355810974414</t>
  </si>
  <si>
    <t>0.0002994811424059991</t>
  </si>
  <si>
    <t>0.0004009303338051586</t>
  </si>
  <si>
    <t>0.0004975280368320114</t>
  </si>
  <si>
    <t>0.0005023398623657661</t>
  </si>
  <si>
    <t>0.11229002940004007</t>
  </si>
  <si>
    <t>0.11089614775024945</t>
  </si>
  <si>
    <t>0.1094661852231864</t>
  </si>
  <si>
    <t>0.1079910060165721</t>
  </si>
  <si>
    <t>0.10646968157468324</t>
  </si>
  <si>
    <t>0.10490221189751983</t>
  </si>
  <si>
    <t>0.10328859698508186</t>
  </si>
  <si>
    <t>0.10162883683736931</t>
  </si>
  <si>
    <t>0.09992293145438225</t>
  </si>
  <si>
    <t>0.09817088083612062</t>
  </si>
  <si>
    <t>0.09637268498258447</t>
  </si>
  <si>
    <t>0.09452834389377372</t>
  </si>
  <si>
    <t>0.09263785756968843</t>
  </si>
  <si>
    <t>0.0907012260103286</t>
  </si>
  <si>
    <t>0.08871844921569419</t>
  </si>
  <si>
    <t>0.08668952718578525</t>
  </si>
  <si>
    <t>0.08644587181541052</t>
  </si>
  <si>
    <t>0.08619012525190735</t>
  </si>
  <si>
    <t>0.08592228749527576</t>
  </si>
  <si>
    <t>0.08564235854551577</t>
  </si>
  <si>
    <t>0.08535033840262736</t>
  </si>
  <si>
    <t>0.08504622706661051</t>
  </si>
  <si>
    <t>0.08473002453746525</t>
  </si>
  <si>
    <t>0.08440173081519156</t>
  </si>
  <si>
    <t>0.000004089124505650905</t>
  </si>
  <si>
    <t>0.00007061694478263149</t>
  </si>
  <si>
    <t>0.0002701986243436599</t>
  </si>
  <si>
    <t>0.0004969721921083657</t>
  </si>
  <si>
    <t>0.0007299490631177587</t>
  </si>
  <si>
    <t>0.000966091805509646</t>
  </si>
  <si>
    <t>0.001205400419284028</t>
  </si>
  <si>
    <t>0.001447874904440905</t>
  </si>
  <si>
    <t>0.0016935152609802765</t>
  </si>
  <si>
    <t>0.004117110388173207</t>
  </si>
  <si>
    <t>0.005218875313681495</t>
  </si>
  <si>
    <t>0.006344443936030213</t>
  </si>
  <si>
    <t>0.007493816255219351</t>
  </si>
  <si>
    <t>0.008666992271248921</t>
  </si>
  <si>
    <t>0.009863971984118914</t>
  </si>
  <si>
    <t>0.011529922114733334</t>
  </si>
  <si>
    <t>0.013219675942188178</t>
  </si>
  <si>
    <t>0.014933233466483451</t>
  </si>
  <si>
    <t>0.016670594687619146</t>
  </si>
  <si>
    <t>0.018431759605595274</t>
  </si>
  <si>
    <t>0.020216728220411824</t>
  </si>
  <si>
    <t>0.022025500532068795</t>
  </si>
  <si>
    <t>0.0238580765405662</t>
  </si>
  <si>
    <t>0.02571445624590403</t>
  </si>
  <si>
    <t>0.02759463964808228</t>
  </si>
  <si>
    <t>0.028339651140413293</t>
  </si>
  <si>
    <t>0.029089727249093325</t>
  </si>
  <si>
    <t>0.02984486797412238</t>
  </si>
  <si>
    <t>0.030605073315500463</t>
  </si>
  <si>
    <t>0.03137034327322758</t>
  </si>
  <si>
    <t>0.03214067784730372</t>
  </si>
  <si>
    <t>0.03291607703772889</t>
  </si>
  <si>
    <t>0.033696540844503076</t>
  </si>
  <si>
    <t>0.0344820692676263</t>
  </si>
  <si>
    <t>0.0004920191514266074</t>
  </si>
  <si>
    <t>0.0004963398743553694</t>
  </si>
  <si>
    <t>0.0005054412666938044</t>
  </si>
  <si>
    <t>0.0006016717543473831</t>
  </si>
  <si>
    <t>0.0006367205710751498</t>
  </si>
  <si>
    <t>0.0005893970042562825</t>
  </si>
  <si>
    <t>0.0005999145276257265</t>
  </si>
  <si>
    <t>0.0005989108751314337</t>
  </si>
  <si>
    <t>0.0004904696910230146</t>
  </si>
  <si>
    <t>0.000504285874411712</t>
  </si>
  <si>
    <t>0.0005002882185825007</t>
  </si>
  <si>
    <t>0.0004987259684957356</t>
  </si>
  <si>
    <t>0.0004991352373433319</t>
  </si>
  <si>
    <t>0.0005011629172564484</t>
  </si>
  <si>
    <t>0.0005089752330643733</t>
  </si>
  <si>
    <t>0.0002981267192419246</t>
  </si>
  <si>
    <t>0.00029860614061488544</t>
  </si>
  <si>
    <t>0.00029917833814397613</t>
  </si>
  <si>
    <t>0.0002966102118589347</t>
  </si>
  <si>
    <t>0.00029982908088707454</t>
  </si>
  <si>
    <t>0.00010167528941726949</t>
  </si>
  <si>
    <t>Alt 4</t>
  </si>
  <si>
    <t>0.07036</t>
  </si>
  <si>
    <t>0.070143999999998</t>
  </si>
  <si>
    <t>0.06992799999999601</t>
  </si>
  <si>
    <t>0.069711999999994</t>
  </si>
  <si>
    <t>0.06949599999999201</t>
  </si>
  <si>
    <t>0.06927999999999</t>
  </si>
  <si>
    <t>0.062351999999991</t>
  </si>
  <si>
    <t>0.055423999999992</t>
  </si>
  <si>
    <t>0.048495999999993</t>
  </si>
  <si>
    <t>0.041567999999994</t>
  </si>
  <si>
    <t>0.034639999999994994</t>
  </si>
  <si>
    <t>0.027711999999995997</t>
  </si>
  <si>
    <t>0.020783999999997</t>
  </si>
  <si>
    <t>0.013855999999998002</t>
  </si>
  <si>
    <t>0.006927999999999001</t>
  </si>
  <si>
    <t>0.1477252451697908</t>
  </si>
  <si>
    <t>0.14874888184614402</t>
  </si>
  <si>
    <t>0.14977251852247803</t>
  </si>
  <si>
    <t>0.150796155198812</t>
  </si>
  <si>
    <t>0.151819791875146</t>
  </si>
  <si>
    <t>0.15284342855148</t>
  </si>
  <si>
    <t>0.168707946621229</t>
  </si>
  <si>
    <t>0.184572464690978</t>
  </si>
  <si>
    <t>0.200436982760727</t>
  </si>
  <si>
    <t>0.21630150083047597</t>
  </si>
  <si>
    <t>0.232166018900225</t>
  </si>
  <si>
    <t>0.24803053696997396</t>
  </si>
  <si>
    <t>0.263895055039723</t>
  </si>
  <si>
    <t>0.27975957310947197</t>
  </si>
  <si>
    <t>0.295624091179221</t>
  </si>
  <si>
    <t>0.31148860924897</t>
  </si>
  <si>
    <t>0.29141215793115294</t>
  </si>
  <si>
    <t>0.27133570661333606</t>
  </si>
  <si>
    <t>0.25125925529551896</t>
  </si>
  <si>
    <t>0.231182803977702</t>
  </si>
  <si>
    <t>0.21110635265988503</t>
  </si>
  <si>
    <t>0.19102990134206804</t>
  </si>
  <si>
    <t>0.170953450024251</t>
  </si>
  <si>
    <t>0.150876998706434</t>
  </si>
  <si>
    <t>0.13080054738861704</t>
  </si>
  <si>
    <t>0.0019714499103313855</t>
  </si>
  <si>
    <t>0.0025938576046843015</t>
  </si>
  <si>
    <t>0.0031751950067731762</t>
  </si>
  <si>
    <t>0.003960888404531724</t>
  </si>
  <si>
    <t>0.004774723778952049</t>
  </si>
  <si>
    <t>0.005659402782332262</t>
  </si>
  <si>
    <t>0.0054172283409981235</t>
  </si>
  <si>
    <t>0.005211643261382173</t>
  </si>
  <si>
    <t>0.0050757435525769865</t>
  </si>
  <si>
    <t>0.004817250301073595</t>
  </si>
  <si>
    <t>0.004427649874053602</t>
  </si>
  <si>
    <t>0.004080337341560273</t>
  </si>
  <si>
    <t>0.003690827266371051</t>
  </si>
  <si>
    <t>0.003369796396376949</t>
  </si>
  <si>
    <t>0.002891239723172193</t>
  </si>
  <si>
    <t>0.0024751467819443852</t>
  </si>
  <si>
    <t>0.0021847612806354787</t>
  </si>
  <si>
    <t>0.001787227417246098</t>
  </si>
  <si>
    <t>0.0014972564604466406</t>
  </si>
  <si>
    <t>0.0013048767370733264</t>
  </si>
  <si>
    <t>0.000993720016427736</t>
  </si>
  <si>
    <t>0.0005025879415899773</t>
  </si>
  <si>
    <t>0.0004976042107629262</t>
  </si>
  <si>
    <t>0.000099787741668591</t>
  </si>
  <si>
    <t>0.2273985384396341</t>
  </si>
  <si>
    <t>0.21591620037183992</t>
  </si>
  <si>
    <t>0.2037021959504326</t>
  </si>
  <si>
    <t>0.1907085586812329</t>
  </si>
  <si>
    <t>0.17699524198876013</t>
  </si>
  <si>
    <t>0.16253071725275578</t>
  </si>
  <si>
    <t>0.14700929780885658</t>
  </si>
  <si>
    <t>0.13205877943293254</t>
  </si>
  <si>
    <t>0.11779196226291389</t>
  </si>
  <si>
    <t>0.10424231045297289</t>
  </si>
  <si>
    <t>0.09156413060772889</t>
  </si>
  <si>
    <t>0.07817739827816464</t>
  </si>
  <si>
    <t>0.06572996773231476</t>
  </si>
  <si>
    <t>0.05380886007889363</t>
  </si>
  <si>
    <t>0.04251218924267583</t>
  </si>
  <si>
    <t>0.0314652702314435</t>
  </si>
  <si>
    <t>0.023222795960571082</t>
  </si>
  <si>
    <t>0.016904844962065332</t>
  </si>
  <si>
    <t>0.012798630207848377</t>
  </si>
  <si>
    <t>0.009234680077259878</t>
  </si>
  <si>
    <t>0.006297138869779085</t>
  </si>
  <si>
    <t>0.00383275050922725</t>
  </si>
  <si>
    <t>0.0017222742357553642</t>
  </si>
  <si>
    <t>0.35146825654469777</t>
  </si>
  <si>
    <t>0.3405293684899141</t>
  </si>
  <si>
    <t>0.32852559518946756</t>
  </si>
  <si>
    <t>0.31541678367814374</t>
  </si>
  <si>
    <t>0.3012528555990501</t>
  </si>
  <si>
    <t>0.2859280418152814</t>
  </si>
  <si>
    <t>0.26923380367702465</t>
  </si>
  <si>
    <t>0.25171002915878293</t>
  </si>
  <si>
    <t>0.23335158490370317</t>
  </si>
  <si>
    <t>0.2130762282635867</t>
  </si>
  <si>
    <t>0.19175752845513575</t>
  </si>
  <si>
    <t>0.17058592573893816</t>
  </si>
  <si>
    <t>0.1513640470868478</t>
  </si>
  <si>
    <t>0.1336094143480822</t>
  </si>
  <si>
    <t>0.11744654828555864</t>
  </si>
  <si>
    <t>0.10179693956442483</t>
  </si>
  <si>
    <t>0.08840853965576967</t>
  </si>
  <si>
    <t>0.07583359364971211</t>
  </si>
  <si>
    <t>0.0642083302819351</t>
  </si>
  <si>
    <t>0.05235126803567571</t>
  </si>
  <si>
    <t>0.0423480714744194</t>
  </si>
  <si>
    <t>0.03428779016046426</t>
  </si>
  <si>
    <t>0.02703076471596305</t>
  </si>
  <si>
    <t>0.000004908819443621981</t>
  </si>
  <si>
    <t>0.000056960506286410355</t>
  </si>
  <si>
    <t>0.00008326659924752511</t>
  </si>
  <si>
    <t>0.0000836207203679662</t>
  </si>
  <si>
    <t>0.00005704395737228529</t>
  </si>
  <si>
    <t>0.0000046303110336487485</t>
  </si>
  <si>
    <t>0.006636078917173458</t>
  </si>
  <si>
    <t>0.013241783086916006</t>
  </si>
  <si>
    <t>0.019817650626306645</t>
  </si>
  <si>
    <t>0.02636614539871987</t>
  </si>
  <si>
    <t>0.03288884456025041</t>
  </si>
  <si>
    <t>0.039384318841337265</t>
  </si>
  <si>
    <t>0.04585195987951039</t>
  </si>
  <si>
    <t>0.052292424447418745</t>
  </si>
  <si>
    <t>0.05870635475017781</t>
  </si>
  <si>
    <t>0.1472728860262689</t>
  </si>
  <si>
    <t>0.17456677311375496</t>
  </si>
  <si>
    <t>0.20553817910178812</t>
  </si>
  <si>
    <t>0.24041691592857511</t>
  </si>
  <si>
    <t>0.27949559245324374</t>
  </si>
  <si>
    <t>0.3232592298807901</t>
  </si>
  <si>
    <t>0.37171271513182563</t>
  </si>
  <si>
    <t>0.4256315956053411</t>
  </si>
  <si>
    <t>0.48540085703109526</t>
  </si>
  <si>
    <t>0.5513054392495548</t>
  </si>
  <si>
    <t>0.6234307456194705</t>
  </si>
  <si>
    <t>0.7028403327893187</t>
  </si>
  <si>
    <t>0.7824792189068093</t>
  </si>
  <si>
    <t>0.8630230472013505</t>
  </si>
  <si>
    <t>0.9439930097305974</t>
  </si>
  <si>
    <t>1.0271343005700895</t>
  </si>
  <si>
    <t>1.121743646569064</t>
  </si>
  <si>
    <t>1.2147471029864998</t>
  </si>
  <si>
    <t>1.3057609418261291</t>
  </si>
  <si>
    <t>1.397373900942454</t>
  </si>
  <si>
    <t>1.4895874643320741</t>
  </si>
  <si>
    <t>1.5832694193086245</t>
  </si>
  <si>
    <t>1.6778830856747449</t>
  </si>
  <si>
    <t>0.019048284782905017</t>
  </si>
  <si>
    <t>0.04013370720389701</t>
  </si>
  <si>
    <t>0.06323730849413384</t>
  </si>
  <si>
    <t>0.08827752893004248</t>
  </si>
  <si>
    <t>0.11529538887981602</t>
  </si>
  <si>
    <t>0.1283408654432503</t>
  </si>
  <si>
    <t>0.13984813031048257</t>
  </si>
  <si>
    <t>0.1496023646533804</t>
  </si>
  <si>
    <t>0.1586745943690811</t>
  </si>
  <si>
    <t>0.165765435006302</t>
  </si>
  <si>
    <t>0.17256000874811125</t>
  </si>
  <si>
    <t>0.17489807448926437</t>
  </si>
  <si>
    <t>0.1747389172163068</t>
  </si>
  <si>
    <t>0.1714022228135344</t>
  </si>
  <si>
    <t>0.16656085861465847</t>
  </si>
  <si>
    <t>0.2003753616903483</t>
  </si>
  <si>
    <t>0.23281943038077835</t>
  </si>
  <si>
    <t>0.264716091723204</t>
  </si>
  <si>
    <t>0.29517732828509957</t>
  </si>
  <si>
    <t>0.32281652921963133</t>
  </si>
  <si>
    <t>0.34722815227206427</t>
  </si>
  <si>
    <t>0.3688511962285753</t>
  </si>
  <si>
    <t>0.38760889610029076</t>
  </si>
  <si>
    <t>0.3983137512752152</t>
  </si>
  <si>
    <t>0.001084297450682262</t>
  </si>
  <si>
    <t>0.001056756801908419</t>
  </si>
  <si>
    <t>0.0011266820991775789</t>
  </si>
  <si>
    <t>0.0010892443112462242</t>
  </si>
  <si>
    <t>0.0010942075326765114</t>
  </si>
  <si>
    <t>0.0011116684036724088</t>
  </si>
  <si>
    <t>0.002207018953739976</t>
  </si>
  <si>
    <t>0.003307388992800226</t>
  </si>
  <si>
    <t>0.004279548485506087</t>
  </si>
  <si>
    <t>0.005319047207435429</t>
  </si>
  <si>
    <t>0.00644021799862342</t>
  </si>
  <si>
    <t>0.007464031722366352</t>
  </si>
  <si>
    <t>0.008478927503825385</t>
  </si>
  <si>
    <t>0.009415607578112063</t>
  </si>
  <si>
    <t>0.010468281756313116</t>
  </si>
  <si>
    <t>0.011583686939499724</t>
  </si>
  <si>
    <t>0.012612031029122993</t>
  </si>
  <si>
    <t>0.013801367277622646</t>
  </si>
  <si>
    <t>0.014972564604466405</t>
  </si>
  <si>
    <t>0.01595964624574299</t>
  </si>
  <si>
    <t>0.016992612280914282</t>
  </si>
  <si>
    <t>0.01829420107387518</t>
  </si>
  <si>
    <t>0.019207522535448954</t>
  </si>
  <si>
    <t>0.021454364458747068</t>
  </si>
  <si>
    <t>0.008120898811013752</t>
  </si>
  <si>
    <t>0.007935381728524721</t>
  </si>
  <si>
    <t>0.008068694805194778</t>
  </si>
  <si>
    <t>0.0077619701176470405</t>
  </si>
  <si>
    <t>0.008099389157216289</t>
  </si>
  <si>
    <t>0.008314201557956495</t>
  </si>
  <si>
    <t>0.009262335828877007</t>
  </si>
  <si>
    <t>0.00956349899058721</t>
  </si>
  <si>
    <t>0.009993803626713833</t>
  </si>
  <si>
    <t>0.010222247070794123</t>
  </si>
  <si>
    <t>0.010426811983098312</t>
  </si>
  <si>
    <t>0.010743837780112037</t>
  </si>
  <si>
    <t>0.011061227120356338</t>
  </si>
  <si>
    <t>0.011487717098039207</t>
  </si>
  <si>
    <t>0.011797863625450147</t>
  </si>
  <si>
    <t>0.012029386423184654</t>
  </si>
  <si>
    <t>0.012246771517697978</t>
  </si>
  <si>
    <t>0.012962765019440586</t>
  </si>
  <si>
    <t>0.0006026872198879536</t>
  </si>
  <si>
    <t>0.0005976810966810949</t>
  </si>
  <si>
    <t>0.0005040240336134442</t>
  </si>
  <si>
    <t>0.0004999622936553265</t>
  </si>
  <si>
    <t>0.0005008555155395479</t>
  </si>
  <si>
    <t>0.0004013722767611707</t>
  </si>
  <si>
    <t>0.000398380035650624</t>
  </si>
  <si>
    <t>0.00040267364170893516</t>
  </si>
  <si>
    <t>0.00029981410880141495</t>
  </si>
  <si>
    <t>0.00029773535157652785</t>
  </si>
  <si>
    <t>0.00030077342258937436</t>
  </si>
  <si>
    <t>0.0003012290966386553</t>
  </si>
  <si>
    <t>0.0003016698305551729</t>
  </si>
  <si>
    <t>0.00019978638431372535</t>
  </si>
  <si>
    <t>0.00020167288248632728</t>
  </si>
  <si>
    <t>0.00019883283344106865</t>
  </si>
  <si>
    <t>0.00019913449622273132</t>
  </si>
  <si>
    <t>0.0007018060700876082</t>
  </si>
  <si>
    <t>0.0011049265697945817</t>
  </si>
  <si>
    <t>0.0011953621933621897</t>
  </si>
  <si>
    <t>0.0018144865210083993</t>
  </si>
  <si>
    <t>0.00169987179842811</t>
  </si>
  <si>
    <t>0.0017029087528344631</t>
  </si>
  <si>
    <t>0.0015051460378543902</t>
  </si>
  <si>
    <t>0.0012947351158645276</t>
  </si>
  <si>
    <t>0.0012080209251268056</t>
  </si>
  <si>
    <t>0.0011028358828277063</t>
  </si>
  <si>
    <t>0.0006969707367795596</t>
  </si>
  <si>
    <t>0.00039885430829047944</t>
  </si>
  <si>
    <t>0.003424087224992704</t>
  </si>
  <si>
    <t>0.0034230939545269318</t>
  </si>
  <si>
    <t>0.003454653566777331</t>
  </si>
  <si>
    <t>0.003485787507200717</t>
  </si>
  <si>
    <t>0.0035163440256074895</t>
  </si>
  <si>
    <t>0.003546351699725111</t>
  </si>
  <si>
    <t>0.0035755345942164903</t>
  </si>
  <si>
    <t>0.003639053958470399</t>
  </si>
  <si>
    <t>0.0036669756275608226</t>
  </si>
  <si>
    <t>0.00369402521446717</t>
  </si>
  <si>
    <t>0.0037202267717640954</t>
  </si>
  <si>
    <t>0.00374547828406645</t>
  </si>
  <si>
    <t>0.003769951758467072</t>
  </si>
  <si>
    <t>0.003793391593088967</t>
  </si>
  <si>
    <t>0.0038524913025398846</t>
  </si>
  <si>
    <t>0.003951926079858721</t>
  </si>
  <si>
    <t>0.003931267073829908</t>
  </si>
  <si>
    <t>0.029502722746188217</t>
  </si>
  <si>
    <t>0.03815318656781877</t>
  </si>
  <si>
    <t>0.048456277771928395</t>
  </si>
  <si>
    <t>0.060124044694195036</t>
  </si>
  <si>
    <t>0.07246971760411788</t>
  </si>
  <si>
    <t>0.0860848149901185</t>
  </si>
  <si>
    <t>0.10077172458000984</t>
  </si>
  <si>
    <t>0.11732122606200938</t>
  </si>
  <si>
    <t>0.13344641966128407</t>
  </si>
  <si>
    <t>0.1505643452531313</t>
  </si>
  <si>
    <t>0.16825917538674542</t>
  </si>
  <si>
    <t>0.18651836231788507</t>
  </si>
  <si>
    <t>0.20519454932165054</t>
  </si>
  <si>
    <t>0.2237681764544694</t>
  </si>
  <si>
    <t>0.24444328410158486</t>
  </si>
  <si>
    <t>0.2658929608692675</t>
  </si>
  <si>
    <t>0.28796334408309837</t>
  </si>
  <si>
    <t>0.31032098141697295</t>
  </si>
  <si>
    <t>0.3320370443117362</t>
  </si>
  <si>
    <t>0.3441703367115984</t>
  </si>
  <si>
    <t>0.35877098635488763</t>
  </si>
  <si>
    <t>0.3665192606288166</t>
  </si>
  <si>
    <t>0.3745852217091723</t>
  </si>
  <si>
    <t>0.37824921233022435</t>
  </si>
  <si>
    <t>0.000945422882177964</t>
  </si>
  <si>
    <t>0.0011656054095235163</t>
  </si>
  <si>
    <t>0.0014355178326713816</t>
  </si>
  <si>
    <t>0.0017501156527456657</t>
  </si>
  <si>
    <t>0.002113827956119377</t>
  </si>
  <si>
    <t>0.0025319044402078122</t>
  </si>
  <si>
    <t>0.0030105642278045394</t>
  </si>
  <si>
    <t>0.0035913572908380883</t>
  </si>
  <si>
    <t>0.0042179769147232225</t>
  </si>
  <si>
    <t>0.004924163528362073</t>
  </si>
  <si>
    <t>0.0057105824065510485</t>
  </si>
  <si>
    <t>0.0065732550827876345</t>
  </si>
  <si>
    <t>0.007487605809657378</t>
  </si>
  <si>
    <t>0.00839034004110064</t>
  </si>
  <si>
    <t>0.009355423555680354</t>
  </si>
  <si>
    <t>0.010357086904144174</t>
  </si>
  <si>
    <t>0.01129973958827088</t>
  </si>
  <si>
    <t>0.01223789974805676</t>
  </si>
  <si>
    <t>0.013127054119529715</t>
  </si>
  <si>
    <t>0.013589694084702219</t>
  </si>
  <si>
    <t>0.014051332317873911</t>
  </si>
  <si>
    <t>0.01419272016540289</t>
  </si>
  <si>
    <t>0.014310904776994657</t>
  </si>
  <si>
    <t>0.003700341496979539</t>
  </si>
  <si>
    <t>0.00410572348892538</t>
  </si>
  <si>
    <t>0.004595853149502487</t>
  </si>
  <si>
    <t>0.005093565248179313</t>
  </si>
  <si>
    <t>0.005697619177151337</t>
  </si>
  <si>
    <t>0.006206114569055053</t>
  </si>
  <si>
    <t>0.006604700915869563</t>
  </si>
  <si>
    <t>0.007195168889663267</t>
  </si>
  <si>
    <t>0.007502609801046705</t>
  </si>
  <si>
    <t>0.0077929787191401735</t>
  </si>
  <si>
    <t>0.007998059436090098</t>
  </si>
  <si>
    <t>0.008100797505495274</t>
  </si>
  <si>
    <t>0.008199782185368102</t>
  </si>
  <si>
    <t>0.008102468615472515</t>
  </si>
  <si>
    <t>0.007901399117849919</t>
  </si>
  <si>
    <t>0.007702692997341458</t>
  </si>
  <si>
    <t>0.007299070874328535</t>
  </si>
  <si>
    <t>0.0067960794642042376</t>
  </si>
  <si>
    <t>0.006098843632344447</t>
  </si>
  <si>
    <t>0.005101042479596489</t>
  </si>
  <si>
    <t>0.004298454280652039</t>
  </si>
  <si>
    <t>0.003100162913913592</t>
  </si>
  <si>
    <t>0.0021004778787430223</t>
  </si>
  <si>
    <t>0.0011001431347521069</t>
  </si>
  <si>
    <t>0.38162544599166714</t>
  </si>
  <si>
    <t>0.3765078625393567</t>
  </si>
  <si>
    <t>0.3748005868545049</t>
  </si>
  <si>
    <t>0.37285927735207347</t>
  </si>
  <si>
    <t>0.3707113344633153</t>
  </si>
  <si>
    <t>0.3684040220300148</t>
  </si>
  <si>
    <t>0.366114234711202</t>
  </si>
  <si>
    <t>0.36730440165461</t>
  </si>
  <si>
    <t>0.364899066478644</t>
  </si>
  <si>
    <t>0.362491224008742</t>
  </si>
  <si>
    <t>0.36010594081447</t>
  </si>
  <si>
    <t>0.3577523920541781</t>
  </si>
  <si>
    <t>0.3555127125116954</t>
  </si>
  <si>
    <t>0.35362575052862644</t>
  </si>
  <si>
    <t>0.3555154347751156</t>
  </si>
  <si>
    <t>0.35759976791970105</t>
  </si>
  <si>
    <t>0.3561210612603738</t>
  </si>
  <si>
    <t>0.35500371207659076</t>
  </si>
  <si>
    <t>0.35463275064059585</t>
  </si>
  <si>
    <t>0.34899283281913585</t>
  </si>
  <si>
    <t>0.33928957759811196</t>
  </si>
  <si>
    <t>0.3269198228320275</t>
  </si>
  <si>
    <t>0.3157265012813798</t>
  </si>
  <si>
    <t>0.01860171671454579</t>
  </si>
  <si>
    <t>0.018726104693391362</t>
  </si>
  <si>
    <t>0.018882961853390657</t>
  </si>
  <si>
    <t>0.018876153566782156</t>
  </si>
  <si>
    <t>0.019191980386193977</t>
  </si>
  <si>
    <t>0.01931903406173589</t>
  </si>
  <si>
    <t>0.019513889069614623</t>
  </si>
  <si>
    <t>0.019786714446573983</t>
  </si>
  <si>
    <t>0.020207029064152462</t>
  </si>
  <si>
    <t>0.020281726666480194</t>
  </si>
  <si>
    <t>0.020495027304980876</t>
  </si>
  <si>
    <t>0.020902057761092753</t>
  </si>
  <si>
    <t>0.02129943421321226</t>
  </si>
  <si>
    <t>0.021506552497859148</t>
  </si>
  <si>
    <t>0.021803860856851678</t>
  </si>
  <si>
    <t>0.022107729252109895</t>
  </si>
  <si>
    <t>0.01989746717796409</t>
  </si>
  <si>
    <t>0.017589852730881556</t>
  </si>
  <si>
    <t>0.015397080645590897</t>
  </si>
  <si>
    <t>0.013302718623261432</t>
  </si>
  <si>
    <t>0.01089608178118773</t>
  </si>
  <si>
    <t>0.008900467720590636</t>
  </si>
  <si>
    <t>0.006601501904620929</t>
  </si>
  <si>
    <t>-8.174112825784969e-020</t>
  </si>
  <si>
    <t>-1.0042672174558065e-019</t>
  </si>
  <si>
    <t>-1.1106342225604074e-019</t>
  </si>
  <si>
    <t>1.2296671512225034e-019</t>
  </si>
  <si>
    <t>-1.7121104766775757e-019</t>
  </si>
  <si>
    <t>0.00012186659513313265</t>
  </si>
  <si>
    <t>0.000267175373952407</t>
  </si>
  <si>
    <t>0.00044210046235631335</t>
  </si>
  <si>
    <t>0.0006575773058796746</t>
  </si>
  <si>
    <t>0.0008823910622043611</t>
  </si>
  <si>
    <t>0.0011510369273837894</t>
  </si>
  <si>
    <t>0.0014574646617475492</t>
  </si>
  <si>
    <t>0.0017457513552453549</t>
  </si>
  <si>
    <t>0.002088550644770423</t>
  </si>
  <si>
    <t>0.002433933302445951</t>
  </si>
  <si>
    <t>0.0028301783694763944</t>
  </si>
  <si>
    <t>0.0032523242643512024</t>
  </si>
  <si>
    <t>0.0037704829375878627</t>
  </si>
  <si>
    <t>0.004191875573787355</t>
  </si>
  <si>
    <t>0.004704566465717705</t>
  </si>
  <si>
    <t>0.005180863828894022</t>
  </si>
  <si>
    <t>0.0649759271412072</t>
  </si>
  <si>
    <t>0.07221839463862792</t>
  </si>
  <si>
    <t>0.0798290835255813</t>
  </si>
  <si>
    <t>0.08828418430679821</t>
  </si>
  <si>
    <t>0.0977460978685432</t>
  </si>
  <si>
    <t>0.10887636905561462</t>
  </si>
  <si>
    <t>0.11974553971316326</t>
  </si>
  <si>
    <t>0.13126262909473488</t>
  </si>
  <si>
    <t>0.14480194077374056</t>
  </si>
  <si>
    <t>0.16153308728628285</t>
  </si>
  <si>
    <t>0.17340665646119424</t>
  </si>
  <si>
    <t>0.18850057303614076</t>
  </si>
  <si>
    <t>0.20458541142956313</t>
  </si>
  <si>
    <t>0.21442087761054446</t>
  </si>
  <si>
    <t>0.2280222200742406</t>
  </si>
  <si>
    <t>0.23915713457722906</t>
  </si>
  <si>
    <t>0.2528108976028186</t>
  </si>
  <si>
    <t>0.26630986936404916</t>
  </si>
  <si>
    <t>0.2849891302152636</t>
  </si>
  <si>
    <t>0.2942083645090012</t>
  </si>
  <si>
    <t>0.3081789831678302</t>
  </si>
  <si>
    <t>0.3181682676729338</t>
  </si>
  <si>
    <t>0.024452114376924905</t>
  </si>
  <si>
    <t>0.029537804967586487</t>
  </si>
  <si>
    <t>0.03494855702373911</t>
  </si>
  <si>
    <t>0.041129230130613884</t>
  </si>
  <si>
    <t>0.04767974484919963</t>
  </si>
  <si>
    <t>0.055302095363777594</t>
  </si>
  <si>
    <t>0.06223079219128042</t>
  </si>
  <si>
    <t>0.06968258469536823</t>
  </si>
  <si>
    <t>0.0783166023978723</t>
  </si>
  <si>
    <t>0.08903538775428113</t>
  </si>
  <si>
    <t>0.09671539764781993</t>
  </si>
  <si>
    <t>0.10640465745013214</t>
  </si>
  <si>
    <t>0.11687927000656906</t>
  </si>
  <si>
    <t>0.12326943452760371</t>
  </si>
  <si>
    <t>0.1321821974026116</t>
  </si>
  <si>
    <t>0.13956101539613067</t>
  </si>
  <si>
    <t>0.14946667468422836</t>
  </si>
  <si>
    <t>0.15942906625055536</t>
  </si>
  <si>
    <t>0.17261391435020035</t>
  </si>
  <si>
    <t>0.17976675629609146</t>
  </si>
  <si>
    <t>0.19035476162046305</t>
  </si>
  <si>
    <t>0.19805352777244398</t>
  </si>
  <si>
    <t>0.2038682327312013</t>
  </si>
  <si>
    <t>0.19947534559268504</t>
  </si>
  <si>
    <t>0.0029061939218476317</t>
  </si>
  <si>
    <t>0.00320410087783989</t>
  </si>
  <si>
    <t>0.0034047304836880513</t>
  </si>
  <si>
    <t>0.0035024891838722283</t>
  </si>
  <si>
    <t>0.0036984288457450444</t>
  </si>
  <si>
    <t>0.004000151563383551</t>
  </si>
  <si>
    <t>0.0042020792154883885</t>
  </si>
  <si>
    <t>0.004198950584225919</t>
  </si>
  <si>
    <t>0.0044009329572239865</t>
  </si>
  <si>
    <t>0.004596664238717097</t>
  </si>
  <si>
    <t>0.004600732463081403</t>
  </si>
  <si>
    <t>0.004695792394512874</t>
  </si>
  <si>
    <t>0.004599184277418457</t>
  </si>
  <si>
    <t>0.0044988844718103545</t>
  </si>
  <si>
    <t>0.004199434410672985</t>
  </si>
  <si>
    <t>0.004001749545408766</t>
  </si>
  <si>
    <t>0.0037991529351175104</t>
  </si>
  <si>
    <t>0.0034006199827596503</t>
  </si>
  <si>
    <t>0.003200257971730249</t>
  </si>
  <si>
    <t>0.0026995007897633308</t>
  </si>
  <si>
    <t>0.002199477287631401</t>
  </si>
  <si>
    <t>0.00170045958188462</t>
  </si>
  <si>
    <t>0.0009998442017224193</t>
  </si>
  <si>
    <t>0.0004999382095054762</t>
  </si>
  <si>
    <t>0.005114596075057969</t>
  </si>
  <si>
    <t>0.005682733016623405</t>
  </si>
  <si>
    <t>0.006279442401837589</t>
  </si>
  <si>
    <t>0.006942139083528221</t>
  </si>
  <si>
    <t>0.007683520296375312</t>
  </si>
  <si>
    <t>0.008555488339366028</t>
  </si>
  <si>
    <t>0.00940634340000109</t>
  </si>
  <si>
    <t>0.010307488050869654</t>
  </si>
  <si>
    <t>0.011366750570664916</t>
  </si>
  <si>
    <t>0.012675747955835752</t>
  </si>
  <si>
    <t>0.013602789218632456</t>
  </si>
  <si>
    <t>0.01478171857430556</t>
  </si>
  <si>
    <t>0.016037509091808705</t>
  </si>
  <si>
    <t>0.016802707609307396</t>
  </si>
  <si>
    <t>0.017862377602688374</t>
  </si>
  <si>
    <t>0.01872816732637308</t>
  </si>
  <si>
    <t>0.019790534402619343</t>
  </si>
  <si>
    <t>0.02084004882058163</t>
  </si>
  <si>
    <t>0.02229407479396551</t>
  </si>
  <si>
    <t>0.023007308142944174</t>
  </si>
  <si>
    <t>0.024091475226815415</t>
  </si>
  <si>
    <t>0.024863758065581307</t>
  </si>
  <si>
    <t>0.012832389380574056</t>
  </si>
  <si>
    <t>0.014224434688543461</t>
  </si>
  <si>
    <t>0.01568112877249214</t>
  </si>
  <si>
    <t>0.01729517309958601</t>
  </si>
  <si>
    <t>0.019096952878844574</t>
  </si>
  <si>
    <t>0.02121376333611246</t>
  </si>
  <si>
    <t>0.023268032469860242</t>
  </si>
  <si>
    <t>0.025436327234742154</t>
  </si>
  <si>
    <t>0.027983203054431048</t>
  </si>
  <si>
    <t>0.031130851503062978</t>
  </si>
  <si>
    <t>0.03332717076348536</t>
  </si>
  <si>
    <t>0.036128108604102725</t>
  </si>
  <si>
    <t>0.039102430777321354</t>
  </si>
  <si>
    <t>0.04086856249864122</t>
  </si>
  <si>
    <t>0.043340039112083034</t>
  </si>
  <si>
    <t>0.045329604007530847</t>
  </si>
  <si>
    <t>0.047783441813746774</t>
  </si>
  <si>
    <t>0.05019362179683057</t>
  </si>
  <si>
    <t>0.05356310737267121</t>
  </si>
  <si>
    <t>0.05513980439666294</t>
  </si>
  <si>
    <t>0.05759469498011555</t>
  </si>
  <si>
    <t>0.059292817767228986</t>
  </si>
  <si>
    <t>0.015432891860846046</t>
  </si>
  <si>
    <t>0.014818966560009493</t>
  </si>
  <si>
    <t>0.014219756725991272</t>
  </si>
  <si>
    <t>0.01350960113779288</t>
  </si>
  <si>
    <t>0.012994479728293398</t>
  </si>
  <si>
    <t>0.012400469846489008</t>
  </si>
  <si>
    <t>0.01230608913107314</t>
  </si>
  <si>
    <t>0.012296926710947335</t>
  </si>
  <si>
    <t>0.012202586835939236</t>
  </si>
  <si>
    <t>0.01209122549749497</t>
  </si>
  <si>
    <t>0.012001910773255835</t>
  </si>
  <si>
    <t>0.01188934670100068</t>
  </si>
  <si>
    <t>0.011797907494247348</t>
  </si>
  <si>
    <t>0.011697099626706921</t>
  </si>
  <si>
    <t>0.011698424429731888</t>
  </si>
  <si>
    <t>0.0115050299430502</t>
  </si>
  <si>
    <t>0.010397681717163711</t>
  </si>
  <si>
    <t>0.009301695835195514</t>
  </si>
  <si>
    <t>0.008100652990942193</t>
  </si>
  <si>
    <t>0.007098687261970241</t>
  </si>
  <si>
    <t>0.005698645699772267</t>
  </si>
  <si>
    <t>0.004601243574511325</t>
  </si>
  <si>
    <t>0.0033994702858562258</t>
  </si>
  <si>
    <t>0.0023997034056262856</t>
  </si>
  <si>
    <t>1.0341940788770697e-019</t>
  </si>
  <si>
    <t>0.0001584584969916292</t>
  </si>
  <si>
    <t>0.000365208589629849</t>
  </si>
  <si>
    <t>0.0006178260552506627</t>
  </si>
  <si>
    <t>0.0009182836421643703</t>
  </si>
  <si>
    <t>0.0012786702363462642</t>
  </si>
  <si>
    <t>0.0017773245559129197</t>
  </si>
  <si>
    <t>0.002331064746738934</t>
  </si>
  <si>
    <t>0.002956165467092103</t>
  </si>
  <si>
    <t>0.003710429580183791</t>
  </si>
  <si>
    <t>0.004530055009844269</t>
  </si>
  <si>
    <t>0.0055462714284790285</t>
  </si>
  <si>
    <t>0.006644876874354418</t>
  </si>
  <si>
    <t>0.007703014397546653</t>
  </si>
  <si>
    <t>0.008907953540264581</t>
  </si>
  <si>
    <t>0.01010832530825154</t>
  </si>
  <si>
    <t>0.011279274204241102</t>
  </si>
  <si>
    <t>0.015351384101882685</t>
  </si>
  <si>
    <t>0.000014189552159999996</t>
  </si>
  <si>
    <t>0.00002837910432</t>
  </si>
  <si>
    <t>0.00004256865648</t>
  </si>
  <si>
    <t>0.00005675820864</t>
  </si>
  <si>
    <t>0.0000709477608</t>
  </si>
  <si>
    <t>0.00006637331281400001</t>
  </si>
  <si>
    <t>0.000061798864828</t>
  </si>
  <si>
    <t>0.000057224416842</t>
  </si>
  <si>
    <t>0.000052649968856</t>
  </si>
  <si>
    <t>0.00004807552087000001</t>
  </si>
  <si>
    <t>0.000043501072884000006</t>
  </si>
  <si>
    <t>0.000038926624898000004</t>
  </si>
  <si>
    <t>0.00003435217691200001</t>
  </si>
  <si>
    <t>0.000029777728926000007</t>
  </si>
  <si>
    <t>0.000025203280940000006</t>
  </si>
  <si>
    <t>0.000022682952846</t>
  </si>
  <si>
    <t>0.000020162624752000006</t>
  </si>
  <si>
    <t>0.000017642296657999996</t>
  </si>
  <si>
    <t>0.000015121968564000003</t>
  </si>
  <si>
    <t>0.00001260164047</t>
  </si>
  <si>
    <t>0.000010081312376</t>
  </si>
  <si>
    <t>0.000007560984282000001</t>
  </si>
  <si>
    <t>0.000005040656188000001</t>
  </si>
  <si>
    <t>0.0000025203280940000007</t>
  </si>
  <si>
    <t>0.02886367989348096</t>
  </si>
  <si>
    <t>0.033084888864979844</t>
  </si>
  <si>
    <t>0.037465721464510535</t>
  </si>
  <si>
    <t>0.04211869642060908</t>
  </si>
  <si>
    <t>0.047401862854832166</t>
  </si>
  <si>
    <t>0.05500931095701722</t>
  </si>
  <si>
    <t>0.06196292114009898</t>
  </si>
  <si>
    <t>0.06861180469977612</t>
  </si>
  <si>
    <t>0.07510831940794224</t>
  </si>
  <si>
    <t>0.08265706646797732</t>
  </si>
  <si>
    <t>0.09429621987266892</t>
  </si>
  <si>
    <t>0.10469391881338072</t>
  </si>
  <si>
    <t>0.11496275423517309</t>
  </si>
  <si>
    <t>0.12745034944177164</t>
  </si>
  <si>
    <t>0.13913260521639503</t>
  </si>
  <si>
    <t>0.15511703164914947</t>
  </si>
  <si>
    <t>0.17064787425792688</t>
  </si>
  <si>
    <t>0.1824555564565426</t>
  </si>
  <si>
    <t>0.19605493722148573</t>
  </si>
  <si>
    <t>0.20761539305913032</t>
  </si>
  <si>
    <t>0.2168537436142403</t>
  </si>
  <si>
    <t>0.22537147394678952</t>
  </si>
  <si>
    <t>0.2124172828700932</t>
  </si>
  <si>
    <t>0.0022891884053450415</t>
  </si>
  <si>
    <t>0.0025988130226268155</t>
  </si>
  <si>
    <t>0.0028973491265888145</t>
  </si>
  <si>
    <t>0.0032014211056044907</t>
  </si>
  <si>
    <t>0.0035001375525719955</t>
  </si>
  <si>
    <t>0.0036006094444593086</t>
  </si>
  <si>
    <t>0.0037037610374534118</t>
  </si>
  <si>
    <t>0.0037951216573384183</t>
  </si>
  <si>
    <t>0.0039004320331687717</t>
  </si>
  <si>
    <t>0.004002763509345149</t>
  </si>
  <si>
    <t>0.004199831638019189</t>
  </si>
  <si>
    <t>0.0041997560555510904</t>
  </si>
  <si>
    <t>0.004198639719893278</t>
  </si>
  <si>
    <t>0.004198364452199536</t>
  </si>
  <si>
    <t>0.004098014952494394</t>
  </si>
  <si>
    <t>0.0039004282619708765</t>
  </si>
  <si>
    <t>0.003698870150874807</t>
  </si>
  <si>
    <t>0.0034010355918434477</t>
  </si>
  <si>
    <t>0.0028993335948103447</t>
  </si>
  <si>
    <t>0.00250018536920918</t>
  </si>
  <si>
    <t>0.0018995948034442453</t>
  </si>
  <si>
    <t>0.001100348962900437</t>
  </si>
  <si>
    <t>0.0007000569586114183</t>
  </si>
  <si>
    <t>0.0014361083628825627</t>
  </si>
  <si>
    <t>0.0022277135854940175</t>
  </si>
  <si>
    <t>0.0030023725649663833</t>
  </si>
  <si>
    <t>0.0037758409025806282</t>
  </si>
  <si>
    <t>0.004561377522465484</t>
  </si>
  <si>
    <t>0.005385459004326498</t>
  </si>
  <si>
    <t>0.0061267913738730405</t>
  </si>
  <si>
    <t>0.006820390172046401</t>
  </si>
  <si>
    <t>0.007503235536527962</t>
  </si>
  <si>
    <t>0.00824728612992103</t>
  </si>
  <si>
    <t>0.009424320097453202</t>
  </si>
  <si>
    <t>0.010450135858276236</t>
  </si>
  <si>
    <t>0.011435425122191813</t>
  </si>
  <si>
    <t>0.012579333658465247</t>
  </si>
  <si>
    <t>0.01362554350899626</t>
  </si>
  <si>
    <t>0.014946608426060876</t>
  </si>
  <si>
    <t>0.01617448875082434</t>
  </si>
  <si>
    <t>0.017050490093188875</t>
  </si>
  <si>
    <t>0.018032881459876277</t>
  </si>
  <si>
    <t>0.00002311489921055929</t>
  </si>
  <si>
    <t>0.00003019160111472436</t>
  </si>
  <si>
    <t>0.00003734067996565845</t>
  </si>
  <si>
    <t>0.00004498940740010326</t>
  </si>
  <si>
    <t>0.00005351849109880727</t>
  </si>
  <si>
    <t>0.00008245737589030215</t>
  </si>
  <si>
    <t>0.00010971054283162431</t>
  </si>
  <si>
    <t>0.00013620473347840625</t>
  </si>
  <si>
    <t>0.00016297240148687608</t>
  </si>
  <si>
    <t>0.00019212033547610767</t>
  </si>
  <si>
    <t>0.00023472155610042294</t>
  </si>
  <si>
    <t>0.0002738492558153337</t>
  </si>
  <si>
    <t>0.0003127167328846416</t>
  </si>
  <si>
    <t>0.00035744304026362104</t>
  </si>
  <si>
    <t>0.00040027797742326336</t>
  </si>
  <si>
    <t>0.000450888367728035</t>
  </si>
  <si>
    <t>0.0004999323424587219</t>
  </si>
  <si>
    <t>0.000538895054253119</t>
  </si>
  <si>
    <t>0.0005825004307725016</t>
  </si>
  <si>
    <t>0.0006203418098492257</t>
  </si>
  <si>
    <t>0.0006520408599011337</t>
  </si>
  <si>
    <t>0.000689045408067904</t>
  </si>
  <si>
    <t>0.0006575156466145798</t>
  </si>
  <si>
    <t>0.0006504319680849206</t>
  </si>
  <si>
    <t>0.0019905986133435145</t>
  </si>
  <si>
    <t>0.0041980825750125485</t>
  </si>
  <si>
    <t>0.006394149796609797</t>
  </si>
  <si>
    <t>0.008603819221312068</t>
  </si>
  <si>
    <t>0.010600416587789471</t>
  </si>
  <si>
    <t>0.010801828333377924</t>
  </si>
  <si>
    <t>0.010810978163377526</t>
  </si>
  <si>
    <t>0.01078613523664603</t>
  </si>
  <si>
    <t>0.011001218555091405</t>
  </si>
  <si>
    <t>0.011107668738432788</t>
  </si>
  <si>
    <t>0.011199551034717837</t>
  </si>
  <si>
    <t>0.011299343673268408</t>
  </si>
  <si>
    <t>0.011396307811138899</t>
  </si>
  <si>
    <t>0.01139556065597017</t>
  </si>
  <si>
    <t>0.011494432183825742</t>
  </si>
  <si>
    <t>0.010401142031922335</t>
  </si>
  <si>
    <t>0.009097221181881282</t>
  </si>
  <si>
    <t>0.008002436686690465</t>
  </si>
  <si>
    <t>0.0068984144152384064</t>
  </si>
  <si>
    <t>0.00570042264179693</t>
  </si>
  <si>
    <t>0.004599018997812381</t>
  </si>
  <si>
    <t>0.003501110336501391</t>
  </si>
  <si>
    <t>0.02516822567528</t>
  </si>
  <si>
    <t>0.023647883746730002</t>
  </si>
  <si>
    <t>0.02212754181818</t>
  </si>
  <si>
    <t>0.020607199889630005</t>
  </si>
  <si>
    <t>0.019086857961080003</t>
  </si>
  <si>
    <t>0.017566516032529997</t>
  </si>
  <si>
    <t>0.016057513297374995</t>
  </si>
  <si>
    <t>0.014548510562220004</t>
  </si>
  <si>
    <t>0.013039507827064999</t>
  </si>
  <si>
    <t>0.01153050509191</t>
  </si>
  <si>
    <t>0.010021502356754999</t>
  </si>
  <si>
    <t>0.008512499621600002</t>
  </si>
  <si>
    <t>0.007003496886445</t>
  </si>
  <si>
    <t>0.00549449415129</t>
  </si>
  <si>
    <t>0.0039854914161350005</t>
  </si>
  <si>
    <t>0.0024764886809800005</t>
  </si>
  <si>
    <t>0.0022288398128820007</t>
  </si>
  <si>
    <t>0.0019811909447840005</t>
  </si>
  <si>
    <t>0.0017335420766860002</t>
  </si>
  <si>
    <t>0.0014858932085880002</t>
  </si>
  <si>
    <t>0.0012382443404900005</t>
  </si>
  <si>
    <t>0.0009905954723920004</t>
  </si>
  <si>
    <t>0.000742946604294</t>
  </si>
  <si>
    <t>0.000495297736196</t>
  </si>
  <si>
    <t>0.0002476488680980001</t>
  </si>
  <si>
    <t>0.037914168134512635</t>
  </si>
  <si>
    <t>0.04453597755299006</t>
  </si>
  <si>
    <t>0.05155901522098312</t>
  </si>
  <si>
    <t>0.05793034958333452</t>
  </si>
  <si>
    <t>0.06442792501435535</t>
  </si>
  <si>
    <t>0.0714569991522187</t>
  </si>
  <si>
    <t>0.07709643787560572</t>
  </si>
  <si>
    <t>0.08256803607732782</t>
  </si>
  <si>
    <t>0.08805978708648335</t>
  </si>
  <si>
    <t>0.0935105551045364</t>
  </si>
  <si>
    <t>0.0992242907705338</t>
  </si>
  <si>
    <t>0.1049696764755696</t>
  </si>
  <si>
    <t>0.1107561926927831</t>
  </si>
  <si>
    <t>0.11721945023254984</t>
  </si>
  <si>
    <t>0.12382651968256564</t>
  </si>
  <si>
    <t>0.13037834362478412</t>
  </si>
  <si>
    <t>0.13377883669553584</t>
  </si>
  <si>
    <t>0.13767859120674975</t>
  </si>
  <si>
    <t>0.14175498212163568</t>
  </si>
  <si>
    <t>0.14498707944662276</t>
  </si>
  <si>
    <t>0.14794592820102187</t>
  </si>
  <si>
    <t>0.14983145765153577</t>
  </si>
  <si>
    <t>0.14860147673023918</t>
  </si>
  <si>
    <t>0.14618001613070614</t>
  </si>
  <si>
    <t>0.019507289673429986</t>
  </si>
  <si>
    <t>0.02011625053517079</t>
  </si>
  <si>
    <t>0.02042337690306904</t>
  </si>
  <si>
    <t>0.02057526209339123</t>
  </si>
  <si>
    <t>0.02060893253564783</t>
  </si>
  <si>
    <t>0.02051636530280789</t>
  </si>
  <si>
    <t>0.020399057492378164</t>
  </si>
  <si>
    <t>0.020116576062476237</t>
  </si>
  <si>
    <t>0.019513248274845744</t>
  </si>
  <si>
    <t>0.01900214488755285</t>
  </si>
  <si>
    <t>0.018304481059483554</t>
  </si>
  <si>
    <t>0.017494946079261595</t>
  </si>
  <si>
    <t>0.016708477127095556</t>
  </si>
  <si>
    <t>0.015789150159201085</t>
  </si>
  <si>
    <t>0.0148911633839405</t>
  </si>
  <si>
    <t>0.013697724751990353</t>
  </si>
  <si>
    <t>0.012398038677314233</t>
  </si>
  <si>
    <t>0.010898305331543734</t>
  </si>
  <si>
    <t>0.009397015740080223</t>
  </si>
  <si>
    <t>0.007793929839308459</t>
  </si>
  <si>
    <t>0.006197734830042805</t>
  </si>
  <si>
    <t>0.0045978966324020315</t>
  </si>
  <si>
    <t>0.002898078564342257</t>
  </si>
  <si>
    <t>0.0012014795846359409</t>
  </si>
  <si>
    <t>0.25818149047872263</t>
  </si>
  <si>
    <t>0.24825371005047375</t>
  </si>
  <si>
    <t>0.23820550627383674</t>
  </si>
  <si>
    <t>0.22749897936806296</t>
  </si>
  <si>
    <t>0.2171882335058691</t>
  </si>
  <si>
    <t>0.20807376412927658</t>
  </si>
  <si>
    <t>0.19966736523905185</t>
  </si>
  <si>
    <t>0.19094341802063722</t>
  </si>
  <si>
    <t>0.18210538413777871</t>
  </si>
  <si>
    <t>0.17374160093510924</t>
  </si>
  <si>
    <t>0.16559655776185234</t>
  </si>
  <si>
    <t>0.1572221869620371</t>
  </si>
  <si>
    <t>0.1492490779001485</t>
  </si>
  <si>
    <t>0.14174129813571143</t>
  </si>
  <si>
    <t>0.13452200490800137</t>
  </si>
  <si>
    <t>0.1269893651916107</t>
  </si>
  <si>
    <t>0.12632654889134273</t>
  </si>
  <si>
    <t>0.12586670618445872</t>
  </si>
  <si>
    <t>0.12538459161293</t>
  </si>
  <si>
    <t>0.12444625307325675</t>
  </si>
  <si>
    <t>0.12293486299946652</t>
  </si>
  <si>
    <t>0.12046694652164974</t>
  </si>
  <si>
    <t>0.11768088038658833</t>
  </si>
  <si>
    <t>1.2490009027033011e-015</t>
  </si>
  <si>
    <t>0.0028424738392720146</t>
  </si>
  <si>
    <t>0.005489568000827241</t>
  </si>
  <si>
    <t>0.007974876566177996</t>
  </si>
  <si>
    <t>0.010556218153644728</t>
  </si>
  <si>
    <t>0.013251065593241544</t>
  </si>
  <si>
    <t>0.016038089356532132</t>
  </si>
  <si>
    <t>0.01870542427995664</t>
  </si>
  <si>
    <t>0.02138243255320025</t>
  </si>
  <si>
    <t>0.024064512896223557</t>
  </si>
  <si>
    <t>0.026881797459960215</t>
  </si>
  <si>
    <t>0.029603790667893475</t>
  </si>
  <si>
    <t>0.03210575444867111</t>
  </si>
  <si>
    <t>0.034439699331107396</t>
  </si>
  <si>
    <t>0.03693444031828337</t>
  </si>
  <si>
    <t>0.039331541116944826</t>
  </si>
  <si>
    <t>0.03969063867243248</t>
  </si>
  <si>
    <t>0.040230177866946555</t>
  </si>
  <si>
    <t>0.04082095891102026</t>
  </si>
  <si>
    <t>0.04134413647057638</t>
  </si>
  <si>
    <t>0.04161723124194349</t>
  </si>
  <si>
    <t>0.04145783547853195</t>
  </si>
  <si>
    <t>0.041592686318707515</t>
  </si>
  <si>
    <t>0.0408765704546889</t>
  </si>
  <si>
    <t>0.03974686188302283</t>
  </si>
  <si>
    <t>0.02380889713987865</t>
  </si>
  <si>
    <t>0.022318029200711874</t>
  </si>
  <si>
    <t>0.020623606088393247</t>
  </si>
  <si>
    <t>0.019176943310345224</t>
  </si>
  <si>
    <t>0.017607631680941836</t>
  </si>
  <si>
    <t>0.016012772919264697</t>
  </si>
  <si>
    <t>0.015499283879012823</t>
  </si>
  <si>
    <t>0.014912287727905267</t>
  </si>
  <si>
    <t>0.014409783341424547</t>
  </si>
  <si>
    <t>0.014001580443459994</t>
  </si>
  <si>
    <t>0.013503305699619017</t>
  </si>
  <si>
    <t>0.012796303417974195</t>
  </si>
  <si>
    <t>0.012406294393771547</t>
  </si>
  <si>
    <t>0.011791896954340055</t>
  </si>
  <si>
    <t>0.011393239099122264</t>
  </si>
  <si>
    <t>0.01079820637383181</t>
  </si>
  <si>
    <t>0.009798449922393508</t>
  </si>
  <si>
    <t>0.008698647374718397</t>
  </si>
  <si>
    <t>0.007497618941553368</t>
  </si>
  <si>
    <t>0.006594863710184082</t>
  </si>
  <si>
    <t>0.005497990575037975</t>
  </si>
  <si>
    <t>0.004298033808549725</t>
  </si>
  <si>
    <t>0.003197879795136283</t>
  </si>
  <si>
    <t>0.0021025892731128966</t>
  </si>
  <si>
    <t>0.003938495308218</t>
  </si>
  <si>
    <t>0.007876990616436002</t>
  </si>
  <si>
    <t>0.011815485924654003</t>
  </si>
  <si>
    <t>0.015753981232872007</t>
  </si>
  <si>
    <t>0.019692476541090003</t>
  </si>
  <si>
    <t>0.017893736410344002</t>
  </si>
  <si>
    <t>0.016094996279598005</t>
  </si>
  <si>
    <t>0.014296256148852</t>
  </si>
  <si>
    <t>0.012497516018106003</t>
  </si>
  <si>
    <t>0.01069877588736</t>
  </si>
  <si>
    <t>0.008900035756614001</t>
  </si>
  <si>
    <t>0.007101295625868001</t>
  </si>
  <si>
    <t>0.005302555495122001</t>
  </si>
  <si>
    <t>0.003503815364376001</t>
  </si>
  <si>
    <t>0.0017050752336299998</t>
  </si>
  <si>
    <t>0.001534567710267</t>
  </si>
  <si>
    <t>0.0013640601869040001</t>
  </si>
  <si>
    <t>0.001193552663541</t>
  </si>
  <si>
    <t>0.0010230451401779998</t>
  </si>
  <si>
    <t>0.0008525376168149999</t>
  </si>
  <si>
    <t>0.0006820300934520002</t>
  </si>
  <si>
    <t>0.000511522570089</t>
  </si>
  <si>
    <t>0.0003410150467260001</t>
  </si>
  <si>
    <t>0.00017050752336300002</t>
  </si>
  <si>
    <t>0.020380538858507196</t>
  </si>
  <si>
    <t>0.0258143913453827</t>
  </si>
  <si>
    <t>0.03480615165476173</t>
  </si>
  <si>
    <t>0.04158074548593146</t>
  </si>
  <si>
    <t>0.049562164605437185</t>
  </si>
  <si>
    <t>0.057730125729336196</t>
  </si>
  <si>
    <t>0.06607308820787493</t>
  </si>
  <si>
    <t>0.0757884216814474</t>
  </si>
  <si>
    <t>0.08511088799573237</t>
  </si>
  <si>
    <t>0.09577744089714682</t>
  </si>
  <si>
    <t>0.10532260805035051</t>
  </si>
  <si>
    <t>0.11463551705821597</t>
  </si>
  <si>
    <t>0.12394473512664986</t>
  </si>
  <si>
    <t>0.13489410834375132</t>
  </si>
  <si>
    <t>0.14423091182117886</t>
  </si>
  <si>
    <t>0.1567166776831225</t>
  </si>
  <si>
    <t>0.16898798569713874</t>
  </si>
  <si>
    <t>0.17724741864496596</t>
  </si>
  <si>
    <t>0.18656445902348948</t>
  </si>
  <si>
    <t>0.19173898506193113</t>
  </si>
  <si>
    <t>0.1981592996834651</t>
  </si>
  <si>
    <t>0.19667200860775838</t>
  </si>
  <si>
    <t>0.1964155548148945</t>
  </si>
  <si>
    <t>0.19411189859481234</t>
  </si>
  <si>
    <t>0.002386014305386208</t>
  </si>
  <si>
    <t>0.0028015618514368817</t>
  </si>
  <si>
    <t>0.0034006010237410886</t>
  </si>
  <si>
    <t>0.003598333743974838</t>
  </si>
  <si>
    <t>0.0039048978173980816</t>
  </si>
  <si>
    <t>0.004102140649744859</t>
  </si>
  <si>
    <t>0.0043982085947753356</t>
  </si>
  <si>
    <t>0.004699282083150433</t>
  </si>
  <si>
    <t>0.004800614129018981</t>
  </si>
  <si>
    <t>0.004903965103406681</t>
  </si>
  <si>
    <t>0.004996328655139969</t>
  </si>
  <si>
    <t>0.005001549609869806</t>
  </si>
  <si>
    <t>0.004997771577687493</t>
  </si>
  <si>
    <t>0.004799790363602716</t>
  </si>
  <si>
    <t>0.004701007528152154</t>
  </si>
  <si>
    <t>0.004600489580997852</t>
  </si>
  <si>
    <t>0.004299694310637258</t>
  </si>
  <si>
    <t>0.003898843388129539</t>
  </si>
  <si>
    <t>0.003399352415218993</t>
  </si>
  <si>
    <t>0.002800569421874842</t>
  </si>
  <si>
    <t>0.002299527695620433</t>
  </si>
  <si>
    <t>0.0017006226583580327</t>
  </si>
  <si>
    <t>0.0012000950396022067</t>
  </si>
  <si>
    <t>0.0006000367808185853</t>
  </si>
  <si>
    <t>0.44319724057533877</t>
  </si>
  <si>
    <t>0.4376895962824527</t>
  </si>
  <si>
    <t>0.42541207359273836</t>
  </si>
  <si>
    <t>0.4197483286935474</t>
  </si>
  <si>
    <t>0.4181536841361763</t>
  </si>
  <si>
    <t>0.41197909183848536</t>
  </si>
  <si>
    <t>0.4056757614234309</t>
  </si>
  <si>
    <t>0.4034689183472673</t>
  </si>
  <si>
    <t>0.39723030392348396</t>
  </si>
  <si>
    <t>0.3953239679577374</t>
  </si>
  <si>
    <t>0.3898970394497061</t>
  </si>
  <si>
    <t>0.38519405172518656</t>
  </si>
  <si>
    <t>0.3813492170580888</t>
  </si>
  <si>
    <t>0.38236306707950996</t>
  </si>
  <si>
    <t>0.3806629589843212</t>
  </si>
  <si>
    <t>0.3876224147969352</t>
  </si>
  <si>
    <t>0.3911480076337887</t>
  </si>
  <si>
    <t>0.38711654267672624</t>
  </si>
  <si>
    <t>0.3863623076410453</t>
  </si>
  <si>
    <t>0.38159007676113954</t>
  </si>
  <si>
    <t>0.3846687164608341</t>
  </si>
  <si>
    <t>0.37680499735212897</t>
  </si>
  <si>
    <t>0.36899624647628704</t>
  </si>
  <si>
    <t>0.033699582828711036</t>
  </si>
  <si>
    <t>0.028596505599068865</t>
  </si>
  <si>
    <t>0.023889333480622443</t>
  </si>
  <si>
    <t>0.019554034722121028</t>
  </si>
  <si>
    <t>0.014854755368463483</t>
  </si>
  <si>
    <t>0.015900645459821</t>
  </si>
  <si>
    <t>0.017295174989658213</t>
  </si>
  <si>
    <t>0.01834930320960205</t>
  </si>
  <si>
    <t>0.01973701643674436</t>
  </si>
  <si>
    <t>0.020799666027026077</t>
  </si>
  <si>
    <t>0.021870359113577438</t>
  </si>
  <si>
    <t>0.022949084876891478</t>
  </si>
  <si>
    <t>0.0243321798509216</t>
  </si>
  <si>
    <t>0.02541982758527603</t>
  </si>
  <si>
    <t>0.027079968979793135</t>
  </si>
  <si>
    <t>0.026755986728515604</t>
  </si>
  <si>
    <t>0.025902976309538573</t>
  </si>
  <si>
    <t>0.02534547946677252</t>
  </si>
  <si>
    <t>0.02455423468861693</t>
  </si>
  <si>
    <t>0.02428602931373805</t>
  </si>
  <si>
    <t>0.02329846033199982</t>
  </si>
  <si>
    <t>0.02236724359736418</t>
  </si>
  <si>
    <t>0.02128118936830884</t>
  </si>
  <si>
    <t>0.01981138428292054</t>
  </si>
  <si>
    <t>0.012526575103277595</t>
  </si>
  <si>
    <t>0.012807139892282889</t>
  </si>
  <si>
    <t>0.012902280354782365</t>
  </si>
  <si>
    <t>0.012894029249243169</t>
  </si>
  <si>
    <t>0.012916200472932116</t>
  </si>
  <si>
    <t>0.012906735215050898</t>
  </si>
  <si>
    <t>0.012894747925591322</t>
  </si>
  <si>
    <t>0.012898029547370337</t>
  </si>
  <si>
    <t>0.012901650471738513</t>
  </si>
  <si>
    <t>0.012810357821143984</t>
  </si>
  <si>
    <t>0.012790601357158317</t>
  </si>
  <si>
    <t>0.013004028985661496</t>
  </si>
  <si>
    <t>0.013094161533541235</t>
  </si>
  <si>
    <t>0.013099427867332415</t>
  </si>
  <si>
    <t>0.013002786779995319</t>
  </si>
  <si>
    <t>0.01300138359847219</t>
  </si>
  <si>
    <t>0.011699168240571144</t>
  </si>
  <si>
    <t>0.01039691570167877</t>
  </si>
  <si>
    <t>0.008998285804991454</t>
  </si>
  <si>
    <t>0.007801586246651346</t>
  </si>
  <si>
    <t>0.006498665226753396</t>
  </si>
  <si>
    <t>0.005201904602036335</t>
  </si>
  <si>
    <t>0.003900308878707173</t>
  </si>
  <si>
    <t>0.002700165513683634</t>
  </si>
  <si>
    <t>0.0060025845227</t>
  </si>
  <si>
    <t>0.006027393840987999</t>
  </si>
  <si>
    <t>0.006052203159275999</t>
  </si>
  <si>
    <t>0.006077012477564002</t>
  </si>
  <si>
    <t>0.006101821795852001</t>
  </si>
  <si>
    <t>0.006126631114140002</t>
  </si>
  <si>
    <t>0.005644430358277001</t>
  </si>
  <si>
    <t>0.005162229602414001</t>
  </si>
  <si>
    <t>0.0046800288465510004</t>
  </si>
  <si>
    <t>0.0041978280906879994</t>
  </si>
  <si>
    <t>0.0037156273348250006</t>
  </si>
  <si>
    <t>0.0032334265789620005</t>
  </si>
  <si>
    <t>0.0027512258230989995</t>
  </si>
  <si>
    <t>0.0022690250672360007</t>
  </si>
  <si>
    <t>0.0017868243113730005</t>
  </si>
  <si>
    <t>0.0013046235555100002</t>
  </si>
  <si>
    <t>0.0011741611999590003</t>
  </si>
  <si>
    <t>0.0010436988444080001</t>
  </si>
  <si>
    <t>0.0009132364888570001</t>
  </si>
  <si>
    <t>0.0007827741333060001</t>
  </si>
  <si>
    <t>0.000652311777755</t>
  </si>
  <si>
    <t>0.0005218494222040001</t>
  </si>
  <si>
    <t>0.0003913870666530001</t>
  </si>
  <si>
    <t>0.00026092471110200004</t>
  </si>
  <si>
    <t>0.00013046235555100002</t>
  </si>
  <si>
    <t>0.00219687944696691</t>
  </si>
  <si>
    <t>0.0021706067493950836</t>
  </si>
  <si>
    <t>0.0021479485395398054</t>
  </si>
  <si>
    <t>0.002395393897109822</t>
  </si>
  <si>
    <t>0.0022820761575478854</t>
  </si>
  <si>
    <t>0.0025767418715339084</t>
  </si>
  <si>
    <t>0.0028880177500926647</t>
  </si>
  <si>
    <t>0.00321872081707056</t>
  </si>
  <si>
    <t>0.0034923013245739933</t>
  </si>
  <si>
    <t>0.0037589138931647626</t>
  </si>
  <si>
    <t>0.0040792638374746995</t>
  </si>
  <si>
    <t>0.004396722550147295</t>
  </si>
  <si>
    <t>0.004725258531685055</t>
  </si>
  <si>
    <t>0.00509361177601007</t>
  </si>
  <si>
    <t>0.00558821168222126</t>
  </si>
  <si>
    <t>0.006114633061451352</t>
  </si>
  <si>
    <t>0.0065681107990217475</t>
  </si>
  <si>
    <t>0.007051345034258694</t>
  </si>
  <si>
    <t>0.007556568988242121</t>
  </si>
  <si>
    <t>0.008095886939266047</t>
  </si>
  <si>
    <t>0.008936641975858006</t>
  </si>
  <si>
    <t>0.009367921030224364</t>
  </si>
  <si>
    <t>0.00009985815668031409</t>
  </si>
  <si>
    <t>0.000098663943154322</t>
  </si>
  <si>
    <t>0.00020456652757521956</t>
  </si>
  <si>
    <t>0.00019163151176878576</t>
  </si>
  <si>
    <t>0.00020746146886798956</t>
  </si>
  <si>
    <t>0.00010306967486135632</t>
  </si>
  <si>
    <t>0.00010314349107473804</t>
  </si>
  <si>
    <t>0.00010382970377646966</t>
  </si>
  <si>
    <t>0.00009978003784497123</t>
  </si>
  <si>
    <t>0.00010159226738283142</t>
  </si>
  <si>
    <t>0.00009712532946368331</t>
  </si>
  <si>
    <t>0.0000977049455588288</t>
  </si>
  <si>
    <t>0.0001005374155677671</t>
  </si>
  <si>
    <t>0.00009987474070607979</t>
  </si>
  <si>
    <t>0.00009803880144247824</t>
  </si>
  <si>
    <t>0.11869706214051488</t>
  </si>
  <si>
    <t>0.11747076182884549</t>
  </si>
  <si>
    <t>0.11621334649349602</t>
  </si>
  <si>
    <t>0.11491121191916125</t>
  </si>
  <si>
    <t>0.11356293210955198</t>
  </si>
  <si>
    <t>0.11216850706466812</t>
  </si>
  <si>
    <t>0.11072793678450973</t>
  </si>
  <si>
    <t>0.10924122126907679</t>
  </si>
  <si>
    <t>0.10770836051836928</t>
  </si>
  <si>
    <t>0.10612935453238724</t>
  </si>
  <si>
    <t>0.10450420331113061</t>
  </si>
  <si>
    <t>0.10283290685459948</t>
  </si>
  <si>
    <t>0.10111546516279374</t>
  </si>
  <si>
    <t>0.09935187823571351</t>
  </si>
  <si>
    <t>0.09754214607335865</t>
  </si>
  <si>
    <t>0.0956872909568557</t>
  </si>
  <si>
    <t>0.09453889920610643</t>
  </si>
  <si>
    <t>0.09334235216375666</t>
  </si>
  <si>
    <t>0.09206771464734555</t>
  </si>
  <si>
    <t>0.09070889339406236</t>
  </si>
  <si>
    <t>0.08926410163481921</t>
  </si>
  <si>
    <t>0.08773212211900222</t>
  </si>
  <si>
    <t>0.0861117375959976</t>
  </si>
  <si>
    <t>0.000003066843379238179</t>
  </si>
  <si>
    <t>0.00005516948811143086</t>
  </si>
  <si>
    <t>0.0002195363822792237</t>
  </si>
  <si>
    <t>0.00041932028709143357</t>
  </si>
  <si>
    <t>0.0006387054302280388</t>
  </si>
  <si>
    <t>0.0008755206987431166</t>
  </si>
  <si>
    <t>0.0011300628930787763</t>
  </si>
  <si>
    <t>0.0014026288136771265</t>
  </si>
  <si>
    <t>1.6046192152785466e-015</t>
  </si>
  <si>
    <t>0.0008767009963122957</t>
  </si>
  <si>
    <t>0.001777205689463413</t>
  </si>
  <si>
    <t>0.002701514079454954</t>
  </si>
  <si>
    <t>0.0036496261662869265</t>
  </si>
  <si>
    <t>0.004621541949959319</t>
  </si>
  <si>
    <t>0.006124271504623144</t>
  </si>
  <si>
    <t>0.00765080475612739</t>
  </si>
  <si>
    <t>0.009201141704472064</t>
  </si>
  <si>
    <t>0.010775282349657165</t>
  </si>
  <si>
    <t>0.012373226691682691</t>
  </si>
  <si>
    <t>0.013994974730548641</t>
  </si>
  <si>
    <t>0.015640526466255023</t>
  </si>
  <si>
    <t>0.017309881898801824</t>
  </si>
  <si>
    <t>0.01900304102818906</t>
  </si>
  <si>
    <t>0.02072000385441671</t>
  </si>
  <si>
    <t>0.02221179844773732</t>
  </si>
  <si>
    <t>0.02374319919616332</t>
  </si>
  <si>
    <t>0.02531468090747745</t>
  </si>
  <si>
    <t>0.026926718389462406</t>
  </si>
  <si>
    <t>0.02857978644990094</t>
  </si>
  <si>
    <t>0.030274359896575738</t>
  </si>
  <si>
    <t>0.03201091353726954</t>
  </si>
  <si>
    <t>0.03378992217976508</t>
  </si>
  <si>
    <t>0.034528759935257294</t>
  </si>
  <si>
    <t>0.000197327886308644</t>
  </si>
  <si>
    <t>0.00030684979136282937</t>
  </si>
  <si>
    <t>0.0002874472676531787</t>
  </si>
  <si>
    <t>0.0006223844066039688</t>
  </si>
  <si>
    <t>0.000618418049168138</t>
  </si>
  <si>
    <t>0.0005157174553736903</t>
  </si>
  <si>
    <t>0.00041531881510587865</t>
  </si>
  <si>
    <t>0.0003991201513798849</t>
  </si>
  <si>
    <t>0.0004063690695313257</t>
  </si>
  <si>
    <t>0.00038850131785473323</t>
  </si>
  <si>
    <t>0.0003908197822353152</t>
  </si>
  <si>
    <t>0.0004021496622710684</t>
  </si>
  <si>
    <t>0.00039949896282431916</t>
  </si>
  <si>
    <t>0.00029411640432743473</t>
  </si>
  <si>
    <t>0.0002958693416831299</t>
  </si>
  <si>
    <t>0.00029855049086462485</t>
  </si>
  <si>
    <t>0.00029794415637712785</t>
  </si>
  <si>
    <t>0.0003022627595296848</t>
  </si>
  <si>
    <t>0.00029984766441726096</t>
  </si>
  <si>
    <t>0.00010041170759391015</t>
  </si>
  <si>
    <t>Alt 3</t>
  </si>
  <si>
    <t>0.05450000000002</t>
  </si>
  <si>
    <t>0.05547830739555801</t>
  </si>
  <si>
    <t>0.056456614791095996</t>
  </si>
  <si>
    <t>0.057434922186634</t>
  </si>
  <si>
    <t>0.058413229582172</t>
  </si>
  <si>
    <t>0.0593915369777028</t>
  </si>
  <si>
    <t>0.053452383279939016</t>
  </si>
  <si>
    <t>0.047513229582168005</t>
  </si>
  <si>
    <t>0.041574075884397</t>
  </si>
  <si>
    <t>0.035634922186626</t>
  </si>
  <si>
    <t>0.029695768488855006</t>
  </si>
  <si>
    <t>0.023756614791084003</t>
  </si>
  <si>
    <t>0.017817461093313</t>
  </si>
  <si>
    <t>0.011878307395542</t>
  </si>
  <si>
    <t>0.005939153697771001</t>
  </si>
  <si>
    <t>0.05928680467459999</t>
  </si>
  <si>
    <t>0.06442542535191931</t>
  </si>
  <si>
    <t>0.08148166154905277</t>
  </si>
  <si>
    <t>0.10592401032247392</t>
  </si>
  <si>
    <t>0.1469426533878731</t>
  </si>
  <si>
    <t>0.17410221046415003</t>
  </si>
  <si>
    <t>0.18782850387352906</t>
  </si>
  <si>
    <t>0.20155479728290804</t>
  </si>
  <si>
    <t>0.21528109069228696</t>
  </si>
  <si>
    <t>0.229007384101666</t>
  </si>
  <si>
    <t>0.24273367751104502</t>
  </si>
  <si>
    <t>0.256459970920424</t>
  </si>
  <si>
    <t>0.27018626432980297</t>
  </si>
  <si>
    <t>0.2839125577391821</t>
  </si>
  <si>
    <t>0.297638851148561</t>
  </si>
  <si>
    <t>0.31136514455794</t>
  </si>
  <si>
    <t>0.291301039709226</t>
  </si>
  <si>
    <t>0.2712369348605121</t>
  </si>
  <si>
    <t>0.251172830011798</t>
  </si>
  <si>
    <t>0.231108725163084</t>
  </si>
  <si>
    <t>0.21104462031437</t>
  </si>
  <si>
    <t>0.19098051546565603</t>
  </si>
  <si>
    <t>0.17091641061694202</t>
  </si>
  <si>
    <t>0.150852305768228</t>
  </si>
  <si>
    <t>0.13078820091951404</t>
  </si>
  <si>
    <t>0.0003572520224132334</t>
  </si>
  <si>
    <t>0.000860322873115762</t>
  </si>
  <si>
    <t>0.0015147827355178889</t>
  </si>
  <si>
    <t>0.0019902842388748476</t>
  </si>
  <si>
    <t>0.0014264590941340228</t>
  </si>
  <si>
    <t>0.0011358665959482778</t>
  </si>
  <si>
    <t>0.0009946874070867638</t>
  </si>
  <si>
    <t>0.0009850144182398587</t>
  </si>
  <si>
    <t>0.000510380203194659</t>
  </si>
  <si>
    <t>0.0008938654319904469</t>
  </si>
  <si>
    <t>0.0007038129607894194</t>
  </si>
  <si>
    <t>0.0006064878052038917</t>
  </si>
  <si>
    <t>0.0007028250084204373</t>
  </si>
  <si>
    <t>0.0008992310186741463</t>
  </si>
  <si>
    <t>0.000896627159999209</t>
  </si>
  <si>
    <t>0.0008005441509622072</t>
  </si>
  <si>
    <t>0.0009062020826550636</t>
  </si>
  <si>
    <t>0.0010029476795573478</t>
  </si>
  <si>
    <t>0.0007060439665901847</t>
  </si>
  <si>
    <t>0.0008941595124684907</t>
  </si>
  <si>
    <t>0.0005009866761854829</t>
  </si>
  <si>
    <t>0.00039858289973349374</t>
  </si>
  <si>
    <t>0.00602441981684858</t>
  </si>
  <si>
    <t>0.011081180216355777</t>
  </si>
  <si>
    <t>0.017453320357967074</t>
  </si>
  <si>
    <t>0.022018752965625762</t>
  </si>
  <si>
    <t>0.026442060635025855</t>
  </si>
  <si>
    <t>0.26033018353080484</t>
  </si>
  <si>
    <t>0.2535919145591299</t>
  </si>
  <si>
    <t>0.24348962655868692</t>
  </si>
  <si>
    <t>0.23147905651717388</t>
  </si>
  <si>
    <t>0.21469784632044298</t>
  </si>
  <si>
    <t>0.2020182344641976</t>
  </si>
  <si>
    <t>0.1902900526487063</t>
  </si>
  <si>
    <t>0.1778729858039447</t>
  </si>
  <si>
    <t>0.16490609005979529</t>
  </si>
  <si>
    <t>0.1513409465682837</t>
  </si>
  <si>
    <t>0.13734339813795857</t>
  </si>
  <si>
    <t>0.1211523295228466</t>
  </si>
  <si>
    <t>0.10575264590102543</t>
  </si>
  <si>
    <t>0.09051445989171072</t>
  </si>
  <si>
    <t>0.07596483171753504</t>
  </si>
  <si>
    <t>0.061686229199880704</t>
  </si>
  <si>
    <t>0.04977358487229016</t>
  </si>
  <si>
    <t>0.03890206035528417</t>
  </si>
  <si>
    <t>0.029146868175719893</t>
  </si>
  <si>
    <t>0.020762981298706375</t>
  </si>
  <si>
    <t>0.013712409943310907</t>
  </si>
  <si>
    <t>0.007982156024974551</t>
  </si>
  <si>
    <t>0.0035069759278045865</t>
  </si>
  <si>
    <t>0.0007313716991969677</t>
  </si>
  <si>
    <t>0.0007331633812576873</t>
  </si>
  <si>
    <t>0.0007164042992661767</t>
  </si>
  <si>
    <t>0.0007376988666517887</t>
  </si>
  <si>
    <t>0.0005340061091171964</t>
  </si>
  <si>
    <t>0.0005342941527166781</t>
  </si>
  <si>
    <t>0.0005380029533582049</t>
  </si>
  <si>
    <t>0.0005390317596429667</t>
  </si>
  <si>
    <t>0.41056574236986937</t>
  </si>
  <si>
    <t>0.40138780883392877</t>
  </si>
  <si>
    <t>0.3889507191442729</t>
  </si>
  <si>
    <t>0.37407671968807393</t>
  </si>
  <si>
    <t>0.3566201603486784</t>
  </si>
  <si>
    <t>0.3393470734635103</t>
  </si>
  <si>
    <t>0.32318753407044987</t>
  </si>
  <si>
    <t>0.30589649326356794</t>
  </si>
  <si>
    <t>0.28753701966395223</t>
  </si>
  <si>
    <t>0.26810598008653264</t>
  </si>
  <si>
    <t>0.24773540833978494</t>
  </si>
  <si>
    <t>0.22805626364252274</t>
  </si>
  <si>
    <t>0.20795578830768896</t>
  </si>
  <si>
    <t>0.1871771694871613</t>
  </si>
  <si>
    <t>0.1661605432175155</t>
  </si>
  <si>
    <t>0.14483167800678148</t>
  </si>
  <si>
    <t>0.12334293021482345</t>
  </si>
  <si>
    <t>0.10324477748552455</t>
  </si>
  <si>
    <t>0.08483424610322024</t>
  </si>
  <si>
    <t>0.0682473313355267</t>
  </si>
  <si>
    <t>0.05347000751416381</t>
  </si>
  <si>
    <t>0.040588097055954155</t>
  </si>
  <si>
    <t>0.029500904812006904</t>
  </si>
  <si>
    <t>0.00004071643124290564</t>
  </si>
  <si>
    <t>0.00013363608319575532</t>
  </si>
  <si>
    <t>0.0001767027764449508</t>
  </si>
  <si>
    <t>0.00016932373541146686</t>
  </si>
  <si>
    <t>0.00011025911044927617</t>
  </si>
  <si>
    <t>0.006753620527543976</t>
  </si>
  <si>
    <t>0.013455314858846532</t>
  </si>
  <si>
    <t>0.020101043214127104</t>
  </si>
  <si>
    <t>0.026692553715632818</t>
  </si>
  <si>
    <t>0.03323092855479031</t>
  </si>
  <si>
    <t>0.03971450897552617</t>
  </si>
  <si>
    <t>0.0461423558191459</t>
  </si>
  <si>
    <t>0.052514740905547905</t>
  </si>
  <si>
    <t>0.0588319697317108</t>
  </si>
  <si>
    <t>0.06935933935889312</t>
  </si>
  <si>
    <t>0.08628987864199328</t>
  </si>
  <si>
    <t>0.10986413024830538</t>
  </si>
  <si>
    <t>0.1399680301764667</t>
  </si>
  <si>
    <t>0.17391562164002777</t>
  </si>
  <si>
    <t>0.21464502930172946</t>
  </si>
  <si>
    <t>0.254716050579771</t>
  </si>
  <si>
    <t>0.29999202886027954</t>
  </si>
  <si>
    <t>0.3506432554614805</t>
  </si>
  <si>
    <t>0.4067160032961308</t>
  </si>
  <si>
    <t>0.468062110905922</t>
  </si>
  <si>
    <t>0.5401541772468149</t>
  </si>
  <si>
    <t>0.6180377781104884</t>
  </si>
  <si>
    <t>0.7018270373126496</t>
  </si>
  <si>
    <t>0.7904788287602129</t>
  </si>
  <si>
    <t>0.8832680372128888</t>
  </si>
  <si>
    <t>0.9944509556471668</t>
  </si>
  <si>
    <t>1.1066089156434225</t>
  </si>
  <si>
    <t>1.2188867403280839</t>
  </si>
  <si>
    <t>1.3311987819561266</t>
  </si>
  <si>
    <t>1.4441867248682412</t>
  </si>
  <si>
    <t>1.558587492157253</t>
  </si>
  <si>
    <t>1.671115478355953</t>
  </si>
  <si>
    <t>1.5577816814271728e-014</t>
  </si>
  <si>
    <t>-2.7755575615628914e-017</t>
  </si>
  <si>
    <t>0.005733377644827926</t>
  </si>
  <si>
    <t>0.01331225058246019</t>
  </si>
  <si>
    <t>0.022535339222104628</t>
  </si>
  <si>
    <t>0.03361895637760486</t>
  </si>
  <si>
    <t>0.045961174636990954</t>
  </si>
  <si>
    <t>0.06468027350613498</t>
  </si>
  <si>
    <t>0.08077318097910885</t>
  </si>
  <si>
    <t>0.0959680793379738</t>
  </si>
  <si>
    <t>0.10773371680205335</t>
  </si>
  <si>
    <t>0.11808041227011695</t>
  </si>
  <si>
    <t>0.1644296014583997</t>
  </si>
  <si>
    <t>0.20697703546055635</t>
  </si>
  <si>
    <t>0.24683525458859976</t>
  </si>
  <si>
    <t>0.2822060901936301</t>
  </si>
  <si>
    <t>0.31435229205179804</t>
  </si>
  <si>
    <t>0.3427380765394615</t>
  </si>
  <si>
    <t>0.3674319413195955</t>
  </si>
  <si>
    <t>0.38763358903849665</t>
  </si>
  <si>
    <t>0.3983260977443181</t>
  </si>
  <si>
    <t>0.000149070244784364</t>
  </si>
  <si>
    <t>0.0001786260112066167</t>
  </si>
  <si>
    <t>0.0002150807182789405</t>
  </si>
  <si>
    <t>0.000504927578505963</t>
  </si>
  <si>
    <t>0.0006965994836061966</t>
  </si>
  <si>
    <t>0.0017321289000198849</t>
  </si>
  <si>
    <t>0.002684775590423202</t>
  </si>
  <si>
    <t>0.0035808746655123505</t>
  </si>
  <si>
    <t>0.004432564882079364</t>
  </si>
  <si>
    <t>0.005818334316419111</t>
  </si>
  <si>
    <t>0.006455694786597672</t>
  </si>
  <si>
    <t>0.007540853151315207</t>
  </si>
  <si>
    <t>0.008591910573721797</t>
  </si>
  <si>
    <t>0.009538339399991654</t>
  </si>
  <si>
    <t>0.010491028551198375</t>
  </si>
  <si>
    <t>0.011656153079989715</t>
  </si>
  <si>
    <t>0.012908774434265594</t>
  </si>
  <si>
    <t>0.01409647684130099</t>
  </si>
  <si>
    <t>0.015144509961315951</t>
  </si>
  <si>
    <t>0.016440738079171447</t>
  </si>
  <si>
    <t>0.01718773285078321</t>
  </si>
  <si>
    <t>0.018536507018862863</t>
  </si>
  <si>
    <t>0.01953056208694119</t>
  </si>
  <si>
    <t>0.02075585026706693</t>
  </si>
  <si>
    <t>0.021870956864981222</t>
  </si>
  <si>
    <t>0.01757122446580836</t>
  </si>
  <si>
    <t>0.013077789264347807</t>
  </si>
  <si>
    <t>0.008776526808577729</t>
  </si>
  <si>
    <t>0.0043036653523723075</t>
  </si>
  <si>
    <t>0.008204911411521111</t>
  </si>
  <si>
    <t>0.00792038279098872</t>
  </si>
  <si>
    <t>0.007834933858543397</t>
  </si>
  <si>
    <t>0.007471013708513685</t>
  </si>
  <si>
    <t>0.007257946084033597</t>
  </si>
  <si>
    <t>0.007499434404829896</t>
  </si>
  <si>
    <t>0.007813346042416947</t>
  </si>
  <si>
    <t>0.008127788604413707</t>
  </si>
  <si>
    <t>0.008465575757575759</t>
  </si>
  <si>
    <t>0.008758151707169341</t>
  </si>
  <si>
    <t>0.009294237372843864</t>
  </si>
  <si>
    <t>0.009626776367641067</t>
  </si>
  <si>
    <t>0.01034219898459383</t>
  </si>
  <si>
    <t>0.010759557289801162</t>
  </si>
  <si>
    <t>0.011088144329411756</t>
  </si>
  <si>
    <t>0.011495354301720656</t>
  </si>
  <si>
    <t>0.011830553589743588</t>
  </si>
  <si>
    <t>0.012147204269586612</t>
  </si>
  <si>
    <t>0.012663624288222725</t>
  </si>
  <si>
    <t>0.012981228291316515</t>
  </si>
  <si>
    <t>0.013382540988917299</t>
  </si>
  <si>
    <t>0.013625152907801422</t>
  </si>
  <si>
    <t>0.014032613876319737</t>
  </si>
  <si>
    <t>0.01421222711484595</t>
  </si>
  <si>
    <t>0.014310885155027493</t>
  </si>
  <si>
    <t>0.01423878073918456</t>
  </si>
  <si>
    <t>0.0142289600945378</t>
  </si>
  <si>
    <t>0.01417599855275442</t>
  </si>
  <si>
    <t>0.013793449445378147</t>
  </si>
  <si>
    <t>0.000604828840336133</t>
  </si>
  <si>
    <t>0.0006999472111174569</t>
  </si>
  <si>
    <t>0.000701197721755367</t>
  </si>
  <si>
    <t>0.0007024014843320487</t>
  </si>
  <si>
    <t>0.0006971650623885919</t>
  </si>
  <si>
    <t>0.0007046788729906366</t>
  </si>
  <si>
    <t>0.0006995662538699682</t>
  </si>
  <si>
    <t>0.0006947158203452316</t>
  </si>
  <si>
    <t>0.0007018046527085401</t>
  </si>
  <si>
    <t>0.0006024581932773105</t>
  </si>
  <si>
    <t>0.000502783050925288</t>
  </si>
  <si>
    <t>0.0004994659607843133</t>
  </si>
  <si>
    <t>0.00040334576497265455</t>
  </si>
  <si>
    <t>0.0003976656668821373</t>
  </si>
  <si>
    <t>0.000298701744334097</t>
  </si>
  <si>
    <t>0.00030186182681768344</t>
  </si>
  <si>
    <t>0.0003005548435544431</t>
  </si>
  <si>
    <t>0.00030069886877828</t>
  </si>
  <si>
    <t>0.0002001722128851542</t>
  </si>
  <si>
    <t>0.00020015223993045446</t>
  </si>
  <si>
    <t>0.0002005462075941487</t>
  </si>
  <si>
    <t>0.00020040788865546196</t>
  </si>
  <si>
    <t>0.00019966195144724538</t>
  </si>
  <si>
    <t>0.00019990506442577025</t>
  </si>
  <si>
    <t>0.00040023958104981025</t>
  </si>
  <si>
    <t>0.0009023220901126392</t>
  </si>
  <si>
    <t>0.0012053744397759073</t>
  </si>
  <si>
    <t>0.0017930432900432843</t>
  </si>
  <si>
    <t>0.0022177057478991544</t>
  </si>
  <si>
    <t>0.002099841633352371</t>
  </si>
  <si>
    <t>0.0020034220621581917</t>
  </si>
  <si>
    <t>0.0019065183146155609</t>
  </si>
  <si>
    <t>0.0017927101604278079</t>
  </si>
  <si>
    <t>0.0017113629772629747</t>
  </si>
  <si>
    <t>0.0013991325077399364</t>
  </si>
  <si>
    <t>0.0012901865234982873</t>
  </si>
  <si>
    <t>0.0011045066876750696</t>
  </si>
  <si>
    <t>0.001005566101850576</t>
  </si>
  <si>
    <t>0.000899038729411764</t>
  </si>
  <si>
    <t>0.0008066915299453091</t>
  </si>
  <si>
    <t>0.02720251046428201</t>
  </si>
  <si>
    <t>0.03514899864909289</t>
  </si>
  <si>
    <t>0.04495943298426347</t>
  </si>
  <si>
    <t>0.055529848587994084</t>
  </si>
  <si>
    <t>0.06777168073874748</t>
  </si>
  <si>
    <t>0.0803791935314711</t>
  </si>
  <si>
    <t>0.0949675934721245</t>
  </si>
  <si>
    <t>0.11172498359227129</t>
  </si>
  <si>
    <t>0.12804454060453047</t>
  </si>
  <si>
    <t>0.14476956620556553</t>
  </si>
  <si>
    <t>0.16226063080967787</t>
  </si>
  <si>
    <t>0.18051777157307375</t>
  </si>
  <si>
    <t>0.19929470604193447</t>
  </si>
  <si>
    <t>0.21736622594347874</t>
  </si>
  <si>
    <t>0.23774209750796532</t>
  </si>
  <si>
    <t>0.2588905126898661</t>
  </si>
  <si>
    <t>0.2805642859365187</t>
  </si>
  <si>
    <t>0.3026254208472122</t>
  </si>
  <si>
    <t>0.32373861773002166</t>
  </si>
  <si>
    <t>0.3354685583640515</t>
  </si>
  <si>
    <t>0.34937436536927624</t>
  </si>
  <si>
    <t>0.3570187613765008</t>
  </si>
  <si>
    <t>0.36458294609611025</t>
  </si>
  <si>
    <t>0.3683479241174554</t>
  </si>
  <si>
    <t>0.39462209312891994</t>
  </si>
  <si>
    <t>0.41236915821224024</t>
  </si>
  <si>
    <t>0.396815666658878</t>
  </si>
  <si>
    <t>0.40377578009218024</t>
  </si>
  <si>
    <t>0.4099001864323766</t>
  </si>
  <si>
    <t>0.41464168043255506</t>
  </si>
  <si>
    <t>0.417974791271</t>
  </si>
  <si>
    <t>0.00479567285165477</t>
  </si>
  <si>
    <t>0.005493060561762005</t>
  </si>
  <si>
    <t>0.006097452101863711</t>
  </si>
  <si>
    <t>0.006806706301544252</t>
  </si>
  <si>
    <t>0.007505341949851776</t>
  </si>
  <si>
    <t>0.00829443080336182</t>
  </si>
  <si>
    <t>0.008803062166561466</t>
  </si>
  <si>
    <t>0.009591358423557135</t>
  </si>
  <si>
    <t>0.010197525781014875</t>
  </si>
  <si>
    <t>0.010701053494913512</t>
  </si>
  <si>
    <t>0.011199702497088139</t>
  </si>
  <si>
    <t>0.011803596254638974</t>
  </si>
  <si>
    <t>0.012202160663008738</t>
  </si>
  <si>
    <t>0.012604406722922385</t>
  </si>
  <si>
    <t>0.012798370848137704</t>
  </si>
  <si>
    <t>0.012992504858037515</t>
  </si>
  <si>
    <t>0.012997535609914396</t>
  </si>
  <si>
    <t>0.012702595978603022</t>
  </si>
  <si>
    <t>0.01249550662980244</t>
  </si>
  <si>
    <t>0.011900625379216694</t>
  </si>
  <si>
    <t>0.011402594198890694</t>
  </si>
  <si>
    <t>0.01070139231077049</t>
  </si>
  <si>
    <t>0.010597907745544848</t>
  </si>
  <si>
    <t>0.010201710923514068</t>
  </si>
  <si>
    <t>0.008998087679339637</t>
  </si>
  <si>
    <t>0.008301558025179826</t>
  </si>
  <si>
    <t>0.007798101107737895</t>
  </si>
  <si>
    <t>0.006900693668559166</t>
  </si>
  <si>
    <t>0.006401145403528116</t>
  </si>
  <si>
    <t>0.02090192899645199</t>
  </si>
  <si>
    <t>0.021730292612117254</t>
  </si>
  <si>
    <t>0.02217998693890331</t>
  </si>
  <si>
    <t>0.023070854359400417</t>
  </si>
  <si>
    <t>0.023490184326852</t>
  </si>
  <si>
    <t>0.02442406378789408</t>
  </si>
  <si>
    <t>0.02441737914351778</t>
  </si>
  <si>
    <t>0.02428369500261353</t>
  </si>
  <si>
    <t>0.024308455755391326</t>
  </si>
  <si>
    <t>0.024278126009629006</t>
  </si>
  <si>
    <t>0.024294105537123675</t>
  </si>
  <si>
    <t>0.024302392516485832</t>
  </si>
  <si>
    <t>0.024199357181208296</t>
  </si>
  <si>
    <t>0.024207375369683322</t>
  </si>
  <si>
    <t>0.024204285905312414</t>
  </si>
  <si>
    <t>0.024208463705930296</t>
  </si>
  <si>
    <t>0.021797225350734528</t>
  </si>
  <si>
    <t>0.01908898790680896</t>
  </si>
  <si>
    <t>0.016796815249735527</t>
  </si>
  <si>
    <t>0.014402943471801854</t>
  </si>
  <si>
    <t>0.01209565041764876</t>
  </si>
  <si>
    <t>0.009600504507603382</t>
  </si>
  <si>
    <t>0.007301661197535269</t>
  </si>
  <si>
    <t>0.004800624588009193</t>
  </si>
  <si>
    <t>0.0024995065437605772</t>
  </si>
  <si>
    <t>-4.8944048863152533e-020</t>
  </si>
  <si>
    <t>-6.015413181295146e-020</t>
  </si>
  <si>
    <t>-7.08244546165995e-020</t>
  </si>
  <si>
    <t>8.557238334200029e-020</t>
  </si>
  <si>
    <t>-1.2376494380122458e-019</t>
  </si>
  <si>
    <t>0.00008888120555370626</t>
  </si>
  <si>
    <t>0.00019666027869858264</t>
  </si>
  <si>
    <t>0.00032844868965648644</t>
  </si>
  <si>
    <t>0.0004929122366131984</t>
  </si>
  <si>
    <t>0.0006689568758582419</t>
  </si>
  <si>
    <t>0.0009023660539542221</t>
  </si>
  <si>
    <t>0.0011878703535629345</t>
  </si>
  <si>
    <t>0.0014815683327022732</t>
  </si>
  <si>
    <t>0.0018402636461098388</t>
  </si>
  <si>
    <t>0.002217713336149023</t>
  </si>
  <si>
    <t>0.0026522234543214385</t>
  </si>
  <si>
    <t>0.0031082789259802577</t>
  </si>
  <si>
    <t>0.003651424747953433</t>
  </si>
  <si>
    <t>0.004096648104801639</t>
  </si>
  <si>
    <t>0.004636379586901939</t>
  </si>
  <si>
    <t>0.005145706397750395</t>
  </si>
  <si>
    <t>0.03890556713257119</t>
  </si>
  <si>
    <t>0.04234825261841484</t>
  </si>
  <si>
    <t>0.047816448943443154</t>
  </si>
  <si>
    <t>0.056298276046146706</t>
  </si>
  <si>
    <t>0.06802138732156925</t>
  </si>
  <si>
    <t>0.07870448712864897</t>
  </si>
  <si>
    <t>0.08733425199709668</t>
  </si>
  <si>
    <t>0.09661872963291</t>
  </si>
  <si>
    <t>0.10757737608634299</t>
  </si>
  <si>
    <t>0.12108330781702199</t>
  </si>
  <si>
    <t>0.13146277215174018</t>
  </si>
  <si>
    <t>0.14777676911317447</t>
  </si>
  <si>
    <t>0.166742255498163</t>
  </si>
  <si>
    <t>0.18197275412876002</t>
  </si>
  <si>
    <t>0.2009149278513222</t>
  </si>
  <si>
    <t>0.21791146300274816</t>
  </si>
  <si>
    <t>0.2369147469155101</t>
  </si>
  <si>
    <t>0.2545150137081913</t>
  </si>
  <si>
    <t>0.27599020607993074</t>
  </si>
  <si>
    <t>0.28752478876505183</t>
  </si>
  <si>
    <t>0.30371230953659156</t>
  </si>
  <si>
    <t>0.31600917233049053</t>
  </si>
  <si>
    <t>0.013511623518526788</t>
  </si>
  <si>
    <t>0.015650105863372704</t>
  </si>
  <si>
    <t>0.018694349390429507</t>
  </si>
  <si>
    <t>0.023684897777068444</t>
  </si>
  <si>
    <t>0.030797833721703107</t>
  </si>
  <si>
    <t>0.03732334398043377</t>
  </si>
  <si>
    <t>0.04274554520244881</t>
  </si>
  <si>
    <t>0.04832555342680214</t>
  </si>
  <si>
    <t>0.05511468568014395</t>
  </si>
  <si>
    <t>0.06353922962267856</t>
  </si>
  <si>
    <t>0.07000691746149333</t>
  </si>
  <si>
    <t>0.08011577859815472</t>
  </si>
  <si>
    <t>0.09191995961252072</t>
  </si>
  <si>
    <t>0.10135158255811703</t>
  </si>
  <si>
    <t>0.11327941691300736</t>
  </si>
  <si>
    <t>0.12379321130240792</t>
  </si>
  <si>
    <t>0.13677568576944432</t>
  </si>
  <si>
    <t>0.14890695948984067</t>
  </si>
  <si>
    <t>0.16350684983785752</t>
  </si>
  <si>
    <t>0.17185433123604166</t>
  </si>
  <si>
    <t>0.18327453132316757</t>
  </si>
  <si>
    <t>0.19207016565238982</t>
  </si>
  <si>
    <t>0.19866904288224468</t>
  </si>
  <si>
    <t>0.19437597585572913</t>
  </si>
  <si>
    <t>0.2098415244456365</t>
  </si>
  <si>
    <t>0.19757609085526234</t>
  </si>
  <si>
    <t>0.21230850937180581</t>
  </si>
  <si>
    <t>0.21250635038297327</t>
  </si>
  <si>
    <t>0.21300636532505085</t>
  </si>
  <si>
    <t>0.21330466838408657</t>
  </si>
  <si>
    <t>0.21380786325155027</t>
  </si>
  <si>
    <t>0.0018015498024702382</t>
  </si>
  <si>
    <t>0.0018057814457737736</t>
  </si>
  <si>
    <t>0.001999395656730428</t>
  </si>
  <si>
    <t>0.002398470660968956</t>
  </si>
  <si>
    <t>0.0028997960322382802</t>
  </si>
  <si>
    <t>0.003202002700734264</t>
  </si>
  <si>
    <t>0.0033956741515964012</t>
  </si>
  <si>
    <t>0.0037019575088854642</t>
  </si>
  <si>
    <t>0.004001066111081232</t>
  </si>
  <si>
    <t>0.004202594715200787</t>
  </si>
  <si>
    <t>0.004400434811865295</t>
  </si>
  <si>
    <t>0.004800945533971817</t>
  </si>
  <si>
    <t>0.005201129379598561</t>
  </si>
  <si>
    <t>0.005502800632474271</t>
  </si>
  <si>
    <t>0.0056989644872386756</t>
  </si>
  <si>
    <t>0.0059996709839616105</t>
  </si>
  <si>
    <t>0.0061988980392584415</t>
  </si>
  <si>
    <t>0.006300294457931474</t>
  </si>
  <si>
    <t>0.006500272317712989</t>
  </si>
  <si>
    <t>0.006402023980853704</t>
  </si>
  <si>
    <t>0.006402603714346465</t>
  </si>
  <si>
    <t>0.0062990215700679635</t>
  </si>
  <si>
    <t>0.006199034050679</t>
  </si>
  <si>
    <t>0.0055993079464613325</t>
  </si>
  <si>
    <t>0.00550108858174929</t>
  </si>
  <si>
    <t>0.0047994192110590046</t>
  </si>
  <si>
    <t>0.004697975489865759</t>
  </si>
  <si>
    <t>0.004500134478698258</t>
  </si>
  <si>
    <t>0.004000119536620674</t>
  </si>
  <si>
    <t>0.0037018164775849934</t>
  </si>
  <si>
    <t>0.0031986216101213684</t>
  </si>
  <si>
    <t>0.0030624612792628787</t>
  </si>
  <si>
    <t>0.0033323063265969424</t>
  </si>
  <si>
    <t>0.003761293800955893</t>
  </si>
  <si>
    <t>0.004426958979617829</t>
  </si>
  <si>
    <t>0.005346952169648521</t>
  </si>
  <si>
    <t>0.006184586496827301</t>
  </si>
  <si>
    <t>0.006860347089626236</t>
  </si>
  <si>
    <t>0.007587052065387683</t>
  </si>
  <si>
    <t>0.008444674114767292</t>
  </si>
  <si>
    <t>0.009501592010231964</t>
  </si>
  <si>
    <t>0.010312524421906558</t>
  </si>
  <si>
    <t>0.011588265105338785</t>
  </si>
  <si>
    <t>0.013070973242200886</t>
  </si>
  <si>
    <t>0.014259968593354813</t>
  </si>
  <si>
    <t>0.015738897315045623</t>
  </si>
  <si>
    <t>0.017064439029446363</t>
  </si>
  <si>
    <t>0.018546152455363868</t>
  </si>
  <si>
    <t>0.019917043720219497</t>
  </si>
  <si>
    <t>0.02159010868976079</t>
  </si>
  <si>
    <t>0.022484647657426107</t>
  </si>
  <si>
    <t>0.0237422990564383</t>
  </si>
  <si>
    <t>0.024695032175260218</t>
  </si>
  <si>
    <t>0.0076836362093338495</t>
  </si>
  <si>
    <t>0.008341087565831636</t>
  </si>
  <si>
    <t>0.009392765896969727</t>
  </si>
  <si>
    <t>0.011029024474448323</t>
  </si>
  <si>
    <t>0.013289545636703008</t>
  </si>
  <si>
    <t>0.015334993056063605</t>
  </si>
  <si>
    <t>0.016970120273933006</t>
  </si>
  <si>
    <t>0.018722965103602027</t>
  </si>
  <si>
    <t>0.020789497316136468</t>
  </si>
  <si>
    <t>0.023335321193179916</t>
  </si>
  <si>
    <t>0.02526594045438317</t>
  </si>
  <si>
    <t>0.028322965164994836</t>
  </si>
  <si>
    <t>0.03186946448288731</t>
  </si>
  <si>
    <t>0.034683958754561955</t>
  </si>
  <si>
    <t>0.03818777322860273</t>
  </si>
  <si>
    <t>0.041302720673911206</t>
  </si>
  <si>
    <t>0.04477893212436269</t>
  </si>
  <si>
    <t>0.04797054788165009</t>
  </si>
  <si>
    <t>0.05187177851625037</t>
  </si>
  <si>
    <t>0.05388718515245253</t>
  </si>
  <si>
    <t>0.05675993102988597</t>
  </si>
  <si>
    <t>0.058890455684995305</t>
  </si>
  <si>
    <t>0.010308868314135251</t>
  </si>
  <si>
    <t>0.010433403908915135</t>
  </si>
  <si>
    <t>0.010796736546344315</t>
  </si>
  <si>
    <t>0.010992990529441048</t>
  </si>
  <si>
    <t>0.01109921929580859</t>
  </si>
  <si>
    <t>0.011307072036967871</t>
  </si>
  <si>
    <t>0.011285622915599803</t>
  </si>
  <si>
    <t>0.011406031243593052</t>
  </si>
  <si>
    <t>0.01140303841658151</t>
  </si>
  <si>
    <t>0.011507104577335489</t>
  </si>
  <si>
    <t>0.011501136440102477</t>
  </si>
  <si>
    <t>0.011502265341807481</t>
  </si>
  <si>
    <t>0.011502497666419899</t>
  </si>
  <si>
    <t>0.011505855867900748</t>
  </si>
  <si>
    <t>0.011497910807586803</t>
  </si>
  <si>
    <t>0.011499369385926422</t>
  </si>
  <si>
    <t>0.010398151549723837</t>
  </si>
  <si>
    <t>0.00930043467599408</t>
  </si>
  <si>
    <t>0.00810033934976542</t>
  </si>
  <si>
    <t>0.007002213729058741</t>
  </si>
  <si>
    <t>0.005702318933089821</t>
  </si>
  <si>
    <t>0.004599285590843274</t>
  </si>
  <si>
    <t>-3.950834420843602e-020</t>
  </si>
  <si>
    <t>-6.4843760113346096e-021</t>
  </si>
  <si>
    <t>-1.3088187375615358e-020</t>
  </si>
  <si>
    <t>0.00006671936715437011</t>
  </si>
  <si>
    <t>0.00018260429481492437</t>
  </si>
  <si>
    <t>0.00034598259094037096</t>
  </si>
  <si>
    <t>0.0005575293541712248</t>
  </si>
  <si>
    <t>0.0008249485395782348</t>
  </si>
  <si>
    <t>0.0012411484329000835</t>
  </si>
  <si>
    <t>0.0017224616355213792</t>
  </si>
  <si>
    <t>0.002278982188286863</t>
  </si>
  <si>
    <t>0.0029565175937719445</t>
  </si>
  <si>
    <t>0.003706408644418038</t>
  </si>
  <si>
    <t>0.004727969086572287</t>
  </si>
  <si>
    <t>0.005851458740103144</t>
  </si>
  <si>
    <t>0.006964369181343549</t>
  </si>
  <si>
    <t>0.008231400106826763</t>
  </si>
  <si>
    <t>0.009513717937177922</t>
  </si>
  <si>
    <t>0.010974428955477828</t>
  </si>
  <si>
    <t>NAN</t>
  </si>
  <si>
    <t>0.000007682543964000002</t>
  </si>
  <si>
    <t>0.0000231244581909325</t>
  </si>
  <si>
    <t>0.00003889570371837722</t>
  </si>
  <si>
    <t>0.000037300693540000005</t>
  </si>
  <si>
    <t>0.00003570568336</t>
  </si>
  <si>
    <t>0.00003411067318</t>
  </si>
  <si>
    <t>0.000032515663</t>
  </si>
  <si>
    <t>0.000030920652820000005</t>
  </si>
  <si>
    <t>0.00002932564264</t>
  </si>
  <si>
    <t>0.00002773063246</t>
  </si>
  <si>
    <t>0.00002613562228</t>
  </si>
  <si>
    <t>0.000024540612099999998</t>
  </si>
  <si>
    <t>0.000022945601920000006</t>
  </si>
  <si>
    <t>0.000020651041728</t>
  </si>
  <si>
    <t>0.000018356481536000004</t>
  </si>
  <si>
    <t>0.000016061921344000002</t>
  </si>
  <si>
    <t>0.000013767361152000001</t>
  </si>
  <si>
    <t>0.000011472800960000003</t>
  </si>
  <si>
    <t>0.000009178240768000002</t>
  </si>
  <si>
    <t>0.0000068836805760000005</t>
  </si>
  <si>
    <t>0.000004589120384000001</t>
  </si>
  <si>
    <t>0.0000022945601920000005</t>
  </si>
  <si>
    <t>0.004269889091552996</t>
  </si>
  <si>
    <t>0.008359007013018258</t>
  </si>
  <si>
    <t>0.012221974112262144</t>
  </si>
  <si>
    <t>0.015982419544934012</t>
  </si>
  <si>
    <t>0.02007248188367145</t>
  </si>
  <si>
    <t>0.02428614659060146</t>
  </si>
  <si>
    <t>0.03126672564368721</t>
  </si>
  <si>
    <t>0.0380834176051434</t>
  </si>
  <si>
    <t>0.04447444837648067</t>
  </si>
  <si>
    <t>0.050823684850508546</t>
  </si>
  <si>
    <t>0.057908260149549966</t>
  </si>
  <si>
    <t>0.06933556090046758</t>
  </si>
  <si>
    <t>0.08004348658212267</t>
  </si>
  <si>
    <t>0.09067350119272971</t>
  </si>
  <si>
    <t>0.10271514640231558</t>
  </si>
  <si>
    <t>0.11430926713554408</t>
  </si>
  <si>
    <t>0.1319069646939491</t>
  </si>
  <si>
    <t>0.14904221510772295</t>
  </si>
  <si>
    <t>0.16335073558936272</t>
  </si>
  <si>
    <t>0.17857379503314225</t>
  </si>
  <si>
    <t>0.19210502608840846</t>
  </si>
  <si>
    <t>0.20674203353773596</t>
  </si>
  <si>
    <t>0.21996976085618736</t>
  </si>
  <si>
    <t>0.20751688415981331</t>
  </si>
  <si>
    <t>0.20569201390817032</t>
  </si>
  <si>
    <t>0.22189719129368163</t>
  </si>
  <si>
    <t>0.2560971452991573</t>
  </si>
  <si>
    <t>0.2564971408404289</t>
  </si>
  <si>
    <t>0.2610638877880067</t>
  </si>
  <si>
    <t>0.2628154876875384</t>
  </si>
  <si>
    <t>0.29705966134300016</t>
  </si>
  <si>
    <t>0.0006950982242063016</t>
  </si>
  <si>
    <t>0.0008956078942519562</t>
  </si>
  <si>
    <t>0.0011019812724170786</t>
  </si>
  <si>
    <t>0.0014983518323375632</t>
  </si>
  <si>
    <t>0.001797535691075055</t>
  </si>
  <si>
    <t>0.001998859801695593</t>
  </si>
  <si>
    <t>0.0025053466060646805</t>
  </si>
  <si>
    <t>0.0027987813463097515</t>
  </si>
  <si>
    <t>0.0031051979722317583</t>
  </si>
  <si>
    <t>0.0034015852065300994</t>
  </si>
  <si>
    <t>0.003600513584427978</t>
  </si>
  <si>
    <t>0.004202155206088944</t>
  </si>
  <si>
    <t>0.0045024461202444</t>
  </si>
  <si>
    <t>0.004803894102926078</t>
  </si>
  <si>
    <t>0.00520076690644636</t>
  </si>
  <si>
    <t>0.0054956378430550045</t>
  </si>
  <si>
    <t>0.00590478825261229</t>
  </si>
  <si>
    <t>0.006401813266371993</t>
  </si>
  <si>
    <t>0.00649804027742263</t>
  </si>
  <si>
    <t>0.006799002274498136</t>
  </si>
  <si>
    <t>0.006800177914633929</t>
  </si>
  <si>
    <t>0.00679809394611511</t>
  </si>
  <si>
    <t>0.006802157225202703</t>
  </si>
  <si>
    <t>0.005900480079724812</t>
  </si>
  <si>
    <t>0.005502461461551249</t>
  </si>
  <si>
    <t>0.005499930383574804</t>
  </si>
  <si>
    <t>0.005799935348438548</t>
  </si>
  <si>
    <t>0.005399939807166925</t>
  </si>
  <si>
    <t>0.00489932229092774</t>
  </si>
  <si>
    <t>0.0045002652001290815</t>
  </si>
  <si>
    <t>0.004499389013946485</t>
  </si>
  <si>
    <t>-0.0015247591941699276</t>
  </si>
  <si>
    <t>-0.0008975677268016017</t>
  </si>
  <si>
    <t>-0.00029312020861763387</t>
  </si>
  <si>
    <t>0.0002886896697083032</t>
  </si>
  <si>
    <t>0.000858145659677413</t>
  </si>
  <si>
    <t>0.0014254304757704618</t>
  </si>
  <si>
    <t>0.002267561686032208</t>
  </si>
  <si>
    <t>0.003063395686936519</t>
  </si>
  <si>
    <t>0.0038194184963459823</t>
  </si>
  <si>
    <t>0.004555535861463403</t>
  </si>
  <si>
    <t>0.005320829761239373</t>
  </si>
  <si>
    <t>0.00658122911833324</t>
  </si>
  <si>
    <t>0.0077217752647361325</t>
  </si>
  <si>
    <t>0.008815856371733773</t>
  </si>
  <si>
    <t>0.010023373433040036</t>
  </si>
  <si>
    <t>0.011148171961906029</t>
  </si>
  <si>
    <t>0.012741371117297798</t>
  </si>
  <si>
    <t>0.014243206511919942</t>
  </si>
  <si>
    <t>0.01541551159110227</t>
  </si>
  <si>
    <t>0.01666329552621479</t>
  </si>
  <si>
    <t>0.017699783712290452</t>
  </si>
  <si>
    <t>0.01884340748600665</t>
  </si>
  <si>
    <t>1.046078851694315e-009</t>
  </si>
  <si>
    <t>0.000025364859598653484</t>
  </si>
  <si>
    <t>0.00005004902046981211</t>
  </si>
  <si>
    <t>0.00007420965099942743</t>
  </si>
  <si>
    <t>0.00009839791899388898</t>
  </si>
  <si>
    <t>0.000124044415790392</t>
  </si>
  <si>
    <t>0.0001649639027401836</t>
  </si>
  <si>
    <t>0.0002033845503331036</t>
  </si>
  <si>
    <t>0.00024142851522842402</t>
  </si>
  <si>
    <t>0.00028400183346941906</t>
  </si>
  <si>
    <t>0.0003251754276499427</t>
  </si>
  <si>
    <t>0.0003830491004006857</t>
  </si>
  <si>
    <t>0.0004396375940674714</t>
  </si>
  <si>
    <t>0.00048710883427427194</t>
  </si>
  <si>
    <t>0.0005384659951969191</t>
  </si>
  <si>
    <t>0.0005842386816933889</t>
  </si>
  <si>
    <t>0.0006350487376638057</t>
  </si>
  <si>
    <t>0.0006897227117739038</t>
  </si>
  <si>
    <t>0.0006579671824185798</t>
  </si>
  <si>
    <t>0.0006506577359869206</t>
  </si>
  <si>
    <t>0.0034754911210315084</t>
  </si>
  <si>
    <t>0.004179503506509129</t>
  </si>
  <si>
    <t>0.005009005783713993</t>
  </si>
  <si>
    <t>0.005793627085038578</t>
  </si>
  <si>
    <t>0.006491101106659921</t>
  </si>
  <si>
    <t>0.007395781266273696</t>
  </si>
  <si>
    <t>0.007716467546679215</t>
  </si>
  <si>
    <t>0.007896561655659655</t>
  </si>
  <si>
    <t>0.00821374947493562</t>
  </si>
  <si>
    <t>0.008604009640046721</t>
  </si>
  <si>
    <t>0.009001283961069943</t>
  </si>
  <si>
    <t>0.009404823556484778</t>
  </si>
  <si>
    <t>0.009705272748082373</t>
  </si>
  <si>
    <t>0.009908031587285034</t>
  </si>
  <si>
    <t>0.010301519064691827</t>
  </si>
  <si>
    <t>0.010591592933887825</t>
  </si>
  <si>
    <t>0.0097078722119219</t>
  </si>
  <si>
    <t>0.008602436576687366</t>
  </si>
  <si>
    <t>0.007397768931219609</t>
  </si>
  <si>
    <t>0.006399060964233538</t>
  </si>
  <si>
    <t>0.005400141285150472</t>
  </si>
  <si>
    <t>0.0042987947012198486</t>
  </si>
  <si>
    <t>0.0032010151648012714</t>
  </si>
  <si>
    <t>0.002000162738889767</t>
  </si>
  <si>
    <t>0.0009813011106025202</t>
  </si>
  <si>
    <t>0.0019605138536868422</t>
  </si>
  <si>
    <t>0.0029339050101273474</t>
  </si>
  <si>
    <t>0.0039111011770733665</t>
  </si>
  <si>
    <t>0.004901878822655761</t>
  </si>
  <si>
    <t>0.005892268952743593</t>
  </si>
  <si>
    <t>0.006895793930650002</t>
  </si>
  <si>
    <t>0.007922803484209874</t>
  </si>
  <si>
    <t>0.00896777335689925</t>
  </si>
  <si>
    <t>0.010007617509702697</t>
  </si>
  <si>
    <t>0.010822359294441457</t>
  </si>
  <si>
    <t>0.011709888947955351</t>
  </si>
  <si>
    <t>0.01263360230104773</t>
  </si>
  <si>
    <t>0.013528396395818893</t>
  </si>
  <si>
    <t>0.014426538486859639</t>
  </si>
  <si>
    <t>0.015279966332313061</t>
  </si>
  <si>
    <t>0.016103430164018693</t>
  </si>
  <si>
    <t>0.019400507291359996</t>
  </si>
  <si>
    <t>0.019218515628182005</t>
  </si>
  <si>
    <t>0.019036523965004</t>
  </si>
  <si>
    <t>0.018788218089831825</t>
  </si>
  <si>
    <t>0.01859250459850544</t>
  </si>
  <si>
    <t>0.01849054897546292</t>
  </si>
  <si>
    <t>0.016878951671663006</t>
  </si>
  <si>
    <t>0.015267354367856</t>
  </si>
  <si>
    <t>0.013655757064048996</t>
  </si>
  <si>
    <t>0.012044159760242</t>
  </si>
  <si>
    <t>0.010432562456435</t>
  </si>
  <si>
    <t>0.008820965152628</t>
  </si>
  <si>
    <t>0.007209367848821001</t>
  </si>
  <si>
    <t>0.005597770545013999</t>
  </si>
  <si>
    <t>0.0039861732412070005</t>
  </si>
  <si>
    <t>0.0023745759374000004</t>
  </si>
  <si>
    <t>0.00213711834366</t>
  </si>
  <si>
    <t>0.0018996607499199999</t>
  </si>
  <si>
    <t>0.00166220315618</t>
  </si>
  <si>
    <t>0.00142474556244</t>
  </si>
  <si>
    <t>0.0011872879687000002</t>
  </si>
  <si>
    <t>0.0009498303749600001</t>
  </si>
  <si>
    <t>0.00071237278122</t>
  </si>
  <si>
    <t>0.00047491518747999997</t>
  </si>
  <si>
    <t>0.0002374575937400001</t>
  </si>
  <si>
    <t>0.0291594865984017</t>
  </si>
  <si>
    <t>0.03132663288207841</t>
  </si>
  <si>
    <t>0.03374047887905347</t>
  </si>
  <si>
    <t>0.035599331501423775</t>
  </si>
  <si>
    <t>0.0376121364112972</t>
  </si>
  <si>
    <t>0.039904179549146164</t>
  </si>
  <si>
    <t>0.03956558098824335</t>
  </si>
  <si>
    <t>0.03917971744291322</t>
  </si>
  <si>
    <t>0.03841443244931511</t>
  </si>
  <si>
    <t>0.03806653202600502</t>
  </si>
  <si>
    <t>0.037815850537138984</t>
  </si>
  <si>
    <t>0.05008983667439211</t>
  </si>
  <si>
    <t>0.06282372601273493</t>
  </si>
  <si>
    <t>0.07570674555751043</t>
  </si>
  <si>
    <t>0.08878813074435744</t>
  </si>
  <si>
    <t>0.1017127195889469</t>
  </si>
  <si>
    <t>0.1069452195954611</t>
  </si>
  <si>
    <t>0.11264056083520557</t>
  </si>
  <si>
    <t>0.11818776025456078</t>
  </si>
  <si>
    <t>0.12351527365085457</t>
  </si>
  <si>
    <t>0.128412290205</t>
  </si>
  <si>
    <t>0.13205454970441663</t>
  </si>
  <si>
    <t>0.1355101543510486</t>
  </si>
  <si>
    <t>0.13756941244081525</t>
  </si>
  <si>
    <t>0.13294403090867815</t>
  </si>
  <si>
    <t>0.1346878687165159</t>
  </si>
  <si>
    <t>0.15147220722532653</t>
  </si>
  <si>
    <t>0.14692854646290038</t>
  </si>
  <si>
    <t>0.14661820070888698</t>
  </si>
  <si>
    <t>0.15039865342951975</t>
  </si>
  <si>
    <t>0.14420116802143315</t>
  </si>
  <si>
    <t>0.007688509420604353</t>
  </si>
  <si>
    <t>0.007654908842366163</t>
  </si>
  <si>
    <t>0.00761219502723547</t>
  </si>
  <si>
    <t>0.007518236895557249</t>
  </si>
  <si>
    <t>0.007430023042865485</t>
  </si>
  <si>
    <t>0.007395028920103247</t>
  </si>
  <si>
    <t>0.00738295214731924</t>
  </si>
  <si>
    <t>0.007342440609399378</t>
  </si>
  <si>
    <t>0.0072875104432283365</t>
  </si>
  <si>
    <t>0.007252933770614833</t>
  </si>
  <si>
    <t>0.007207153562384991</t>
  </si>
  <si>
    <t>0.009692423329366085</t>
  </si>
  <si>
    <t>0.012158445122699</t>
  </si>
  <si>
    <t>0.014574022878063538</t>
  </si>
  <si>
    <t>0.017029199278748845</t>
  </si>
  <si>
    <t>0.019313603190081477</t>
  </si>
  <si>
    <t>0.01962670682066678</t>
  </si>
  <si>
    <t>0.020056048044181762</t>
  </si>
  <si>
    <t>0.020557170068339292</t>
  </si>
  <si>
    <t>0.020975793159101645</t>
  </si>
  <si>
    <t>0.02134179148786266</t>
  </si>
  <si>
    <t>0.0214348005980739</t>
  </si>
  <si>
    <t>0.021491531461492217</t>
  </si>
  <si>
    <t>0.010585293080241715</t>
  </si>
  <si>
    <t>0.010208679086172515</t>
  </si>
  <si>
    <t>0.009882566298894361</t>
  </si>
  <si>
    <t>0.009599819730721017</t>
  </si>
  <si>
    <t>0.00920296954744506</t>
  </si>
  <si>
    <t>0.008878679949685024</t>
  </si>
  <si>
    <t>0.008592525164113454</t>
  </si>
  <si>
    <t>0.008016310474253345</t>
  </si>
  <si>
    <t>0.007802931591267133</t>
  </si>
  <si>
    <t>0.007393499658594152</t>
  </si>
  <si>
    <t>0.0069028933520174345</t>
  </si>
  <si>
    <t>0.008298316255438216</t>
  </si>
  <si>
    <t>0.00960362690640534</t>
  </si>
  <si>
    <t>0.01078671308734977</t>
  </si>
  <si>
    <t>0.011785151212411901</t>
  </si>
  <si>
    <t>0.012689111382903986</t>
  </si>
  <si>
    <t>0.012605329905545463</t>
  </si>
  <si>
    <t>0.012493407368589794</t>
  </si>
  <si>
    <t>0.012409214455178268</t>
  </si>
  <si>
    <t>0.012001484079435264</t>
  </si>
  <si>
    <t>0.011692013971972764</t>
  </si>
  <si>
    <t>0.011396077718624904</t>
  </si>
  <si>
    <t>0.010692910409706637</t>
  </si>
  <si>
    <t>0.010012329871966175</t>
  </si>
  <si>
    <t>0.008902948646254596</t>
  </si>
  <si>
    <t>0.00829925248958487</t>
  </si>
  <si>
    <t>0.008704149292340431</t>
  </si>
  <si>
    <t>0.007796208587827367</t>
  </si>
  <si>
    <t>0.006905567132363961</t>
  </si>
  <si>
    <t>0.0063999426991285</t>
  </si>
  <si>
    <t>0.005500044550054664</t>
  </si>
  <si>
    <t>0.3000791355218416</t>
  </si>
  <si>
    <t>0.2974027617461971</t>
  </si>
  <si>
    <t>0.29440077400945774</t>
  </si>
  <si>
    <t>0.2903106858802591</t>
  </si>
  <si>
    <t>0.28650143036449727</t>
  </si>
  <si>
    <t>0.28409272387053125</t>
  </si>
  <si>
    <t>0.28251020596985543</t>
  </si>
  <si>
    <t>0.2803002239884612</t>
  </si>
  <si>
    <t>0.2777906118733992</t>
  </si>
  <si>
    <t>0.2758091516168649</t>
  </si>
  <si>
    <t>0.2740169487713341</t>
  </si>
  <si>
    <t>0.25068361366434344</t>
  </si>
  <si>
    <t>0.22805955630177566</t>
  </si>
  <si>
    <t>0.2061435280967082</t>
  </si>
  <si>
    <t>0.18483544814831318</t>
  </si>
  <si>
    <t>0.16314313393848232</t>
  </si>
  <si>
    <t>0.1580292987681016</t>
  </si>
  <si>
    <t>0.15312285462215547</t>
  </si>
  <si>
    <t>0.1481743558063786</t>
  </si>
  <si>
    <t>0.14267548541572278</t>
  </si>
  <si>
    <t>0.13656208314134494</t>
  </si>
  <si>
    <t>0.1294506389671618</t>
  </si>
  <si>
    <t>0.12211035858082676</t>
  </si>
  <si>
    <t>2.6333102365327928e-015</t>
  </si>
  <si>
    <t>0.00007863780914062202</t>
  </si>
  <si>
    <t>0.00004376988778302324</t>
  </si>
  <si>
    <t>3.469446951953614e-018</t>
  </si>
  <si>
    <t>3.469446951953615e-018</t>
  </si>
  <si>
    <t>0.0015856872045305584</t>
  </si>
  <si>
    <t>0.0031148591341533527</t>
  </si>
  <si>
    <t>0.004662536575816426</t>
  </si>
  <si>
    <t>0.006224182805096385</t>
  </si>
  <si>
    <t>0.007862717537444996</t>
  </si>
  <si>
    <t>0.013283996018521965</t>
  </si>
  <si>
    <t>0.018525257440087945</t>
  </si>
  <si>
    <t>0.023580247909878782</t>
  </si>
  <si>
    <t>0.028683772256433475</t>
  </si>
  <si>
    <t>0.03365149229272671</t>
  </si>
  <si>
    <t>0.03474981061373414</t>
  </si>
  <si>
    <t>0.03600217040825691</t>
  </si>
  <si>
    <t>0.03730003476113547</t>
  </si>
  <si>
    <t>0.03853523058152264</t>
  </si>
  <si>
    <t>0.03953089407445611</t>
  </si>
  <si>
    <t>0.04009801782885224</t>
  </si>
  <si>
    <t>0.04093010746168199</t>
  </si>
  <si>
    <t>0.04089695300340489</t>
  </si>
  <si>
    <t>0.03975705315738084</t>
  </si>
  <si>
    <t>0.022468782481645147</t>
  </si>
  <si>
    <t>0.020517443261425156</t>
  </si>
  <si>
    <t>0.018267774067653213</t>
  </si>
  <si>
    <t>0.016199695795591718</t>
  </si>
  <si>
    <t>0.01410455115423645</t>
  </si>
  <si>
    <t>0.01197125386474385</t>
  </si>
  <si>
    <t>0.011689830746526441</t>
  </si>
  <si>
    <t>0.011523446306739186</t>
  </si>
  <si>
    <t>0.011304247048887</t>
  </si>
  <si>
    <t>0.010990337330342659</t>
  </si>
  <si>
    <t>0.010704486792258919</t>
  </si>
  <si>
    <t>0.01059784967561989</t>
  </si>
  <si>
    <t>0.010203853588055672</t>
  </si>
  <si>
    <t>0.009887820330070626</t>
  </si>
  <si>
    <t>0.0097876679560709</t>
  </si>
  <si>
    <t>0.00949185497146361</t>
  </si>
  <si>
    <t>0.008603637872038966</t>
  </si>
  <si>
    <t>0.007496044421153877</t>
  </si>
  <si>
    <t>0.006604904468078755</t>
  </si>
  <si>
    <t>0.005700704937731751</t>
  </si>
  <si>
    <t>0.004696791937459144</t>
  </si>
  <si>
    <t>0.0037986925728749677</t>
  </si>
  <si>
    <t>0.0027981447801101473</t>
  </si>
  <si>
    <t>0.0019023426756735735</t>
  </si>
  <si>
    <t>0.0009002981777111389</t>
  </si>
  <si>
    <t>0.0011383802347140002</t>
  </si>
  <si>
    <t>0.001328110273833</t>
  </si>
  <si>
    <t>0.0015178403129520002</t>
  </si>
  <si>
    <t>0.0017075703520710004</t>
  </si>
  <si>
    <t>0.0018973003911899999</t>
  </si>
  <si>
    <t>0.0017075703520710002</t>
  </si>
  <si>
    <t>0.0015178403129520004</t>
  </si>
  <si>
    <t>0.0009486501955950001</t>
  </si>
  <si>
    <t>0.0007589201564760003</t>
  </si>
  <si>
    <t>0.000569190117357</t>
  </si>
  <si>
    <t>0.00037946007823800015</t>
  </si>
  <si>
    <t>0.00018973003911900007</t>
  </si>
  <si>
    <t>0.018591028129467536</t>
  </si>
  <si>
    <t>0.024013387298030413</t>
  </si>
  <si>
    <t>0.03250574507987805</t>
  </si>
  <si>
    <t>0.03878204146283992</t>
  </si>
  <si>
    <t>0.04635814588346952</t>
  </si>
  <si>
    <t>0.05392814171249949</t>
  </si>
  <si>
    <t>0.062274635330568956</t>
  </si>
  <si>
    <t>0.07218897157520451</t>
  </si>
  <si>
    <t>0.08151042739896812</t>
  </si>
  <si>
    <t>0.091874284998517</t>
  </si>
  <si>
    <t>0.10142547169934135</t>
  </si>
  <si>
    <t>0.1109343703469123</t>
  </si>
  <si>
    <t>0.12054625045382235</t>
  </si>
  <si>
    <t>0.13109427430589918</t>
  </si>
  <si>
    <t>0.1403300757871803</t>
  </si>
  <si>
    <t>0.1527162519605157</t>
  </si>
  <si>
    <t>0.16458829849555642</t>
  </si>
  <si>
    <t>0.1728487235404096</t>
  </si>
  <si>
    <t>0.18176537326082734</t>
  </si>
  <si>
    <t>0.1869380089101457</t>
  </si>
  <si>
    <t>0.1928603880370354</t>
  </si>
  <si>
    <t>0.1915701406326843</t>
  </si>
  <si>
    <t>0.19111513505665148</t>
  </si>
  <si>
    <t>0.1891115920879908</t>
  </si>
  <si>
    <t>0.18350941135261947</t>
  </si>
  <si>
    <t>0.18955651025289222</t>
  </si>
  <si>
    <t>0.2065205926515139</t>
  </si>
  <si>
    <t>0.20706929566527682</t>
  </si>
  <si>
    <t>0.20723749450489348</t>
  </si>
  <si>
    <t>0.2076980780371906</t>
  </si>
  <si>
    <t>0.20828130056388094</t>
  </si>
  <si>
    <t>0.003500618700909944</t>
  </si>
  <si>
    <t>0.0036982874590852505</t>
  </si>
  <si>
    <t>0.004205274572582549</t>
  </si>
  <si>
    <t>0.004502349493622406</t>
  </si>
  <si>
    <t>0.0049979643122446986</t>
  </si>
  <si>
    <t>0.005399175159364326</t>
  </si>
  <si>
    <t>0.005700729278210041</t>
  </si>
  <si>
    <t>0.0061049361491389295</t>
  </si>
  <si>
    <t>0.006395300678579159</t>
  </si>
  <si>
    <t>0.006602045485028144</t>
  </si>
  <si>
    <t>0.0067969693456549915</t>
  </si>
  <si>
    <t>0.007099689912829017</t>
  </si>
  <si>
    <t>0.007101522010612829</t>
  </si>
  <si>
    <t>0.007400787586822633</t>
  </si>
  <si>
    <t>0.00759945971182399</t>
  </si>
  <si>
    <t>0.0073978054031175865</t>
  </si>
  <si>
    <t>0.00739859055077075</t>
  </si>
  <si>
    <t>0.007001423554687105</t>
  </si>
  <si>
    <t>0.0069985625518882745</t>
  </si>
  <si>
    <t>0.00640234412558318</t>
  </si>
  <si>
    <t>0.006100483117977885</t>
  </si>
  <si>
    <t>0.0055003371575036986</t>
  </si>
  <si>
    <t>0.00499753298890576</t>
  </si>
  <si>
    <t>0.004701401573554582</t>
  </si>
  <si>
    <t>0.004700468694731793</t>
  </si>
  <si>
    <t>0.004301439475172416</t>
  </si>
  <si>
    <t>0.003900705736337281</t>
  </si>
  <si>
    <t>0.0036017007752113975</t>
  </si>
  <si>
    <t>0.0032997037535324398</t>
  </si>
  <si>
    <t>0.029632014635477443</t>
  </si>
  <si>
    <t>0.028722270228926476</t>
  </si>
  <si>
    <t>0.028116895033091602</t>
  </si>
  <si>
    <t>0.027216072597581034</t>
  </si>
  <si>
    <t>0.02688774382223313</t>
  </si>
  <si>
    <t>0.026582984086711607</t>
  </si>
  <si>
    <t>0.025749196183490572</t>
  </si>
  <si>
    <t>0.025210921856480523</t>
  </si>
  <si>
    <t>0.02443889959408093</t>
  </si>
  <si>
    <t>0.02418991673495805</t>
  </si>
  <si>
    <t>0.023221570268975825</t>
  </si>
  <si>
    <t>0.022309576050096182</t>
  </si>
  <si>
    <t>0.021242744336796845</t>
  </si>
  <si>
    <t>0.019792161767164543</t>
  </si>
  <si>
    <t>0.01431608583231725</t>
  </si>
  <si>
    <t>0.01460814393963517</t>
  </si>
  <si>
    <t>0.015102669252497189</t>
  </si>
  <si>
    <t>0.015592779557224297</t>
  </si>
  <si>
    <t>0.015819842439715303</t>
  </si>
  <si>
    <t>0.01630851038801005</t>
  </si>
  <si>
    <t>0.01609344508542793</t>
  </si>
  <si>
    <t>0.01579758657739933</t>
  </si>
  <si>
    <t>0.01560199591931169</t>
  </si>
  <si>
    <t>0.015512542674041544</t>
  </si>
  <si>
    <t>0.015288765684728308</t>
  </si>
  <si>
    <t>0.015104679821806813</t>
  </si>
  <si>
    <t>0.014693448438401233</t>
  </si>
  <si>
    <t>0.01459936235595826</t>
  </si>
  <si>
    <t>0.014503108331533242</t>
  </si>
  <si>
    <t>0.014201511315254241</t>
  </si>
  <si>
    <t>0.012799090040966719</t>
  </si>
  <si>
    <t>0.011296648791247126</t>
  </si>
  <si>
    <t>0.009798133432101805</t>
  </si>
  <si>
    <t>0.008401708265624527</t>
  </si>
  <si>
    <t>0.00709854201691525</t>
  </si>
  <si>
    <t>0.0056020511098852825</t>
  </si>
  <si>
    <t>0.004300340558574574</t>
  </si>
  <si>
    <t>0.0028001716438200643</t>
  </si>
  <si>
    <t>0.0013993092368936129</t>
  </si>
  <si>
    <t>0.0120051690454</t>
  </si>
  <si>
    <t>0.012183696771705999</t>
  </si>
  <si>
    <t>0.012362224498009602</t>
  </si>
  <si>
    <t>0.012540752224312793</t>
  </si>
  <si>
    <t>0.012719279950615992</t>
  </si>
  <si>
    <t>0.012897807676919188</t>
  </si>
  <si>
    <t>0.011742030260393003</t>
  </si>
  <si>
    <t>0.010586252843856002</t>
  </si>
  <si>
    <t>0.009430475427319</t>
  </si>
  <si>
    <t>0.008274698010781997</t>
  </si>
  <si>
    <t>0.007118920594245001</t>
  </si>
  <si>
    <t>0.005963143177708002</t>
  </si>
  <si>
    <t>0.004807365761171</t>
  </si>
  <si>
    <t>0.003651588344634</t>
  </si>
  <si>
    <t>0.0024958109280970005</t>
  </si>
  <si>
    <t>0.0013400335115600003</t>
  </si>
  <si>
    <t>0.001206030160404</t>
  </si>
  <si>
    <t>0.001072026809248</t>
  </si>
  <si>
    <t>0.000938023458092</t>
  </si>
  <si>
    <t>0.0008040201069359999</t>
  </si>
  <si>
    <t>0.0006700167557800002</t>
  </si>
  <si>
    <t>0.0005360134046240002</t>
  </si>
  <si>
    <t>0.00040201005346799995</t>
  </si>
  <si>
    <t>0.00026800670231200005</t>
  </si>
  <si>
    <t>0.00013400335115600003</t>
  </si>
  <si>
    <t>0.002401849783047187</t>
  </si>
  <si>
    <t>0.0024014176620679607</t>
  </si>
  <si>
    <t>0.0025410522772812555</t>
  </si>
  <si>
    <t>0.0023866760720274056</t>
  </si>
  <si>
    <t>0.0024613714976359363</t>
  </si>
  <si>
    <t>0.0026600018939204476</t>
  </si>
  <si>
    <t>0.0027559611419174256</t>
  </si>
  <si>
    <t>0.0028518158875744217</t>
  </si>
  <si>
    <t>0.002947574604054137</t>
  </si>
  <si>
    <t>0.0030640533845568653</t>
  </si>
  <si>
    <t>0.0033610972414468182</t>
  </si>
  <si>
    <t>0.0038084163080469692</t>
  </si>
  <si>
    <t>0.00413452574648965</t>
  </si>
  <si>
    <t>0.004498369856002399</t>
  </si>
  <si>
    <t>0.004898598147960181</t>
  </si>
  <si>
    <t>0.005461714835877234</t>
  </si>
  <si>
    <t>0.005943433980502993</t>
  </si>
  <si>
    <t>0.006463894432161264</t>
  </si>
  <si>
    <t>0.007022277845007543</t>
  </si>
  <si>
    <t>0.007617719466743285</t>
  </si>
  <si>
    <t>0.008512476048398417</t>
  </si>
  <si>
    <t>0.009003882478698684</t>
  </si>
  <si>
    <t>0.009426265228957528</t>
  </si>
  <si>
    <t>0.009832233444409076</t>
  </si>
  <si>
    <t>0.010190027405295085</t>
  </si>
  <si>
    <t>0.010547727417579016</t>
  </si>
  <si>
    <t>0.010902687936157627</t>
  </si>
  <si>
    <t>0.011394152563672284</t>
  </si>
  <si>
    <t>0.01226968909339296</t>
  </si>
  <si>
    <t>0.011899451511717979</t>
  </si>
  <si>
    <t>0.00020885650287366837</t>
  </si>
  <si>
    <t>0.00019211341296543685</t>
  </si>
  <si>
    <t>0.0002032841821825004</t>
  </si>
  <si>
    <t>0.00020753704974151352</t>
  </si>
  <si>
    <t>0.0002051142914696613</t>
  </si>
  <si>
    <t>0.0002046155303015729</t>
  </si>
  <si>
    <t>0.00020414526977166118</t>
  </si>
  <si>
    <t>0.0002037011348267444</t>
  </si>
  <si>
    <t>0.00020328100717614735</t>
  </si>
  <si>
    <t>0.00019768086351979776</t>
  </si>
  <si>
    <t>0.00019771160243804814</t>
  </si>
  <si>
    <t>0.00019042081540234846</t>
  </si>
  <si>
    <t>0.00019688217840426898</t>
  </si>
  <si>
    <t>0.00029989132373349324</t>
  </si>
  <si>
    <t>0.00029991417232409274</t>
  </si>
  <si>
    <t>0.00029791171832057646</t>
  </si>
  <si>
    <t>0.000302208507483203</t>
  </si>
  <si>
    <t>0.00030299505150755925</t>
  </si>
  <si>
    <t>0.00030095476478603754</t>
  </si>
  <si>
    <t>0.00029679426493805003</t>
  </si>
  <si>
    <t>0.0002969468388976192</t>
  </si>
  <si>
    <t>0.0002968312905065499</t>
  </si>
  <si>
    <t>0.00029767153354602713</t>
  </si>
  <si>
    <t>0.00030098673809415545</t>
  </si>
  <si>
    <t>0.00029970668839103196</t>
  </si>
  <si>
    <t>0.0002985205872899721</t>
  </si>
  <si>
    <t>0.00030007397989424657</t>
  </si>
  <si>
    <t>0.000299846120096639</t>
  </si>
  <si>
    <t>0.00019950713972996683</t>
  </si>
  <si>
    <t>0.00009916209593098315</t>
  </si>
  <si>
    <t>0.11177276296072892</t>
  </si>
  <si>
    <t>0.11126542822860228</t>
  </si>
  <si>
    <t>0.11075908837760777</t>
  </si>
  <si>
    <t>0.11025274852661322</t>
  </si>
  <si>
    <t>0.1097464086756187</t>
  </si>
  <si>
    <t>0.10924006882462418</t>
  </si>
  <si>
    <t>0.10873372897362961</t>
  </si>
  <si>
    <t>0.10822738912263508</t>
  </si>
  <si>
    <t>0.10772104927164054</t>
  </si>
  <si>
    <t>0.107214709420646</t>
  </si>
  <si>
    <t>0.10543074449875522</t>
  </si>
  <si>
    <t>0.10359353507462454</t>
  </si>
  <si>
    <t>0.101703081148254</t>
  </si>
  <si>
    <t>0.09975938271964357</t>
  </si>
  <si>
    <t>0.09776369798094887</t>
  </si>
  <si>
    <t>0.09640652091165164</t>
  </si>
  <si>
    <t>0.09499286606649114</t>
  </si>
  <si>
    <t>0.09348589014397701</t>
  </si>
  <si>
    <t>0.09187809374372695</t>
  </si>
  <si>
    <t>0.09016727776532502</t>
  </si>
  <si>
    <t>0.08835194405416953</t>
  </si>
  <si>
    <t>0.08643059445565891</t>
  </si>
  <si>
    <t>0.000002830932350066011</t>
  </si>
  <si>
    <t>0.000051604690418076865</t>
  </si>
  <si>
    <t>0.00020784509564896917</t>
  </si>
  <si>
    <t>0.0004014006167029108</t>
  </si>
  <si>
    <t>0.0006176492072534881</t>
  </si>
  <si>
    <t>0.0008546196741046868</t>
  </si>
  <si>
    <t>0.0011126773101083336</t>
  </si>
  <si>
    <t>0.0013921874081162548</t>
  </si>
  <si>
    <t>3.209238430557093e-015</t>
  </si>
  <si>
    <t>4.0419056990259605e-016</t>
  </si>
  <si>
    <t>-1.734723475976807e-018</t>
  </si>
  <si>
    <t>0.0013343051428293794</t>
  </si>
  <si>
    <t>0.0026686102856695766</t>
  </si>
  <si>
    <t>0.004002915428509773</t>
  </si>
  <si>
    <t>0.005337220571349968</t>
  </si>
  <si>
    <t>0.006671525714190163</t>
  </si>
  <si>
    <t>0.009080367321241</t>
  </si>
  <si>
    <t>0.011516674732338488</t>
  </si>
  <si>
    <t>0.013980447947482613</t>
  </si>
  <si>
    <t>0.016471686966673393</t>
  </si>
  <si>
    <t>0.01899039178991081</t>
  </si>
  <si>
    <t>0.020668836710056558</t>
  </si>
  <si>
    <t>0.022394858909636096</t>
  </si>
  <si>
    <t>0.024169042767458924</t>
  </si>
  <si>
    <t>0.02599197266233455</t>
  </si>
  <si>
    <t>0.02786423297307248</t>
  </si>
  <si>
    <t>0.029786408078482207</t>
  </si>
  <si>
    <t>0.031759082357373236</t>
  </si>
  <si>
    <t>0.03378284018855508</t>
  </si>
  <si>
    <t>0.0345252189396523</t>
  </si>
  <si>
    <t>0.00010442825143683419</t>
  </si>
  <si>
    <t>0.0002881701194481553</t>
  </si>
  <si>
    <t>0.0003049262732737506</t>
  </si>
  <si>
    <t>0.0006226111492245407</t>
  </si>
  <si>
    <t>0.0007179000201438147</t>
  </si>
  <si>
    <t>0.0006138465909047187</t>
  </si>
  <si>
    <t>0.0006124358093149835</t>
  </si>
  <si>
    <t>0.0006111034044802334</t>
  </si>
  <si>
    <t>0.0006098430215284421</t>
  </si>
  <si>
    <t>0.0005930425905593933</t>
  </si>
  <si>
    <t>0.0005931348073141444</t>
  </si>
  <si>
    <t>0.00047605203850587116</t>
  </si>
  <si>
    <t>0.0004922054460106725</t>
  </si>
  <si>
    <t>0.0003998550983113242</t>
  </si>
  <si>
    <t>0.0003998855630987903</t>
  </si>
  <si>
    <t>0.00009898227963253973</t>
  </si>
  <si>
    <t>Alt 2</t>
  </si>
  <si>
    <t>0.02816706245096171</t>
  </si>
  <si>
    <t>0.027813649960776003</t>
  </si>
  <si>
    <t>0.027460237470582</t>
  </si>
  <si>
    <t>0.027106824980388</t>
  </si>
  <si>
    <t>0.026753412490194008</t>
  </si>
  <si>
    <t>0.026400000000000007</t>
  </si>
  <si>
    <t>0.023760000000000003</t>
  </si>
  <si>
    <t>0.021120000000000003</t>
  </si>
  <si>
    <t>0.01848</t>
  </si>
  <si>
    <t>0.01584</t>
  </si>
  <si>
    <t>0.013200000000000002</t>
  </si>
  <si>
    <t>0.010560000000000002</t>
  </si>
  <si>
    <t>0.00792</t>
  </si>
  <si>
    <t>0.005280000000000001</t>
  </si>
  <si>
    <t>0.00264</t>
  </si>
  <si>
    <t>0.001568361721808687</t>
  </si>
  <si>
    <t>0.0016402568676540427</t>
  </si>
  <si>
    <t>0.001703073192540162</t>
  </si>
  <si>
    <t>0.0017564462798065343</t>
  </si>
  <si>
    <t>0.0017997600851261297</t>
  </si>
  <si>
    <t>0.027177680450443754</t>
  </si>
  <si>
    <t>0.07837348458420151</t>
  </si>
  <si>
    <t>0.14235478295778686</t>
  </si>
  <si>
    <t>0.2452471056942823</t>
  </si>
  <si>
    <t>0.31600000000001005</t>
  </si>
  <si>
    <t>0.2954724096070891</t>
  </si>
  <si>
    <t>0.2749448192141681</t>
  </si>
  <si>
    <t>0.25441722882124707</t>
  </si>
  <si>
    <t>0.233889638428326</t>
  </si>
  <si>
    <t>0.213362048035405</t>
  </si>
  <si>
    <t>0.19283445764248403</t>
  </si>
  <si>
    <t>0.172306867249563</t>
  </si>
  <si>
    <t>0.15177927685664203</t>
  </si>
  <si>
    <t>0.13125168646372104</t>
  </si>
  <si>
    <t>0.00013579472358878574</t>
  </si>
  <si>
    <t>0.00021048705166974702</t>
  </si>
  <si>
    <t>0.000312827659694683</t>
  </si>
  <si>
    <t>0.0001018256729401932</t>
  </si>
  <si>
    <t>0.00009699006380758119</t>
  </si>
  <si>
    <t>0.00010051698175752576</t>
  </si>
  <si>
    <t>0.0008989155418744126</t>
  </si>
  <si>
    <t>0.0013844357280525222</t>
  </si>
  <si>
    <t>0.0013099251820120187</t>
  </si>
  <si>
    <t>0.0018802629117685237</t>
  </si>
  <si>
    <t>0.0016979423552235598</t>
  </si>
  <si>
    <t>0.0015030970682681395</t>
  </si>
  <si>
    <t>0.0013048946498568806</t>
  </si>
  <si>
    <t>0.0009998658839417114</t>
  </si>
  <si>
    <t>0.0007971657994669875</t>
  </si>
  <si>
    <t>0.000399150966674364</t>
  </si>
  <si>
    <t>0.3015903166587335</t>
  </si>
  <si>
    <t>0.29683403381947415</t>
  </si>
  <si>
    <t>0.29220998340807547</t>
  </si>
  <si>
    <t>0.28766906705041284</t>
  </si>
  <si>
    <t>0.28323960555208255</t>
  </si>
  <si>
    <t>0.2789225600919433</t>
  </si>
  <si>
    <t>0.2738269132088289</t>
  </si>
  <si>
    <t>0.2688751253425433</t>
  </si>
  <si>
    <t>0.26408052148295746</t>
  </si>
  <si>
    <t>0.25944950780460085</t>
  </si>
  <si>
    <t>0.2549813705639516</t>
  </si>
  <si>
    <t>0.23723082856675137</t>
  </si>
  <si>
    <t>0.21398009437832094</t>
  </si>
  <si>
    <t>0.18633550611758828</t>
  </si>
  <si>
    <t>0.1420079963456695</t>
  </si>
  <si>
    <t>0.09074539231977627</t>
  </si>
  <si>
    <t>0.07365550041757059</t>
  </si>
  <si>
    <t>0.057826787493651055</t>
  </si>
  <si>
    <t>0.04336590555622616</t>
  </si>
  <si>
    <t>0.03076990814888269</t>
  </si>
  <si>
    <t>0.020181894831291073</t>
  </si>
  <si>
    <t>0.011540742684680305</t>
  </si>
  <si>
    <t>0.00463649518441905</t>
  </si>
  <si>
    <t>0.36634856119009696</t>
  </si>
  <si>
    <t>0.36447366913379614</t>
  </si>
  <si>
    <t>0.36245670965820675</t>
  </si>
  <si>
    <t>0.3603004543298212</t>
  </si>
  <si>
    <t>0.3580878878888291</t>
  </si>
  <si>
    <t>0.3558159308325431</t>
  </si>
  <si>
    <t>0.3529592256773676</t>
  </si>
  <si>
    <t>0.3500794754444869</t>
  </si>
  <si>
    <t>0.3472001463044737</t>
  </si>
  <si>
    <t>0.3443023491559233</t>
  </si>
  <si>
    <t>0.341380468591574</t>
  </si>
  <si>
    <t>0.3292003974330832</t>
  </si>
  <si>
    <t>0.3071181417547612</t>
  </si>
  <si>
    <t>0.28085693146740964</t>
  </si>
  <si>
    <t>0.22875577062038954</t>
  </si>
  <si>
    <t>0.15946207629038414</t>
  </si>
  <si>
    <t>0.1367131322871053</t>
  </si>
  <si>
    <t>0.11466975921305816</t>
  </si>
  <si>
    <t>0.09362441360552398</t>
  </si>
  <si>
    <t>0.07445283734102255</t>
  </si>
  <si>
    <t>0.05769169892521592</t>
  </si>
  <si>
    <t>0.04327526848722317</t>
  </si>
  <si>
    <t>0.030860586505730363</t>
  </si>
  <si>
    <t>0.000009689656014621323</t>
  </si>
  <si>
    <t>0.000016011694530221332</t>
  </si>
  <si>
    <t>0.00001898394586619806</t>
  </si>
  <si>
    <t>0.000018326197864054067</t>
  </si>
  <si>
    <t>0.000014559199966641264</t>
  </si>
  <si>
    <t>0.0022934894920550453</t>
  </si>
  <si>
    <t>0.0045695339806694525</t>
  </si>
  <si>
    <t>0.006841255970229534</t>
  </si>
  <si>
    <t>0.009109679259225045</t>
  </si>
  <si>
    <t>0.011375467738644496</t>
  </si>
  <si>
    <t>0.018169670967180515</t>
  </si>
  <si>
    <t>0.02481814896355985</t>
  </si>
  <si>
    <t>0.031319592650914774</t>
  </si>
  <si>
    <t>0.03767290267645668</t>
  </si>
  <si>
    <t>0.04387617851694239</t>
  </si>
  <si>
    <t>0.04780560045091835</t>
  </si>
  <si>
    <t>0.05161131055236468</t>
  </si>
  <si>
    <t>0.05520665368898857</t>
  </si>
  <si>
    <t>0.058578723815810446</t>
  </si>
  <si>
    <t>0.06174682360666553</t>
  </si>
  <si>
    <t>0.06405692928593082</t>
  </si>
  <si>
    <t>0.06586318370348768</t>
  </si>
  <si>
    <t>0.006292396512455167</t>
  </si>
  <si>
    <t>0.00624179643165531</t>
  </si>
  <si>
    <t>0.006176149540011175</t>
  </si>
  <si>
    <t>0.006102013254528421</t>
  </si>
  <si>
    <t>0.006037655471228204</t>
  </si>
  <si>
    <t>0.0059807490251281</t>
  </si>
  <si>
    <t>0.005952110217825343</t>
  </si>
  <si>
    <t>0.005948194012616372</t>
  </si>
  <si>
    <t>0.005955706737267743</t>
  </si>
  <si>
    <t>0.005974712434211092</t>
  </si>
  <si>
    <t>0.006004414821128037</t>
  </si>
  <si>
    <t>0.049598478835120724</t>
  </si>
  <si>
    <t>0.13005727208984108</t>
  </si>
  <si>
    <t>0.22763325611410087</t>
  </si>
  <si>
    <t>0.4416723925048225</t>
  </si>
  <si>
    <t>0.7726803611007949</t>
  </si>
  <si>
    <t>0.8921427116236884</t>
  </si>
  <si>
    <t>1.016061002405203</t>
  </si>
  <si>
    <t>1.1438755915874839</t>
  </si>
  <si>
    <t>1.2737318593662592</t>
  </si>
  <si>
    <t>1.4047577308140178</t>
  </si>
  <si>
    <t>1.5380482045848958</t>
  </si>
  <si>
    <t>1.6712235259973793</t>
  </si>
  <si>
    <t>0.0009719760181002557</t>
  </si>
  <si>
    <t>0.0010930166115732933</t>
  </si>
  <si>
    <t>0.0012058788117241246</t>
  </si>
  <si>
    <t>0.001309693472102483</t>
  </si>
  <si>
    <t>0.0014038432972878013</t>
  </si>
  <si>
    <t>0.0014878144877533198</t>
  </si>
  <si>
    <t>2.1684043449710086e-019</t>
  </si>
  <si>
    <t>4.336808689942018e-019</t>
  </si>
  <si>
    <t>-4.336808689942018e-019</t>
  </si>
  <si>
    <t>-1.3877787807814457e-017</t>
  </si>
  <si>
    <t>-2.775557561562891e-017</t>
  </si>
  <si>
    <t>0.04233688253915363</t>
  </si>
  <si>
    <t>0.10293802250295486</t>
  </si>
  <si>
    <t>0.15982515548225937</t>
  </si>
  <si>
    <t>0.2136541111187033</t>
  </si>
  <si>
    <t>0.2608519096723193</t>
  </si>
  <si>
    <t>0.3015913590392044</t>
  </si>
  <si>
    <t>0.3357444511580223</t>
  </si>
  <si>
    <t>0.3642135729090943</t>
  </si>
  <si>
    <t>0.38670661795008276</t>
  </si>
  <si>
    <t>0.3978626122001112</t>
  </si>
  <si>
    <t>0.000447153266967764</t>
  </si>
  <si>
    <t>0.0007143947036775664</t>
  </si>
  <si>
    <t>0.0009174123612338081</t>
  </si>
  <si>
    <t>0.0009164310564617389</t>
  </si>
  <si>
    <t>0.0011638807656909745</t>
  </si>
  <si>
    <t>0.0018305403672754055</t>
  </si>
  <si>
    <t>0.0027587956890053385</t>
  </si>
  <si>
    <t>0.004221713233816081</t>
  </si>
  <si>
    <t>0.007211511364301579</t>
  </si>
  <si>
    <t>0.009488552942007688</t>
  </si>
  <si>
    <t>0.010581044492972848</t>
  </si>
  <si>
    <t>0.01219238054026571</t>
  </si>
  <si>
    <t>0.013161840382379665</t>
  </si>
  <si>
    <t>0.014682207424580193</t>
  </si>
  <si>
    <t>0.016033035394860156</t>
  </si>
  <si>
    <t>0.017264759982721808</t>
  </si>
  <si>
    <t>0.01859750544131583</t>
  </si>
  <si>
    <t>0.019729853536807944</t>
  </si>
  <si>
    <t>0.021155001233741297</t>
  </si>
  <si>
    <t>0.0008098357469538454</t>
  </si>
  <si>
    <t>0.0016196714939076908</t>
  </si>
  <si>
    <t>0.0024295072408615373</t>
  </si>
  <si>
    <t>0.003239342987815383</t>
  </si>
  <si>
    <t>0.004049178734769225</t>
  </si>
  <si>
    <t>0.004859014481723075</t>
  </si>
  <si>
    <t>0.005668850228676934</t>
  </si>
  <si>
    <t>0.0064786859756307625</t>
  </si>
  <si>
    <t>0.007288521722584613</t>
  </si>
  <si>
    <t>0.008098357469538471</t>
  </si>
  <si>
    <t>0.008908193216492305</t>
  </si>
  <si>
    <t>0.009718028963446148</t>
  </si>
  <si>
    <t>0.09347521315694637</t>
  </si>
  <si>
    <t>0.09255396646610677</t>
  </si>
  <si>
    <t>0.09163103823449785</t>
  </si>
  <si>
    <t>0.09070642861398731</t>
  </si>
  <si>
    <t>0.08978013775791353</t>
  </si>
  <si>
    <t>0.08804233007419512</t>
  </si>
  <si>
    <t>0.08630284146630293</t>
  </si>
  <si>
    <t>0.08456167209232687</t>
  </si>
  <si>
    <t>0.0828188221120389</t>
  </si>
  <si>
    <t>0.08107429168693245</t>
  </si>
  <si>
    <t>0.07893416845226345</t>
  </si>
  <si>
    <t>0.07683571818411473</t>
  </si>
  <si>
    <t>0.07477873884070554</t>
  </si>
  <si>
    <t>0.07276308636931618</t>
  </si>
  <si>
    <t>0.07078866798023883</t>
  </si>
  <si>
    <t>0.06885544034157717</t>
  </si>
  <si>
    <t>0.06695117852626638</t>
  </si>
  <si>
    <t>0.0034190716249267016</t>
  </si>
  <si>
    <t>0.0034181606285228266</t>
  </si>
  <si>
    <t>0.003449855728912322</t>
  </si>
  <si>
    <t>0.0034812132115385605</t>
  </si>
  <si>
    <t>0.003512077003912451</t>
  </si>
  <si>
    <t>0.003542471773796266</t>
  </si>
  <si>
    <t>0.003572122609250391</t>
  </si>
  <si>
    <t>0.003636136420421993</t>
  </si>
  <si>
    <t>0.003664606598940174</t>
  </si>
  <si>
    <t>0.0036922040274957124</t>
  </si>
  <si>
    <t>0.0037189446359223114</t>
  </si>
  <si>
    <t>0.003744630898155612</t>
  </si>
  <si>
    <t>0.0037694836367978875</t>
  </si>
  <si>
    <t>0.0037932415681727087</t>
  </si>
  <si>
    <t>0.003852491302539884</t>
  </si>
  <si>
    <t>0.0039140785073599775</t>
  </si>
  <si>
    <t>0.00393126707382991</t>
  </si>
  <si>
    <t>0.010040377348834076</t>
  </si>
  <si>
    <t>0.009927705447668227</t>
  </si>
  <si>
    <t>0.009909994796619744</t>
  </si>
  <si>
    <t>0.009890655527212109</t>
  </si>
  <si>
    <t>0.009869531525915742</t>
  </si>
  <si>
    <t>0.009846774479951362</t>
  </si>
  <si>
    <t>0.0099953739457715</t>
  </si>
  <si>
    <t>0.010239810452208812</t>
  </si>
  <si>
    <t>0.01038383473836711</t>
  </si>
  <si>
    <t>0.010524700733223884</t>
  </si>
  <si>
    <t>0.010662521262971613</t>
  </si>
  <si>
    <t>0.012686650315308308</t>
  </si>
  <si>
    <t>0.02205916536648903</t>
  </si>
  <si>
    <t>0.06674464387476872</t>
  </si>
  <si>
    <t>0.15999509339438225</t>
  </si>
  <si>
    <t>0.24914410837578468</t>
  </si>
  <si>
    <t>0.27138533986256874</t>
  </si>
  <si>
    <t>0.2941010396263423</t>
  </si>
  <si>
    <t>0.31623336939850194</t>
  </si>
  <si>
    <t>0.3313370636332487</t>
  </si>
  <si>
    <t>0.352783300954521</t>
  </si>
  <si>
    <t>0.3712287742587701</t>
  </si>
  <si>
    <t>0.38328720149253626</t>
  </si>
  <si>
    <t>0.38384994101623504</t>
  </si>
  <si>
    <t>0.00010889468567683542</t>
  </si>
  <si>
    <t>0.00013761169303226517</t>
  </si>
  <si>
    <t>0.000172039804159027</t>
  </si>
  <si>
    <t>0.0002108920970662645</t>
  </si>
  <si>
    <t>0.0002537897408297386</t>
  </si>
  <si>
    <t>0.00030023933454483644</t>
  </si>
  <si>
    <t>0.0003497192286827898</t>
  </si>
  <si>
    <t>0.00040554610086688853</t>
  </si>
  <si>
    <t>0.0004599672544212786</t>
  </si>
  <si>
    <t>0.0005160123506908274</t>
  </si>
  <si>
    <t>0.0005733687321707957</t>
  </si>
  <si>
    <t>0.0040998796737337796</t>
  </si>
  <si>
    <t>0.004858417832032218</t>
  </si>
  <si>
    <t>0.005708132783473867</t>
  </si>
  <si>
    <t>0.006703640666862357</t>
  </si>
  <si>
    <t>0.0077877651032093416</t>
  </si>
  <si>
    <t>0.008865639085816272</t>
  </si>
  <si>
    <t>0.009972029087040814</t>
  </si>
  <si>
    <t>0.011041561467210645</t>
  </si>
  <si>
    <t>0.011840516427940725</t>
  </si>
  <si>
    <t>0.012863415156927935</t>
  </si>
  <si>
    <t>0.013782472085858751</t>
  </si>
  <si>
    <t>0.3916698781101293</t>
  </si>
  <si>
    <t>0.3887836384647748</t>
  </si>
  <si>
    <t>0.38970551267841086</t>
  </si>
  <si>
    <t>0.3906760058268178</t>
  </si>
  <si>
    <t>0.39169391822079924</t>
  </si>
  <si>
    <t>0.392772427582456</t>
  </si>
  <si>
    <t>0.3940530149816949</t>
  </si>
  <si>
    <t>0.3992745110307574</t>
  </si>
  <si>
    <t>0.400761034139408</t>
  </si>
  <si>
    <t>0.4023623088050309</t>
  </si>
  <si>
    <t>0.4040971384455808</t>
  </si>
  <si>
    <t>0.40480788195343453</t>
  </si>
  <si>
    <t>0.4045286809320892</t>
  </si>
  <si>
    <t>0.3962697767460692</t>
  </si>
  <si>
    <t>0.3815975770261091</t>
  </si>
  <si>
    <t>0.3692062123422797</t>
  </si>
  <si>
    <t>0.3669018997551071</t>
  </si>
  <si>
    <t>0.36470239194868337</t>
  </si>
  <si>
    <t>0.3628877791937202</t>
  </si>
  <si>
    <t>0.35473571174267926</t>
  </si>
  <si>
    <t>0.341663117487846</t>
  </si>
  <si>
    <t>0.3265962938247545</t>
  </si>
  <si>
    <t>0.0000656695902090167</t>
  </si>
  <si>
    <t>0.00026430663254398373</t>
  </si>
  <si>
    <t>0.0006226073637302358</t>
  </si>
  <si>
    <t>0.0013922954518762883</t>
  </si>
  <si>
    <t>0.002669495358519877</t>
  </si>
  <si>
    <t>0.0033758944623164793</t>
  </si>
  <si>
    <t>0.004166568169525895</t>
  </si>
  <si>
    <t>0.00513284250984238</t>
  </si>
  <si>
    <t>0.005992183654642345</t>
  </si>
  <si>
    <t>0.0069904375524574335</t>
  </si>
  <si>
    <t>0.007944956937148652</t>
  </si>
  <si>
    <t>0.008928293241536819</t>
  </si>
  <si>
    <t>0.022584320008330702</t>
  </si>
  <si>
    <t>0.04544862812984333</t>
  </si>
  <si>
    <t>0.07137328910419656</t>
  </si>
  <si>
    <t>0.11970550574183461</t>
  </si>
  <si>
    <t>0.18361234551845435</t>
  </si>
  <si>
    <t>0.2063996930590487</t>
  </si>
  <si>
    <t>0.22926680937729335</t>
  </si>
  <si>
    <t>0.2567603442422071</t>
  </si>
  <si>
    <t>0.2747682608736609</t>
  </si>
  <si>
    <t>0.29588551400185736</t>
  </si>
  <si>
    <t>0.31226708365730066</t>
  </si>
  <si>
    <t>0.014216661054327437</t>
  </si>
  <si>
    <t>0.02860957253828392</t>
  </si>
  <si>
    <t>0.04492895332481096</t>
  </si>
  <si>
    <t>0.07535372332843142</t>
  </si>
  <si>
    <t>0.11558260247211512</t>
  </si>
  <si>
    <t>0.12992706784420927</t>
  </si>
  <si>
    <t>0.14432174706707035</t>
  </si>
  <si>
    <t>0.16162872227002678</t>
  </si>
  <si>
    <t>0.17296457152072503</t>
  </si>
  <si>
    <t>0.18625772491260326</t>
  </si>
  <si>
    <t>0.1965698008681063</t>
  </si>
  <si>
    <t>0.0023620292174860963</t>
  </si>
  <si>
    <t>0.004619957527217446</t>
  </si>
  <si>
    <t>0.00704579034104751</t>
  </si>
  <si>
    <t>0.011465708884574315</t>
  </si>
  <si>
    <t>0.017048003179899556</t>
  </si>
  <si>
    <t>0.018783069702132088</t>
  </si>
  <si>
    <t>0.020441189236865595</t>
  </si>
  <si>
    <t>0.022418908993040894</t>
  </si>
  <si>
    <t>0.023484472447416645</t>
  </si>
  <si>
    <t>0.024743627797216932</t>
  </si>
  <si>
    <t>0.02553759463763386</t>
  </si>
  <si>
    <t>0.026181035360019457</t>
  </si>
  <si>
    <t>0.00432852140907999</t>
  </si>
  <si>
    <t>0.008686600979773555</t>
  </si>
  <si>
    <t>0.013603730005183983</t>
  </si>
  <si>
    <t>0.02275234974509784</t>
  </si>
  <si>
    <t>0.034801700262710594</t>
  </si>
  <si>
    <t>0.03901132355123718</t>
  </si>
  <si>
    <t>0.04321181016659464</t>
  </si>
  <si>
    <t>0.04825756644578432</t>
  </si>
  <si>
    <t>0.05149638822903484</t>
  </si>
  <si>
    <t>0.05529720343937647</t>
  </si>
  <si>
    <t>0.05819309204345095</t>
  </si>
  <si>
    <t>0.00015970756554566133</t>
  </si>
  <si>
    <t>0.0006332617834600146</t>
  </si>
  <si>
    <t>0.0014138991535494003</t>
  </si>
  <si>
    <t>0.0025362436642163574</t>
  </si>
  <si>
    <t>0.003974420556977367</t>
  </si>
  <si>
    <t>0.005431732716841288</t>
  </si>
  <si>
    <t>0.0070840904843863725</t>
  </si>
  <si>
    <t>0.008786953383054538</t>
  </si>
  <si>
    <t>0.010738943387901843</t>
  </si>
  <si>
    <t>0.01276046294748467</t>
  </si>
  <si>
    <t>0.015072903966628498</t>
  </si>
  <si>
    <t>0.017658800730693276</t>
  </si>
  <si>
    <t>0.03862061626515434</t>
  </si>
  <si>
    <t>0.05573696573433769</t>
  </si>
  <si>
    <t>0.07262800904876335</t>
  </si>
  <si>
    <t>0.09075733688866193</t>
  </si>
  <si>
    <t>0.10854752487899208</t>
  </si>
  <si>
    <t>0.1274463277752492</t>
  </si>
  <si>
    <t>0.14594405468202234</t>
  </si>
  <si>
    <t>0.16151495993199536</t>
  </si>
  <si>
    <t>0.17830597699828232</t>
  </si>
  <si>
    <t>0.19327177279802893</t>
  </si>
  <si>
    <t>0.20925986298701182</t>
  </si>
  <si>
    <t>0.22648826323533455</t>
  </si>
  <si>
    <t>0.21541752697842786</t>
  </si>
  <si>
    <t>0.21229496766203182</t>
  </si>
  <si>
    <t>0.0034380617418842564</t>
  </si>
  <si>
    <t>0.006445413267973033</t>
  </si>
  <si>
    <t>0.009041998747106605</t>
  </si>
  <si>
    <t>0.011422129305434965</t>
  </si>
  <si>
    <t>0.013388432435920238</t>
  </si>
  <si>
    <t>0.015495893913443408</t>
  </si>
  <si>
    <t>0.01728660940323652</t>
  </si>
  <si>
    <t>0.01847530788090874</t>
  </si>
  <si>
    <t>0.01955815035535132</t>
  </si>
  <si>
    <t>0.0202020113381335</t>
  </si>
  <si>
    <t>0.020787308286950336</t>
  </si>
  <si>
    <t>0.021230652431690183</t>
  </si>
  <si>
    <t>0.00005906402179557578</t>
  </si>
  <si>
    <t>0.00011709835928183925</t>
  </si>
  <si>
    <t>0.00017429892386263053</t>
  </si>
  <si>
    <t>0.00023449225863275865</t>
  </si>
  <si>
    <t>0.00029396886941461834</t>
  </si>
  <si>
    <t>0.0003571193564984527</t>
  </si>
  <si>
    <t>0.00041918101834894</t>
  </si>
  <si>
    <t>0.0004726755583080737</t>
  </si>
  <si>
    <t>0.0005295388348551279</t>
  </si>
  <si>
    <t>0.0005808186955870541</t>
  </si>
  <si>
    <t>0.0006370689008936745</t>
  </si>
  <si>
    <t>0.0006966063923499039</t>
  </si>
  <si>
    <t>0.0006625563028025799</t>
  </si>
  <si>
    <t>0.0006529522961789206</t>
  </si>
  <si>
    <t>0.001558801310249627</t>
  </si>
  <si>
    <t>0.0031273441862358286</t>
  </si>
  <si>
    <t>0.004715954454886831</t>
  </si>
  <si>
    <t>0.006326471503985362</t>
  </si>
  <si>
    <t>0.007942553579129125</t>
  </si>
  <si>
    <t>0.00900196244454465</t>
  </si>
  <si>
    <t>0.010129661719684562</t>
  </si>
  <si>
    <t>0.011298343521262197</t>
  </si>
  <si>
    <t>0.012449444536029657</t>
  </si>
  <si>
    <t>0.013609941968735507</t>
  </si>
  <si>
    <t>0.0147327499071889</t>
  </si>
  <si>
    <t>0.015829059794251664</t>
  </si>
  <si>
    <t>0.00029819040689868525</t>
  </si>
  <si>
    <t>0.00030172439632735766</t>
  </si>
  <si>
    <t>0.0004015746711335538</t>
  </si>
  <si>
    <t>0.0007942654075374117</t>
  </si>
  <si>
    <t>0.0008944019539432226</t>
  </si>
  <si>
    <t>0.015544510543788364</t>
  </si>
  <si>
    <t>0.030303219997069815</t>
  </si>
  <si>
    <t>0.045159138746252235</t>
  </si>
  <si>
    <t>0.060265773614400955</t>
  </si>
  <si>
    <t>0.07489877375899555</t>
  </si>
  <si>
    <t>0.08489456677289199</t>
  </si>
  <si>
    <t>0.09518049444571397</t>
  </si>
  <si>
    <t>0.10549273826552377</t>
  </si>
  <si>
    <t>0.11542193910275066</t>
  </si>
  <si>
    <t>0.12509343285494362</t>
  </si>
  <si>
    <t>0.13381664981219937</t>
  </si>
  <si>
    <t>0.14148841501796816</t>
  </si>
  <si>
    <t>0.14798223550766007</t>
  </si>
  <si>
    <t>0.14184697955493275</t>
  </si>
  <si>
    <t>0.0004960328658454407</t>
  </si>
  <si>
    <t>0.0004938650866042673</t>
  </si>
  <si>
    <t>0.0004911093565958361</t>
  </si>
  <si>
    <t>0.0004850475416488531</t>
  </si>
  <si>
    <t>0.00047935632534615866</t>
  </si>
  <si>
    <t>0.00047709864000666075</t>
  </si>
  <si>
    <t>0.00047631949337543285</t>
  </si>
  <si>
    <t>0.0004737058457676995</t>
  </si>
  <si>
    <t>0.0004701619640792476</t>
  </si>
  <si>
    <t>0.0004679312110074085</t>
  </si>
  <si>
    <t>0.00046497764918612753</t>
  </si>
  <si>
    <t>0.002492337427551278</t>
  </si>
  <si>
    <t>0.004496330649149064</t>
  </si>
  <si>
    <t>0.006467222652140694</t>
  </si>
  <si>
    <t>0.008446482842259425</t>
  </si>
  <si>
    <t>0.01033053193888079</t>
  </si>
  <si>
    <t>0.011798390709859516</t>
  </si>
  <si>
    <t>0.013333350375740946</t>
  </si>
  <si>
    <t>0.014925068679753186</t>
  </si>
  <si>
    <t>0.016464869899079783</t>
  </si>
  <si>
    <t>0.017963143758913423</t>
  </si>
  <si>
    <t>0.019213577738169868</t>
  </si>
  <si>
    <t>0.02039781484767582</t>
  </si>
  <si>
    <t>0.37643073634487345</t>
  </si>
  <si>
    <t>0.3733088015627164</t>
  </si>
  <si>
    <t>0.3697712759874332</t>
  </si>
  <si>
    <t>0.36475422657810497</t>
  </si>
  <si>
    <t>0.3601112472641306</t>
  </si>
  <si>
    <t>0.3572629236337853</t>
  </si>
  <si>
    <t>0.3555304323181653</t>
  </si>
  <si>
    <t>0.35290493587651045</t>
  </si>
  <si>
    <t>0.3499182897551338</t>
  </si>
  <si>
    <t>0.3476006112330653</t>
  </si>
  <si>
    <t>0.3455734214499385</t>
  </si>
  <si>
    <t>0.3200970895616907</t>
  </si>
  <si>
    <t>0.2954290587999391</t>
  </si>
  <si>
    <t>0.2715133021569295</t>
  </si>
  <si>
    <t>0.24837888353371196</t>
  </si>
  <si>
    <t>0.22458162958131325</t>
  </si>
  <si>
    <t>0.21188045138820094</t>
  </si>
  <si>
    <t>0.19951287958599287</t>
  </si>
  <si>
    <t>0.1870777802643902</t>
  </si>
  <si>
    <t>0.1738794599968897</t>
  </si>
  <si>
    <t>0.15995333403611162</t>
  </si>
  <si>
    <t>0.14490613025340227</t>
  </si>
  <si>
    <t>0.1297578171330505</t>
  </si>
  <si>
    <t>0.0047190423141152335</t>
  </si>
  <si>
    <t>0.004772414290950756</t>
  </si>
  <si>
    <t>0.004795581877438451</t>
  </si>
  <si>
    <t>0.0047969918527230185</t>
  </si>
  <si>
    <t>0.004820278969982892</t>
  </si>
  <si>
    <t>0.004865933940911296</t>
  </si>
  <si>
    <t>0.00493034860044959</t>
  </si>
  <si>
    <t>0.0049785161567942</t>
  </si>
  <si>
    <t>0.005030412243071851</t>
  </si>
  <si>
    <t>0.005085002569733365</t>
  </si>
  <si>
    <t>0.005160207177761025</t>
  </si>
  <si>
    <t>0.009793337227724666</t>
  </si>
  <si>
    <t>0.014297014049393856</t>
  </si>
  <si>
    <t>0.018633937019479817</t>
  </si>
  <si>
    <t>0.02294996171321851</t>
  </si>
  <si>
    <t>0.02713074274120654</t>
  </si>
  <si>
    <t>0.02914454506828593</t>
  </si>
  <si>
    <t>0.03127177322963284</t>
  </si>
  <si>
    <t>0.03343567934748349</t>
  </si>
  <si>
    <t>0.0355445091667292</t>
  </si>
  <si>
    <t>0.03743003813657554</t>
  </si>
  <si>
    <t>0.03889310551594809</t>
  </si>
  <si>
    <t>0.04057609150428735</t>
  </si>
  <si>
    <t>0.00773590286926309</t>
  </si>
  <si>
    <t>0.007832498315290516</t>
  </si>
  <si>
    <t>0.0079261149136138</t>
  </si>
  <si>
    <t>0.007979721920907859</t>
  </si>
  <si>
    <t>0.008032732559387277</t>
  </si>
  <si>
    <t>0.008126458914969206</t>
  </si>
  <si>
    <t>0.00795174418396494</t>
  </si>
  <si>
    <t>0.008045983902062872</t>
  </si>
  <si>
    <t>0.008031493422671076</t>
  </si>
  <si>
    <t>0.007744087723489766</t>
  </si>
  <si>
    <t>0.007751483600841263</t>
  </si>
  <si>
    <t>0.007873193652048652</t>
  </si>
  <si>
    <t>0.007826659469441874</t>
  </si>
  <si>
    <t>0.007710096859116234</t>
  </si>
  <si>
    <t>0.007495742986865789</t>
  </si>
  <si>
    <t>0.007499877212182465</t>
  </si>
  <si>
    <t>0.006799564829866498</t>
  </si>
  <si>
    <t>0.005992476040653556</t>
  </si>
  <si>
    <t>0.0052996351924860284</t>
  </si>
  <si>
    <t>0.004596891081148511</t>
  </si>
  <si>
    <t>0.0037998005183755854</t>
  </si>
  <si>
    <t>0.0029003608703690445</t>
  </si>
  <si>
    <t>0.002299811692871567</t>
  </si>
  <si>
    <t>0.001501849480794926</t>
  </si>
  <si>
    <t>0.0007914255406295037</t>
  </si>
  <si>
    <t>0.001582851081259008</t>
  </si>
  <si>
    <t>0.0023982592140288</t>
  </si>
  <si>
    <t>0.0031976789520383993</t>
  </si>
  <si>
    <t>0.004077040663848959</t>
  </si>
  <si>
    <t>0.00463163810709312</t>
  </si>
  <si>
    <t>0.0050963008298112</t>
  </si>
  <si>
    <t>0.0056059309127923194</t>
  </si>
  <si>
    <t>0.006055604515422719</t>
  </si>
  <si>
    <t>0.0066251910787545575</t>
  </si>
  <si>
    <t>0.006994922707584001</t>
  </si>
  <si>
    <t>0.0073446688429632</t>
  </si>
  <si>
    <t>0.0030473488479875297</t>
  </si>
  <si>
    <t>0.0036351675608278125</t>
  </si>
  <si>
    <t>0.0030498191500184842</t>
  </si>
  <si>
    <t>0.003518520197123289</t>
  </si>
  <si>
    <t>0.004036044539769417</t>
  </si>
  <si>
    <t>0.004523859229089597</t>
  </si>
  <si>
    <t>0.00501826803523159</t>
  </si>
  <si>
    <t>0.005575820261690007</t>
  </si>
  <si>
    <t>0.006087599736420594</t>
  </si>
  <si>
    <t>0.0066723899972668714</t>
  </si>
  <si>
    <t>0.007200380124474959</t>
  </si>
  <si>
    <t>0.009569801664568072</t>
  </si>
  <si>
    <t>0.018381778309573035</t>
  </si>
  <si>
    <t>0.05219741990820134</t>
  </si>
  <si>
    <t>0.10195687862610259</t>
  </si>
  <si>
    <t>0.1386548751376967</t>
  </si>
  <si>
    <t>0.15221465334375772</t>
  </si>
  <si>
    <t>0.16231945744850684</t>
  </si>
  <si>
    <t>0.17279745790805043</t>
  </si>
  <si>
    <t>0.18047868281867138</t>
  </si>
  <si>
    <t>0.19143830710198328</t>
  </si>
  <si>
    <t>0.19655825197084972</t>
  </si>
  <si>
    <t>0.20006661074819254</t>
  </si>
  <si>
    <t>0.19741210088931455</t>
  </si>
  <si>
    <t>0.18990625357841884</t>
  </si>
  <si>
    <t>0.45631039396929474</t>
  </si>
  <si>
    <t>0.453005359140218</t>
  </si>
  <si>
    <t>0.4475572512148105</t>
  </si>
  <si>
    <t>0.44433143151966364</t>
  </si>
  <si>
    <t>0.44573329597967815</t>
  </si>
  <si>
    <t>0.4425820639336888</t>
  </si>
  <si>
    <t>0.4395640409498467</t>
  </si>
  <si>
    <t>0.44123543839659174</t>
  </si>
  <si>
    <t>0.4386554128903345</t>
  </si>
  <si>
    <t>0.440916774730741</t>
  </si>
  <si>
    <t>0.4392177925918801</t>
  </si>
  <si>
    <t>0.4365259280717907</t>
  </si>
  <si>
    <t>0.43166332314954103</t>
  </si>
  <si>
    <t>0.4217170040907944</t>
  </si>
  <si>
    <t>0.40444786053071385</t>
  </si>
  <si>
    <t>0.4040055288606037</t>
  </si>
  <si>
    <t>0.40579892621659247</t>
  </si>
  <si>
    <t>0.3997699814054009</t>
  </si>
  <si>
    <t>0.3972313343827426</t>
  </si>
  <si>
    <t>0.3901585438694207</t>
  </si>
  <si>
    <t>0.3901937751728842</t>
  </si>
  <si>
    <t>0.3788166211832182</t>
  </si>
  <si>
    <t>0.3694858910658179</t>
  </si>
  <si>
    <t>0.0001749603151871999</t>
  </si>
  <si>
    <t>0.0003499206303743998</t>
  </si>
  <si>
    <t>0.0005248809455615999</t>
  </si>
  <si>
    <t>0.0006998412607487995</t>
  </si>
  <si>
    <t>0.0008748015759359989</t>
  </si>
  <si>
    <t>0.0009911315727359994</t>
  </si>
  <si>
    <t>0.0011090126361600022</t>
  </si>
  <si>
    <t>0.001228444766207999</t>
  </si>
  <si>
    <t>0.0013494279628799995</t>
  </si>
  <si>
    <t>0.0014719622261760022</t>
  </si>
  <si>
    <t>0.0015960475560959993</t>
  </si>
  <si>
    <t>0.001721683952639999</t>
  </si>
  <si>
    <t>0.0005280303773826259</t>
  </si>
  <si>
    <t>0.0011230853700676335</t>
  </si>
  <si>
    <t>0.0017851649780550218</t>
  </si>
  <si>
    <t>0.002514269201344792</t>
  </si>
  <si>
    <t>0.003310398039936943</t>
  </si>
  <si>
    <t>0.003933028884007908</t>
  </si>
  <si>
    <t>0.004605037586022918</t>
  </si>
  <si>
    <t>0.005327315430759935</t>
  </si>
  <si>
    <t>0.006100753702996909</t>
  </si>
  <si>
    <t>0.006926243687511798</t>
  </si>
  <si>
    <t>0.007804676669082567</t>
  </si>
  <si>
    <t>0.008736943932487166</t>
  </si>
  <si>
    <t>0.12685369803286164</t>
  </si>
  <si>
    <t>0.12667159426979302</t>
  </si>
  <si>
    <t>0.12650935392109341</t>
  </si>
  <si>
    <t>0.12634910333465804</t>
  </si>
  <si>
    <t>0.12618885274822267</t>
  </si>
  <si>
    <t>0.1260286021617873</t>
  </si>
  <si>
    <t>0.12586835157535192</t>
  </si>
  <si>
    <t>0.1257081009889165</t>
  </si>
  <si>
    <t>0.12554785040248112</t>
  </si>
  <si>
    <t>0.12538759981604575</t>
  </si>
  <si>
    <t>0.12522734922961035</t>
  </si>
  <si>
    <t>0.12157031314365746</t>
  </si>
  <si>
    <t>0.11777484135188092</t>
  </si>
  <si>
    <t>0.11384093385428072</t>
  </si>
  <si>
    <t>0.10976859065085684</t>
  </si>
  <si>
    <t>0.10555985630386217</t>
  </si>
  <si>
    <t>0.10340280670893033</t>
  </si>
  <si>
    <t>0.10115998665730197</t>
  </si>
  <si>
    <t>0.0987715257840553</t>
  </si>
  <si>
    <t>0.09622523756356897</t>
  </si>
  <si>
    <t>0.09351754845766705</t>
  </si>
  <si>
    <t>0.09064602396512192</t>
  </si>
  <si>
    <t>0.08760822958470596</t>
  </si>
  <si>
    <t>0.0000020445622528254524</t>
  </si>
  <si>
    <t>0.00003972203144023022</t>
  </si>
  <si>
    <t>0.00016887414021478746</t>
  </si>
  <si>
    <t>0.00034166838207450143</t>
  </si>
  <si>
    <t>0.000547461797338319</t>
  </si>
  <si>
    <t>0.0007849495919765874</t>
  </si>
  <si>
    <t>0.0010547253668735245</t>
  </si>
  <si>
    <t>0.0013573827229133484</t>
  </si>
  <si>
    <t>0.0027937948069476715</t>
  </si>
  <si>
    <t>0.005659000704416623</t>
  </si>
  <si>
    <t>0.00859561769240685</t>
  </si>
  <si>
    <t>0.011603645770918356</t>
  </si>
  <si>
    <t>0.01468308493995114</t>
  </si>
  <si>
    <t>0.016837890946341354</t>
  </si>
  <si>
    <t>0.019066844646593327</t>
  </si>
  <si>
    <t>0.021370895656272513</t>
  </si>
  <si>
    <t>0.023750993590944347</t>
  </si>
  <si>
    <t>0.026208088066174286</t>
  </si>
  <si>
    <t>0.028743128697527758</t>
  </si>
  <si>
    <t>0.03135706510057021</t>
  </si>
  <si>
    <t>0.03405084689086708</t>
  </si>
  <si>
    <t>Alt 1</t>
  </si>
  <si>
    <t>CDR</t>
  </si>
  <si>
    <t>2019 - BTU</t>
  </si>
  <si>
    <t>TREND</t>
  </si>
  <si>
    <t>Forecasted for CEC data 2036-2050 Using Linear</t>
  </si>
  <si>
    <t>Categorization #1</t>
  </si>
  <si>
    <t>Categorization #2</t>
  </si>
  <si>
    <t>May 2022 release</t>
  </si>
  <si>
    <t>California PATHWAYS Model Outputs</t>
  </si>
  <si>
    <t>1. Set 2019 using CEC IEPR for natural gas and electricity, and CARB for all other fuels</t>
  </si>
  <si>
    <t>2. For years 2036-2050, scale CEC data using linear trend for natural gas and electricity</t>
  </si>
  <si>
    <t>3. For years 2020-2050 hold CARB constant</t>
  </si>
  <si>
    <t>Aug 2021, April 2022</t>
  </si>
  <si>
    <t>Hardcoded values for 2020-2050 explained:</t>
  </si>
  <si>
    <t>E3 Reference Scenario assumptions include a 15% building components electrification policy by 2030:</t>
  </si>
  <si>
    <t>the applied 15% building components electrification policy can be found on tab 'calculations'.)</t>
  </si>
  <si>
    <t>components electrification policy on top of the data (see Table H-14). Aligning with E3 methodology,</t>
  </si>
  <si>
    <t xml:space="preserve">the policy titled 'Fraction of New Bldg Components Shifted to Other Fuels' for heating, cooling and </t>
  </si>
  <si>
    <t>and the output values for variable 'Building Components Energy Use' were directly copied and</t>
  </si>
  <si>
    <t xml:space="preserve">ventilation, appliances, and other components. The policy schedule was set to equally ramp in this policy </t>
  </si>
  <si>
    <t>(The live data tabs were not deleted, but hidden; one can 'Unhide' these tabs and link them</t>
  </si>
  <si>
    <t xml:space="preserve">to the final csv tabs if the BAU data without the 15% policy applied is desired. This BAU data before </t>
  </si>
  <si>
    <t>The E3 PATHWAYS model May 2022 release uses CEC IEPR data to account for energy efficiency</t>
  </si>
  <si>
    <t>https://ww2.arb.ca.gov/our-work/programs/ab-32-climate-change-scoping-plan/2022-scoping-plan-documents</t>
  </si>
  <si>
    <t>https://ww2.arb.ca.gov/sites/default/files/2022-05/2022-draft-sp-appendix-h-ab-32-ghg-inventory-sector-modeling.pdf</t>
  </si>
  <si>
    <t xml:space="preserve">starting in 2022 and hit the full 15% in 2030. The EPS model was then run with this policy setting, </t>
  </si>
  <si>
    <t xml:space="preserve">by 2030 (additional to CEC and CARB data). This data was obtained by setting a 0.15 value for </t>
  </si>
  <si>
    <t>the CA EPS BAU baseline also includes a 15% building components electrification policy</t>
  </si>
  <si>
    <t xml:space="preserve">pasted into this file to make the new CA EPS BAU trajectory. It was decided to hardcode the values in </t>
  </si>
  <si>
    <t>this .xlsx file and not to copy and paste the data into the .csv files in case the ‘CSV Export Tool’ was run</t>
  </si>
  <si>
    <t>and the data was overwritten.</t>
  </si>
  <si>
    <t xml:space="preserve">policies in their Reference Scenario, and then layers an additional 15% building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</si>
</sst>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0.000E+00"/>
    <numFmt numFmtId="165" formatCode="0.00000000"/>
    <numFmt numFmtId="166" formatCode="0.0%"/>
    <numFmt numFmtId="167" formatCode="0.000000E+00"/>
    <numFmt numFmtId="168" formatCode="0.0.E+00"/>
    <numFmt numFmtId="169" formatCode="_(* #,##0_);_(* \(#,##0\);_(* &quot;-&quot;??_);_(@_)"/>
    <numFmt numFmtId="170" formatCode="0.0"/>
  </numFmts>
  <fonts count="55" x14ac:knownFonts="1">
    <font>
      <sz val="11"/>
      <color theme="1"/>
      <name val="Calibri"/>
      <family val="2"/>
      <scheme val="minor"/>
    </font>
    <font>
      <b/>
      <sz val="11"/>
      <color theme="1"/>
      <name val="Calibri"/>
      <family val="2"/>
      <scheme val="minor"/>
    </font>
    <font>
      <sz val="9"/>
      <color theme="1"/>
      <name val="Calibri"/>
      <family val="2"/>
      <scheme val="minor"/>
    </font>
    <font>
      <b/>
      <sz val="9"/>
      <color theme="1"/>
      <name val="Calibri"/>
      <family val="2"/>
      <scheme val="minor"/>
    </font>
    <font>
      <b/>
      <sz val="12"/>
      <color theme="4"/>
      <name val="Calibri"/>
      <family val="2"/>
      <scheme val="minor"/>
    </font>
    <font>
      <b/>
      <sz val="12"/>
      <color indexed="30"/>
      <name val="Calibri"/>
      <family val="2"/>
    </font>
    <font>
      <sz val="9"/>
      <color indexed="8"/>
      <name val="Calibri"/>
      <family val="2"/>
    </font>
    <font>
      <b/>
      <sz val="9"/>
      <color indexed="8"/>
      <name val="Calibri"/>
      <family val="2"/>
    </font>
    <font>
      <sz val="11"/>
      <color theme="1"/>
      <name val="Calibri"/>
      <family val="2"/>
      <scheme val="minor"/>
    </font>
    <font>
      <sz val="11"/>
      <color indexed="8"/>
      <name val="Calibri"/>
      <family val="2"/>
      <scheme val="minor"/>
    </font>
    <font>
      <b/>
      <sz val="14"/>
      <name val="Calibri"/>
      <family val="2"/>
    </font>
    <font>
      <i/>
      <sz val="12"/>
      <name val="Calibri"/>
      <family val="2"/>
    </font>
    <font>
      <b/>
      <sz val="11"/>
      <name val="Calibri"/>
      <family val="2"/>
    </font>
    <font>
      <sz val="11"/>
      <name val="Calibri"/>
      <family val="2"/>
    </font>
    <font>
      <sz val="12"/>
      <name val="Calibri"/>
      <family val="2"/>
    </font>
    <font>
      <b/>
      <i/>
      <sz val="12"/>
      <name val="Calibri"/>
      <family val="2"/>
    </font>
    <font>
      <b/>
      <sz val="11"/>
      <color indexed="8"/>
      <name val="Calibri"/>
      <family val="2"/>
      <scheme val="minor"/>
    </font>
    <font>
      <b/>
      <sz val="11"/>
      <color theme="1"/>
      <name val="Calibri"/>
      <family val="2"/>
    </font>
    <font>
      <sz val="11"/>
      <color theme="1"/>
      <name val="Arial"/>
      <family val="2"/>
    </font>
    <font>
      <sz val="11"/>
      <color theme="1"/>
      <name val="Calibri"/>
      <family val="2"/>
    </font>
    <font>
      <u/>
      <sz val="11"/>
      <color theme="10"/>
      <name val="Calibri"/>
      <family val="2"/>
      <scheme val="minor"/>
    </font>
    <font>
      <sz val="11"/>
      <color theme="1"/>
      <name val="Arial"/>
      <family val="2"/>
    </font>
    <font>
      <b/>
      <sz val="14"/>
      <color theme="1"/>
      <name val="Calibri"/>
      <family val="2"/>
    </font>
    <font>
      <sz val="8"/>
      <color theme="1"/>
      <name val="Arial"/>
      <family val="2"/>
    </font>
    <font>
      <b/>
      <sz val="8"/>
      <color theme="1"/>
      <name val="Arial"/>
      <family val="2"/>
    </font>
    <font>
      <sz val="10"/>
      <color indexed="8"/>
      <name val="Arial"/>
      <family val="2"/>
    </font>
    <font>
      <sz val="11"/>
      <color indexed="8"/>
      <name val="Calibri"/>
      <family val="2"/>
    </font>
    <font>
      <sz val="10"/>
      <color indexed="8"/>
      <name val="Calibri Light"/>
      <family val="2"/>
    </font>
    <font>
      <b/>
      <sz val="10"/>
      <color indexed="8"/>
      <name val="Calibri Light"/>
      <family val="2"/>
    </font>
    <font>
      <b/>
      <sz val="10"/>
      <color theme="1" tint="4.9989318521683403E-2"/>
      <name val="Calibri Light"/>
      <family val="2"/>
    </font>
    <font>
      <i/>
      <sz val="10"/>
      <color indexed="8"/>
      <name val="Calibri Light"/>
      <family val="2"/>
    </font>
    <font>
      <b/>
      <sz val="10"/>
      <color rgb="FFC00000"/>
      <name val="Calibri Light"/>
      <family val="2"/>
    </font>
    <font>
      <sz val="11"/>
      <color indexed="8"/>
      <name val="Calibri Light"/>
      <family val="2"/>
    </font>
    <font>
      <b/>
      <sz val="11"/>
      <color theme="1"/>
      <name val="Calibri Light"/>
      <family val="2"/>
    </font>
    <font>
      <sz val="11"/>
      <name val="Calibri"/>
      <family val="2"/>
    </font>
    <font>
      <b/>
      <sz val="11"/>
      <name val="Calibri"/>
      <family val="2"/>
    </font>
    <font>
      <b/>
      <sz val="14"/>
      <name val="Calibri"/>
      <family val="2"/>
    </font>
    <font>
      <i/>
      <sz val="12"/>
      <name val="Calibri"/>
      <family val="2"/>
    </font>
    <font>
      <sz val="12"/>
      <name val="Calibri"/>
      <family val="2"/>
    </font>
    <font>
      <sz val="11"/>
      <color theme="1"/>
      <name val="Arial"/>
      <family val="2"/>
    </font>
    <font>
      <i/>
      <sz val="9"/>
      <color theme="1"/>
      <name val="Calibri"/>
      <family val="2"/>
      <scheme val="minor"/>
    </font>
    <font>
      <vertAlign val="superscript"/>
      <sz val="9"/>
      <color theme="1"/>
      <name val="Calibri"/>
      <family val="2"/>
      <scheme val="minor"/>
    </font>
    <font>
      <sz val="10"/>
      <color theme="1"/>
      <name val="Calibri"/>
      <family val="2"/>
      <scheme val="minor"/>
    </font>
    <font>
      <b/>
      <sz val="10"/>
      <color theme="1"/>
      <name val="Calibri"/>
      <family val="2"/>
      <scheme val="minor"/>
    </font>
    <font>
      <b/>
      <vertAlign val="superscript"/>
      <sz val="10"/>
      <color theme="1"/>
      <name val="Calibri"/>
      <family val="2"/>
      <scheme val="minor"/>
    </font>
    <font>
      <b/>
      <sz val="12"/>
      <name val="Calibri"/>
      <family val="2"/>
      <scheme val="minor"/>
    </font>
    <font>
      <sz val="11"/>
      <color theme="0" tint="-0.499984740745262"/>
      <name val="Calibri"/>
      <family val="2"/>
      <scheme val="minor"/>
    </font>
    <font>
      <sz val="14"/>
      <name val="Calibri"/>
      <family val="2"/>
    </font>
    <font>
      <sz val="10"/>
      <color indexed="8"/>
      <name val="Arial"/>
      <family val="2"/>
    </font>
    <font>
      <b/>
      <sz val="10"/>
      <color rgb="FFC00000"/>
      <name val="Arial"/>
      <family val="2"/>
    </font>
    <font>
      <i/>
      <sz val="10"/>
      <color indexed="8"/>
      <name val="Arial"/>
      <family val="2"/>
    </font>
    <font>
      <b/>
      <sz val="10"/>
      <color theme="1" tint="4.9989318521683403E-2"/>
      <name val="Arial"/>
      <family val="2"/>
    </font>
    <font>
      <sz val="8"/>
      <name val="Calibri"/>
      <family val="2"/>
      <scheme val="minor"/>
    </font>
    <font>
      <b/>
      <i/>
      <u/>
      <sz val="11"/>
      <color rgb="FF00B050"/>
      <name val="Calibri"/>
      <family val="2"/>
      <scheme val="minor"/>
    </font>
    <font>
      <i/>
      <sz val="11"/>
      <color theme="1"/>
      <name val="Calibri"/>
      <family val="2"/>
      <scheme val="minor"/>
    </font>
  </fonts>
  <fills count="38">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rgb="FFFDE9D9"/>
        <bgColor rgb="FFFDE9D9"/>
      </patternFill>
    </fill>
    <fill>
      <patternFill patternType="solid">
        <fgColor rgb="FFFBD4B4"/>
        <bgColor rgb="FFFBD4B4"/>
      </patternFill>
    </fill>
    <fill>
      <patternFill patternType="solid">
        <fgColor theme="5" tint="0.59999389629810485"/>
        <bgColor indexed="64"/>
      </patternFill>
    </fill>
    <fill>
      <patternFill patternType="solid">
        <fgColor theme="6"/>
        <bgColor indexed="64"/>
      </patternFill>
    </fill>
    <fill>
      <patternFill patternType="solid">
        <fgColor theme="8" tint="0.79998168889431442"/>
        <bgColor indexed="64"/>
      </patternFill>
    </fill>
    <fill>
      <patternFill patternType="solid">
        <fgColor indexed="45"/>
        <bgColor indexed="0"/>
      </patternFill>
    </fill>
    <fill>
      <patternFill patternType="solid">
        <fgColor indexed="41"/>
        <bgColor indexed="0"/>
      </patternFill>
    </fill>
    <fill>
      <patternFill patternType="solid">
        <fgColor indexed="42"/>
        <bgColor indexed="0"/>
      </patternFill>
    </fill>
    <fill>
      <patternFill patternType="solid">
        <fgColor theme="3" tint="0.59999389629810485"/>
        <bgColor indexed="0"/>
      </patternFill>
    </fill>
    <fill>
      <patternFill patternType="solid">
        <fgColor indexed="47"/>
        <bgColor indexed="0"/>
      </patternFill>
    </fill>
    <fill>
      <patternFill patternType="solid">
        <fgColor rgb="FFFFFF00"/>
        <bgColor indexed="0"/>
      </patternFill>
    </fill>
    <fill>
      <patternFill patternType="solid">
        <fgColor rgb="FFFFFFE6"/>
        <bgColor indexed="64"/>
      </patternFill>
    </fill>
    <fill>
      <patternFill patternType="solid">
        <fgColor theme="0" tint="-0.34998626667073579"/>
        <bgColor indexed="64"/>
      </patternFill>
    </fill>
    <fill>
      <patternFill patternType="solid">
        <fgColor theme="8"/>
        <bgColor indexed="0"/>
      </patternFill>
    </fill>
    <fill>
      <patternFill patternType="solid">
        <fgColor theme="6"/>
        <bgColor indexed="0"/>
      </patternFill>
    </fill>
    <fill>
      <patternFill patternType="solid">
        <fgColor theme="8" tint="0.59999389629810485"/>
        <bgColor indexed="64"/>
      </patternFill>
    </fill>
    <fill>
      <patternFill patternType="solid">
        <fgColor theme="9" tint="0.59999389629810485"/>
        <bgColor indexed="64"/>
      </patternFill>
    </fill>
    <fill>
      <patternFill patternType="solid">
        <fgColor theme="8" tint="0.79998168889431442"/>
        <bgColor rgb="FFFDE9D9"/>
      </patternFill>
    </fill>
    <fill>
      <patternFill patternType="solid">
        <fgColor theme="6" tint="0.39997558519241921"/>
        <bgColor indexed="64"/>
      </patternFill>
    </fill>
    <fill>
      <patternFill patternType="solid">
        <fgColor theme="7" tint="0.79998168889431442"/>
        <bgColor rgb="FFFDE9D9"/>
      </patternFill>
    </fill>
    <fill>
      <patternFill patternType="solid">
        <fgColor theme="7" tint="0.39997558519241921"/>
        <bgColor rgb="FFFDE9D9"/>
      </patternFill>
    </fill>
    <fill>
      <patternFill patternType="solid">
        <fgColor theme="8" tint="0.39997558519241921"/>
        <bgColor rgb="FFFDE9D9"/>
      </patternFill>
    </fill>
    <fill>
      <patternFill patternType="solid">
        <fgColor rgb="FFFFFF99"/>
        <bgColor rgb="FFFDE9D9"/>
      </patternFill>
    </fill>
    <fill>
      <patternFill patternType="solid">
        <fgColor theme="2" tint="-0.249977111117893"/>
        <bgColor indexed="64"/>
      </patternFill>
    </fill>
    <fill>
      <patternFill patternType="solid">
        <fgColor rgb="FFFFFF99"/>
        <bgColor indexed="64"/>
      </patternFill>
    </fill>
    <fill>
      <patternFill patternType="solid">
        <fgColor theme="3" tint="0.59999389629810485"/>
        <bgColor indexed="64"/>
      </patternFill>
    </fill>
    <fill>
      <patternFill patternType="solid">
        <fgColor theme="6" tint="0.59999389629810485"/>
        <bgColor indexed="64"/>
      </patternFill>
    </fill>
    <fill>
      <patternFill patternType="solid">
        <fgColor theme="5" tint="0.39997558519241921"/>
        <bgColor indexed="64"/>
      </patternFill>
    </fill>
  </fills>
  <borders count="22">
    <border>
      <left/>
      <right/>
      <top/>
      <bottom/>
      <diagonal/>
    </border>
    <border>
      <left/>
      <right/>
      <top/>
      <bottom style="thick">
        <color theme="4"/>
      </bottom>
      <diagonal/>
    </border>
    <border>
      <left/>
      <right/>
      <top/>
      <bottom style="dashed">
        <color theme="0" tint="-0.24994659260841701"/>
      </bottom>
      <diagonal/>
    </border>
    <border>
      <left/>
      <right/>
      <top/>
      <bottom style="thin">
        <color theme="0" tint="-0.249977111117893"/>
      </bottom>
      <diagonal/>
    </border>
    <border>
      <left/>
      <right/>
      <top style="medium">
        <color theme="4"/>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rgb="FF000000"/>
      </left>
      <right style="thin">
        <color rgb="FF000000"/>
      </right>
      <top style="thin">
        <color rgb="FF000000"/>
      </top>
      <bottom style="thick">
        <color rgb="FF000000"/>
      </bottom>
      <diagonal/>
    </border>
    <border>
      <left style="thin">
        <color rgb="FF000000"/>
      </left>
      <right style="thin">
        <color rgb="FF000000"/>
      </right>
      <top/>
      <bottom style="thin">
        <color rgb="FF000000"/>
      </bottom>
      <diagonal/>
    </border>
    <border>
      <left style="thin">
        <color indexed="8"/>
      </left>
      <right/>
      <top style="thin">
        <color indexed="8"/>
      </top>
      <bottom/>
      <diagonal/>
    </border>
    <border>
      <left style="thin">
        <color indexed="22"/>
      </left>
      <right/>
      <top style="thin">
        <color indexed="22"/>
      </top>
      <bottom/>
      <diagonal/>
    </border>
    <border>
      <left style="thin">
        <color indexed="22"/>
      </left>
      <right/>
      <top/>
      <bottom/>
      <diagonal/>
    </border>
    <border>
      <left/>
      <right/>
      <top style="thick">
        <color theme="4"/>
      </top>
      <bottom style="dashed">
        <color theme="0" tint="-0.24994659260841701"/>
      </bottom>
      <diagonal/>
    </border>
    <border>
      <left style="thick">
        <color theme="0"/>
      </left>
      <right style="thick">
        <color theme="0"/>
      </right>
      <top/>
      <bottom style="thin">
        <color theme="0" tint="-0.24994659260841701"/>
      </bottom>
      <diagonal/>
    </border>
    <border>
      <left style="thick">
        <color theme="0"/>
      </left>
      <right style="thick">
        <color theme="0"/>
      </right>
      <top style="thick">
        <color theme="0" tint="-0.24994659260841701"/>
      </top>
      <bottom style="thin">
        <color theme="0" tint="-0.24994659260841701"/>
      </bottom>
      <diagonal/>
    </border>
    <border>
      <left/>
      <right/>
      <top/>
      <bottom style="thick">
        <color theme="0" tint="-0.2499465926084170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25">
    <xf numFmtId="0" fontId="0" fillId="0" borderId="0"/>
    <xf numFmtId="0" fontId="2" fillId="0" borderId="0" applyNumberFormat="0" applyFill="0" applyBorder="0" applyAlignment="0" applyProtection="0"/>
    <xf numFmtId="0" fontId="3" fillId="0" borderId="1" applyNumberFormat="0" applyProtection="0">
      <alignment wrapText="1"/>
    </xf>
    <xf numFmtId="0" fontId="4" fillId="0" borderId="0" applyNumberFormat="0" applyProtection="0">
      <alignment horizontal="left"/>
    </xf>
    <xf numFmtId="0" fontId="2" fillId="0" borderId="2" applyNumberFormat="0" applyFont="0" applyProtection="0">
      <alignment wrapText="1"/>
    </xf>
    <xf numFmtId="0" fontId="3" fillId="0" borderId="3" applyNumberFormat="0" applyProtection="0">
      <alignment wrapText="1"/>
    </xf>
    <xf numFmtId="0" fontId="2" fillId="0" borderId="4" applyNumberFormat="0" applyProtection="0">
      <alignment vertical="top" wrapText="1"/>
    </xf>
    <xf numFmtId="0" fontId="6" fillId="0" borderId="0"/>
    <xf numFmtId="0" fontId="6" fillId="0" borderId="8" applyNumberFormat="0" applyProtection="0">
      <alignment wrapText="1"/>
    </xf>
    <xf numFmtId="0" fontId="7" fillId="0" borderId="6" applyNumberFormat="0" applyProtection="0">
      <alignment wrapText="1"/>
    </xf>
    <xf numFmtId="0" fontId="6" fillId="0" borderId="7" applyNumberFormat="0" applyFont="0" applyProtection="0">
      <alignment wrapText="1"/>
    </xf>
    <xf numFmtId="0" fontId="7" fillId="0" borderId="5" applyNumberFormat="0" applyProtection="0">
      <alignment wrapText="1"/>
    </xf>
    <xf numFmtId="0" fontId="6" fillId="0" borderId="0" applyNumberFormat="0" applyFill="0" applyBorder="0" applyAlignment="0" applyProtection="0"/>
    <xf numFmtId="0" fontId="5" fillId="0" borderId="0" applyNumberFormat="0" applyProtection="0">
      <alignment horizontal="left"/>
    </xf>
    <xf numFmtId="9" fontId="8" fillId="0" borderId="0" applyFont="0" applyFill="0" applyBorder="0" applyAlignment="0" applyProtection="0"/>
    <xf numFmtId="0" fontId="9" fillId="0" borderId="0"/>
    <xf numFmtId="0" fontId="18" fillId="0" borderId="0"/>
    <xf numFmtId="0" fontId="20" fillId="0" borderId="0" applyNumberFormat="0" applyFill="0" applyBorder="0" applyAlignment="0" applyProtection="0"/>
    <xf numFmtId="0" fontId="21" fillId="0" borderId="0"/>
    <xf numFmtId="43" fontId="8" fillId="0" borderId="0" applyFont="0" applyFill="0" applyBorder="0" applyAlignment="0" applyProtection="0"/>
    <xf numFmtId="0" fontId="25" fillId="0" borderId="0"/>
    <xf numFmtId="0" fontId="25" fillId="0" borderId="0"/>
    <xf numFmtId="0" fontId="39" fillId="0" borderId="0"/>
    <xf numFmtId="0" fontId="3" fillId="0" borderId="15" applyNumberFormat="0" applyProtection="0">
      <alignment horizontal="left" wrapText="1"/>
    </xf>
    <xf numFmtId="0" fontId="48" fillId="0" borderId="0"/>
  </cellStyleXfs>
  <cellXfs count="229">
    <xf numFmtId="0" fontId="0" fillId="0" borderId="0" xfId="0"/>
    <xf numFmtId="0" fontId="1" fillId="0" borderId="0" xfId="0" applyFont="1"/>
    <xf numFmtId="11" fontId="0" fillId="0" borderId="0" xfId="0" applyNumberFormat="1"/>
    <xf numFmtId="164" fontId="0" fillId="0" borderId="0" xfId="0" applyNumberFormat="1"/>
    <xf numFmtId="0" fontId="0" fillId="2" borderId="0" xfId="0" applyFill="1"/>
    <xf numFmtId="0" fontId="0" fillId="0" borderId="0" xfId="0" applyAlignment="1"/>
    <xf numFmtId="0" fontId="0" fillId="0" borderId="0" xfId="0" applyAlignment="1">
      <alignment horizontal="left"/>
    </xf>
    <xf numFmtId="0" fontId="0" fillId="0" borderId="0" xfId="0" applyFont="1"/>
    <xf numFmtId="0" fontId="0" fillId="3" borderId="0" xfId="0" applyFill="1"/>
    <xf numFmtId="2" fontId="0" fillId="0" borderId="0" xfId="0" applyNumberFormat="1"/>
    <xf numFmtId="165" fontId="0" fillId="0" borderId="0" xfId="0" applyNumberFormat="1"/>
    <xf numFmtId="0" fontId="0" fillId="0" borderId="0" xfId="0" applyFont="1" applyFill="1"/>
    <xf numFmtId="0" fontId="1" fillId="4" borderId="0" xfId="0" applyFont="1" applyFill="1"/>
    <xf numFmtId="0" fontId="9" fillId="0" borderId="0" xfId="15"/>
    <xf numFmtId="0" fontId="12" fillId="0" borderId="9" xfId="15" applyFont="1" applyBorder="1" applyAlignment="1">
      <alignment horizontal="center" wrapText="1"/>
    </xf>
    <xf numFmtId="0" fontId="12" fillId="0" borderId="10" xfId="15" applyFont="1" applyBorder="1" applyAlignment="1">
      <alignment horizontal="center"/>
    </xf>
    <xf numFmtId="0" fontId="14" fillId="0" borderId="0" xfId="15" applyFont="1" applyAlignment="1">
      <alignment horizontal="left" vertical="top"/>
    </xf>
    <xf numFmtId="0" fontId="16" fillId="0" borderId="0" xfId="15" applyFont="1" applyAlignment="1">
      <alignment horizontal="left"/>
    </xf>
    <xf numFmtId="0" fontId="17" fillId="0" borderId="0" xfId="0" applyFont="1"/>
    <xf numFmtId="166" fontId="0" fillId="0" borderId="0" xfId="14" applyNumberFormat="1" applyFont="1"/>
    <xf numFmtId="11" fontId="0" fillId="0" borderId="0" xfId="0" applyNumberFormat="1" applyFont="1"/>
    <xf numFmtId="0" fontId="17" fillId="0" borderId="0" xfId="16" applyFont="1"/>
    <xf numFmtId="0" fontId="18" fillId="0" borderId="0" xfId="16"/>
    <xf numFmtId="0" fontId="19" fillId="0" borderId="0" xfId="16" applyFont="1"/>
    <xf numFmtId="0" fontId="16" fillId="0" borderId="0" xfId="15" applyFont="1"/>
    <xf numFmtId="10" fontId="0" fillId="0" borderId="0" xfId="0" applyNumberFormat="1"/>
    <xf numFmtId="0" fontId="1" fillId="5" borderId="0" xfId="0" applyFont="1" applyFill="1"/>
    <xf numFmtId="0" fontId="0" fillId="5" borderId="0" xfId="0" applyFill="1"/>
    <xf numFmtId="0" fontId="20" fillId="0" borderId="0" xfId="17"/>
    <xf numFmtId="0" fontId="12" fillId="0" borderId="0" xfId="15" applyFont="1" applyBorder="1" applyAlignment="1">
      <alignment horizontal="center" wrapText="1"/>
    </xf>
    <xf numFmtId="0" fontId="12" fillId="0" borderId="0" xfId="15" applyFont="1" applyBorder="1" applyAlignment="1">
      <alignment horizontal="center"/>
    </xf>
    <xf numFmtId="3" fontId="13" fillId="0" borderId="0" xfId="15" applyNumberFormat="1" applyFont="1" applyBorder="1" applyAlignment="1">
      <alignment horizontal="center"/>
    </xf>
    <xf numFmtId="9" fontId="9" fillId="0" borderId="0" xfId="14" applyFont="1" applyAlignment="1">
      <alignment horizontal="center"/>
    </xf>
    <xf numFmtId="0" fontId="9" fillId="5" borderId="0" xfId="15" applyFill="1" applyAlignment="1">
      <alignment horizontal="center"/>
    </xf>
    <xf numFmtId="0" fontId="16" fillId="0" borderId="0" xfId="15" applyFont="1" applyAlignment="1">
      <alignment horizontal="center"/>
    </xf>
    <xf numFmtId="9" fontId="9" fillId="5" borderId="0" xfId="14" applyFont="1" applyFill="1" applyAlignment="1">
      <alignment horizontal="center"/>
    </xf>
    <xf numFmtId="0" fontId="0" fillId="0" borderId="0" xfId="0" applyAlignment="1">
      <alignment horizontal="left" indent="1"/>
    </xf>
    <xf numFmtId="0" fontId="1" fillId="0" borderId="0" xfId="0" applyFont="1" applyAlignment="1">
      <alignment horizontal="center"/>
    </xf>
    <xf numFmtId="0" fontId="0" fillId="0" borderId="0" xfId="0" applyAlignment="1">
      <alignment horizontal="center"/>
    </xf>
    <xf numFmtId="9" fontId="0" fillId="0" borderId="0" xfId="14" applyFont="1" applyAlignment="1">
      <alignment horizontal="center"/>
    </xf>
    <xf numFmtId="0" fontId="0" fillId="0" borderId="0" xfId="0" applyFill="1"/>
    <xf numFmtId="11" fontId="0" fillId="8" borderId="0" xfId="0" applyNumberFormat="1" applyFill="1"/>
    <xf numFmtId="164" fontId="0" fillId="6" borderId="0" xfId="0" applyNumberFormat="1" applyFill="1"/>
    <xf numFmtId="11" fontId="0" fillId="6" borderId="0" xfId="0" applyNumberFormat="1" applyFill="1"/>
    <xf numFmtId="0" fontId="9" fillId="0" borderId="0" xfId="15" applyAlignment="1">
      <alignment horizontal="center"/>
    </xf>
    <xf numFmtId="11" fontId="9" fillId="0" borderId="0" xfId="15" applyNumberFormat="1"/>
    <xf numFmtId="0" fontId="12" fillId="9" borderId="0" xfId="15" applyFont="1" applyFill="1" applyBorder="1" applyAlignment="1">
      <alignment horizontal="center" wrapText="1"/>
    </xf>
    <xf numFmtId="0" fontId="16" fillId="9" borderId="0" xfId="15" applyFont="1" applyFill="1"/>
    <xf numFmtId="0" fontId="9" fillId="0" borderId="0" xfId="15"/>
    <xf numFmtId="11" fontId="9" fillId="9" borderId="0" xfId="15" applyNumberFormat="1" applyFill="1" applyAlignment="1">
      <alignment horizontal="center"/>
    </xf>
    <xf numFmtId="0" fontId="22" fillId="0" borderId="0" xfId="0" applyFont="1"/>
    <xf numFmtId="0" fontId="19" fillId="0" borderId="0" xfId="0" applyFont="1"/>
    <xf numFmtId="0" fontId="23" fillId="0" borderId="0" xfId="0" applyFont="1"/>
    <xf numFmtId="164" fontId="19" fillId="10" borderId="0" xfId="0" applyNumberFormat="1" applyFont="1" applyFill="1"/>
    <xf numFmtId="164" fontId="19" fillId="0" borderId="0" xfId="0" applyNumberFormat="1" applyFont="1"/>
    <xf numFmtId="164" fontId="19" fillId="11" borderId="0" xfId="0" applyNumberFormat="1" applyFont="1" applyFill="1"/>
    <xf numFmtId="3" fontId="9" fillId="0" borderId="0" xfId="15" applyNumberFormat="1"/>
    <xf numFmtId="3" fontId="13" fillId="0" borderId="0" xfId="15" applyNumberFormat="1" applyFont="1" applyAlignment="1">
      <alignment horizontal="center"/>
    </xf>
    <xf numFmtId="3" fontId="13" fillId="3" borderId="0" xfId="15" applyNumberFormat="1" applyFont="1" applyFill="1" applyAlignment="1">
      <alignment horizontal="center"/>
    </xf>
    <xf numFmtId="11" fontId="0" fillId="0" borderId="0" xfId="0" applyNumberFormat="1" applyAlignment="1">
      <alignment horizontal="left"/>
    </xf>
    <xf numFmtId="167" fontId="0" fillId="0" borderId="0" xfId="0" applyNumberFormat="1"/>
    <xf numFmtId="0" fontId="19" fillId="3" borderId="0" xfId="0" applyFont="1" applyFill="1"/>
    <xf numFmtId="0" fontId="17" fillId="3" borderId="0" xfId="0" applyFont="1" applyFill="1"/>
    <xf numFmtId="0" fontId="24" fillId="3" borderId="0" xfId="0" applyFont="1" applyFill="1"/>
    <xf numFmtId="0" fontId="1" fillId="0" borderId="0" xfId="0" applyFont="1" applyFill="1"/>
    <xf numFmtId="9" fontId="0" fillId="0" borderId="0" xfId="0" applyNumberFormat="1"/>
    <xf numFmtId="0" fontId="1" fillId="14" borderId="0" xfId="0" applyFont="1" applyFill="1"/>
    <xf numFmtId="0" fontId="1" fillId="7" borderId="0" xfId="0" applyFont="1" applyFill="1"/>
    <xf numFmtId="0" fontId="1" fillId="3" borderId="0" xfId="0" applyNumberFormat="1" applyFont="1" applyFill="1"/>
    <xf numFmtId="11" fontId="0" fillId="6" borderId="0" xfId="0" applyNumberFormat="1" applyFont="1" applyFill="1"/>
    <xf numFmtId="0" fontId="26" fillId="21" borderId="12" xfId="21" applyFont="1" applyFill="1" applyBorder="1"/>
    <xf numFmtId="0" fontId="26" fillId="0" borderId="12" xfId="21" applyFont="1" applyBorder="1"/>
    <xf numFmtId="0" fontId="1" fillId="22" borderId="0" xfId="0" applyFont="1" applyFill="1"/>
    <xf numFmtId="49" fontId="0" fillId="0" borderId="0" xfId="0" applyNumberFormat="1"/>
    <xf numFmtId="0" fontId="0" fillId="13" borderId="0" xfId="0" applyFill="1"/>
    <xf numFmtId="0" fontId="0" fillId="7" borderId="0" xfId="0" applyFill="1"/>
    <xf numFmtId="0" fontId="26" fillId="12" borderId="12" xfId="21" applyFont="1" applyFill="1" applyBorder="1"/>
    <xf numFmtId="0" fontId="26" fillId="21" borderId="13" xfId="21" applyFont="1" applyFill="1" applyBorder="1"/>
    <xf numFmtId="0" fontId="27" fillId="0" borderId="0" xfId="20" applyFont="1"/>
    <xf numFmtId="0" fontId="29" fillId="0" borderId="0" xfId="20" applyFont="1"/>
    <xf numFmtId="0" fontId="30" fillId="0" borderId="0" xfId="20" applyFont="1"/>
    <xf numFmtId="0" fontId="31" fillId="0" borderId="0" xfId="20" applyFont="1" applyAlignment="1">
      <alignment horizontal="right"/>
    </xf>
    <xf numFmtId="168" fontId="31" fillId="0" borderId="0" xfId="20" applyNumberFormat="1" applyFont="1"/>
    <xf numFmtId="0" fontId="27" fillId="15" borderId="11" xfId="20" applyFont="1" applyFill="1" applyBorder="1" applyAlignment="1">
      <alignment horizontal="center" vertical="top" wrapText="1"/>
    </xf>
    <xf numFmtId="0" fontId="27" fillId="16" borderId="11" xfId="20" applyFont="1" applyFill="1" applyBorder="1" applyAlignment="1">
      <alignment horizontal="center" vertical="top" wrapText="1"/>
    </xf>
    <xf numFmtId="0" fontId="27" fillId="17" borderId="11" xfId="20" applyFont="1" applyFill="1" applyBorder="1" applyAlignment="1">
      <alignment horizontal="center" vertical="center" wrapText="1"/>
    </xf>
    <xf numFmtId="0" fontId="27" fillId="18" borderId="11" xfId="20" applyFont="1" applyFill="1" applyBorder="1" applyAlignment="1">
      <alignment horizontal="center" vertical="top" wrapText="1"/>
    </xf>
    <xf numFmtId="0" fontId="27" fillId="19" borderId="11" xfId="20" applyFont="1" applyFill="1" applyBorder="1" applyAlignment="1">
      <alignment horizontal="center" vertical="center"/>
    </xf>
    <xf numFmtId="0" fontId="27" fillId="20" borderId="11" xfId="20" applyFont="1" applyFill="1" applyBorder="1" applyAlignment="1">
      <alignment horizontal="center" vertical="center"/>
    </xf>
    <xf numFmtId="0" fontId="32" fillId="21" borderId="12" xfId="21" applyFont="1" applyFill="1" applyBorder="1"/>
    <xf numFmtId="0" fontId="32" fillId="21" borderId="12" xfId="21" applyFont="1" applyFill="1" applyBorder="1" applyAlignment="1">
      <alignment horizontal="center" vertical="center"/>
    </xf>
    <xf numFmtId="11" fontId="32" fillId="21" borderId="12" xfId="21" applyNumberFormat="1" applyFont="1" applyFill="1" applyBorder="1" applyAlignment="1">
      <alignment horizontal="right"/>
    </xf>
    <xf numFmtId="0" fontId="32" fillId="0" borderId="12" xfId="21" applyFont="1" applyBorder="1"/>
    <xf numFmtId="0" fontId="32" fillId="0" borderId="12" xfId="21" applyFont="1" applyBorder="1" applyAlignment="1">
      <alignment horizontal="center" vertical="center"/>
    </xf>
    <xf numFmtId="11" fontId="32" fillId="0" borderId="12" xfId="21" applyNumberFormat="1" applyFont="1" applyBorder="1" applyAlignment="1">
      <alignment horizontal="right"/>
    </xf>
    <xf numFmtId="0" fontId="28" fillId="23" borderId="11" xfId="20" applyFont="1" applyFill="1" applyBorder="1" applyAlignment="1">
      <alignment horizontal="center" vertical="center"/>
    </xf>
    <xf numFmtId="11" fontId="32" fillId="3" borderId="12" xfId="21" applyNumberFormat="1" applyFont="1" applyFill="1" applyBorder="1" applyAlignment="1">
      <alignment horizontal="right"/>
    </xf>
    <xf numFmtId="0" fontId="32" fillId="7" borderId="12" xfId="21" applyFont="1" applyFill="1" applyBorder="1"/>
    <xf numFmtId="11" fontId="32" fillId="7" borderId="12" xfId="21" applyNumberFormat="1" applyFont="1" applyFill="1" applyBorder="1" applyAlignment="1">
      <alignment horizontal="right"/>
    </xf>
    <xf numFmtId="0" fontId="27" fillId="24" borderId="11" xfId="20" applyFont="1" applyFill="1" applyBorder="1" applyAlignment="1">
      <alignment horizontal="center" vertical="center" wrapText="1"/>
    </xf>
    <xf numFmtId="0" fontId="27" fillId="23" borderId="11" xfId="20" applyFont="1" applyFill="1" applyBorder="1" applyAlignment="1">
      <alignment horizontal="center" vertical="center" wrapText="1"/>
    </xf>
    <xf numFmtId="0" fontId="33" fillId="25" borderId="0" xfId="0" applyFont="1" applyFill="1"/>
    <xf numFmtId="11" fontId="19" fillId="26" borderId="0" xfId="16" applyNumberFormat="1" applyFont="1" applyFill="1"/>
    <xf numFmtId="11" fontId="19" fillId="8" borderId="0" xfId="16" applyNumberFormat="1" applyFont="1" applyFill="1"/>
    <xf numFmtId="9" fontId="19" fillId="27" borderId="0" xfId="14" applyFont="1" applyFill="1"/>
    <xf numFmtId="9" fontId="19" fillId="0" borderId="0" xfId="0" applyNumberFormat="1" applyFont="1"/>
    <xf numFmtId="0" fontId="1" fillId="28" borderId="0" xfId="0" applyFont="1" applyFill="1"/>
    <xf numFmtId="43" fontId="19" fillId="0" borderId="0" xfId="19" applyFont="1"/>
    <xf numFmtId="43" fontId="0" fillId="0" borderId="0" xfId="19" applyFont="1"/>
    <xf numFmtId="169" fontId="19" fillId="0" borderId="0" xfId="19" applyNumberFormat="1" applyFont="1"/>
    <xf numFmtId="169" fontId="17" fillId="0" borderId="0" xfId="19" applyNumberFormat="1" applyFont="1"/>
    <xf numFmtId="169" fontId="19" fillId="10" borderId="0" xfId="19" applyNumberFormat="1" applyFont="1" applyFill="1"/>
    <xf numFmtId="169" fontId="19" fillId="11" borderId="0" xfId="19" applyNumberFormat="1" applyFont="1" applyFill="1"/>
    <xf numFmtId="169" fontId="0" fillId="0" borderId="0" xfId="19" applyNumberFormat="1" applyFont="1"/>
    <xf numFmtId="11" fontId="19" fillId="29" borderId="0" xfId="14" applyNumberFormat="1" applyFont="1" applyFill="1"/>
    <xf numFmtId="0" fontId="19" fillId="29" borderId="0" xfId="14" applyNumberFormat="1" applyFont="1" applyFill="1"/>
    <xf numFmtId="43" fontId="19" fillId="29" borderId="0" xfId="19" applyFont="1" applyFill="1"/>
    <xf numFmtId="11" fontId="19" fillId="30" borderId="0" xfId="14" applyNumberFormat="1" applyFont="1" applyFill="1"/>
    <xf numFmtId="0" fontId="19" fillId="30" borderId="0" xfId="14" applyNumberFormat="1" applyFont="1" applyFill="1"/>
    <xf numFmtId="0" fontId="17" fillId="9" borderId="0" xfId="0" applyFont="1" applyFill="1"/>
    <xf numFmtId="9" fontId="19" fillId="31" borderId="0" xfId="14" applyFont="1" applyFill="1"/>
    <xf numFmtId="11" fontId="19" fillId="32" borderId="0" xfId="14" applyNumberFormat="1" applyFont="1" applyFill="1"/>
    <xf numFmtId="0" fontId="0" fillId="14" borderId="0" xfId="0" applyFont="1" applyFill="1"/>
    <xf numFmtId="0" fontId="0" fillId="7" borderId="0" xfId="0" applyFont="1" applyFill="1"/>
    <xf numFmtId="0" fontId="9" fillId="0" borderId="0" xfId="15"/>
    <xf numFmtId="3" fontId="34" fillId="0" borderId="10" xfId="0" applyNumberFormat="1" applyFont="1" applyBorder="1"/>
    <xf numFmtId="3" fontId="35" fillId="0" borderId="10" xfId="0" applyNumberFormat="1" applyFont="1" applyBorder="1"/>
    <xf numFmtId="0" fontId="12" fillId="33" borderId="10" xfId="15" applyFont="1" applyFill="1" applyBorder="1" applyAlignment="1">
      <alignment horizontal="center"/>
    </xf>
    <xf numFmtId="3" fontId="34" fillId="33" borderId="10" xfId="0" applyNumberFormat="1" applyFont="1" applyFill="1" applyBorder="1"/>
    <xf numFmtId="3" fontId="35" fillId="33" borderId="10" xfId="0" applyNumberFormat="1" applyFont="1" applyFill="1" applyBorder="1"/>
    <xf numFmtId="0" fontId="35" fillId="0" borderId="10" xfId="0" applyFont="1" applyBorder="1" applyAlignment="1">
      <alignment horizontal="center"/>
    </xf>
    <xf numFmtId="0" fontId="9" fillId="0" borderId="0" xfId="15"/>
    <xf numFmtId="0" fontId="35" fillId="0" borderId="9" xfId="0" applyFont="1" applyBorder="1" applyAlignment="1">
      <alignment horizontal="center" wrapText="1"/>
    </xf>
    <xf numFmtId="0" fontId="38" fillId="0" borderId="0" xfId="0" applyFont="1" applyAlignment="1">
      <alignment horizontal="left" vertical="top"/>
    </xf>
    <xf numFmtId="2" fontId="42" fillId="0" borderId="7" xfId="10" applyNumberFormat="1" applyFont="1" applyAlignment="1">
      <alignment horizontal="right" wrapText="1"/>
    </xf>
    <xf numFmtId="0" fontId="42" fillId="0" borderId="7" xfId="10" applyFont="1" applyAlignment="1">
      <alignment horizontal="left" wrapText="1" indent="1"/>
    </xf>
    <xf numFmtId="170" fontId="42" fillId="0" borderId="7" xfId="10" applyNumberFormat="1" applyFont="1" applyAlignment="1">
      <alignment horizontal="right" wrapText="1"/>
    </xf>
    <xf numFmtId="0" fontId="42" fillId="0" borderId="7" xfId="10" applyFont="1">
      <alignment wrapText="1"/>
    </xf>
    <xf numFmtId="2" fontId="43" fillId="0" borderId="6" xfId="9" applyNumberFormat="1" applyFont="1" applyAlignment="1">
      <alignment horizontal="right" wrapText="1"/>
    </xf>
    <xf numFmtId="0" fontId="43" fillId="0" borderId="6" xfId="9" applyFont="1" applyAlignment="1">
      <alignment horizontal="left" wrapText="1" indent="1"/>
    </xf>
    <xf numFmtId="0" fontId="43" fillId="0" borderId="6" xfId="9" applyFont="1">
      <alignment wrapText="1"/>
    </xf>
    <xf numFmtId="0" fontId="42" fillId="0" borderId="7" xfId="10" applyFont="1" applyAlignment="1">
      <alignment horizontal="left" wrapText="1" indent="2"/>
    </xf>
    <xf numFmtId="0" fontId="42" fillId="0" borderId="7" xfId="10" applyFont="1" applyAlignment="1">
      <alignment horizontal="left" wrapText="1"/>
    </xf>
    <xf numFmtId="0" fontId="42" fillId="0" borderId="7" xfId="10" applyFont="1" applyAlignment="1">
      <alignment horizontal="right" wrapText="1"/>
    </xf>
    <xf numFmtId="0" fontId="42" fillId="0" borderId="7" xfId="10" quotePrefix="1" applyFont="1">
      <alignment wrapText="1"/>
    </xf>
    <xf numFmtId="2" fontId="42" fillId="0" borderId="14" xfId="10" applyNumberFormat="1" applyFont="1" applyBorder="1" applyAlignment="1">
      <alignment horizontal="right" wrapText="1"/>
    </xf>
    <xf numFmtId="0" fontId="43" fillId="0" borderId="14" xfId="10" applyFont="1" applyBorder="1">
      <alignment wrapText="1"/>
    </xf>
    <xf numFmtId="3" fontId="43" fillId="0" borderId="1" xfId="11" applyNumberFormat="1" applyFont="1" applyBorder="1" applyAlignment="1">
      <alignment horizontal="right" wrapText="1"/>
    </xf>
    <xf numFmtId="0" fontId="43" fillId="0" borderId="5" xfId="11" applyFont="1">
      <alignment wrapText="1"/>
    </xf>
    <xf numFmtId="3" fontId="43" fillId="0" borderId="0" xfId="0" applyNumberFormat="1" applyFont="1" applyAlignment="1">
      <alignment horizontal="left" wrapText="1"/>
    </xf>
    <xf numFmtId="0" fontId="5" fillId="0" borderId="0" xfId="13" applyAlignment="1">
      <alignment horizontal="left" wrapText="1"/>
    </xf>
    <xf numFmtId="0" fontId="12" fillId="0" borderId="18" xfId="0" applyFont="1" applyBorder="1" applyAlignment="1">
      <alignment horizontal="center" vertical="top"/>
    </xf>
    <xf numFmtId="0" fontId="12" fillId="0" borderId="18" xfId="0" applyFont="1" applyBorder="1" applyAlignment="1">
      <alignment horizontal="center" vertical="top"/>
    </xf>
    <xf numFmtId="0" fontId="12" fillId="4" borderId="18" xfId="0" applyFont="1" applyFill="1" applyBorder="1" applyAlignment="1">
      <alignment horizontal="center" vertical="top"/>
    </xf>
    <xf numFmtId="0" fontId="12" fillId="34" borderId="18" xfId="0" applyFont="1" applyFill="1" applyBorder="1" applyAlignment="1">
      <alignment horizontal="center" vertical="top"/>
    </xf>
    <xf numFmtId="0" fontId="0" fillId="34" borderId="0" xfId="0" applyFill="1"/>
    <xf numFmtId="0" fontId="47" fillId="0" borderId="0" xfId="0" applyFont="1"/>
    <xf numFmtId="0" fontId="12" fillId="4" borderId="18" xfId="0" applyFont="1" applyFill="1" applyBorder="1" applyAlignment="1">
      <alignment horizontal="center" vertical="top"/>
    </xf>
    <xf numFmtId="0" fontId="0" fillId="35" borderId="0" xfId="0" applyFill="1"/>
    <xf numFmtId="0" fontId="12" fillId="6" borderId="18" xfId="0" applyFont="1" applyFill="1" applyBorder="1" applyAlignment="1">
      <alignment horizontal="center" vertical="top"/>
    </xf>
    <xf numFmtId="0" fontId="12" fillId="26" borderId="18" xfId="0" applyFont="1" applyFill="1" applyBorder="1" applyAlignment="1">
      <alignment horizontal="center" vertical="top"/>
    </xf>
    <xf numFmtId="166" fontId="0" fillId="0" borderId="0" xfId="0" applyNumberFormat="1"/>
    <xf numFmtId="10" fontId="0" fillId="0" borderId="0" xfId="14" applyNumberFormat="1" applyFont="1"/>
    <xf numFmtId="0" fontId="0" fillId="36" borderId="0" xfId="0" applyFill="1"/>
    <xf numFmtId="166" fontId="0" fillId="36" borderId="0" xfId="14" applyNumberFormat="1" applyFont="1" applyFill="1"/>
    <xf numFmtId="10" fontId="0" fillId="36" borderId="0" xfId="14" applyNumberFormat="1" applyFont="1" applyFill="1"/>
    <xf numFmtId="0" fontId="0" fillId="14" borderId="0" xfId="0" applyFill="1"/>
    <xf numFmtId="166" fontId="0" fillId="14" borderId="0" xfId="14" applyNumberFormat="1" applyFont="1" applyFill="1"/>
    <xf numFmtId="166" fontId="1" fillId="0" borderId="0" xfId="14" applyNumberFormat="1" applyFont="1"/>
    <xf numFmtId="0" fontId="12" fillId="0" borderId="18" xfId="0" applyFont="1" applyBorder="1" applyAlignment="1">
      <alignment horizontal="center" vertical="top"/>
    </xf>
    <xf numFmtId="0" fontId="48" fillId="0" borderId="0" xfId="24"/>
    <xf numFmtId="0" fontId="25" fillId="0" borderId="0" xfId="24" applyFont="1"/>
    <xf numFmtId="11" fontId="26" fillId="21" borderId="12" xfId="21" applyNumberFormat="1" applyFont="1" applyFill="1" applyBorder="1" applyAlignment="1">
      <alignment horizontal="right"/>
    </xf>
    <xf numFmtId="11" fontId="26" fillId="21" borderId="12" xfId="21" applyNumberFormat="1" applyFont="1" applyFill="1" applyBorder="1"/>
    <xf numFmtId="0" fontId="26" fillId="21" borderId="12" xfId="21" applyFont="1" applyFill="1" applyBorder="1" applyAlignment="1">
      <alignment horizontal="center" vertical="center"/>
    </xf>
    <xf numFmtId="11" fontId="26" fillId="0" borderId="12" xfId="21" applyNumberFormat="1" applyFont="1" applyBorder="1" applyAlignment="1">
      <alignment horizontal="right"/>
    </xf>
    <xf numFmtId="11" fontId="26" fillId="0" borderId="12" xfId="21" applyNumberFormat="1" applyFont="1" applyBorder="1"/>
    <xf numFmtId="0" fontId="26" fillId="0" borderId="12" xfId="21" applyFont="1" applyBorder="1" applyAlignment="1">
      <alignment horizontal="center" vertical="center"/>
    </xf>
    <xf numFmtId="0" fontId="25" fillId="20" borderId="11" xfId="24" applyFont="1" applyFill="1" applyBorder="1" applyAlignment="1">
      <alignment horizontal="center" vertical="center"/>
    </xf>
    <xf numFmtId="0" fontId="25" fillId="19" borderId="11" xfId="24" applyFont="1" applyFill="1" applyBorder="1" applyAlignment="1">
      <alignment horizontal="center" vertical="center"/>
    </xf>
    <xf numFmtId="0" fontId="25" fillId="18" borderId="11" xfId="24" applyFont="1" applyFill="1" applyBorder="1" applyAlignment="1">
      <alignment horizontal="center" vertical="top" wrapText="1"/>
    </xf>
    <xf numFmtId="0" fontId="25" fillId="17" borderId="11" xfId="24" applyFont="1" applyFill="1" applyBorder="1" applyAlignment="1">
      <alignment horizontal="center" vertical="center" wrapText="1"/>
    </xf>
    <xf numFmtId="0" fontId="25" fillId="16" borderId="11" xfId="24" applyFont="1" applyFill="1" applyBorder="1" applyAlignment="1">
      <alignment horizontal="center" vertical="top" wrapText="1"/>
    </xf>
    <xf numFmtId="0" fontId="25" fillId="15" borderId="11" xfId="24" applyFont="1" applyFill="1" applyBorder="1" applyAlignment="1">
      <alignment horizontal="center" vertical="top" wrapText="1"/>
    </xf>
    <xf numFmtId="168" fontId="49" fillId="0" borderId="0" xfId="24" applyNumberFormat="1" applyFont="1"/>
    <xf numFmtId="0" fontId="49" fillId="0" borderId="0" xfId="24" applyFont="1" applyAlignment="1">
      <alignment horizontal="right"/>
    </xf>
    <xf numFmtId="0" fontId="50" fillId="0" borderId="0" xfId="24" applyFont="1"/>
    <xf numFmtId="0" fontId="51" fillId="0" borderId="0" xfId="24" applyFont="1"/>
    <xf numFmtId="0" fontId="0" fillId="37" borderId="0" xfId="0" applyFill="1"/>
    <xf numFmtId="0" fontId="1" fillId="9" borderId="0" xfId="0" applyFont="1" applyFill="1"/>
    <xf numFmtId="11" fontId="0" fillId="14" borderId="0" xfId="0" applyNumberFormat="1" applyFont="1" applyFill="1"/>
    <xf numFmtId="0" fontId="12" fillId="0" borderId="0" xfId="0" applyFont="1" applyBorder="1" applyAlignment="1">
      <alignment horizontal="center" vertical="top"/>
    </xf>
    <xf numFmtId="0" fontId="0" fillId="0" borderId="0" xfId="0" applyNumberFormat="1"/>
    <xf numFmtId="0" fontId="0" fillId="0" borderId="0" xfId="0" applyAlignment="1">
      <alignment horizontal="left"/>
    </xf>
    <xf numFmtId="11" fontId="0" fillId="4" borderId="0" xfId="0" applyNumberFormat="1" applyFont="1" applyFill="1"/>
    <xf numFmtId="11" fontId="0" fillId="4" borderId="0" xfId="0" applyNumberFormat="1" applyFill="1"/>
    <xf numFmtId="164" fontId="0" fillId="4" borderId="0" xfId="0" applyNumberFormat="1" applyFill="1"/>
    <xf numFmtId="11" fontId="19" fillId="4" borderId="0" xfId="16" applyNumberFormat="1" applyFont="1" applyFill="1"/>
    <xf numFmtId="11" fontId="0" fillId="0" borderId="0" xfId="0" applyNumberFormat="1" applyFont="1" applyFill="1"/>
    <xf numFmtId="11" fontId="0" fillId="0" borderId="0" xfId="0" applyNumberFormat="1" applyFill="1"/>
    <xf numFmtId="164" fontId="0" fillId="0" borderId="0" xfId="0" applyNumberFormat="1" applyFill="1"/>
    <xf numFmtId="11" fontId="19" fillId="0" borderId="0" xfId="16" applyNumberFormat="1" applyFont="1" applyFill="1"/>
    <xf numFmtId="0" fontId="46" fillId="0" borderId="0" xfId="0" applyFont="1" applyAlignment="1">
      <alignment horizontal="left" wrapText="1"/>
    </xf>
    <xf numFmtId="0" fontId="45" fillId="0" borderId="0" xfId="13" applyFont="1" applyAlignment="1">
      <alignment horizontal="left" wrapText="1"/>
    </xf>
    <xf numFmtId="0" fontId="0" fillId="0" borderId="0" xfId="0" applyAlignment="1">
      <alignment wrapText="1"/>
    </xf>
    <xf numFmtId="3" fontId="43" fillId="0" borderId="17" xfId="0" applyNumberFormat="1" applyFont="1" applyBorder="1" applyAlignment="1">
      <alignment horizontal="left" wrapText="1"/>
    </xf>
    <xf numFmtId="0" fontId="0" fillId="0" borderId="17" xfId="0" applyBorder="1" applyAlignment="1">
      <alignment horizontal="left"/>
    </xf>
    <xf numFmtId="3" fontId="43" fillId="0" borderId="16" xfId="23" applyNumberFormat="1" applyFont="1" applyBorder="1">
      <alignment horizontal="left" wrapText="1"/>
    </xf>
    <xf numFmtId="0" fontId="6" fillId="0" borderId="8" xfId="8">
      <alignment wrapText="1"/>
    </xf>
    <xf numFmtId="0" fontId="37" fillId="0" borderId="0" xfId="0" applyFont="1" applyAlignment="1">
      <alignment horizontal="left"/>
    </xf>
    <xf numFmtId="0" fontId="0" fillId="0" borderId="0" xfId="0" applyAlignment="1">
      <alignment horizontal="left"/>
    </xf>
    <xf numFmtId="0" fontId="10" fillId="0" borderId="0" xfId="15" applyFont="1" applyAlignment="1">
      <alignment horizontal="left"/>
    </xf>
    <xf numFmtId="0" fontId="9" fillId="0" borderId="0" xfId="15" applyAlignment="1">
      <alignment horizontal="left"/>
    </xf>
    <xf numFmtId="0" fontId="11" fillId="0" borderId="0" xfId="15" applyFont="1" applyAlignment="1">
      <alignment horizontal="left"/>
    </xf>
    <xf numFmtId="0" fontId="15" fillId="0" borderId="0" xfId="15" applyFont="1" applyAlignment="1">
      <alignment horizontal="left"/>
    </xf>
    <xf numFmtId="0" fontId="16" fillId="0" borderId="0" xfId="15" applyFont="1" applyAlignment="1">
      <alignment horizontal="left"/>
    </xf>
    <xf numFmtId="0" fontId="36" fillId="0" borderId="0" xfId="0" applyFont="1" applyAlignment="1">
      <alignment horizontal="left"/>
    </xf>
    <xf numFmtId="0" fontId="10" fillId="0" borderId="0" xfId="15" applyFont="1" applyAlignment="1">
      <alignment horizontal="center"/>
    </xf>
    <xf numFmtId="0" fontId="9" fillId="0" borderId="0" xfId="15"/>
    <xf numFmtId="0" fontId="11" fillId="0" borderId="0" xfId="15" applyFont="1" applyAlignment="1">
      <alignment horizontal="center"/>
    </xf>
    <xf numFmtId="0" fontId="9" fillId="0" borderId="0" xfId="15" applyAlignment="1">
      <alignment horizontal="center"/>
    </xf>
    <xf numFmtId="0" fontId="12" fillId="8" borderId="18" xfId="0" applyFont="1" applyFill="1" applyBorder="1" applyAlignment="1">
      <alignment horizontal="center" vertical="top"/>
    </xf>
    <xf numFmtId="0" fontId="12" fillId="8" borderId="19" xfId="0" applyFont="1" applyFill="1" applyBorder="1" applyAlignment="1">
      <alignment horizontal="center" vertical="top"/>
    </xf>
    <xf numFmtId="0" fontId="12" fillId="8" borderId="20" xfId="0" applyFont="1" applyFill="1" applyBorder="1" applyAlignment="1">
      <alignment horizontal="center" vertical="top"/>
    </xf>
    <xf numFmtId="0" fontId="12" fillId="8" borderId="21" xfId="0" applyFont="1" applyFill="1" applyBorder="1" applyAlignment="1">
      <alignment horizontal="center" vertical="top"/>
    </xf>
    <xf numFmtId="0" fontId="12" fillId="0" borderId="18" xfId="0" applyFont="1" applyBorder="1" applyAlignment="1">
      <alignment horizontal="center" vertical="top"/>
    </xf>
    <xf numFmtId="0" fontId="12" fillId="4" borderId="18" xfId="0" applyFont="1" applyFill="1" applyBorder="1" applyAlignment="1">
      <alignment horizontal="center" vertical="top"/>
    </xf>
    <xf numFmtId="0" fontId="53" fillId="0" borderId="0" xfId="0" applyFont="1"/>
    <xf numFmtId="0" fontId="54" fillId="0" borderId="0" xfId="0" applyFont="1"/>
  </cellXfs>
  <cellStyles count="25">
    <cellStyle name="Body: normal cell" xfId="4" xr:uid="{00000000-0005-0000-0000-000000000000}"/>
    <cellStyle name="Body: normal cell 2" xfId="10" xr:uid="{00000000-0005-0000-0000-000001000000}"/>
    <cellStyle name="Comma" xfId="19" builtinId="3"/>
    <cellStyle name="Font: Calibri, 9pt regular" xfId="1" xr:uid="{00000000-0005-0000-0000-000002000000}"/>
    <cellStyle name="Font: Calibri, 9pt regular 2" xfId="12" xr:uid="{00000000-0005-0000-0000-000003000000}"/>
    <cellStyle name="Footnotes: top row" xfId="6" xr:uid="{00000000-0005-0000-0000-000004000000}"/>
    <cellStyle name="Footnotes: top row 2" xfId="8" xr:uid="{00000000-0005-0000-0000-000005000000}"/>
    <cellStyle name="Header: bottom row" xfId="2" xr:uid="{00000000-0005-0000-0000-000006000000}"/>
    <cellStyle name="Header: bottom row 2" xfId="11" xr:uid="{00000000-0005-0000-0000-000007000000}"/>
    <cellStyle name="Header: top rows" xfId="23" xr:uid="{05775B4C-01D2-42EC-8B78-076E2A0633C9}"/>
    <cellStyle name="Hyperlink" xfId="17" builtinId="8"/>
    <cellStyle name="Normal" xfId="0" builtinId="0"/>
    <cellStyle name="Normal 13" xfId="20" xr:uid="{E4E9CCD7-E248-4D45-BADB-353F00C35E2A}"/>
    <cellStyle name="Normal 2" xfId="7" xr:uid="{00000000-0005-0000-0000-000009000000}"/>
    <cellStyle name="Normal 3" xfId="15" xr:uid="{4395CEAA-31B6-4829-8303-2415493E5A41}"/>
    <cellStyle name="Normal 4" xfId="16" xr:uid="{0A2D52DF-A5B5-41D4-803A-2CC36AB71D58}"/>
    <cellStyle name="Normal 5" xfId="18" xr:uid="{19B7D59F-A2B0-4DAA-BAE3-DB72E40A5C0A}"/>
    <cellStyle name="Normal 6" xfId="22" xr:uid="{BC130290-CA1F-4681-A3C6-7414F683D51B}"/>
    <cellStyle name="Normal 7" xfId="24" xr:uid="{1DC552E9-7D6C-4AA2-9561-EFC183FBD385}"/>
    <cellStyle name="Normal_Included emissions" xfId="21" xr:uid="{BA468143-81E7-479B-A3AC-119B5D4D22F8}"/>
    <cellStyle name="Parent row" xfId="5" xr:uid="{00000000-0005-0000-0000-00000A000000}"/>
    <cellStyle name="Parent row 2" xfId="9" xr:uid="{00000000-0005-0000-0000-00000B000000}"/>
    <cellStyle name="Percent" xfId="14" builtinId="5"/>
    <cellStyle name="Table title" xfId="3" xr:uid="{00000000-0005-0000-0000-00000C000000}"/>
    <cellStyle name="Table title 2" xfId="13" xr:uid="{00000000-0005-0000-0000-00000D000000}"/>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99"/>
      <color rgb="FFCC9900"/>
      <color rgb="FFFF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externalLink" Target="externalLinks/externalLink4.xml"/><Relationship Id="rId63"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2.xml"/><Relationship Id="rId58" Type="http://schemas.openxmlformats.org/officeDocument/2006/relationships/externalLink" Target="externalLinks/externalLink7.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externalLink" Target="externalLinks/externalLink5.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externalLink" Target="externalLinks/externalLink3.xml"/><Relationship Id="rId62"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6.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1.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v>Total Residential Energy Use</c:v>
          </c:tx>
          <c:marker>
            <c:symbol val="none"/>
          </c:marker>
          <c:cat>
            <c:numRef>
              <c:f>'E3-residential data'!$B$4:$AI$4</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'E3-residential data'!$B$129:$AI$129</c:f>
              <c:numCache>
                <c:formatCode>General</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00-F7A7-4AC4-AA43-9EC18FDDFA1B}"/>
            </c:ext>
          </c:extLst>
        </c:ser>
        <c:dLbls>
          <c:showLegendKey val="0"/>
          <c:showVal val="0"/>
          <c:showCatName val="0"/>
          <c:showSerName val="0"/>
          <c:showPercent val="0"/>
          <c:showBubbleSize val="0"/>
        </c:dLbls>
        <c:smooth val="0"/>
        <c:axId val="153701760"/>
        <c:axId val="153711744"/>
      </c:lineChart>
      <c:catAx>
        <c:axId val="153701760"/>
        <c:scaling>
          <c:orientation val="minMax"/>
        </c:scaling>
        <c:delete val="0"/>
        <c:axPos val="b"/>
        <c:numFmt formatCode="General" sourceLinked="1"/>
        <c:majorTickMark val="out"/>
        <c:minorTickMark val="none"/>
        <c:tickLblPos val="nextTo"/>
        <c:crossAx val="153711744"/>
        <c:crosses val="autoZero"/>
        <c:auto val="1"/>
        <c:lblAlgn val="ctr"/>
        <c:lblOffset val="100"/>
        <c:noMultiLvlLbl val="0"/>
      </c:catAx>
      <c:valAx>
        <c:axId val="153711744"/>
        <c:scaling>
          <c:orientation val="minMax"/>
        </c:scaling>
        <c:delete val="0"/>
        <c:axPos val="l"/>
        <c:majorGridlines/>
        <c:title>
          <c:tx>
            <c:rich>
              <a:bodyPr/>
              <a:lstStyle/>
              <a:p>
                <a:pPr>
                  <a:defRPr/>
                </a:pPr>
                <a:r>
                  <a:rPr lang="en-US"/>
                  <a:t>BTU</a:t>
                </a:r>
              </a:p>
            </c:rich>
          </c:tx>
          <c:overlay val="0"/>
        </c:title>
        <c:numFmt formatCode="General" sourceLinked="1"/>
        <c:majorTickMark val="out"/>
        <c:minorTickMark val="none"/>
        <c:tickLblPos val="nextTo"/>
        <c:crossAx val="153701760"/>
        <c:crosses val="autoZero"/>
        <c:crossBetween val="between"/>
      </c:valAx>
    </c:plotArea>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4</xdr:col>
      <xdr:colOff>15875</xdr:colOff>
      <xdr:row>50</xdr:row>
      <xdr:rowOff>63501</xdr:rowOff>
    </xdr:from>
    <xdr:to>
      <xdr:col>10</xdr:col>
      <xdr:colOff>530225</xdr:colOff>
      <xdr:row>56</xdr:row>
      <xdr:rowOff>102312</xdr:rowOff>
    </xdr:to>
    <xdr:pic>
      <xdr:nvPicPr>
        <xdr:cNvPr id="2" name="Picture 1" descr="Text&#10;&#10;Description automatically generated">
          <a:extLst>
            <a:ext uri="{FF2B5EF4-FFF2-40B4-BE49-F238E27FC236}">
              <a16:creationId xmlns:a16="http://schemas.microsoft.com/office/drawing/2014/main" id="{4A72CF3B-D0E8-E760-7A3F-A670810832F0}"/>
            </a:ext>
          </a:extLst>
        </xdr:cNvPr>
        <xdr:cNvPicPr>
          <a:picLocks noChangeAspect="1"/>
        </xdr:cNvPicPr>
      </xdr:nvPicPr>
      <xdr:blipFill>
        <a:blip xmlns:r="http://schemas.openxmlformats.org/officeDocument/2006/relationships" r:embed="rId1"/>
        <a:stretch>
          <a:fillRect/>
        </a:stretch>
      </xdr:blipFill>
      <xdr:spPr>
        <a:xfrm>
          <a:off x="7131050" y="9112251"/>
          <a:ext cx="4371975" cy="112466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148</xdr:row>
      <xdr:rowOff>0</xdr:rowOff>
    </xdr:from>
    <xdr:to>
      <xdr:col>26</xdr:col>
      <xdr:colOff>590653</xdr:colOff>
      <xdr:row>167</xdr:row>
      <xdr:rowOff>47166</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0" y="26860500"/>
          <a:ext cx="17104762" cy="3666667"/>
        </a:xfrm>
        <a:prstGeom prst="rect">
          <a:avLst/>
        </a:prstGeom>
      </xdr:spPr>
    </xdr:pic>
    <xdr:clientData/>
  </xdr:twoCellAnchor>
  <xdr:twoCellAnchor>
    <xdr:from>
      <xdr:col>0</xdr:col>
      <xdr:colOff>152867</xdr:colOff>
      <xdr:row>130</xdr:row>
      <xdr:rowOff>67702</xdr:rowOff>
    </xdr:from>
    <xdr:to>
      <xdr:col>6</xdr:col>
      <xdr:colOff>390431</xdr:colOff>
      <xdr:row>145</xdr:row>
      <xdr:rowOff>48652</xdr:rowOff>
    </xdr:to>
    <xdr:graphicFrame macro="">
      <xdr:nvGraphicFramePr>
        <xdr:cNvPr id="3" name="Chart 2">
          <a:extLst>
            <a:ext uri="{FF2B5EF4-FFF2-40B4-BE49-F238E27FC236}">
              <a16:creationId xmlns:a16="http://schemas.microsoft.com/office/drawing/2014/main" id="{00000000-0008-0000-0D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alifornia/CA-eps/calibration_v6.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shelley/Dropbox%20(Energy%20Innovation)/PC%20(2)/Documents/GitHub_Repositories/eps-california/InputData/bldgs/BDEQ/BAU%20Distribued%20Electricity%20Quantities.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shelley/Dropbox%20(Energy%20Innovation)/PC%20(2)/Documents/GitHub_Repositories/eps-us/InputData/bldgs/BCEU/BAU%20Components%20Energy%20UseUS.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Users\jeff-nonadmin\Dropbox%20(Energy%20Innovation)\EI-PlcyMdl\eps-1.5.0-us-wipE\InputData\web-app\BCF\BTU%20Conversion%20Factors.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shelley/Dropbox%20(Energy%20Innovation)/PC%20(2)/Downloads/fuel_activity_inventory_by_sector_all_00-19%2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row r="38">
          <cell r="A38">
            <v>1000000000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Crosswalk"/>
      <sheetName val="Notes"/>
      <sheetName val="In-State Fuel Heat Content_2019"/>
      <sheetName val="CEC_2019_Electricity by Utility"/>
      <sheetName val="CEC_Gen and Cap"/>
      <sheetName val="CEC_B_SB100_Ref_20210204"/>
      <sheetName val="CEC_A_Base_Ref_20210204"/>
      <sheetName val="CEC Demand BaseMid"/>
      <sheetName val="CEC imports"/>
      <sheetName val="Included emissions_2019"/>
      <sheetName val="Sheet1"/>
      <sheetName val="CARB"/>
      <sheetName val="imported elec emissions"/>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860"/>
      <sheetName val="AEO8"/>
      <sheetName val="AEO 9"/>
      <sheetName val="Cross-Page Data"/>
      <sheetName val="AEO_CO2"/>
      <sheetName val="EPA_CO2e Total by State"/>
      <sheetName val="EPA_CO2 Energy Related"/>
    </sheetNames>
    <sheetDataSet>
      <sheetData sheetId="0" refreshError="1"/>
      <sheetData sheetId="1"/>
      <sheetData sheetId="2">
        <row r="4">
          <cell r="A4">
            <v>2.9307099999999999E-7</v>
          </cell>
        </row>
        <row r="12">
          <cell r="A12">
            <v>1000000</v>
          </cell>
        </row>
        <row r="13">
          <cell r="A13">
            <v>1000000000</v>
          </cell>
        </row>
      </sheetData>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RECS HC2.1"/>
      <sheetName val="AEO21 Table 21"/>
      <sheetName val="AEO21 Table 22"/>
      <sheetName val="AEO22 Table 21"/>
      <sheetName val="AEO22 Table 22"/>
      <sheetName val="BDESC"/>
      <sheetName val="IEPR 2021 Electricity_MidDemand"/>
      <sheetName val="DownscaledData BEOfDS"/>
      <sheetName val="Calculations"/>
      <sheetName val="BDEQ-BEOfDS-urban-residential"/>
      <sheetName val="BDEQ-BEOfDS-rural-residential"/>
      <sheetName val="BDEQ-BEOfDS-commercial"/>
      <sheetName val="BDEQ-BDESC-urban-residential"/>
      <sheetName val="BDEQ-BDESC-rural-residential"/>
      <sheetName val="BDEQ-BDESC-commercial"/>
    </sheetNames>
    <sheetDataSet>
      <sheetData sheetId="0">
        <row r="36">
          <cell r="A36">
            <v>0.81308184246741677</v>
          </cell>
        </row>
        <row r="37">
          <cell r="A37">
            <v>0.18691815753258317</v>
          </cell>
        </row>
        <row r="39">
          <cell r="B39">
            <v>1000000</v>
          </cell>
        </row>
        <row r="40">
          <cell r="B40">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21 Table 4"/>
      <sheetName val="AEO22 Table 4"/>
      <sheetName val="AEO21 Table 5"/>
      <sheetName val="AEO22 Table 5"/>
      <sheetName val="District Heat"/>
      <sheetName val="District Heat Fuel Use Data"/>
      <sheetName val="RECS HC2.1"/>
      <sheetName val="Water and Waste"/>
      <sheetName val="Calculations"/>
      <sheetName val="BCEU-urban-residential-heating"/>
      <sheetName val="BCEU-urban-residential-cooling"/>
      <sheetName val="BCEU-urban-residential-lighting"/>
      <sheetName val="BCEU-urban-residential-appl"/>
      <sheetName val="BCEU-urban-residential-other"/>
      <sheetName val="BCEU-rural-residential-heating"/>
      <sheetName val="BCEU-rural-residential-cooling"/>
      <sheetName val="BCEU-rural-residential-lighting"/>
      <sheetName val="BCEU-rural-residential-appl"/>
      <sheetName val="BCEU-rural-residential-other"/>
      <sheetName val="BCEU-commercial-heating"/>
      <sheetName val="BCEU-commercial-cooling"/>
      <sheetName val="BCEU-commercial-lighting"/>
      <sheetName val="BCEU-commercial-appl"/>
      <sheetName val="BCEU-commercial-other"/>
      <sheetName val="BCEU-all-envelope"/>
    </sheetNames>
    <sheetDataSet>
      <sheetData sheetId="0">
        <row r="59">
          <cell r="C59">
            <v>0.04</v>
          </cell>
        </row>
        <row r="97">
          <cell r="A97">
            <v>0.81308184246741677</v>
          </cell>
        </row>
        <row r="98">
          <cell r="A98">
            <v>0.18691815753258317</v>
          </cell>
        </row>
        <row r="100">
          <cell r="B100">
            <v>1000000000000000</v>
          </cell>
        </row>
      </sheetData>
      <sheetData sheetId="1">
        <row r="1">
          <cell r="C1">
            <v>2020</v>
          </cell>
          <cell r="D1">
            <v>2021</v>
          </cell>
          <cell r="E1">
            <v>2022</v>
          </cell>
          <cell r="F1">
            <v>2023</v>
          </cell>
          <cell r="G1">
            <v>2024</v>
          </cell>
          <cell r="H1">
            <v>2025</v>
          </cell>
          <cell r="I1">
            <v>2026</v>
          </cell>
          <cell r="J1">
            <v>2027</v>
          </cell>
          <cell r="K1">
            <v>2028</v>
          </cell>
          <cell r="L1">
            <v>2029</v>
          </cell>
          <cell r="M1">
            <v>2030</v>
          </cell>
          <cell r="N1">
            <v>2031</v>
          </cell>
          <cell r="O1">
            <v>2032</v>
          </cell>
          <cell r="P1">
            <v>2033</v>
          </cell>
          <cell r="Q1">
            <v>2034</v>
          </cell>
          <cell r="R1">
            <v>2035</v>
          </cell>
          <cell r="S1">
            <v>2036</v>
          </cell>
          <cell r="T1">
            <v>2037</v>
          </cell>
          <cell r="U1">
            <v>2038</v>
          </cell>
          <cell r="V1">
            <v>2039</v>
          </cell>
          <cell r="W1">
            <v>2040</v>
          </cell>
          <cell r="X1">
            <v>2041</v>
          </cell>
          <cell r="Y1">
            <v>2042</v>
          </cell>
          <cell r="Z1">
            <v>2043</v>
          </cell>
          <cell r="AA1">
            <v>2044</v>
          </cell>
          <cell r="AB1">
            <v>2045</v>
          </cell>
          <cell r="AC1">
            <v>2046</v>
          </cell>
          <cell r="AD1">
            <v>2047</v>
          </cell>
          <cell r="AE1">
            <v>2048</v>
          </cell>
          <cell r="AF1">
            <v>2049</v>
          </cell>
          <cell r="AG1">
            <v>2050</v>
          </cell>
        </row>
        <row r="34">
          <cell r="A34" t="str">
            <v>RKI000:fa_SpaceHeating</v>
          </cell>
          <cell r="C34">
            <v>0.64898400000000001</v>
          </cell>
          <cell r="D34">
            <v>0.698291</v>
          </cell>
          <cell r="E34">
            <v>0.70646799999999998</v>
          </cell>
          <cell r="F34">
            <v>0.70282699999999998</v>
          </cell>
          <cell r="G34">
            <v>0.70100700000000005</v>
          </cell>
          <cell r="H34">
            <v>0.69955000000000001</v>
          </cell>
          <cell r="I34">
            <v>0.69717200000000001</v>
          </cell>
          <cell r="J34">
            <v>0.69381800000000005</v>
          </cell>
          <cell r="K34">
            <v>0.69023100000000004</v>
          </cell>
          <cell r="L34">
            <v>0.68633999999999995</v>
          </cell>
          <cell r="M34">
            <v>0.68220999999999998</v>
          </cell>
          <cell r="N34">
            <v>0.677813</v>
          </cell>
          <cell r="O34">
            <v>0.67333100000000001</v>
          </cell>
          <cell r="P34">
            <v>0.66909799999999997</v>
          </cell>
          <cell r="Q34">
            <v>0.66502499999999998</v>
          </cell>
          <cell r="R34">
            <v>0.66157299999999997</v>
          </cell>
          <cell r="S34">
            <v>0.65805199999999997</v>
          </cell>
          <cell r="T34">
            <v>0.65450399999999997</v>
          </cell>
          <cell r="U34">
            <v>0.65083400000000002</v>
          </cell>
          <cell r="V34">
            <v>0.64706300000000005</v>
          </cell>
          <cell r="W34">
            <v>0.64349699999999999</v>
          </cell>
          <cell r="X34">
            <v>0.63974600000000004</v>
          </cell>
          <cell r="Y34">
            <v>0.635992</v>
          </cell>
          <cell r="Z34">
            <v>0.63249</v>
          </cell>
          <cell r="AA34">
            <v>0.62895299999999998</v>
          </cell>
          <cell r="AB34">
            <v>0.62526700000000002</v>
          </cell>
          <cell r="AC34">
            <v>0.62189499999999998</v>
          </cell>
          <cell r="AD34">
            <v>0.618506</v>
          </cell>
          <cell r="AE34">
            <v>0.61529800000000001</v>
          </cell>
          <cell r="AF34">
            <v>0.61255000000000004</v>
          </cell>
          <cell r="AG34">
            <v>0.60998300000000005</v>
          </cell>
          <cell r="AH34">
            <v>-2.0639999999999999E-3</v>
          </cell>
        </row>
        <row r="35">
          <cell r="A35" t="str">
            <v>RKI000:fa_SpaceCooling</v>
          </cell>
          <cell r="C35">
            <v>0.80538299999999996</v>
          </cell>
          <cell r="D35">
            <v>0.76629999999999998</v>
          </cell>
          <cell r="E35">
            <v>0.862066</v>
          </cell>
          <cell r="F35">
            <v>0.87731000000000003</v>
          </cell>
          <cell r="G35">
            <v>0.89366500000000004</v>
          </cell>
          <cell r="H35">
            <v>0.91085099999999997</v>
          </cell>
          <cell r="I35">
            <v>0.92764500000000005</v>
          </cell>
          <cell r="J35">
            <v>0.94383300000000003</v>
          </cell>
          <cell r="K35">
            <v>0.95990799999999998</v>
          </cell>
          <cell r="L35">
            <v>0.97595699999999996</v>
          </cell>
          <cell r="M35">
            <v>0.99166100000000001</v>
          </cell>
          <cell r="N35">
            <v>1.0076400000000001</v>
          </cell>
          <cell r="O35">
            <v>1.0244169999999999</v>
          </cell>
          <cell r="P35">
            <v>1.0419830000000001</v>
          </cell>
          <cell r="Q35">
            <v>1.0606640000000001</v>
          </cell>
          <cell r="R35">
            <v>1.0810999999999999</v>
          </cell>
          <cell r="S35">
            <v>1.1021099999999999</v>
          </cell>
          <cell r="T35">
            <v>1.124333</v>
          </cell>
          <cell r="U35">
            <v>1.1463190000000001</v>
          </cell>
          <cell r="V35">
            <v>1.1682380000000001</v>
          </cell>
          <cell r="W35">
            <v>1.1908369999999999</v>
          </cell>
          <cell r="X35">
            <v>1.2130559999999999</v>
          </cell>
          <cell r="Y35">
            <v>1.2363010000000001</v>
          </cell>
          <cell r="Z35">
            <v>1.259563</v>
          </cell>
          <cell r="AA35">
            <v>1.2838290000000001</v>
          </cell>
          <cell r="AB35">
            <v>1.3078540000000001</v>
          </cell>
          <cell r="AC35">
            <v>1.3327100000000001</v>
          </cell>
          <cell r="AD35">
            <v>1.3578159999999999</v>
          </cell>
          <cell r="AE35">
            <v>1.3846069999999999</v>
          </cell>
          <cell r="AF35">
            <v>1.4118980000000001</v>
          </cell>
          <cell r="AG35">
            <v>1.440232</v>
          </cell>
          <cell r="AH35">
            <v>1.9564000000000002E-2</v>
          </cell>
        </row>
        <row r="36">
          <cell r="A36" t="str">
            <v>RKI000:fa_WaterHeating</v>
          </cell>
          <cell r="C36">
            <v>0.60754699999999995</v>
          </cell>
          <cell r="D36">
            <v>0.61014400000000002</v>
          </cell>
          <cell r="E36">
            <v>0.61307400000000001</v>
          </cell>
          <cell r="F36">
            <v>0.61509000000000003</v>
          </cell>
          <cell r="G36">
            <v>0.61784600000000001</v>
          </cell>
          <cell r="H36">
            <v>0.62017199999999995</v>
          </cell>
          <cell r="I36">
            <v>0.62165599999999999</v>
          </cell>
          <cell r="J36">
            <v>0.62265599999999999</v>
          </cell>
          <cell r="K36">
            <v>0.62332200000000004</v>
          </cell>
          <cell r="L36">
            <v>0.62390000000000001</v>
          </cell>
          <cell r="M36">
            <v>0.62448300000000001</v>
          </cell>
          <cell r="N36">
            <v>0.62500299999999998</v>
          </cell>
          <cell r="O36">
            <v>0.62585900000000005</v>
          </cell>
          <cell r="P36">
            <v>0.62711399999999995</v>
          </cell>
          <cell r="Q36">
            <v>0.62881900000000002</v>
          </cell>
          <cell r="R36">
            <v>0.631185</v>
          </cell>
          <cell r="S36">
            <v>0.63385100000000005</v>
          </cell>
          <cell r="T36">
            <v>0.63667799999999997</v>
          </cell>
          <cell r="U36">
            <v>0.63955099999999998</v>
          </cell>
          <cell r="V36">
            <v>0.64216099999999998</v>
          </cell>
          <cell r="W36">
            <v>0.64469600000000005</v>
          </cell>
          <cell r="X36">
            <v>0.64713500000000002</v>
          </cell>
          <cell r="Y36">
            <v>0.64963400000000004</v>
          </cell>
          <cell r="Z36">
            <v>0.65232999999999997</v>
          </cell>
          <cell r="AA36">
            <v>0.65517400000000003</v>
          </cell>
          <cell r="AB36">
            <v>0.65808800000000001</v>
          </cell>
          <cell r="AC36">
            <v>0.66132500000000005</v>
          </cell>
          <cell r="AD36">
            <v>0.66480600000000001</v>
          </cell>
          <cell r="AE36">
            <v>0.66864299999999999</v>
          </cell>
          <cell r="AF36">
            <v>0.67298500000000006</v>
          </cell>
          <cell r="AG36">
            <v>0.67757100000000003</v>
          </cell>
          <cell r="AH36">
            <v>3.643E-3</v>
          </cell>
        </row>
        <row r="37">
          <cell r="A37" t="str">
            <v>RKI000:fa_Refrigeration</v>
          </cell>
          <cell r="C37">
            <v>0.29757099999999997</v>
          </cell>
          <cell r="D37">
            <v>0.295346</v>
          </cell>
          <cell r="E37">
            <v>0.293794</v>
          </cell>
          <cell r="F37">
            <v>0.29208899999999999</v>
          </cell>
          <cell r="G37">
            <v>0.29061599999999999</v>
          </cell>
          <cell r="H37">
            <v>0.28947400000000001</v>
          </cell>
          <cell r="I37">
            <v>0.28854099999999999</v>
          </cell>
          <cell r="J37">
            <v>0.28769600000000001</v>
          </cell>
          <cell r="K37">
            <v>0.28695900000000002</v>
          </cell>
          <cell r="L37">
            <v>0.28637600000000002</v>
          </cell>
          <cell r="M37">
            <v>0.28598000000000001</v>
          </cell>
          <cell r="N37">
            <v>0.28582600000000002</v>
          </cell>
          <cell r="O37">
            <v>0.28596500000000002</v>
          </cell>
          <cell r="P37">
            <v>0.28639300000000001</v>
          </cell>
          <cell r="Q37">
            <v>0.28710599999999997</v>
          </cell>
          <cell r="R37">
            <v>0.28817399999999999</v>
          </cell>
          <cell r="S37">
            <v>0.28956700000000002</v>
          </cell>
          <cell r="T37">
            <v>0.29125800000000002</v>
          </cell>
          <cell r="U37">
            <v>0.29325600000000002</v>
          </cell>
          <cell r="V37">
            <v>0.29553299999999999</v>
          </cell>
          <cell r="W37">
            <v>0.298126</v>
          </cell>
          <cell r="X37">
            <v>0.30101800000000001</v>
          </cell>
          <cell r="Y37">
            <v>0.30418000000000001</v>
          </cell>
          <cell r="Z37">
            <v>0.30732399999999999</v>
          </cell>
          <cell r="AA37">
            <v>0.31043999999999999</v>
          </cell>
          <cell r="AB37">
            <v>0.31352000000000002</v>
          </cell>
          <cell r="AC37">
            <v>0.31655800000000001</v>
          </cell>
          <cell r="AD37">
            <v>0.31952199999999997</v>
          </cell>
          <cell r="AE37">
            <v>0.322411</v>
          </cell>
          <cell r="AF37">
            <v>0.325241</v>
          </cell>
          <cell r="AG37">
            <v>0.328011</v>
          </cell>
          <cell r="AH37">
            <v>3.2520000000000001E-3</v>
          </cell>
        </row>
        <row r="38">
          <cell r="A38" t="str">
            <v>RKI000:fa_Cooking</v>
          </cell>
          <cell r="C38">
            <v>5.5007E-2</v>
          </cell>
          <cell r="D38">
            <v>5.5161000000000002E-2</v>
          </cell>
          <cell r="E38">
            <v>5.5460000000000002E-2</v>
          </cell>
          <cell r="F38">
            <v>5.5750000000000001E-2</v>
          </cell>
          <cell r="G38">
            <v>5.6044999999999998E-2</v>
          </cell>
          <cell r="H38">
            <v>5.6356999999999997E-2</v>
          </cell>
          <cell r="I38">
            <v>5.6662999999999998E-2</v>
          </cell>
          <cell r="J38">
            <v>5.6938000000000002E-2</v>
          </cell>
          <cell r="K38">
            <v>5.7182999999999998E-2</v>
          </cell>
          <cell r="L38">
            <v>5.7389000000000003E-2</v>
          </cell>
          <cell r="M38">
            <v>5.7556000000000003E-2</v>
          </cell>
          <cell r="N38">
            <v>5.7675999999999998E-2</v>
          </cell>
          <cell r="O38">
            <v>5.7755000000000001E-2</v>
          </cell>
          <cell r="P38">
            <v>5.7840999999999997E-2</v>
          </cell>
          <cell r="Q38">
            <v>5.7946999999999999E-2</v>
          </cell>
          <cell r="R38">
            <v>5.8089000000000002E-2</v>
          </cell>
          <cell r="S38">
            <v>5.8269000000000001E-2</v>
          </cell>
          <cell r="T38">
            <v>5.8487999999999998E-2</v>
          </cell>
          <cell r="U38">
            <v>5.8698E-2</v>
          </cell>
          <cell r="V38">
            <v>5.8899E-2</v>
          </cell>
          <cell r="W38">
            <v>5.9097999999999998E-2</v>
          </cell>
          <cell r="X38">
            <v>5.9290000000000002E-2</v>
          </cell>
          <cell r="Y38">
            <v>5.9472999999999998E-2</v>
          </cell>
          <cell r="Z38">
            <v>5.9649000000000001E-2</v>
          </cell>
          <cell r="AA38">
            <v>5.9818000000000003E-2</v>
          </cell>
          <cell r="AB38">
            <v>5.9979999999999999E-2</v>
          </cell>
          <cell r="AC38">
            <v>6.0138999999999998E-2</v>
          </cell>
          <cell r="AD38">
            <v>6.0290000000000003E-2</v>
          </cell>
          <cell r="AE38">
            <v>6.0440000000000001E-2</v>
          </cell>
          <cell r="AF38">
            <v>6.0595000000000003E-2</v>
          </cell>
          <cell r="AG38">
            <v>6.0755999999999998E-2</v>
          </cell>
          <cell r="AH38">
            <v>3.3189999999999999E-3</v>
          </cell>
        </row>
        <row r="39">
          <cell r="A39" t="str">
            <v>RKI000:fa_ClothesDryers</v>
          </cell>
          <cell r="C39">
            <v>0.21642</v>
          </cell>
          <cell r="D39">
            <v>0.220336</v>
          </cell>
          <cell r="E39">
            <v>0.224132</v>
          </cell>
          <cell r="F39">
            <v>0.22769200000000001</v>
          </cell>
          <cell r="G39">
            <v>0.23162199999999999</v>
          </cell>
          <cell r="H39">
            <v>0.23560700000000001</v>
          </cell>
          <cell r="I39">
            <v>0.239343</v>
          </cell>
          <cell r="J39">
            <v>0.242757</v>
          </cell>
          <cell r="K39">
            <v>0.246061</v>
          </cell>
          <cell r="L39">
            <v>0.24932599999999999</v>
          </cell>
          <cell r="M39">
            <v>0.25254500000000002</v>
          </cell>
          <cell r="N39">
            <v>0.25559799999999999</v>
          </cell>
          <cell r="O39">
            <v>0.25867800000000002</v>
          </cell>
          <cell r="P39">
            <v>0.26185199999999997</v>
          </cell>
          <cell r="Q39">
            <v>0.265235</v>
          </cell>
          <cell r="R39">
            <v>0.268841</v>
          </cell>
          <cell r="S39">
            <v>0.27256999999999998</v>
          </cell>
          <cell r="T39">
            <v>0.27624399999999999</v>
          </cell>
          <cell r="U39">
            <v>0.27982899999999999</v>
          </cell>
          <cell r="V39">
            <v>0.28336299999999998</v>
          </cell>
          <cell r="W39">
            <v>0.28689100000000001</v>
          </cell>
          <cell r="X39">
            <v>0.29037000000000002</v>
          </cell>
          <cell r="Y39">
            <v>0.29383700000000001</v>
          </cell>
          <cell r="Z39">
            <v>0.29735</v>
          </cell>
          <cell r="AA39">
            <v>0.30087399999999997</v>
          </cell>
          <cell r="AB39">
            <v>0.30434699999999998</v>
          </cell>
          <cell r="AC39">
            <v>0.307894</v>
          </cell>
          <cell r="AD39">
            <v>0.31149100000000002</v>
          </cell>
          <cell r="AE39">
            <v>0.31518600000000002</v>
          </cell>
          <cell r="AF39">
            <v>0.31905499999999998</v>
          </cell>
          <cell r="AG39">
            <v>0.32299800000000001</v>
          </cell>
          <cell r="AH39">
            <v>1.3436999999999999E-2</v>
          </cell>
        </row>
        <row r="40">
          <cell r="A40" t="str">
            <v>RKI000:fa_Freezers</v>
          </cell>
          <cell r="C40">
            <v>6.9181000000000006E-2</v>
          </cell>
          <cell r="D40">
            <v>6.8847000000000005E-2</v>
          </cell>
          <cell r="E40">
            <v>6.8697999999999995E-2</v>
          </cell>
          <cell r="F40">
            <v>6.8526000000000004E-2</v>
          </cell>
          <cell r="G40">
            <v>6.8339999999999998E-2</v>
          </cell>
          <cell r="H40">
            <v>6.8156999999999995E-2</v>
          </cell>
          <cell r="I40">
            <v>6.7953E-2</v>
          </cell>
          <cell r="J40">
            <v>6.7707000000000003E-2</v>
          </cell>
          <cell r="K40">
            <v>6.7460999999999993E-2</v>
          </cell>
          <cell r="L40">
            <v>6.7224000000000006E-2</v>
          </cell>
          <cell r="M40">
            <v>6.6994999999999999E-2</v>
          </cell>
          <cell r="N40">
            <v>6.6774E-2</v>
          </cell>
          <cell r="O40">
            <v>6.6570000000000004E-2</v>
          </cell>
          <cell r="P40">
            <v>6.6382999999999998E-2</v>
          </cell>
          <cell r="Q40">
            <v>6.6213999999999995E-2</v>
          </cell>
          <cell r="R40">
            <v>6.6076999999999997E-2</v>
          </cell>
          <cell r="S40">
            <v>6.5975000000000006E-2</v>
          </cell>
          <cell r="T40">
            <v>6.5902000000000002E-2</v>
          </cell>
          <cell r="U40">
            <v>6.5862000000000004E-2</v>
          </cell>
          <cell r="V40">
            <v>6.5854999999999997E-2</v>
          </cell>
          <cell r="W40">
            <v>6.5888000000000002E-2</v>
          </cell>
          <cell r="X40">
            <v>6.5965999999999997E-2</v>
          </cell>
          <cell r="Y40">
            <v>6.6082000000000002E-2</v>
          </cell>
          <cell r="Z40">
            <v>6.6247E-2</v>
          </cell>
          <cell r="AA40">
            <v>6.6464999999999996E-2</v>
          </cell>
          <cell r="AB40">
            <v>6.6737000000000005E-2</v>
          </cell>
          <cell r="AC40">
            <v>6.7062999999999998E-2</v>
          </cell>
          <cell r="AD40">
            <v>6.7429000000000003E-2</v>
          </cell>
          <cell r="AE40">
            <v>6.7790000000000003E-2</v>
          </cell>
          <cell r="AF40">
            <v>6.8152000000000004E-2</v>
          </cell>
          <cell r="AG40">
            <v>6.8514000000000005E-2</v>
          </cell>
          <cell r="AH40">
            <v>-3.2299999999999999E-4</v>
          </cell>
        </row>
        <row r="41">
          <cell r="A41" t="str">
            <v>RKI000:fa_Lighting</v>
          </cell>
          <cell r="C41">
            <v>0.21124499999999999</v>
          </cell>
          <cell r="D41">
            <v>0.20465800000000001</v>
          </cell>
          <cell r="E41">
            <v>0.20252100000000001</v>
          </cell>
          <cell r="F41">
            <v>0.20193</v>
          </cell>
          <cell r="G41">
            <v>0.202401</v>
          </cell>
          <cell r="H41">
            <v>0.201491</v>
          </cell>
          <cell r="I41">
            <v>0.200873</v>
          </cell>
          <cell r="J41">
            <v>0.20083799999999999</v>
          </cell>
          <cell r="K41">
            <v>0.201379</v>
          </cell>
          <cell r="L41">
            <v>0.20219599999999999</v>
          </cell>
          <cell r="M41">
            <v>0.200463</v>
          </cell>
          <cell r="N41">
            <v>0.19920399999999999</v>
          </cell>
          <cell r="O41">
            <v>0.19839200000000001</v>
          </cell>
          <cell r="P41">
            <v>0.197965</v>
          </cell>
          <cell r="Q41">
            <v>0.19794500000000001</v>
          </cell>
          <cell r="R41">
            <v>0.19828599999999999</v>
          </cell>
          <cell r="S41">
            <v>0.19874800000000001</v>
          </cell>
          <cell r="T41">
            <v>0.19925100000000001</v>
          </cell>
          <cell r="U41">
            <v>0.19975699999999999</v>
          </cell>
          <cell r="V41">
            <v>0.20028799999999999</v>
          </cell>
          <cell r="W41">
            <v>0.197496</v>
          </cell>
          <cell r="X41">
            <v>0.195328</v>
          </cell>
          <cell r="Y41">
            <v>0.19364100000000001</v>
          </cell>
          <cell r="Z41">
            <v>0.19243299999999999</v>
          </cell>
          <cell r="AA41">
            <v>0.19162399999999999</v>
          </cell>
          <cell r="AB41">
            <v>0.19103800000000001</v>
          </cell>
          <cell r="AC41">
            <v>0.19062899999999999</v>
          </cell>
          <cell r="AD41">
            <v>0.190303</v>
          </cell>
          <cell r="AE41">
            <v>0.190083</v>
          </cell>
          <cell r="AF41">
            <v>0.19001399999999999</v>
          </cell>
          <cell r="AG41">
            <v>0.190188</v>
          </cell>
          <cell r="AH41">
            <v>-3.4940000000000001E-3</v>
          </cell>
        </row>
        <row r="42">
          <cell r="A42" t="str">
            <v>RKI000:fa_ClothesWasher</v>
          </cell>
          <cell r="C42">
            <v>3.6778999999999999E-2</v>
          </cell>
          <cell r="D42">
            <v>3.7026000000000003E-2</v>
          </cell>
          <cell r="E42">
            <v>3.7374999999999999E-2</v>
          </cell>
          <cell r="F42">
            <v>3.7720999999999998E-2</v>
          </cell>
          <cell r="G42">
            <v>3.8074999999999998E-2</v>
          </cell>
          <cell r="H42">
            <v>3.8448999999999997E-2</v>
          </cell>
          <cell r="I42">
            <v>3.8823999999999997E-2</v>
          </cell>
          <cell r="J42">
            <v>3.918E-2</v>
          </cell>
          <cell r="K42">
            <v>3.9523000000000003E-2</v>
          </cell>
          <cell r="L42">
            <v>3.9855000000000002E-2</v>
          </cell>
          <cell r="M42">
            <v>4.0193E-2</v>
          </cell>
          <cell r="N42">
            <v>4.0518999999999999E-2</v>
          </cell>
          <cell r="O42">
            <v>4.0839E-2</v>
          </cell>
          <cell r="P42">
            <v>4.1152000000000001E-2</v>
          </cell>
          <cell r="Q42">
            <v>4.1454999999999999E-2</v>
          </cell>
          <cell r="R42">
            <v>4.1758999999999998E-2</v>
          </cell>
          <cell r="S42">
            <v>4.206E-2</v>
          </cell>
          <cell r="T42">
            <v>4.2358E-2</v>
          </cell>
          <cell r="U42">
            <v>4.2653000000000003E-2</v>
          </cell>
          <cell r="V42">
            <v>4.2944999999999997E-2</v>
          </cell>
          <cell r="W42">
            <v>4.3240000000000001E-2</v>
          </cell>
          <cell r="X42">
            <v>4.3534999999999997E-2</v>
          </cell>
          <cell r="Y42">
            <v>4.3829E-2</v>
          </cell>
          <cell r="Z42">
            <v>4.4122000000000001E-2</v>
          </cell>
          <cell r="AA42">
            <v>4.4415999999999997E-2</v>
          </cell>
          <cell r="AB42">
            <v>4.4708999999999999E-2</v>
          </cell>
          <cell r="AC42">
            <v>4.5004000000000002E-2</v>
          </cell>
          <cell r="AD42">
            <v>4.5295000000000002E-2</v>
          </cell>
          <cell r="AE42">
            <v>4.5585000000000001E-2</v>
          </cell>
          <cell r="AF42">
            <v>4.5874999999999999E-2</v>
          </cell>
          <cell r="AG42">
            <v>4.6168000000000001E-2</v>
          </cell>
          <cell r="AH42">
            <v>7.607E-3</v>
          </cell>
        </row>
        <row r="43">
          <cell r="A43" t="str">
            <v>RKI000:fa_Dishwashers</v>
          </cell>
          <cell r="C43">
            <v>2.6616999999999998E-2</v>
          </cell>
          <cell r="D43">
            <v>2.6991999999999999E-2</v>
          </cell>
          <cell r="E43">
            <v>2.7431000000000001E-2</v>
          </cell>
          <cell r="F43">
            <v>2.7858999999999998E-2</v>
          </cell>
          <cell r="G43">
            <v>2.8282999999999999E-2</v>
          </cell>
          <cell r="H43">
            <v>2.8708999999999998E-2</v>
          </cell>
          <cell r="I43">
            <v>2.9123E-2</v>
          </cell>
          <cell r="J43">
            <v>2.9508E-2</v>
          </cell>
          <cell r="K43">
            <v>2.9918E-2</v>
          </cell>
          <cell r="L43">
            <v>3.0360000000000002E-2</v>
          </cell>
          <cell r="M43">
            <v>3.083E-2</v>
          </cell>
          <cell r="N43">
            <v>3.1329999999999997E-2</v>
          </cell>
          <cell r="O43">
            <v>3.1868E-2</v>
          </cell>
          <cell r="P43">
            <v>3.2445000000000002E-2</v>
          </cell>
          <cell r="Q43">
            <v>3.3062000000000001E-2</v>
          </cell>
          <cell r="R43">
            <v>3.3676999999999999E-2</v>
          </cell>
          <cell r="S43">
            <v>3.4289E-2</v>
          </cell>
          <cell r="T43">
            <v>3.4896000000000003E-2</v>
          </cell>
          <cell r="U43">
            <v>3.5500999999999998E-2</v>
          </cell>
          <cell r="V43">
            <v>3.6103000000000003E-2</v>
          </cell>
          <cell r="W43">
            <v>3.6706000000000003E-2</v>
          </cell>
          <cell r="X43">
            <v>3.7309000000000002E-2</v>
          </cell>
          <cell r="Y43">
            <v>3.7909999999999999E-2</v>
          </cell>
          <cell r="Z43">
            <v>3.8510000000000003E-2</v>
          </cell>
          <cell r="AA43">
            <v>3.9109999999999999E-2</v>
          </cell>
          <cell r="AB43">
            <v>3.9710000000000002E-2</v>
          </cell>
          <cell r="AC43">
            <v>4.0308999999999998E-2</v>
          </cell>
          <cell r="AD43">
            <v>4.0904999999999997E-2</v>
          </cell>
          <cell r="AE43">
            <v>4.1499000000000001E-2</v>
          </cell>
          <cell r="AF43">
            <v>4.2092999999999998E-2</v>
          </cell>
          <cell r="AG43">
            <v>4.2686000000000002E-2</v>
          </cell>
          <cell r="AH43">
            <v>1.5869999999999999E-2</v>
          </cell>
        </row>
        <row r="44">
          <cell r="A44" t="str">
            <v>RKI000:fa_ColorTelevisi</v>
          </cell>
          <cell r="C44">
            <v>0.20913000000000001</v>
          </cell>
          <cell r="D44">
            <v>0.20516200000000001</v>
          </cell>
          <cell r="E44">
            <v>0.202737</v>
          </cell>
          <cell r="F44">
            <v>0.20082800000000001</v>
          </cell>
          <cell r="G44">
            <v>0.19992599999999999</v>
          </cell>
          <cell r="H44">
            <v>0.19981199999999999</v>
          </cell>
          <cell r="I44">
            <v>0.20025999999999999</v>
          </cell>
          <cell r="J44">
            <v>0.201233</v>
          </cell>
          <cell r="K44">
            <v>0.20279</v>
          </cell>
          <cell r="L44">
            <v>0.20499000000000001</v>
          </cell>
          <cell r="M44">
            <v>0.20774500000000001</v>
          </cell>
          <cell r="N44">
            <v>0.21087900000000001</v>
          </cell>
          <cell r="O44">
            <v>0.21451600000000001</v>
          </cell>
          <cell r="P44">
            <v>0.21862799999999999</v>
          </cell>
          <cell r="Q44">
            <v>0.22312899999999999</v>
          </cell>
          <cell r="R44">
            <v>0.22802700000000001</v>
          </cell>
          <cell r="S44">
            <v>0.23313400000000001</v>
          </cell>
          <cell r="T44">
            <v>0.23827000000000001</v>
          </cell>
          <cell r="U44">
            <v>0.24330499999999999</v>
          </cell>
          <cell r="V44">
            <v>0.24812600000000001</v>
          </cell>
          <cell r="W44">
            <v>0.252637</v>
          </cell>
          <cell r="X44">
            <v>0.25661600000000001</v>
          </cell>
          <cell r="Y44">
            <v>0.26006899999999999</v>
          </cell>
          <cell r="Z44">
            <v>0.26324199999999998</v>
          </cell>
          <cell r="AA44">
            <v>0.266345</v>
          </cell>
          <cell r="AB44">
            <v>0.26934000000000002</v>
          </cell>
          <cell r="AC44">
            <v>0.27229599999999998</v>
          </cell>
          <cell r="AD44">
            <v>0.27520499999999998</v>
          </cell>
          <cell r="AE44">
            <v>0.27812999999999999</v>
          </cell>
          <cell r="AF44">
            <v>0.28109899999999999</v>
          </cell>
          <cell r="AG44">
            <v>0.284057</v>
          </cell>
          <cell r="AH44">
            <v>1.026E-2</v>
          </cell>
        </row>
        <row r="45">
          <cell r="A45" t="str">
            <v>RKI000:fa_PersonalCompu</v>
          </cell>
          <cell r="C45">
            <v>8.6663000000000004E-2</v>
          </cell>
          <cell r="D45">
            <v>8.3815000000000001E-2</v>
          </cell>
          <cell r="E45">
            <v>8.1571000000000005E-2</v>
          </cell>
          <cell r="F45">
            <v>7.9480999999999996E-2</v>
          </cell>
          <cell r="G45">
            <v>7.7709E-2</v>
          </cell>
          <cell r="H45">
            <v>7.6121999999999995E-2</v>
          </cell>
          <cell r="I45">
            <v>7.4638999999999997E-2</v>
          </cell>
          <cell r="J45">
            <v>7.3223999999999997E-2</v>
          </cell>
          <cell r="K45">
            <v>7.1899000000000005E-2</v>
          </cell>
          <cell r="L45">
            <v>7.0669999999999997E-2</v>
          </cell>
          <cell r="M45">
            <v>6.9486999999999993E-2</v>
          </cell>
          <cell r="N45">
            <v>6.8283999999999997E-2</v>
          </cell>
          <cell r="O45">
            <v>6.7100000000000007E-2</v>
          </cell>
          <cell r="P45">
            <v>6.5909999999999996E-2</v>
          </cell>
          <cell r="Q45">
            <v>6.4686999999999995E-2</v>
          </cell>
          <cell r="R45">
            <v>6.3421000000000005E-2</v>
          </cell>
          <cell r="S45">
            <v>6.2059000000000003E-2</v>
          </cell>
          <cell r="T45">
            <v>6.0712000000000002E-2</v>
          </cell>
          <cell r="U45">
            <v>5.9373000000000002E-2</v>
          </cell>
          <cell r="V45">
            <v>5.8027000000000002E-2</v>
          </cell>
          <cell r="W45">
            <v>5.6675000000000003E-2</v>
          </cell>
          <cell r="X45">
            <v>5.5294999999999997E-2</v>
          </cell>
          <cell r="Y45">
            <v>5.3886999999999997E-2</v>
          </cell>
          <cell r="Z45">
            <v>5.2461000000000001E-2</v>
          </cell>
          <cell r="AA45">
            <v>5.1003E-2</v>
          </cell>
          <cell r="AB45">
            <v>4.9484E-2</v>
          </cell>
          <cell r="AC45">
            <v>4.7905000000000003E-2</v>
          </cell>
          <cell r="AD45">
            <v>4.6247999999999997E-2</v>
          </cell>
          <cell r="AE45">
            <v>4.4521999999999999E-2</v>
          </cell>
          <cell r="AF45">
            <v>4.2687000000000003E-2</v>
          </cell>
          <cell r="AG45">
            <v>4.0729000000000001E-2</v>
          </cell>
          <cell r="AH45">
            <v>-2.4854999999999999E-2</v>
          </cell>
        </row>
        <row r="46">
          <cell r="A46" t="str">
            <v>RKI000:fa_FurnaceFans</v>
          </cell>
          <cell r="C46">
            <v>7.8188999999999995E-2</v>
          </cell>
          <cell r="D46">
            <v>8.4182999999999994E-2</v>
          </cell>
          <cell r="E46">
            <v>8.5001999999999994E-2</v>
          </cell>
          <cell r="F46">
            <v>8.5620000000000002E-2</v>
          </cell>
          <cell r="G46">
            <v>8.6391999999999997E-2</v>
          </cell>
          <cell r="H46">
            <v>8.7022000000000002E-2</v>
          </cell>
          <cell r="I46">
            <v>8.7474999999999997E-2</v>
          </cell>
          <cell r="J46">
            <v>8.7863999999999998E-2</v>
          </cell>
          <cell r="K46">
            <v>8.8203000000000004E-2</v>
          </cell>
          <cell r="L46">
            <v>8.8428000000000007E-2</v>
          </cell>
          <cell r="M46">
            <v>8.8433999999999999E-2</v>
          </cell>
          <cell r="N46">
            <v>8.8325000000000001E-2</v>
          </cell>
          <cell r="O46">
            <v>8.8066000000000005E-2</v>
          </cell>
          <cell r="P46">
            <v>8.7601999999999999E-2</v>
          </cell>
          <cell r="Q46">
            <v>8.6923E-2</v>
          </cell>
          <cell r="R46">
            <v>8.6102999999999999E-2</v>
          </cell>
          <cell r="S46">
            <v>8.5139000000000006E-2</v>
          </cell>
          <cell r="T46">
            <v>8.4037000000000001E-2</v>
          </cell>
          <cell r="U46">
            <v>8.2822999999999994E-2</v>
          </cell>
          <cell r="V46">
            <v>8.1584000000000004E-2</v>
          </cell>
          <cell r="W46">
            <v>8.0390000000000003E-2</v>
          </cell>
          <cell r="X46">
            <v>7.9242000000000007E-2</v>
          </cell>
          <cell r="Y46">
            <v>7.8127000000000002E-2</v>
          </cell>
          <cell r="Z46">
            <v>7.7107999999999996E-2</v>
          </cell>
          <cell r="AA46">
            <v>7.6200000000000004E-2</v>
          </cell>
          <cell r="AB46">
            <v>7.5408000000000003E-2</v>
          </cell>
          <cell r="AC46">
            <v>7.4749999999999997E-2</v>
          </cell>
          <cell r="AD46">
            <v>7.4200000000000002E-2</v>
          </cell>
          <cell r="AE46">
            <v>7.3778999999999997E-2</v>
          </cell>
          <cell r="AF46">
            <v>7.3468000000000006E-2</v>
          </cell>
          <cell r="AG46">
            <v>7.3273000000000005E-2</v>
          </cell>
          <cell r="AH46">
            <v>-2.1619999999999999E-3</v>
          </cell>
        </row>
        <row r="47">
          <cell r="A47" t="str">
            <v>RKI000:fa_OtherUses</v>
          </cell>
          <cell r="C47">
            <v>1.782232</v>
          </cell>
          <cell r="D47">
            <v>1.818837</v>
          </cell>
          <cell r="E47">
            <v>1.7344930000000001</v>
          </cell>
          <cell r="F47">
            <v>1.7519929999999999</v>
          </cell>
          <cell r="G47">
            <v>1.7678430000000001</v>
          </cell>
          <cell r="H47">
            <v>1.7855730000000001</v>
          </cell>
          <cell r="I47">
            <v>1.8115870000000001</v>
          </cell>
          <cell r="J47">
            <v>1.8356129999999999</v>
          </cell>
          <cell r="K47">
            <v>1.8602780000000001</v>
          </cell>
          <cell r="L47">
            <v>1.8846989999999999</v>
          </cell>
          <cell r="M47">
            <v>1.9090450000000001</v>
          </cell>
          <cell r="N47">
            <v>1.9318519999999999</v>
          </cell>
          <cell r="O47">
            <v>1.955325</v>
          </cell>
          <cell r="P47">
            <v>1.97879</v>
          </cell>
          <cell r="Q47">
            <v>2.0066739999999998</v>
          </cell>
          <cell r="R47">
            <v>2.0347849999999998</v>
          </cell>
          <cell r="S47">
            <v>2.063161</v>
          </cell>
          <cell r="T47">
            <v>2.0911780000000002</v>
          </cell>
          <cell r="U47">
            <v>2.118852</v>
          </cell>
          <cell r="V47">
            <v>2.1473849999999999</v>
          </cell>
          <cell r="W47">
            <v>2.1765509999999999</v>
          </cell>
          <cell r="X47">
            <v>2.2055920000000002</v>
          </cell>
          <cell r="Y47">
            <v>2.235001</v>
          </cell>
          <cell r="Z47">
            <v>2.264894</v>
          </cell>
          <cell r="AA47">
            <v>2.294718</v>
          </cell>
          <cell r="AB47">
            <v>2.3253870000000001</v>
          </cell>
          <cell r="AC47">
            <v>2.355893</v>
          </cell>
          <cell r="AD47">
            <v>2.3862860000000001</v>
          </cell>
          <cell r="AE47">
            <v>2.4192659999999999</v>
          </cell>
          <cell r="AF47">
            <v>2.4529139999999998</v>
          </cell>
          <cell r="AG47">
            <v>2.4869430000000001</v>
          </cell>
          <cell r="AH47">
            <v>1.1168000000000001E-2</v>
          </cell>
        </row>
        <row r="48">
          <cell r="A48" t="str">
            <v>RKI000:fa_DeliveredEner</v>
          </cell>
          <cell r="C48">
            <v>5.1309459999999998</v>
          </cell>
          <cell r="D48">
            <v>5.1750970000000001</v>
          </cell>
          <cell r="E48">
            <v>5.1948220000000003</v>
          </cell>
          <cell r="F48">
            <v>5.2247170000000001</v>
          </cell>
          <cell r="G48">
            <v>5.2597699999999996</v>
          </cell>
          <cell r="H48">
            <v>5.2973460000000001</v>
          </cell>
          <cell r="I48">
            <v>5.3417539999999999</v>
          </cell>
          <cell r="J48">
            <v>5.3828639999999996</v>
          </cell>
          <cell r="K48">
            <v>5.4251149999999999</v>
          </cell>
          <cell r="L48">
            <v>5.4677100000000003</v>
          </cell>
          <cell r="M48">
            <v>5.5076280000000004</v>
          </cell>
          <cell r="N48">
            <v>5.5467219999999999</v>
          </cell>
          <cell r="O48">
            <v>5.5886829999999996</v>
          </cell>
          <cell r="P48">
            <v>5.6331569999999997</v>
          </cell>
          <cell r="Q48">
            <v>5.6848840000000003</v>
          </cell>
          <cell r="R48">
            <v>5.7410990000000002</v>
          </cell>
          <cell r="S48">
            <v>5.7989839999999999</v>
          </cell>
          <cell r="T48">
            <v>5.8581079999999996</v>
          </cell>
          <cell r="U48">
            <v>5.9166119999999998</v>
          </cell>
          <cell r="V48">
            <v>5.9755700000000003</v>
          </cell>
          <cell r="W48">
            <v>6.0327279999999996</v>
          </cell>
          <cell r="X48">
            <v>6.0894979999999999</v>
          </cell>
          <cell r="Y48">
            <v>6.147964</v>
          </cell>
          <cell r="Z48">
            <v>6.2077249999999999</v>
          </cell>
          <cell r="AA48">
            <v>6.2689680000000001</v>
          </cell>
          <cell r="AB48">
            <v>6.3308669999999996</v>
          </cell>
          <cell r="AC48">
            <v>6.3943700000000003</v>
          </cell>
          <cell r="AD48">
            <v>6.4583029999999999</v>
          </cell>
          <cell r="AE48">
            <v>6.5272379999999997</v>
          </cell>
          <cell r="AF48">
            <v>6.5986260000000003</v>
          </cell>
          <cell r="AG48">
            <v>6.6721069999999996</v>
          </cell>
          <cell r="AH48">
            <v>8.7930000000000005E-3</v>
          </cell>
        </row>
        <row r="49">
          <cell r="A49" t="str">
            <v>RKI000:fa_OwnGeneration</v>
          </cell>
          <cell r="C49">
            <v>7.8133999999999995E-2</v>
          </cell>
          <cell r="D49">
            <v>8.9459999999999998E-2</v>
          </cell>
          <cell r="E49">
            <v>9.9012000000000003E-2</v>
          </cell>
          <cell r="F49">
            <v>0.108281</v>
          </cell>
          <cell r="G49">
            <v>0.11738</v>
          </cell>
          <cell r="H49">
            <v>0.126529</v>
          </cell>
          <cell r="I49">
            <v>0.13586699999999999</v>
          </cell>
          <cell r="J49">
            <v>0.145236</v>
          </cell>
          <cell r="K49">
            <v>0.154673</v>
          </cell>
          <cell r="L49">
            <v>0.16417200000000001</v>
          </cell>
          <cell r="M49">
            <v>0.17386699999999999</v>
          </cell>
          <cell r="N49">
            <v>0.18379300000000001</v>
          </cell>
          <cell r="O49">
            <v>0.19391700000000001</v>
          </cell>
          <cell r="P49">
            <v>0.20421900000000001</v>
          </cell>
          <cell r="Q49">
            <v>0.214726</v>
          </cell>
          <cell r="R49">
            <v>0.22539300000000001</v>
          </cell>
          <cell r="S49">
            <v>0.23625399999999999</v>
          </cell>
          <cell r="T49">
            <v>0.247311</v>
          </cell>
          <cell r="U49">
            <v>0.25860100000000003</v>
          </cell>
          <cell r="V49">
            <v>0.27011499999999999</v>
          </cell>
          <cell r="W49">
            <v>0.28189500000000001</v>
          </cell>
          <cell r="X49">
            <v>0.29394199999999998</v>
          </cell>
          <cell r="Y49">
            <v>0.30629499999999998</v>
          </cell>
          <cell r="Z49">
            <v>0.31898300000000002</v>
          </cell>
          <cell r="AA49">
            <v>0.33201700000000001</v>
          </cell>
          <cell r="AB49">
            <v>0.34545999999999999</v>
          </cell>
          <cell r="AC49">
            <v>0.35925099999999999</v>
          </cell>
          <cell r="AD49">
            <v>0.373388</v>
          </cell>
          <cell r="AE49">
            <v>0.38795400000000002</v>
          </cell>
          <cell r="AF49">
            <v>0.40290599999999999</v>
          </cell>
          <cell r="AG49">
            <v>0.41825600000000002</v>
          </cell>
          <cell r="AH49">
            <v>5.7514999999999997E-2</v>
          </cell>
        </row>
        <row r="50">
          <cell r="A50" t="str">
            <v>RKI000:fa_PurchasedElec</v>
          </cell>
          <cell r="C50">
            <v>5.0528120000000003</v>
          </cell>
          <cell r="D50">
            <v>5.0856370000000002</v>
          </cell>
          <cell r="E50">
            <v>5.0958110000000003</v>
          </cell>
          <cell r="F50">
            <v>5.1164360000000002</v>
          </cell>
          <cell r="G50">
            <v>5.1423909999999999</v>
          </cell>
          <cell r="H50">
            <v>5.1708170000000004</v>
          </cell>
          <cell r="I50">
            <v>5.2058869999999997</v>
          </cell>
          <cell r="J50">
            <v>5.237628</v>
          </cell>
          <cell r="K50">
            <v>5.2704420000000001</v>
          </cell>
          <cell r="L50">
            <v>5.3035379999999996</v>
          </cell>
          <cell r="M50">
            <v>5.333761</v>
          </cell>
          <cell r="N50">
            <v>5.3629300000000004</v>
          </cell>
          <cell r="O50">
            <v>5.3947649999999996</v>
          </cell>
          <cell r="P50">
            <v>5.4289379999999996</v>
          </cell>
          <cell r="Q50">
            <v>5.4701579999999996</v>
          </cell>
          <cell r="R50">
            <v>5.5157069999999999</v>
          </cell>
          <cell r="S50">
            <v>5.562729</v>
          </cell>
          <cell r="T50">
            <v>5.6107959999999997</v>
          </cell>
          <cell r="U50">
            <v>5.65801</v>
          </cell>
          <cell r="V50">
            <v>5.7054549999999997</v>
          </cell>
          <cell r="W50">
            <v>5.7508330000000001</v>
          </cell>
          <cell r="X50">
            <v>5.7955560000000004</v>
          </cell>
          <cell r="Y50">
            <v>5.8416689999999996</v>
          </cell>
          <cell r="Z50">
            <v>5.8887409999999996</v>
          </cell>
          <cell r="AA50">
            <v>5.9369509999999996</v>
          </cell>
          <cell r="AB50">
            <v>5.9854070000000004</v>
          </cell>
          <cell r="AC50">
            <v>6.0351189999999999</v>
          </cell>
          <cell r="AD50">
            <v>6.0849159999999998</v>
          </cell>
          <cell r="AE50">
            <v>6.139284</v>
          </cell>
          <cell r="AF50">
            <v>6.1957209999999998</v>
          </cell>
          <cell r="AG50">
            <v>6.253851</v>
          </cell>
          <cell r="AH50">
            <v>7.1339999999999997E-3</v>
          </cell>
        </row>
        <row r="53">
          <cell r="A53" t="str">
            <v>RKI000:ga_SpaceHeating</v>
          </cell>
          <cell r="C53">
            <v>3.5271979999999998</v>
          </cell>
          <cell r="D53">
            <v>3.4068170000000002</v>
          </cell>
          <cell r="E53">
            <v>3.5381719999999999</v>
          </cell>
          <cell r="F53">
            <v>3.5356019999999999</v>
          </cell>
          <cell r="G53">
            <v>3.5398179999999999</v>
          </cell>
          <cell r="H53">
            <v>3.535704</v>
          </cell>
          <cell r="I53">
            <v>3.5229430000000002</v>
          </cell>
          <cell r="J53">
            <v>3.505328</v>
          </cell>
          <cell r="K53">
            <v>3.4882430000000002</v>
          </cell>
          <cell r="L53">
            <v>3.4696370000000001</v>
          </cell>
          <cell r="M53">
            <v>3.4476300000000002</v>
          </cell>
          <cell r="N53">
            <v>3.4280680000000001</v>
          </cell>
          <cell r="O53">
            <v>3.4110649999999998</v>
          </cell>
          <cell r="P53">
            <v>3.3951519999999999</v>
          </cell>
          <cell r="Q53">
            <v>3.3800249999999998</v>
          </cell>
          <cell r="R53">
            <v>3.3672270000000002</v>
          </cell>
          <cell r="S53">
            <v>3.3551799999999998</v>
          </cell>
          <cell r="T53">
            <v>3.3433769999999998</v>
          </cell>
          <cell r="U53">
            <v>3.3330289999999998</v>
          </cell>
          <cell r="V53">
            <v>3.3236430000000001</v>
          </cell>
          <cell r="W53">
            <v>3.3156490000000001</v>
          </cell>
          <cell r="X53">
            <v>3.3071489999999999</v>
          </cell>
          <cell r="Y53">
            <v>3.298006</v>
          </cell>
          <cell r="Z53">
            <v>3.2885770000000001</v>
          </cell>
          <cell r="AA53">
            <v>3.2791389999999998</v>
          </cell>
          <cell r="AB53">
            <v>3.2696429999999999</v>
          </cell>
          <cell r="AC53">
            <v>3.2606869999999999</v>
          </cell>
          <cell r="AD53">
            <v>3.2516229999999999</v>
          </cell>
          <cell r="AE53">
            <v>3.2431939999999999</v>
          </cell>
          <cell r="AF53">
            <v>3.234245</v>
          </cell>
          <cell r="AG53">
            <v>3.2248079999999999</v>
          </cell>
          <cell r="AH53">
            <v>-2.983E-3</v>
          </cell>
        </row>
        <row r="54">
          <cell r="A54" t="str">
            <v>RKI000:ga_SpaceCooling</v>
          </cell>
          <cell r="C54">
            <v>5.8618000000000003E-2</v>
          </cell>
          <cell r="D54">
            <v>5.5421999999999999E-2</v>
          </cell>
          <cell r="E54">
            <v>6.0291999999999998E-2</v>
          </cell>
          <cell r="F54">
            <v>6.0192000000000002E-2</v>
          </cell>
          <cell r="G54">
            <v>6.0163000000000001E-2</v>
          </cell>
          <cell r="H54">
            <v>6.0023E-2</v>
          </cell>
          <cell r="I54">
            <v>5.9796000000000002E-2</v>
          </cell>
          <cell r="J54">
            <v>5.9541999999999998E-2</v>
          </cell>
          <cell r="K54">
            <v>5.9324000000000002E-2</v>
          </cell>
          <cell r="L54">
            <v>5.9101000000000001E-2</v>
          </cell>
          <cell r="M54">
            <v>5.8810000000000001E-2</v>
          </cell>
          <cell r="N54">
            <v>5.8534999999999997E-2</v>
          </cell>
          <cell r="O54">
            <v>5.8282E-2</v>
          </cell>
          <cell r="P54">
            <v>5.8022999999999998E-2</v>
          </cell>
          <cell r="Q54">
            <v>5.7819000000000002E-2</v>
          </cell>
          <cell r="R54">
            <v>5.7718999999999999E-2</v>
          </cell>
          <cell r="S54">
            <v>5.7716999999999997E-2</v>
          </cell>
          <cell r="T54">
            <v>5.7849999999999999E-2</v>
          </cell>
          <cell r="U54">
            <v>5.8006000000000002E-2</v>
          </cell>
          <cell r="V54">
            <v>5.8187000000000003E-2</v>
          </cell>
          <cell r="W54">
            <v>5.8388000000000002E-2</v>
          </cell>
          <cell r="X54">
            <v>5.8542999999999998E-2</v>
          </cell>
          <cell r="Y54">
            <v>5.8715000000000003E-2</v>
          </cell>
          <cell r="Z54">
            <v>5.8860999999999997E-2</v>
          </cell>
          <cell r="AA54">
            <v>5.9041999999999997E-2</v>
          </cell>
          <cell r="AB54">
            <v>5.9193999999999997E-2</v>
          </cell>
          <cell r="AC54">
            <v>5.9373000000000002E-2</v>
          </cell>
          <cell r="AD54">
            <v>5.9533000000000003E-2</v>
          </cell>
          <cell r="AE54">
            <v>5.9739E-2</v>
          </cell>
          <cell r="AF54">
            <v>5.9929999999999997E-2</v>
          </cell>
          <cell r="AG54">
            <v>6.0134E-2</v>
          </cell>
          <cell r="AH54">
            <v>8.52E-4</v>
          </cell>
        </row>
        <row r="55">
          <cell r="A55" t="str">
            <v>RKI000:ga_WaterHeating</v>
          </cell>
          <cell r="C55">
            <v>1.007279</v>
          </cell>
          <cell r="D55">
            <v>1.0041690000000001</v>
          </cell>
          <cell r="E55">
            <v>1.007347</v>
          </cell>
          <cell r="F55">
            <v>1.014073</v>
          </cell>
          <cell r="G55">
            <v>1.0237890000000001</v>
          </cell>
          <cell r="H55">
            <v>1.0331030000000001</v>
          </cell>
          <cell r="I55">
            <v>1.0415760000000001</v>
          </cell>
          <cell r="J55">
            <v>1.0490330000000001</v>
          </cell>
          <cell r="K55">
            <v>1.0568759999999999</v>
          </cell>
          <cell r="L55">
            <v>1.0648519999999999</v>
          </cell>
          <cell r="M55">
            <v>1.0706519999999999</v>
          </cell>
          <cell r="N55">
            <v>1.0764830000000001</v>
          </cell>
          <cell r="O55">
            <v>1.0828819999999999</v>
          </cell>
          <cell r="P55">
            <v>1.089521</v>
          </cell>
          <cell r="Q55">
            <v>1.095863</v>
          </cell>
          <cell r="R55">
            <v>1.10233</v>
          </cell>
          <cell r="S55">
            <v>1.108471</v>
          </cell>
          <cell r="T55">
            <v>1.114128</v>
          </cell>
          <cell r="U55">
            <v>1.1194850000000001</v>
          </cell>
          <cell r="V55">
            <v>1.124763</v>
          </cell>
          <cell r="W55">
            <v>1.1300380000000001</v>
          </cell>
          <cell r="X55">
            <v>1.1350690000000001</v>
          </cell>
          <cell r="Y55">
            <v>1.139977</v>
          </cell>
          <cell r="Z55">
            <v>1.1451070000000001</v>
          </cell>
          <cell r="AA55">
            <v>1.1505080000000001</v>
          </cell>
          <cell r="AB55">
            <v>1.1562790000000001</v>
          </cell>
          <cell r="AC55">
            <v>1.16249</v>
          </cell>
          <cell r="AD55">
            <v>1.1689529999999999</v>
          </cell>
          <cell r="AE55">
            <v>1.175813</v>
          </cell>
          <cell r="AF55">
            <v>1.18275</v>
          </cell>
          <cell r="AG55">
            <v>1.189524</v>
          </cell>
          <cell r="AH55">
            <v>5.5589999999999997E-3</v>
          </cell>
        </row>
        <row r="56">
          <cell r="A56" t="str">
            <v>RKI000:ga_Cooking</v>
          </cell>
          <cell r="C56">
            <v>0.10345600000000001</v>
          </cell>
          <cell r="D56">
            <v>0.103327</v>
          </cell>
          <cell r="E56">
            <v>0.103488</v>
          </cell>
          <cell r="F56">
            <v>0.103641</v>
          </cell>
          <cell r="G56">
            <v>0.103815</v>
          </cell>
          <cell r="H56">
            <v>0.10403</v>
          </cell>
          <cell r="I56">
            <v>0.10424</v>
          </cell>
          <cell r="J56">
            <v>0.104418</v>
          </cell>
          <cell r="K56">
            <v>0.10459599999999999</v>
          </cell>
          <cell r="L56">
            <v>0.104837</v>
          </cell>
          <cell r="M56">
            <v>0.105138</v>
          </cell>
          <cell r="N56">
            <v>0.105513</v>
          </cell>
          <cell r="O56">
            <v>0.105978</v>
          </cell>
          <cell r="P56">
            <v>0.10654</v>
          </cell>
          <cell r="Q56">
            <v>0.107144</v>
          </cell>
          <cell r="R56">
            <v>0.10781</v>
          </cell>
          <cell r="S56">
            <v>0.10852199999999999</v>
          </cell>
          <cell r="T56">
            <v>0.109274</v>
          </cell>
          <cell r="U56">
            <v>0.11004700000000001</v>
          </cell>
          <cell r="V56">
            <v>0.110843</v>
          </cell>
          <cell r="W56">
            <v>0.11167000000000001</v>
          </cell>
          <cell r="X56">
            <v>0.112526</v>
          </cell>
          <cell r="Y56">
            <v>0.113409</v>
          </cell>
          <cell r="Z56">
            <v>0.11432199999999999</v>
          </cell>
          <cell r="AA56">
            <v>0.115263</v>
          </cell>
          <cell r="AB56">
            <v>0.116226</v>
          </cell>
          <cell r="AC56">
            <v>0.117205</v>
          </cell>
          <cell r="AD56">
            <v>0.118188</v>
          </cell>
          <cell r="AE56">
            <v>0.11916499999999999</v>
          </cell>
          <cell r="AF56">
            <v>0.120132</v>
          </cell>
          <cell r="AG56">
            <v>0.12108099999999999</v>
          </cell>
          <cell r="AH56">
            <v>5.2570000000000004E-3</v>
          </cell>
        </row>
        <row r="57">
          <cell r="A57" t="str">
            <v>RKI000:ga_ClothesDryers</v>
          </cell>
          <cell r="C57">
            <v>3.9426999999999997E-2</v>
          </cell>
          <cell r="D57">
            <v>3.9794000000000003E-2</v>
          </cell>
          <cell r="E57">
            <v>4.0383000000000002E-2</v>
          </cell>
          <cell r="F57">
            <v>4.1098000000000003E-2</v>
          </cell>
          <cell r="G57">
            <v>4.1911999999999998E-2</v>
          </cell>
          <cell r="H57">
            <v>4.2687999999999997E-2</v>
          </cell>
          <cell r="I57">
            <v>4.3422000000000002E-2</v>
          </cell>
          <cell r="J57">
            <v>4.4122000000000001E-2</v>
          </cell>
          <cell r="K57">
            <v>4.4798999999999999E-2</v>
          </cell>
          <cell r="L57">
            <v>4.5449999999999997E-2</v>
          </cell>
          <cell r="M57">
            <v>4.5976000000000003E-2</v>
          </cell>
          <cell r="N57">
            <v>4.6544000000000002E-2</v>
          </cell>
          <cell r="O57">
            <v>4.7157999999999999E-2</v>
          </cell>
          <cell r="P57">
            <v>4.7801000000000003E-2</v>
          </cell>
          <cell r="Q57">
            <v>4.8443E-2</v>
          </cell>
          <cell r="R57">
            <v>4.9086999999999999E-2</v>
          </cell>
          <cell r="S57">
            <v>4.9716000000000003E-2</v>
          </cell>
          <cell r="T57">
            <v>5.0361999999999997E-2</v>
          </cell>
          <cell r="U57">
            <v>5.1031E-2</v>
          </cell>
          <cell r="V57">
            <v>5.1721000000000003E-2</v>
          </cell>
          <cell r="W57">
            <v>5.2427000000000001E-2</v>
          </cell>
          <cell r="X57">
            <v>5.3130999999999998E-2</v>
          </cell>
          <cell r="Y57">
            <v>5.3830999999999997E-2</v>
          </cell>
          <cell r="Z57">
            <v>5.4533999999999999E-2</v>
          </cell>
          <cell r="AA57">
            <v>5.5234999999999999E-2</v>
          </cell>
          <cell r="AB57">
            <v>5.5934999999999999E-2</v>
          </cell>
          <cell r="AC57">
            <v>5.6635999999999999E-2</v>
          </cell>
          <cell r="AD57">
            <v>5.7333000000000002E-2</v>
          </cell>
          <cell r="AE57">
            <v>5.8035000000000003E-2</v>
          </cell>
          <cell r="AF57">
            <v>5.8729000000000003E-2</v>
          </cell>
          <cell r="AG57">
            <v>5.9408000000000002E-2</v>
          </cell>
          <cell r="AH57">
            <v>1.376E-2</v>
          </cell>
        </row>
        <row r="58">
          <cell r="A58" t="str">
            <v>RKI000:ga_OtherNatGas</v>
          </cell>
          <cell r="C58">
            <v>0.233372</v>
          </cell>
          <cell r="D58">
            <v>0.23185500000000001</v>
          </cell>
          <cell r="E58">
            <v>0.23150200000000001</v>
          </cell>
          <cell r="F58">
            <v>0.23178599999999999</v>
          </cell>
          <cell r="G58">
            <v>0.23241100000000001</v>
          </cell>
          <cell r="H58">
            <v>0.232655</v>
          </cell>
          <cell r="I58">
            <v>0.232517</v>
          </cell>
          <cell r="J58">
            <v>0.23203799999999999</v>
          </cell>
          <cell r="K58">
            <v>0.23147699999999999</v>
          </cell>
          <cell r="L58">
            <v>0.23080999999999999</v>
          </cell>
          <cell r="M58">
            <v>0.229433</v>
          </cell>
          <cell r="N58">
            <v>0.22833200000000001</v>
          </cell>
          <cell r="O58">
            <v>0.22751299999999999</v>
          </cell>
          <cell r="P58">
            <v>0.226939</v>
          </cell>
          <cell r="Q58">
            <v>0.22645000000000001</v>
          </cell>
          <cell r="R58">
            <v>0.22605900000000001</v>
          </cell>
          <cell r="S58">
            <v>0.22570499999999999</v>
          </cell>
          <cell r="T58">
            <v>0.225355</v>
          </cell>
          <cell r="U58">
            <v>0.22502800000000001</v>
          </cell>
          <cell r="V58">
            <v>0.22472800000000001</v>
          </cell>
          <cell r="W58">
            <v>0.22443299999999999</v>
          </cell>
          <cell r="X58">
            <v>0.22409799999999999</v>
          </cell>
          <cell r="Y58">
            <v>0.22373199999999999</v>
          </cell>
          <cell r="Z58">
            <v>0.22336800000000001</v>
          </cell>
          <cell r="AA58">
            <v>0.223001</v>
          </cell>
          <cell r="AB58">
            <v>0.222637</v>
          </cell>
          <cell r="AC58">
            <v>0.22229299999999999</v>
          </cell>
          <cell r="AD58">
            <v>0.22195400000000001</v>
          </cell>
          <cell r="AE58">
            <v>0.22166</v>
          </cell>
          <cell r="AF58">
            <v>0.221362</v>
          </cell>
          <cell r="AG58">
            <v>0.221026</v>
          </cell>
          <cell r="AH58">
            <v>-1.81E-3</v>
          </cell>
        </row>
        <row r="59">
          <cell r="A59" t="str">
            <v>RKI000:ga_DeliveredEner</v>
          </cell>
          <cell r="C59">
            <v>4.9693500000000004</v>
          </cell>
          <cell r="D59">
            <v>4.8413839999999997</v>
          </cell>
          <cell r="E59">
            <v>4.9811839999999998</v>
          </cell>
          <cell r="F59">
            <v>4.9863920000000004</v>
          </cell>
          <cell r="G59">
            <v>5.0019070000000001</v>
          </cell>
          <cell r="H59">
            <v>5.008203</v>
          </cell>
          <cell r="I59">
            <v>5.0044950000000004</v>
          </cell>
          <cell r="J59">
            <v>4.9944800000000003</v>
          </cell>
          <cell r="K59">
            <v>4.9853160000000001</v>
          </cell>
          <cell r="L59">
            <v>4.9746870000000003</v>
          </cell>
          <cell r="M59">
            <v>4.9576399999999996</v>
          </cell>
          <cell r="N59">
            <v>4.9434750000000003</v>
          </cell>
          <cell r="O59">
            <v>4.9328779999999997</v>
          </cell>
          <cell r="P59">
            <v>4.9239769999999998</v>
          </cell>
          <cell r="Q59">
            <v>4.9157450000000003</v>
          </cell>
          <cell r="R59">
            <v>4.9102319999999997</v>
          </cell>
          <cell r="S59">
            <v>4.9053110000000002</v>
          </cell>
          <cell r="T59">
            <v>4.9003480000000001</v>
          </cell>
          <cell r="U59">
            <v>4.8966260000000004</v>
          </cell>
          <cell r="V59">
            <v>4.893885</v>
          </cell>
          <cell r="W59">
            <v>4.8926049999999996</v>
          </cell>
          <cell r="X59">
            <v>4.8905159999999999</v>
          </cell>
          <cell r="Y59">
            <v>4.88767</v>
          </cell>
          <cell r="Z59">
            <v>4.8847680000000002</v>
          </cell>
          <cell r="AA59">
            <v>4.8821870000000001</v>
          </cell>
          <cell r="AB59">
            <v>4.8799149999999996</v>
          </cell>
          <cell r="AC59">
            <v>4.8786829999999997</v>
          </cell>
          <cell r="AD59">
            <v>4.8775849999999998</v>
          </cell>
          <cell r="AE59">
            <v>4.877605</v>
          </cell>
          <cell r="AF59">
            <v>4.877148</v>
          </cell>
          <cell r="AG59">
            <v>4.8759800000000002</v>
          </cell>
          <cell r="AH59">
            <v>-6.3199999999999997E-4</v>
          </cell>
        </row>
        <row r="62">
          <cell r="A62" t="str">
            <v>RKI000:ha_SpaceHeating</v>
          </cell>
          <cell r="C62">
            <v>0.372664</v>
          </cell>
          <cell r="D62">
            <v>0.399955</v>
          </cell>
          <cell r="E62">
            <v>0.39968799999999999</v>
          </cell>
          <cell r="F62">
            <v>0.38928299999999999</v>
          </cell>
          <cell r="G62">
            <v>0.37951299999999999</v>
          </cell>
          <cell r="H62">
            <v>0.37123200000000001</v>
          </cell>
          <cell r="I62">
            <v>0.36319899999999999</v>
          </cell>
          <cell r="J62">
            <v>0.35584300000000002</v>
          </cell>
          <cell r="K62">
            <v>0.34920899999999999</v>
          </cell>
          <cell r="L62">
            <v>0.34301399999999999</v>
          </cell>
          <cell r="M62">
            <v>0.337038</v>
          </cell>
          <cell r="N62">
            <v>0.33146399999999998</v>
          </cell>
          <cell r="O62">
            <v>0.32606499999999999</v>
          </cell>
          <cell r="P62">
            <v>0.320905</v>
          </cell>
          <cell r="Q62">
            <v>0.31589800000000001</v>
          </cell>
          <cell r="R62">
            <v>0.31137300000000001</v>
          </cell>
          <cell r="S62">
            <v>0.30709900000000001</v>
          </cell>
          <cell r="T62">
            <v>0.30277500000000002</v>
          </cell>
          <cell r="U62">
            <v>0.29836299999999999</v>
          </cell>
          <cell r="V62">
            <v>0.29428900000000002</v>
          </cell>
          <cell r="W62">
            <v>0.29003899999999999</v>
          </cell>
          <cell r="X62">
            <v>0.28581899999999999</v>
          </cell>
          <cell r="Y62">
            <v>0.281613</v>
          </cell>
          <cell r="Z62">
            <v>0.27742600000000001</v>
          </cell>
          <cell r="AA62">
            <v>0.27319500000000002</v>
          </cell>
          <cell r="AB62">
            <v>0.268874</v>
          </cell>
          <cell r="AC62">
            <v>0.26463199999999998</v>
          </cell>
          <cell r="AD62">
            <v>0.26042599999999999</v>
          </cell>
          <cell r="AE62">
            <v>0.256324</v>
          </cell>
          <cell r="AF62">
            <v>0.25215399999999999</v>
          </cell>
          <cell r="AG62">
            <v>0.24796299999999999</v>
          </cell>
          <cell r="AH62">
            <v>-1.3488E-2</v>
          </cell>
        </row>
        <row r="63">
          <cell r="A63" t="str">
            <v>RKI000:ha_WaterHeating</v>
          </cell>
          <cell r="C63">
            <v>4.8758999999999997E-2</v>
          </cell>
          <cell r="D63">
            <v>4.7107999999999997E-2</v>
          </cell>
          <cell r="E63">
            <v>4.5227999999999997E-2</v>
          </cell>
          <cell r="F63">
            <v>4.3108E-2</v>
          </cell>
          <cell r="G63">
            <v>4.1235000000000001E-2</v>
          </cell>
          <cell r="H63">
            <v>3.9720999999999999E-2</v>
          </cell>
          <cell r="I63">
            <v>3.8404000000000001E-2</v>
          </cell>
          <cell r="J63">
            <v>3.7331000000000003E-2</v>
          </cell>
          <cell r="K63">
            <v>3.6495E-2</v>
          </cell>
          <cell r="L63">
            <v>3.5866000000000002E-2</v>
          </cell>
          <cell r="M63">
            <v>3.5411999999999999E-2</v>
          </cell>
          <cell r="N63">
            <v>3.4931999999999998E-2</v>
          </cell>
          <cell r="O63">
            <v>3.4422000000000001E-2</v>
          </cell>
          <cell r="P63">
            <v>3.3897999999999998E-2</v>
          </cell>
          <cell r="Q63">
            <v>3.3360000000000001E-2</v>
          </cell>
          <cell r="R63">
            <v>3.2837999999999999E-2</v>
          </cell>
          <cell r="S63">
            <v>3.2328999999999997E-2</v>
          </cell>
          <cell r="T63">
            <v>3.1798E-2</v>
          </cell>
          <cell r="U63">
            <v>3.1244000000000001E-2</v>
          </cell>
          <cell r="V63">
            <v>3.0721999999999999E-2</v>
          </cell>
          <cell r="W63">
            <v>3.0176000000000001E-2</v>
          </cell>
          <cell r="X63">
            <v>2.9644E-2</v>
          </cell>
          <cell r="Y63">
            <v>2.9135999999999999E-2</v>
          </cell>
          <cell r="Z63">
            <v>2.8657999999999999E-2</v>
          </cell>
          <cell r="AA63">
            <v>2.8198999999999998E-2</v>
          </cell>
          <cell r="AB63">
            <v>2.775E-2</v>
          </cell>
          <cell r="AC63">
            <v>2.733E-2</v>
          </cell>
          <cell r="AD63">
            <v>2.6935000000000001E-2</v>
          </cell>
          <cell r="AE63">
            <v>2.6564000000000001E-2</v>
          </cell>
          <cell r="AF63">
            <v>2.6193999999999999E-2</v>
          </cell>
          <cell r="AG63">
            <v>2.5829000000000001E-2</v>
          </cell>
          <cell r="AH63">
            <v>-2.0957E-2</v>
          </cell>
        </row>
        <row r="64">
          <cell r="A64" t="str">
            <v>RKI000:Other_ha_ha</v>
          </cell>
          <cell r="C64">
            <v>7.8510000000000003E-3</v>
          </cell>
          <cell r="D64">
            <v>7.9019999999999993E-3</v>
          </cell>
          <cell r="E64">
            <v>7.8910000000000004E-3</v>
          </cell>
          <cell r="F64">
            <v>7.8130000000000005E-3</v>
          </cell>
          <cell r="G64">
            <v>7.7390000000000002E-3</v>
          </cell>
          <cell r="H64">
            <v>7.6880000000000004E-3</v>
          </cell>
          <cell r="I64">
            <v>7.6400000000000001E-3</v>
          </cell>
          <cell r="J64">
            <v>7.5989999999999999E-3</v>
          </cell>
          <cell r="K64">
            <v>7.5659999999999998E-3</v>
          </cell>
          <cell r="L64">
            <v>7.5360000000000002E-3</v>
          </cell>
          <cell r="M64">
            <v>7.5050000000000004E-3</v>
          </cell>
          <cell r="N64">
            <v>7.4790000000000004E-3</v>
          </cell>
          <cell r="O64">
            <v>7.4539999999999997E-3</v>
          </cell>
          <cell r="P64">
            <v>7.43E-3</v>
          </cell>
          <cell r="Q64">
            <v>7.4079999999999997E-3</v>
          </cell>
          <cell r="R64">
            <v>7.3920000000000001E-3</v>
          </cell>
          <cell r="S64">
            <v>7.3800000000000003E-3</v>
          </cell>
          <cell r="T64">
            <v>7.3629999999999998E-3</v>
          </cell>
          <cell r="U64">
            <v>7.3419999999999996E-3</v>
          </cell>
          <cell r="V64">
            <v>7.326E-3</v>
          </cell>
          <cell r="W64">
            <v>7.3020000000000003E-3</v>
          </cell>
          <cell r="X64">
            <v>7.2789999999999999E-3</v>
          </cell>
          <cell r="Y64">
            <v>7.2560000000000003E-3</v>
          </cell>
          <cell r="Z64">
            <v>7.2360000000000002E-3</v>
          </cell>
          <cell r="AA64">
            <v>7.2139999999999999E-3</v>
          </cell>
          <cell r="AB64">
            <v>7.1900000000000002E-3</v>
          </cell>
          <cell r="AC64">
            <v>7.1679999999999999E-3</v>
          </cell>
          <cell r="AD64">
            <v>7.1479999999999998E-3</v>
          </cell>
          <cell r="AE64">
            <v>7.1310000000000002E-3</v>
          </cell>
          <cell r="AF64">
            <v>7.1120000000000003E-3</v>
          </cell>
          <cell r="AG64">
            <v>7.0920000000000002E-3</v>
          </cell>
          <cell r="AH64">
            <v>-3.3800000000000002E-3</v>
          </cell>
        </row>
        <row r="65">
          <cell r="A65" t="str">
            <v>RKI000:ha_DeliveredEner</v>
          </cell>
          <cell r="C65">
            <v>0.42927399999999999</v>
          </cell>
          <cell r="D65">
            <v>0.45496599999999998</v>
          </cell>
          <cell r="E65">
            <v>0.45280599999999999</v>
          </cell>
          <cell r="F65">
            <v>0.44020399999999998</v>
          </cell>
          <cell r="G65">
            <v>0.42848700000000001</v>
          </cell>
          <cell r="H65">
            <v>0.41864099999999999</v>
          </cell>
          <cell r="I65">
            <v>0.40924300000000002</v>
          </cell>
          <cell r="J65">
            <v>0.40077299999999999</v>
          </cell>
          <cell r="K65">
            <v>0.39327000000000001</v>
          </cell>
          <cell r="L65">
            <v>0.38641599999999998</v>
          </cell>
          <cell r="M65">
            <v>0.37995499999999999</v>
          </cell>
          <cell r="N65">
            <v>0.37387599999999999</v>
          </cell>
          <cell r="O65">
            <v>0.36794100000000002</v>
          </cell>
          <cell r="P65">
            <v>0.36223300000000003</v>
          </cell>
          <cell r="Q65">
            <v>0.35666599999999998</v>
          </cell>
          <cell r="R65">
            <v>0.351603</v>
          </cell>
          <cell r="S65">
            <v>0.34680699999999998</v>
          </cell>
          <cell r="T65">
            <v>0.34193600000000002</v>
          </cell>
          <cell r="U65">
            <v>0.336949</v>
          </cell>
          <cell r="V65">
            <v>0.33233699999999999</v>
          </cell>
          <cell r="W65">
            <v>0.32751799999999998</v>
          </cell>
          <cell r="X65">
            <v>0.32274199999999997</v>
          </cell>
          <cell r="Y65">
            <v>0.31800600000000001</v>
          </cell>
          <cell r="Z65">
            <v>0.31331900000000001</v>
          </cell>
          <cell r="AA65">
            <v>0.30860799999999999</v>
          </cell>
          <cell r="AB65">
            <v>0.30381399999999997</v>
          </cell>
          <cell r="AC65">
            <v>0.29912899999999998</v>
          </cell>
          <cell r="AD65">
            <v>0.29450900000000002</v>
          </cell>
          <cell r="AE65">
            <v>0.29001900000000003</v>
          </cell>
          <cell r="AF65">
            <v>0.28545999999999999</v>
          </cell>
          <cell r="AG65">
            <v>0.28089700000000001</v>
          </cell>
          <cell r="AH65">
            <v>-1.4037000000000001E-2</v>
          </cell>
        </row>
        <row r="68">
          <cell r="A68" t="str">
            <v>RKI000:ia_SpaceHeating</v>
          </cell>
          <cell r="C68">
            <v>0.30082599999999998</v>
          </cell>
          <cell r="D68">
            <v>0.319245</v>
          </cell>
          <cell r="E68">
            <v>0.31642700000000001</v>
          </cell>
          <cell r="F68">
            <v>0.31378600000000001</v>
          </cell>
          <cell r="G68">
            <v>0.311282</v>
          </cell>
          <cell r="H68">
            <v>0.30873200000000001</v>
          </cell>
          <cell r="I68">
            <v>0.30631199999999997</v>
          </cell>
          <cell r="J68">
            <v>0.30398900000000001</v>
          </cell>
          <cell r="K68">
            <v>0.30152699999999999</v>
          </cell>
          <cell r="L68">
            <v>0.29885800000000001</v>
          </cell>
          <cell r="M68">
            <v>0.29563699999999998</v>
          </cell>
          <cell r="N68">
            <v>0.29248200000000002</v>
          </cell>
          <cell r="O68">
            <v>0.28951300000000002</v>
          </cell>
          <cell r="P68">
            <v>0.28678999999999999</v>
          </cell>
          <cell r="Q68">
            <v>0.28419699999999998</v>
          </cell>
          <cell r="R68">
            <v>0.28186800000000001</v>
          </cell>
          <cell r="S68">
            <v>0.27961000000000003</v>
          </cell>
          <cell r="T68">
            <v>0.27726200000000001</v>
          </cell>
          <cell r="U68">
            <v>0.27491900000000002</v>
          </cell>
          <cell r="V68">
            <v>0.27269199999999999</v>
          </cell>
          <cell r="W68">
            <v>0.27064199999999999</v>
          </cell>
          <cell r="X68">
            <v>0.26865499999999998</v>
          </cell>
          <cell r="Y68">
            <v>0.26665699999999998</v>
          </cell>
          <cell r="Z68">
            <v>0.26476</v>
          </cell>
          <cell r="AA68">
            <v>0.26284800000000003</v>
          </cell>
          <cell r="AB68">
            <v>0.26092900000000002</v>
          </cell>
          <cell r="AC68">
            <v>0.25897900000000001</v>
          </cell>
          <cell r="AD68">
            <v>0.25696999999999998</v>
          </cell>
          <cell r="AE68">
            <v>0.25494800000000001</v>
          </cell>
          <cell r="AF68">
            <v>0.25290699999999999</v>
          </cell>
          <cell r="AG68">
            <v>0.25086700000000001</v>
          </cell>
          <cell r="AH68">
            <v>-6.0350000000000004E-3</v>
          </cell>
        </row>
        <row r="69">
          <cell r="A69" t="str">
            <v>RKI000:ia_WaterHeating</v>
          </cell>
          <cell r="C69">
            <v>6.5346000000000001E-2</v>
          </cell>
          <cell r="D69">
            <v>6.3722000000000001E-2</v>
          </cell>
          <cell r="E69">
            <v>6.2054999999999999E-2</v>
          </cell>
          <cell r="F69">
            <v>6.0464999999999998E-2</v>
          </cell>
          <cell r="G69">
            <v>5.9104999999999998E-2</v>
          </cell>
          <cell r="H69">
            <v>5.7937000000000002E-2</v>
          </cell>
          <cell r="I69">
            <v>5.6966999999999997E-2</v>
          </cell>
          <cell r="J69">
            <v>5.6138E-2</v>
          </cell>
          <cell r="K69">
            <v>5.5392999999999998E-2</v>
          </cell>
          <cell r="L69">
            <v>5.4729E-2</v>
          </cell>
          <cell r="M69">
            <v>5.4049E-2</v>
          </cell>
          <cell r="N69">
            <v>5.3270999999999999E-2</v>
          </cell>
          <cell r="O69">
            <v>5.2456999999999997E-2</v>
          </cell>
          <cell r="P69">
            <v>5.1631999999999997E-2</v>
          </cell>
          <cell r="Q69">
            <v>5.0781E-2</v>
          </cell>
          <cell r="R69">
            <v>4.9942E-2</v>
          </cell>
          <cell r="S69">
            <v>4.9103000000000001E-2</v>
          </cell>
          <cell r="T69">
            <v>4.8235E-2</v>
          </cell>
          <cell r="U69">
            <v>4.7364000000000003E-2</v>
          </cell>
          <cell r="V69">
            <v>4.6526999999999999E-2</v>
          </cell>
          <cell r="W69">
            <v>4.5739000000000002E-2</v>
          </cell>
          <cell r="X69">
            <v>4.4993999999999999E-2</v>
          </cell>
          <cell r="Y69">
            <v>4.4291999999999998E-2</v>
          </cell>
          <cell r="Z69">
            <v>4.3656E-2</v>
          </cell>
          <cell r="AA69">
            <v>4.3063999999999998E-2</v>
          </cell>
          <cell r="AB69">
            <v>4.2515999999999998E-2</v>
          </cell>
          <cell r="AC69">
            <v>4.1997E-2</v>
          </cell>
          <cell r="AD69">
            <v>4.1496999999999999E-2</v>
          </cell>
          <cell r="AE69">
            <v>4.1015000000000003E-2</v>
          </cell>
          <cell r="AF69">
            <v>4.0548000000000001E-2</v>
          </cell>
          <cell r="AG69">
            <v>4.0093999999999998E-2</v>
          </cell>
          <cell r="AH69">
            <v>-1.6150000000000001E-2</v>
          </cell>
        </row>
        <row r="70">
          <cell r="A70" t="str">
            <v>RKI000:ia_Cooking</v>
          </cell>
          <cell r="C70">
            <v>1.7066999999999999E-2</v>
          </cell>
          <cell r="D70">
            <v>1.6858999999999999E-2</v>
          </cell>
          <cell r="E70">
            <v>1.6695999999999999E-2</v>
          </cell>
          <cell r="F70">
            <v>1.6528000000000001E-2</v>
          </cell>
          <cell r="G70">
            <v>1.6358000000000001E-2</v>
          </cell>
          <cell r="H70">
            <v>1.6188999999999999E-2</v>
          </cell>
          <cell r="I70">
            <v>1.601E-2</v>
          </cell>
          <cell r="J70">
            <v>1.5814999999999999E-2</v>
          </cell>
          <cell r="K70">
            <v>1.5609E-2</v>
          </cell>
          <cell r="L70">
            <v>1.5391999999999999E-2</v>
          </cell>
          <cell r="M70">
            <v>1.5162999999999999E-2</v>
          </cell>
          <cell r="N70">
            <v>1.4926999999999999E-2</v>
          </cell>
          <cell r="O70">
            <v>1.4685E-2</v>
          </cell>
          <cell r="P70">
            <v>1.448E-2</v>
          </cell>
          <cell r="Q70">
            <v>1.4312999999999999E-2</v>
          </cell>
          <cell r="R70">
            <v>1.4186000000000001E-2</v>
          </cell>
          <cell r="S70">
            <v>1.4101000000000001E-2</v>
          </cell>
          <cell r="T70">
            <v>1.4056000000000001E-2</v>
          </cell>
          <cell r="U70">
            <v>1.4005E-2</v>
          </cell>
          <cell r="V70">
            <v>1.3950000000000001E-2</v>
          </cell>
          <cell r="W70">
            <v>1.389E-2</v>
          </cell>
          <cell r="X70">
            <v>1.3826E-2</v>
          </cell>
          <cell r="Y70">
            <v>1.3757999999999999E-2</v>
          </cell>
          <cell r="Z70">
            <v>1.3687E-2</v>
          </cell>
          <cell r="AA70">
            <v>1.3616E-2</v>
          </cell>
          <cell r="AB70">
            <v>1.3546000000000001E-2</v>
          </cell>
          <cell r="AC70">
            <v>1.3480000000000001E-2</v>
          </cell>
          <cell r="AD70">
            <v>1.3417E-2</v>
          </cell>
          <cell r="AE70">
            <v>1.3358999999999999E-2</v>
          </cell>
          <cell r="AF70">
            <v>1.3304E-2</v>
          </cell>
          <cell r="AG70">
            <v>1.325E-2</v>
          </cell>
          <cell r="AH70">
            <v>-8.4010000000000005E-3</v>
          </cell>
        </row>
        <row r="71">
          <cell r="A71" t="str">
            <v>RKI000:ia_OtherUses</v>
          </cell>
          <cell r="C71">
            <v>7.1942000000000006E-2</v>
          </cell>
          <cell r="D71">
            <v>7.4218999999999993E-2</v>
          </cell>
          <cell r="E71">
            <v>7.6272000000000006E-2</v>
          </cell>
          <cell r="F71">
            <v>7.8184000000000003E-2</v>
          </cell>
          <cell r="G71">
            <v>8.0131999999999995E-2</v>
          </cell>
          <cell r="H71">
            <v>8.2116999999999996E-2</v>
          </cell>
          <cell r="I71">
            <v>8.4159999999999999E-2</v>
          </cell>
          <cell r="J71">
            <v>8.6215E-2</v>
          </cell>
          <cell r="K71">
            <v>8.8203000000000004E-2</v>
          </cell>
          <cell r="L71">
            <v>9.0112999999999999E-2</v>
          </cell>
          <cell r="M71">
            <v>9.1786000000000006E-2</v>
          </cell>
          <cell r="N71">
            <v>9.3445E-2</v>
          </cell>
          <cell r="O71">
            <v>9.5152E-2</v>
          </cell>
          <cell r="P71">
            <v>9.6923999999999996E-2</v>
          </cell>
          <cell r="Q71">
            <v>9.8706000000000002E-2</v>
          </cell>
          <cell r="R71">
            <v>0.10054200000000001</v>
          </cell>
          <cell r="S71">
            <v>0.102393</v>
          </cell>
          <cell r="T71">
            <v>0.104196</v>
          </cell>
          <cell r="U71">
            <v>0.105976</v>
          </cell>
          <cell r="V71">
            <v>0.10778500000000001</v>
          </cell>
          <cell r="W71">
            <v>0.109637</v>
          </cell>
          <cell r="X71">
            <v>0.11151</v>
          </cell>
          <cell r="Y71">
            <v>0.113397</v>
          </cell>
          <cell r="Z71">
            <v>0.115342</v>
          </cell>
          <cell r="AA71">
            <v>0.11730599999999999</v>
          </cell>
          <cell r="AB71">
            <v>0.119287</v>
          </cell>
          <cell r="AC71">
            <v>0.12126199999999999</v>
          </cell>
          <cell r="AD71">
            <v>0.123226</v>
          </cell>
          <cell r="AE71">
            <v>0.12518599999999999</v>
          </cell>
          <cell r="AF71">
            <v>0.12714300000000001</v>
          </cell>
          <cell r="AG71">
            <v>0.12910099999999999</v>
          </cell>
          <cell r="AH71">
            <v>1.9682000000000002E-2</v>
          </cell>
        </row>
        <row r="72">
          <cell r="A72" t="str">
            <v>RKI000:ia_DeliveredEner</v>
          </cell>
          <cell r="C72">
            <v>0.45517999999999997</v>
          </cell>
          <cell r="D72">
            <v>0.47404499999999999</v>
          </cell>
          <cell r="E72">
            <v>0.47144999999999998</v>
          </cell>
          <cell r="F72">
            <v>0.46896199999999999</v>
          </cell>
          <cell r="G72">
            <v>0.46687699999999999</v>
          </cell>
          <cell r="H72">
            <v>0.464974</v>
          </cell>
          <cell r="I72">
            <v>0.46344999999999997</v>
          </cell>
          <cell r="J72">
            <v>0.46215699999999998</v>
          </cell>
          <cell r="K72">
            <v>0.460731</v>
          </cell>
          <cell r="L72">
            <v>0.459092</v>
          </cell>
          <cell r="M72">
            <v>0.45663599999999999</v>
          </cell>
          <cell r="N72">
            <v>0.454125</v>
          </cell>
          <cell r="O72">
            <v>0.45180599999999999</v>
          </cell>
          <cell r="P72">
            <v>0.449826</v>
          </cell>
          <cell r="Q72">
            <v>0.44799600000000001</v>
          </cell>
          <cell r="R72">
            <v>0.44653900000000002</v>
          </cell>
          <cell r="S72">
            <v>0.44520599999999999</v>
          </cell>
          <cell r="T72">
            <v>0.443749</v>
          </cell>
          <cell r="U72">
            <v>0.44226399999999999</v>
          </cell>
          <cell r="V72">
            <v>0.44095299999999998</v>
          </cell>
          <cell r="W72">
            <v>0.43990800000000002</v>
          </cell>
          <cell r="X72">
            <v>0.43898500000000001</v>
          </cell>
          <cell r="Y72">
            <v>0.43810500000000002</v>
          </cell>
          <cell r="Z72">
            <v>0.43744499999999997</v>
          </cell>
          <cell r="AA72">
            <v>0.436834</v>
          </cell>
          <cell r="AB72">
            <v>0.436278</v>
          </cell>
          <cell r="AC72">
            <v>0.43571799999999999</v>
          </cell>
          <cell r="AD72">
            <v>0.43511100000000003</v>
          </cell>
          <cell r="AE72">
            <v>0.43450800000000001</v>
          </cell>
          <cell r="AF72">
            <v>0.43390099999999998</v>
          </cell>
          <cell r="AG72">
            <v>0.43331199999999997</v>
          </cell>
          <cell r="AH72">
            <v>-1.64E-3</v>
          </cell>
        </row>
        <row r="74">
          <cell r="A74" t="str">
            <v>RKI000:ja_MarketedRenew</v>
          </cell>
          <cell r="C74">
            <v>0.457513</v>
          </cell>
          <cell r="D74">
            <v>0.454262</v>
          </cell>
          <cell r="E74">
            <v>0.442685</v>
          </cell>
          <cell r="F74">
            <v>0.44422</v>
          </cell>
          <cell r="G74">
            <v>0.44559199999999999</v>
          </cell>
          <cell r="H74">
            <v>0.44251099999999999</v>
          </cell>
          <cell r="I74">
            <v>0.43917499999999998</v>
          </cell>
          <cell r="J74">
            <v>0.43575999999999998</v>
          </cell>
          <cell r="K74">
            <v>0.43166700000000002</v>
          </cell>
          <cell r="L74">
            <v>0.42710900000000002</v>
          </cell>
          <cell r="M74">
            <v>0.42239900000000002</v>
          </cell>
          <cell r="N74">
            <v>0.41673700000000002</v>
          </cell>
          <cell r="O74">
            <v>0.41094700000000001</v>
          </cell>
          <cell r="P74">
            <v>0.40475699999999998</v>
          </cell>
          <cell r="Q74">
            <v>0.39816499999999999</v>
          </cell>
          <cell r="R74">
            <v>0.39063300000000001</v>
          </cell>
          <cell r="S74">
            <v>0.38230999999999998</v>
          </cell>
          <cell r="T74">
            <v>0.37514199999999998</v>
          </cell>
          <cell r="U74">
            <v>0.36930200000000002</v>
          </cell>
          <cell r="V74">
            <v>0.36285899999999999</v>
          </cell>
          <cell r="W74">
            <v>0.35800900000000002</v>
          </cell>
          <cell r="X74">
            <v>0.35352299999999998</v>
          </cell>
          <cell r="Y74">
            <v>0.34909699999999999</v>
          </cell>
          <cell r="Z74">
            <v>0.34477099999999999</v>
          </cell>
          <cell r="AA74">
            <v>0.341088</v>
          </cell>
          <cell r="AB74">
            <v>0.33825</v>
          </cell>
          <cell r="AC74">
            <v>0.33548600000000001</v>
          </cell>
          <cell r="AD74">
            <v>0.33226699999999998</v>
          </cell>
          <cell r="AE74">
            <v>0.32857900000000001</v>
          </cell>
          <cell r="AF74">
            <v>0.32532699999999998</v>
          </cell>
          <cell r="AG74">
            <v>0.32218599999999997</v>
          </cell>
          <cell r="AH74">
            <v>-1.1620999999999999E-2</v>
          </cell>
        </row>
      </sheetData>
      <sheetData sheetId="2">
        <row r="1">
          <cell r="C1">
            <v>2021</v>
          </cell>
          <cell r="D1">
            <v>2022</v>
          </cell>
          <cell r="E1">
            <v>2023</v>
          </cell>
          <cell r="F1">
            <v>2024</v>
          </cell>
          <cell r="G1">
            <v>2025</v>
          </cell>
          <cell r="H1">
            <v>2026</v>
          </cell>
          <cell r="I1">
            <v>2027</v>
          </cell>
          <cell r="J1">
            <v>2028</v>
          </cell>
          <cell r="K1">
            <v>2029</v>
          </cell>
          <cell r="L1">
            <v>2030</v>
          </cell>
          <cell r="M1">
            <v>2031</v>
          </cell>
          <cell r="N1">
            <v>2032</v>
          </cell>
          <cell r="O1">
            <v>2033</v>
          </cell>
          <cell r="P1">
            <v>2034</v>
          </cell>
          <cell r="Q1">
            <v>2035</v>
          </cell>
          <cell r="R1">
            <v>2036</v>
          </cell>
          <cell r="S1">
            <v>2037</v>
          </cell>
          <cell r="T1">
            <v>2038</v>
          </cell>
          <cell r="U1">
            <v>2039</v>
          </cell>
          <cell r="V1">
            <v>2040</v>
          </cell>
          <cell r="W1">
            <v>2041</v>
          </cell>
          <cell r="X1">
            <v>2042</v>
          </cell>
          <cell r="Y1">
            <v>2043</v>
          </cell>
          <cell r="Z1">
            <v>2044</v>
          </cell>
          <cell r="AA1">
            <v>2045</v>
          </cell>
          <cell r="AB1">
            <v>2046</v>
          </cell>
          <cell r="AC1">
            <v>2047</v>
          </cell>
          <cell r="AD1">
            <v>2048</v>
          </cell>
          <cell r="AE1">
            <v>2049</v>
          </cell>
          <cell r="AF1">
            <v>2050</v>
          </cell>
        </row>
        <row r="34">
          <cell r="A34" t="str">
            <v>RKI000:fa_SpaceHeating</v>
          </cell>
          <cell r="C34">
            <v>0.70460999999999996</v>
          </cell>
          <cell r="D34">
            <v>0.72093200000000002</v>
          </cell>
          <cell r="E34">
            <v>0.67700400000000005</v>
          </cell>
          <cell r="F34">
            <v>0.67444800000000005</v>
          </cell>
          <cell r="G34">
            <v>0.671319</v>
          </cell>
          <cell r="H34">
            <v>0.66683199999999998</v>
          </cell>
          <cell r="I34">
            <v>0.66086199999999995</v>
          </cell>
          <cell r="J34">
            <v>0.65453799999999995</v>
          </cell>
          <cell r="K34">
            <v>0.64790400000000004</v>
          </cell>
          <cell r="L34">
            <v>0.64132199999999995</v>
          </cell>
          <cell r="M34">
            <v>0.63484200000000002</v>
          </cell>
          <cell r="N34">
            <v>0.628359</v>
          </cell>
          <cell r="O34">
            <v>0.62173400000000001</v>
          </cell>
          <cell r="P34">
            <v>0.61539100000000002</v>
          </cell>
          <cell r="Q34">
            <v>0.60991300000000004</v>
          </cell>
          <cell r="R34">
            <v>0.60485299999999997</v>
          </cell>
          <cell r="S34">
            <v>0.60023499999999996</v>
          </cell>
          <cell r="T34">
            <v>0.59577500000000005</v>
          </cell>
          <cell r="U34">
            <v>0.59081600000000001</v>
          </cell>
          <cell r="V34">
            <v>0.58592299999999997</v>
          </cell>
          <cell r="W34">
            <v>0.58091999999999999</v>
          </cell>
          <cell r="X34">
            <v>0.57595799999999997</v>
          </cell>
          <cell r="Y34">
            <v>0.57112300000000005</v>
          </cell>
          <cell r="Z34">
            <v>0.56661399999999995</v>
          </cell>
          <cell r="AA34">
            <v>0.56184800000000001</v>
          </cell>
          <cell r="AB34">
            <v>0.55703899999999995</v>
          </cell>
          <cell r="AC34">
            <v>0.55211500000000002</v>
          </cell>
          <cell r="AD34">
            <v>0.54703800000000002</v>
          </cell>
          <cell r="AE34">
            <v>0.54217400000000004</v>
          </cell>
          <cell r="AF34">
            <v>0.53778499999999996</v>
          </cell>
          <cell r="AG34">
            <v>-9.2739999999999993E-3</v>
          </cell>
        </row>
        <row r="35">
          <cell r="A35" t="str">
            <v>RKI000:fa_SpaceCooling</v>
          </cell>
          <cell r="C35">
            <v>0.80244599999999999</v>
          </cell>
          <cell r="D35">
            <v>0.73904499999999995</v>
          </cell>
          <cell r="E35">
            <v>0.87340200000000001</v>
          </cell>
          <cell r="F35">
            <v>0.891123</v>
          </cell>
          <cell r="G35">
            <v>0.909304</v>
          </cell>
          <cell r="H35">
            <v>0.92656499999999997</v>
          </cell>
          <cell r="I35">
            <v>0.94118900000000005</v>
          </cell>
          <cell r="J35">
            <v>0.95506899999999995</v>
          </cell>
          <cell r="K35">
            <v>0.96864600000000001</v>
          </cell>
          <cell r="L35">
            <v>0.982962</v>
          </cell>
          <cell r="M35">
            <v>0.99810200000000004</v>
          </cell>
          <cell r="N35">
            <v>1.0141340000000001</v>
          </cell>
          <cell r="O35">
            <v>1.0305169999999999</v>
          </cell>
          <cell r="P35">
            <v>1.047377</v>
          </cell>
          <cell r="Q35">
            <v>1.0665089999999999</v>
          </cell>
          <cell r="R35">
            <v>1.0869850000000001</v>
          </cell>
          <cell r="S35">
            <v>1.1094790000000001</v>
          </cell>
          <cell r="T35">
            <v>1.132312</v>
          </cell>
          <cell r="U35">
            <v>1.154909</v>
          </cell>
          <cell r="V35">
            <v>1.1769620000000001</v>
          </cell>
          <cell r="W35">
            <v>1.1995119999999999</v>
          </cell>
          <cell r="X35">
            <v>1.2227030000000001</v>
          </cell>
          <cell r="Y35">
            <v>1.2463150000000001</v>
          </cell>
          <cell r="Z35">
            <v>1.2711790000000001</v>
          </cell>
          <cell r="AA35">
            <v>1.29606</v>
          </cell>
          <cell r="AB35">
            <v>1.320721</v>
          </cell>
          <cell r="AC35">
            <v>1.3454809999999999</v>
          </cell>
          <cell r="AD35">
            <v>1.370344</v>
          </cell>
          <cell r="AE35">
            <v>1.3956770000000001</v>
          </cell>
          <cell r="AF35">
            <v>1.422356</v>
          </cell>
          <cell r="AG35">
            <v>1.9934E-2</v>
          </cell>
        </row>
        <row r="36">
          <cell r="A36" t="str">
            <v>RKI000:fa_WaterHeating</v>
          </cell>
          <cell r="C36">
            <v>0.60053400000000001</v>
          </cell>
          <cell r="D36">
            <v>0.60263800000000001</v>
          </cell>
          <cell r="E36">
            <v>0.60392400000000002</v>
          </cell>
          <cell r="F36">
            <v>0.606514</v>
          </cell>
          <cell r="G36">
            <v>0.60854699999999995</v>
          </cell>
          <cell r="H36">
            <v>0.60927299999999995</v>
          </cell>
          <cell r="I36">
            <v>0.60907800000000001</v>
          </cell>
          <cell r="J36">
            <v>0.60838300000000001</v>
          </cell>
          <cell r="K36">
            <v>0.607599</v>
          </cell>
          <cell r="L36">
            <v>0.60705100000000001</v>
          </cell>
          <cell r="M36">
            <v>0.60694899999999996</v>
          </cell>
          <cell r="N36">
            <v>0.60722299999999996</v>
          </cell>
          <cell r="O36">
            <v>0.607514</v>
          </cell>
          <cell r="P36">
            <v>0.60802800000000001</v>
          </cell>
          <cell r="Q36">
            <v>0.60964099999999999</v>
          </cell>
          <cell r="R36">
            <v>0.61182199999999998</v>
          </cell>
          <cell r="S36">
            <v>0.61463100000000004</v>
          </cell>
          <cell r="T36">
            <v>0.61772700000000003</v>
          </cell>
          <cell r="U36">
            <v>0.62016899999999997</v>
          </cell>
          <cell r="V36">
            <v>0.62219800000000003</v>
          </cell>
          <cell r="W36">
            <v>0.624278</v>
          </cell>
          <cell r="X36">
            <v>0.62624599999999997</v>
          </cell>
          <cell r="Y36">
            <v>0.62835300000000005</v>
          </cell>
          <cell r="Z36">
            <v>0.63095699999999999</v>
          </cell>
          <cell r="AA36">
            <v>0.63343899999999997</v>
          </cell>
          <cell r="AB36">
            <v>0.63596200000000003</v>
          </cell>
          <cell r="AC36">
            <v>0.63855300000000004</v>
          </cell>
          <cell r="AD36">
            <v>0.64102300000000001</v>
          </cell>
          <cell r="AE36">
            <v>0.64375599999999999</v>
          </cell>
          <cell r="AF36">
            <v>0.647146</v>
          </cell>
          <cell r="AG36">
            <v>2.581E-3</v>
          </cell>
        </row>
        <row r="37">
          <cell r="A37" t="str">
            <v>RKI000:fa_Refrigeration</v>
          </cell>
          <cell r="C37">
            <v>0.29647699999999999</v>
          </cell>
          <cell r="D37">
            <v>0.29521999999999998</v>
          </cell>
          <cell r="E37">
            <v>0.29368899999999998</v>
          </cell>
          <cell r="F37">
            <v>0.29236400000000001</v>
          </cell>
          <cell r="G37">
            <v>0.291213</v>
          </cell>
          <cell r="H37">
            <v>0.29018300000000002</v>
          </cell>
          <cell r="I37">
            <v>0.28924100000000003</v>
          </cell>
          <cell r="J37">
            <v>0.28846300000000002</v>
          </cell>
          <cell r="K37">
            <v>0.28791699999999998</v>
          </cell>
          <cell r="L37">
            <v>0.28761599999999998</v>
          </cell>
          <cell r="M37">
            <v>0.28756999999999999</v>
          </cell>
          <cell r="N37">
            <v>0.28783399999999998</v>
          </cell>
          <cell r="O37">
            <v>0.28841800000000001</v>
          </cell>
          <cell r="P37">
            <v>0.28931899999999999</v>
          </cell>
          <cell r="Q37">
            <v>0.29056700000000002</v>
          </cell>
          <cell r="R37">
            <v>0.29213600000000001</v>
          </cell>
          <cell r="S37">
            <v>0.294016</v>
          </cell>
          <cell r="T37">
            <v>0.29620999999999997</v>
          </cell>
          <cell r="U37">
            <v>0.29868400000000001</v>
          </cell>
          <cell r="V37">
            <v>0.30146899999999999</v>
          </cell>
          <cell r="W37">
            <v>0.30453000000000002</v>
          </cell>
          <cell r="X37">
            <v>0.30782300000000001</v>
          </cell>
          <cell r="Y37">
            <v>0.31107499999999999</v>
          </cell>
          <cell r="Z37">
            <v>0.31429000000000001</v>
          </cell>
          <cell r="AA37">
            <v>0.31746799999999997</v>
          </cell>
          <cell r="AB37">
            <v>0.32058799999999998</v>
          </cell>
          <cell r="AC37">
            <v>0.323633</v>
          </cell>
          <cell r="AD37">
            <v>0.32658300000000001</v>
          </cell>
          <cell r="AE37">
            <v>0.32945200000000002</v>
          </cell>
          <cell r="AF37">
            <v>0.33224100000000001</v>
          </cell>
          <cell r="AG37">
            <v>3.9350000000000001E-3</v>
          </cell>
        </row>
        <row r="38">
          <cell r="A38" t="str">
            <v>RKI000:fa_Cooking</v>
          </cell>
          <cell r="C38">
            <v>5.5386999999999999E-2</v>
          </cell>
          <cell r="D38">
            <v>5.5742E-2</v>
          </cell>
          <cell r="E38">
            <v>5.6065999999999998E-2</v>
          </cell>
          <cell r="F38">
            <v>5.6384999999999998E-2</v>
          </cell>
          <cell r="G38">
            <v>5.6693E-2</v>
          </cell>
          <cell r="H38">
            <v>5.6980999999999997E-2</v>
          </cell>
          <cell r="I38">
            <v>5.7241E-2</v>
          </cell>
          <cell r="J38">
            <v>5.7482999999999999E-2</v>
          </cell>
          <cell r="K38">
            <v>5.7701000000000002E-2</v>
          </cell>
          <cell r="L38">
            <v>5.7889000000000003E-2</v>
          </cell>
          <cell r="M38">
            <v>5.8035000000000003E-2</v>
          </cell>
          <cell r="N38">
            <v>5.8141999999999999E-2</v>
          </cell>
          <cell r="O38">
            <v>5.8262000000000001E-2</v>
          </cell>
          <cell r="P38">
            <v>5.8407000000000001E-2</v>
          </cell>
          <cell r="Q38">
            <v>5.8583999999999997E-2</v>
          </cell>
          <cell r="R38">
            <v>5.8797000000000002E-2</v>
          </cell>
          <cell r="S38">
            <v>5.9053000000000001E-2</v>
          </cell>
          <cell r="T38">
            <v>5.9299999999999999E-2</v>
          </cell>
          <cell r="U38">
            <v>5.9539000000000002E-2</v>
          </cell>
          <cell r="V38">
            <v>5.9773E-2</v>
          </cell>
          <cell r="W38">
            <v>5.9995E-2</v>
          </cell>
          <cell r="X38">
            <v>6.0200999999999998E-2</v>
          </cell>
          <cell r="Y38">
            <v>6.0396999999999999E-2</v>
          </cell>
          <cell r="Z38">
            <v>6.0582999999999998E-2</v>
          </cell>
          <cell r="AA38">
            <v>6.0763999999999999E-2</v>
          </cell>
          <cell r="AB38">
            <v>6.0937999999999999E-2</v>
          </cell>
          <cell r="AC38">
            <v>6.1106000000000001E-2</v>
          </cell>
          <cell r="AD38">
            <v>6.1268999999999997E-2</v>
          </cell>
          <cell r="AE38">
            <v>6.1433000000000001E-2</v>
          </cell>
          <cell r="AF38">
            <v>6.1601000000000003E-2</v>
          </cell>
          <cell r="AG38">
            <v>3.673E-3</v>
          </cell>
        </row>
        <row r="39">
          <cell r="A39" t="str">
            <v>RKI000:fa_ClothesDryers</v>
          </cell>
          <cell r="C39">
            <v>0.21925900000000001</v>
          </cell>
          <cell r="D39">
            <v>0.22376699999999999</v>
          </cell>
          <cell r="E39">
            <v>0.22775599999999999</v>
          </cell>
          <cell r="F39">
            <v>0.23193</v>
          </cell>
          <cell r="G39">
            <v>0.23600299999999999</v>
          </cell>
          <cell r="H39">
            <v>0.239593</v>
          </cell>
          <cell r="I39">
            <v>0.24265500000000001</v>
          </cell>
          <cell r="J39">
            <v>0.24554500000000001</v>
          </cell>
          <cell r="K39">
            <v>0.24841199999999999</v>
          </cell>
          <cell r="L39">
            <v>0.25134699999999999</v>
          </cell>
          <cell r="M39">
            <v>0.25425700000000001</v>
          </cell>
          <cell r="N39">
            <v>0.25720999999999999</v>
          </cell>
          <cell r="O39">
            <v>0.260102</v>
          </cell>
          <cell r="P39">
            <v>0.26313999999999999</v>
          </cell>
          <cell r="Q39">
            <v>0.26660600000000001</v>
          </cell>
          <cell r="R39">
            <v>0.27028799999999997</v>
          </cell>
          <cell r="S39">
            <v>0.27407599999999999</v>
          </cell>
          <cell r="T39">
            <v>0.27787099999999998</v>
          </cell>
          <cell r="U39">
            <v>0.28147899999999998</v>
          </cell>
          <cell r="V39">
            <v>0.28495100000000001</v>
          </cell>
          <cell r="W39">
            <v>0.28845300000000001</v>
          </cell>
          <cell r="X39">
            <v>0.291875</v>
          </cell>
          <cell r="Y39">
            <v>0.295325</v>
          </cell>
          <cell r="Z39">
            <v>0.29893799999999998</v>
          </cell>
          <cell r="AA39">
            <v>0.302429</v>
          </cell>
          <cell r="AB39">
            <v>0.30585600000000002</v>
          </cell>
          <cell r="AC39">
            <v>0.30923800000000001</v>
          </cell>
          <cell r="AD39">
            <v>0.31250699999999998</v>
          </cell>
          <cell r="AE39">
            <v>0.31584499999999999</v>
          </cell>
          <cell r="AF39">
            <v>0.31944</v>
          </cell>
          <cell r="AG39">
            <v>1.3061E-2</v>
          </cell>
        </row>
        <row r="40">
          <cell r="A40" t="str">
            <v>RKI000:fa_Freezers</v>
          </cell>
          <cell r="C40">
            <v>6.9059999999999996E-2</v>
          </cell>
          <cell r="D40">
            <v>6.8963999999999998E-2</v>
          </cell>
          <cell r="E40">
            <v>6.8820999999999993E-2</v>
          </cell>
          <cell r="F40">
            <v>6.8662000000000001E-2</v>
          </cell>
          <cell r="G40">
            <v>6.8474999999999994E-2</v>
          </cell>
          <cell r="H40">
            <v>6.8251000000000006E-2</v>
          </cell>
          <cell r="I40">
            <v>6.7984000000000003E-2</v>
          </cell>
          <cell r="J40">
            <v>6.7732000000000001E-2</v>
          </cell>
          <cell r="K40">
            <v>6.7503999999999995E-2</v>
          </cell>
          <cell r="L40">
            <v>6.7298999999999998E-2</v>
          </cell>
          <cell r="M40">
            <v>6.7107E-2</v>
          </cell>
          <cell r="N40">
            <v>6.6934999999999995E-2</v>
          </cell>
          <cell r="O40">
            <v>6.6785999999999998E-2</v>
          </cell>
          <cell r="P40">
            <v>6.6663E-2</v>
          </cell>
          <cell r="Q40">
            <v>6.6569000000000003E-2</v>
          </cell>
          <cell r="R40">
            <v>6.6506999999999997E-2</v>
          </cell>
          <cell r="S40">
            <v>6.6475000000000006E-2</v>
          </cell>
          <cell r="T40">
            <v>6.6475999999999993E-2</v>
          </cell>
          <cell r="U40">
            <v>6.6507999999999998E-2</v>
          </cell>
          <cell r="V40">
            <v>6.6577999999999998E-2</v>
          </cell>
          <cell r="W40">
            <v>6.6686999999999996E-2</v>
          </cell>
          <cell r="X40">
            <v>6.6826999999999998E-2</v>
          </cell>
          <cell r="Y40">
            <v>6.701E-2</v>
          </cell>
          <cell r="Z40">
            <v>6.7244999999999999E-2</v>
          </cell>
          <cell r="AA40">
            <v>6.7533999999999997E-2</v>
          </cell>
          <cell r="AB40">
            <v>6.7874000000000004E-2</v>
          </cell>
          <cell r="AC40">
            <v>6.8253999999999995E-2</v>
          </cell>
          <cell r="AD40">
            <v>6.8627999999999995E-2</v>
          </cell>
          <cell r="AE40">
            <v>6.8997000000000003E-2</v>
          </cell>
          <cell r="AF40">
            <v>6.9363999999999995E-2</v>
          </cell>
          <cell r="AG40">
            <v>1.5100000000000001E-4</v>
          </cell>
        </row>
        <row r="41">
          <cell r="A41" t="str">
            <v>RKI000:fa_Lighting</v>
          </cell>
          <cell r="C41">
            <v>0.20255300000000001</v>
          </cell>
          <cell r="D41">
            <v>0.20119300000000001</v>
          </cell>
          <cell r="E41">
            <v>0.20108899999999999</v>
          </cell>
          <cell r="F41">
            <v>0.20184299999999999</v>
          </cell>
          <cell r="G41">
            <v>0.201131</v>
          </cell>
          <cell r="H41">
            <v>0.200433</v>
          </cell>
          <cell r="I41">
            <v>0.20013800000000001</v>
          </cell>
          <cell r="J41">
            <v>0.20036100000000001</v>
          </cell>
          <cell r="K41">
            <v>0.20085600000000001</v>
          </cell>
          <cell r="L41">
            <v>0.19889899999999999</v>
          </cell>
          <cell r="M41">
            <v>0.19750000000000001</v>
          </cell>
          <cell r="N41">
            <v>0.19653799999999999</v>
          </cell>
          <cell r="O41">
            <v>0.19584199999999999</v>
          </cell>
          <cell r="P41">
            <v>0.19550799999999999</v>
          </cell>
          <cell r="Q41">
            <v>0.19570199999999999</v>
          </cell>
          <cell r="R41">
            <v>0.19608800000000001</v>
          </cell>
          <cell r="S41">
            <v>0.19661799999999999</v>
          </cell>
          <cell r="T41">
            <v>0.19722300000000001</v>
          </cell>
          <cell r="U41">
            <v>0.19774800000000001</v>
          </cell>
          <cell r="V41">
            <v>0.19495799999999999</v>
          </cell>
          <cell r="W41">
            <v>0.19283600000000001</v>
          </cell>
          <cell r="X41">
            <v>0.19112799999999999</v>
          </cell>
          <cell r="Y41">
            <v>0.18987899999999999</v>
          </cell>
          <cell r="Z41">
            <v>0.189139</v>
          </cell>
          <cell r="AA41">
            <v>0.18856500000000001</v>
          </cell>
          <cell r="AB41">
            <v>0.188081</v>
          </cell>
          <cell r="AC41">
            <v>0.18764600000000001</v>
          </cell>
          <cell r="AD41">
            <v>0.18718299999999999</v>
          </cell>
          <cell r="AE41">
            <v>0.186803</v>
          </cell>
          <cell r="AF41">
            <v>0.186807</v>
          </cell>
          <cell r="AG41">
            <v>-2.787E-3</v>
          </cell>
        </row>
        <row r="42">
          <cell r="A42" t="str">
            <v>RKI000:fa_ClothesWasher</v>
          </cell>
          <cell r="C42">
            <v>3.7005000000000003E-2</v>
          </cell>
          <cell r="D42">
            <v>3.7352999999999997E-2</v>
          </cell>
          <cell r="E42">
            <v>3.7682E-2</v>
          </cell>
          <cell r="F42">
            <v>3.8012999999999998E-2</v>
          </cell>
          <cell r="G42">
            <v>3.8341E-2</v>
          </cell>
          <cell r="H42">
            <v>3.8655000000000002E-2</v>
          </cell>
          <cell r="I42">
            <v>3.8949999999999999E-2</v>
          </cell>
          <cell r="J42">
            <v>3.9244000000000001E-2</v>
          </cell>
          <cell r="K42">
            <v>3.9543000000000002E-2</v>
          </cell>
          <cell r="L42">
            <v>3.9863999999999997E-2</v>
          </cell>
          <cell r="M42">
            <v>4.0181000000000001E-2</v>
          </cell>
          <cell r="N42">
            <v>4.0501000000000002E-2</v>
          </cell>
          <cell r="O42">
            <v>4.0823999999999999E-2</v>
          </cell>
          <cell r="P42">
            <v>4.1147000000000003E-2</v>
          </cell>
          <cell r="Q42">
            <v>4.147E-2</v>
          </cell>
          <cell r="R42">
            <v>4.1789E-2</v>
          </cell>
          <cell r="S42">
            <v>4.2106999999999999E-2</v>
          </cell>
          <cell r="T42">
            <v>4.2424000000000003E-2</v>
          </cell>
          <cell r="U42">
            <v>4.2737999999999998E-2</v>
          </cell>
          <cell r="V42">
            <v>4.3053000000000001E-2</v>
          </cell>
          <cell r="W42">
            <v>4.3364E-2</v>
          </cell>
          <cell r="X42">
            <v>4.3667999999999998E-2</v>
          </cell>
          <cell r="Y42">
            <v>4.3969000000000001E-2</v>
          </cell>
          <cell r="Z42">
            <v>4.4269000000000003E-2</v>
          </cell>
          <cell r="AA42">
            <v>4.4568999999999998E-2</v>
          </cell>
          <cell r="AB42">
            <v>4.4866999999999997E-2</v>
          </cell>
          <cell r="AC42">
            <v>4.5162000000000001E-2</v>
          </cell>
          <cell r="AD42">
            <v>4.5451999999999999E-2</v>
          </cell>
          <cell r="AE42">
            <v>4.5740000000000003E-2</v>
          </cell>
          <cell r="AF42">
            <v>4.6025999999999997E-2</v>
          </cell>
          <cell r="AG42">
            <v>7.5510000000000004E-3</v>
          </cell>
        </row>
        <row r="43">
          <cell r="A43" t="str">
            <v>RKI000:fa_Dishwashers</v>
          </cell>
          <cell r="C43">
            <v>2.7106999999999999E-2</v>
          </cell>
          <cell r="D43">
            <v>2.7577000000000001E-2</v>
          </cell>
          <cell r="E43">
            <v>2.8024E-2</v>
          </cell>
          <cell r="F43">
            <v>2.8462999999999999E-2</v>
          </cell>
          <cell r="G43">
            <v>2.8889000000000001E-2</v>
          </cell>
          <cell r="H43">
            <v>2.9291999999999999E-2</v>
          </cell>
          <cell r="I43">
            <v>2.9666999999999999E-2</v>
          </cell>
          <cell r="J43">
            <v>3.0075000000000001E-2</v>
          </cell>
          <cell r="K43">
            <v>3.0521E-2</v>
          </cell>
          <cell r="L43">
            <v>3.1001999999999998E-2</v>
          </cell>
          <cell r="M43">
            <v>3.1515000000000001E-2</v>
          </cell>
          <cell r="N43">
            <v>3.2067999999999999E-2</v>
          </cell>
          <cell r="O43">
            <v>3.2662999999999998E-2</v>
          </cell>
          <cell r="P43">
            <v>3.3300999999999997E-2</v>
          </cell>
          <cell r="Q43">
            <v>3.3937000000000002E-2</v>
          </cell>
          <cell r="R43">
            <v>3.4569000000000003E-2</v>
          </cell>
          <cell r="S43">
            <v>3.5198E-2</v>
          </cell>
          <cell r="T43">
            <v>3.5825999999999997E-2</v>
          </cell>
          <cell r="U43">
            <v>3.6450999999999997E-2</v>
          </cell>
          <cell r="V43">
            <v>3.7075999999999998E-2</v>
          </cell>
          <cell r="W43">
            <v>3.7699000000000003E-2</v>
          </cell>
          <cell r="X43">
            <v>3.8314000000000001E-2</v>
          </cell>
          <cell r="Y43">
            <v>3.8927999999999997E-2</v>
          </cell>
          <cell r="Z43">
            <v>3.9539999999999999E-2</v>
          </cell>
          <cell r="AA43">
            <v>4.0150999999999999E-2</v>
          </cell>
          <cell r="AB43">
            <v>4.0760999999999999E-2</v>
          </cell>
          <cell r="AC43">
            <v>4.1369000000000003E-2</v>
          </cell>
          <cell r="AD43">
            <v>4.1971000000000001E-2</v>
          </cell>
          <cell r="AE43">
            <v>4.2571999999999999E-2</v>
          </cell>
          <cell r="AF43">
            <v>4.317E-2</v>
          </cell>
          <cell r="AG43">
            <v>1.6175999999999999E-2</v>
          </cell>
        </row>
        <row r="44">
          <cell r="A44" t="str">
            <v>RKI000:fa_ColorTelevisi</v>
          </cell>
          <cell r="C44">
            <v>0.19078300000000001</v>
          </cell>
          <cell r="D44">
            <v>0.18640399999999999</v>
          </cell>
          <cell r="E44">
            <v>0.18235000000000001</v>
          </cell>
          <cell r="F44">
            <v>0.17868000000000001</v>
          </cell>
          <cell r="G44">
            <v>0.175066</v>
          </cell>
          <cell r="H44">
            <v>0.17125799999999999</v>
          </cell>
          <cell r="I44">
            <v>0.167298</v>
          </cell>
          <cell r="J44">
            <v>0.163462</v>
          </cell>
          <cell r="K44">
            <v>0.159832</v>
          </cell>
          <cell r="L44">
            <v>0.15643099999999999</v>
          </cell>
          <cell r="M44">
            <v>0.15321100000000001</v>
          </cell>
          <cell r="N44">
            <v>0.15018100000000001</v>
          </cell>
          <cell r="O44">
            <v>0.14732100000000001</v>
          </cell>
          <cell r="P44">
            <v>0.14468</v>
          </cell>
          <cell r="Q44">
            <v>0.14246700000000001</v>
          </cell>
          <cell r="R44">
            <v>0.14053399999999999</v>
          </cell>
          <cell r="S44">
            <v>0.1389</v>
          </cell>
          <cell r="T44">
            <v>0.13750399999999999</v>
          </cell>
          <cell r="U44">
            <v>0.13624900000000001</v>
          </cell>
          <cell r="V44">
            <v>0.13517699999999999</v>
          </cell>
          <cell r="W44">
            <v>0.13434399999999999</v>
          </cell>
          <cell r="X44">
            <v>0.13369300000000001</v>
          </cell>
          <cell r="Y44">
            <v>0.133238</v>
          </cell>
          <cell r="Z44">
            <v>0.133079</v>
          </cell>
          <cell r="AA44">
            <v>0.133104</v>
          </cell>
          <cell r="AB44">
            <v>0.13328400000000001</v>
          </cell>
          <cell r="AC44">
            <v>0.13360900000000001</v>
          </cell>
          <cell r="AD44">
            <v>0.133996</v>
          </cell>
          <cell r="AE44">
            <v>0.13452</v>
          </cell>
          <cell r="AF44">
            <v>0.135244</v>
          </cell>
          <cell r="AG44">
            <v>-1.1794000000000001E-2</v>
          </cell>
        </row>
        <row r="45">
          <cell r="A45" t="str">
            <v>RKI000:fa_PersonalCompu</v>
          </cell>
          <cell r="C45">
            <v>0.12266000000000001</v>
          </cell>
          <cell r="D45">
            <v>0.120975</v>
          </cell>
          <cell r="E45">
            <v>0.119128</v>
          </cell>
          <cell r="F45">
            <v>0.117203</v>
          </cell>
          <cell r="G45">
            <v>0.114993</v>
          </cell>
          <cell r="H45">
            <v>0.112402</v>
          </cell>
          <cell r="I45">
            <v>0.109487</v>
          </cell>
          <cell r="J45">
            <v>0.106464</v>
          </cell>
          <cell r="K45">
            <v>0.103391</v>
          </cell>
          <cell r="L45">
            <v>0.100315</v>
          </cell>
          <cell r="M45">
            <v>9.7203999999999999E-2</v>
          </cell>
          <cell r="N45">
            <v>9.4117000000000006E-2</v>
          </cell>
          <cell r="O45">
            <v>9.1046000000000002E-2</v>
          </cell>
          <cell r="P45">
            <v>8.8045999999999999E-2</v>
          </cell>
          <cell r="Q45">
            <v>8.5250000000000006E-2</v>
          </cell>
          <cell r="R45">
            <v>8.2597000000000004E-2</v>
          </cell>
          <cell r="S45">
            <v>8.0079999999999998E-2</v>
          </cell>
          <cell r="T45">
            <v>7.7709E-2</v>
          </cell>
          <cell r="U45">
            <v>7.5436000000000003E-2</v>
          </cell>
          <cell r="V45">
            <v>7.3297000000000001E-2</v>
          </cell>
          <cell r="W45">
            <v>7.1341000000000002E-2</v>
          </cell>
          <cell r="X45">
            <v>6.9568000000000005E-2</v>
          </cell>
          <cell r="Y45">
            <v>6.7991999999999997E-2</v>
          </cell>
          <cell r="Z45">
            <v>6.6694000000000003E-2</v>
          </cell>
          <cell r="AA45">
            <v>6.5598000000000004E-2</v>
          </cell>
          <cell r="AB45">
            <v>6.4785999999999996E-2</v>
          </cell>
          <cell r="AC45">
            <v>6.4201999999999995E-2</v>
          </cell>
          <cell r="AD45">
            <v>6.3794000000000003E-2</v>
          </cell>
          <cell r="AE45">
            <v>6.3606999999999997E-2</v>
          </cell>
          <cell r="AF45">
            <v>6.3631999999999994E-2</v>
          </cell>
          <cell r="AG45">
            <v>-2.2377000000000001E-2</v>
          </cell>
        </row>
        <row r="46">
          <cell r="A46" t="str">
            <v>RKI000:fa_FurnaceFans</v>
          </cell>
          <cell r="C46">
            <v>8.1742999999999996E-2</v>
          </cell>
          <cell r="D46">
            <v>8.6498000000000005E-2</v>
          </cell>
          <cell r="E46">
            <v>8.1921999999999995E-2</v>
          </cell>
          <cell r="F46">
            <v>8.2629999999999995E-2</v>
          </cell>
          <cell r="G46">
            <v>8.3335000000000006E-2</v>
          </cell>
          <cell r="H46">
            <v>8.3842E-2</v>
          </cell>
          <cell r="I46">
            <v>8.4235000000000004E-2</v>
          </cell>
          <cell r="J46">
            <v>8.4443000000000004E-2</v>
          </cell>
          <cell r="K46">
            <v>8.4472000000000005E-2</v>
          </cell>
          <cell r="L46">
            <v>8.4407999999999997E-2</v>
          </cell>
          <cell r="M46">
            <v>8.4100999999999995E-2</v>
          </cell>
          <cell r="N46">
            <v>8.3678000000000002E-2</v>
          </cell>
          <cell r="O46">
            <v>8.3039000000000002E-2</v>
          </cell>
          <cell r="P46">
            <v>8.2255999999999996E-2</v>
          </cell>
          <cell r="Q46">
            <v>8.1365999999999994E-2</v>
          </cell>
          <cell r="R46">
            <v>8.0339999999999995E-2</v>
          </cell>
          <cell r="S46">
            <v>7.9174999999999995E-2</v>
          </cell>
          <cell r="T46">
            <v>7.7896000000000007E-2</v>
          </cell>
          <cell r="U46">
            <v>7.6582999999999998E-2</v>
          </cell>
          <cell r="V46">
            <v>7.5323000000000001E-2</v>
          </cell>
          <cell r="W46">
            <v>7.4116000000000001E-2</v>
          </cell>
          <cell r="X46">
            <v>7.2963E-2</v>
          </cell>
          <cell r="Y46">
            <v>7.1904999999999997E-2</v>
          </cell>
          <cell r="Z46">
            <v>7.0967000000000002E-2</v>
          </cell>
          <cell r="AA46">
            <v>7.0124000000000006E-2</v>
          </cell>
          <cell r="AB46">
            <v>6.9391999999999995E-2</v>
          </cell>
          <cell r="AC46">
            <v>6.8753999999999996E-2</v>
          </cell>
          <cell r="AD46">
            <v>6.8222000000000005E-2</v>
          </cell>
          <cell r="AE46">
            <v>6.7792000000000005E-2</v>
          </cell>
          <cell r="AF46">
            <v>6.7470000000000002E-2</v>
          </cell>
          <cell r="AG46">
            <v>-6.5950000000000002E-3</v>
          </cell>
        </row>
        <row r="47">
          <cell r="A47" t="str">
            <v>RKI000:fa_OtherUses</v>
          </cell>
          <cell r="C47">
            <v>1.7725740000000001</v>
          </cell>
          <cell r="D47">
            <v>1.730593</v>
          </cell>
          <cell r="E47">
            <v>1.7993349999999999</v>
          </cell>
          <cell r="F47">
            <v>1.8349759999999999</v>
          </cell>
          <cell r="G47">
            <v>1.8704879999999999</v>
          </cell>
          <cell r="H47">
            <v>1.9027799999999999</v>
          </cell>
          <cell r="I47">
            <v>1.9308700000000001</v>
          </cell>
          <cell r="J47">
            <v>1.9596659999999999</v>
          </cell>
          <cell r="K47">
            <v>1.989282</v>
          </cell>
          <cell r="L47">
            <v>2.0200260000000001</v>
          </cell>
          <cell r="M47">
            <v>2.0501450000000001</v>
          </cell>
          <cell r="N47">
            <v>2.0808249999999999</v>
          </cell>
          <cell r="O47">
            <v>2.1120420000000002</v>
          </cell>
          <cell r="P47">
            <v>2.1434989999999998</v>
          </cell>
          <cell r="Q47">
            <v>2.17753</v>
          </cell>
          <cell r="R47">
            <v>2.2134670000000001</v>
          </cell>
          <cell r="S47">
            <v>2.2517520000000002</v>
          </cell>
          <cell r="T47">
            <v>2.2904610000000001</v>
          </cell>
          <cell r="U47">
            <v>2.3284440000000002</v>
          </cell>
          <cell r="V47">
            <v>2.366425</v>
          </cell>
          <cell r="W47">
            <v>2.4041070000000002</v>
          </cell>
          <cell r="X47">
            <v>2.442904</v>
          </cell>
          <cell r="Y47">
            <v>2.4821979999999999</v>
          </cell>
          <cell r="Z47">
            <v>2.5235759999999998</v>
          </cell>
          <cell r="AA47">
            <v>2.5660799999999999</v>
          </cell>
          <cell r="AB47">
            <v>2.6093030000000002</v>
          </cell>
          <cell r="AC47">
            <v>2.6529470000000002</v>
          </cell>
          <cell r="AD47">
            <v>2.6972</v>
          </cell>
          <cell r="AE47">
            <v>2.7435070000000001</v>
          </cell>
          <cell r="AF47">
            <v>2.7927770000000001</v>
          </cell>
          <cell r="AG47">
            <v>1.5800000000000002E-2</v>
          </cell>
        </row>
        <row r="48">
          <cell r="A48" t="str">
            <v>RKI000:fa_DeliveredEner</v>
          </cell>
          <cell r="C48">
            <v>5.1821999999999999</v>
          </cell>
          <cell r="D48">
            <v>5.0968999999999998</v>
          </cell>
          <cell r="E48">
            <v>5.2501930000000003</v>
          </cell>
          <cell r="F48">
            <v>5.3032329999999996</v>
          </cell>
          <cell r="G48">
            <v>5.3537949999999999</v>
          </cell>
          <cell r="H48">
            <v>5.3963409999999996</v>
          </cell>
          <cell r="I48">
            <v>5.4288970000000001</v>
          </cell>
          <cell r="J48">
            <v>5.4609269999999999</v>
          </cell>
          <cell r="K48">
            <v>5.4935799999999997</v>
          </cell>
          <cell r="L48">
            <v>5.5264309999999996</v>
          </cell>
          <cell r="M48">
            <v>5.5607189999999997</v>
          </cell>
          <cell r="N48">
            <v>5.5977449999999997</v>
          </cell>
          <cell r="O48">
            <v>5.6361090000000003</v>
          </cell>
          <cell r="P48">
            <v>5.6767630000000002</v>
          </cell>
          <cell r="Q48">
            <v>5.726108</v>
          </cell>
          <cell r="R48">
            <v>5.7807719999999998</v>
          </cell>
          <cell r="S48">
            <v>5.8417969999999997</v>
          </cell>
          <cell r="T48">
            <v>5.9047150000000004</v>
          </cell>
          <cell r="U48">
            <v>5.9657530000000003</v>
          </cell>
          <cell r="V48">
            <v>6.0231640000000004</v>
          </cell>
          <cell r="W48">
            <v>6.0821820000000004</v>
          </cell>
          <cell r="X48">
            <v>6.1438709999999999</v>
          </cell>
          <cell r="Y48">
            <v>6.2077059999999999</v>
          </cell>
          <cell r="Z48">
            <v>6.2770710000000003</v>
          </cell>
          <cell r="AA48">
            <v>6.3477329999999998</v>
          </cell>
          <cell r="AB48">
            <v>6.4194519999999997</v>
          </cell>
          <cell r="AC48">
            <v>6.4920679999999997</v>
          </cell>
          <cell r="AD48">
            <v>6.5652109999999997</v>
          </cell>
          <cell r="AE48">
            <v>6.6418739999999996</v>
          </cell>
          <cell r="AF48">
            <v>6.72506</v>
          </cell>
          <cell r="AG48">
            <v>9.0270000000000003E-3</v>
          </cell>
        </row>
        <row r="49">
          <cell r="A49" t="str">
            <v>RKI000:fa_OwnGeneration</v>
          </cell>
          <cell r="C49">
            <v>9.6992999999999996E-2</v>
          </cell>
          <cell r="D49">
            <v>0.10822</v>
          </cell>
          <cell r="E49">
            <v>0.1197</v>
          </cell>
          <cell r="F49">
            <v>0.12862499999999999</v>
          </cell>
          <cell r="G49">
            <v>0.13755999999999999</v>
          </cell>
          <cell r="H49">
            <v>0.14668300000000001</v>
          </cell>
          <cell r="I49">
            <v>0.15606800000000001</v>
          </cell>
          <cell r="J49">
            <v>0.16575699999999999</v>
          </cell>
          <cell r="K49">
            <v>0.175733</v>
          </cell>
          <cell r="L49">
            <v>0.18587799999999999</v>
          </cell>
          <cell r="M49">
            <v>0.19658900000000001</v>
          </cell>
          <cell r="N49">
            <v>0.207621</v>
          </cell>
          <cell r="O49">
            <v>0.21959999999999999</v>
          </cell>
          <cell r="P49">
            <v>0.232436</v>
          </cell>
          <cell r="Q49">
            <v>0.24544199999999999</v>
          </cell>
          <cell r="R49">
            <v>0.25907799999999997</v>
          </cell>
          <cell r="S49">
            <v>0.27332499999999998</v>
          </cell>
          <cell r="T49">
            <v>0.287825</v>
          </cell>
          <cell r="U49">
            <v>0.30341699999999999</v>
          </cell>
          <cell r="V49">
            <v>0.31978299999999998</v>
          </cell>
          <cell r="W49">
            <v>0.33658700000000003</v>
          </cell>
          <cell r="X49">
            <v>0.35464600000000002</v>
          </cell>
          <cell r="Y49">
            <v>0.373921</v>
          </cell>
          <cell r="Z49">
            <v>0.39326699999999998</v>
          </cell>
          <cell r="AA49">
            <v>0.41395999999999999</v>
          </cell>
          <cell r="AB49">
            <v>0.43567099999999997</v>
          </cell>
          <cell r="AC49">
            <v>0.457789</v>
          </cell>
          <cell r="AD49">
            <v>0.48163099999999998</v>
          </cell>
          <cell r="AE49">
            <v>0.50673900000000005</v>
          </cell>
          <cell r="AF49">
            <v>0.53222100000000006</v>
          </cell>
          <cell r="AG49">
            <v>6.0461000000000001E-2</v>
          </cell>
        </row>
        <row r="50">
          <cell r="A50" t="str">
            <v>RKI000:fa_PurchasedElec</v>
          </cell>
          <cell r="C50">
            <v>5.0852069999999996</v>
          </cell>
          <cell r="D50">
            <v>4.9886809999999997</v>
          </cell>
          <cell r="E50">
            <v>5.1304930000000004</v>
          </cell>
          <cell r="F50">
            <v>5.1746080000000001</v>
          </cell>
          <cell r="G50">
            <v>5.2162360000000003</v>
          </cell>
          <cell r="H50">
            <v>5.2496590000000003</v>
          </cell>
          <cell r="I50">
            <v>5.2728289999999998</v>
          </cell>
          <cell r="J50">
            <v>5.2951689999999996</v>
          </cell>
          <cell r="K50">
            <v>5.3178470000000004</v>
          </cell>
          <cell r="L50">
            <v>5.3405529999999999</v>
          </cell>
          <cell r="M50">
            <v>5.3641300000000003</v>
          </cell>
          <cell r="N50">
            <v>5.3901240000000001</v>
          </cell>
          <cell r="O50">
            <v>5.4165089999999996</v>
          </cell>
          <cell r="P50">
            <v>5.4443270000000004</v>
          </cell>
          <cell r="Q50">
            <v>5.4806660000000003</v>
          </cell>
          <cell r="R50">
            <v>5.521693</v>
          </cell>
          <cell r="S50">
            <v>5.5684709999999997</v>
          </cell>
          <cell r="T50">
            <v>5.6168899999999997</v>
          </cell>
          <cell r="U50">
            <v>5.6623349999999997</v>
          </cell>
          <cell r="V50">
            <v>5.7033800000000001</v>
          </cell>
          <cell r="W50">
            <v>5.7455949999999998</v>
          </cell>
          <cell r="X50">
            <v>5.7892250000000001</v>
          </cell>
          <cell r="Y50">
            <v>5.8337859999999999</v>
          </cell>
          <cell r="Z50">
            <v>5.8838039999999996</v>
          </cell>
          <cell r="AA50">
            <v>5.9337739999999997</v>
          </cell>
          <cell r="AB50">
            <v>5.9837809999999996</v>
          </cell>
          <cell r="AC50">
            <v>6.0342789999999997</v>
          </cell>
          <cell r="AD50">
            <v>6.0835800000000004</v>
          </cell>
          <cell r="AE50">
            <v>6.1351360000000001</v>
          </cell>
          <cell r="AF50">
            <v>6.1928380000000001</v>
          </cell>
          <cell r="AG50">
            <v>6.8180000000000003E-3</v>
          </cell>
        </row>
        <row r="53">
          <cell r="A53" t="str">
            <v>RKI000:ga_SpaceHeating</v>
          </cell>
          <cell r="C53">
            <v>3.581966</v>
          </cell>
          <cell r="D53">
            <v>3.6507990000000001</v>
          </cell>
          <cell r="E53">
            <v>3.5738620000000001</v>
          </cell>
          <cell r="F53">
            <v>3.5794790000000001</v>
          </cell>
          <cell r="G53">
            <v>3.5840179999999999</v>
          </cell>
          <cell r="H53">
            <v>3.5795970000000001</v>
          </cell>
          <cell r="I53">
            <v>3.5686689999999999</v>
          </cell>
          <cell r="J53">
            <v>3.5520839999999998</v>
          </cell>
          <cell r="K53">
            <v>3.530939</v>
          </cell>
          <cell r="L53">
            <v>3.5104289999999998</v>
          </cell>
          <cell r="M53">
            <v>3.4869289999999999</v>
          </cell>
          <cell r="N53">
            <v>3.466926</v>
          </cell>
          <cell r="O53">
            <v>3.446984</v>
          </cell>
          <cell r="P53">
            <v>3.4298229999999998</v>
          </cell>
          <cell r="Q53">
            <v>3.415997</v>
          </cell>
          <cell r="R53">
            <v>3.4029430000000001</v>
          </cell>
          <cell r="S53">
            <v>3.389243</v>
          </cell>
          <cell r="T53">
            <v>3.3760289999999999</v>
          </cell>
          <cell r="U53">
            <v>3.3630749999999998</v>
          </cell>
          <cell r="V53">
            <v>3.351731</v>
          </cell>
          <cell r="W53">
            <v>3.3406699999999998</v>
          </cell>
          <cell r="X53">
            <v>3.3299270000000001</v>
          </cell>
          <cell r="Y53">
            <v>3.3191679999999999</v>
          </cell>
          <cell r="Z53">
            <v>3.3091590000000002</v>
          </cell>
          <cell r="AA53">
            <v>3.2983549999999999</v>
          </cell>
          <cell r="AB53">
            <v>3.2871929999999998</v>
          </cell>
          <cell r="AC53">
            <v>3.2752669999999999</v>
          </cell>
          <cell r="AD53">
            <v>3.263074</v>
          </cell>
          <cell r="AE53">
            <v>3.2500589999999998</v>
          </cell>
          <cell r="AF53">
            <v>3.2369270000000001</v>
          </cell>
          <cell r="AG53">
            <v>-3.4870000000000001E-3</v>
          </cell>
        </row>
        <row r="54">
          <cell r="A54" t="str">
            <v>RKI000:ga_SpaceCooling</v>
          </cell>
          <cell r="C54">
            <v>5.6049000000000002E-2</v>
          </cell>
          <cell r="D54">
            <v>5.2453E-2</v>
          </cell>
          <cell r="E54">
            <v>5.9924999999999999E-2</v>
          </cell>
          <cell r="F54">
            <v>5.9984999999999997E-2</v>
          </cell>
          <cell r="G54">
            <v>6.0037E-2</v>
          </cell>
          <cell r="H54">
            <v>6.0027999999999998E-2</v>
          </cell>
          <cell r="I54">
            <v>5.9912E-2</v>
          </cell>
          <cell r="J54">
            <v>5.9756999999999998E-2</v>
          </cell>
          <cell r="K54">
            <v>5.9537E-2</v>
          </cell>
          <cell r="L54">
            <v>5.9338000000000002E-2</v>
          </cell>
          <cell r="M54">
            <v>5.9082000000000003E-2</v>
          </cell>
          <cell r="N54">
            <v>5.8825000000000002E-2</v>
          </cell>
          <cell r="O54">
            <v>5.8603000000000002E-2</v>
          </cell>
          <cell r="P54">
            <v>5.8427E-2</v>
          </cell>
          <cell r="Q54">
            <v>5.8363999999999999E-2</v>
          </cell>
          <cell r="R54">
            <v>5.8411999999999999E-2</v>
          </cell>
          <cell r="S54">
            <v>5.858E-2</v>
          </cell>
          <cell r="T54">
            <v>5.8770999999999997E-2</v>
          </cell>
          <cell r="U54">
            <v>5.8985999999999997E-2</v>
          </cell>
          <cell r="V54">
            <v>5.9185000000000001E-2</v>
          </cell>
          <cell r="W54">
            <v>5.9393000000000001E-2</v>
          </cell>
          <cell r="X54">
            <v>5.9610000000000003E-2</v>
          </cell>
          <cell r="Y54">
            <v>5.9812999999999998E-2</v>
          </cell>
          <cell r="Z54">
            <v>6.0042999999999999E-2</v>
          </cell>
          <cell r="AA54">
            <v>6.0268000000000002E-2</v>
          </cell>
          <cell r="AB54">
            <v>6.0482000000000001E-2</v>
          </cell>
          <cell r="AC54">
            <v>6.0715999999999999E-2</v>
          </cell>
          <cell r="AD54">
            <v>6.0954000000000001E-2</v>
          </cell>
          <cell r="AE54">
            <v>6.1190000000000001E-2</v>
          </cell>
          <cell r="AF54">
            <v>6.1409999999999999E-2</v>
          </cell>
          <cell r="AG54">
            <v>3.1549999999999998E-3</v>
          </cell>
        </row>
        <row r="55">
          <cell r="A55" t="str">
            <v>RKI000:ga_WaterHeating</v>
          </cell>
          <cell r="C55">
            <v>0.99534999999999996</v>
          </cell>
          <cell r="D55">
            <v>0.99401099999999998</v>
          </cell>
          <cell r="E55">
            <v>0.99949100000000002</v>
          </cell>
          <cell r="F55">
            <v>1.0114860000000001</v>
          </cell>
          <cell r="G55">
            <v>1.0253779999999999</v>
          </cell>
          <cell r="H55">
            <v>1.038697</v>
          </cell>
          <cell r="I55">
            <v>1.051086</v>
          </cell>
          <cell r="J55">
            <v>1.0618799999999999</v>
          </cell>
          <cell r="K55">
            <v>1.0715520000000001</v>
          </cell>
          <cell r="L55">
            <v>1.0816730000000001</v>
          </cell>
          <cell r="M55">
            <v>1.088241</v>
          </cell>
          <cell r="N55">
            <v>1.0956429999999999</v>
          </cell>
          <cell r="O55">
            <v>1.102924</v>
          </cell>
          <cell r="P55">
            <v>1.1108769999999999</v>
          </cell>
          <cell r="Q55">
            <v>1.1193439999999999</v>
          </cell>
          <cell r="R55">
            <v>1.1274770000000001</v>
          </cell>
          <cell r="S55">
            <v>1.1346259999999999</v>
          </cell>
          <cell r="T55">
            <v>1.1410450000000001</v>
          </cell>
          <cell r="U55">
            <v>1.147076</v>
          </cell>
          <cell r="V55">
            <v>1.153043</v>
          </cell>
          <cell r="W55">
            <v>1.1587890000000001</v>
          </cell>
          <cell r="X55">
            <v>1.164606</v>
          </cell>
          <cell r="Y55">
            <v>1.1705859999999999</v>
          </cell>
          <cell r="Z55">
            <v>1.1769430000000001</v>
          </cell>
          <cell r="AA55">
            <v>1.1834880000000001</v>
          </cell>
          <cell r="AB55">
            <v>1.190215</v>
          </cell>
          <cell r="AC55">
            <v>1.1969810000000001</v>
          </cell>
          <cell r="AD55">
            <v>1.203978</v>
          </cell>
          <cell r="AE55">
            <v>1.2108719999999999</v>
          </cell>
          <cell r="AF55">
            <v>1.217773</v>
          </cell>
          <cell r="AG55">
            <v>6.979E-3</v>
          </cell>
        </row>
        <row r="56">
          <cell r="A56" t="str">
            <v>RKI000:ga_Cooking</v>
          </cell>
          <cell r="C56">
            <v>0.103447</v>
          </cell>
          <cell r="D56">
            <v>0.10367999999999999</v>
          </cell>
          <cell r="E56">
            <v>0.103879</v>
          </cell>
          <cell r="F56">
            <v>0.104091</v>
          </cell>
          <cell r="G56">
            <v>0.104312</v>
          </cell>
          <cell r="H56">
            <v>0.10451000000000001</v>
          </cell>
          <cell r="I56">
            <v>0.104675</v>
          </cell>
          <cell r="J56">
            <v>0.104854</v>
          </cell>
          <cell r="K56">
            <v>0.105111</v>
          </cell>
          <cell r="L56">
            <v>0.105444</v>
          </cell>
          <cell r="M56">
            <v>0.10585</v>
          </cell>
          <cell r="N56">
            <v>0.106352</v>
          </cell>
          <cell r="O56">
            <v>0.106958</v>
          </cell>
          <cell r="P56">
            <v>0.107615</v>
          </cell>
          <cell r="Q56">
            <v>0.108332</v>
          </cell>
          <cell r="R56">
            <v>0.109096</v>
          </cell>
          <cell r="S56">
            <v>0.109904</v>
          </cell>
          <cell r="T56">
            <v>0.110734</v>
          </cell>
          <cell r="U56">
            <v>0.111586</v>
          </cell>
          <cell r="V56">
            <v>0.112469</v>
          </cell>
          <cell r="W56">
            <v>0.11337700000000001</v>
          </cell>
          <cell r="X56">
            <v>0.114303</v>
          </cell>
          <cell r="Y56">
            <v>0.115256</v>
          </cell>
          <cell r="Z56">
            <v>0.116234</v>
          </cell>
          <cell r="AA56">
            <v>0.11723600000000001</v>
          </cell>
          <cell r="AB56">
            <v>0.118252</v>
          </cell>
          <cell r="AC56">
            <v>0.119269</v>
          </cell>
          <cell r="AD56">
            <v>0.120278</v>
          </cell>
          <cell r="AE56">
            <v>0.12127</v>
          </cell>
          <cell r="AF56">
            <v>0.122241</v>
          </cell>
          <cell r="AG56">
            <v>5.7730000000000004E-3</v>
          </cell>
        </row>
        <row r="57">
          <cell r="A57" t="str">
            <v>RKI000:ga_ClothesDryers</v>
          </cell>
          <cell r="C57">
            <v>3.9681000000000001E-2</v>
          </cell>
          <cell r="D57">
            <v>4.0011999999999999E-2</v>
          </cell>
          <cell r="E57">
            <v>4.0605000000000002E-2</v>
          </cell>
          <cell r="F57">
            <v>4.1438999999999997E-2</v>
          </cell>
          <cell r="G57">
            <v>4.2341999999999998E-2</v>
          </cell>
          <cell r="H57">
            <v>4.3222999999999998E-2</v>
          </cell>
          <cell r="I57">
            <v>4.4084999999999999E-2</v>
          </cell>
          <cell r="J57">
            <v>4.4838999999999997E-2</v>
          </cell>
          <cell r="K57">
            <v>4.5510000000000002E-2</v>
          </cell>
          <cell r="L57">
            <v>4.6172999999999999E-2</v>
          </cell>
          <cell r="M57">
            <v>4.6711999999999997E-2</v>
          </cell>
          <cell r="N57">
            <v>4.7306000000000001E-2</v>
          </cell>
          <cell r="O57">
            <v>4.7912000000000003E-2</v>
          </cell>
          <cell r="P57">
            <v>4.8562000000000001E-2</v>
          </cell>
          <cell r="Q57">
            <v>4.9237999999999997E-2</v>
          </cell>
          <cell r="R57">
            <v>4.9904999999999998E-2</v>
          </cell>
          <cell r="S57">
            <v>5.0573E-2</v>
          </cell>
          <cell r="T57">
            <v>5.1251999999999999E-2</v>
          </cell>
          <cell r="U57">
            <v>5.1944999999999998E-2</v>
          </cell>
          <cell r="V57">
            <v>5.2658999999999997E-2</v>
          </cell>
          <cell r="W57">
            <v>5.3379999999999997E-2</v>
          </cell>
          <cell r="X57">
            <v>5.4114000000000002E-2</v>
          </cell>
          <cell r="Y57">
            <v>5.4852999999999999E-2</v>
          </cell>
          <cell r="Z57">
            <v>5.5599000000000003E-2</v>
          </cell>
          <cell r="AA57">
            <v>5.6336999999999998E-2</v>
          </cell>
          <cell r="AB57">
            <v>5.7065999999999999E-2</v>
          </cell>
          <cell r="AC57">
            <v>5.7780999999999999E-2</v>
          </cell>
          <cell r="AD57">
            <v>5.8494999999999998E-2</v>
          </cell>
          <cell r="AE57">
            <v>5.9193999999999997E-2</v>
          </cell>
          <cell r="AF57">
            <v>5.9887999999999997E-2</v>
          </cell>
          <cell r="AG57">
            <v>1.4293999999999999E-2</v>
          </cell>
        </row>
        <row r="58">
          <cell r="A58" t="str">
            <v>RKI000:ga_OtherNatGas</v>
          </cell>
          <cell r="C58">
            <v>0.230883</v>
          </cell>
          <cell r="D58">
            <v>0.229241</v>
          </cell>
          <cell r="E58">
            <v>0.228655</v>
          </cell>
          <cell r="F58">
            <v>0.22922899999999999</v>
          </cell>
          <cell r="G58">
            <v>0.23011999999999999</v>
          </cell>
          <cell r="H58">
            <v>0.23082</v>
          </cell>
          <cell r="I58">
            <v>0.231266</v>
          </cell>
          <cell r="J58">
            <v>0.23114599999999999</v>
          </cell>
          <cell r="K58">
            <v>0.23056499999999999</v>
          </cell>
          <cell r="L58">
            <v>0.22992599999999999</v>
          </cell>
          <cell r="M58">
            <v>0.228599</v>
          </cell>
          <cell r="N58">
            <v>0.22758800000000001</v>
          </cell>
          <cell r="O58">
            <v>0.22672200000000001</v>
          </cell>
          <cell r="P58">
            <v>0.22616800000000001</v>
          </cell>
          <cell r="Q58">
            <v>0.22581699999999999</v>
          </cell>
          <cell r="R58">
            <v>0.22553500000000001</v>
          </cell>
          <cell r="S58">
            <v>0.225193</v>
          </cell>
          <cell r="T58">
            <v>0.22483700000000001</v>
          </cell>
          <cell r="U58">
            <v>0.22447700000000001</v>
          </cell>
          <cell r="V58">
            <v>0.224134</v>
          </cell>
          <cell r="W58">
            <v>0.22378500000000001</v>
          </cell>
          <cell r="X58">
            <v>0.22347500000000001</v>
          </cell>
          <cell r="Y58">
            <v>0.22318499999999999</v>
          </cell>
          <cell r="Z58">
            <v>0.22292899999999999</v>
          </cell>
          <cell r="AA58">
            <v>0.22264800000000001</v>
          </cell>
          <cell r="AB58">
            <v>0.222353</v>
          </cell>
          <cell r="AC58">
            <v>0.22204199999999999</v>
          </cell>
          <cell r="AD58">
            <v>0.22175600000000001</v>
          </cell>
          <cell r="AE58">
            <v>0.221447</v>
          </cell>
          <cell r="AF58">
            <v>0.22114500000000001</v>
          </cell>
          <cell r="AG58">
            <v>-1.485E-3</v>
          </cell>
        </row>
        <row r="59">
          <cell r="A59" t="str">
            <v>RKI000:ga_DeliveredEner</v>
          </cell>
          <cell r="C59">
            <v>5.0073759999999998</v>
          </cell>
          <cell r="D59">
            <v>5.0701960000000001</v>
          </cell>
          <cell r="E59">
            <v>5.006418</v>
          </cell>
          <cell r="F59">
            <v>5.0257100000000001</v>
          </cell>
          <cell r="G59">
            <v>5.0462069999999999</v>
          </cell>
          <cell r="H59">
            <v>5.0568770000000001</v>
          </cell>
          <cell r="I59">
            <v>5.0596949999999996</v>
          </cell>
          <cell r="J59">
            <v>5.0545609999999996</v>
          </cell>
          <cell r="K59">
            <v>5.0432160000000001</v>
          </cell>
          <cell r="L59">
            <v>5.0329839999999999</v>
          </cell>
          <cell r="M59">
            <v>5.0154139999999998</v>
          </cell>
          <cell r="N59">
            <v>5.0026409999999997</v>
          </cell>
          <cell r="O59">
            <v>4.9901039999999997</v>
          </cell>
          <cell r="P59">
            <v>4.9814720000000001</v>
          </cell>
          <cell r="Q59">
            <v>4.977093</v>
          </cell>
          <cell r="R59">
            <v>4.9733669999999996</v>
          </cell>
          <cell r="S59">
            <v>4.9681170000000003</v>
          </cell>
          <cell r="T59">
            <v>4.9626669999999997</v>
          </cell>
          <cell r="U59">
            <v>4.9571440000000004</v>
          </cell>
          <cell r="V59">
            <v>4.9532210000000001</v>
          </cell>
          <cell r="W59">
            <v>4.9493939999999998</v>
          </cell>
          <cell r="X59">
            <v>4.9460360000000003</v>
          </cell>
          <cell r="Y59">
            <v>4.9428619999999999</v>
          </cell>
          <cell r="Z59">
            <v>4.9409070000000002</v>
          </cell>
          <cell r="AA59">
            <v>4.9383319999999999</v>
          </cell>
          <cell r="AB59">
            <v>4.9355609999999999</v>
          </cell>
          <cell r="AC59">
            <v>4.9320570000000004</v>
          </cell>
          <cell r="AD59">
            <v>4.9285350000000001</v>
          </cell>
          <cell r="AE59">
            <v>4.9240320000000004</v>
          </cell>
          <cell r="AF59">
            <v>4.9193829999999998</v>
          </cell>
          <cell r="AG59">
            <v>-6.11E-4</v>
          </cell>
        </row>
        <row r="62">
          <cell r="A62" t="str">
            <v>RKI000:ha_SpaceHeating</v>
          </cell>
          <cell r="C62">
            <v>0.36505799999999999</v>
          </cell>
          <cell r="D62">
            <v>0.38912400000000003</v>
          </cell>
          <cell r="E62">
            <v>0.36383399999999999</v>
          </cell>
          <cell r="F62">
            <v>0.35516500000000001</v>
          </cell>
          <cell r="G62">
            <v>0.34659699999999999</v>
          </cell>
          <cell r="H62">
            <v>0.33831800000000001</v>
          </cell>
          <cell r="I62">
            <v>0.33052199999999998</v>
          </cell>
          <cell r="J62">
            <v>0.32349</v>
          </cell>
          <cell r="K62">
            <v>0.31716</v>
          </cell>
          <cell r="L62">
            <v>0.31141000000000002</v>
          </cell>
          <cell r="M62">
            <v>0.30567699999999998</v>
          </cell>
          <cell r="N62">
            <v>0.30012699999999998</v>
          </cell>
          <cell r="O62">
            <v>0.29481000000000002</v>
          </cell>
          <cell r="P62">
            <v>0.28976200000000002</v>
          </cell>
          <cell r="Q62">
            <v>0.284829</v>
          </cell>
          <cell r="R62">
            <v>0.27995399999999998</v>
          </cell>
          <cell r="S62">
            <v>0.27509099999999997</v>
          </cell>
          <cell r="T62">
            <v>0.270426</v>
          </cell>
          <cell r="U62">
            <v>0.26594600000000002</v>
          </cell>
          <cell r="V62">
            <v>0.26158300000000001</v>
          </cell>
          <cell r="W62">
            <v>0.25731900000000002</v>
          </cell>
          <cell r="X62">
            <v>0.25317899999999999</v>
          </cell>
          <cell r="Y62">
            <v>0.24889</v>
          </cell>
          <cell r="Z62">
            <v>0.24448800000000001</v>
          </cell>
          <cell r="AA62">
            <v>0.240177</v>
          </cell>
          <cell r="AB62">
            <v>0.235878</v>
          </cell>
          <cell r="AC62">
            <v>0.23169600000000001</v>
          </cell>
          <cell r="AD62">
            <v>0.22764699999999999</v>
          </cell>
          <cell r="AE62">
            <v>0.22364600000000001</v>
          </cell>
          <cell r="AF62">
            <v>0.21970000000000001</v>
          </cell>
          <cell r="AG62">
            <v>-1.7357999999999998E-2</v>
          </cell>
        </row>
        <row r="63">
          <cell r="A63" t="str">
            <v>RKI000:ha_WaterHeating</v>
          </cell>
          <cell r="C63">
            <v>4.6672999999999999E-2</v>
          </cell>
          <cell r="D63">
            <v>4.4492999999999998E-2</v>
          </cell>
          <cell r="E63">
            <v>4.2604999999999997E-2</v>
          </cell>
          <cell r="F63">
            <v>4.0875000000000002E-2</v>
          </cell>
          <cell r="G63">
            <v>3.9349000000000002E-2</v>
          </cell>
          <cell r="H63">
            <v>3.8025999999999997E-2</v>
          </cell>
          <cell r="I63">
            <v>3.6917999999999999E-2</v>
          </cell>
          <cell r="J63">
            <v>3.6053000000000002E-2</v>
          </cell>
          <cell r="K63">
            <v>3.5425999999999999E-2</v>
          </cell>
          <cell r="L63">
            <v>3.5022999999999999E-2</v>
          </cell>
          <cell r="M63">
            <v>3.4551999999999999E-2</v>
          </cell>
          <cell r="N63">
            <v>3.4051999999999999E-2</v>
          </cell>
          <cell r="O63">
            <v>3.3538999999999999E-2</v>
          </cell>
          <cell r="P63">
            <v>3.3027000000000001E-2</v>
          </cell>
          <cell r="Q63">
            <v>3.2501000000000002E-2</v>
          </cell>
          <cell r="R63">
            <v>3.1958E-2</v>
          </cell>
          <cell r="S63">
            <v>3.1397000000000001E-2</v>
          </cell>
          <cell r="T63">
            <v>3.0838000000000001E-2</v>
          </cell>
          <cell r="U63">
            <v>3.0301999999999999E-2</v>
          </cell>
          <cell r="V63">
            <v>2.9769E-2</v>
          </cell>
          <cell r="W63">
            <v>2.9255E-2</v>
          </cell>
          <cell r="X63">
            <v>2.8773E-2</v>
          </cell>
          <cell r="Y63">
            <v>2.8302000000000001E-2</v>
          </cell>
          <cell r="Z63">
            <v>2.7838000000000002E-2</v>
          </cell>
          <cell r="AA63">
            <v>2.7401999999999999E-2</v>
          </cell>
          <cell r="AB63">
            <v>2.6984999999999999E-2</v>
          </cell>
          <cell r="AC63">
            <v>2.6596000000000002E-2</v>
          </cell>
          <cell r="AD63">
            <v>2.6238000000000001E-2</v>
          </cell>
          <cell r="AE63">
            <v>2.5897E-2</v>
          </cell>
          <cell r="AF63">
            <v>2.5566999999999999E-2</v>
          </cell>
          <cell r="AG63">
            <v>-2.0541E-2</v>
          </cell>
        </row>
        <row r="64">
          <cell r="A64" t="str">
            <v>RKI000:Other_ha_ha</v>
          </cell>
          <cell r="C64">
            <v>7.8150000000000008E-3</v>
          </cell>
          <cell r="D64">
            <v>7.7609999999999997E-3</v>
          </cell>
          <cell r="E64">
            <v>7.7210000000000004E-3</v>
          </cell>
          <cell r="F64">
            <v>7.672E-3</v>
          </cell>
          <cell r="G64">
            <v>7.6210000000000002E-3</v>
          </cell>
          <cell r="H64">
            <v>7.5729999999999999E-3</v>
          </cell>
          <cell r="I64">
            <v>7.5290000000000001E-3</v>
          </cell>
          <cell r="J64">
            <v>7.4949999999999999E-3</v>
          </cell>
          <cell r="K64">
            <v>7.4679999999999998E-3</v>
          </cell>
          <cell r="L64">
            <v>7.45E-3</v>
          </cell>
          <cell r="M64">
            <v>7.4269999999999996E-3</v>
          </cell>
          <cell r="N64">
            <v>7.4050000000000001E-3</v>
          </cell>
          <cell r="O64">
            <v>7.3839999999999999E-3</v>
          </cell>
          <cell r="P64">
            <v>7.3660000000000002E-3</v>
          </cell>
          <cell r="Q64">
            <v>7.3480000000000004E-3</v>
          </cell>
          <cell r="R64">
            <v>7.3280000000000003E-3</v>
          </cell>
          <cell r="S64">
            <v>7.3049999999999999E-3</v>
          </cell>
          <cell r="T64">
            <v>7.2830000000000004E-3</v>
          </cell>
          <cell r="U64">
            <v>7.2649999999999998E-3</v>
          </cell>
          <cell r="V64">
            <v>7.2439999999999996E-3</v>
          </cell>
          <cell r="W64">
            <v>7.2249999999999997E-3</v>
          </cell>
          <cell r="X64">
            <v>7.208E-3</v>
          </cell>
          <cell r="Y64">
            <v>7.1890000000000001E-3</v>
          </cell>
          <cell r="Z64">
            <v>7.1669999999999998E-3</v>
          </cell>
          <cell r="AA64">
            <v>7.1459999999999996E-3</v>
          </cell>
          <cell r="AB64">
            <v>7.1260000000000004E-3</v>
          </cell>
          <cell r="AC64">
            <v>7.1089999999999999E-3</v>
          </cell>
          <cell r="AD64">
            <v>7.0949999999999997E-3</v>
          </cell>
          <cell r="AE64">
            <v>7.084E-3</v>
          </cell>
          <cell r="AF64">
            <v>7.0730000000000003E-3</v>
          </cell>
          <cell r="AG64">
            <v>-3.4329999999999999E-3</v>
          </cell>
        </row>
        <row r="65">
          <cell r="A65" t="str">
            <v>RKI000:ha_DeliveredEner</v>
          </cell>
          <cell r="C65">
            <v>0.41954599999999997</v>
          </cell>
          <cell r="D65">
            <v>0.44137799999999999</v>
          </cell>
          <cell r="E65">
            <v>0.414161</v>
          </cell>
          <cell r="F65">
            <v>0.40371299999999999</v>
          </cell>
          <cell r="G65">
            <v>0.39356799999999997</v>
          </cell>
          <cell r="H65">
            <v>0.38391700000000001</v>
          </cell>
          <cell r="I65">
            <v>0.374969</v>
          </cell>
          <cell r="J65">
            <v>0.367037</v>
          </cell>
          <cell r="K65">
            <v>0.36005500000000001</v>
          </cell>
          <cell r="L65">
            <v>0.353883</v>
          </cell>
          <cell r="M65">
            <v>0.34765600000000002</v>
          </cell>
          <cell r="N65">
            <v>0.34158300000000003</v>
          </cell>
          <cell r="O65">
            <v>0.335733</v>
          </cell>
          <cell r="P65">
            <v>0.330154</v>
          </cell>
          <cell r="Q65">
            <v>0.32467800000000002</v>
          </cell>
          <cell r="R65">
            <v>0.31924000000000002</v>
          </cell>
          <cell r="S65">
            <v>0.31379299999999999</v>
          </cell>
          <cell r="T65">
            <v>0.30854700000000002</v>
          </cell>
          <cell r="U65">
            <v>0.303512</v>
          </cell>
          <cell r="V65">
            <v>0.29859599999999997</v>
          </cell>
          <cell r="W65">
            <v>0.29379899999999998</v>
          </cell>
          <cell r="X65">
            <v>0.289161</v>
          </cell>
          <cell r="Y65">
            <v>0.28438099999999999</v>
          </cell>
          <cell r="Z65">
            <v>0.27949299999999999</v>
          </cell>
          <cell r="AA65">
            <v>0.274725</v>
          </cell>
          <cell r="AB65">
            <v>0.26998899999999998</v>
          </cell>
          <cell r="AC65">
            <v>0.265401</v>
          </cell>
          <cell r="AD65">
            <v>0.26097999999999999</v>
          </cell>
          <cell r="AE65">
            <v>0.25662699999999999</v>
          </cell>
          <cell r="AF65">
            <v>0.252357</v>
          </cell>
          <cell r="AG65">
            <v>-1.7375999999999999E-2</v>
          </cell>
        </row>
        <row r="68">
          <cell r="A68" t="str">
            <v>RKI000:ia_SpaceHeating</v>
          </cell>
          <cell r="C68">
            <v>0.32519300000000001</v>
          </cell>
          <cell r="D68">
            <v>0.33094699999999999</v>
          </cell>
          <cell r="E68">
            <v>0.31385000000000002</v>
          </cell>
          <cell r="F68">
            <v>0.31026799999999999</v>
          </cell>
          <cell r="G68">
            <v>0.30719200000000002</v>
          </cell>
          <cell r="H68">
            <v>0.30394500000000002</v>
          </cell>
          <cell r="I68">
            <v>0.30044300000000002</v>
          </cell>
          <cell r="J68">
            <v>0.29669499999999999</v>
          </cell>
          <cell r="K68">
            <v>0.29288700000000001</v>
          </cell>
          <cell r="L68">
            <v>0.28916700000000001</v>
          </cell>
          <cell r="M68">
            <v>0.28548800000000002</v>
          </cell>
          <cell r="N68">
            <v>0.28202899999999997</v>
          </cell>
          <cell r="O68">
            <v>0.27876000000000001</v>
          </cell>
          <cell r="P68">
            <v>0.27576200000000001</v>
          </cell>
          <cell r="Q68">
            <v>0.273007</v>
          </cell>
          <cell r="R68">
            <v>0.27041399999999999</v>
          </cell>
          <cell r="S68">
            <v>0.26789000000000002</v>
          </cell>
          <cell r="T68">
            <v>0.26546199999999998</v>
          </cell>
          <cell r="U68">
            <v>0.26311499999999999</v>
          </cell>
          <cell r="V68">
            <v>0.26084299999999999</v>
          </cell>
          <cell r="W68">
            <v>0.25861200000000001</v>
          </cell>
          <cell r="X68">
            <v>0.25643899999999997</v>
          </cell>
          <cell r="Y68">
            <v>0.25426799999999999</v>
          </cell>
          <cell r="Z68">
            <v>0.252079</v>
          </cell>
          <cell r="AA68">
            <v>0.24992500000000001</v>
          </cell>
          <cell r="AB68">
            <v>0.247812</v>
          </cell>
          <cell r="AC68">
            <v>0.245752</v>
          </cell>
          <cell r="AD68">
            <v>0.24373600000000001</v>
          </cell>
          <cell r="AE68">
            <v>0.241789</v>
          </cell>
          <cell r="AF68">
            <v>0.239929</v>
          </cell>
          <cell r="AG68">
            <v>-1.0430999999999999E-2</v>
          </cell>
        </row>
        <row r="69">
          <cell r="A69" t="str">
            <v>RKI000:ia_WaterHeating</v>
          </cell>
          <cell r="C69">
            <v>6.3190999999999997E-2</v>
          </cell>
          <cell r="D69">
            <v>6.0519999999999997E-2</v>
          </cell>
          <cell r="E69">
            <v>5.8376999999999998E-2</v>
          </cell>
          <cell r="F69">
            <v>5.6762E-2</v>
          </cell>
          <cell r="G69">
            <v>5.5440000000000003E-2</v>
          </cell>
          <cell r="H69">
            <v>5.4253000000000003E-2</v>
          </cell>
          <cell r="I69">
            <v>5.3148000000000001E-2</v>
          </cell>
          <cell r="J69">
            <v>5.212E-2</v>
          </cell>
          <cell r="K69">
            <v>5.1226000000000001E-2</v>
          </cell>
          <cell r="L69">
            <v>5.0488999999999999E-2</v>
          </cell>
          <cell r="M69">
            <v>4.9620999999999998E-2</v>
          </cell>
          <cell r="N69">
            <v>4.8719999999999999E-2</v>
          </cell>
          <cell r="O69">
            <v>4.7799000000000001E-2</v>
          </cell>
          <cell r="P69">
            <v>4.6883000000000001E-2</v>
          </cell>
          <cell r="Q69">
            <v>4.5977999999999998E-2</v>
          </cell>
          <cell r="R69">
            <v>4.5081999999999997E-2</v>
          </cell>
          <cell r="S69">
            <v>4.4191000000000001E-2</v>
          </cell>
          <cell r="T69">
            <v>4.3312000000000003E-2</v>
          </cell>
          <cell r="U69">
            <v>4.2467999999999999E-2</v>
          </cell>
          <cell r="V69">
            <v>4.1653999999999997E-2</v>
          </cell>
          <cell r="W69">
            <v>4.0875000000000002E-2</v>
          </cell>
          <cell r="X69">
            <v>4.0150999999999999E-2</v>
          </cell>
          <cell r="Y69">
            <v>3.9475999999999997E-2</v>
          </cell>
          <cell r="Z69">
            <v>3.8841000000000001E-2</v>
          </cell>
          <cell r="AA69">
            <v>3.8259000000000001E-2</v>
          </cell>
          <cell r="AB69">
            <v>3.7724000000000001E-2</v>
          </cell>
          <cell r="AC69">
            <v>3.7227000000000003E-2</v>
          </cell>
          <cell r="AD69">
            <v>3.6762000000000003E-2</v>
          </cell>
          <cell r="AE69">
            <v>3.6332999999999997E-2</v>
          </cell>
          <cell r="AF69">
            <v>3.5933E-2</v>
          </cell>
          <cell r="AG69">
            <v>-1.9278E-2</v>
          </cell>
        </row>
        <row r="70">
          <cell r="A70" t="str">
            <v>RKI000:ia_Cooking</v>
          </cell>
          <cell r="C70">
            <v>1.6975000000000001E-2</v>
          </cell>
          <cell r="D70">
            <v>1.6809000000000001E-2</v>
          </cell>
          <cell r="E70">
            <v>1.6632999999999998E-2</v>
          </cell>
          <cell r="F70">
            <v>1.6454E-2</v>
          </cell>
          <cell r="G70">
            <v>1.627E-2</v>
          </cell>
          <cell r="H70">
            <v>1.6074000000000001E-2</v>
          </cell>
          <cell r="I70">
            <v>1.5861E-2</v>
          </cell>
          <cell r="J70">
            <v>1.5637000000000002E-2</v>
          </cell>
          <cell r="K70">
            <v>1.5403999999999999E-2</v>
          </cell>
          <cell r="L70">
            <v>1.5162E-2</v>
          </cell>
          <cell r="M70">
            <v>1.491E-2</v>
          </cell>
          <cell r="N70">
            <v>1.4654E-2</v>
          </cell>
          <cell r="O70">
            <v>1.4437E-2</v>
          </cell>
          <cell r="P70">
            <v>1.4260999999999999E-2</v>
          </cell>
          <cell r="Q70">
            <v>1.4126E-2</v>
          </cell>
          <cell r="R70">
            <v>1.4033E-2</v>
          </cell>
          <cell r="S70">
            <v>1.3982E-2</v>
          </cell>
          <cell r="T70">
            <v>1.3925999999999999E-2</v>
          </cell>
          <cell r="U70">
            <v>1.3864E-2</v>
          </cell>
          <cell r="V70">
            <v>1.3795999999999999E-2</v>
          </cell>
          <cell r="W70">
            <v>1.3723000000000001E-2</v>
          </cell>
          <cell r="X70">
            <v>1.3644999999999999E-2</v>
          </cell>
          <cell r="Y70">
            <v>1.3564E-2</v>
          </cell>
          <cell r="Z70">
            <v>1.3481999999999999E-2</v>
          </cell>
          <cell r="AA70">
            <v>1.3403E-2</v>
          </cell>
          <cell r="AB70">
            <v>1.3327E-2</v>
          </cell>
          <cell r="AC70">
            <v>1.3256E-2</v>
          </cell>
          <cell r="AD70">
            <v>1.319E-2</v>
          </cell>
          <cell r="AE70">
            <v>1.3128000000000001E-2</v>
          </cell>
          <cell r="AF70">
            <v>1.3069000000000001E-2</v>
          </cell>
          <cell r="AG70">
            <v>-8.9759999999999996E-3</v>
          </cell>
        </row>
        <row r="71">
          <cell r="A71" t="str">
            <v>RKI000:ia_OtherUses</v>
          </cell>
          <cell r="C71">
            <v>7.3329000000000005E-2</v>
          </cell>
          <cell r="D71">
            <v>7.4426999999999993E-2</v>
          </cell>
          <cell r="E71">
            <v>7.5826000000000005E-2</v>
          </cell>
          <cell r="F71">
            <v>7.7632999999999994E-2</v>
          </cell>
          <cell r="G71">
            <v>7.9589999999999994E-2</v>
          </cell>
          <cell r="H71">
            <v>8.1514000000000003E-2</v>
          </cell>
          <cell r="I71">
            <v>8.3346000000000003E-2</v>
          </cell>
          <cell r="J71">
            <v>8.5066000000000003E-2</v>
          </cell>
          <cell r="K71">
            <v>8.6749999999999994E-2</v>
          </cell>
          <cell r="L71">
            <v>8.8425000000000004E-2</v>
          </cell>
          <cell r="M71">
            <v>9.0024000000000007E-2</v>
          </cell>
          <cell r="N71">
            <v>9.1666999999999998E-2</v>
          </cell>
          <cell r="O71">
            <v>9.3354000000000006E-2</v>
          </cell>
          <cell r="P71">
            <v>9.5101000000000005E-2</v>
          </cell>
          <cell r="Q71">
            <v>9.6906000000000006E-2</v>
          </cell>
          <cell r="R71">
            <v>9.8744999999999999E-2</v>
          </cell>
          <cell r="S71">
            <v>0.100589</v>
          </cell>
          <cell r="T71">
            <v>0.102439</v>
          </cell>
          <cell r="U71">
            <v>0.104311</v>
          </cell>
          <cell r="V71">
            <v>0.106185</v>
          </cell>
          <cell r="W71">
            <v>0.10806</v>
          </cell>
          <cell r="X71">
            <v>0.10996400000000001</v>
          </cell>
          <cell r="Y71">
            <v>0.111886</v>
          </cell>
          <cell r="Z71">
            <v>0.11380700000000001</v>
          </cell>
          <cell r="AA71">
            <v>0.11576</v>
          </cell>
          <cell r="AB71">
            <v>0.117741</v>
          </cell>
          <cell r="AC71">
            <v>0.119745</v>
          </cell>
          <cell r="AD71">
            <v>0.121766</v>
          </cell>
          <cell r="AE71">
            <v>0.123822</v>
          </cell>
          <cell r="AF71">
            <v>0.125912</v>
          </cell>
          <cell r="AG71">
            <v>1.8817E-2</v>
          </cell>
        </row>
        <row r="72">
          <cell r="A72" t="str">
            <v>RKI000:ia_DeliveredEner</v>
          </cell>
          <cell r="C72">
            <v>0.478688</v>
          </cell>
          <cell r="D72">
            <v>0.48270299999999999</v>
          </cell>
          <cell r="E72">
            <v>0.46468700000000002</v>
          </cell>
          <cell r="F72">
            <v>0.461117</v>
          </cell>
          <cell r="G72">
            <v>0.45849200000000001</v>
          </cell>
          <cell r="H72">
            <v>0.455787</v>
          </cell>
          <cell r="I72">
            <v>0.45279799999999998</v>
          </cell>
          <cell r="J72">
            <v>0.449519</v>
          </cell>
          <cell r="K72">
            <v>0.446268</v>
          </cell>
          <cell r="L72">
            <v>0.44324200000000002</v>
          </cell>
          <cell r="M72">
            <v>0.44004300000000002</v>
          </cell>
          <cell r="N72">
            <v>0.43706899999999999</v>
          </cell>
          <cell r="O72">
            <v>0.43435000000000001</v>
          </cell>
          <cell r="P72">
            <v>0.432006</v>
          </cell>
          <cell r="Q72">
            <v>0.43001699999999998</v>
          </cell>
          <cell r="R72">
            <v>0.42827399999999999</v>
          </cell>
          <cell r="S72">
            <v>0.426653</v>
          </cell>
          <cell r="T72">
            <v>0.42513899999999999</v>
          </cell>
          <cell r="U72">
            <v>0.42375800000000002</v>
          </cell>
          <cell r="V72">
            <v>0.42247800000000002</v>
          </cell>
          <cell r="W72">
            <v>0.421269</v>
          </cell>
          <cell r="X72">
            <v>0.42019899999999999</v>
          </cell>
          <cell r="Y72">
            <v>0.41919400000000001</v>
          </cell>
          <cell r="Z72">
            <v>0.418209</v>
          </cell>
          <cell r="AA72">
            <v>0.417348</v>
          </cell>
          <cell r="AB72">
            <v>0.41660399999999997</v>
          </cell>
          <cell r="AC72">
            <v>0.41597899999999999</v>
          </cell>
          <cell r="AD72">
            <v>0.41545399999999999</v>
          </cell>
          <cell r="AE72">
            <v>0.41507300000000003</v>
          </cell>
          <cell r="AF72">
            <v>0.41484300000000002</v>
          </cell>
          <cell r="AG72">
            <v>-4.9240000000000004E-3</v>
          </cell>
        </row>
        <row r="74">
          <cell r="A74" t="str">
            <v>RKI000:ja_MarketedRenew</v>
          </cell>
          <cell r="C74">
            <v>0.46377800000000002</v>
          </cell>
          <cell r="D74">
            <v>0.48373500000000003</v>
          </cell>
          <cell r="E74">
            <v>0.453515</v>
          </cell>
          <cell r="F74">
            <v>0.45087899999999997</v>
          </cell>
          <cell r="G74">
            <v>0.44873000000000002</v>
          </cell>
          <cell r="H74">
            <v>0.446162</v>
          </cell>
          <cell r="I74">
            <v>0.44251200000000002</v>
          </cell>
          <cell r="J74">
            <v>0.43797000000000003</v>
          </cell>
          <cell r="K74">
            <v>0.43209500000000001</v>
          </cell>
          <cell r="L74">
            <v>0.42460100000000001</v>
          </cell>
          <cell r="M74">
            <v>0.417937</v>
          </cell>
          <cell r="N74">
            <v>0.411333</v>
          </cell>
          <cell r="O74">
            <v>0.40426499999999999</v>
          </cell>
          <cell r="P74">
            <v>0.39680700000000002</v>
          </cell>
          <cell r="Q74">
            <v>0.38940399999999997</v>
          </cell>
          <cell r="R74">
            <v>0.382276</v>
          </cell>
          <cell r="S74">
            <v>0.37601000000000001</v>
          </cell>
          <cell r="T74">
            <v>0.37000699999999997</v>
          </cell>
          <cell r="U74">
            <v>0.36373699999999998</v>
          </cell>
          <cell r="V74">
            <v>0.35793700000000001</v>
          </cell>
          <cell r="W74">
            <v>0.35236699999999999</v>
          </cell>
          <cell r="X74">
            <v>0.34685199999999999</v>
          </cell>
          <cell r="Y74">
            <v>0.34216800000000003</v>
          </cell>
          <cell r="Z74">
            <v>0.33841300000000002</v>
          </cell>
          <cell r="AA74">
            <v>0.33475199999999999</v>
          </cell>
          <cell r="AB74">
            <v>0.33147300000000002</v>
          </cell>
          <cell r="AC74">
            <v>0.32768599999999998</v>
          </cell>
          <cell r="AD74">
            <v>0.32328000000000001</v>
          </cell>
          <cell r="AE74">
            <v>0.318664</v>
          </cell>
          <cell r="AF74">
            <v>0.31390800000000002</v>
          </cell>
          <cell r="AG74">
            <v>-1.3369000000000001E-2</v>
          </cell>
        </row>
      </sheetData>
      <sheetData sheetId="3">
        <row r="1">
          <cell r="C1">
            <v>2020</v>
          </cell>
          <cell r="D1">
            <v>2021</v>
          </cell>
          <cell r="E1">
            <v>2022</v>
          </cell>
          <cell r="F1">
            <v>2023</v>
          </cell>
          <cell r="G1">
            <v>2024</v>
          </cell>
          <cell r="H1">
            <v>2025</v>
          </cell>
          <cell r="I1">
            <v>2026</v>
          </cell>
          <cell r="J1">
            <v>2027</v>
          </cell>
          <cell r="K1">
            <v>2028</v>
          </cell>
          <cell r="L1">
            <v>2029</v>
          </cell>
          <cell r="M1">
            <v>2030</v>
          </cell>
          <cell r="N1">
            <v>2031</v>
          </cell>
          <cell r="O1">
            <v>2032</v>
          </cell>
          <cell r="P1">
            <v>2033</v>
          </cell>
          <cell r="Q1">
            <v>2034</v>
          </cell>
          <cell r="R1">
            <v>2035</v>
          </cell>
          <cell r="S1">
            <v>2036</v>
          </cell>
          <cell r="T1">
            <v>2037</v>
          </cell>
          <cell r="U1">
            <v>2038</v>
          </cell>
          <cell r="V1">
            <v>2039</v>
          </cell>
          <cell r="W1">
            <v>2040</v>
          </cell>
          <cell r="X1">
            <v>2041</v>
          </cell>
          <cell r="Y1">
            <v>2042</v>
          </cell>
          <cell r="Z1">
            <v>2043</v>
          </cell>
          <cell r="AA1">
            <v>2044</v>
          </cell>
          <cell r="AB1">
            <v>2045</v>
          </cell>
          <cell r="AC1">
            <v>2046</v>
          </cell>
          <cell r="AD1">
            <v>2047</v>
          </cell>
          <cell r="AE1">
            <v>2048</v>
          </cell>
          <cell r="AF1">
            <v>2049</v>
          </cell>
          <cell r="AG1">
            <v>2050</v>
          </cell>
        </row>
        <row r="29">
          <cell r="A29" t="str">
            <v>CKI000:ga_SpaceHeating</v>
          </cell>
          <cell r="C29">
            <v>0.113108</v>
          </cell>
          <cell r="D29">
            <v>0.115901</v>
          </cell>
          <cell r="E29">
            <v>0.11478099999999999</v>
          </cell>
          <cell r="F29">
            <v>0.114161</v>
          </cell>
          <cell r="G29">
            <v>0.11368499999999999</v>
          </cell>
          <cell r="H29">
            <v>0.11312800000000001</v>
          </cell>
          <cell r="I29">
            <v>0.112423</v>
          </cell>
          <cell r="J29">
            <v>0.11151899999999999</v>
          </cell>
          <cell r="K29">
            <v>0.110527</v>
          </cell>
          <cell r="L29">
            <v>0.10946500000000001</v>
          </cell>
          <cell r="M29">
            <v>0.108322</v>
          </cell>
          <cell r="N29">
            <v>0.107237</v>
          </cell>
          <cell r="O29">
            <v>0.106139</v>
          </cell>
          <cell r="P29">
            <v>0.10502400000000001</v>
          </cell>
          <cell r="Q29">
            <v>0.10392700000000001</v>
          </cell>
          <cell r="R29">
            <v>0.102731</v>
          </cell>
          <cell r="S29">
            <v>0.101536</v>
          </cell>
          <cell r="T29">
            <v>0.10032000000000001</v>
          </cell>
          <cell r="U29">
            <v>9.9071999999999993E-2</v>
          </cell>
          <cell r="V29">
            <v>9.7779000000000005E-2</v>
          </cell>
          <cell r="W29">
            <v>9.6482999999999999E-2</v>
          </cell>
          <cell r="X29">
            <v>9.5223000000000002E-2</v>
          </cell>
          <cell r="Y29">
            <v>9.393E-2</v>
          </cell>
          <cell r="Z29">
            <v>9.2608999999999997E-2</v>
          </cell>
          <cell r="AA29">
            <v>9.1304999999999997E-2</v>
          </cell>
          <cell r="AB29">
            <v>8.9989E-2</v>
          </cell>
          <cell r="AC29">
            <v>8.8691000000000006E-2</v>
          </cell>
          <cell r="AD29">
            <v>8.7389999999999995E-2</v>
          </cell>
          <cell r="AE29">
            <v>8.6102999999999999E-2</v>
          </cell>
          <cell r="AF29">
            <v>8.4830000000000003E-2</v>
          </cell>
          <cell r="AG29">
            <v>8.3562999999999998E-2</v>
          </cell>
          <cell r="AH29">
            <v>-1.0041E-2</v>
          </cell>
        </row>
        <row r="30">
          <cell r="A30" t="str">
            <v>CKI000:ga_SpaceCooling</v>
          </cell>
          <cell r="C30">
            <v>0.53048399999999996</v>
          </cell>
          <cell r="D30">
            <v>0.49940099999999998</v>
          </cell>
          <cell r="E30">
            <v>0.54127000000000003</v>
          </cell>
          <cell r="F30">
            <v>0.54580099999999998</v>
          </cell>
          <cell r="G30">
            <v>0.55119300000000004</v>
          </cell>
          <cell r="H30">
            <v>0.55642000000000003</v>
          </cell>
          <cell r="I30">
            <v>0.56096599999999996</v>
          </cell>
          <cell r="J30">
            <v>0.56501500000000004</v>
          </cell>
          <cell r="K30">
            <v>0.56886400000000004</v>
          </cell>
          <cell r="L30">
            <v>0.57253799999999999</v>
          </cell>
          <cell r="M30">
            <v>0.57571300000000003</v>
          </cell>
          <cell r="N30">
            <v>0.57973799999999998</v>
          </cell>
          <cell r="O30">
            <v>0.58424699999999996</v>
          </cell>
          <cell r="P30">
            <v>0.589036</v>
          </cell>
          <cell r="Q30">
            <v>0.59434299999999995</v>
          </cell>
          <cell r="R30">
            <v>0.60035700000000003</v>
          </cell>
          <cell r="S30">
            <v>0.60645899999999997</v>
          </cell>
          <cell r="T30">
            <v>0.61268100000000003</v>
          </cell>
          <cell r="U30">
            <v>0.61884399999999995</v>
          </cell>
          <cell r="V30">
            <v>0.62501600000000002</v>
          </cell>
          <cell r="W30">
            <v>0.63111899999999999</v>
          </cell>
          <cell r="X30">
            <v>0.63766900000000004</v>
          </cell>
          <cell r="Y30">
            <v>0.64483199999999996</v>
          </cell>
          <cell r="Z30">
            <v>0.65201200000000004</v>
          </cell>
          <cell r="AA30">
            <v>0.65969199999999995</v>
          </cell>
          <cell r="AB30">
            <v>0.66742400000000002</v>
          </cell>
          <cell r="AC30">
            <v>0.67552199999999996</v>
          </cell>
          <cell r="AD30">
            <v>0.68384199999999995</v>
          </cell>
          <cell r="AE30">
            <v>0.69297200000000003</v>
          </cell>
          <cell r="AF30">
            <v>0.70240400000000003</v>
          </cell>
          <cell r="AG30">
            <v>0.71213800000000005</v>
          </cell>
          <cell r="AH30">
            <v>9.8639999999999995E-3</v>
          </cell>
        </row>
        <row r="31">
          <cell r="A31" t="str">
            <v>CKI000:ga_WaterHeating</v>
          </cell>
          <cell r="C31">
            <v>2.5259E-2</v>
          </cell>
          <cell r="D31">
            <v>2.4811E-2</v>
          </cell>
          <cell r="E31">
            <v>2.4421999999999999E-2</v>
          </cell>
          <cell r="F31">
            <v>2.4157000000000001E-2</v>
          </cell>
          <cell r="G31">
            <v>2.3959000000000001E-2</v>
          </cell>
          <cell r="H31">
            <v>2.3758000000000001E-2</v>
          </cell>
          <cell r="I31">
            <v>2.3536000000000001E-2</v>
          </cell>
          <cell r="J31">
            <v>2.3290000000000002E-2</v>
          </cell>
          <cell r="K31">
            <v>2.3033999999999999E-2</v>
          </cell>
          <cell r="L31">
            <v>2.2773000000000002E-2</v>
          </cell>
          <cell r="M31">
            <v>2.2513999999999999E-2</v>
          </cell>
          <cell r="N31">
            <v>2.2266999999999999E-2</v>
          </cell>
          <cell r="O31">
            <v>2.2034999999999999E-2</v>
          </cell>
          <cell r="P31">
            <v>2.1814E-2</v>
          </cell>
          <cell r="Q31">
            <v>2.1606E-2</v>
          </cell>
          <cell r="R31">
            <v>2.1409999999999998E-2</v>
          </cell>
          <cell r="S31">
            <v>2.1221E-2</v>
          </cell>
          <cell r="T31">
            <v>2.1028999999999999E-2</v>
          </cell>
          <cell r="U31">
            <v>2.0830000000000001E-2</v>
          </cell>
          <cell r="V31">
            <v>2.0631E-2</v>
          </cell>
          <cell r="W31">
            <v>2.0435999999999999E-2</v>
          </cell>
          <cell r="X31">
            <v>2.0261999999999999E-2</v>
          </cell>
          <cell r="Y31">
            <v>2.0094000000000001E-2</v>
          </cell>
          <cell r="Z31">
            <v>1.993E-2</v>
          </cell>
          <cell r="AA31">
            <v>1.9769999999999999E-2</v>
          </cell>
          <cell r="AB31">
            <v>1.9612000000000001E-2</v>
          </cell>
          <cell r="AC31">
            <v>1.9456999999999999E-2</v>
          </cell>
          <cell r="AD31">
            <v>1.9306E-2</v>
          </cell>
          <cell r="AE31">
            <v>1.9164E-2</v>
          </cell>
          <cell r="AF31">
            <v>1.9032E-2</v>
          </cell>
          <cell r="AG31">
            <v>1.89E-2</v>
          </cell>
          <cell r="AH31">
            <v>-9.6200000000000001E-3</v>
          </cell>
        </row>
        <row r="32">
          <cell r="A32" t="str">
            <v>CKI000:ga_Ventilation</v>
          </cell>
          <cell r="C32">
            <v>0.50582700000000003</v>
          </cell>
          <cell r="D32">
            <v>0.501606</v>
          </cell>
          <cell r="E32">
            <v>0.49821599999999999</v>
          </cell>
          <cell r="F32">
            <v>0.49702400000000002</v>
          </cell>
          <cell r="G32">
            <v>0.49727700000000002</v>
          </cell>
          <cell r="H32">
            <v>0.497199</v>
          </cell>
          <cell r="I32">
            <v>0.48862499999999998</v>
          </cell>
          <cell r="J32">
            <v>0.48024600000000001</v>
          </cell>
          <cell r="K32">
            <v>0.472302</v>
          </cell>
          <cell r="L32">
            <v>0.46496799999999999</v>
          </cell>
          <cell r="M32">
            <v>0.45758700000000002</v>
          </cell>
          <cell r="N32">
            <v>0.45099099999999998</v>
          </cell>
          <cell r="O32">
            <v>0.44511499999999998</v>
          </cell>
          <cell r="P32">
            <v>0.43976900000000002</v>
          </cell>
          <cell r="Q32">
            <v>0.43518499999999999</v>
          </cell>
          <cell r="R32">
            <v>0.43122300000000002</v>
          </cell>
          <cell r="S32">
            <v>0.42785899999999999</v>
          </cell>
          <cell r="T32">
            <v>0.42490099999999997</v>
          </cell>
          <cell r="U32">
            <v>0.422213</v>
          </cell>
          <cell r="V32">
            <v>0.41984700000000003</v>
          </cell>
          <cell r="W32">
            <v>0.41677199999999998</v>
          </cell>
          <cell r="X32">
            <v>0.41436699999999999</v>
          </cell>
          <cell r="Y32">
            <v>0.41240500000000002</v>
          </cell>
          <cell r="Z32">
            <v>0.41082099999999999</v>
          </cell>
          <cell r="AA32">
            <v>0.40966599999999997</v>
          </cell>
          <cell r="AB32">
            <v>0.40884999999999999</v>
          </cell>
          <cell r="AC32">
            <v>0.40842000000000001</v>
          </cell>
          <cell r="AD32">
            <v>0.408362</v>
          </cell>
          <cell r="AE32">
            <v>0.408748</v>
          </cell>
          <cell r="AF32">
            <v>0.40959499999999999</v>
          </cell>
          <cell r="AG32">
            <v>0.41073399999999999</v>
          </cell>
          <cell r="AH32">
            <v>-6.9179999999999997E-3</v>
          </cell>
        </row>
        <row r="33">
          <cell r="A33" t="str">
            <v>CKI000:ga_Cooking</v>
          </cell>
          <cell r="C33">
            <v>8.4764999999999993E-2</v>
          </cell>
          <cell r="D33">
            <v>8.4110000000000004E-2</v>
          </cell>
          <cell r="E33">
            <v>8.3668999999999993E-2</v>
          </cell>
          <cell r="F33">
            <v>8.3581000000000003E-2</v>
          </cell>
          <cell r="G33">
            <v>8.3670999999999995E-2</v>
          </cell>
          <cell r="H33">
            <v>8.3723000000000006E-2</v>
          </cell>
          <cell r="I33">
            <v>8.3681000000000005E-2</v>
          </cell>
          <cell r="J33">
            <v>8.3543999999999993E-2</v>
          </cell>
          <cell r="K33">
            <v>8.3345000000000002E-2</v>
          </cell>
          <cell r="L33">
            <v>8.3090999999999998E-2</v>
          </cell>
          <cell r="M33">
            <v>8.2788E-2</v>
          </cell>
          <cell r="N33">
            <v>8.2504999999999995E-2</v>
          </cell>
          <cell r="O33">
            <v>8.2242999999999997E-2</v>
          </cell>
          <cell r="P33">
            <v>8.1995999999999999E-2</v>
          </cell>
          <cell r="Q33">
            <v>8.1770999999999996E-2</v>
          </cell>
          <cell r="R33">
            <v>8.1555000000000002E-2</v>
          </cell>
          <cell r="S33">
            <v>8.133E-2</v>
          </cell>
          <cell r="T33">
            <v>8.1077999999999997E-2</v>
          </cell>
          <cell r="U33">
            <v>8.0789E-2</v>
          </cell>
          <cell r="V33">
            <v>8.0484E-2</v>
          </cell>
          <cell r="W33">
            <v>8.0180000000000001E-2</v>
          </cell>
          <cell r="X33">
            <v>7.9950999999999994E-2</v>
          </cell>
          <cell r="Y33">
            <v>7.9723000000000002E-2</v>
          </cell>
          <cell r="Z33">
            <v>7.9502000000000003E-2</v>
          </cell>
          <cell r="AA33">
            <v>7.9274999999999998E-2</v>
          </cell>
          <cell r="AB33">
            <v>7.9034999999999994E-2</v>
          </cell>
          <cell r="AC33">
            <v>7.8794000000000003E-2</v>
          </cell>
          <cell r="AD33">
            <v>7.8550999999999996E-2</v>
          </cell>
          <cell r="AE33">
            <v>7.8322000000000003E-2</v>
          </cell>
          <cell r="AF33">
            <v>7.8112000000000001E-2</v>
          </cell>
          <cell r="AG33">
            <v>7.7890000000000001E-2</v>
          </cell>
          <cell r="AH33">
            <v>-2.8159999999999999E-3</v>
          </cell>
        </row>
        <row r="34">
          <cell r="A34" t="str">
            <v>CKI000:ga_Lighting</v>
          </cell>
          <cell r="C34">
            <v>0.53477300000000005</v>
          </cell>
          <cell r="D34">
            <v>0.51842600000000005</v>
          </cell>
          <cell r="E34">
            <v>0.50512299999999999</v>
          </cell>
          <cell r="F34">
            <v>0.49513200000000002</v>
          </cell>
          <cell r="G34">
            <v>0.48716599999999999</v>
          </cell>
          <cell r="H34">
            <v>0.480211</v>
          </cell>
          <cell r="I34">
            <v>0.47419899999999998</v>
          </cell>
          <cell r="J34">
            <v>0.46879700000000002</v>
          </cell>
          <cell r="K34">
            <v>0.461557</v>
          </cell>
          <cell r="L34">
            <v>0.45454499999999998</v>
          </cell>
          <cell r="M34">
            <v>0.44033699999999998</v>
          </cell>
          <cell r="N34">
            <v>0.428149</v>
          </cell>
          <cell r="O34">
            <v>0.41752400000000001</v>
          </cell>
          <cell r="P34">
            <v>0.408416</v>
          </cell>
          <cell r="Q34">
            <v>0.40073199999999998</v>
          </cell>
          <cell r="R34">
            <v>0.394175</v>
          </cell>
          <cell r="S34">
            <v>0.38869199999999998</v>
          </cell>
          <cell r="T34">
            <v>0.38391700000000001</v>
          </cell>
          <cell r="U34">
            <v>0.379658</v>
          </cell>
          <cell r="V34">
            <v>0.37587700000000002</v>
          </cell>
          <cell r="W34">
            <v>0.370444</v>
          </cell>
          <cell r="X34">
            <v>0.36624499999999999</v>
          </cell>
          <cell r="Y34">
            <v>0.36268800000000001</v>
          </cell>
          <cell r="Z34">
            <v>0.35947400000000002</v>
          </cell>
          <cell r="AA34">
            <v>0.35683799999999999</v>
          </cell>
          <cell r="AB34">
            <v>0.35471000000000003</v>
          </cell>
          <cell r="AC34">
            <v>0.353074</v>
          </cell>
          <cell r="AD34">
            <v>0.35192200000000001</v>
          </cell>
          <cell r="AE34">
            <v>0.35126499999999999</v>
          </cell>
          <cell r="AF34">
            <v>0.35107500000000003</v>
          </cell>
          <cell r="AG34">
            <v>0.351211</v>
          </cell>
          <cell r="AH34">
            <v>-1.3917000000000001E-2</v>
          </cell>
        </row>
        <row r="35">
          <cell r="A35" t="str">
            <v>CKI000:ga_Refrigeration</v>
          </cell>
          <cell r="C35">
            <v>0.65267500000000001</v>
          </cell>
          <cell r="D35">
            <v>0.64821899999999999</v>
          </cell>
          <cell r="E35">
            <v>0.64407099999999995</v>
          </cell>
          <cell r="F35">
            <v>0.64253700000000002</v>
          </cell>
          <cell r="G35">
            <v>0.64270700000000003</v>
          </cell>
          <cell r="H35">
            <v>0.64365099999999997</v>
          </cell>
          <cell r="I35">
            <v>0.64488599999999996</v>
          </cell>
          <cell r="J35">
            <v>0.64618600000000004</v>
          </cell>
          <cell r="K35">
            <v>0.64755200000000002</v>
          </cell>
          <cell r="L35">
            <v>0.649011</v>
          </cell>
          <cell r="M35">
            <v>0.64871100000000004</v>
          </cell>
          <cell r="N35">
            <v>0.649393</v>
          </cell>
          <cell r="O35">
            <v>0.65064699999999998</v>
          </cell>
          <cell r="P35">
            <v>0.65229899999999996</v>
          </cell>
          <cell r="Q35">
            <v>0.65434400000000004</v>
          </cell>
          <cell r="R35">
            <v>0.65670899999999999</v>
          </cell>
          <cell r="S35">
            <v>0.65926700000000005</v>
          </cell>
          <cell r="T35">
            <v>0.66180799999999995</v>
          </cell>
          <cell r="U35">
            <v>0.66427700000000001</v>
          </cell>
          <cell r="V35">
            <v>0.66683599999999998</v>
          </cell>
          <cell r="W35">
            <v>0.66918900000000003</v>
          </cell>
          <cell r="X35">
            <v>0.67248399999999997</v>
          </cell>
          <cell r="Y35">
            <v>0.67595899999999998</v>
          </cell>
          <cell r="Z35">
            <v>0.67956899999999998</v>
          </cell>
          <cell r="AA35">
            <v>0.68328</v>
          </cell>
          <cell r="AB35">
            <v>0.68710199999999999</v>
          </cell>
          <cell r="AC35">
            <v>0.69105099999999997</v>
          </cell>
          <cell r="AD35">
            <v>0.69503999999999999</v>
          </cell>
          <cell r="AE35">
            <v>0.69916199999999995</v>
          </cell>
          <cell r="AF35">
            <v>0.70339700000000005</v>
          </cell>
          <cell r="AG35">
            <v>0.70757099999999995</v>
          </cell>
          <cell r="AH35">
            <v>2.696E-3</v>
          </cell>
        </row>
        <row r="36">
          <cell r="A36" t="str">
            <v>CKI000:ga_OfficeEquipme</v>
          </cell>
          <cell r="C36">
            <v>0.33015899999999998</v>
          </cell>
          <cell r="D36">
            <v>0.32575500000000002</v>
          </cell>
          <cell r="E36">
            <v>0.32198100000000002</v>
          </cell>
          <cell r="F36">
            <v>0.31943500000000002</v>
          </cell>
          <cell r="G36">
            <v>0.31791799999999998</v>
          </cell>
          <cell r="H36">
            <v>0.31721500000000002</v>
          </cell>
          <cell r="I36">
            <v>0.31684099999999998</v>
          </cell>
          <cell r="J36">
            <v>0.31725399999999998</v>
          </cell>
          <cell r="K36">
            <v>0.31851200000000002</v>
          </cell>
          <cell r="L36">
            <v>0.32017899999999999</v>
          </cell>
          <cell r="M36">
            <v>0.32181300000000002</v>
          </cell>
          <cell r="N36">
            <v>0.32437700000000003</v>
          </cell>
          <cell r="O36">
            <v>0.32749299999999998</v>
          </cell>
          <cell r="P36">
            <v>0.330646</v>
          </cell>
          <cell r="Q36">
            <v>0.33385999999999999</v>
          </cell>
          <cell r="R36">
            <v>0.33760699999999999</v>
          </cell>
          <cell r="S36">
            <v>0.34136899999999998</v>
          </cell>
          <cell r="T36">
            <v>0.34508699999999998</v>
          </cell>
          <cell r="U36">
            <v>0.34877999999999998</v>
          </cell>
          <cell r="V36">
            <v>0.35195799999999999</v>
          </cell>
          <cell r="W36">
            <v>0.355182</v>
          </cell>
          <cell r="X36">
            <v>0.35843700000000001</v>
          </cell>
          <cell r="Y36">
            <v>0.360651</v>
          </cell>
          <cell r="Z36">
            <v>0.362867</v>
          </cell>
          <cell r="AA36">
            <v>0.36398999999999998</v>
          </cell>
          <cell r="AB36">
            <v>0.36454700000000001</v>
          </cell>
          <cell r="AC36">
            <v>0.36452400000000001</v>
          </cell>
          <cell r="AD36">
            <v>0.36388300000000001</v>
          </cell>
          <cell r="AE36">
            <v>0.36150700000000002</v>
          </cell>
          <cell r="AF36">
            <v>0.35849500000000001</v>
          </cell>
          <cell r="AG36">
            <v>0.35363800000000001</v>
          </cell>
          <cell r="AH36">
            <v>2.2929999999999999E-3</v>
          </cell>
        </row>
        <row r="37">
          <cell r="A37" t="str">
            <v>CKI000:ha_OfficeEquipme</v>
          </cell>
          <cell r="C37">
            <v>0.43508599999999997</v>
          </cell>
          <cell r="D37">
            <v>0.45525500000000002</v>
          </cell>
          <cell r="E37">
            <v>0.47462599999999999</v>
          </cell>
          <cell r="F37">
            <v>0.49363299999999999</v>
          </cell>
          <cell r="G37">
            <v>0.51234199999999996</v>
          </cell>
          <cell r="H37">
            <v>0.53010999999999997</v>
          </cell>
          <cell r="I37">
            <v>0.54692700000000005</v>
          </cell>
          <cell r="J37">
            <v>0.56244799999999995</v>
          </cell>
          <cell r="K37">
            <v>0.57694500000000004</v>
          </cell>
          <cell r="L37">
            <v>0.59069700000000003</v>
          </cell>
          <cell r="M37">
            <v>0.60377199999999998</v>
          </cell>
          <cell r="N37">
            <v>0.61621899999999996</v>
          </cell>
          <cell r="O37">
            <v>0.62873000000000001</v>
          </cell>
          <cell r="P37">
            <v>0.64066800000000002</v>
          </cell>
          <cell r="Q37">
            <v>0.65253399999999995</v>
          </cell>
          <cell r="R37">
            <v>0.66425800000000002</v>
          </cell>
          <cell r="S37">
            <v>0.67603000000000002</v>
          </cell>
          <cell r="T37">
            <v>0.68746200000000002</v>
          </cell>
          <cell r="U37">
            <v>0.69917899999999999</v>
          </cell>
          <cell r="V37">
            <v>0.71102399999999999</v>
          </cell>
          <cell r="W37">
            <v>0.72371399999999997</v>
          </cell>
          <cell r="X37">
            <v>0.73691399999999996</v>
          </cell>
          <cell r="Y37">
            <v>0.75090299999999999</v>
          </cell>
          <cell r="Z37">
            <v>0.76567700000000005</v>
          </cell>
          <cell r="AA37">
            <v>0.78152600000000005</v>
          </cell>
          <cell r="AB37">
            <v>0.79853200000000002</v>
          </cell>
          <cell r="AC37">
            <v>0.81672599999999995</v>
          </cell>
          <cell r="AD37">
            <v>0.83667999999999998</v>
          </cell>
          <cell r="AE37">
            <v>0.85823199999999999</v>
          </cell>
          <cell r="AF37">
            <v>0.88141199999999997</v>
          </cell>
          <cell r="AG37">
            <v>0.90680700000000003</v>
          </cell>
          <cell r="AH37">
            <v>2.4781999999999998E-2</v>
          </cell>
        </row>
        <row r="38">
          <cell r="A38" t="str">
            <v>CKI000:ha_OtherUses</v>
          </cell>
          <cell r="C38">
            <v>1.212048</v>
          </cell>
          <cell r="D38">
            <v>1.3228869999999999</v>
          </cell>
          <cell r="E38">
            <v>1.39411</v>
          </cell>
          <cell r="F38">
            <v>1.464612</v>
          </cell>
          <cell r="G38">
            <v>1.536923</v>
          </cell>
          <cell r="H38">
            <v>1.60941</v>
          </cell>
          <cell r="I38">
            <v>1.625645</v>
          </cell>
          <cell r="J38">
            <v>1.643251</v>
          </cell>
          <cell r="K38">
            <v>1.661111</v>
          </cell>
          <cell r="L38">
            <v>1.679179</v>
          </cell>
          <cell r="M38">
            <v>1.6976020000000001</v>
          </cell>
          <cell r="N38">
            <v>1.7165570000000001</v>
          </cell>
          <cell r="O38">
            <v>1.7368950000000001</v>
          </cell>
          <cell r="P38">
            <v>1.7580690000000001</v>
          </cell>
          <cell r="Q38">
            <v>1.780321</v>
          </cell>
          <cell r="R38">
            <v>1.803553</v>
          </cell>
          <cell r="S38">
            <v>1.827615</v>
          </cell>
          <cell r="T38">
            <v>1.8526530000000001</v>
          </cell>
          <cell r="U38">
            <v>1.8784940000000001</v>
          </cell>
          <cell r="V38">
            <v>1.90567</v>
          </cell>
          <cell r="W38">
            <v>1.9344079999999999</v>
          </cell>
          <cell r="X38">
            <v>1.9648099999999999</v>
          </cell>
          <cell r="Y38">
            <v>1.996669</v>
          </cell>
          <cell r="Z38">
            <v>2.0307490000000001</v>
          </cell>
          <cell r="AA38">
            <v>2.0661339999999999</v>
          </cell>
          <cell r="AB38">
            <v>2.1035840000000001</v>
          </cell>
          <cell r="AC38">
            <v>2.142973</v>
          </cell>
          <cell r="AD38">
            <v>2.1843140000000001</v>
          </cell>
          <cell r="AE38">
            <v>2.2280350000000002</v>
          </cell>
          <cell r="AF38">
            <v>2.2741159999999998</v>
          </cell>
          <cell r="AG38">
            <v>2.3226870000000002</v>
          </cell>
          <cell r="AH38">
            <v>2.1916999999999999E-2</v>
          </cell>
        </row>
        <row r="39">
          <cell r="A39" t="str">
            <v>CKI000:ha_ElecSubtotal</v>
          </cell>
          <cell r="C39">
            <v>4.4241840000000003</v>
          </cell>
          <cell r="D39">
            <v>4.4963730000000002</v>
          </cell>
          <cell r="E39">
            <v>4.6022679999999996</v>
          </cell>
          <cell r="F39">
            <v>4.6800730000000001</v>
          </cell>
          <cell r="G39">
            <v>4.7668400000000002</v>
          </cell>
          <cell r="H39">
            <v>4.8548249999999999</v>
          </cell>
          <cell r="I39">
            <v>4.8777280000000003</v>
          </cell>
          <cell r="J39">
            <v>4.9015500000000003</v>
          </cell>
          <cell r="K39">
            <v>4.9237479999999998</v>
          </cell>
          <cell r="L39">
            <v>4.946447</v>
          </cell>
          <cell r="M39">
            <v>4.9591589999999997</v>
          </cell>
          <cell r="N39">
            <v>4.9774320000000003</v>
          </cell>
          <cell r="O39">
            <v>5.0010669999999999</v>
          </cell>
          <cell r="P39">
            <v>5.0277370000000001</v>
          </cell>
          <cell r="Q39">
            <v>5.0586229999999999</v>
          </cell>
          <cell r="R39">
            <v>5.0935790000000001</v>
          </cell>
          <cell r="S39">
            <v>5.1313769999999996</v>
          </cell>
          <cell r="T39">
            <v>5.1709360000000002</v>
          </cell>
          <cell r="U39">
            <v>5.2121360000000001</v>
          </cell>
          <cell r="V39">
            <v>5.2551209999999999</v>
          </cell>
          <cell r="W39">
            <v>5.2979269999999996</v>
          </cell>
          <cell r="X39">
            <v>5.3463609999999999</v>
          </cell>
          <cell r="Y39">
            <v>5.3978539999999997</v>
          </cell>
          <cell r="Z39">
            <v>5.4532100000000003</v>
          </cell>
          <cell r="AA39">
            <v>5.5114770000000002</v>
          </cell>
          <cell r="AB39">
            <v>5.573385</v>
          </cell>
          <cell r="AC39">
            <v>5.6392319999999998</v>
          </cell>
          <cell r="AD39">
            <v>5.7092900000000002</v>
          </cell>
          <cell r="AE39">
            <v>5.7835109999999998</v>
          </cell>
          <cell r="AF39">
            <v>5.8624689999999999</v>
          </cell>
          <cell r="AG39">
            <v>5.945138</v>
          </cell>
          <cell r="AH39">
            <v>9.8980000000000005E-3</v>
          </cell>
        </row>
        <row r="40">
          <cell r="A40" t="str">
            <v>CKI000:ha_OwnGeneration</v>
          </cell>
          <cell r="C40">
            <v>8.8754E-2</v>
          </cell>
          <cell r="D40">
            <v>0.100767</v>
          </cell>
          <cell r="E40">
            <v>0.108803</v>
          </cell>
          <cell r="F40">
            <v>0.11328000000000001</v>
          </cell>
          <cell r="G40">
            <v>0.116855</v>
          </cell>
          <cell r="H40">
            <v>0.12341199999999999</v>
          </cell>
          <cell r="I40">
            <v>0.12740099999999999</v>
          </cell>
          <cell r="J40">
            <v>0.13471</v>
          </cell>
          <cell r="K40">
            <v>0.13939099999999999</v>
          </cell>
          <cell r="L40">
            <v>0.14404900000000001</v>
          </cell>
          <cell r="M40">
            <v>0.148256</v>
          </cell>
          <cell r="N40">
            <v>0.15443200000000001</v>
          </cell>
          <cell r="O40">
            <v>0.15736600000000001</v>
          </cell>
          <cell r="P40">
            <v>0.16201599999999999</v>
          </cell>
          <cell r="Q40">
            <v>0.166467</v>
          </cell>
          <cell r="R40">
            <v>0.17158599999999999</v>
          </cell>
          <cell r="S40">
            <v>0.179007</v>
          </cell>
          <cell r="T40">
            <v>0.183781</v>
          </cell>
          <cell r="U40">
            <v>0.18956300000000001</v>
          </cell>
          <cell r="V40">
            <v>0.19514300000000001</v>
          </cell>
          <cell r="W40">
            <v>0.20108500000000001</v>
          </cell>
          <cell r="X40">
            <v>0.20661299999999999</v>
          </cell>
          <cell r="Y40">
            <v>0.21216699999999999</v>
          </cell>
          <cell r="Z40">
            <v>0.21770999999999999</v>
          </cell>
          <cell r="AA40">
            <v>0.22253400000000001</v>
          </cell>
          <cell r="AB40">
            <v>0.22815199999999999</v>
          </cell>
          <cell r="AC40">
            <v>0.23599400000000001</v>
          </cell>
          <cell r="AD40">
            <v>0.239927</v>
          </cell>
          <cell r="AE40">
            <v>0.24339</v>
          </cell>
          <cell r="AF40">
            <v>0.24571999999999999</v>
          </cell>
          <cell r="AG40">
            <v>0.24898600000000001</v>
          </cell>
          <cell r="AH40">
            <v>3.4981999999999999E-2</v>
          </cell>
        </row>
        <row r="41">
          <cell r="A41" t="str">
            <v>CKI000:ha_PurchasedElec</v>
          </cell>
          <cell r="C41">
            <v>4.3354299999999997</v>
          </cell>
          <cell r="D41">
            <v>4.3956049999999998</v>
          </cell>
          <cell r="E41">
            <v>4.4934659999999997</v>
          </cell>
          <cell r="F41">
            <v>4.5667920000000004</v>
          </cell>
          <cell r="G41">
            <v>4.6499860000000002</v>
          </cell>
          <cell r="H41">
            <v>4.7314129999999999</v>
          </cell>
          <cell r="I41">
            <v>4.7503270000000004</v>
          </cell>
          <cell r="J41">
            <v>4.7668410000000003</v>
          </cell>
          <cell r="K41">
            <v>4.7843559999999998</v>
          </cell>
          <cell r="L41">
            <v>4.8023980000000002</v>
          </cell>
          <cell r="M41">
            <v>4.8109029999999997</v>
          </cell>
          <cell r="N41">
            <v>4.8230000000000004</v>
          </cell>
          <cell r="O41">
            <v>4.8437000000000001</v>
          </cell>
          <cell r="P41">
            <v>4.8657209999999997</v>
          </cell>
          <cell r="Q41">
            <v>4.8921559999999999</v>
          </cell>
          <cell r="R41">
            <v>4.9219929999999996</v>
          </cell>
          <cell r="S41">
            <v>4.9523710000000003</v>
          </cell>
          <cell r="T41">
            <v>4.9871549999999996</v>
          </cell>
          <cell r="U41">
            <v>5.0225730000000004</v>
          </cell>
          <cell r="V41">
            <v>5.0599780000000001</v>
          </cell>
          <cell r="W41">
            <v>5.0968419999999997</v>
          </cell>
          <cell r="X41">
            <v>5.139748</v>
          </cell>
          <cell r="Y41">
            <v>5.1856869999999997</v>
          </cell>
          <cell r="Z41">
            <v>5.2355</v>
          </cell>
          <cell r="AA41">
            <v>5.2889429999999997</v>
          </cell>
          <cell r="AB41">
            <v>5.3452320000000002</v>
          </cell>
          <cell r="AC41">
            <v>5.4032390000000001</v>
          </cell>
          <cell r="AD41">
            <v>5.4693630000000004</v>
          </cell>
          <cell r="AE41">
            <v>5.5401210000000001</v>
          </cell>
          <cell r="AF41">
            <v>5.6167480000000003</v>
          </cell>
          <cell r="AG41">
            <v>5.6961519999999997</v>
          </cell>
          <cell r="AH41">
            <v>9.1400000000000006E-3</v>
          </cell>
        </row>
        <row r="44">
          <cell r="A44" t="str">
            <v>CKI000:ia_SpaceHeating</v>
          </cell>
          <cell r="C44">
            <v>1.772856</v>
          </cell>
          <cell r="D44">
            <v>1.8318430000000001</v>
          </cell>
          <cell r="E44">
            <v>1.8273820000000001</v>
          </cell>
          <cell r="F44">
            <v>1.8345530000000001</v>
          </cell>
          <cell r="G44">
            <v>1.8551150000000001</v>
          </cell>
          <cell r="H44">
            <v>1.86914</v>
          </cell>
          <cell r="I44">
            <v>1.8738030000000001</v>
          </cell>
          <cell r="J44">
            <v>1.8717539999999999</v>
          </cell>
          <cell r="K44">
            <v>1.868644</v>
          </cell>
          <cell r="L44">
            <v>1.8623510000000001</v>
          </cell>
          <cell r="M44">
            <v>1.8527690000000001</v>
          </cell>
          <cell r="N44">
            <v>1.8468869999999999</v>
          </cell>
          <cell r="O44">
            <v>1.8435029999999999</v>
          </cell>
          <cell r="P44">
            <v>1.8403339999999999</v>
          </cell>
          <cell r="Q44">
            <v>1.837623</v>
          </cell>
          <cell r="R44">
            <v>1.8362050000000001</v>
          </cell>
          <cell r="S44">
            <v>1.8349009999999999</v>
          </cell>
          <cell r="T44">
            <v>1.8327800000000001</v>
          </cell>
          <cell r="U44">
            <v>1.830921</v>
          </cell>
          <cell r="V44">
            <v>1.8291869999999999</v>
          </cell>
          <cell r="W44">
            <v>1.8272379999999999</v>
          </cell>
          <cell r="X44">
            <v>1.8246519999999999</v>
          </cell>
          <cell r="Y44">
            <v>1.820829</v>
          </cell>
          <cell r="Z44">
            <v>1.816435</v>
          </cell>
          <cell r="AA44">
            <v>1.811472</v>
          </cell>
          <cell r="AB44">
            <v>1.80613</v>
          </cell>
          <cell r="AC44">
            <v>1.8009390000000001</v>
          </cell>
          <cell r="AD44">
            <v>1.7959270000000001</v>
          </cell>
          <cell r="AE44">
            <v>1.791825</v>
          </cell>
          <cell r="AF44">
            <v>1.786999</v>
          </cell>
          <cell r="AG44">
            <v>1.780834</v>
          </cell>
          <cell r="AH44">
            <v>1.4999999999999999E-4</v>
          </cell>
        </row>
        <row r="45">
          <cell r="A45" t="str">
            <v>CKI000:ia_SpaceCooling</v>
          </cell>
          <cell r="C45">
            <v>2.7616000000000002E-2</v>
          </cell>
          <cell r="D45">
            <v>2.3902E-2</v>
          </cell>
          <cell r="E45">
            <v>2.6169000000000001E-2</v>
          </cell>
          <cell r="F45">
            <v>2.6034000000000002E-2</v>
          </cell>
          <cell r="G45">
            <v>2.6061000000000001E-2</v>
          </cell>
          <cell r="H45">
            <v>2.6022E-2</v>
          </cell>
          <cell r="I45">
            <v>2.5873E-2</v>
          </cell>
          <cell r="J45">
            <v>2.5704000000000001E-2</v>
          </cell>
          <cell r="K45">
            <v>2.5538999999999999E-2</v>
          </cell>
          <cell r="L45">
            <v>2.5346E-2</v>
          </cell>
          <cell r="M45">
            <v>2.5099E-2</v>
          </cell>
          <cell r="N45">
            <v>2.4910000000000002E-2</v>
          </cell>
          <cell r="O45">
            <v>2.4764999999999999E-2</v>
          </cell>
          <cell r="P45">
            <v>2.4636000000000002E-2</v>
          </cell>
          <cell r="Q45">
            <v>2.4524000000000001E-2</v>
          </cell>
          <cell r="R45">
            <v>2.4441999999999998E-2</v>
          </cell>
          <cell r="S45">
            <v>2.4374E-2</v>
          </cell>
          <cell r="T45">
            <v>2.4313999999999999E-2</v>
          </cell>
          <cell r="U45">
            <v>2.4268000000000001E-2</v>
          </cell>
          <cell r="V45">
            <v>2.4244000000000002E-2</v>
          </cell>
          <cell r="W45">
            <v>2.4220999999999999E-2</v>
          </cell>
          <cell r="X45">
            <v>2.4191000000000001E-2</v>
          </cell>
          <cell r="Y45">
            <v>2.4163E-2</v>
          </cell>
          <cell r="Z45">
            <v>2.4128E-2</v>
          </cell>
          <cell r="AA45">
            <v>2.4105999999999999E-2</v>
          </cell>
          <cell r="AB45">
            <v>2.409E-2</v>
          </cell>
          <cell r="AC45">
            <v>2.4081000000000002E-2</v>
          </cell>
          <cell r="AD45">
            <v>2.4088999999999999E-2</v>
          </cell>
          <cell r="AE45">
            <v>2.4138E-2</v>
          </cell>
          <cell r="AF45">
            <v>2.4176E-2</v>
          </cell>
          <cell r="AG45">
            <v>2.4209000000000001E-2</v>
          </cell>
          <cell r="AH45">
            <v>-4.3800000000000002E-3</v>
          </cell>
        </row>
        <row r="46">
          <cell r="A46" t="str">
            <v>CKI000:ia_WaterHeating</v>
          </cell>
          <cell r="C46">
            <v>0.61248599999999997</v>
          </cell>
          <cell r="D46">
            <v>0.61118399999999995</v>
          </cell>
          <cell r="E46">
            <v>0.61050000000000004</v>
          </cell>
          <cell r="F46">
            <v>0.61542799999999998</v>
          </cell>
          <cell r="G46">
            <v>0.62461900000000004</v>
          </cell>
          <cell r="H46">
            <v>0.63197999999999999</v>
          </cell>
          <cell r="I46">
            <v>0.63673299999999999</v>
          </cell>
          <cell r="J46">
            <v>0.63974600000000004</v>
          </cell>
          <cell r="K46">
            <v>0.64255799999999996</v>
          </cell>
          <cell r="L46">
            <v>0.64451400000000003</v>
          </cell>
          <cell r="M46">
            <v>0.64402599999999999</v>
          </cell>
          <cell r="N46">
            <v>0.64512199999999997</v>
          </cell>
          <cell r="O46">
            <v>0.647698</v>
          </cell>
          <cell r="P46">
            <v>0.65103100000000003</v>
          </cell>
          <cell r="Q46">
            <v>0.65477700000000005</v>
          </cell>
          <cell r="R46">
            <v>0.65908100000000003</v>
          </cell>
          <cell r="S46">
            <v>0.66358399999999995</v>
          </cell>
          <cell r="T46">
            <v>0.667906</v>
          </cell>
          <cell r="U46">
            <v>0.67236700000000005</v>
          </cell>
          <cell r="V46">
            <v>0.67705000000000004</v>
          </cell>
          <cell r="W46">
            <v>0.68181000000000003</v>
          </cell>
          <cell r="X46">
            <v>0.68668300000000004</v>
          </cell>
          <cell r="Y46">
            <v>0.691272</v>
          </cell>
          <cell r="Z46">
            <v>0.69582599999999994</v>
          </cell>
          <cell r="AA46">
            <v>0.70026699999999997</v>
          </cell>
          <cell r="AB46">
            <v>0.70472599999999996</v>
          </cell>
          <cell r="AC46">
            <v>0.709345</v>
          </cell>
          <cell r="AD46">
            <v>0.71410499999999999</v>
          </cell>
          <cell r="AE46">
            <v>0.71932700000000005</v>
          </cell>
          <cell r="AF46">
            <v>0.72442099999999998</v>
          </cell>
          <cell r="AG46">
            <v>0.72904800000000003</v>
          </cell>
          <cell r="AH46">
            <v>5.8240000000000002E-3</v>
          </cell>
        </row>
        <row r="47">
          <cell r="A47" t="str">
            <v>CKI000:ia_Cooking</v>
          </cell>
          <cell r="C47">
            <v>0.34441100000000002</v>
          </cell>
          <cell r="D47">
            <v>0.34606900000000002</v>
          </cell>
          <cell r="E47">
            <v>0.34880499999999998</v>
          </cell>
          <cell r="F47">
            <v>0.35458499999999998</v>
          </cell>
          <cell r="G47">
            <v>0.36260100000000001</v>
          </cell>
          <cell r="H47">
            <v>0.36971399999999999</v>
          </cell>
          <cell r="I47">
            <v>0.37549100000000002</v>
          </cell>
          <cell r="J47">
            <v>0.38034099999999998</v>
          </cell>
          <cell r="K47">
            <v>0.38495600000000002</v>
          </cell>
          <cell r="L47">
            <v>0.389017</v>
          </cell>
          <cell r="M47">
            <v>0.39107799999999998</v>
          </cell>
          <cell r="N47">
            <v>0.39416499999999999</v>
          </cell>
          <cell r="O47">
            <v>0.39808500000000002</v>
          </cell>
          <cell r="P47">
            <v>0.40253800000000001</v>
          </cell>
          <cell r="Q47">
            <v>0.407136</v>
          </cell>
          <cell r="R47">
            <v>0.41198699999999999</v>
          </cell>
          <cell r="S47">
            <v>0.41685299999999997</v>
          </cell>
          <cell r="T47">
            <v>0.42153600000000002</v>
          </cell>
          <cell r="U47">
            <v>0.42616500000000002</v>
          </cell>
          <cell r="V47">
            <v>0.43086400000000002</v>
          </cell>
          <cell r="W47">
            <v>0.43560100000000002</v>
          </cell>
          <cell r="X47">
            <v>0.44056099999999998</v>
          </cell>
          <cell r="Y47">
            <v>0.44535200000000003</v>
          </cell>
          <cell r="Z47">
            <v>0.45011000000000001</v>
          </cell>
          <cell r="AA47">
            <v>0.45476899999999998</v>
          </cell>
          <cell r="AB47">
            <v>0.45943299999999998</v>
          </cell>
          <cell r="AC47">
            <v>0.464175</v>
          </cell>
          <cell r="AD47">
            <v>0.46889399999999998</v>
          </cell>
          <cell r="AE47">
            <v>0.47382099999999999</v>
          </cell>
          <cell r="AF47">
            <v>0.47865999999999997</v>
          </cell>
          <cell r="AG47">
            <v>0.48319000000000001</v>
          </cell>
          <cell r="AH47">
            <v>1.1350000000000001E-2</v>
          </cell>
        </row>
        <row r="48">
          <cell r="A48" t="str">
            <v>CKI000:ia_OtherUses</v>
          </cell>
          <cell r="C48">
            <v>0.55567</v>
          </cell>
          <cell r="D48">
            <v>0.60908799999999996</v>
          </cell>
          <cell r="E48">
            <v>0.58064400000000005</v>
          </cell>
          <cell r="F48">
            <v>0.69352599999999998</v>
          </cell>
          <cell r="G48">
            <v>0.74161100000000002</v>
          </cell>
          <cell r="H48">
            <v>0.78722499999999995</v>
          </cell>
          <cell r="I48">
            <v>0.78947699999999998</v>
          </cell>
          <cell r="J48">
            <v>0.79001100000000002</v>
          </cell>
          <cell r="K48">
            <v>0.79020299999999999</v>
          </cell>
          <cell r="L48">
            <v>0.78970799999999997</v>
          </cell>
          <cell r="M48">
            <v>0.78868099999999997</v>
          </cell>
          <cell r="N48">
            <v>0.78846899999999998</v>
          </cell>
          <cell r="O48">
            <v>0.78884699999999996</v>
          </cell>
          <cell r="P48">
            <v>0.78971100000000005</v>
          </cell>
          <cell r="Q48">
            <v>0.79061199999999998</v>
          </cell>
          <cell r="R48">
            <v>0.79205099999999995</v>
          </cell>
          <cell r="S48">
            <v>0.79358499999999998</v>
          </cell>
          <cell r="T48">
            <v>0.79514399999999996</v>
          </cell>
          <cell r="U48">
            <v>0.79693199999999997</v>
          </cell>
          <cell r="V48">
            <v>0.79894699999999996</v>
          </cell>
          <cell r="W48">
            <v>0.80098000000000003</v>
          </cell>
          <cell r="X48">
            <v>0.80260600000000004</v>
          </cell>
          <cell r="Y48">
            <v>0.80393800000000004</v>
          </cell>
          <cell r="Z48">
            <v>0.80542499999999995</v>
          </cell>
          <cell r="AA48">
            <v>0.80667199999999994</v>
          </cell>
          <cell r="AB48">
            <v>0.80797600000000003</v>
          </cell>
          <cell r="AC48">
            <v>0.80944300000000002</v>
          </cell>
          <cell r="AD48">
            <v>0.81096800000000002</v>
          </cell>
          <cell r="AE48">
            <v>0.81283899999999998</v>
          </cell>
          <cell r="AF48">
            <v>0.81465399999999999</v>
          </cell>
          <cell r="AG48">
            <v>0.81615700000000002</v>
          </cell>
          <cell r="AH48">
            <v>1.2897E-2</v>
          </cell>
        </row>
        <row r="49">
          <cell r="A49" t="str">
            <v>CKI000:ia_DeliveredEner</v>
          </cell>
          <cell r="C49">
            <v>3.3130389999999998</v>
          </cell>
          <cell r="D49">
            <v>3.4220869999999999</v>
          </cell>
          <cell r="E49">
            <v>3.3934989999999998</v>
          </cell>
          <cell r="F49">
            <v>3.524127</v>
          </cell>
          <cell r="G49">
            <v>3.6100080000000001</v>
          </cell>
          <cell r="H49">
            <v>3.6840809999999999</v>
          </cell>
          <cell r="I49">
            <v>3.7013780000000001</v>
          </cell>
          <cell r="J49">
            <v>3.7075559999999999</v>
          </cell>
          <cell r="K49">
            <v>3.7119</v>
          </cell>
          <cell r="L49">
            <v>3.7109369999999999</v>
          </cell>
          <cell r="M49">
            <v>3.7016529999999999</v>
          </cell>
          <cell r="N49">
            <v>3.6995529999999999</v>
          </cell>
          <cell r="O49">
            <v>3.7028970000000001</v>
          </cell>
          <cell r="P49">
            <v>3.7082489999999999</v>
          </cell>
          <cell r="Q49">
            <v>3.7146729999999999</v>
          </cell>
          <cell r="R49">
            <v>3.7237640000000001</v>
          </cell>
          <cell r="S49">
            <v>3.7332969999999999</v>
          </cell>
          <cell r="T49">
            <v>3.7416800000000001</v>
          </cell>
          <cell r="U49">
            <v>3.7506529999999998</v>
          </cell>
          <cell r="V49">
            <v>3.7602920000000002</v>
          </cell>
          <cell r="W49">
            <v>3.7698499999999999</v>
          </cell>
          <cell r="X49">
            <v>3.7786919999999999</v>
          </cell>
          <cell r="Y49">
            <v>3.7855539999999999</v>
          </cell>
          <cell r="Z49">
            <v>3.7919230000000002</v>
          </cell>
          <cell r="AA49">
            <v>3.797285</v>
          </cell>
          <cell r="AB49">
            <v>3.8023549999999999</v>
          </cell>
          <cell r="AC49">
            <v>3.8079839999999998</v>
          </cell>
          <cell r="AD49">
            <v>3.8139829999999999</v>
          </cell>
          <cell r="AE49">
            <v>3.821949</v>
          </cell>
          <cell r="AF49">
            <v>3.8289110000000002</v>
          </cell>
          <cell r="AG49">
            <v>3.8334380000000001</v>
          </cell>
          <cell r="AH49">
            <v>4.875E-3</v>
          </cell>
        </row>
        <row r="52">
          <cell r="A52" t="str">
            <v>CKI000:ja_SpaceHeating</v>
          </cell>
          <cell r="C52">
            <v>0.21654300000000001</v>
          </cell>
          <cell r="D52">
            <v>0.22902400000000001</v>
          </cell>
          <cell r="E52">
            <v>0.22828000000000001</v>
          </cell>
          <cell r="F52">
            <v>0.22578100000000001</v>
          </cell>
          <cell r="G52">
            <v>0.22393099999999999</v>
          </cell>
          <cell r="H52">
            <v>0.22332099999999999</v>
          </cell>
          <cell r="I52">
            <v>0.22251299999999999</v>
          </cell>
          <cell r="J52">
            <v>0.22084699999999999</v>
          </cell>
          <cell r="K52">
            <v>0.21849199999999999</v>
          </cell>
          <cell r="L52">
            <v>0.21584800000000001</v>
          </cell>
          <cell r="M52">
            <v>0.21321599999999999</v>
          </cell>
          <cell r="N52">
            <v>0.21102000000000001</v>
          </cell>
          <cell r="O52">
            <v>0.20879700000000001</v>
          </cell>
          <cell r="P52">
            <v>0.20666899999999999</v>
          </cell>
          <cell r="Q52">
            <v>0.20456199999999999</v>
          </cell>
          <cell r="R52">
            <v>0.20278199999999999</v>
          </cell>
          <cell r="S52">
            <v>0.20127800000000001</v>
          </cell>
          <cell r="T52">
            <v>0.19941500000000001</v>
          </cell>
          <cell r="U52">
            <v>0.19720799999999999</v>
          </cell>
          <cell r="V52">
            <v>0.19528799999999999</v>
          </cell>
          <cell r="W52">
            <v>0.19292100000000001</v>
          </cell>
          <cell r="X52">
            <v>0.19064400000000001</v>
          </cell>
          <cell r="Y52">
            <v>0.18842200000000001</v>
          </cell>
          <cell r="Z52">
            <v>0.18626000000000001</v>
          </cell>
          <cell r="AA52">
            <v>0.18405299999999999</v>
          </cell>
          <cell r="AB52">
            <v>0.181699</v>
          </cell>
          <cell r="AC52">
            <v>0.179448</v>
          </cell>
          <cell r="AD52">
            <v>0.17726900000000001</v>
          </cell>
          <cell r="AE52">
            <v>0.17522799999999999</v>
          </cell>
          <cell r="AF52">
            <v>0.17304900000000001</v>
          </cell>
          <cell r="AG52">
            <v>0.17083699999999999</v>
          </cell>
          <cell r="AH52">
            <v>-7.8720000000000005E-3</v>
          </cell>
        </row>
        <row r="53">
          <cell r="A53" t="str">
            <v>CKI000:ja_WaterHeating</v>
          </cell>
          <cell r="C53">
            <v>6.5240000000000003E-3</v>
          </cell>
          <cell r="D53">
            <v>6.581E-3</v>
          </cell>
          <cell r="E53">
            <v>6.587E-3</v>
          </cell>
          <cell r="F53">
            <v>6.5420000000000001E-3</v>
          </cell>
          <cell r="G53">
            <v>6.5269999999999998E-3</v>
          </cell>
          <cell r="H53">
            <v>6.5539999999999999E-3</v>
          </cell>
          <cell r="I53">
            <v>6.5700000000000003E-3</v>
          </cell>
          <cell r="J53">
            <v>6.5550000000000001E-3</v>
          </cell>
          <cell r="K53">
            <v>6.5129999999999997E-3</v>
          </cell>
          <cell r="L53">
            <v>6.4609999999999997E-3</v>
          </cell>
          <cell r="M53">
            <v>6.4060000000000002E-3</v>
          </cell>
          <cell r="N53">
            <v>6.3629999999999997E-3</v>
          </cell>
          <cell r="O53">
            <v>6.3239999999999998E-3</v>
          </cell>
          <cell r="P53">
            <v>6.2909999999999997E-3</v>
          </cell>
          <cell r="Q53">
            <v>6.2589999999999998E-3</v>
          </cell>
          <cell r="R53">
            <v>6.2360000000000002E-3</v>
          </cell>
          <cell r="S53">
            <v>6.221E-3</v>
          </cell>
          <cell r="T53">
            <v>6.1929999999999997E-3</v>
          </cell>
          <cell r="U53">
            <v>6.1549999999999999E-3</v>
          </cell>
          <cell r="V53">
            <v>6.1260000000000004E-3</v>
          </cell>
          <cell r="W53">
            <v>6.0879999999999997E-3</v>
          </cell>
          <cell r="X53">
            <v>6.0530000000000002E-3</v>
          </cell>
          <cell r="Y53">
            <v>6.0200000000000002E-3</v>
          </cell>
          <cell r="Z53">
            <v>5.9890000000000004E-3</v>
          </cell>
          <cell r="AA53">
            <v>5.9560000000000004E-3</v>
          </cell>
          <cell r="AB53">
            <v>5.9189999999999998E-3</v>
          </cell>
          <cell r="AC53">
            <v>5.8849999999999996E-3</v>
          </cell>
          <cell r="AD53">
            <v>5.8529999999999997E-3</v>
          </cell>
          <cell r="AE53">
            <v>5.8269999999999997E-3</v>
          </cell>
          <cell r="AF53">
            <v>5.7949999999999998E-3</v>
          </cell>
          <cell r="AG53">
            <v>5.7629999999999999E-3</v>
          </cell>
          <cell r="AH53">
            <v>-4.1250000000000002E-3</v>
          </cell>
        </row>
        <row r="54">
          <cell r="A54" t="str">
            <v>CKI000:ja_OtherUses</v>
          </cell>
          <cell r="C54">
            <v>8.6303000000000005E-2</v>
          </cell>
          <cell r="D54">
            <v>8.5565000000000002E-2</v>
          </cell>
          <cell r="E54">
            <v>9.8080000000000001E-2</v>
          </cell>
          <cell r="F54">
            <v>0.100283</v>
          </cell>
          <cell r="G54">
            <v>0.102809</v>
          </cell>
          <cell r="H54">
            <v>0.10600900000000001</v>
          </cell>
          <cell r="I54">
            <v>0.107263</v>
          </cell>
          <cell r="J54">
            <v>0.10788499999999999</v>
          </cell>
          <cell r="K54">
            <v>0.108032</v>
          </cell>
          <cell r="L54">
            <v>0.107989</v>
          </cell>
          <cell r="M54">
            <v>0.107421</v>
          </cell>
          <cell r="N54">
            <v>0.107156</v>
          </cell>
          <cell r="O54">
            <v>0.107033</v>
          </cell>
          <cell r="P54">
            <v>0.107168</v>
          </cell>
          <cell r="Q54">
            <v>0.107361</v>
          </cell>
          <cell r="R54">
            <v>0.10775700000000001</v>
          </cell>
          <cell r="S54">
            <v>0.108346</v>
          </cell>
          <cell r="T54">
            <v>0.10874399999999999</v>
          </cell>
          <cell r="U54">
            <v>0.108942</v>
          </cell>
          <cell r="V54">
            <v>0.109332</v>
          </cell>
          <cell r="W54">
            <v>0.10947800000000001</v>
          </cell>
          <cell r="X54">
            <v>0.109621</v>
          </cell>
          <cell r="Y54">
            <v>0.109806</v>
          </cell>
          <cell r="Z54">
            <v>0.11003300000000001</v>
          </cell>
          <cell r="AA54">
            <v>0.110218</v>
          </cell>
          <cell r="AB54">
            <v>0.110304</v>
          </cell>
          <cell r="AC54">
            <v>0.110468</v>
          </cell>
          <cell r="AD54">
            <v>0.110692</v>
          </cell>
          <cell r="AE54">
            <v>0.110995</v>
          </cell>
          <cell r="AF54">
            <v>0.111206</v>
          </cell>
          <cell r="AG54">
            <v>0.111432</v>
          </cell>
          <cell r="AH54">
            <v>8.5550000000000001E-3</v>
          </cell>
        </row>
        <row r="55">
          <cell r="A55" t="str">
            <v>CKI000:ja_DeliveredEner</v>
          </cell>
          <cell r="C55">
            <v>0.30936999999999998</v>
          </cell>
          <cell r="D55">
            <v>0.32117000000000001</v>
          </cell>
          <cell r="E55">
            <v>0.33294699999999999</v>
          </cell>
          <cell r="F55">
            <v>0.33260600000000001</v>
          </cell>
          <cell r="G55">
            <v>0.33326699999999998</v>
          </cell>
          <cell r="H55">
            <v>0.33588400000000002</v>
          </cell>
          <cell r="I55">
            <v>0.33634700000000001</v>
          </cell>
          <cell r="J55">
            <v>0.335287</v>
          </cell>
          <cell r="K55">
            <v>0.333038</v>
          </cell>
          <cell r="L55">
            <v>0.33029799999999998</v>
          </cell>
          <cell r="M55">
            <v>0.32704299999999997</v>
          </cell>
          <cell r="N55">
            <v>0.32453900000000002</v>
          </cell>
          <cell r="O55">
            <v>0.322154</v>
          </cell>
          <cell r="P55">
            <v>0.32012699999999999</v>
          </cell>
          <cell r="Q55">
            <v>0.31818200000000002</v>
          </cell>
          <cell r="R55">
            <v>0.31677499999999997</v>
          </cell>
          <cell r="S55">
            <v>0.31584400000000001</v>
          </cell>
          <cell r="T55">
            <v>0.31435200000000002</v>
          </cell>
          <cell r="U55">
            <v>0.312305</v>
          </cell>
          <cell r="V55">
            <v>0.31074600000000002</v>
          </cell>
          <cell r="W55">
            <v>0.30848700000000001</v>
          </cell>
          <cell r="X55">
            <v>0.30631799999999998</v>
          </cell>
          <cell r="Y55">
            <v>0.30424800000000002</v>
          </cell>
          <cell r="Z55">
            <v>0.302282</v>
          </cell>
          <cell r="AA55">
            <v>0.30022799999999999</v>
          </cell>
          <cell r="AB55">
            <v>0.29792200000000002</v>
          </cell>
          <cell r="AC55">
            <v>0.29580099999999998</v>
          </cell>
          <cell r="AD55">
            <v>0.29381400000000002</v>
          </cell>
          <cell r="AE55">
            <v>0.29204999999999998</v>
          </cell>
          <cell r="AF55">
            <v>0.29004999999999997</v>
          </cell>
          <cell r="AG55">
            <v>0.28803200000000001</v>
          </cell>
          <cell r="AH55">
            <v>-2.379E-3</v>
          </cell>
        </row>
        <row r="57">
          <cell r="A57" t="str">
            <v>CKI000:ka_MarketedRenew</v>
          </cell>
          <cell r="C57">
            <v>0.131216</v>
          </cell>
          <cell r="D57">
            <v>0.131216</v>
          </cell>
          <cell r="E57">
            <v>0.131216</v>
          </cell>
          <cell r="F57">
            <v>0.131216</v>
          </cell>
          <cell r="G57">
            <v>0.131216</v>
          </cell>
          <cell r="H57">
            <v>0.131216</v>
          </cell>
          <cell r="I57">
            <v>0.131216</v>
          </cell>
          <cell r="J57">
            <v>0.131216</v>
          </cell>
          <cell r="K57">
            <v>0.131216</v>
          </cell>
          <cell r="L57">
            <v>0.131216</v>
          </cell>
          <cell r="M57">
            <v>0.131216</v>
          </cell>
          <cell r="N57">
            <v>0.131216</v>
          </cell>
          <cell r="O57">
            <v>0.131216</v>
          </cell>
          <cell r="P57">
            <v>0.131216</v>
          </cell>
          <cell r="Q57">
            <v>0.131216</v>
          </cell>
          <cell r="R57">
            <v>0.131216</v>
          </cell>
          <cell r="S57">
            <v>0.131216</v>
          </cell>
          <cell r="T57">
            <v>0.131216</v>
          </cell>
          <cell r="U57">
            <v>0.131216</v>
          </cell>
          <cell r="V57">
            <v>0.131216</v>
          </cell>
          <cell r="W57">
            <v>0.131216</v>
          </cell>
          <cell r="X57">
            <v>0.131216</v>
          </cell>
          <cell r="Y57">
            <v>0.131216</v>
          </cell>
          <cell r="Z57">
            <v>0.131216</v>
          </cell>
          <cell r="AA57">
            <v>0.131216</v>
          </cell>
          <cell r="AB57">
            <v>0.131216</v>
          </cell>
          <cell r="AC57">
            <v>0.131216</v>
          </cell>
          <cell r="AD57">
            <v>0.131216</v>
          </cell>
          <cell r="AE57">
            <v>0.131216</v>
          </cell>
          <cell r="AF57">
            <v>0.131216</v>
          </cell>
          <cell r="AG57">
            <v>0.131216</v>
          </cell>
          <cell r="AH57">
            <v>0</v>
          </cell>
        </row>
        <row r="58">
          <cell r="A58" t="str">
            <v>CKI000:ka_OtherFuels</v>
          </cell>
          <cell r="C58">
            <v>0.51361999999999997</v>
          </cell>
          <cell r="D58">
            <v>0.54222099999999995</v>
          </cell>
          <cell r="E58">
            <v>0.54560299999999995</v>
          </cell>
          <cell r="F58">
            <v>0.55256700000000003</v>
          </cell>
          <cell r="G58">
            <v>0.55947400000000003</v>
          </cell>
          <cell r="H58">
            <v>0.56686899999999996</v>
          </cell>
          <cell r="I58">
            <v>0.56917899999999999</v>
          </cell>
          <cell r="J58">
            <v>0.57126299999999997</v>
          </cell>
          <cell r="K58">
            <v>0.573353</v>
          </cell>
          <cell r="L58">
            <v>0.57518800000000003</v>
          </cell>
          <cell r="M58">
            <v>0.57604500000000003</v>
          </cell>
          <cell r="N58">
            <v>0.57826</v>
          </cell>
          <cell r="O58">
            <v>0.58015899999999998</v>
          </cell>
          <cell r="P58">
            <v>0.58228400000000002</v>
          </cell>
          <cell r="Q58">
            <v>0.584179</v>
          </cell>
          <cell r="R58">
            <v>0.58677400000000002</v>
          </cell>
          <cell r="S58">
            <v>0.58909800000000001</v>
          </cell>
          <cell r="T58">
            <v>0.59101300000000001</v>
          </cell>
          <cell r="U58">
            <v>0.59292900000000004</v>
          </cell>
          <cell r="V58">
            <v>0.59532300000000005</v>
          </cell>
          <cell r="W58">
            <v>0.597279</v>
          </cell>
          <cell r="X58">
            <v>0.59941999999999995</v>
          </cell>
          <cell r="Y58">
            <v>0.601885</v>
          </cell>
          <cell r="Z58">
            <v>0.60425399999999996</v>
          </cell>
          <cell r="AA58">
            <v>0.60638599999999998</v>
          </cell>
          <cell r="AB58">
            <v>0.60850700000000002</v>
          </cell>
          <cell r="AC58">
            <v>0.61078500000000002</v>
          </cell>
          <cell r="AD58">
            <v>0.61297999999999997</v>
          </cell>
          <cell r="AE58">
            <v>0.61517500000000003</v>
          </cell>
          <cell r="AF58">
            <v>0.61724999999999997</v>
          </cell>
          <cell r="AG58">
            <v>0.61945399999999995</v>
          </cell>
          <cell r="AH58">
            <v>6.2649999999999997E-3</v>
          </cell>
        </row>
      </sheetData>
      <sheetData sheetId="4">
        <row r="1">
          <cell r="C1">
            <v>2021</v>
          </cell>
          <cell r="D1">
            <v>2022</v>
          </cell>
          <cell r="E1">
            <v>2023</v>
          </cell>
          <cell r="F1">
            <v>2024</v>
          </cell>
          <cell r="G1">
            <v>2025</v>
          </cell>
          <cell r="H1">
            <v>2026</v>
          </cell>
          <cell r="I1">
            <v>2027</v>
          </cell>
          <cell r="J1">
            <v>2028</v>
          </cell>
          <cell r="K1">
            <v>2029</v>
          </cell>
          <cell r="L1">
            <v>2030</v>
          </cell>
          <cell r="M1">
            <v>2031</v>
          </cell>
          <cell r="N1">
            <v>2032</v>
          </cell>
          <cell r="O1">
            <v>2033</v>
          </cell>
          <cell r="P1">
            <v>2034</v>
          </cell>
          <cell r="Q1">
            <v>2035</v>
          </cell>
          <cell r="R1">
            <v>2036</v>
          </cell>
          <cell r="S1">
            <v>2037</v>
          </cell>
          <cell r="T1">
            <v>2038</v>
          </cell>
          <cell r="U1">
            <v>2039</v>
          </cell>
          <cell r="V1">
            <v>2040</v>
          </cell>
          <cell r="W1">
            <v>2041</v>
          </cell>
          <cell r="X1">
            <v>2042</v>
          </cell>
          <cell r="Y1">
            <v>2043</v>
          </cell>
          <cell r="Z1">
            <v>2044</v>
          </cell>
          <cell r="AA1">
            <v>2045</v>
          </cell>
          <cell r="AB1">
            <v>2046</v>
          </cell>
          <cell r="AC1">
            <v>2047</v>
          </cell>
          <cell r="AD1">
            <v>2048</v>
          </cell>
          <cell r="AE1">
            <v>2049</v>
          </cell>
          <cell r="AF1">
            <v>2050</v>
          </cell>
        </row>
        <row r="29">
          <cell r="A29" t="str">
            <v>CKI000:ga_SpaceHeating</v>
          </cell>
          <cell r="C29">
            <v>0.115372</v>
          </cell>
          <cell r="D29">
            <v>0.11688</v>
          </cell>
          <cell r="E29">
            <v>0.112749</v>
          </cell>
          <cell r="F29">
            <v>0.112468</v>
          </cell>
          <cell r="G29">
            <v>0.11192100000000001</v>
          </cell>
          <cell r="H29">
            <v>0.111126</v>
          </cell>
          <cell r="I29">
            <v>0.11013199999999999</v>
          </cell>
          <cell r="J29">
            <v>0.10902100000000001</v>
          </cell>
          <cell r="K29">
            <v>0.107776</v>
          </cell>
          <cell r="L29">
            <v>0.106445</v>
          </cell>
          <cell r="M29">
            <v>0.105224</v>
          </cell>
          <cell r="N29">
            <v>0.103978</v>
          </cell>
          <cell r="O29">
            <v>0.102654</v>
          </cell>
          <cell r="P29">
            <v>0.10133399999999999</v>
          </cell>
          <cell r="Q29">
            <v>0.100073</v>
          </cell>
          <cell r="R29">
            <v>9.8827999999999999E-2</v>
          </cell>
          <cell r="S29">
            <v>9.7543000000000005E-2</v>
          </cell>
          <cell r="T29">
            <v>9.6225000000000005E-2</v>
          </cell>
          <cell r="U29">
            <v>9.4810000000000005E-2</v>
          </cell>
          <cell r="V29">
            <v>9.3338000000000004E-2</v>
          </cell>
          <cell r="W29">
            <v>9.1958999999999999E-2</v>
          </cell>
          <cell r="X29">
            <v>9.0549000000000004E-2</v>
          </cell>
          <cell r="Y29">
            <v>8.9121000000000006E-2</v>
          </cell>
          <cell r="Z29">
            <v>8.7769E-2</v>
          </cell>
          <cell r="AA29">
            <v>8.6362999999999995E-2</v>
          </cell>
          <cell r="AB29">
            <v>8.4944000000000006E-2</v>
          </cell>
          <cell r="AC29">
            <v>8.3534999999999998E-2</v>
          </cell>
          <cell r="AD29">
            <v>8.2083000000000003E-2</v>
          </cell>
          <cell r="AE29">
            <v>8.0625000000000002E-2</v>
          </cell>
          <cell r="AF29">
            <v>7.9223000000000002E-2</v>
          </cell>
          <cell r="AG29">
            <v>-1.2878000000000001E-2</v>
          </cell>
        </row>
        <row r="30">
          <cell r="A30" t="str">
            <v>CKI000:ga_SpaceCooling</v>
          </cell>
          <cell r="C30">
            <v>0.52339899999999995</v>
          </cell>
          <cell r="D30">
            <v>0.48430099999999998</v>
          </cell>
          <cell r="E30">
            <v>0.54630900000000004</v>
          </cell>
          <cell r="F30">
            <v>0.55334899999999998</v>
          </cell>
          <cell r="G30">
            <v>0.56007499999999999</v>
          </cell>
          <cell r="H30">
            <v>0.565994</v>
          </cell>
          <cell r="I30">
            <v>0.570465</v>
          </cell>
          <cell r="J30">
            <v>0.57436500000000001</v>
          </cell>
          <cell r="K30">
            <v>0.57791199999999998</v>
          </cell>
          <cell r="L30">
            <v>0.58161799999999997</v>
          </cell>
          <cell r="M30">
            <v>0.58634900000000001</v>
          </cell>
          <cell r="N30">
            <v>0.591418</v>
          </cell>
          <cell r="O30">
            <v>0.59642600000000001</v>
          </cell>
          <cell r="P30">
            <v>0.60132399999999997</v>
          </cell>
          <cell r="Q30">
            <v>0.60728300000000002</v>
          </cell>
          <cell r="R30">
            <v>0.61354799999999998</v>
          </cell>
          <cell r="S30">
            <v>0.62048700000000001</v>
          </cell>
          <cell r="T30">
            <v>0.62778999999999996</v>
          </cell>
          <cell r="U30">
            <v>0.63476500000000002</v>
          </cell>
          <cell r="V30">
            <v>0.64100800000000002</v>
          </cell>
          <cell r="W30">
            <v>0.64824400000000004</v>
          </cell>
          <cell r="X30">
            <v>0.65574699999999997</v>
          </cell>
          <cell r="Y30">
            <v>0.66328500000000001</v>
          </cell>
          <cell r="Z30">
            <v>0.67161300000000002</v>
          </cell>
          <cell r="AA30">
            <v>0.67989599999999994</v>
          </cell>
          <cell r="AB30">
            <v>0.68818000000000001</v>
          </cell>
          <cell r="AC30">
            <v>0.69669800000000004</v>
          </cell>
          <cell r="AD30">
            <v>0.70520300000000002</v>
          </cell>
          <cell r="AE30">
            <v>0.71389899999999995</v>
          </cell>
          <cell r="AF30">
            <v>0.72362099999999996</v>
          </cell>
          <cell r="AG30">
            <v>1.1232000000000001E-2</v>
          </cell>
        </row>
        <row r="31">
          <cell r="A31" t="str">
            <v>CKI000:ga_WaterHeating</v>
          </cell>
          <cell r="C31">
            <v>2.4849E-2</v>
          </cell>
          <cell r="D31">
            <v>2.4395E-2</v>
          </cell>
          <cell r="E31">
            <v>2.4074000000000002E-2</v>
          </cell>
          <cell r="F31">
            <v>2.3880999999999999E-2</v>
          </cell>
          <cell r="G31">
            <v>2.3674000000000001E-2</v>
          </cell>
          <cell r="H31">
            <v>2.3486E-2</v>
          </cell>
          <cell r="I31">
            <v>2.3261E-2</v>
          </cell>
          <cell r="J31">
            <v>2.3016000000000002E-2</v>
          </cell>
          <cell r="K31">
            <v>2.2764E-2</v>
          </cell>
          <cell r="L31">
            <v>2.2519000000000001E-2</v>
          </cell>
          <cell r="M31">
            <v>2.2297999999999998E-2</v>
          </cell>
          <cell r="N31">
            <v>2.2085E-2</v>
          </cell>
          <cell r="O31">
            <v>2.1861999999999999E-2</v>
          </cell>
          <cell r="P31">
            <v>2.1635000000000001E-2</v>
          </cell>
          <cell r="Q31">
            <v>2.1437999999999999E-2</v>
          </cell>
          <cell r="R31">
            <v>2.1250999999999999E-2</v>
          </cell>
          <cell r="S31">
            <v>2.1076999999999999E-2</v>
          </cell>
          <cell r="T31">
            <v>2.0908E-2</v>
          </cell>
          <cell r="U31">
            <v>2.0723999999999999E-2</v>
          </cell>
          <cell r="V31">
            <v>2.0532999999999999E-2</v>
          </cell>
          <cell r="W31">
            <v>2.0371E-2</v>
          </cell>
          <cell r="X31">
            <v>2.0206999999999999E-2</v>
          </cell>
          <cell r="Y31">
            <v>2.0042999999999998E-2</v>
          </cell>
          <cell r="Z31">
            <v>1.9899E-2</v>
          </cell>
          <cell r="AA31">
            <v>1.9744000000000001E-2</v>
          </cell>
          <cell r="AB31">
            <v>1.9587E-2</v>
          </cell>
          <cell r="AC31">
            <v>1.9435000000000001E-2</v>
          </cell>
          <cell r="AD31">
            <v>1.9272999999999998E-2</v>
          </cell>
          <cell r="AE31">
            <v>1.9113000000000002E-2</v>
          </cell>
          <cell r="AF31">
            <v>1.8977000000000001E-2</v>
          </cell>
          <cell r="AG31">
            <v>-9.2530000000000008E-3</v>
          </cell>
        </row>
        <row r="32">
          <cell r="A32" t="str">
            <v>CKI000:ga_Ventilation</v>
          </cell>
          <cell r="C32">
            <v>0.50243300000000002</v>
          </cell>
          <cell r="D32">
            <v>0.49899100000000002</v>
          </cell>
          <cell r="E32">
            <v>0.49803399999999998</v>
          </cell>
          <cell r="F32">
            <v>0.49950800000000001</v>
          </cell>
          <cell r="G32">
            <v>0.50023499999999999</v>
          </cell>
          <cell r="H32">
            <v>0.49154799999999998</v>
          </cell>
          <cell r="I32">
            <v>0.48290499999999997</v>
          </cell>
          <cell r="J32">
            <v>0.47470200000000001</v>
          </cell>
          <cell r="K32">
            <v>0.46707900000000002</v>
          </cell>
          <cell r="L32">
            <v>0.45949899999999999</v>
          </cell>
          <cell r="M32">
            <v>0.45295000000000002</v>
          </cell>
          <cell r="N32">
            <v>0.44710800000000001</v>
          </cell>
          <cell r="O32">
            <v>0.44153300000000001</v>
          </cell>
          <cell r="P32">
            <v>0.43646400000000002</v>
          </cell>
          <cell r="Q32">
            <v>0.43243599999999999</v>
          </cell>
          <cell r="R32">
            <v>0.42907299999999998</v>
          </cell>
          <cell r="S32">
            <v>0.42626399999999998</v>
          </cell>
          <cell r="T32">
            <v>0.42394300000000001</v>
          </cell>
          <cell r="U32">
            <v>0.42161900000000002</v>
          </cell>
          <cell r="V32">
            <v>0.41845900000000003</v>
          </cell>
          <cell r="W32">
            <v>0.41617100000000001</v>
          </cell>
          <cell r="X32">
            <v>0.41419</v>
          </cell>
          <cell r="Y32">
            <v>0.41251199999999999</v>
          </cell>
          <cell r="Z32">
            <v>0.41157100000000002</v>
          </cell>
          <cell r="AA32">
            <v>0.41076499999999999</v>
          </cell>
          <cell r="AB32">
            <v>0.41021200000000002</v>
          </cell>
          <cell r="AC32">
            <v>0.41009800000000002</v>
          </cell>
          <cell r="AD32">
            <v>0.41007300000000002</v>
          </cell>
          <cell r="AE32">
            <v>0.41036099999999998</v>
          </cell>
          <cell r="AF32">
            <v>0.41134399999999999</v>
          </cell>
          <cell r="AG32">
            <v>-6.8739999999999999E-3</v>
          </cell>
        </row>
        <row r="33">
          <cell r="A33" t="str">
            <v>CKI000:ga_Cooking</v>
          </cell>
          <cell r="C33">
            <v>8.4322999999999995E-2</v>
          </cell>
          <cell r="D33">
            <v>8.3906999999999995E-2</v>
          </cell>
          <cell r="E33">
            <v>8.3880999999999997E-2</v>
          </cell>
          <cell r="F33">
            <v>8.4142999999999996E-2</v>
          </cell>
          <cell r="G33">
            <v>8.4264000000000006E-2</v>
          </cell>
          <cell r="H33">
            <v>8.4212999999999996E-2</v>
          </cell>
          <cell r="I33">
            <v>8.4026000000000003E-2</v>
          </cell>
          <cell r="J33">
            <v>8.3756999999999998E-2</v>
          </cell>
          <cell r="K33">
            <v>8.3446000000000006E-2</v>
          </cell>
          <cell r="L33">
            <v>8.3116999999999996E-2</v>
          </cell>
          <cell r="M33">
            <v>8.2860000000000003E-2</v>
          </cell>
          <cell r="N33">
            <v>8.2617999999999997E-2</v>
          </cell>
          <cell r="O33">
            <v>8.2346000000000003E-2</v>
          </cell>
          <cell r="P33">
            <v>8.2059999999999994E-2</v>
          </cell>
          <cell r="Q33">
            <v>8.1840999999999997E-2</v>
          </cell>
          <cell r="R33">
            <v>8.1625000000000003E-2</v>
          </cell>
          <cell r="S33">
            <v>8.1424999999999997E-2</v>
          </cell>
          <cell r="T33">
            <v>8.1217999999999999E-2</v>
          </cell>
          <cell r="U33">
            <v>8.0948000000000006E-2</v>
          </cell>
          <cell r="V33">
            <v>8.0638000000000001E-2</v>
          </cell>
          <cell r="W33">
            <v>8.0422999999999994E-2</v>
          </cell>
          <cell r="X33">
            <v>8.0198000000000005E-2</v>
          </cell>
          <cell r="Y33">
            <v>7.9963999999999993E-2</v>
          </cell>
          <cell r="Z33">
            <v>7.9766000000000004E-2</v>
          </cell>
          <cell r="AA33">
            <v>7.9530000000000003E-2</v>
          </cell>
          <cell r="AB33">
            <v>7.9271999999999995E-2</v>
          </cell>
          <cell r="AC33">
            <v>7.9005000000000006E-2</v>
          </cell>
          <cell r="AD33">
            <v>7.8702999999999995E-2</v>
          </cell>
          <cell r="AE33">
            <v>7.8403E-2</v>
          </cell>
          <cell r="AF33">
            <v>7.8151999999999999E-2</v>
          </cell>
          <cell r="AG33">
            <v>-2.617E-3</v>
          </cell>
        </row>
        <row r="34">
          <cell r="A34" t="str">
            <v>CKI000:ga_Lighting</v>
          </cell>
          <cell r="C34">
            <v>0.51833600000000002</v>
          </cell>
          <cell r="D34">
            <v>0.50489300000000004</v>
          </cell>
          <cell r="E34">
            <v>0.49493700000000002</v>
          </cell>
          <cell r="F34">
            <v>0.48804500000000001</v>
          </cell>
          <cell r="G34">
            <v>0.48189199999999999</v>
          </cell>
          <cell r="H34">
            <v>0.47619299999999998</v>
          </cell>
          <cell r="I34">
            <v>0.47084799999999999</v>
          </cell>
          <cell r="J34">
            <v>0.46276400000000001</v>
          </cell>
          <cell r="K34">
            <v>0.45572099999999999</v>
          </cell>
          <cell r="L34">
            <v>0.44149300000000002</v>
          </cell>
          <cell r="M34">
            <v>0.42951299999999998</v>
          </cell>
          <cell r="N34">
            <v>0.419101</v>
          </cell>
          <cell r="O34">
            <v>0.409914</v>
          </cell>
          <cell r="P34">
            <v>0.40182600000000002</v>
          </cell>
          <cell r="Q34">
            <v>0.395258</v>
          </cell>
          <cell r="R34">
            <v>0.389843</v>
          </cell>
          <cell r="S34">
            <v>0.38531599999999999</v>
          </cell>
          <cell r="T34">
            <v>0.381525</v>
          </cell>
          <cell r="U34">
            <v>0.37787599999999999</v>
          </cell>
          <cell r="V34">
            <v>0.37235099999999999</v>
          </cell>
          <cell r="W34">
            <v>0.368251</v>
          </cell>
          <cell r="X34">
            <v>0.364593</v>
          </cell>
          <cell r="Y34">
            <v>0.361238</v>
          </cell>
          <cell r="Z34">
            <v>0.35877399999999998</v>
          </cell>
          <cell r="AA34">
            <v>0.35661399999999999</v>
          </cell>
          <cell r="AB34">
            <v>0.35486099999999998</v>
          </cell>
          <cell r="AC34">
            <v>0.35362300000000002</v>
          </cell>
          <cell r="AD34">
            <v>0.35255799999999998</v>
          </cell>
          <cell r="AE34">
            <v>0.35188700000000001</v>
          </cell>
          <cell r="AF34">
            <v>0.35190700000000003</v>
          </cell>
          <cell r="AG34">
            <v>-1.3265000000000001E-2</v>
          </cell>
        </row>
        <row r="35">
          <cell r="A35" t="str">
            <v>CKI000:ga_Refrigeration</v>
          </cell>
          <cell r="C35">
            <v>0.64944999999999997</v>
          </cell>
          <cell r="D35">
            <v>0.64615100000000003</v>
          </cell>
          <cell r="E35">
            <v>0.64540500000000001</v>
          </cell>
          <cell r="F35">
            <v>0.64657100000000001</v>
          </cell>
          <cell r="G35">
            <v>0.64801500000000001</v>
          </cell>
          <cell r="H35">
            <v>0.64954199999999995</v>
          </cell>
          <cell r="I35">
            <v>0.65104899999999999</v>
          </cell>
          <cell r="J35">
            <v>0.65264599999999995</v>
          </cell>
          <cell r="K35">
            <v>0.65441800000000006</v>
          </cell>
          <cell r="L35">
            <v>0.65465200000000001</v>
          </cell>
          <cell r="M35">
            <v>0.65605599999999997</v>
          </cell>
          <cell r="N35">
            <v>0.65796699999999997</v>
          </cell>
          <cell r="O35">
            <v>0.66003100000000003</v>
          </cell>
          <cell r="P35">
            <v>0.66227199999999997</v>
          </cell>
          <cell r="Q35">
            <v>0.66498100000000004</v>
          </cell>
          <cell r="R35">
            <v>0.66793599999999997</v>
          </cell>
          <cell r="S35">
            <v>0.67108500000000004</v>
          </cell>
          <cell r="T35">
            <v>0.67437100000000005</v>
          </cell>
          <cell r="U35">
            <v>0.67749700000000002</v>
          </cell>
          <cell r="V35">
            <v>0.68024899999999999</v>
          </cell>
          <cell r="W35">
            <v>0.68399399999999999</v>
          </cell>
          <cell r="X35">
            <v>0.68776999999999999</v>
          </cell>
          <cell r="Y35">
            <v>0.69159700000000002</v>
          </cell>
          <cell r="Z35">
            <v>0.69574899999999995</v>
          </cell>
          <cell r="AA35">
            <v>0.69989299999999999</v>
          </cell>
          <cell r="AB35">
            <v>0.70413899999999996</v>
          </cell>
          <cell r="AC35">
            <v>0.70853699999999997</v>
          </cell>
          <cell r="AD35">
            <v>0.71280299999999996</v>
          </cell>
          <cell r="AE35">
            <v>0.71709800000000001</v>
          </cell>
          <cell r="AF35">
            <v>0.72172899999999995</v>
          </cell>
          <cell r="AG35">
            <v>3.6449999999999998E-3</v>
          </cell>
        </row>
        <row r="36">
          <cell r="A36" t="str">
            <v>CKI000:ga_OfficeEquipme</v>
          </cell>
          <cell r="C36">
            <v>0.42910900000000002</v>
          </cell>
          <cell r="D36">
            <v>0.43390699999999999</v>
          </cell>
          <cell r="E36">
            <v>0.43921399999999999</v>
          </cell>
          <cell r="F36">
            <v>0.44551099999999999</v>
          </cell>
          <cell r="G36">
            <v>0.45266699999999999</v>
          </cell>
          <cell r="H36">
            <v>0.45981300000000003</v>
          </cell>
          <cell r="I36">
            <v>0.46690700000000002</v>
          </cell>
          <cell r="J36">
            <v>0.474939</v>
          </cell>
          <cell r="K36">
            <v>0.48300100000000001</v>
          </cell>
          <cell r="L36">
            <v>0.49163400000000002</v>
          </cell>
          <cell r="M36">
            <v>0.50033899999999998</v>
          </cell>
          <cell r="N36">
            <v>0.50964100000000001</v>
          </cell>
          <cell r="O36">
            <v>0.51896299999999995</v>
          </cell>
          <cell r="P36">
            <v>0.52885199999999999</v>
          </cell>
          <cell r="Q36">
            <v>0.53891</v>
          </cell>
          <cell r="R36">
            <v>0.55010400000000004</v>
          </cell>
          <cell r="S36">
            <v>0.56088700000000002</v>
          </cell>
          <cell r="T36">
            <v>0.572855</v>
          </cell>
          <cell r="U36">
            <v>0.58487</v>
          </cell>
          <cell r="V36">
            <v>0.59700600000000004</v>
          </cell>
          <cell r="W36">
            <v>0.60931299999999999</v>
          </cell>
          <cell r="X36">
            <v>0.62227900000000003</v>
          </cell>
          <cell r="Y36">
            <v>0.635911</v>
          </cell>
          <cell r="Z36">
            <v>0.64924199999999999</v>
          </cell>
          <cell r="AA36">
            <v>0.66324300000000003</v>
          </cell>
          <cell r="AB36">
            <v>0.67797600000000002</v>
          </cell>
          <cell r="AC36">
            <v>0.69234799999999996</v>
          </cell>
          <cell r="AD36">
            <v>0.70740199999999998</v>
          </cell>
          <cell r="AE36">
            <v>0.72265800000000002</v>
          </cell>
          <cell r="AF36">
            <v>0.73826199999999997</v>
          </cell>
          <cell r="AG36">
            <v>1.8886E-2</v>
          </cell>
        </row>
        <row r="37">
          <cell r="A37" t="str">
            <v>CKI000:ha_OfficeEquipme</v>
          </cell>
          <cell r="C37">
            <v>0.176791</v>
          </cell>
          <cell r="D37">
            <v>0.175063</v>
          </cell>
          <cell r="E37">
            <v>0.17426</v>
          </cell>
          <cell r="F37">
            <v>0.17410400000000001</v>
          </cell>
          <cell r="G37">
            <v>0.17433100000000001</v>
          </cell>
          <cell r="H37">
            <v>0.17496600000000001</v>
          </cell>
          <cell r="I37">
            <v>0.17575499999999999</v>
          </cell>
          <cell r="J37">
            <v>0.17673</v>
          </cell>
          <cell r="K37">
            <v>0.17793</v>
          </cell>
          <cell r="L37">
            <v>0.179401</v>
          </cell>
          <cell r="M37">
            <v>0.18088000000000001</v>
          </cell>
          <cell r="N37">
            <v>0.182643</v>
          </cell>
          <cell r="O37">
            <v>0.184393</v>
          </cell>
          <cell r="P37">
            <v>0.18584300000000001</v>
          </cell>
          <cell r="Q37">
            <v>0.187579</v>
          </cell>
          <cell r="R37">
            <v>0.18901399999999999</v>
          </cell>
          <cell r="S37">
            <v>0.190439</v>
          </cell>
          <cell r="T37">
            <v>0.19186400000000001</v>
          </cell>
          <cell r="U37">
            <v>0.19267100000000001</v>
          </cell>
          <cell r="V37">
            <v>0.193466</v>
          </cell>
          <cell r="W37">
            <v>0.19394800000000001</v>
          </cell>
          <cell r="X37">
            <v>0.19378400000000001</v>
          </cell>
          <cell r="Y37">
            <v>0.19326299999999999</v>
          </cell>
          <cell r="Z37">
            <v>0.192411</v>
          </cell>
          <cell r="AA37">
            <v>0.19087499999999999</v>
          </cell>
          <cell r="AB37">
            <v>0.18897</v>
          </cell>
          <cell r="AC37">
            <v>0.186364</v>
          </cell>
          <cell r="AD37">
            <v>0.18301100000000001</v>
          </cell>
          <cell r="AE37">
            <v>0.17891699999999999</v>
          </cell>
          <cell r="AF37">
            <v>0.173762</v>
          </cell>
          <cell r="AG37">
            <v>-5.9599999999999996E-4</v>
          </cell>
        </row>
        <row r="38">
          <cell r="A38" t="str">
            <v>CKI000:ha_OtherUses</v>
          </cell>
          <cell r="C38">
            <v>1.5711040000000001</v>
          </cell>
          <cell r="D38">
            <v>1.67832</v>
          </cell>
          <cell r="E38">
            <v>1.6764140000000001</v>
          </cell>
          <cell r="F38">
            <v>1.6754709999999999</v>
          </cell>
          <cell r="G38">
            <v>1.674363</v>
          </cell>
          <cell r="H38">
            <v>1.6738710000000001</v>
          </cell>
          <cell r="I38">
            <v>1.69221</v>
          </cell>
          <cell r="J38">
            <v>1.7096070000000001</v>
          </cell>
          <cell r="K38">
            <v>1.727711</v>
          </cell>
          <cell r="L38">
            <v>1.7460230000000001</v>
          </cell>
          <cell r="M38">
            <v>1.7650790000000001</v>
          </cell>
          <cell r="N38">
            <v>1.7847310000000001</v>
          </cell>
          <cell r="O38">
            <v>1.8049459999999999</v>
          </cell>
          <cell r="P38">
            <v>1.8255300000000001</v>
          </cell>
          <cell r="Q38">
            <v>1.8469930000000001</v>
          </cell>
          <cell r="R38">
            <v>1.8694660000000001</v>
          </cell>
          <cell r="S38">
            <v>1.8923140000000001</v>
          </cell>
          <cell r="T38">
            <v>1.916142</v>
          </cell>
          <cell r="U38">
            <v>1.9407479999999999</v>
          </cell>
          <cell r="V38">
            <v>1.9658690000000001</v>
          </cell>
          <cell r="W38">
            <v>1.9922010000000001</v>
          </cell>
          <cell r="X38">
            <v>2.0192079999999999</v>
          </cell>
          <cell r="Y38">
            <v>2.0472220000000001</v>
          </cell>
          <cell r="Z38">
            <v>2.0762550000000002</v>
          </cell>
          <cell r="AA38">
            <v>2.106525</v>
          </cell>
          <cell r="AB38">
            <v>2.1373190000000002</v>
          </cell>
          <cell r="AC38">
            <v>2.1693159999999998</v>
          </cell>
          <cell r="AD38">
            <v>2.2023869999999999</v>
          </cell>
          <cell r="AE38">
            <v>2.2364769999999998</v>
          </cell>
          <cell r="AF38">
            <v>2.272173</v>
          </cell>
          <cell r="AG38">
            <v>1.2803999999999999E-2</v>
          </cell>
        </row>
        <row r="39">
          <cell r="A39" t="str">
            <v>CKI000:ha_ElecSubtotal</v>
          </cell>
          <cell r="C39">
            <v>4.5951639999999996</v>
          </cell>
          <cell r="D39">
            <v>4.6468069999999999</v>
          </cell>
          <cell r="E39">
            <v>4.6952790000000002</v>
          </cell>
          <cell r="F39">
            <v>4.7030519999999996</v>
          </cell>
          <cell r="G39">
            <v>4.711436</v>
          </cell>
          <cell r="H39">
            <v>4.7107530000000004</v>
          </cell>
          <cell r="I39">
            <v>4.727557</v>
          </cell>
          <cell r="J39">
            <v>4.7415469999999997</v>
          </cell>
          <cell r="K39">
            <v>4.7577579999999999</v>
          </cell>
          <cell r="L39">
            <v>4.7664020000000002</v>
          </cell>
          <cell r="M39">
            <v>4.7815479999999999</v>
          </cell>
          <cell r="N39">
            <v>4.8012899999999998</v>
          </cell>
          <cell r="O39">
            <v>4.8230680000000001</v>
          </cell>
          <cell r="P39">
            <v>4.8471419999999998</v>
          </cell>
          <cell r="Q39">
            <v>4.876792</v>
          </cell>
          <cell r="R39">
            <v>4.9106889999999996</v>
          </cell>
          <cell r="S39">
            <v>4.9468360000000002</v>
          </cell>
          <cell r="T39">
            <v>4.9868410000000001</v>
          </cell>
          <cell r="U39">
            <v>5.0265279999999999</v>
          </cell>
          <cell r="V39">
            <v>5.0629169999999997</v>
          </cell>
          <cell r="W39">
            <v>5.1048749999999998</v>
          </cell>
          <cell r="X39">
            <v>5.1485250000000002</v>
          </cell>
          <cell r="Y39">
            <v>5.1941550000000003</v>
          </cell>
          <cell r="Z39">
            <v>5.2430479999999999</v>
          </cell>
          <cell r="AA39">
            <v>5.2934489999999998</v>
          </cell>
          <cell r="AB39">
            <v>5.345459</v>
          </cell>
          <cell r="AC39">
            <v>5.3989580000000004</v>
          </cell>
          <cell r="AD39">
            <v>5.4534960000000003</v>
          </cell>
          <cell r="AE39">
            <v>5.5094380000000003</v>
          </cell>
          <cell r="AF39">
            <v>5.5691490000000003</v>
          </cell>
          <cell r="AG39">
            <v>6.6509999999999998E-3</v>
          </cell>
        </row>
        <row r="40">
          <cell r="A40" t="str">
            <v>CKI000:ha_OwnGeneration</v>
          </cell>
          <cell r="C40">
            <v>9.5620999999999998E-2</v>
          </cell>
          <cell r="D40">
            <v>0.10685500000000001</v>
          </cell>
          <cell r="E40">
            <v>0.118325</v>
          </cell>
          <cell r="F40">
            <v>0.12968099999999999</v>
          </cell>
          <cell r="G40">
            <v>0.13766</v>
          </cell>
          <cell r="H40">
            <v>0.146618</v>
          </cell>
          <cell r="I40">
            <v>0.15415799999999999</v>
          </cell>
          <cell r="J40">
            <v>0.159692</v>
          </cell>
          <cell r="K40">
            <v>0.16678399999999999</v>
          </cell>
          <cell r="L40">
            <v>0.17127300000000001</v>
          </cell>
          <cell r="M40">
            <v>0.17811299999999999</v>
          </cell>
          <cell r="N40">
            <v>0.182839</v>
          </cell>
          <cell r="O40">
            <v>0.189632</v>
          </cell>
          <cell r="P40">
            <v>0.195544</v>
          </cell>
          <cell r="Q40">
            <v>0.198097</v>
          </cell>
          <cell r="R40">
            <v>0.204844</v>
          </cell>
          <cell r="S40">
            <v>0.211534</v>
          </cell>
          <cell r="T40">
            <v>0.217638</v>
          </cell>
          <cell r="U40">
            <v>0.22692300000000001</v>
          </cell>
          <cell r="V40">
            <v>0.23549200000000001</v>
          </cell>
          <cell r="W40">
            <v>0.242482</v>
          </cell>
          <cell r="X40">
            <v>0.25086700000000001</v>
          </cell>
          <cell r="Y40">
            <v>0.26011000000000001</v>
          </cell>
          <cell r="Z40">
            <v>0.26594400000000001</v>
          </cell>
          <cell r="AA40">
            <v>0.27569500000000002</v>
          </cell>
          <cell r="AB40">
            <v>0.28823700000000002</v>
          </cell>
          <cell r="AC40">
            <v>0.29553299999999999</v>
          </cell>
          <cell r="AD40">
            <v>0.30629600000000001</v>
          </cell>
          <cell r="AE40">
            <v>0.31517200000000001</v>
          </cell>
          <cell r="AF40">
            <v>0.32165300000000002</v>
          </cell>
          <cell r="AG40">
            <v>4.2717999999999999E-2</v>
          </cell>
        </row>
        <row r="41">
          <cell r="A41" t="str">
            <v>CKI000:ha_PurchasedElec</v>
          </cell>
          <cell r="C41">
            <v>4.4995430000000001</v>
          </cell>
          <cell r="D41">
            <v>4.5399520000000004</v>
          </cell>
          <cell r="E41">
            <v>4.5769529999999996</v>
          </cell>
          <cell r="F41">
            <v>4.5733699999999997</v>
          </cell>
          <cell r="G41">
            <v>4.5737769999999998</v>
          </cell>
          <cell r="H41">
            <v>4.5641350000000003</v>
          </cell>
          <cell r="I41">
            <v>4.5734000000000004</v>
          </cell>
          <cell r="J41">
            <v>4.5818539999999999</v>
          </cell>
          <cell r="K41">
            <v>4.5909740000000001</v>
          </cell>
          <cell r="L41">
            <v>4.595129</v>
          </cell>
          <cell r="M41">
            <v>4.6034350000000002</v>
          </cell>
          <cell r="N41">
            <v>4.6184510000000003</v>
          </cell>
          <cell r="O41">
            <v>4.6334350000000004</v>
          </cell>
          <cell r="P41">
            <v>4.6515979999999999</v>
          </cell>
          <cell r="Q41">
            <v>4.6786950000000003</v>
          </cell>
          <cell r="R41">
            <v>4.7058450000000001</v>
          </cell>
          <cell r="S41">
            <v>4.7353019999999999</v>
          </cell>
          <cell r="T41">
            <v>4.7692019999999999</v>
          </cell>
          <cell r="U41">
            <v>4.7996049999999997</v>
          </cell>
          <cell r="V41">
            <v>4.8274249999999999</v>
          </cell>
          <cell r="W41">
            <v>4.862393</v>
          </cell>
          <cell r="X41">
            <v>4.8976579999999998</v>
          </cell>
          <cell r="Y41">
            <v>4.9340450000000002</v>
          </cell>
          <cell r="Z41">
            <v>4.9771039999999998</v>
          </cell>
          <cell r="AA41">
            <v>5.017754</v>
          </cell>
          <cell r="AB41">
            <v>5.0572220000000003</v>
          </cell>
          <cell r="AC41">
            <v>5.1034259999999998</v>
          </cell>
          <cell r="AD41">
            <v>5.1471999999999998</v>
          </cell>
          <cell r="AE41">
            <v>5.1942649999999997</v>
          </cell>
          <cell r="AF41">
            <v>5.2474959999999999</v>
          </cell>
          <cell r="AG41">
            <v>5.3169999999999997E-3</v>
          </cell>
        </row>
        <row r="44">
          <cell r="A44" t="str">
            <v>CKI000:ia_SpaceHeating</v>
          </cell>
          <cell r="C44">
            <v>1.8042739999999999</v>
          </cell>
          <cell r="D44">
            <v>1.832203</v>
          </cell>
          <cell r="E44">
            <v>1.7731749999999999</v>
          </cell>
          <cell r="F44">
            <v>1.7856540000000001</v>
          </cell>
          <cell r="G44">
            <v>1.7998689999999999</v>
          </cell>
          <cell r="H44">
            <v>1.8080419999999999</v>
          </cell>
          <cell r="I44">
            <v>1.809979</v>
          </cell>
          <cell r="J44">
            <v>1.80684</v>
          </cell>
          <cell r="K44">
            <v>1.7991349999999999</v>
          </cell>
          <cell r="L44">
            <v>1.7915859999999999</v>
          </cell>
          <cell r="M44">
            <v>1.7839780000000001</v>
          </cell>
          <cell r="N44">
            <v>1.779091</v>
          </cell>
          <cell r="O44">
            <v>1.7730109999999999</v>
          </cell>
          <cell r="P44">
            <v>1.768429</v>
          </cell>
          <cell r="Q44">
            <v>1.766343</v>
          </cell>
          <cell r="R44">
            <v>1.7643009999999999</v>
          </cell>
          <cell r="S44">
            <v>1.7601009999999999</v>
          </cell>
          <cell r="T44">
            <v>1.7549250000000001</v>
          </cell>
          <cell r="U44">
            <v>1.74899</v>
          </cell>
          <cell r="V44">
            <v>1.743317</v>
          </cell>
          <cell r="W44">
            <v>1.738327</v>
          </cell>
          <cell r="X44">
            <v>1.733492</v>
          </cell>
          <cell r="Y44">
            <v>1.72827</v>
          </cell>
          <cell r="Z44">
            <v>1.723463</v>
          </cell>
          <cell r="AA44">
            <v>1.7176469999999999</v>
          </cell>
          <cell r="AB44">
            <v>1.7112849999999999</v>
          </cell>
          <cell r="AC44">
            <v>1.7041379999999999</v>
          </cell>
          <cell r="AD44">
            <v>1.69676</v>
          </cell>
          <cell r="AE44">
            <v>1.6884490000000001</v>
          </cell>
          <cell r="AF44">
            <v>1.6800520000000001</v>
          </cell>
          <cell r="AG44">
            <v>-2.457E-3</v>
          </cell>
        </row>
        <row r="45">
          <cell r="A45" t="str">
            <v>CKI000:ia_SpaceCooling</v>
          </cell>
          <cell r="C45">
            <v>2.4750000000000001E-2</v>
          </cell>
          <cell r="D45">
            <v>2.1655000000000001E-2</v>
          </cell>
          <cell r="E45">
            <v>2.6110999999999999E-2</v>
          </cell>
          <cell r="F45">
            <v>2.6110000000000001E-2</v>
          </cell>
          <cell r="G45">
            <v>2.6138999999999999E-2</v>
          </cell>
          <cell r="H45">
            <v>2.6102E-2</v>
          </cell>
          <cell r="I45">
            <v>2.5989999999999999E-2</v>
          </cell>
          <cell r="J45">
            <v>2.5843000000000001E-2</v>
          </cell>
          <cell r="K45">
            <v>2.5651E-2</v>
          </cell>
          <cell r="L45">
            <v>2.5479000000000002E-2</v>
          </cell>
          <cell r="M45">
            <v>2.5322000000000001E-2</v>
          </cell>
          <cell r="N45">
            <v>2.5204000000000001E-2</v>
          </cell>
          <cell r="O45">
            <v>2.5089E-2</v>
          </cell>
          <cell r="P45">
            <v>2.4997999999999999E-2</v>
          </cell>
          <cell r="Q45">
            <v>2.4948999999999999E-2</v>
          </cell>
          <cell r="R45">
            <v>2.4913000000000001E-2</v>
          </cell>
          <cell r="S45">
            <v>2.487E-2</v>
          </cell>
          <cell r="T45">
            <v>2.4812000000000001E-2</v>
          </cell>
          <cell r="U45">
            <v>2.4763E-2</v>
          </cell>
          <cell r="V45">
            <v>2.4722999999999998E-2</v>
          </cell>
          <cell r="W45">
            <v>2.4712000000000001E-2</v>
          </cell>
          <cell r="X45">
            <v>2.4716999999999999E-2</v>
          </cell>
          <cell r="Y45">
            <v>2.4719000000000001E-2</v>
          </cell>
          <cell r="Z45">
            <v>2.4733999999999999E-2</v>
          </cell>
          <cell r="AA45">
            <v>2.4757999999999999E-2</v>
          </cell>
          <cell r="AB45">
            <v>2.4771000000000001E-2</v>
          </cell>
          <cell r="AC45">
            <v>2.4785999999999999E-2</v>
          </cell>
          <cell r="AD45">
            <v>2.4822E-2</v>
          </cell>
          <cell r="AE45">
            <v>2.4836E-2</v>
          </cell>
          <cell r="AF45">
            <v>2.486E-2</v>
          </cell>
          <cell r="AG45">
            <v>1.5300000000000001E-4</v>
          </cell>
        </row>
        <row r="46">
          <cell r="A46" t="str">
            <v>CKI000:ia_WaterHeating</v>
          </cell>
          <cell r="C46">
            <v>0.611896</v>
          </cell>
          <cell r="D46">
            <v>0.60751500000000003</v>
          </cell>
          <cell r="E46">
            <v>0.60975199999999996</v>
          </cell>
          <cell r="F46">
            <v>0.61787899999999996</v>
          </cell>
          <cell r="G46">
            <v>0.62652399999999997</v>
          </cell>
          <cell r="H46">
            <v>0.63338300000000003</v>
          </cell>
          <cell r="I46">
            <v>0.63841300000000001</v>
          </cell>
          <cell r="J46">
            <v>0.64204000000000006</v>
          </cell>
          <cell r="K46">
            <v>0.64447299999999996</v>
          </cell>
          <cell r="L46">
            <v>0.64724499999999996</v>
          </cell>
          <cell r="M46">
            <v>0.64856199999999997</v>
          </cell>
          <cell r="N46">
            <v>0.65142</v>
          </cell>
          <cell r="O46">
            <v>0.65439999999999998</v>
          </cell>
          <cell r="P46">
            <v>0.65837000000000001</v>
          </cell>
          <cell r="Q46">
            <v>0.663385</v>
          </cell>
          <cell r="R46">
            <v>0.66861599999999999</v>
          </cell>
          <cell r="S46">
            <v>0.67324300000000004</v>
          </cell>
          <cell r="T46">
            <v>0.67766400000000004</v>
          </cell>
          <cell r="U46">
            <v>0.68190099999999998</v>
          </cell>
          <cell r="V46">
            <v>0.68633200000000005</v>
          </cell>
          <cell r="W46">
            <v>0.69128000000000001</v>
          </cell>
          <cell r="X46">
            <v>0.69640000000000002</v>
          </cell>
          <cell r="Y46">
            <v>0.70152899999999996</v>
          </cell>
          <cell r="Z46">
            <v>0.70691899999999996</v>
          </cell>
          <cell r="AA46">
            <v>0.71211199999999997</v>
          </cell>
          <cell r="AB46">
            <v>0.71725300000000003</v>
          </cell>
          <cell r="AC46">
            <v>0.72223099999999996</v>
          </cell>
          <cell r="AD46">
            <v>0.72724200000000006</v>
          </cell>
          <cell r="AE46">
            <v>0.73199199999999998</v>
          </cell>
          <cell r="AF46">
            <v>0.73682800000000004</v>
          </cell>
          <cell r="AG46">
            <v>6.4270000000000004E-3</v>
          </cell>
        </row>
        <row r="47">
          <cell r="A47" t="str">
            <v>CKI000:ia_Cooking</v>
          </cell>
          <cell r="C47">
            <v>0.34442600000000001</v>
          </cell>
          <cell r="D47">
            <v>0.34544200000000003</v>
          </cell>
          <cell r="E47">
            <v>0.35008099999999998</v>
          </cell>
          <cell r="F47">
            <v>0.357761</v>
          </cell>
          <cell r="G47">
            <v>0.36561300000000002</v>
          </cell>
          <cell r="H47">
            <v>0.372359</v>
          </cell>
          <cell r="I47">
            <v>0.37798999999999999</v>
          </cell>
          <cell r="J47">
            <v>0.38278299999999998</v>
          </cell>
          <cell r="K47">
            <v>0.38687199999999999</v>
          </cell>
          <cell r="L47">
            <v>0.39113500000000001</v>
          </cell>
          <cell r="M47">
            <v>0.39428800000000003</v>
          </cell>
          <cell r="N47">
            <v>0.39835599999999999</v>
          </cell>
          <cell r="O47">
            <v>0.40257500000000002</v>
          </cell>
          <cell r="P47">
            <v>0.407387</v>
          </cell>
          <cell r="Q47">
            <v>0.412688</v>
          </cell>
          <cell r="R47">
            <v>0.41800399999999999</v>
          </cell>
          <cell r="S47">
            <v>0.42293500000000001</v>
          </cell>
          <cell r="T47">
            <v>0.42767699999999997</v>
          </cell>
          <cell r="U47">
            <v>0.43235699999999999</v>
          </cell>
          <cell r="V47">
            <v>0.43708599999999997</v>
          </cell>
          <cell r="W47">
            <v>0.44216499999999997</v>
          </cell>
          <cell r="X47">
            <v>0.447326</v>
          </cell>
          <cell r="Y47">
            <v>0.45247300000000001</v>
          </cell>
          <cell r="Z47">
            <v>0.45774599999999999</v>
          </cell>
          <cell r="AA47">
            <v>0.46294299999999999</v>
          </cell>
          <cell r="AB47">
            <v>0.468111</v>
          </cell>
          <cell r="AC47">
            <v>0.473159</v>
          </cell>
          <cell r="AD47">
            <v>0.47821799999999998</v>
          </cell>
          <cell r="AE47">
            <v>0.48310500000000001</v>
          </cell>
          <cell r="AF47">
            <v>0.48798000000000002</v>
          </cell>
          <cell r="AG47">
            <v>1.2086E-2</v>
          </cell>
        </row>
        <row r="48">
          <cell r="A48" t="str">
            <v>CKI000:ia_OtherUses</v>
          </cell>
          <cell r="C48">
            <v>0.69580799999999998</v>
          </cell>
          <cell r="D48">
            <v>0.81159300000000001</v>
          </cell>
          <cell r="E48">
            <v>0.80718800000000002</v>
          </cell>
          <cell r="F48">
            <v>0.78792899999999999</v>
          </cell>
          <cell r="G48">
            <v>0.76992899999999997</v>
          </cell>
          <cell r="H48">
            <v>0.74975000000000003</v>
          </cell>
          <cell r="I48">
            <v>0.75180400000000003</v>
          </cell>
          <cell r="J48">
            <v>0.75220399999999998</v>
          </cell>
          <cell r="K48">
            <v>0.75154299999999996</v>
          </cell>
          <cell r="L48">
            <v>0.75134599999999996</v>
          </cell>
          <cell r="M48">
            <v>0.75105299999999997</v>
          </cell>
          <cell r="N48">
            <v>0.75155700000000003</v>
          </cell>
          <cell r="O48">
            <v>0.75223600000000002</v>
          </cell>
          <cell r="P48">
            <v>0.75331000000000004</v>
          </cell>
          <cell r="Q48">
            <v>0.75497700000000001</v>
          </cell>
          <cell r="R48">
            <v>0.75680700000000001</v>
          </cell>
          <cell r="S48">
            <v>0.75821000000000005</v>
          </cell>
          <cell r="T48">
            <v>0.75942699999999996</v>
          </cell>
          <cell r="U48">
            <v>0.76100699999999999</v>
          </cell>
          <cell r="V48">
            <v>0.76246899999999995</v>
          </cell>
          <cell r="W48">
            <v>0.76380499999999996</v>
          </cell>
          <cell r="X48">
            <v>0.76571500000000003</v>
          </cell>
          <cell r="Y48">
            <v>0.76771699999999998</v>
          </cell>
          <cell r="Z48">
            <v>0.769513</v>
          </cell>
          <cell r="AA48">
            <v>0.77151099999999995</v>
          </cell>
          <cell r="AB48">
            <v>0.77319700000000002</v>
          </cell>
          <cell r="AC48">
            <v>0.77468300000000001</v>
          </cell>
          <cell r="AD48">
            <v>0.77661599999999997</v>
          </cell>
          <cell r="AE48">
            <v>0.77803900000000004</v>
          </cell>
          <cell r="AF48">
            <v>0.77946599999999999</v>
          </cell>
          <cell r="AG48">
            <v>3.9230000000000003E-3</v>
          </cell>
        </row>
        <row r="49">
          <cell r="A49" t="str">
            <v>CKI000:ia_DeliveredEner</v>
          </cell>
          <cell r="C49">
            <v>3.4811529999999999</v>
          </cell>
          <cell r="D49">
            <v>3.6184080000000001</v>
          </cell>
          <cell r="E49">
            <v>3.566306</v>
          </cell>
          <cell r="F49">
            <v>3.575332</v>
          </cell>
          <cell r="G49">
            <v>3.5880740000000002</v>
          </cell>
          <cell r="H49">
            <v>3.5896370000000002</v>
          </cell>
          <cell r="I49">
            <v>3.6041759999999998</v>
          </cell>
          <cell r="J49">
            <v>3.6097100000000002</v>
          </cell>
          <cell r="K49">
            <v>3.6076730000000001</v>
          </cell>
          <cell r="L49">
            <v>3.6067900000000002</v>
          </cell>
          <cell r="M49">
            <v>3.6032030000000002</v>
          </cell>
          <cell r="N49">
            <v>3.6056270000000001</v>
          </cell>
          <cell r="O49">
            <v>3.60731</v>
          </cell>
          <cell r="P49">
            <v>3.612495</v>
          </cell>
          <cell r="Q49">
            <v>3.622341</v>
          </cell>
          <cell r="R49">
            <v>3.632641</v>
          </cell>
          <cell r="S49">
            <v>3.6393599999999999</v>
          </cell>
          <cell r="T49">
            <v>3.6445059999999998</v>
          </cell>
          <cell r="U49">
            <v>3.6490170000000002</v>
          </cell>
          <cell r="V49">
            <v>3.6539280000000001</v>
          </cell>
          <cell r="W49">
            <v>3.660288</v>
          </cell>
          <cell r="X49">
            <v>3.6676500000000001</v>
          </cell>
          <cell r="Y49">
            <v>3.6747070000000002</v>
          </cell>
          <cell r="Z49">
            <v>3.682375</v>
          </cell>
          <cell r="AA49">
            <v>3.6889699999999999</v>
          </cell>
          <cell r="AB49">
            <v>3.6946180000000002</v>
          </cell>
          <cell r="AC49">
            <v>3.698998</v>
          </cell>
          <cell r="AD49">
            <v>3.7036579999999999</v>
          </cell>
          <cell r="AE49">
            <v>3.7064210000000002</v>
          </cell>
          <cell r="AF49">
            <v>3.709187</v>
          </cell>
          <cell r="AG49">
            <v>2.1900000000000001E-3</v>
          </cell>
        </row>
        <row r="52">
          <cell r="A52" t="str">
            <v>CKI000:ja_SpaceHeating</v>
          </cell>
          <cell r="C52">
            <v>0.21453900000000001</v>
          </cell>
          <cell r="D52">
            <v>0.22256300000000001</v>
          </cell>
          <cell r="E52">
            <v>0.21479200000000001</v>
          </cell>
          <cell r="F52">
            <v>0.21345700000000001</v>
          </cell>
          <cell r="G52">
            <v>0.21237600000000001</v>
          </cell>
          <cell r="H52">
            <v>0.21140200000000001</v>
          </cell>
          <cell r="I52">
            <v>0.21058299999999999</v>
          </cell>
          <cell r="J52">
            <v>0.20891000000000001</v>
          </cell>
          <cell r="K52">
            <v>0.20678199999999999</v>
          </cell>
          <cell r="L52">
            <v>0.204621</v>
          </cell>
          <cell r="M52">
            <v>0.20246800000000001</v>
          </cell>
          <cell r="N52">
            <v>0.20028399999999999</v>
          </cell>
          <cell r="O52">
            <v>0.198155</v>
          </cell>
          <cell r="P52">
            <v>0.19612299999999999</v>
          </cell>
          <cell r="Q52">
            <v>0.194048</v>
          </cell>
          <cell r="R52">
            <v>0.191857</v>
          </cell>
          <cell r="S52">
            <v>0.18947</v>
          </cell>
          <cell r="T52">
            <v>0.18713399999999999</v>
          </cell>
          <cell r="U52">
            <v>0.18490899999999999</v>
          </cell>
          <cell r="V52">
            <v>0.18254400000000001</v>
          </cell>
          <cell r="W52">
            <v>0.18030399999999999</v>
          </cell>
          <cell r="X52">
            <v>0.178199</v>
          </cell>
          <cell r="Y52">
            <v>0.175951</v>
          </cell>
          <cell r="Z52">
            <v>0.17355000000000001</v>
          </cell>
          <cell r="AA52">
            <v>0.17122100000000001</v>
          </cell>
          <cell r="AB52">
            <v>0.168904</v>
          </cell>
          <cell r="AC52">
            <v>0.166736</v>
          </cell>
          <cell r="AD52">
            <v>0.16472800000000001</v>
          </cell>
          <cell r="AE52">
            <v>0.162772</v>
          </cell>
          <cell r="AF52">
            <v>0.16084000000000001</v>
          </cell>
          <cell r="AG52">
            <v>-9.8849999999999997E-3</v>
          </cell>
        </row>
        <row r="53">
          <cell r="A53" t="str">
            <v>CKI000:ja_WaterHeating</v>
          </cell>
          <cell r="C53">
            <v>6.4819999999999999E-3</v>
          </cell>
          <cell r="D53">
            <v>6.3969999999999999E-3</v>
          </cell>
          <cell r="E53">
            <v>6.3850000000000001E-3</v>
          </cell>
          <cell r="F53">
            <v>6.3940000000000004E-3</v>
          </cell>
          <cell r="G53">
            <v>6.4079999999999996E-3</v>
          </cell>
          <cell r="H53">
            <v>6.4200000000000004E-3</v>
          </cell>
          <cell r="I53">
            <v>6.4310000000000001E-3</v>
          </cell>
          <cell r="J53">
            <v>6.4140000000000004E-3</v>
          </cell>
          <cell r="K53">
            <v>6.3819999999999997E-3</v>
          </cell>
          <cell r="L53">
            <v>6.3540000000000003E-3</v>
          </cell>
          <cell r="M53">
            <v>6.3239999999999998E-3</v>
          </cell>
          <cell r="N53">
            <v>6.2960000000000004E-3</v>
          </cell>
          <cell r="O53">
            <v>6.2709999999999997E-3</v>
          </cell>
          <cell r="P53">
            <v>6.2480000000000001E-3</v>
          </cell>
          <cell r="Q53">
            <v>6.2220000000000001E-3</v>
          </cell>
          <cell r="R53">
            <v>6.1910000000000003E-3</v>
          </cell>
          <cell r="S53">
            <v>6.1539999999999997E-3</v>
          </cell>
          <cell r="T53">
            <v>6.1180000000000002E-3</v>
          </cell>
          <cell r="U53">
            <v>6.0879999999999997E-3</v>
          </cell>
          <cell r="V53">
            <v>6.0559999999999998E-3</v>
          </cell>
          <cell r="W53">
            <v>6.0280000000000004E-3</v>
          </cell>
          <cell r="X53">
            <v>6.0029999999999997E-3</v>
          </cell>
          <cell r="Y53">
            <v>5.9740000000000001E-3</v>
          </cell>
          <cell r="Z53">
            <v>5.9389999999999998E-3</v>
          </cell>
          <cell r="AA53">
            <v>5.9069999999999999E-3</v>
          </cell>
          <cell r="AB53">
            <v>5.8770000000000003E-3</v>
          </cell>
          <cell r="AC53">
            <v>5.8520000000000004E-3</v>
          </cell>
          <cell r="AD53">
            <v>5.8320000000000004E-3</v>
          </cell>
          <cell r="AE53">
            <v>5.8149999999999999E-3</v>
          </cell>
          <cell r="AF53">
            <v>5.7980000000000002E-3</v>
          </cell>
          <cell r="AG53">
            <v>-3.836E-3</v>
          </cell>
        </row>
        <row r="54">
          <cell r="A54" t="str">
            <v>CKI000:ja_OtherUses</v>
          </cell>
          <cell r="C54">
            <v>9.3368999999999994E-2</v>
          </cell>
          <cell r="D54">
            <v>9.5399999999999999E-2</v>
          </cell>
          <cell r="E54">
            <v>0.10090200000000001</v>
          </cell>
          <cell r="F54">
            <v>9.9529000000000006E-2</v>
          </cell>
          <cell r="G54">
            <v>9.8310999999999996E-2</v>
          </cell>
          <cell r="H54">
            <v>9.7179000000000001E-2</v>
          </cell>
          <cell r="I54">
            <v>9.8383999999999999E-2</v>
          </cell>
          <cell r="J54">
            <v>9.9066000000000001E-2</v>
          </cell>
          <cell r="K54">
            <v>9.9454000000000001E-2</v>
          </cell>
          <cell r="L54">
            <v>9.9830000000000002E-2</v>
          </cell>
          <cell r="M54">
            <v>9.9534999999999998E-2</v>
          </cell>
          <cell r="N54">
            <v>9.9419999999999994E-2</v>
          </cell>
          <cell r="O54">
            <v>9.9481E-2</v>
          </cell>
          <cell r="P54">
            <v>9.9794999999999995E-2</v>
          </cell>
          <cell r="Q54">
            <v>0.100116</v>
          </cell>
          <cell r="R54">
            <v>0.10038999999999999</v>
          </cell>
          <cell r="S54">
            <v>0.10057199999999999</v>
          </cell>
          <cell r="T54">
            <v>0.100788</v>
          </cell>
          <cell r="U54">
            <v>0.10108300000000001</v>
          </cell>
          <cell r="V54">
            <v>0.101358</v>
          </cell>
          <cell r="W54">
            <v>0.101633</v>
          </cell>
          <cell r="X54">
            <v>0.10197000000000001</v>
          </cell>
          <cell r="Y54">
            <v>0.102204</v>
          </cell>
          <cell r="Z54">
            <v>0.102336</v>
          </cell>
          <cell r="AA54">
            <v>0.102519</v>
          </cell>
          <cell r="AB54">
            <v>0.10274800000000001</v>
          </cell>
          <cell r="AC54">
            <v>0.10305400000000001</v>
          </cell>
          <cell r="AD54">
            <v>0.103449</v>
          </cell>
          <cell r="AE54">
            <v>0.103906</v>
          </cell>
          <cell r="AF54">
            <v>0.10442899999999999</v>
          </cell>
          <cell r="AG54">
            <v>3.8679999999999999E-3</v>
          </cell>
        </row>
        <row r="55">
          <cell r="A55" t="str">
            <v>CKI000:ja_DeliveredEner</v>
          </cell>
          <cell r="C55">
            <v>0.31439</v>
          </cell>
          <cell r="D55">
            <v>0.32435999999999998</v>
          </cell>
          <cell r="E55">
            <v>0.32207999999999998</v>
          </cell>
          <cell r="F55">
            <v>0.31938</v>
          </cell>
          <cell r="G55">
            <v>0.31709399999999999</v>
          </cell>
          <cell r="H55">
            <v>0.31500099999999998</v>
          </cell>
          <cell r="I55">
            <v>0.31539800000000001</v>
          </cell>
          <cell r="J55">
            <v>0.31438899999999997</v>
          </cell>
          <cell r="K55">
            <v>0.31261800000000001</v>
          </cell>
          <cell r="L55">
            <v>0.31080600000000003</v>
          </cell>
          <cell r="M55">
            <v>0.30832799999999999</v>
          </cell>
          <cell r="N55">
            <v>0.30599999999999999</v>
          </cell>
          <cell r="O55">
            <v>0.30390699999999998</v>
          </cell>
          <cell r="P55">
            <v>0.30216700000000002</v>
          </cell>
          <cell r="Q55">
            <v>0.30038599999999999</v>
          </cell>
          <cell r="R55">
            <v>0.29843799999999998</v>
          </cell>
          <cell r="S55">
            <v>0.29619600000000001</v>
          </cell>
          <cell r="T55">
            <v>0.29404000000000002</v>
          </cell>
          <cell r="U55">
            <v>0.29208099999999998</v>
          </cell>
          <cell r="V55">
            <v>0.28995799999999999</v>
          </cell>
          <cell r="W55">
            <v>0.28796500000000003</v>
          </cell>
          <cell r="X55">
            <v>0.28617199999999998</v>
          </cell>
          <cell r="Y55">
            <v>0.28412799999999999</v>
          </cell>
          <cell r="Z55">
            <v>0.28182499999999999</v>
          </cell>
          <cell r="AA55">
            <v>0.27964800000000001</v>
          </cell>
          <cell r="AB55">
            <v>0.27753</v>
          </cell>
          <cell r="AC55">
            <v>0.275642</v>
          </cell>
          <cell r="AD55">
            <v>0.274009</v>
          </cell>
          <cell r="AE55">
            <v>0.27249299999999999</v>
          </cell>
          <cell r="AF55">
            <v>0.271067</v>
          </cell>
          <cell r="AG55">
            <v>-5.1000000000000004E-3</v>
          </cell>
        </row>
        <row r="57">
          <cell r="A57" t="str">
            <v>CKI000:ka_MarketedRenew</v>
          </cell>
          <cell r="C57">
            <v>0.124386</v>
          </cell>
          <cell r="D57">
            <v>0.124386</v>
          </cell>
          <cell r="E57">
            <v>0.124386</v>
          </cell>
          <cell r="F57">
            <v>0.124386</v>
          </cell>
          <cell r="G57">
            <v>0.124386</v>
          </cell>
          <cell r="H57">
            <v>0.124386</v>
          </cell>
          <cell r="I57">
            <v>0.124386</v>
          </cell>
          <cell r="J57">
            <v>0.124386</v>
          </cell>
          <cell r="K57">
            <v>0.124386</v>
          </cell>
          <cell r="L57">
            <v>0.124386</v>
          </cell>
          <cell r="M57">
            <v>0.124386</v>
          </cell>
          <cell r="N57">
            <v>0.124386</v>
          </cell>
          <cell r="O57">
            <v>0.124386</v>
          </cell>
          <cell r="P57">
            <v>0.124386</v>
          </cell>
          <cell r="Q57">
            <v>0.124386</v>
          </cell>
          <cell r="R57">
            <v>0.124386</v>
          </cell>
          <cell r="S57">
            <v>0.124386</v>
          </cell>
          <cell r="T57">
            <v>0.124386</v>
          </cell>
          <cell r="U57">
            <v>0.124386</v>
          </cell>
          <cell r="V57">
            <v>0.124386</v>
          </cell>
          <cell r="W57">
            <v>0.124386</v>
          </cell>
          <cell r="X57">
            <v>0.124386</v>
          </cell>
          <cell r="Y57">
            <v>0.124386</v>
          </cell>
          <cell r="Z57">
            <v>0.124386</v>
          </cell>
          <cell r="AA57">
            <v>0.124386</v>
          </cell>
          <cell r="AB57">
            <v>0.124386</v>
          </cell>
          <cell r="AC57">
            <v>0.124386</v>
          </cell>
          <cell r="AD57">
            <v>0.124386</v>
          </cell>
          <cell r="AE57">
            <v>0.124386</v>
          </cell>
          <cell r="AF57">
            <v>0.124386</v>
          </cell>
          <cell r="AG57">
            <v>0</v>
          </cell>
        </row>
        <row r="58">
          <cell r="A58" t="str">
            <v>CKI000:ka_OtherFuels</v>
          </cell>
          <cell r="C58">
            <v>0.54864999999999997</v>
          </cell>
          <cell r="D58">
            <v>0.55747100000000005</v>
          </cell>
          <cell r="E58">
            <v>0.56107700000000005</v>
          </cell>
          <cell r="F58">
            <v>0.55943699999999996</v>
          </cell>
          <cell r="G58">
            <v>0.55818999999999996</v>
          </cell>
          <cell r="H58">
            <v>0.55689200000000005</v>
          </cell>
          <cell r="I58">
            <v>0.55936600000000003</v>
          </cell>
          <cell r="J58">
            <v>0.56114200000000003</v>
          </cell>
          <cell r="K58">
            <v>0.56320400000000004</v>
          </cell>
          <cell r="L58">
            <v>0.56536500000000001</v>
          </cell>
          <cell r="M58">
            <v>0.56717399999999996</v>
          </cell>
          <cell r="N58">
            <v>0.56958399999999998</v>
          </cell>
          <cell r="O58">
            <v>0.57206400000000002</v>
          </cell>
          <cell r="P58">
            <v>0.57466700000000004</v>
          </cell>
          <cell r="Q58">
            <v>0.57754899999999998</v>
          </cell>
          <cell r="R58">
            <v>0.58010099999999998</v>
          </cell>
          <cell r="S58">
            <v>0.58257300000000001</v>
          </cell>
          <cell r="T58">
            <v>0.58490500000000001</v>
          </cell>
          <cell r="U58">
            <v>0.587561</v>
          </cell>
          <cell r="V58">
            <v>0.58982500000000004</v>
          </cell>
          <cell r="W58">
            <v>0.593333</v>
          </cell>
          <cell r="X58">
            <v>0.59629100000000002</v>
          </cell>
          <cell r="Y58">
            <v>0.59874000000000005</v>
          </cell>
          <cell r="Z58">
            <v>0.60101400000000005</v>
          </cell>
          <cell r="AA58">
            <v>0.60362700000000002</v>
          </cell>
          <cell r="AB58">
            <v>0.60611000000000004</v>
          </cell>
          <cell r="AC58">
            <v>0.60878600000000005</v>
          </cell>
          <cell r="AD58">
            <v>0.61161900000000002</v>
          </cell>
          <cell r="AE58">
            <v>0.61443199999999998</v>
          </cell>
          <cell r="AF58">
            <v>0.61731199999999997</v>
          </cell>
          <cell r="AG58">
            <v>4.0740000000000004E-3</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Table 73"/>
      <sheetName val="GREET1 Fuel_Specs"/>
      <sheetName val="BCF-BpLFOU"/>
      <sheetName val="BCF-BpSFOU"/>
      <sheetName val="BCF-VFEUCF"/>
      <sheetName val="BCF-BpEIEOU"/>
    </sheetNames>
    <sheetDataSet>
      <sheetData sheetId="0">
        <row r="63">
          <cell r="A63">
            <v>42</v>
          </cell>
        </row>
      </sheetData>
      <sheetData sheetId="1"/>
      <sheetData sheetId="2"/>
      <sheetData sheetId="3"/>
      <sheetData sheetId="4"/>
      <sheetData sheetId="5"/>
      <sheetData sheetId="6"/>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FIRST"/>
      <sheetName val="In-State Fuel Quantity"/>
      <sheetName val="In-State Fuel Heat Content"/>
      <sheetName val="Out-of-State Fuel Quantity"/>
      <sheetName val="Out-of-State Heat Content"/>
    </sheetNames>
    <sheetDataSet>
      <sheetData sheetId="0"/>
      <sheetData sheetId="1">
        <row r="1">
          <cell r="A1" t="str">
            <v>(Fourteenth Edition: 2000 to 2019 - Last updated on 7/28/2021)</v>
          </cell>
        </row>
        <row r="178">
          <cell r="AB178">
            <v>299443623700.18311</v>
          </cell>
          <cell r="AC178">
            <v>339774564494.2298</v>
          </cell>
        </row>
      </sheetData>
      <sheetData sheetId="2"/>
      <sheetData sheetId="3"/>
      <sheetData sheetId="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2.arb.ca.gov/our-work/programs/ab-32-climate-change-scoping-plan/2022-scoping-plan-documents" TargetMode="External"/><Relationship Id="rId2" Type="http://schemas.openxmlformats.org/officeDocument/2006/relationships/hyperlink" Target="https://ww2.arb.ca.gov/sites/default/files/2022-05/2022-draft-sp-PATHWAYS-data-E3.xlsx" TargetMode="External"/><Relationship Id="rId1" Type="http://schemas.openxmlformats.org/officeDocument/2006/relationships/hyperlink" Target="https://www.eia.gov/outlooks/aeo/tables_ref.php"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ww2.arb.ca.gov/sites/default/files/2022-05/2022-draft-sp-appendix-h-ab-32-ghg-inventory-sector-modeling.pdf"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hyperlink" Target="https://www.eia.gov/outlooks/aeo/data/browser/"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E89"/>
  <sheetViews>
    <sheetView tabSelected="1" topLeftCell="A22" workbookViewId="0">
      <selection activeCell="B49" sqref="B49"/>
    </sheetView>
  </sheetViews>
  <sheetFormatPr defaultRowHeight="14.5" x14ac:dyDescent="0.35"/>
  <cols>
    <col min="1" max="1" width="12.453125" customWidth="1"/>
    <col min="2" max="2" width="61.453125" customWidth="1"/>
    <col min="3" max="3" width="19.26953125" customWidth="1"/>
    <col min="5" max="5" width="11.54296875" bestFit="1" customWidth="1"/>
  </cols>
  <sheetData>
    <row r="1" spans="1:2" x14ac:dyDescent="0.35">
      <c r="A1" s="1" t="s">
        <v>6</v>
      </c>
    </row>
    <row r="3" spans="1:2" x14ac:dyDescent="0.35">
      <c r="A3" s="1" t="s">
        <v>0</v>
      </c>
      <c r="B3" s="5" t="s">
        <v>59</v>
      </c>
    </row>
    <row r="4" spans="1:2" x14ac:dyDescent="0.35">
      <c r="B4" s="5" t="s">
        <v>60</v>
      </c>
    </row>
    <row r="5" spans="1:2" x14ac:dyDescent="0.35">
      <c r="B5" s="5" t="s">
        <v>61</v>
      </c>
    </row>
    <row r="6" spans="1:2" x14ac:dyDescent="0.35">
      <c r="B6" s="5" t="s">
        <v>62</v>
      </c>
    </row>
    <row r="7" spans="1:2" x14ac:dyDescent="0.35">
      <c r="B7" s="5" t="s">
        <v>63</v>
      </c>
    </row>
    <row r="8" spans="1:2" x14ac:dyDescent="0.35">
      <c r="B8" s="6" t="s">
        <v>64</v>
      </c>
    </row>
    <row r="9" spans="1:2" x14ac:dyDescent="0.35">
      <c r="B9" s="193"/>
    </row>
    <row r="10" spans="1:2" x14ac:dyDescent="0.35">
      <c r="B10" s="5" t="s">
        <v>59</v>
      </c>
    </row>
    <row r="11" spans="1:2" x14ac:dyDescent="0.35">
      <c r="B11" s="5" t="s">
        <v>6727</v>
      </c>
    </row>
    <row r="12" spans="1:2" x14ac:dyDescent="0.35">
      <c r="B12" s="5" t="s">
        <v>6726</v>
      </c>
    </row>
    <row r="13" spans="1:2" x14ac:dyDescent="0.35">
      <c r="B13" s="28" t="s">
        <v>1175</v>
      </c>
    </row>
    <row r="15" spans="1:2" x14ac:dyDescent="0.35">
      <c r="B15" t="s">
        <v>92</v>
      </c>
    </row>
    <row r="16" spans="1:2" x14ac:dyDescent="0.35">
      <c r="B16" t="s">
        <v>1139</v>
      </c>
    </row>
    <row r="17" spans="2:2" x14ac:dyDescent="0.35">
      <c r="B17" t="s">
        <v>99</v>
      </c>
    </row>
    <row r="18" spans="2:2" x14ac:dyDescent="0.35">
      <c r="B18" t="s">
        <v>1001</v>
      </c>
    </row>
    <row r="19" spans="2:2" x14ac:dyDescent="0.35">
      <c r="B19" s="28" t="s">
        <v>1003</v>
      </c>
    </row>
    <row r="20" spans="2:2" x14ac:dyDescent="0.35">
      <c r="B20" t="s">
        <v>75</v>
      </c>
    </row>
    <row r="22" spans="2:2" x14ac:dyDescent="0.35">
      <c r="B22" t="s">
        <v>92</v>
      </c>
    </row>
    <row r="23" spans="2:2" x14ac:dyDescent="0.35">
      <c r="B23" t="s">
        <v>1139</v>
      </c>
    </row>
    <row r="24" spans="2:2" x14ac:dyDescent="0.35">
      <c r="B24" t="s">
        <v>449</v>
      </c>
    </row>
    <row r="25" spans="2:2" x14ac:dyDescent="0.35">
      <c r="B25" t="s">
        <v>1001</v>
      </c>
    </row>
    <row r="26" spans="2:2" x14ac:dyDescent="0.35">
      <c r="B26" s="28" t="s">
        <v>1002</v>
      </c>
    </row>
    <row r="27" spans="2:2" x14ac:dyDescent="0.35">
      <c r="B27" t="s">
        <v>91</v>
      </c>
    </row>
    <row r="29" spans="2:2" x14ac:dyDescent="0.35">
      <c r="B29" t="s">
        <v>441</v>
      </c>
    </row>
    <row r="30" spans="2:2" x14ac:dyDescent="0.35">
      <c r="B30" t="s">
        <v>442</v>
      </c>
    </row>
    <row r="31" spans="2:2" x14ac:dyDescent="0.35">
      <c r="B31" s="28" t="s">
        <v>443</v>
      </c>
    </row>
    <row r="33" spans="1:5" x14ac:dyDescent="0.35">
      <c r="B33" t="s">
        <v>457</v>
      </c>
    </row>
    <row r="34" spans="1:5" x14ac:dyDescent="0.35">
      <c r="B34" t="s">
        <v>458</v>
      </c>
    </row>
    <row r="36" spans="1:5" x14ac:dyDescent="0.35">
      <c r="B36" s="72" t="s">
        <v>960</v>
      </c>
    </row>
    <row r="37" spans="1:5" x14ac:dyDescent="0.35">
      <c r="B37" t="s">
        <v>961</v>
      </c>
    </row>
    <row r="38" spans="1:5" x14ac:dyDescent="0.35">
      <c r="B38" t="s">
        <v>962</v>
      </c>
    </row>
    <row r="39" spans="1:5" x14ac:dyDescent="0.35">
      <c r="B39" s="73" t="s">
        <v>6731</v>
      </c>
    </row>
    <row r="42" spans="1:5" x14ac:dyDescent="0.35">
      <c r="A42" s="1" t="s">
        <v>24</v>
      </c>
      <c r="B42" t="s">
        <v>445</v>
      </c>
    </row>
    <row r="43" spans="1:5" x14ac:dyDescent="0.35">
      <c r="B43" t="s">
        <v>6728</v>
      </c>
    </row>
    <row r="44" spans="1:5" x14ac:dyDescent="0.35">
      <c r="B44" t="s">
        <v>6729</v>
      </c>
    </row>
    <row r="45" spans="1:5" x14ac:dyDescent="0.35">
      <c r="B45" t="s">
        <v>6730</v>
      </c>
    </row>
    <row r="46" spans="1:5" x14ac:dyDescent="0.35">
      <c r="A46" s="227" t="s">
        <v>6732</v>
      </c>
    </row>
    <row r="47" spans="1:5" x14ac:dyDescent="0.35">
      <c r="B47" t="s">
        <v>6741</v>
      </c>
    </row>
    <row r="48" spans="1:5" x14ac:dyDescent="0.35">
      <c r="B48" t="s">
        <v>6750</v>
      </c>
      <c r="E48" t="s">
        <v>6733</v>
      </c>
    </row>
    <row r="49" spans="1:5" x14ac:dyDescent="0.35">
      <c r="B49" t="s">
        <v>6735</v>
      </c>
      <c r="E49" s="28" t="s">
        <v>6742</v>
      </c>
    </row>
    <row r="50" spans="1:5" x14ac:dyDescent="0.35">
      <c r="B50" t="s">
        <v>6746</v>
      </c>
      <c r="E50" s="28" t="s">
        <v>6743</v>
      </c>
    </row>
    <row r="51" spans="1:5" x14ac:dyDescent="0.35">
      <c r="B51" t="s">
        <v>6745</v>
      </c>
    </row>
    <row r="52" spans="1:5" x14ac:dyDescent="0.35">
      <c r="B52" t="s">
        <v>6736</v>
      </c>
    </row>
    <row r="53" spans="1:5" x14ac:dyDescent="0.35">
      <c r="B53" t="s">
        <v>6738</v>
      </c>
    </row>
    <row r="54" spans="1:5" x14ac:dyDescent="0.35">
      <c r="B54" t="s">
        <v>6744</v>
      </c>
    </row>
    <row r="55" spans="1:5" x14ac:dyDescent="0.35">
      <c r="B55" t="s">
        <v>6737</v>
      </c>
    </row>
    <row r="56" spans="1:5" x14ac:dyDescent="0.35">
      <c r="B56" t="s">
        <v>6747</v>
      </c>
    </row>
    <row r="57" spans="1:5" x14ac:dyDescent="0.35">
      <c r="B57" t="s">
        <v>6748</v>
      </c>
    </row>
    <row r="58" spans="1:5" x14ac:dyDescent="0.35">
      <c r="B58" t="s">
        <v>6749</v>
      </c>
    </row>
    <row r="60" spans="1:5" x14ac:dyDescent="0.35">
      <c r="B60" s="228" t="s">
        <v>6739</v>
      </c>
    </row>
    <row r="61" spans="1:5" x14ac:dyDescent="0.35">
      <c r="B61" s="228" t="s">
        <v>6740</v>
      </c>
    </row>
    <row r="62" spans="1:5" x14ac:dyDescent="0.35">
      <c r="B62" s="228" t="s">
        <v>6734</v>
      </c>
    </row>
    <row r="64" spans="1:5" x14ac:dyDescent="0.35">
      <c r="A64" t="s">
        <v>71</v>
      </c>
      <c r="B64" s="6">
        <v>947817120000000</v>
      </c>
    </row>
    <row r="65" spans="1:2" x14ac:dyDescent="0.35">
      <c r="A65" t="s">
        <v>459</v>
      </c>
      <c r="B65" s="6">
        <v>99976.1</v>
      </c>
    </row>
    <row r="66" spans="1:2" x14ac:dyDescent="0.35">
      <c r="A66" t="s">
        <v>535</v>
      </c>
      <c r="B66" s="59">
        <v>3412000000</v>
      </c>
    </row>
    <row r="67" spans="1:2" x14ac:dyDescent="0.35">
      <c r="B67" s="6"/>
    </row>
    <row r="68" spans="1:2" x14ac:dyDescent="0.35">
      <c r="A68" s="1" t="s">
        <v>444</v>
      </c>
      <c r="B68" s="1"/>
    </row>
    <row r="69" spans="1:2" x14ac:dyDescent="0.35">
      <c r="A69" s="7" t="s">
        <v>446</v>
      </c>
      <c r="B69" s="1"/>
    </row>
    <row r="70" spans="1:2" x14ac:dyDescent="0.35">
      <c r="A70" s="7" t="s">
        <v>447</v>
      </c>
      <c r="B70" s="1"/>
    </row>
    <row r="71" spans="1:2" x14ac:dyDescent="0.35">
      <c r="A71" s="7" t="s">
        <v>448</v>
      </c>
      <c r="B71" s="1"/>
    </row>
    <row r="73" spans="1:2" x14ac:dyDescent="0.35">
      <c r="A73" s="1" t="s">
        <v>41</v>
      </c>
      <c r="B73" s="1" t="s">
        <v>98</v>
      </c>
    </row>
    <row r="74" spans="1:2" x14ac:dyDescent="0.35">
      <c r="A74" t="s">
        <v>42</v>
      </c>
      <c r="B74" t="s">
        <v>43</v>
      </c>
    </row>
    <row r="75" spans="1:2" x14ac:dyDescent="0.35">
      <c r="A75" t="s">
        <v>44</v>
      </c>
      <c r="B75" t="s">
        <v>45</v>
      </c>
    </row>
    <row r="76" spans="1:2" x14ac:dyDescent="0.35">
      <c r="A76" t="s">
        <v>44</v>
      </c>
      <c r="B76" t="s">
        <v>46</v>
      </c>
    </row>
    <row r="77" spans="1:2" x14ac:dyDescent="0.35">
      <c r="A77" t="s">
        <v>47</v>
      </c>
      <c r="B77" t="s">
        <v>48</v>
      </c>
    </row>
    <row r="78" spans="1:2" x14ac:dyDescent="0.35">
      <c r="A78" t="s">
        <v>49</v>
      </c>
      <c r="B78" t="s">
        <v>50</v>
      </c>
    </row>
    <row r="79" spans="1:2" x14ac:dyDescent="0.35">
      <c r="A79" t="s">
        <v>49</v>
      </c>
      <c r="B79" t="s">
        <v>52</v>
      </c>
    </row>
    <row r="80" spans="1:2" x14ac:dyDescent="0.35">
      <c r="A80" t="s">
        <v>49</v>
      </c>
      <c r="B80" t="s">
        <v>53</v>
      </c>
    </row>
    <row r="81" spans="1:2" x14ac:dyDescent="0.35">
      <c r="A81" t="s">
        <v>49</v>
      </c>
      <c r="B81" t="s">
        <v>54</v>
      </c>
    </row>
    <row r="82" spans="1:2" x14ac:dyDescent="0.35">
      <c r="A82" t="s">
        <v>49</v>
      </c>
      <c r="B82" t="s">
        <v>56</v>
      </c>
    </row>
    <row r="83" spans="1:2" x14ac:dyDescent="0.35">
      <c r="A83" t="s">
        <v>58</v>
      </c>
      <c r="B83" t="s">
        <v>57</v>
      </c>
    </row>
    <row r="84" spans="1:2" x14ac:dyDescent="0.35">
      <c r="A84" t="s">
        <v>58</v>
      </c>
      <c r="B84" t="s">
        <v>55</v>
      </c>
    </row>
    <row r="85" spans="1:2" x14ac:dyDescent="0.35">
      <c r="A85" t="s">
        <v>58</v>
      </c>
      <c r="B85" t="s">
        <v>51</v>
      </c>
    </row>
    <row r="87" spans="1:2" x14ac:dyDescent="0.35">
      <c r="A87" s="1" t="s">
        <v>1012</v>
      </c>
    </row>
    <row r="88" spans="1:2" x14ac:dyDescent="0.35">
      <c r="A88" s="19">
        <f>'RECS HC2.1'!B24/('RECS HC2.1'!B24+'RECS HC2.1'!B27)</f>
        <v>0.81308184246741677</v>
      </c>
      <c r="B88" t="s">
        <v>991</v>
      </c>
    </row>
    <row r="89" spans="1:2" x14ac:dyDescent="0.35">
      <c r="A89" s="19">
        <f>'RECS HC2.1'!B27/('RECS HC2.1'!B24+'RECS HC2.1'!B27)</f>
        <v>0.18691815753258317</v>
      </c>
      <c r="B89" t="s">
        <v>992</v>
      </c>
    </row>
  </sheetData>
  <hyperlinks>
    <hyperlink ref="B31" r:id="rId1" xr:uid="{A4B255CE-EF5B-4520-B791-B69460C9ED47}"/>
    <hyperlink ref="B13" r:id="rId2" xr:uid="{4054C339-C548-4B02-B583-1A00D7DF8105}"/>
    <hyperlink ref="E49" r:id="rId3" xr:uid="{8BFA6848-D8BD-4E91-99E6-2EB275CE01A8}"/>
    <hyperlink ref="E50" r:id="rId4" xr:uid="{722CB07B-2F32-447D-94C4-9340054FE7CF}"/>
  </hyperlinks>
  <pageMargins left="0.7" right="0.7" top="0.75" bottom="0.75" header="0.3" footer="0.3"/>
  <pageSetup orientation="portrait" horizontalDpi="1200" verticalDpi="1200"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CC1E4B-34C8-41F6-87CB-D7F011431C37}">
  <dimension ref="A1:G222"/>
  <sheetViews>
    <sheetView workbookViewId="0">
      <selection activeCell="F11" sqref="F11"/>
    </sheetView>
  </sheetViews>
  <sheetFormatPr defaultRowHeight="14.5" x14ac:dyDescent="0.35"/>
  <cols>
    <col min="1" max="1" width="31.7265625" customWidth="1"/>
    <col min="2" max="7" width="10.81640625" customWidth="1"/>
    <col min="257" max="257" width="31.7265625" customWidth="1"/>
    <col min="258" max="263" width="10.81640625" customWidth="1"/>
    <col min="513" max="513" width="31.7265625" customWidth="1"/>
    <col min="514" max="519" width="10.81640625" customWidth="1"/>
    <col min="769" max="769" width="31.7265625" customWidth="1"/>
    <col min="770" max="775" width="10.81640625" customWidth="1"/>
    <col min="1025" max="1025" width="31.7265625" customWidth="1"/>
    <col min="1026" max="1031" width="10.81640625" customWidth="1"/>
    <col min="1281" max="1281" width="31.7265625" customWidth="1"/>
    <col min="1282" max="1287" width="10.81640625" customWidth="1"/>
    <col min="1537" max="1537" width="31.7265625" customWidth="1"/>
    <col min="1538" max="1543" width="10.81640625" customWidth="1"/>
    <col min="1793" max="1793" width="31.7265625" customWidth="1"/>
    <col min="1794" max="1799" width="10.81640625" customWidth="1"/>
    <col min="2049" max="2049" width="31.7265625" customWidth="1"/>
    <col min="2050" max="2055" width="10.81640625" customWidth="1"/>
    <col min="2305" max="2305" width="31.7265625" customWidth="1"/>
    <col min="2306" max="2311" width="10.81640625" customWidth="1"/>
    <col min="2561" max="2561" width="31.7265625" customWidth="1"/>
    <col min="2562" max="2567" width="10.81640625" customWidth="1"/>
    <col min="2817" max="2817" width="31.7265625" customWidth="1"/>
    <col min="2818" max="2823" width="10.81640625" customWidth="1"/>
    <col min="3073" max="3073" width="31.7265625" customWidth="1"/>
    <col min="3074" max="3079" width="10.81640625" customWidth="1"/>
    <col min="3329" max="3329" width="31.7265625" customWidth="1"/>
    <col min="3330" max="3335" width="10.81640625" customWidth="1"/>
    <col min="3585" max="3585" width="31.7265625" customWidth="1"/>
    <col min="3586" max="3591" width="10.81640625" customWidth="1"/>
    <col min="3841" max="3841" width="31.7265625" customWidth="1"/>
    <col min="3842" max="3847" width="10.81640625" customWidth="1"/>
    <col min="4097" max="4097" width="31.7265625" customWidth="1"/>
    <col min="4098" max="4103" width="10.81640625" customWidth="1"/>
    <col min="4353" max="4353" width="31.7265625" customWidth="1"/>
    <col min="4354" max="4359" width="10.81640625" customWidth="1"/>
    <col min="4609" max="4609" width="31.7265625" customWidth="1"/>
    <col min="4610" max="4615" width="10.81640625" customWidth="1"/>
    <col min="4865" max="4865" width="31.7265625" customWidth="1"/>
    <col min="4866" max="4871" width="10.81640625" customWidth="1"/>
    <col min="5121" max="5121" width="31.7265625" customWidth="1"/>
    <col min="5122" max="5127" width="10.81640625" customWidth="1"/>
    <col min="5377" max="5377" width="31.7265625" customWidth="1"/>
    <col min="5378" max="5383" width="10.81640625" customWidth="1"/>
    <col min="5633" max="5633" width="31.7265625" customWidth="1"/>
    <col min="5634" max="5639" width="10.81640625" customWidth="1"/>
    <col min="5889" max="5889" width="31.7265625" customWidth="1"/>
    <col min="5890" max="5895" width="10.81640625" customWidth="1"/>
    <col min="6145" max="6145" width="31.7265625" customWidth="1"/>
    <col min="6146" max="6151" width="10.81640625" customWidth="1"/>
    <col min="6401" max="6401" width="31.7265625" customWidth="1"/>
    <col min="6402" max="6407" width="10.81640625" customWidth="1"/>
    <col min="6657" max="6657" width="31.7265625" customWidth="1"/>
    <col min="6658" max="6663" width="10.81640625" customWidth="1"/>
    <col min="6913" max="6913" width="31.7265625" customWidth="1"/>
    <col min="6914" max="6919" width="10.81640625" customWidth="1"/>
    <col min="7169" max="7169" width="31.7265625" customWidth="1"/>
    <col min="7170" max="7175" width="10.81640625" customWidth="1"/>
    <col min="7425" max="7425" width="31.7265625" customWidth="1"/>
    <col min="7426" max="7431" width="10.81640625" customWidth="1"/>
    <col min="7681" max="7681" width="31.7265625" customWidth="1"/>
    <col min="7682" max="7687" width="10.81640625" customWidth="1"/>
    <col min="7937" max="7937" width="31.7265625" customWidth="1"/>
    <col min="7938" max="7943" width="10.81640625" customWidth="1"/>
    <col min="8193" max="8193" width="31.7265625" customWidth="1"/>
    <col min="8194" max="8199" width="10.81640625" customWidth="1"/>
    <col min="8449" max="8449" width="31.7265625" customWidth="1"/>
    <col min="8450" max="8455" width="10.81640625" customWidth="1"/>
    <col min="8705" max="8705" width="31.7265625" customWidth="1"/>
    <col min="8706" max="8711" width="10.81640625" customWidth="1"/>
    <col min="8961" max="8961" width="31.7265625" customWidth="1"/>
    <col min="8962" max="8967" width="10.81640625" customWidth="1"/>
    <col min="9217" max="9217" width="31.7265625" customWidth="1"/>
    <col min="9218" max="9223" width="10.81640625" customWidth="1"/>
    <col min="9473" max="9473" width="31.7265625" customWidth="1"/>
    <col min="9474" max="9479" width="10.81640625" customWidth="1"/>
    <col min="9729" max="9729" width="31.7265625" customWidth="1"/>
    <col min="9730" max="9735" width="10.81640625" customWidth="1"/>
    <col min="9985" max="9985" width="31.7265625" customWidth="1"/>
    <col min="9986" max="9991" width="10.81640625" customWidth="1"/>
    <col min="10241" max="10241" width="31.7265625" customWidth="1"/>
    <col min="10242" max="10247" width="10.81640625" customWidth="1"/>
    <col min="10497" max="10497" width="31.7265625" customWidth="1"/>
    <col min="10498" max="10503" width="10.81640625" customWidth="1"/>
    <col min="10753" max="10753" width="31.7265625" customWidth="1"/>
    <col min="10754" max="10759" width="10.81640625" customWidth="1"/>
    <col min="11009" max="11009" width="31.7265625" customWidth="1"/>
    <col min="11010" max="11015" width="10.81640625" customWidth="1"/>
    <col min="11265" max="11265" width="31.7265625" customWidth="1"/>
    <col min="11266" max="11271" width="10.81640625" customWidth="1"/>
    <col min="11521" max="11521" width="31.7265625" customWidth="1"/>
    <col min="11522" max="11527" width="10.81640625" customWidth="1"/>
    <col min="11777" max="11777" width="31.7265625" customWidth="1"/>
    <col min="11778" max="11783" width="10.81640625" customWidth="1"/>
    <col min="12033" max="12033" width="31.7265625" customWidth="1"/>
    <col min="12034" max="12039" width="10.81640625" customWidth="1"/>
    <col min="12289" max="12289" width="31.7265625" customWidth="1"/>
    <col min="12290" max="12295" width="10.81640625" customWidth="1"/>
    <col min="12545" max="12545" width="31.7265625" customWidth="1"/>
    <col min="12546" max="12551" width="10.81640625" customWidth="1"/>
    <col min="12801" max="12801" width="31.7265625" customWidth="1"/>
    <col min="12802" max="12807" width="10.81640625" customWidth="1"/>
    <col min="13057" max="13057" width="31.7265625" customWidth="1"/>
    <col min="13058" max="13063" width="10.81640625" customWidth="1"/>
    <col min="13313" max="13313" width="31.7265625" customWidth="1"/>
    <col min="13314" max="13319" width="10.81640625" customWidth="1"/>
    <col min="13569" max="13569" width="31.7265625" customWidth="1"/>
    <col min="13570" max="13575" width="10.81640625" customWidth="1"/>
    <col min="13825" max="13825" width="31.7265625" customWidth="1"/>
    <col min="13826" max="13831" width="10.81640625" customWidth="1"/>
    <col min="14081" max="14081" width="31.7265625" customWidth="1"/>
    <col min="14082" max="14087" width="10.81640625" customWidth="1"/>
    <col min="14337" max="14337" width="31.7265625" customWidth="1"/>
    <col min="14338" max="14343" width="10.81640625" customWidth="1"/>
    <col min="14593" max="14593" width="31.7265625" customWidth="1"/>
    <col min="14594" max="14599" width="10.81640625" customWidth="1"/>
    <col min="14849" max="14849" width="31.7265625" customWidth="1"/>
    <col min="14850" max="14855" width="10.81640625" customWidth="1"/>
    <col min="15105" max="15105" width="31.7265625" customWidth="1"/>
    <col min="15106" max="15111" width="10.81640625" customWidth="1"/>
    <col min="15361" max="15361" width="31.7265625" customWidth="1"/>
    <col min="15362" max="15367" width="10.81640625" customWidth="1"/>
    <col min="15617" max="15617" width="31.7265625" customWidth="1"/>
    <col min="15618" max="15623" width="10.81640625" customWidth="1"/>
    <col min="15873" max="15873" width="31.7265625" customWidth="1"/>
    <col min="15874" max="15879" width="10.81640625" customWidth="1"/>
    <col min="16129" max="16129" width="31.7265625" customWidth="1"/>
    <col min="16130" max="16135" width="10.81640625" customWidth="1"/>
  </cols>
  <sheetData>
    <row r="1" spans="1:7" x14ac:dyDescent="0.35">
      <c r="A1" s="202" t="s">
        <v>1167</v>
      </c>
      <c r="B1" s="202"/>
    </row>
    <row r="2" spans="1:7" ht="24" customHeight="1" x14ac:dyDescent="0.35">
      <c r="A2" s="203" t="s">
        <v>1166</v>
      </c>
      <c r="B2" s="204"/>
      <c r="C2" s="204"/>
      <c r="D2" s="204"/>
      <c r="E2" s="204"/>
      <c r="F2" s="204"/>
      <c r="G2" s="204"/>
    </row>
    <row r="3" spans="1:7" ht="24" customHeight="1" thickBot="1" x14ac:dyDescent="0.4">
      <c r="A3" s="150"/>
      <c r="B3" s="205" t="s">
        <v>1138</v>
      </c>
      <c r="C3" s="205"/>
      <c r="D3" s="205"/>
      <c r="E3" s="205"/>
      <c r="F3" s="205"/>
      <c r="G3" s="206"/>
    </row>
    <row r="4" spans="1:7" ht="23.25" customHeight="1" thickTop="1" x14ac:dyDescent="0.35">
      <c r="A4" s="150"/>
      <c r="B4" s="149"/>
      <c r="C4" s="207" t="s">
        <v>1137</v>
      </c>
      <c r="D4" s="207"/>
      <c r="E4" s="207"/>
      <c r="F4" s="207"/>
      <c r="G4" s="207"/>
    </row>
    <row r="5" spans="1:7" ht="46.5" customHeight="1" thickBot="1" x14ac:dyDescent="0.4">
      <c r="A5" s="148"/>
      <c r="B5" s="147" t="s">
        <v>1165</v>
      </c>
      <c r="C5" s="147" t="s">
        <v>1136</v>
      </c>
      <c r="D5" s="147" t="s">
        <v>1135</v>
      </c>
      <c r="E5" s="147" t="s">
        <v>1164</v>
      </c>
      <c r="F5" s="147" t="s">
        <v>1163</v>
      </c>
      <c r="G5" s="147" t="s">
        <v>1134</v>
      </c>
    </row>
    <row r="6" spans="1:7" ht="24" customHeight="1" thickTop="1" x14ac:dyDescent="0.35">
      <c r="A6" s="146" t="s">
        <v>1133</v>
      </c>
      <c r="B6" s="145">
        <v>123.53</v>
      </c>
      <c r="C6" s="145">
        <v>77.069999999999993</v>
      </c>
      <c r="D6" s="145">
        <v>7.45</v>
      </c>
      <c r="E6" s="145">
        <v>9.34</v>
      </c>
      <c r="F6" s="145">
        <v>22.84</v>
      </c>
      <c r="G6" s="145">
        <v>6.83</v>
      </c>
    </row>
    <row r="7" spans="1:7" ht="24" customHeight="1" x14ac:dyDescent="0.35">
      <c r="A7" s="140" t="s">
        <v>1132</v>
      </c>
      <c r="B7" s="138" t="s">
        <v>1141</v>
      </c>
      <c r="C7" s="138" t="s">
        <v>1141</v>
      </c>
      <c r="D7" s="138" t="s">
        <v>1141</v>
      </c>
      <c r="E7" s="138" t="s">
        <v>1141</v>
      </c>
      <c r="F7" s="138" t="s">
        <v>1141</v>
      </c>
      <c r="G7" s="138" t="s">
        <v>1141</v>
      </c>
    </row>
    <row r="8" spans="1:7" ht="15" customHeight="1" x14ac:dyDescent="0.35">
      <c r="A8" s="137" t="s">
        <v>1131</v>
      </c>
      <c r="B8" s="134">
        <v>21.92</v>
      </c>
      <c r="C8" s="134">
        <v>11.23</v>
      </c>
      <c r="D8" s="134">
        <v>1.95</v>
      </c>
      <c r="E8" s="134">
        <v>3.15</v>
      </c>
      <c r="F8" s="134">
        <v>5.0999999999999996</v>
      </c>
      <c r="G8" s="134">
        <v>0.5</v>
      </c>
    </row>
    <row r="9" spans="1:7" x14ac:dyDescent="0.35">
      <c r="A9" s="135" t="s">
        <v>1130</v>
      </c>
      <c r="B9" s="134">
        <v>5.88</v>
      </c>
      <c r="C9" s="134">
        <v>3.34</v>
      </c>
      <c r="D9" s="134">
        <v>0.3</v>
      </c>
      <c r="E9" s="134">
        <v>0.99</v>
      </c>
      <c r="F9" s="134">
        <v>1.1000000000000001</v>
      </c>
      <c r="G9" s="134">
        <v>0.14000000000000001</v>
      </c>
    </row>
    <row r="10" spans="1:7" x14ac:dyDescent="0.35">
      <c r="A10" s="135" t="s">
        <v>1129</v>
      </c>
      <c r="B10" s="134">
        <v>16.04</v>
      </c>
      <c r="C10" s="134">
        <v>7.89</v>
      </c>
      <c r="D10" s="134">
        <v>1.65</v>
      </c>
      <c r="E10" s="134">
        <v>2.15</v>
      </c>
      <c r="F10" s="134">
        <v>3.99</v>
      </c>
      <c r="G10" s="134">
        <v>0.36</v>
      </c>
    </row>
    <row r="11" spans="1:7" x14ac:dyDescent="0.35">
      <c r="A11" s="137" t="s">
        <v>1128</v>
      </c>
      <c r="B11" s="134">
        <v>27.04</v>
      </c>
      <c r="C11" s="134">
        <v>18.579999999999998</v>
      </c>
      <c r="D11" s="134">
        <v>1.33</v>
      </c>
      <c r="E11" s="134">
        <v>1.95</v>
      </c>
      <c r="F11" s="134">
        <v>4.2</v>
      </c>
      <c r="G11" s="134">
        <v>0.97</v>
      </c>
    </row>
    <row r="12" spans="1:7" x14ac:dyDescent="0.35">
      <c r="A12" s="135" t="s">
        <v>1127</v>
      </c>
      <c r="B12" s="134">
        <v>18.55</v>
      </c>
      <c r="C12" s="134">
        <v>12.59</v>
      </c>
      <c r="D12" s="134">
        <v>0.91</v>
      </c>
      <c r="E12" s="134">
        <v>1.49</v>
      </c>
      <c r="F12" s="134">
        <v>2.94</v>
      </c>
      <c r="G12" s="134">
        <v>0.63</v>
      </c>
    </row>
    <row r="13" spans="1:7" ht="15" customHeight="1" x14ac:dyDescent="0.35">
      <c r="A13" s="135" t="s">
        <v>1126</v>
      </c>
      <c r="B13" s="134">
        <v>8.5</v>
      </c>
      <c r="C13" s="134">
        <v>5.99</v>
      </c>
      <c r="D13" s="134">
        <v>0.43</v>
      </c>
      <c r="E13" s="134">
        <v>0.47</v>
      </c>
      <c r="F13" s="134">
        <v>1.26</v>
      </c>
      <c r="G13" s="134">
        <v>0.35</v>
      </c>
    </row>
    <row r="14" spans="1:7" x14ac:dyDescent="0.35">
      <c r="A14" s="137" t="s">
        <v>1125</v>
      </c>
      <c r="B14" s="134">
        <v>46.84</v>
      </c>
      <c r="C14" s="134">
        <v>30.29</v>
      </c>
      <c r="D14" s="134">
        <v>2.48</v>
      </c>
      <c r="E14" s="134">
        <v>2.36</v>
      </c>
      <c r="F14" s="134">
        <v>7.83</v>
      </c>
      <c r="G14" s="134">
        <v>3.89</v>
      </c>
    </row>
    <row r="15" spans="1:7" x14ac:dyDescent="0.35">
      <c r="A15" s="135" t="s">
        <v>1124</v>
      </c>
      <c r="B15" s="134">
        <v>24.84</v>
      </c>
      <c r="C15" s="134">
        <v>15.25</v>
      </c>
      <c r="D15" s="134">
        <v>1.92</v>
      </c>
      <c r="E15" s="134">
        <v>1.17</v>
      </c>
      <c r="F15" s="134">
        <v>4.51</v>
      </c>
      <c r="G15" s="134">
        <v>2</v>
      </c>
    </row>
    <row r="16" spans="1:7" x14ac:dyDescent="0.35">
      <c r="A16" s="135" t="s">
        <v>1123</v>
      </c>
      <c r="B16" s="134">
        <v>7.38</v>
      </c>
      <c r="C16" s="134">
        <v>5.17</v>
      </c>
      <c r="D16" s="134">
        <v>0.19</v>
      </c>
      <c r="E16" s="134">
        <v>0.41</v>
      </c>
      <c r="F16" s="134">
        <v>0.84</v>
      </c>
      <c r="G16" s="134">
        <v>0.77</v>
      </c>
    </row>
    <row r="17" spans="1:7" ht="15" customHeight="1" x14ac:dyDescent="0.35">
      <c r="A17" s="135" t="s">
        <v>1122</v>
      </c>
      <c r="B17" s="134">
        <v>14.62</v>
      </c>
      <c r="C17" s="134">
        <v>9.8699999999999992</v>
      </c>
      <c r="D17" s="134">
        <v>0.36</v>
      </c>
      <c r="E17" s="134">
        <v>0.78</v>
      </c>
      <c r="F17" s="134">
        <v>2.48</v>
      </c>
      <c r="G17" s="134">
        <v>1.1200000000000001</v>
      </c>
    </row>
    <row r="18" spans="1:7" x14ac:dyDescent="0.35">
      <c r="A18" s="137" t="s">
        <v>1121</v>
      </c>
      <c r="B18" s="134">
        <v>27.72</v>
      </c>
      <c r="C18" s="134">
        <v>16.97</v>
      </c>
      <c r="D18" s="134">
        <v>1.69</v>
      </c>
      <c r="E18" s="134">
        <v>1.89</v>
      </c>
      <c r="F18" s="134">
        <v>5.7</v>
      </c>
      <c r="G18" s="134">
        <v>1.47</v>
      </c>
    </row>
    <row r="19" spans="1:7" x14ac:dyDescent="0.35">
      <c r="A19" s="135" t="s">
        <v>1120</v>
      </c>
      <c r="B19" s="134">
        <v>9.2200000000000006</v>
      </c>
      <c r="C19" s="134">
        <v>6.06</v>
      </c>
      <c r="D19" s="134">
        <v>0.5</v>
      </c>
      <c r="E19" s="134">
        <v>0.52</v>
      </c>
      <c r="F19" s="134">
        <v>1.47</v>
      </c>
      <c r="G19" s="134">
        <v>0.67</v>
      </c>
    </row>
    <row r="20" spans="1:7" x14ac:dyDescent="0.35">
      <c r="A20" s="141" t="s">
        <v>1119</v>
      </c>
      <c r="B20" s="134">
        <v>4.62</v>
      </c>
      <c r="C20" s="134">
        <v>3.1</v>
      </c>
      <c r="D20" s="134">
        <v>0.28999999999999998</v>
      </c>
      <c r="E20" s="134">
        <v>0.26</v>
      </c>
      <c r="F20" s="134">
        <v>0.73</v>
      </c>
      <c r="G20" s="134">
        <v>0.24</v>
      </c>
    </row>
    <row r="21" spans="1:7" x14ac:dyDescent="0.35">
      <c r="A21" s="141" t="s">
        <v>1118</v>
      </c>
      <c r="B21" s="134">
        <v>4.5999999999999996</v>
      </c>
      <c r="C21" s="134">
        <v>2.96</v>
      </c>
      <c r="D21" s="134">
        <v>0.21</v>
      </c>
      <c r="E21" s="134">
        <v>0.26</v>
      </c>
      <c r="F21" s="134">
        <v>0.74</v>
      </c>
      <c r="G21" s="134">
        <v>0.43</v>
      </c>
    </row>
    <row r="22" spans="1:7" x14ac:dyDescent="0.35">
      <c r="A22" s="135" t="s">
        <v>1117</v>
      </c>
      <c r="B22" s="134">
        <v>18.510000000000002</v>
      </c>
      <c r="C22" s="134">
        <v>10.91</v>
      </c>
      <c r="D22" s="134">
        <v>1.19</v>
      </c>
      <c r="E22" s="134">
        <v>1.36</v>
      </c>
      <c r="F22" s="134">
        <v>4.24</v>
      </c>
      <c r="G22" s="134">
        <v>0.8</v>
      </c>
    </row>
    <row r="23" spans="1:7" ht="24" customHeight="1" x14ac:dyDescent="0.35">
      <c r="A23" s="140" t="s">
        <v>1162</v>
      </c>
      <c r="B23" s="138" t="s">
        <v>1141</v>
      </c>
      <c r="C23" s="138" t="s">
        <v>1141</v>
      </c>
      <c r="D23" s="138" t="s">
        <v>1141</v>
      </c>
      <c r="E23" s="138" t="s">
        <v>1141</v>
      </c>
      <c r="F23" s="138" t="s">
        <v>1141</v>
      </c>
      <c r="G23" s="138" t="s">
        <v>1141</v>
      </c>
    </row>
    <row r="24" spans="1:7" x14ac:dyDescent="0.35">
      <c r="A24" s="137" t="s">
        <v>991</v>
      </c>
      <c r="B24" s="134">
        <v>100.44</v>
      </c>
      <c r="C24" s="134">
        <v>58.8</v>
      </c>
      <c r="D24" s="134">
        <v>7.04</v>
      </c>
      <c r="E24" s="134">
        <v>9.02</v>
      </c>
      <c r="F24" s="134">
        <v>22.27</v>
      </c>
      <c r="G24" s="134">
        <v>3.31</v>
      </c>
    </row>
    <row r="25" spans="1:7" s="36" customFormat="1" x14ac:dyDescent="0.35">
      <c r="A25" s="135" t="s">
        <v>1116</v>
      </c>
      <c r="B25" s="134">
        <v>89.24</v>
      </c>
      <c r="C25" s="134">
        <v>50.99</v>
      </c>
      <c r="D25" s="134">
        <v>6.57</v>
      </c>
      <c r="E25" s="134">
        <v>7.95</v>
      </c>
      <c r="F25" s="134">
        <v>21.2</v>
      </c>
      <c r="G25" s="134">
        <v>2.5299999999999998</v>
      </c>
    </row>
    <row r="26" spans="1:7" s="36" customFormat="1" x14ac:dyDescent="0.35">
      <c r="A26" s="135" t="s">
        <v>1115</v>
      </c>
      <c r="B26" s="134">
        <v>11.2</v>
      </c>
      <c r="C26" s="134">
        <v>7.82</v>
      </c>
      <c r="D26" s="134">
        <v>0.47</v>
      </c>
      <c r="E26" s="134">
        <v>1.07</v>
      </c>
      <c r="F26" s="134">
        <v>1.07</v>
      </c>
      <c r="G26" s="134">
        <v>0.77</v>
      </c>
    </row>
    <row r="27" spans="1:7" x14ac:dyDescent="0.35">
      <c r="A27" s="137" t="s">
        <v>992</v>
      </c>
      <c r="B27" s="134">
        <v>23.09</v>
      </c>
      <c r="C27" s="134">
        <v>18.27</v>
      </c>
      <c r="D27" s="134">
        <v>0.41</v>
      </c>
      <c r="E27" s="134">
        <v>0.32</v>
      </c>
      <c r="F27" s="134">
        <v>0.56999999999999995</v>
      </c>
      <c r="G27" s="134">
        <v>3.52</v>
      </c>
    </row>
    <row r="28" spans="1:7" ht="34" customHeight="1" x14ac:dyDescent="0.35">
      <c r="A28" s="140" t="s">
        <v>1161</v>
      </c>
      <c r="B28" s="138" t="s">
        <v>1141</v>
      </c>
      <c r="C28" s="138" t="s">
        <v>1141</v>
      </c>
      <c r="D28" s="138" t="s">
        <v>1141</v>
      </c>
      <c r="E28" s="138" t="s">
        <v>1141</v>
      </c>
      <c r="F28" s="138" t="s">
        <v>1141</v>
      </c>
      <c r="G28" s="138" t="s">
        <v>1141</v>
      </c>
    </row>
    <row r="29" spans="1:7" x14ac:dyDescent="0.35">
      <c r="A29" s="137" t="s">
        <v>1114</v>
      </c>
      <c r="B29" s="134">
        <v>42.5</v>
      </c>
      <c r="C29" s="134">
        <v>28.04</v>
      </c>
      <c r="D29" s="134">
        <v>2.4300000000000002</v>
      </c>
      <c r="E29" s="134">
        <v>3.78</v>
      </c>
      <c r="F29" s="134">
        <v>6.74</v>
      </c>
      <c r="G29" s="134">
        <v>1.52</v>
      </c>
    </row>
    <row r="30" spans="1:7" x14ac:dyDescent="0.35">
      <c r="A30" s="137" t="s">
        <v>1113</v>
      </c>
      <c r="B30" s="134">
        <v>36.79</v>
      </c>
      <c r="C30" s="134">
        <v>21.89</v>
      </c>
      <c r="D30" s="134">
        <v>2.8</v>
      </c>
      <c r="E30" s="134">
        <v>2.72</v>
      </c>
      <c r="F30" s="134">
        <v>7.03</v>
      </c>
      <c r="G30" s="134">
        <v>2.35</v>
      </c>
    </row>
    <row r="31" spans="1:7" x14ac:dyDescent="0.35">
      <c r="A31" s="137" t="s">
        <v>1112</v>
      </c>
      <c r="B31" s="134">
        <v>15.06</v>
      </c>
      <c r="C31" s="134">
        <v>9.07</v>
      </c>
      <c r="D31" s="134">
        <v>0.9</v>
      </c>
      <c r="E31" s="134">
        <v>1.1200000000000001</v>
      </c>
      <c r="F31" s="134">
        <v>3.12</v>
      </c>
      <c r="G31" s="134">
        <v>0.83</v>
      </c>
    </row>
    <row r="32" spans="1:7" ht="24" customHeight="1" x14ac:dyDescent="0.35">
      <c r="A32" s="137" t="s">
        <v>1111</v>
      </c>
      <c r="B32" s="134">
        <v>22.31</v>
      </c>
      <c r="C32" s="134">
        <v>13.98</v>
      </c>
      <c r="D32" s="134">
        <v>0.92</v>
      </c>
      <c r="E32" s="134">
        <v>1.25</v>
      </c>
      <c r="F32" s="134">
        <v>4.37</v>
      </c>
      <c r="G32" s="134">
        <v>1.8</v>
      </c>
    </row>
    <row r="33" spans="1:7" x14ac:dyDescent="0.35">
      <c r="A33" s="137" t="s">
        <v>1110</v>
      </c>
      <c r="B33" s="134">
        <v>6.87</v>
      </c>
      <c r="C33" s="134">
        <v>4.09</v>
      </c>
      <c r="D33" s="134">
        <v>0.4</v>
      </c>
      <c r="E33" s="134">
        <v>0.48</v>
      </c>
      <c r="F33" s="134">
        <v>1.57</v>
      </c>
      <c r="G33" s="134">
        <v>0.34</v>
      </c>
    </row>
    <row r="34" spans="1:7" x14ac:dyDescent="0.35">
      <c r="A34" s="140" t="s">
        <v>1109</v>
      </c>
      <c r="B34" s="138" t="s">
        <v>1141</v>
      </c>
      <c r="C34" s="138" t="s">
        <v>1141</v>
      </c>
      <c r="D34" s="138" t="s">
        <v>1141</v>
      </c>
      <c r="E34" s="138" t="s">
        <v>1141</v>
      </c>
      <c r="F34" s="138" t="s">
        <v>1141</v>
      </c>
      <c r="G34" s="138" t="s">
        <v>1141</v>
      </c>
    </row>
    <row r="35" spans="1:7" x14ac:dyDescent="0.35">
      <c r="A35" s="137" t="s">
        <v>1108</v>
      </c>
      <c r="B35" s="134">
        <v>20.260000000000002</v>
      </c>
      <c r="C35" s="134">
        <v>13.58</v>
      </c>
      <c r="D35" s="134">
        <v>1.1399999999999999</v>
      </c>
      <c r="E35" s="134">
        <v>2.36</v>
      </c>
      <c r="F35" s="134">
        <v>3.08</v>
      </c>
      <c r="G35" s="134">
        <v>0.09</v>
      </c>
    </row>
    <row r="36" spans="1:7" x14ac:dyDescent="0.35">
      <c r="A36" s="137" t="s">
        <v>1107</v>
      </c>
      <c r="B36" s="134">
        <v>12.48</v>
      </c>
      <c r="C36" s="134">
        <v>9.9</v>
      </c>
      <c r="D36" s="134">
        <v>0.4</v>
      </c>
      <c r="E36" s="134">
        <v>0.77</v>
      </c>
      <c r="F36" s="134">
        <v>1.25</v>
      </c>
      <c r="G36" s="134">
        <v>0.16</v>
      </c>
    </row>
    <row r="37" spans="1:7" x14ac:dyDescent="0.35">
      <c r="A37" s="137" t="s">
        <v>1106</v>
      </c>
      <c r="B37" s="134">
        <v>12.76</v>
      </c>
      <c r="C37" s="134">
        <v>8.23</v>
      </c>
      <c r="D37" s="134">
        <v>0.63</v>
      </c>
      <c r="E37" s="134">
        <v>1.1200000000000001</v>
      </c>
      <c r="F37" s="134">
        <v>2.41</v>
      </c>
      <c r="G37" s="134">
        <v>0.37</v>
      </c>
    </row>
    <row r="38" spans="1:7" ht="24" customHeight="1" x14ac:dyDescent="0.35">
      <c r="A38" s="137" t="s">
        <v>1105</v>
      </c>
      <c r="B38" s="134">
        <v>18.34</v>
      </c>
      <c r="C38" s="134">
        <v>10.46</v>
      </c>
      <c r="D38" s="134">
        <v>0.97</v>
      </c>
      <c r="E38" s="134">
        <v>1.56</v>
      </c>
      <c r="F38" s="134">
        <v>4.01</v>
      </c>
      <c r="G38" s="134">
        <v>1.34</v>
      </c>
    </row>
    <row r="39" spans="1:7" x14ac:dyDescent="0.35">
      <c r="A39" s="137" t="s">
        <v>1104</v>
      </c>
      <c r="B39" s="134">
        <v>16.3</v>
      </c>
      <c r="C39" s="134">
        <v>8.67</v>
      </c>
      <c r="D39" s="134">
        <v>1.26</v>
      </c>
      <c r="E39" s="134">
        <v>1.43</v>
      </c>
      <c r="F39" s="134">
        <v>3.6</v>
      </c>
      <c r="G39" s="134">
        <v>1.33</v>
      </c>
    </row>
    <row r="40" spans="1:7" x14ac:dyDescent="0.35">
      <c r="A40" s="137" t="s">
        <v>1103</v>
      </c>
      <c r="B40" s="134">
        <v>17.16</v>
      </c>
      <c r="C40" s="134">
        <v>10.65</v>
      </c>
      <c r="D40" s="134">
        <v>1.08</v>
      </c>
      <c r="E40" s="134">
        <v>0.95</v>
      </c>
      <c r="F40" s="134">
        <v>2.5499999999999998</v>
      </c>
      <c r="G40" s="134">
        <v>1.92</v>
      </c>
    </row>
    <row r="41" spans="1:7" x14ac:dyDescent="0.35">
      <c r="A41" s="137" t="s">
        <v>1102</v>
      </c>
      <c r="B41" s="134">
        <v>16.16</v>
      </c>
      <c r="C41" s="134">
        <v>9.98</v>
      </c>
      <c r="D41" s="134">
        <v>1.31</v>
      </c>
      <c r="E41" s="134">
        <v>0.72</v>
      </c>
      <c r="F41" s="134">
        <v>3.17</v>
      </c>
      <c r="G41" s="134">
        <v>0.98</v>
      </c>
    </row>
    <row r="42" spans="1:7" x14ac:dyDescent="0.35">
      <c r="A42" s="137" t="s">
        <v>1101</v>
      </c>
      <c r="B42" s="134">
        <v>5.53</v>
      </c>
      <c r="C42" s="134">
        <v>3.05</v>
      </c>
      <c r="D42" s="134">
        <v>0.37</v>
      </c>
      <c r="E42" s="134">
        <v>0.26</v>
      </c>
      <c r="F42" s="134">
        <v>1.52</v>
      </c>
      <c r="G42" s="134">
        <v>0.32</v>
      </c>
    </row>
    <row r="43" spans="1:7" x14ac:dyDescent="0.35">
      <c r="A43" s="137" t="s">
        <v>1160</v>
      </c>
      <c r="B43" s="134">
        <v>4.5599999999999996</v>
      </c>
      <c r="C43" s="134">
        <v>2.5299999999999998</v>
      </c>
      <c r="D43" s="134">
        <v>0.28999999999999998</v>
      </c>
      <c r="E43" s="134">
        <v>0.18</v>
      </c>
      <c r="F43" s="134">
        <v>1.26</v>
      </c>
      <c r="G43" s="134">
        <v>0.31</v>
      </c>
    </row>
    <row r="44" spans="1:7" x14ac:dyDescent="0.35">
      <c r="A44" s="140" t="s">
        <v>1100</v>
      </c>
      <c r="B44" s="138" t="s">
        <v>1141</v>
      </c>
      <c r="C44" s="138" t="s">
        <v>1141</v>
      </c>
      <c r="D44" s="138" t="s">
        <v>1141</v>
      </c>
      <c r="E44" s="138" t="s">
        <v>1141</v>
      </c>
      <c r="F44" s="138" t="s">
        <v>1141</v>
      </c>
      <c r="G44" s="138" t="s">
        <v>1141</v>
      </c>
    </row>
    <row r="45" spans="1:7" x14ac:dyDescent="0.35">
      <c r="A45" s="137" t="s">
        <v>1159</v>
      </c>
      <c r="B45" s="134">
        <v>47.15</v>
      </c>
      <c r="C45" s="134">
        <v>44.59</v>
      </c>
      <c r="D45" s="134">
        <v>2.57</v>
      </c>
      <c r="E45" s="134" t="s">
        <v>1014</v>
      </c>
      <c r="F45" s="134" t="s">
        <v>1014</v>
      </c>
      <c r="G45" s="134" t="s">
        <v>1014</v>
      </c>
    </row>
    <row r="46" spans="1:7" x14ac:dyDescent="0.35">
      <c r="A46" s="137" t="s">
        <v>1158</v>
      </c>
      <c r="B46" s="134">
        <v>32.47</v>
      </c>
      <c r="C46" s="134">
        <v>28.53</v>
      </c>
      <c r="D46" s="134">
        <v>3.94</v>
      </c>
      <c r="E46" s="134" t="s">
        <v>1014</v>
      </c>
      <c r="F46" s="134" t="s">
        <v>1014</v>
      </c>
      <c r="G46" s="134" t="s">
        <v>1014</v>
      </c>
    </row>
    <row r="47" spans="1:7" ht="24" customHeight="1" x14ac:dyDescent="0.35">
      <c r="A47" s="137" t="s">
        <v>1157</v>
      </c>
      <c r="B47" s="134">
        <v>2.61</v>
      </c>
      <c r="C47" s="134">
        <v>1.76</v>
      </c>
      <c r="D47" s="134">
        <v>0.85</v>
      </c>
      <c r="E47" s="134" t="s">
        <v>1014</v>
      </c>
      <c r="F47" s="134" t="s">
        <v>1014</v>
      </c>
      <c r="G47" s="134" t="s">
        <v>1014</v>
      </c>
    </row>
    <row r="48" spans="1:7" x14ac:dyDescent="0.35">
      <c r="A48" s="137" t="s">
        <v>1156</v>
      </c>
      <c r="B48" s="134">
        <v>2.2799999999999998</v>
      </c>
      <c r="C48" s="134">
        <v>2.19</v>
      </c>
      <c r="D48" s="134">
        <v>0.09</v>
      </c>
      <c r="E48" s="134" t="s">
        <v>1014</v>
      </c>
      <c r="F48" s="134" t="s">
        <v>1014</v>
      </c>
      <c r="G48" s="134" t="s">
        <v>1014</v>
      </c>
    </row>
    <row r="49" spans="1:7" ht="26.5" x14ac:dyDescent="0.35">
      <c r="A49" s="137" t="s">
        <v>1068</v>
      </c>
      <c r="B49" s="134">
        <v>39.01</v>
      </c>
      <c r="C49" s="134" t="s">
        <v>1014</v>
      </c>
      <c r="D49" s="134" t="s">
        <v>1014</v>
      </c>
      <c r="E49" s="134">
        <v>9.34</v>
      </c>
      <c r="F49" s="134">
        <v>22.84</v>
      </c>
      <c r="G49" s="134">
        <v>6.83</v>
      </c>
    </row>
    <row r="50" spans="1:7" x14ac:dyDescent="0.35">
      <c r="A50" s="140" t="s">
        <v>1099</v>
      </c>
      <c r="B50" s="138" t="s">
        <v>1141</v>
      </c>
      <c r="C50" s="138" t="s">
        <v>1141</v>
      </c>
      <c r="D50" s="138" t="s">
        <v>1141</v>
      </c>
      <c r="E50" s="138" t="s">
        <v>1141</v>
      </c>
      <c r="F50" s="138" t="s">
        <v>1141</v>
      </c>
      <c r="G50" s="138" t="s">
        <v>1141</v>
      </c>
    </row>
    <row r="51" spans="1:7" ht="26.5" x14ac:dyDescent="0.35">
      <c r="A51" s="137" t="s">
        <v>1155</v>
      </c>
      <c r="B51" s="134">
        <v>45.44</v>
      </c>
      <c r="C51" s="134">
        <v>31.14</v>
      </c>
      <c r="D51" s="134">
        <v>2.83</v>
      </c>
      <c r="E51" s="134">
        <v>2.23</v>
      </c>
      <c r="F51" s="134">
        <v>3.79</v>
      </c>
      <c r="G51" s="134">
        <v>5.45</v>
      </c>
    </row>
    <row r="52" spans="1:7" x14ac:dyDescent="0.35">
      <c r="A52" s="137" t="s">
        <v>1098</v>
      </c>
      <c r="B52" s="134">
        <v>33.369999999999997</v>
      </c>
      <c r="C52" s="134">
        <v>17.52</v>
      </c>
      <c r="D52" s="134">
        <v>2.0099999999999998</v>
      </c>
      <c r="E52" s="134">
        <v>3.79</v>
      </c>
      <c r="F52" s="134">
        <v>9.8000000000000007</v>
      </c>
      <c r="G52" s="134">
        <v>0.24</v>
      </c>
    </row>
    <row r="53" spans="1:7" ht="24" customHeight="1" x14ac:dyDescent="0.35">
      <c r="A53" s="137" t="s">
        <v>25</v>
      </c>
      <c r="B53" s="134">
        <v>18.8</v>
      </c>
      <c r="C53" s="134">
        <v>12.63</v>
      </c>
      <c r="D53" s="134">
        <v>0.92</v>
      </c>
      <c r="E53" s="134">
        <v>1.55</v>
      </c>
      <c r="F53" s="134">
        <v>2.86</v>
      </c>
      <c r="G53" s="134">
        <v>0.84</v>
      </c>
    </row>
    <row r="54" spans="1:7" ht="15" customHeight="1" x14ac:dyDescent="0.35">
      <c r="A54" s="137" t="s">
        <v>1097</v>
      </c>
      <c r="B54" s="134">
        <v>15.65</v>
      </c>
      <c r="C54" s="134">
        <v>10.54</v>
      </c>
      <c r="D54" s="134">
        <v>1.07</v>
      </c>
      <c r="E54" s="134">
        <v>0.89</v>
      </c>
      <c r="F54" s="134">
        <v>3.08</v>
      </c>
      <c r="G54" s="134">
        <v>0.08</v>
      </c>
    </row>
    <row r="55" spans="1:7" x14ac:dyDescent="0.35">
      <c r="A55" s="137" t="s">
        <v>1154</v>
      </c>
      <c r="B55" s="134">
        <v>6.42</v>
      </c>
      <c r="C55" s="134">
        <v>2.89</v>
      </c>
      <c r="D55" s="134">
        <v>0.41</v>
      </c>
      <c r="E55" s="134">
        <v>0.5</v>
      </c>
      <c r="F55" s="134">
        <v>2.56</v>
      </c>
      <c r="G55" s="134" t="s">
        <v>1013</v>
      </c>
    </row>
    <row r="56" spans="1:7" x14ac:dyDescent="0.35">
      <c r="A56" s="137" t="s">
        <v>1153</v>
      </c>
      <c r="B56" s="134">
        <v>1.89</v>
      </c>
      <c r="C56" s="134">
        <v>1.1599999999999999</v>
      </c>
      <c r="D56" s="134">
        <v>0.11</v>
      </c>
      <c r="E56" s="134">
        <v>0.21</v>
      </c>
      <c r="F56" s="134">
        <v>0.3</v>
      </c>
      <c r="G56" s="134">
        <v>0.11</v>
      </c>
    </row>
    <row r="57" spans="1:7" x14ac:dyDescent="0.35">
      <c r="A57" s="137" t="s">
        <v>1096</v>
      </c>
      <c r="B57" s="134">
        <v>1.46</v>
      </c>
      <c r="C57" s="134">
        <v>0.94</v>
      </c>
      <c r="D57" s="134">
        <v>0.08</v>
      </c>
      <c r="E57" s="134">
        <v>0.14000000000000001</v>
      </c>
      <c r="F57" s="134">
        <v>0.31</v>
      </c>
      <c r="G57" s="134" t="s">
        <v>1014</v>
      </c>
    </row>
    <row r="58" spans="1:7" x14ac:dyDescent="0.35">
      <c r="A58" s="137" t="s">
        <v>1088</v>
      </c>
      <c r="B58" s="134">
        <v>0.5</v>
      </c>
      <c r="C58" s="134">
        <v>0.26</v>
      </c>
      <c r="D58" s="134" t="s">
        <v>1013</v>
      </c>
      <c r="E58" s="134" t="s">
        <v>1013</v>
      </c>
      <c r="F58" s="134">
        <v>0.14000000000000001</v>
      </c>
      <c r="G58" s="134" t="s">
        <v>1013</v>
      </c>
    </row>
    <row r="59" spans="1:7" x14ac:dyDescent="0.35">
      <c r="A59" s="140" t="s">
        <v>1095</v>
      </c>
      <c r="B59" s="138" t="s">
        <v>1141</v>
      </c>
      <c r="C59" s="138" t="s">
        <v>1141</v>
      </c>
      <c r="D59" s="138" t="s">
        <v>1141</v>
      </c>
      <c r="E59" s="138" t="s">
        <v>1141</v>
      </c>
      <c r="F59" s="138" t="s">
        <v>1141</v>
      </c>
      <c r="G59" s="138" t="s">
        <v>1141</v>
      </c>
    </row>
    <row r="60" spans="1:7" x14ac:dyDescent="0.35">
      <c r="A60" s="137" t="s">
        <v>1094</v>
      </c>
      <c r="B60" s="134">
        <v>76.03</v>
      </c>
      <c r="C60" s="134">
        <v>61.56</v>
      </c>
      <c r="D60" s="134">
        <v>5.49</v>
      </c>
      <c r="E60" s="134">
        <v>5.89</v>
      </c>
      <c r="F60" s="134" t="s">
        <v>1014</v>
      </c>
      <c r="G60" s="134">
        <v>3.09</v>
      </c>
    </row>
    <row r="61" spans="1:7" x14ac:dyDescent="0.35">
      <c r="A61" s="137" t="s">
        <v>1093</v>
      </c>
      <c r="B61" s="134">
        <v>9.69</v>
      </c>
      <c r="C61" s="134">
        <v>5.87</v>
      </c>
      <c r="D61" s="134">
        <v>0.28000000000000003</v>
      </c>
      <c r="E61" s="134">
        <v>0.46</v>
      </c>
      <c r="F61" s="134" t="s">
        <v>1014</v>
      </c>
      <c r="G61" s="134">
        <v>3.08</v>
      </c>
    </row>
    <row r="62" spans="1:7" ht="24" customHeight="1" x14ac:dyDescent="0.35">
      <c r="A62" s="137" t="s">
        <v>1092</v>
      </c>
      <c r="B62" s="134">
        <v>5.19</v>
      </c>
      <c r="C62" s="134">
        <v>3.06</v>
      </c>
      <c r="D62" s="134">
        <v>0.55000000000000004</v>
      </c>
      <c r="E62" s="134">
        <v>1.23</v>
      </c>
      <c r="F62" s="134" t="s">
        <v>1014</v>
      </c>
      <c r="G62" s="134">
        <v>0.35</v>
      </c>
    </row>
    <row r="63" spans="1:7" x14ac:dyDescent="0.35">
      <c r="A63" s="137" t="s">
        <v>1091</v>
      </c>
      <c r="B63" s="134">
        <v>4.8899999999999997</v>
      </c>
      <c r="C63" s="134">
        <v>3.6</v>
      </c>
      <c r="D63" s="134">
        <v>0.59</v>
      </c>
      <c r="E63" s="134">
        <v>0.66</v>
      </c>
      <c r="F63" s="134" t="s">
        <v>1014</v>
      </c>
      <c r="G63" s="134" t="s">
        <v>1013</v>
      </c>
    </row>
    <row r="64" spans="1:7" x14ac:dyDescent="0.35">
      <c r="A64" s="137" t="s">
        <v>1090</v>
      </c>
      <c r="B64" s="134">
        <v>2.14</v>
      </c>
      <c r="C64" s="134">
        <v>1.58</v>
      </c>
      <c r="D64" s="134">
        <v>0.11</v>
      </c>
      <c r="E64" s="134">
        <v>0.43</v>
      </c>
      <c r="F64" s="134" t="s">
        <v>1014</v>
      </c>
      <c r="G64" s="134" t="s">
        <v>1013</v>
      </c>
    </row>
    <row r="65" spans="1:7" x14ac:dyDescent="0.35">
      <c r="A65" s="137" t="s">
        <v>1089</v>
      </c>
      <c r="B65" s="134">
        <v>1.49</v>
      </c>
      <c r="C65" s="134">
        <v>0.73</v>
      </c>
      <c r="D65" s="134">
        <v>0.18</v>
      </c>
      <c r="E65" s="134">
        <v>0.51</v>
      </c>
      <c r="F65" s="134" t="s">
        <v>1014</v>
      </c>
      <c r="G65" s="134">
        <v>0.08</v>
      </c>
    </row>
    <row r="66" spans="1:7" x14ac:dyDescent="0.35">
      <c r="A66" s="137" t="s">
        <v>1088</v>
      </c>
      <c r="B66" s="134">
        <v>1.26</v>
      </c>
      <c r="C66" s="134">
        <v>0.67</v>
      </c>
      <c r="D66" s="134">
        <v>0.27</v>
      </c>
      <c r="E66" s="134">
        <v>0.15</v>
      </c>
      <c r="F66" s="134" t="s">
        <v>1014</v>
      </c>
      <c r="G66" s="134">
        <v>0.18</v>
      </c>
    </row>
    <row r="67" spans="1:7" ht="26.5" x14ac:dyDescent="0.35">
      <c r="A67" s="137" t="s">
        <v>1033</v>
      </c>
      <c r="B67" s="134">
        <v>22.84</v>
      </c>
      <c r="C67" s="134" t="s">
        <v>1014</v>
      </c>
      <c r="D67" s="134" t="s">
        <v>1014</v>
      </c>
      <c r="E67" s="134" t="s">
        <v>1014</v>
      </c>
      <c r="F67" s="134">
        <v>22.84</v>
      </c>
      <c r="G67" s="134" t="s">
        <v>1014</v>
      </c>
    </row>
    <row r="68" spans="1:7" ht="26.5" x14ac:dyDescent="0.35">
      <c r="A68" s="140" t="s">
        <v>1087</v>
      </c>
      <c r="B68" s="138" t="s">
        <v>1141</v>
      </c>
      <c r="C68" s="138" t="s">
        <v>1141</v>
      </c>
      <c r="D68" s="138" t="s">
        <v>1141</v>
      </c>
      <c r="E68" s="138" t="s">
        <v>1141</v>
      </c>
      <c r="F68" s="138" t="s">
        <v>1141</v>
      </c>
      <c r="G68" s="138" t="s">
        <v>1141</v>
      </c>
    </row>
    <row r="69" spans="1:7" x14ac:dyDescent="0.35">
      <c r="A69" s="142" t="s">
        <v>1086</v>
      </c>
      <c r="B69" s="134">
        <v>4.59</v>
      </c>
      <c r="C69" s="134">
        <v>0.09</v>
      </c>
      <c r="D69" s="134">
        <v>0.05</v>
      </c>
      <c r="E69" s="134">
        <v>0.77</v>
      </c>
      <c r="F69" s="134">
        <v>3.56</v>
      </c>
      <c r="G69" s="134">
        <v>0.11</v>
      </c>
    </row>
    <row r="70" spans="1:7" x14ac:dyDescent="0.35">
      <c r="A70" s="142">
        <v>3</v>
      </c>
      <c r="B70" s="134">
        <v>8.73</v>
      </c>
      <c r="C70" s="134">
        <v>0.65</v>
      </c>
      <c r="D70" s="134">
        <v>0.3</v>
      </c>
      <c r="E70" s="134">
        <v>1.71</v>
      </c>
      <c r="F70" s="134">
        <v>5.86</v>
      </c>
      <c r="G70" s="134">
        <v>0.21</v>
      </c>
    </row>
    <row r="71" spans="1:7" ht="34" customHeight="1" x14ac:dyDescent="0.35">
      <c r="A71" s="142">
        <v>4</v>
      </c>
      <c r="B71" s="134">
        <v>15.95</v>
      </c>
      <c r="C71" s="134">
        <v>3.3</v>
      </c>
      <c r="D71" s="134">
        <v>1.46</v>
      </c>
      <c r="E71" s="134">
        <v>3.04</v>
      </c>
      <c r="F71" s="134">
        <v>6.98</v>
      </c>
      <c r="G71" s="134">
        <v>1.17</v>
      </c>
    </row>
    <row r="72" spans="1:7" x14ac:dyDescent="0.35">
      <c r="A72" s="142">
        <v>5</v>
      </c>
      <c r="B72" s="134">
        <v>19.54</v>
      </c>
      <c r="C72" s="134">
        <v>9.77</v>
      </c>
      <c r="D72" s="134">
        <v>1.81</v>
      </c>
      <c r="E72" s="134">
        <v>2.17</v>
      </c>
      <c r="F72" s="134">
        <v>4.13</v>
      </c>
      <c r="G72" s="134">
        <v>1.65</v>
      </c>
    </row>
    <row r="73" spans="1:7" x14ac:dyDescent="0.35">
      <c r="A73" s="142">
        <v>6</v>
      </c>
      <c r="B73" s="134">
        <v>22.1</v>
      </c>
      <c r="C73" s="134">
        <v>15.86</v>
      </c>
      <c r="D73" s="134">
        <v>1.66</v>
      </c>
      <c r="E73" s="134">
        <v>0.97</v>
      </c>
      <c r="F73" s="134">
        <v>1.68</v>
      </c>
      <c r="G73" s="134">
        <v>1.94</v>
      </c>
    </row>
    <row r="74" spans="1:7" x14ac:dyDescent="0.35">
      <c r="A74" s="142">
        <v>7</v>
      </c>
      <c r="B74" s="134">
        <v>18.86</v>
      </c>
      <c r="C74" s="134">
        <v>16.23</v>
      </c>
      <c r="D74" s="134">
        <v>1.1000000000000001</v>
      </c>
      <c r="E74" s="134">
        <v>0.27</v>
      </c>
      <c r="F74" s="134">
        <v>0.38</v>
      </c>
      <c r="G74" s="134">
        <v>0.87</v>
      </c>
    </row>
    <row r="75" spans="1:7" x14ac:dyDescent="0.35">
      <c r="A75" s="142">
        <v>8</v>
      </c>
      <c r="B75" s="134">
        <v>13.87</v>
      </c>
      <c r="C75" s="134">
        <v>12.42</v>
      </c>
      <c r="D75" s="134">
        <v>0.56000000000000005</v>
      </c>
      <c r="E75" s="134">
        <v>0.16</v>
      </c>
      <c r="F75" s="134">
        <v>0.15</v>
      </c>
      <c r="G75" s="134">
        <v>0.57999999999999996</v>
      </c>
    </row>
    <row r="76" spans="1:7" x14ac:dyDescent="0.35">
      <c r="A76" s="142" t="s">
        <v>1085</v>
      </c>
      <c r="B76" s="134">
        <v>19.899999999999999</v>
      </c>
      <c r="C76" s="134">
        <v>18.73</v>
      </c>
      <c r="D76" s="134">
        <v>0.51</v>
      </c>
      <c r="E76" s="134">
        <v>0.25</v>
      </c>
      <c r="F76" s="134">
        <v>0.11</v>
      </c>
      <c r="G76" s="134">
        <v>0.3</v>
      </c>
    </row>
    <row r="77" spans="1:7" x14ac:dyDescent="0.35">
      <c r="A77" s="140" t="s">
        <v>1084</v>
      </c>
      <c r="B77" s="134" t="s">
        <v>1141</v>
      </c>
      <c r="C77" s="134" t="s">
        <v>1141</v>
      </c>
      <c r="D77" s="134" t="s">
        <v>1141</v>
      </c>
      <c r="E77" s="134" t="s">
        <v>1141</v>
      </c>
      <c r="F77" s="134" t="s">
        <v>1141</v>
      </c>
      <c r="G77" s="134" t="s">
        <v>1141</v>
      </c>
    </row>
    <row r="78" spans="1:7" x14ac:dyDescent="0.35">
      <c r="A78" s="142">
        <v>0</v>
      </c>
      <c r="B78" s="134">
        <v>1.82</v>
      </c>
      <c r="C78" s="134">
        <v>0.1</v>
      </c>
      <c r="D78" s="134" t="s">
        <v>1013</v>
      </c>
      <c r="E78" s="134">
        <v>0.32</v>
      </c>
      <c r="F78" s="134">
        <v>1.36</v>
      </c>
      <c r="G78" s="134" t="s">
        <v>1013</v>
      </c>
    </row>
    <row r="79" spans="1:7" x14ac:dyDescent="0.35">
      <c r="A79" s="142">
        <v>1</v>
      </c>
      <c r="B79" s="134">
        <v>14.52</v>
      </c>
      <c r="C79" s="134">
        <v>1.25</v>
      </c>
      <c r="D79" s="134">
        <v>0.49</v>
      </c>
      <c r="E79" s="134">
        <v>2.61</v>
      </c>
      <c r="F79" s="134">
        <v>9.7799999999999994</v>
      </c>
      <c r="G79" s="134">
        <v>0.4</v>
      </c>
    </row>
    <row r="80" spans="1:7" ht="24" customHeight="1" x14ac:dyDescent="0.35">
      <c r="A80" s="142">
        <v>2</v>
      </c>
      <c r="B80" s="134">
        <v>30.67</v>
      </c>
      <c r="C80" s="134">
        <v>10.56</v>
      </c>
      <c r="D80" s="134">
        <v>3.19</v>
      </c>
      <c r="E80" s="134">
        <v>4.57</v>
      </c>
      <c r="F80" s="134">
        <v>9.99</v>
      </c>
      <c r="G80" s="134">
        <v>2.36</v>
      </c>
    </row>
    <row r="81" spans="1:7" x14ac:dyDescent="0.35">
      <c r="A81" s="142">
        <v>3</v>
      </c>
      <c r="B81" s="134">
        <v>48.27</v>
      </c>
      <c r="C81" s="134">
        <v>38.869999999999997</v>
      </c>
      <c r="D81" s="134">
        <v>2.94</v>
      </c>
      <c r="E81" s="134">
        <v>1.48</v>
      </c>
      <c r="F81" s="134">
        <v>1.51</v>
      </c>
      <c r="G81" s="134">
        <v>3.49</v>
      </c>
    </row>
    <row r="82" spans="1:7" x14ac:dyDescent="0.35">
      <c r="A82" s="142">
        <v>4</v>
      </c>
      <c r="B82" s="134">
        <v>22.08</v>
      </c>
      <c r="C82" s="134">
        <v>20.61</v>
      </c>
      <c r="D82" s="134">
        <v>0.57999999999999996</v>
      </c>
      <c r="E82" s="134">
        <v>0.23</v>
      </c>
      <c r="F82" s="134">
        <v>0.15</v>
      </c>
      <c r="G82" s="134">
        <v>0.51</v>
      </c>
    </row>
    <row r="83" spans="1:7" x14ac:dyDescent="0.35">
      <c r="A83" s="142" t="s">
        <v>1082</v>
      </c>
      <c r="B83" s="134">
        <v>6.16</v>
      </c>
      <c r="C83" s="134">
        <v>5.69</v>
      </c>
      <c r="D83" s="134">
        <v>0.21</v>
      </c>
      <c r="E83" s="134">
        <v>0.13</v>
      </c>
      <c r="F83" s="134" t="s">
        <v>1013</v>
      </c>
      <c r="G83" s="134">
        <v>7.0000000000000007E-2</v>
      </c>
    </row>
    <row r="84" spans="1:7" ht="26.5" x14ac:dyDescent="0.35">
      <c r="A84" s="140" t="s">
        <v>1083</v>
      </c>
      <c r="B84" s="138" t="s">
        <v>1141</v>
      </c>
      <c r="C84" s="138" t="s">
        <v>1141</v>
      </c>
      <c r="D84" s="138" t="s">
        <v>1141</v>
      </c>
      <c r="E84" s="138" t="s">
        <v>1141</v>
      </c>
      <c r="F84" s="138" t="s">
        <v>1141</v>
      </c>
      <c r="G84" s="138" t="s">
        <v>1141</v>
      </c>
    </row>
    <row r="85" spans="1:7" x14ac:dyDescent="0.35">
      <c r="A85" s="142">
        <v>1</v>
      </c>
      <c r="B85" s="134">
        <v>8.41</v>
      </c>
      <c r="C85" s="134">
        <v>1.43</v>
      </c>
      <c r="D85" s="134">
        <v>0.31</v>
      </c>
      <c r="E85" s="134">
        <v>1.55</v>
      </c>
      <c r="F85" s="134">
        <v>4.84</v>
      </c>
      <c r="G85" s="134">
        <v>0.28000000000000003</v>
      </c>
    </row>
    <row r="86" spans="1:7" x14ac:dyDescent="0.35">
      <c r="A86" s="142">
        <v>2</v>
      </c>
      <c r="B86" s="134">
        <v>27.88</v>
      </c>
      <c r="C86" s="134">
        <v>9.65</v>
      </c>
      <c r="D86" s="134">
        <v>2.13</v>
      </c>
      <c r="E86" s="134">
        <v>3.9</v>
      </c>
      <c r="F86" s="134">
        <v>10.07</v>
      </c>
      <c r="G86" s="134">
        <v>2.13</v>
      </c>
    </row>
    <row r="87" spans="1:7" ht="34" customHeight="1" x14ac:dyDescent="0.35">
      <c r="A87" s="142">
        <v>3</v>
      </c>
      <c r="B87" s="134">
        <v>32.82</v>
      </c>
      <c r="C87" s="134">
        <v>19.91</v>
      </c>
      <c r="D87" s="134">
        <v>2.39</v>
      </c>
      <c r="E87" s="134">
        <v>2.5499999999999998</v>
      </c>
      <c r="F87" s="134">
        <v>5.6</v>
      </c>
      <c r="G87" s="134">
        <v>2.36</v>
      </c>
    </row>
    <row r="88" spans="1:7" x14ac:dyDescent="0.35">
      <c r="A88" s="142">
        <v>4</v>
      </c>
      <c r="B88" s="134">
        <v>26.77</v>
      </c>
      <c r="C88" s="134">
        <v>21.33</v>
      </c>
      <c r="D88" s="134">
        <v>1.5</v>
      </c>
      <c r="E88" s="134">
        <v>0.82</v>
      </c>
      <c r="F88" s="134">
        <v>1.86</v>
      </c>
      <c r="G88" s="134">
        <v>1.26</v>
      </c>
    </row>
    <row r="89" spans="1:7" x14ac:dyDescent="0.35">
      <c r="A89" s="142" t="s">
        <v>1082</v>
      </c>
      <c r="B89" s="134">
        <v>27.64</v>
      </c>
      <c r="C89" s="134">
        <v>24.75</v>
      </c>
      <c r="D89" s="134">
        <v>1.1100000000000001</v>
      </c>
      <c r="E89" s="134">
        <v>0.51</v>
      </c>
      <c r="F89" s="134">
        <v>0.47</v>
      </c>
      <c r="G89" s="134">
        <v>0.79</v>
      </c>
    </row>
    <row r="90" spans="1:7" x14ac:dyDescent="0.35">
      <c r="A90" s="140" t="s">
        <v>1081</v>
      </c>
      <c r="B90" s="138" t="s">
        <v>1141</v>
      </c>
      <c r="C90" s="138" t="s">
        <v>1141</v>
      </c>
      <c r="D90" s="138" t="s">
        <v>1141</v>
      </c>
      <c r="E90" s="138" t="s">
        <v>1141</v>
      </c>
      <c r="F90" s="138" t="s">
        <v>1141</v>
      </c>
      <c r="G90" s="138" t="s">
        <v>1141</v>
      </c>
    </row>
    <row r="91" spans="1:7" x14ac:dyDescent="0.35">
      <c r="A91" s="142">
        <v>0</v>
      </c>
      <c r="B91" s="134">
        <v>0.15</v>
      </c>
      <c r="C91" s="134">
        <v>7.0000000000000007E-2</v>
      </c>
      <c r="D91" s="134" t="s">
        <v>1013</v>
      </c>
      <c r="E91" s="134" t="s">
        <v>1013</v>
      </c>
      <c r="F91" s="134" t="s">
        <v>1013</v>
      </c>
      <c r="G91" s="134" t="s">
        <v>1013</v>
      </c>
    </row>
    <row r="92" spans="1:7" x14ac:dyDescent="0.35">
      <c r="A92" s="142">
        <v>1</v>
      </c>
      <c r="B92" s="134">
        <v>50.32</v>
      </c>
      <c r="C92" s="134">
        <v>21.7</v>
      </c>
      <c r="D92" s="134">
        <v>3.03</v>
      </c>
      <c r="E92" s="134">
        <v>7.24</v>
      </c>
      <c r="F92" s="134">
        <v>16.260000000000002</v>
      </c>
      <c r="G92" s="134">
        <v>2.1</v>
      </c>
    </row>
    <row r="93" spans="1:7" ht="24" customHeight="1" x14ac:dyDescent="0.35">
      <c r="A93" s="142">
        <v>2</v>
      </c>
      <c r="B93" s="134">
        <v>56.85</v>
      </c>
      <c r="C93" s="134">
        <v>40.42</v>
      </c>
      <c r="D93" s="134">
        <v>3.7</v>
      </c>
      <c r="E93" s="134">
        <v>1.86</v>
      </c>
      <c r="F93" s="134">
        <v>6.36</v>
      </c>
      <c r="G93" s="134">
        <v>4.51</v>
      </c>
    </row>
    <row r="94" spans="1:7" x14ac:dyDescent="0.35">
      <c r="A94" s="142" t="s">
        <v>1040</v>
      </c>
      <c r="B94" s="134">
        <v>16.21</v>
      </c>
      <c r="C94" s="134">
        <v>14.89</v>
      </c>
      <c r="D94" s="134">
        <v>0.72</v>
      </c>
      <c r="E94" s="134">
        <v>0.23</v>
      </c>
      <c r="F94" s="134">
        <v>0.15</v>
      </c>
      <c r="G94" s="134">
        <v>0.22</v>
      </c>
    </row>
    <row r="95" spans="1:7" x14ac:dyDescent="0.35">
      <c r="A95" s="140" t="s">
        <v>1080</v>
      </c>
      <c r="B95" s="138" t="s">
        <v>1141</v>
      </c>
      <c r="C95" s="138" t="s">
        <v>1141</v>
      </c>
      <c r="D95" s="138" t="s">
        <v>1141</v>
      </c>
      <c r="E95" s="138" t="s">
        <v>1141</v>
      </c>
      <c r="F95" s="138" t="s">
        <v>1141</v>
      </c>
      <c r="G95" s="138" t="s">
        <v>1141</v>
      </c>
    </row>
    <row r="96" spans="1:7" x14ac:dyDescent="0.35">
      <c r="A96" s="142">
        <v>0</v>
      </c>
      <c r="B96" s="134">
        <v>86.83</v>
      </c>
      <c r="C96" s="134">
        <v>47.8</v>
      </c>
      <c r="D96" s="134">
        <v>4.0599999999999996</v>
      </c>
      <c r="E96" s="134">
        <v>8.2100000000000009</v>
      </c>
      <c r="F96" s="134">
        <v>20.77</v>
      </c>
      <c r="G96" s="134">
        <v>5.98</v>
      </c>
    </row>
    <row r="97" spans="1:7" x14ac:dyDescent="0.35">
      <c r="A97" s="142">
        <v>1</v>
      </c>
      <c r="B97" s="134">
        <v>33.79</v>
      </c>
      <c r="C97" s="134">
        <v>26.87</v>
      </c>
      <c r="D97" s="134">
        <v>3.21</v>
      </c>
      <c r="E97" s="134">
        <v>1.03</v>
      </c>
      <c r="F97" s="134">
        <v>1.94</v>
      </c>
      <c r="G97" s="134">
        <v>0.75</v>
      </c>
    </row>
    <row r="98" spans="1:7" ht="24" customHeight="1" x14ac:dyDescent="0.35">
      <c r="A98" s="142" t="s">
        <v>1079</v>
      </c>
      <c r="B98" s="134">
        <v>2.91</v>
      </c>
      <c r="C98" s="134">
        <v>2.39</v>
      </c>
      <c r="D98" s="134">
        <v>0.18</v>
      </c>
      <c r="E98" s="134">
        <v>0.11</v>
      </c>
      <c r="F98" s="134">
        <v>0.13</v>
      </c>
      <c r="G98" s="134">
        <v>0.1</v>
      </c>
    </row>
    <row r="99" spans="1:7" x14ac:dyDescent="0.35">
      <c r="A99" s="140" t="s">
        <v>1078</v>
      </c>
      <c r="B99" s="138" t="s">
        <v>1141</v>
      </c>
      <c r="C99" s="138" t="s">
        <v>1141</v>
      </c>
      <c r="D99" s="138" t="s">
        <v>1141</v>
      </c>
      <c r="E99" s="138" t="s">
        <v>1141</v>
      </c>
      <c r="F99" s="138" t="s">
        <v>1141</v>
      </c>
      <c r="G99" s="138" t="s">
        <v>1141</v>
      </c>
    </row>
    <row r="100" spans="1:7" x14ac:dyDescent="0.35">
      <c r="A100" s="137" t="s">
        <v>1024</v>
      </c>
      <c r="B100" s="134">
        <v>36.83</v>
      </c>
      <c r="C100" s="134">
        <v>33.86</v>
      </c>
      <c r="D100" s="134">
        <v>2.98</v>
      </c>
      <c r="E100" s="134" t="s">
        <v>1014</v>
      </c>
      <c r="F100" s="134" t="s">
        <v>1014</v>
      </c>
      <c r="G100" s="134" t="s">
        <v>1014</v>
      </c>
    </row>
    <row r="101" spans="1:7" x14ac:dyDescent="0.35">
      <c r="A101" s="135" t="s">
        <v>1077</v>
      </c>
      <c r="B101" s="134">
        <v>21.71</v>
      </c>
      <c r="C101" s="134">
        <v>19.850000000000001</v>
      </c>
      <c r="D101" s="134">
        <v>1.87</v>
      </c>
      <c r="E101" s="134" t="s">
        <v>1014</v>
      </c>
      <c r="F101" s="134" t="s">
        <v>1014</v>
      </c>
      <c r="G101" s="134" t="s">
        <v>1014</v>
      </c>
    </row>
    <row r="102" spans="1:7" ht="24" customHeight="1" x14ac:dyDescent="0.35">
      <c r="A102" s="135" t="s">
        <v>1076</v>
      </c>
      <c r="B102" s="134">
        <v>15.12</v>
      </c>
      <c r="C102" s="134">
        <v>14.01</v>
      </c>
      <c r="D102" s="134">
        <v>1.1100000000000001</v>
      </c>
      <c r="E102" s="134" t="s">
        <v>1014</v>
      </c>
      <c r="F102" s="134" t="s">
        <v>1014</v>
      </c>
      <c r="G102" s="134" t="s">
        <v>1014</v>
      </c>
    </row>
    <row r="103" spans="1:7" x14ac:dyDescent="0.35">
      <c r="A103" s="142" t="s">
        <v>1023</v>
      </c>
      <c r="B103" s="134">
        <v>47.68</v>
      </c>
      <c r="C103" s="134">
        <v>43.21</v>
      </c>
      <c r="D103" s="134">
        <v>4.47</v>
      </c>
      <c r="E103" s="134" t="s">
        <v>1014</v>
      </c>
      <c r="F103" s="134" t="s">
        <v>1014</v>
      </c>
      <c r="G103" s="134" t="s">
        <v>1014</v>
      </c>
    </row>
    <row r="104" spans="1:7" ht="26.5" x14ac:dyDescent="0.35">
      <c r="A104" s="142" t="s">
        <v>1068</v>
      </c>
      <c r="B104" s="134">
        <v>39.01</v>
      </c>
      <c r="C104" s="134" t="s">
        <v>1014</v>
      </c>
      <c r="D104" s="134" t="s">
        <v>1014</v>
      </c>
      <c r="E104" s="134">
        <v>9.34</v>
      </c>
      <c r="F104" s="134">
        <v>22.84</v>
      </c>
      <c r="G104" s="134">
        <v>6.83</v>
      </c>
    </row>
    <row r="105" spans="1:7" x14ac:dyDescent="0.35">
      <c r="A105" s="140" t="s">
        <v>1075</v>
      </c>
      <c r="B105" s="138" t="s">
        <v>1141</v>
      </c>
      <c r="C105" s="138" t="s">
        <v>1141</v>
      </c>
      <c r="D105" s="138" t="s">
        <v>1141</v>
      </c>
      <c r="E105" s="138" t="s">
        <v>1141</v>
      </c>
      <c r="F105" s="138" t="s">
        <v>1141</v>
      </c>
      <c r="G105" s="138" t="s">
        <v>1141</v>
      </c>
    </row>
    <row r="106" spans="1:7" x14ac:dyDescent="0.35">
      <c r="A106" s="137" t="s">
        <v>1024</v>
      </c>
      <c r="B106" s="134">
        <v>56.5</v>
      </c>
      <c r="C106" s="134">
        <v>52.99</v>
      </c>
      <c r="D106" s="134">
        <v>3.52</v>
      </c>
      <c r="E106" s="134" t="s">
        <v>1014</v>
      </c>
      <c r="F106" s="134" t="s">
        <v>1014</v>
      </c>
      <c r="G106" s="134" t="s">
        <v>1014</v>
      </c>
    </row>
    <row r="107" spans="1:7" x14ac:dyDescent="0.35">
      <c r="A107" s="135" t="s">
        <v>1074</v>
      </c>
      <c r="B107" s="134">
        <v>7.68</v>
      </c>
      <c r="C107" s="134">
        <v>7.1</v>
      </c>
      <c r="D107" s="134">
        <v>0.56999999999999995</v>
      </c>
      <c r="E107" s="134" t="s">
        <v>1014</v>
      </c>
      <c r="F107" s="134" t="s">
        <v>1014</v>
      </c>
      <c r="G107" s="134" t="s">
        <v>1014</v>
      </c>
    </row>
    <row r="108" spans="1:7" ht="24" customHeight="1" x14ac:dyDescent="0.35">
      <c r="A108" s="135" t="s">
        <v>1073</v>
      </c>
      <c r="B108" s="134">
        <v>48.83</v>
      </c>
      <c r="C108" s="134">
        <v>45.88</v>
      </c>
      <c r="D108" s="134">
        <v>2.94</v>
      </c>
      <c r="E108" s="134" t="s">
        <v>1014</v>
      </c>
      <c r="F108" s="134" t="s">
        <v>1014</v>
      </c>
      <c r="G108" s="134" t="s">
        <v>1014</v>
      </c>
    </row>
    <row r="109" spans="1:7" x14ac:dyDescent="0.35">
      <c r="A109" s="137" t="s">
        <v>1023</v>
      </c>
      <c r="B109" s="134">
        <v>28.01</v>
      </c>
      <c r="C109" s="134">
        <v>24.08</v>
      </c>
      <c r="D109" s="134">
        <v>3.94</v>
      </c>
      <c r="E109" s="134" t="s">
        <v>1014</v>
      </c>
      <c r="F109" s="134" t="s">
        <v>1014</v>
      </c>
      <c r="G109" s="134" t="s">
        <v>1014</v>
      </c>
    </row>
    <row r="110" spans="1:7" ht="26.5" x14ac:dyDescent="0.35">
      <c r="A110" s="142" t="s">
        <v>1068</v>
      </c>
      <c r="B110" s="134">
        <v>39.01</v>
      </c>
      <c r="C110" s="134" t="s">
        <v>1014</v>
      </c>
      <c r="D110" s="134" t="s">
        <v>1014</v>
      </c>
      <c r="E110" s="134">
        <v>9.34</v>
      </c>
      <c r="F110" s="134">
        <v>22.84</v>
      </c>
      <c r="G110" s="134">
        <v>6.83</v>
      </c>
    </row>
    <row r="111" spans="1:7" x14ac:dyDescent="0.35">
      <c r="A111" s="140" t="s">
        <v>1072</v>
      </c>
      <c r="B111" s="138" t="s">
        <v>1141</v>
      </c>
      <c r="C111" s="138" t="s">
        <v>1141</v>
      </c>
      <c r="D111" s="138" t="s">
        <v>1141</v>
      </c>
      <c r="E111" s="138" t="s">
        <v>1141</v>
      </c>
      <c r="F111" s="138" t="s">
        <v>1141</v>
      </c>
      <c r="G111" s="138" t="s">
        <v>1141</v>
      </c>
    </row>
    <row r="112" spans="1:7" x14ac:dyDescent="0.35">
      <c r="A112" s="137" t="s">
        <v>1024</v>
      </c>
      <c r="B112" s="134">
        <v>51.79</v>
      </c>
      <c r="C112" s="134">
        <v>48.19</v>
      </c>
      <c r="D112" s="134">
        <v>3.6</v>
      </c>
      <c r="E112" s="134" t="s">
        <v>1014</v>
      </c>
      <c r="F112" s="134" t="s">
        <v>1014</v>
      </c>
      <c r="G112" s="134" t="s">
        <v>1014</v>
      </c>
    </row>
    <row r="113" spans="1:7" x14ac:dyDescent="0.35">
      <c r="A113" s="135" t="s">
        <v>1071</v>
      </c>
      <c r="B113" s="134">
        <v>11.27</v>
      </c>
      <c r="C113" s="134">
        <v>9.64</v>
      </c>
      <c r="D113" s="134">
        <v>1.64</v>
      </c>
      <c r="E113" s="134" t="s">
        <v>1014</v>
      </c>
      <c r="F113" s="134" t="s">
        <v>1014</v>
      </c>
      <c r="G113" s="134" t="s">
        <v>1014</v>
      </c>
    </row>
    <row r="114" spans="1:7" ht="24" customHeight="1" x14ac:dyDescent="0.35">
      <c r="A114" s="135" t="s">
        <v>1070</v>
      </c>
      <c r="B114" s="134">
        <v>34.18</v>
      </c>
      <c r="C114" s="134">
        <v>32.270000000000003</v>
      </c>
      <c r="D114" s="134">
        <v>1.91</v>
      </c>
      <c r="E114" s="134" t="s">
        <v>1014</v>
      </c>
      <c r="F114" s="134" t="s">
        <v>1014</v>
      </c>
      <c r="G114" s="134" t="s">
        <v>1014</v>
      </c>
    </row>
    <row r="115" spans="1:7" ht="24" customHeight="1" x14ac:dyDescent="0.35">
      <c r="A115" s="135" t="s">
        <v>1069</v>
      </c>
      <c r="B115" s="134">
        <v>6.34</v>
      </c>
      <c r="C115" s="134">
        <v>6.28</v>
      </c>
      <c r="D115" s="134">
        <v>0.06</v>
      </c>
      <c r="E115" s="134" t="s">
        <v>1014</v>
      </c>
      <c r="F115" s="134" t="s">
        <v>1014</v>
      </c>
      <c r="G115" s="134" t="s">
        <v>1014</v>
      </c>
    </row>
    <row r="116" spans="1:7" x14ac:dyDescent="0.35">
      <c r="A116" s="137" t="s">
        <v>1023</v>
      </c>
      <c r="B116" s="134">
        <v>32.72</v>
      </c>
      <c r="C116" s="134">
        <v>28.88</v>
      </c>
      <c r="D116" s="134">
        <v>3.85</v>
      </c>
      <c r="E116" s="134" t="s">
        <v>1014</v>
      </c>
      <c r="F116" s="134" t="s">
        <v>1014</v>
      </c>
      <c r="G116" s="134" t="s">
        <v>1014</v>
      </c>
    </row>
    <row r="117" spans="1:7" ht="26.5" x14ac:dyDescent="0.35">
      <c r="A117" s="142" t="s">
        <v>1068</v>
      </c>
      <c r="B117" s="134">
        <v>39.01</v>
      </c>
      <c r="C117" s="134" t="s">
        <v>1014</v>
      </c>
      <c r="D117" s="134" t="s">
        <v>1014</v>
      </c>
      <c r="E117" s="134">
        <v>9.34</v>
      </c>
      <c r="F117" s="134">
        <v>22.84</v>
      </c>
      <c r="G117" s="134">
        <v>6.83</v>
      </c>
    </row>
    <row r="118" spans="1:7" x14ac:dyDescent="0.35">
      <c r="A118" s="140" t="s">
        <v>1067</v>
      </c>
      <c r="B118" s="138" t="s">
        <v>1141</v>
      </c>
      <c r="C118" s="138" t="s">
        <v>1141</v>
      </c>
      <c r="D118" s="138" t="s">
        <v>1141</v>
      </c>
      <c r="E118" s="138" t="s">
        <v>1141</v>
      </c>
      <c r="F118" s="138" t="s">
        <v>1141</v>
      </c>
      <c r="G118" s="138" t="s">
        <v>1141</v>
      </c>
    </row>
    <row r="119" spans="1:7" x14ac:dyDescent="0.35">
      <c r="A119" s="137" t="s">
        <v>1066</v>
      </c>
      <c r="B119" s="134">
        <v>34.340000000000003</v>
      </c>
      <c r="C119" s="134">
        <v>24.33</v>
      </c>
      <c r="D119" s="134">
        <v>1.8</v>
      </c>
      <c r="E119" s="134">
        <v>1.59</v>
      </c>
      <c r="F119" s="134">
        <v>5.22</v>
      </c>
      <c r="G119" s="134">
        <v>1.39</v>
      </c>
    </row>
    <row r="120" spans="1:7" x14ac:dyDescent="0.35">
      <c r="A120" s="137" t="s">
        <v>1065</v>
      </c>
      <c r="B120" s="134">
        <v>64.27</v>
      </c>
      <c r="C120" s="134">
        <v>40.369999999999997</v>
      </c>
      <c r="D120" s="134">
        <v>3.98</v>
      </c>
      <c r="E120" s="134">
        <v>4.41</v>
      </c>
      <c r="F120" s="134">
        <v>12.22</v>
      </c>
      <c r="G120" s="134">
        <v>3.28</v>
      </c>
    </row>
    <row r="121" spans="1:7" ht="24" customHeight="1" x14ac:dyDescent="0.35">
      <c r="A121" s="137" t="s">
        <v>1064</v>
      </c>
      <c r="B121" s="134">
        <v>21.29</v>
      </c>
      <c r="C121" s="134">
        <v>11.11</v>
      </c>
      <c r="D121" s="134">
        <v>1.45</v>
      </c>
      <c r="E121" s="134">
        <v>2.7</v>
      </c>
      <c r="F121" s="134">
        <v>4.1500000000000004</v>
      </c>
      <c r="G121" s="134">
        <v>1.87</v>
      </c>
    </row>
    <row r="122" spans="1:7" x14ac:dyDescent="0.35">
      <c r="A122" s="137" t="s">
        <v>1152</v>
      </c>
      <c r="B122" s="134">
        <v>3.63</v>
      </c>
      <c r="C122" s="134">
        <v>1.25</v>
      </c>
      <c r="D122" s="134">
        <v>0.21</v>
      </c>
      <c r="E122" s="134">
        <v>0.64</v>
      </c>
      <c r="F122" s="134">
        <v>1.24</v>
      </c>
      <c r="G122" s="134">
        <v>0.28999999999999998</v>
      </c>
    </row>
    <row r="123" spans="1:7" x14ac:dyDescent="0.35">
      <c r="A123" s="140" t="s">
        <v>1063</v>
      </c>
      <c r="B123" s="138" t="s">
        <v>1141</v>
      </c>
      <c r="C123" s="138" t="s">
        <v>1141</v>
      </c>
      <c r="D123" s="138" t="s">
        <v>1141</v>
      </c>
      <c r="E123" s="138" t="s">
        <v>1141</v>
      </c>
      <c r="F123" s="138" t="s">
        <v>1141</v>
      </c>
      <c r="G123" s="138" t="s">
        <v>1141</v>
      </c>
    </row>
    <row r="124" spans="1:7" x14ac:dyDescent="0.35">
      <c r="A124" s="137" t="s">
        <v>1062</v>
      </c>
      <c r="B124" s="134">
        <v>55.37</v>
      </c>
      <c r="C124" s="134">
        <v>37.020000000000003</v>
      </c>
      <c r="D124" s="134">
        <v>2.91</v>
      </c>
      <c r="E124" s="134">
        <v>2.9</v>
      </c>
      <c r="F124" s="134">
        <v>10.130000000000001</v>
      </c>
      <c r="G124" s="134">
        <v>2.41</v>
      </c>
    </row>
    <row r="125" spans="1:7" x14ac:dyDescent="0.35">
      <c r="A125" s="137" t="s">
        <v>1061</v>
      </c>
      <c r="B125" s="134">
        <v>52.63</v>
      </c>
      <c r="C125" s="134">
        <v>32.53</v>
      </c>
      <c r="D125" s="134">
        <v>3.35</v>
      </c>
      <c r="E125" s="134">
        <v>4.22</v>
      </c>
      <c r="F125" s="134">
        <v>9.35</v>
      </c>
      <c r="G125" s="134">
        <v>3.19</v>
      </c>
    </row>
    <row r="126" spans="1:7" s="36" customFormat="1" ht="24" customHeight="1" x14ac:dyDescent="0.35">
      <c r="A126" s="137" t="s">
        <v>1060</v>
      </c>
      <c r="B126" s="134">
        <v>10.39</v>
      </c>
      <c r="C126" s="134">
        <v>5.3</v>
      </c>
      <c r="D126" s="134">
        <v>0.76</v>
      </c>
      <c r="E126" s="134">
        <v>1.43</v>
      </c>
      <c r="F126" s="134">
        <v>2.15</v>
      </c>
      <c r="G126" s="134">
        <v>0.75</v>
      </c>
    </row>
    <row r="127" spans="1:7" s="36" customFormat="1" x14ac:dyDescent="0.35">
      <c r="A127" s="137" t="s">
        <v>1059</v>
      </c>
      <c r="B127" s="134">
        <v>5.14</v>
      </c>
      <c r="C127" s="134">
        <v>2.2200000000000002</v>
      </c>
      <c r="D127" s="134">
        <v>0.44</v>
      </c>
      <c r="E127" s="134">
        <v>0.8</v>
      </c>
      <c r="F127" s="134">
        <v>1.2</v>
      </c>
      <c r="G127" s="134">
        <v>0.48</v>
      </c>
    </row>
    <row r="128" spans="1:7" s="36" customFormat="1" x14ac:dyDescent="0.35">
      <c r="A128" s="140" t="s">
        <v>1151</v>
      </c>
      <c r="B128" s="138" t="s">
        <v>1141</v>
      </c>
      <c r="C128" s="138" t="s">
        <v>1141</v>
      </c>
      <c r="D128" s="138" t="s">
        <v>1141</v>
      </c>
      <c r="E128" s="138" t="s">
        <v>1141</v>
      </c>
      <c r="F128" s="138" t="s">
        <v>1141</v>
      </c>
      <c r="G128" s="138" t="s">
        <v>1141</v>
      </c>
    </row>
    <row r="129" spans="1:7" x14ac:dyDescent="0.35">
      <c r="A129" s="137" t="s">
        <v>1024</v>
      </c>
      <c r="B129" s="134">
        <v>55.18</v>
      </c>
      <c r="C129" s="134">
        <v>39.22</v>
      </c>
      <c r="D129" s="134">
        <v>3.72</v>
      </c>
      <c r="E129" s="134">
        <v>3.49</v>
      </c>
      <c r="F129" s="134">
        <v>8.75</v>
      </c>
      <c r="G129" s="134" t="s">
        <v>1014</v>
      </c>
    </row>
    <row r="130" spans="1:7" x14ac:dyDescent="0.35">
      <c r="A130" s="137" t="s">
        <v>1023</v>
      </c>
      <c r="B130" s="134">
        <v>61.52</v>
      </c>
      <c r="C130" s="134">
        <v>37.85</v>
      </c>
      <c r="D130" s="134">
        <v>3.73</v>
      </c>
      <c r="E130" s="134">
        <v>5.85</v>
      </c>
      <c r="F130" s="134">
        <v>14.08</v>
      </c>
      <c r="G130" s="134" t="s">
        <v>1014</v>
      </c>
    </row>
    <row r="131" spans="1:7" ht="24" customHeight="1" x14ac:dyDescent="0.35">
      <c r="A131" s="142" t="s">
        <v>1058</v>
      </c>
      <c r="B131" s="134">
        <v>6.83</v>
      </c>
      <c r="C131" s="134" t="s">
        <v>1014</v>
      </c>
      <c r="D131" s="134" t="s">
        <v>1014</v>
      </c>
      <c r="E131" s="134" t="s">
        <v>1014</v>
      </c>
      <c r="F131" s="134" t="s">
        <v>1014</v>
      </c>
      <c r="G131" s="134">
        <v>6.83</v>
      </c>
    </row>
    <row r="132" spans="1:7" x14ac:dyDescent="0.35">
      <c r="A132" s="140" t="s">
        <v>1057</v>
      </c>
      <c r="B132" s="138" t="s">
        <v>1141</v>
      </c>
      <c r="C132" s="138" t="s">
        <v>1141</v>
      </c>
      <c r="D132" s="138" t="s">
        <v>1141</v>
      </c>
      <c r="E132" s="138" t="s">
        <v>1141</v>
      </c>
      <c r="F132" s="138" t="s">
        <v>1141</v>
      </c>
      <c r="G132" s="138" t="s">
        <v>1141</v>
      </c>
    </row>
    <row r="133" spans="1:7" x14ac:dyDescent="0.35">
      <c r="A133" s="137" t="s">
        <v>1056</v>
      </c>
      <c r="B133" s="134">
        <v>6.95</v>
      </c>
      <c r="C133" s="134">
        <v>0.1</v>
      </c>
      <c r="D133" s="134">
        <v>0.22</v>
      </c>
      <c r="E133" s="134">
        <v>0.77</v>
      </c>
      <c r="F133" s="134">
        <v>5.85</v>
      </c>
      <c r="G133" s="134" t="s">
        <v>1013</v>
      </c>
    </row>
    <row r="134" spans="1:7" x14ac:dyDescent="0.35">
      <c r="A134" s="137" t="s">
        <v>1055</v>
      </c>
      <c r="B134" s="134">
        <v>18.149999999999999</v>
      </c>
      <c r="C134" s="134">
        <v>1.72</v>
      </c>
      <c r="D134" s="134">
        <v>1.79</v>
      </c>
      <c r="E134" s="134">
        <v>3.81</v>
      </c>
      <c r="F134" s="134">
        <v>10.54</v>
      </c>
      <c r="G134" s="134">
        <v>0.28999999999999998</v>
      </c>
    </row>
    <row r="135" spans="1:7" ht="24" customHeight="1" x14ac:dyDescent="0.35">
      <c r="A135" s="137" t="s">
        <v>1054</v>
      </c>
      <c r="B135" s="134">
        <v>29.35</v>
      </c>
      <c r="C135" s="134">
        <v>16.16</v>
      </c>
      <c r="D135" s="134">
        <v>2.6</v>
      </c>
      <c r="E135" s="134">
        <v>2.86</v>
      </c>
      <c r="F135" s="134">
        <v>5.09</v>
      </c>
      <c r="G135" s="134">
        <v>2.66</v>
      </c>
    </row>
    <row r="136" spans="1:7" x14ac:dyDescent="0.35">
      <c r="A136" s="144" t="s">
        <v>1053</v>
      </c>
      <c r="B136" s="134">
        <v>38.42</v>
      </c>
      <c r="C136" s="134">
        <v>30.76</v>
      </c>
      <c r="D136" s="134">
        <v>1.97</v>
      </c>
      <c r="E136" s="134">
        <v>1.42</v>
      </c>
      <c r="F136" s="134">
        <v>1.04</v>
      </c>
      <c r="G136" s="134">
        <v>3.23</v>
      </c>
    </row>
    <row r="137" spans="1:7" x14ac:dyDescent="0.35">
      <c r="A137" s="144" t="s">
        <v>1052</v>
      </c>
      <c r="B137" s="134">
        <v>13.61</v>
      </c>
      <c r="C137" s="134">
        <v>12.28</v>
      </c>
      <c r="D137" s="134">
        <v>0.43</v>
      </c>
      <c r="E137" s="134">
        <v>0.25</v>
      </c>
      <c r="F137" s="134">
        <v>0.14000000000000001</v>
      </c>
      <c r="G137" s="134">
        <v>0.51</v>
      </c>
    </row>
    <row r="138" spans="1:7" x14ac:dyDescent="0.35">
      <c r="A138" s="144" t="s">
        <v>1051</v>
      </c>
      <c r="B138" s="134">
        <v>12.43</v>
      </c>
      <c r="C138" s="134">
        <v>11.7</v>
      </c>
      <c r="D138" s="134">
        <v>0.35</v>
      </c>
      <c r="E138" s="134">
        <v>0.14000000000000001</v>
      </c>
      <c r="F138" s="134" t="s">
        <v>1013</v>
      </c>
      <c r="G138" s="134">
        <v>0.13</v>
      </c>
    </row>
    <row r="139" spans="1:7" x14ac:dyDescent="0.35">
      <c r="A139" s="144" t="s">
        <v>1050</v>
      </c>
      <c r="B139" s="134">
        <v>4.62</v>
      </c>
      <c r="C139" s="134">
        <v>4.3499999999999996</v>
      </c>
      <c r="D139" s="134">
        <v>0.1</v>
      </c>
      <c r="E139" s="134">
        <v>0.09</v>
      </c>
      <c r="F139" s="134" t="s">
        <v>1013</v>
      </c>
      <c r="G139" s="134" t="s">
        <v>1013</v>
      </c>
    </row>
    <row r="140" spans="1:7" x14ac:dyDescent="0.35">
      <c r="A140" s="140" t="s">
        <v>1049</v>
      </c>
      <c r="B140" s="138" t="s">
        <v>1141</v>
      </c>
      <c r="C140" s="138" t="s">
        <v>1141</v>
      </c>
      <c r="D140" s="138" t="s">
        <v>1141</v>
      </c>
      <c r="E140" s="138" t="s">
        <v>1141</v>
      </c>
      <c r="F140" s="138" t="s">
        <v>1141</v>
      </c>
      <c r="G140" s="138" t="s">
        <v>1141</v>
      </c>
    </row>
    <row r="141" spans="1:7" x14ac:dyDescent="0.35">
      <c r="A141" s="137" t="s">
        <v>1048</v>
      </c>
      <c r="B141" s="134">
        <v>43.51</v>
      </c>
      <c r="C141" s="134">
        <v>21.45</v>
      </c>
      <c r="D141" s="134">
        <v>2.81</v>
      </c>
      <c r="E141" s="134">
        <v>4.9400000000000004</v>
      </c>
      <c r="F141" s="134">
        <v>10.84</v>
      </c>
      <c r="G141" s="134">
        <v>3.46</v>
      </c>
    </row>
    <row r="142" spans="1:7" x14ac:dyDescent="0.35">
      <c r="A142" s="137" t="s">
        <v>1047</v>
      </c>
      <c r="B142" s="134">
        <v>77.95</v>
      </c>
      <c r="C142" s="134">
        <v>54.09</v>
      </c>
      <c r="D142" s="134">
        <v>4.5199999999999996</v>
      </c>
      <c r="E142" s="134">
        <v>4.33</v>
      </c>
      <c r="F142" s="134">
        <v>11.72</v>
      </c>
      <c r="G142" s="134">
        <v>3.29</v>
      </c>
    </row>
    <row r="143" spans="1:7" ht="24" customHeight="1" x14ac:dyDescent="0.35">
      <c r="A143" s="137" t="s">
        <v>1046</v>
      </c>
      <c r="B143" s="134">
        <v>2.0699999999999998</v>
      </c>
      <c r="C143" s="134">
        <v>1.53</v>
      </c>
      <c r="D143" s="134">
        <v>0.12</v>
      </c>
      <c r="E143" s="134">
        <v>7.0000000000000007E-2</v>
      </c>
      <c r="F143" s="134">
        <v>0.27</v>
      </c>
      <c r="G143" s="134" t="s">
        <v>1013</v>
      </c>
    </row>
    <row r="144" spans="1:7" x14ac:dyDescent="0.35">
      <c r="A144" s="140" t="s">
        <v>1045</v>
      </c>
      <c r="B144" s="138" t="s">
        <v>1141</v>
      </c>
      <c r="C144" s="138" t="s">
        <v>1141</v>
      </c>
      <c r="D144" s="138" t="s">
        <v>1141</v>
      </c>
      <c r="E144" s="138" t="s">
        <v>1141</v>
      </c>
      <c r="F144" s="138" t="s">
        <v>1141</v>
      </c>
      <c r="G144" s="138" t="s">
        <v>1141</v>
      </c>
    </row>
    <row r="145" spans="1:7" x14ac:dyDescent="0.35">
      <c r="A145" s="137" t="s">
        <v>1044</v>
      </c>
      <c r="B145" s="134">
        <v>47.4</v>
      </c>
      <c r="C145" s="134">
        <v>23.3</v>
      </c>
      <c r="D145" s="134">
        <v>2.89</v>
      </c>
      <c r="E145" s="134">
        <v>4.2300000000000004</v>
      </c>
      <c r="F145" s="134">
        <v>13.02</v>
      </c>
      <c r="G145" s="134">
        <v>3.94</v>
      </c>
    </row>
    <row r="146" spans="1:7" x14ac:dyDescent="0.35">
      <c r="A146" s="137" t="s">
        <v>25</v>
      </c>
      <c r="B146" s="134">
        <v>40.31</v>
      </c>
      <c r="C146" s="134">
        <v>27.87</v>
      </c>
      <c r="D146" s="134">
        <v>2.2599999999999998</v>
      </c>
      <c r="E146" s="134">
        <v>3.23</v>
      </c>
      <c r="F146" s="134">
        <v>5.52</v>
      </c>
      <c r="G146" s="134">
        <v>1.43</v>
      </c>
    </row>
    <row r="147" spans="1:7" ht="24" customHeight="1" x14ac:dyDescent="0.35">
      <c r="A147" s="137" t="s">
        <v>1043</v>
      </c>
      <c r="B147" s="134">
        <v>31.85</v>
      </c>
      <c r="C147" s="134">
        <v>23.39</v>
      </c>
      <c r="D147" s="134">
        <v>1.95</v>
      </c>
      <c r="E147" s="134">
        <v>1.54</v>
      </c>
      <c r="F147" s="134">
        <v>3.66</v>
      </c>
      <c r="G147" s="134">
        <v>1.3</v>
      </c>
    </row>
    <row r="148" spans="1:7" x14ac:dyDescent="0.35">
      <c r="A148" s="144" t="s">
        <v>1042</v>
      </c>
      <c r="B148" s="134">
        <v>1.72</v>
      </c>
      <c r="C148" s="134">
        <v>0.94</v>
      </c>
      <c r="D148" s="134">
        <v>0.15</v>
      </c>
      <c r="E148" s="134">
        <v>0.19</v>
      </c>
      <c r="F148" s="134">
        <v>0.34</v>
      </c>
      <c r="G148" s="134">
        <v>0.1</v>
      </c>
    </row>
    <row r="149" spans="1:7" x14ac:dyDescent="0.35">
      <c r="A149" s="144" t="s">
        <v>1041</v>
      </c>
      <c r="B149" s="134">
        <v>2.25</v>
      </c>
      <c r="C149" s="134">
        <v>1.56</v>
      </c>
      <c r="D149" s="134">
        <v>0.19</v>
      </c>
      <c r="E149" s="134">
        <v>0.15</v>
      </c>
      <c r="F149" s="134">
        <v>0.3</v>
      </c>
      <c r="G149" s="134" t="s">
        <v>1013</v>
      </c>
    </row>
    <row r="150" spans="1:7" x14ac:dyDescent="0.35">
      <c r="A150" s="140" t="s">
        <v>1150</v>
      </c>
      <c r="B150" s="138" t="s">
        <v>1141</v>
      </c>
      <c r="C150" s="138" t="s">
        <v>1141</v>
      </c>
      <c r="D150" s="138" t="s">
        <v>1141</v>
      </c>
      <c r="E150" s="138" t="s">
        <v>1141</v>
      </c>
      <c r="F150" s="138" t="s">
        <v>1141</v>
      </c>
      <c r="G150" s="138" t="s">
        <v>1141</v>
      </c>
    </row>
    <row r="151" spans="1:7" x14ac:dyDescent="0.35">
      <c r="A151" s="142">
        <v>0</v>
      </c>
      <c r="B151" s="134">
        <v>60.38</v>
      </c>
      <c r="C151" s="134">
        <v>33.83</v>
      </c>
      <c r="D151" s="134">
        <v>3.24</v>
      </c>
      <c r="E151" s="134">
        <v>6.19</v>
      </c>
      <c r="F151" s="134">
        <v>12.3</v>
      </c>
      <c r="G151" s="134">
        <v>4.8</v>
      </c>
    </row>
    <row r="152" spans="1:7" x14ac:dyDescent="0.35">
      <c r="A152" s="142">
        <v>1</v>
      </c>
      <c r="B152" s="134">
        <v>39.81</v>
      </c>
      <c r="C152" s="134">
        <v>25.64</v>
      </c>
      <c r="D152" s="134">
        <v>2.57</v>
      </c>
      <c r="E152" s="134">
        <v>2.27</v>
      </c>
      <c r="F152" s="134">
        <v>8.06</v>
      </c>
      <c r="G152" s="134">
        <v>1.27</v>
      </c>
    </row>
    <row r="153" spans="1:7" ht="24" customHeight="1" x14ac:dyDescent="0.35">
      <c r="A153" s="142">
        <v>2</v>
      </c>
      <c r="B153" s="134">
        <v>15.19</v>
      </c>
      <c r="C153" s="134">
        <v>10.85</v>
      </c>
      <c r="D153" s="134">
        <v>1.26</v>
      </c>
      <c r="E153" s="134">
        <v>0.67</v>
      </c>
      <c r="F153" s="134">
        <v>1.84</v>
      </c>
      <c r="G153" s="134">
        <v>0.56000000000000005</v>
      </c>
    </row>
    <row r="154" spans="1:7" x14ac:dyDescent="0.35">
      <c r="A154" s="142" t="s">
        <v>1040</v>
      </c>
      <c r="B154" s="134">
        <v>8.16</v>
      </c>
      <c r="C154" s="134">
        <v>6.75</v>
      </c>
      <c r="D154" s="134">
        <v>0.38</v>
      </c>
      <c r="E154" s="134">
        <v>0.2</v>
      </c>
      <c r="F154" s="134">
        <v>0.64</v>
      </c>
      <c r="G154" s="134">
        <v>0.19</v>
      </c>
    </row>
    <row r="155" spans="1:7" x14ac:dyDescent="0.35">
      <c r="A155" s="140" t="s">
        <v>1039</v>
      </c>
      <c r="B155" s="138" t="s">
        <v>1141</v>
      </c>
      <c r="C155" s="138" t="s">
        <v>1141</v>
      </c>
      <c r="D155" s="138" t="s">
        <v>1141</v>
      </c>
      <c r="E155" s="138" t="s">
        <v>1141</v>
      </c>
      <c r="F155" s="138" t="s">
        <v>1141</v>
      </c>
      <c r="G155" s="138" t="s">
        <v>1141</v>
      </c>
    </row>
    <row r="156" spans="1:7" x14ac:dyDescent="0.35">
      <c r="A156" s="137" t="s">
        <v>1024</v>
      </c>
      <c r="B156" s="134">
        <v>34.299999999999997</v>
      </c>
      <c r="C156" s="134">
        <v>25.3</v>
      </c>
      <c r="D156" s="134">
        <v>1.83</v>
      </c>
      <c r="E156" s="134">
        <v>1.97</v>
      </c>
      <c r="F156" s="134">
        <v>3.38</v>
      </c>
      <c r="G156" s="134">
        <v>1.82</v>
      </c>
    </row>
    <row r="157" spans="1:7" x14ac:dyDescent="0.35">
      <c r="A157" s="137" t="s">
        <v>1023</v>
      </c>
      <c r="B157" s="134">
        <v>36.81</v>
      </c>
      <c r="C157" s="134">
        <v>22.8</v>
      </c>
      <c r="D157" s="134">
        <v>2.2000000000000002</v>
      </c>
      <c r="E157" s="134">
        <v>2.74</v>
      </c>
      <c r="F157" s="134">
        <v>6.71</v>
      </c>
      <c r="G157" s="134">
        <v>2.35</v>
      </c>
    </row>
    <row r="158" spans="1:7" ht="24" customHeight="1" x14ac:dyDescent="0.35">
      <c r="A158" s="137" t="s">
        <v>1038</v>
      </c>
      <c r="B158" s="134">
        <v>52.42</v>
      </c>
      <c r="C158" s="134">
        <v>28.96</v>
      </c>
      <c r="D158" s="134">
        <v>3.43</v>
      </c>
      <c r="E158" s="134">
        <v>4.62</v>
      </c>
      <c r="F158" s="134">
        <v>12.74</v>
      </c>
      <c r="G158" s="134">
        <v>2.66</v>
      </c>
    </row>
    <row r="159" spans="1:7" ht="26.5" x14ac:dyDescent="0.35">
      <c r="A159" s="140" t="s">
        <v>1037</v>
      </c>
      <c r="B159" s="138" t="s">
        <v>1141</v>
      </c>
      <c r="C159" s="138" t="s">
        <v>1141</v>
      </c>
      <c r="D159" s="138" t="s">
        <v>1141</v>
      </c>
      <c r="E159" s="138" t="s">
        <v>1141</v>
      </c>
      <c r="F159" s="138" t="s">
        <v>1141</v>
      </c>
      <c r="G159" s="138" t="s">
        <v>1141</v>
      </c>
    </row>
    <row r="160" spans="1:7" x14ac:dyDescent="0.35">
      <c r="A160" s="137" t="s">
        <v>1024</v>
      </c>
      <c r="B160" s="134">
        <v>67.83</v>
      </c>
      <c r="C160" s="134">
        <v>58.09</v>
      </c>
      <c r="D160" s="134">
        <v>4.22</v>
      </c>
      <c r="E160" s="134">
        <v>2.11</v>
      </c>
      <c r="F160" s="134" t="s">
        <v>1014</v>
      </c>
      <c r="G160" s="134">
        <v>3.41</v>
      </c>
    </row>
    <row r="161" spans="1:7" x14ac:dyDescent="0.35">
      <c r="A161" s="137" t="s">
        <v>1023</v>
      </c>
      <c r="B161" s="134">
        <v>32.869999999999997</v>
      </c>
      <c r="C161" s="134">
        <v>18.97</v>
      </c>
      <c r="D161" s="134">
        <v>3.24</v>
      </c>
      <c r="E161" s="134">
        <v>7.23</v>
      </c>
      <c r="F161" s="134" t="s">
        <v>1014</v>
      </c>
      <c r="G161" s="134">
        <v>3.42</v>
      </c>
    </row>
    <row r="162" spans="1:7" ht="24" customHeight="1" x14ac:dyDescent="0.35">
      <c r="A162" s="137" t="s">
        <v>1033</v>
      </c>
      <c r="B162" s="134">
        <v>22.84</v>
      </c>
      <c r="C162" s="134" t="s">
        <v>1014</v>
      </c>
      <c r="D162" s="134" t="s">
        <v>1014</v>
      </c>
      <c r="E162" s="134" t="s">
        <v>1014</v>
      </c>
      <c r="F162" s="134">
        <v>22.84</v>
      </c>
      <c r="G162" s="134" t="s">
        <v>1014</v>
      </c>
    </row>
    <row r="163" spans="1:7" ht="26.5" x14ac:dyDescent="0.35">
      <c r="A163" s="140" t="s">
        <v>1149</v>
      </c>
      <c r="B163" s="143" t="s">
        <v>1141</v>
      </c>
      <c r="C163" s="143" t="s">
        <v>1141</v>
      </c>
      <c r="D163" s="143" t="s">
        <v>1141</v>
      </c>
      <c r="E163" s="143" t="s">
        <v>1141</v>
      </c>
      <c r="F163" s="143" t="s">
        <v>1141</v>
      </c>
      <c r="G163" s="143" t="s">
        <v>1141</v>
      </c>
    </row>
    <row r="164" spans="1:7" x14ac:dyDescent="0.35">
      <c r="A164" s="137" t="s">
        <v>1024</v>
      </c>
      <c r="B164" s="143">
        <v>1.82</v>
      </c>
      <c r="C164" s="143">
        <v>1.46</v>
      </c>
      <c r="D164" s="143">
        <v>0.11</v>
      </c>
      <c r="E164" s="143" t="s">
        <v>1013</v>
      </c>
      <c r="F164" s="143">
        <v>0.17</v>
      </c>
      <c r="G164" s="143" t="s">
        <v>1013</v>
      </c>
    </row>
    <row r="165" spans="1:7" x14ac:dyDescent="0.35">
      <c r="A165" s="135" t="s">
        <v>1148</v>
      </c>
      <c r="B165" s="143">
        <v>1.39</v>
      </c>
      <c r="C165" s="143">
        <v>1.22</v>
      </c>
      <c r="D165" s="143">
        <v>0.09</v>
      </c>
      <c r="E165" s="143" t="s">
        <v>1013</v>
      </c>
      <c r="F165" s="143" t="s">
        <v>1013</v>
      </c>
      <c r="G165" s="143" t="s">
        <v>1013</v>
      </c>
    </row>
    <row r="166" spans="1:7" ht="33.75" customHeight="1" x14ac:dyDescent="0.35">
      <c r="A166" s="137" t="s">
        <v>1023</v>
      </c>
      <c r="B166" s="143">
        <v>121.71</v>
      </c>
      <c r="C166" s="143">
        <v>75.61</v>
      </c>
      <c r="D166" s="143">
        <v>7.34</v>
      </c>
      <c r="E166" s="143">
        <v>9.2899999999999991</v>
      </c>
      <c r="F166" s="143">
        <v>22.67</v>
      </c>
      <c r="G166" s="143">
        <v>6.79</v>
      </c>
    </row>
    <row r="167" spans="1:7" x14ac:dyDescent="0.35">
      <c r="A167" s="140" t="s">
        <v>1036</v>
      </c>
      <c r="B167" s="140" t="s">
        <v>1141</v>
      </c>
      <c r="C167" s="140" t="s">
        <v>1141</v>
      </c>
      <c r="D167" s="140" t="s">
        <v>1141</v>
      </c>
      <c r="E167" s="140" t="s">
        <v>1141</v>
      </c>
      <c r="F167" s="140" t="s">
        <v>1141</v>
      </c>
      <c r="G167" s="140" t="s">
        <v>1141</v>
      </c>
    </row>
    <row r="168" spans="1:7" x14ac:dyDescent="0.35">
      <c r="A168" s="137" t="s">
        <v>1024</v>
      </c>
      <c r="B168" s="134">
        <v>84.52</v>
      </c>
      <c r="C168" s="134">
        <v>54.13</v>
      </c>
      <c r="D168" s="134">
        <v>5.63</v>
      </c>
      <c r="E168" s="134">
        <v>6.95</v>
      </c>
      <c r="F168" s="134">
        <v>14.94</v>
      </c>
      <c r="G168" s="134">
        <v>2.87</v>
      </c>
    </row>
    <row r="169" spans="1:7" x14ac:dyDescent="0.35">
      <c r="A169" s="135" t="s">
        <v>1147</v>
      </c>
      <c r="B169" s="134">
        <v>69.489999999999995</v>
      </c>
      <c r="C169" s="134">
        <v>47.14</v>
      </c>
      <c r="D169" s="134">
        <v>4.9000000000000004</v>
      </c>
      <c r="E169" s="134">
        <v>5.27</v>
      </c>
      <c r="F169" s="134">
        <v>10.3</v>
      </c>
      <c r="G169" s="134">
        <v>1.89</v>
      </c>
    </row>
    <row r="170" spans="1:7" ht="33.75" customHeight="1" x14ac:dyDescent="0.35">
      <c r="A170" s="135" t="s">
        <v>1146</v>
      </c>
      <c r="B170" s="134">
        <v>15.03</v>
      </c>
      <c r="C170" s="134">
        <v>6.99</v>
      </c>
      <c r="D170" s="134">
        <v>0.74</v>
      </c>
      <c r="E170" s="134">
        <v>1.68</v>
      </c>
      <c r="F170" s="134">
        <v>4.6399999999999997</v>
      </c>
      <c r="G170" s="134">
        <v>0.98</v>
      </c>
    </row>
    <row r="171" spans="1:7" x14ac:dyDescent="0.35">
      <c r="A171" s="137" t="s">
        <v>1023</v>
      </c>
      <c r="B171" s="134">
        <v>39.01</v>
      </c>
      <c r="C171" s="134">
        <v>22.93</v>
      </c>
      <c r="D171" s="134">
        <v>1.82</v>
      </c>
      <c r="E171" s="134">
        <v>2.4</v>
      </c>
      <c r="F171" s="134">
        <v>7.9</v>
      </c>
      <c r="G171" s="134">
        <v>3.96</v>
      </c>
    </row>
    <row r="172" spans="1:7" x14ac:dyDescent="0.35">
      <c r="A172" s="140" t="s">
        <v>1035</v>
      </c>
      <c r="B172" s="138" t="s">
        <v>1141</v>
      </c>
      <c r="C172" s="138" t="s">
        <v>1141</v>
      </c>
      <c r="D172" s="138" t="s">
        <v>1141</v>
      </c>
      <c r="E172" s="138" t="s">
        <v>1141</v>
      </c>
      <c r="F172" s="138" t="s">
        <v>1141</v>
      </c>
      <c r="G172" s="138" t="s">
        <v>1141</v>
      </c>
    </row>
    <row r="173" spans="1:7" x14ac:dyDescent="0.35">
      <c r="A173" s="137" t="s">
        <v>1024</v>
      </c>
      <c r="B173" s="134">
        <v>3.37</v>
      </c>
      <c r="C173" s="134">
        <v>3.16</v>
      </c>
      <c r="D173" s="134">
        <v>0.11</v>
      </c>
      <c r="E173" s="134" t="s">
        <v>1014</v>
      </c>
      <c r="F173" s="134" t="s">
        <v>1014</v>
      </c>
      <c r="G173" s="134">
        <v>0.1</v>
      </c>
    </row>
    <row r="174" spans="1:7" x14ac:dyDescent="0.35">
      <c r="A174" s="137" t="s">
        <v>1023</v>
      </c>
      <c r="B174" s="134">
        <v>87.98</v>
      </c>
      <c r="C174" s="134">
        <v>73.91</v>
      </c>
      <c r="D174" s="134">
        <v>7.34</v>
      </c>
      <c r="E174" s="134" t="s">
        <v>1014</v>
      </c>
      <c r="F174" s="134" t="s">
        <v>1014</v>
      </c>
      <c r="G174" s="134">
        <v>6.73</v>
      </c>
    </row>
    <row r="175" spans="1:7" ht="24" customHeight="1" x14ac:dyDescent="0.35">
      <c r="A175" s="137" t="s">
        <v>1026</v>
      </c>
      <c r="B175" s="134">
        <v>32.18</v>
      </c>
      <c r="C175" s="134" t="s">
        <v>1014</v>
      </c>
      <c r="D175" s="134" t="s">
        <v>1014</v>
      </c>
      <c r="E175" s="134">
        <v>9.34</v>
      </c>
      <c r="F175" s="134">
        <v>22.84</v>
      </c>
      <c r="G175" s="134" t="s">
        <v>1014</v>
      </c>
    </row>
    <row r="176" spans="1:7" ht="26.5" x14ac:dyDescent="0.35">
      <c r="A176" s="140" t="s">
        <v>1145</v>
      </c>
      <c r="B176" s="138" t="s">
        <v>1141</v>
      </c>
      <c r="C176" s="138" t="s">
        <v>1141</v>
      </c>
      <c r="D176" s="138" t="s">
        <v>1141</v>
      </c>
      <c r="E176" s="138" t="s">
        <v>1141</v>
      </c>
      <c r="F176" s="138" t="s">
        <v>1141</v>
      </c>
      <c r="G176" s="138" t="s">
        <v>1141</v>
      </c>
    </row>
    <row r="177" spans="1:7" x14ac:dyDescent="0.35">
      <c r="A177" s="137" t="s">
        <v>1024</v>
      </c>
      <c r="B177" s="134">
        <v>22.72</v>
      </c>
      <c r="C177" s="134">
        <v>15.11</v>
      </c>
      <c r="D177" s="134">
        <v>1.05</v>
      </c>
      <c r="E177" s="134">
        <v>1.42</v>
      </c>
      <c r="F177" s="134">
        <v>3.64</v>
      </c>
      <c r="G177" s="134">
        <v>1.5</v>
      </c>
    </row>
    <row r="178" spans="1:7" x14ac:dyDescent="0.35">
      <c r="A178" s="135" t="s">
        <v>1144</v>
      </c>
      <c r="B178" s="134">
        <v>19</v>
      </c>
      <c r="C178" s="134">
        <v>13.08</v>
      </c>
      <c r="D178" s="134">
        <v>0.83</v>
      </c>
      <c r="E178" s="134">
        <v>1.08</v>
      </c>
      <c r="F178" s="134">
        <v>2.68</v>
      </c>
      <c r="G178" s="134">
        <v>1.32</v>
      </c>
    </row>
    <row r="179" spans="1:7" ht="24" customHeight="1" x14ac:dyDescent="0.35">
      <c r="A179" s="135" t="s">
        <v>1143</v>
      </c>
      <c r="B179" s="134">
        <v>0.25</v>
      </c>
      <c r="C179" s="134">
        <v>0.15</v>
      </c>
      <c r="D179" s="134" t="s">
        <v>1013</v>
      </c>
      <c r="E179" s="134" t="s">
        <v>1013</v>
      </c>
      <c r="F179" s="134" t="s">
        <v>1013</v>
      </c>
      <c r="G179" s="134" t="s">
        <v>1013</v>
      </c>
    </row>
    <row r="180" spans="1:7" ht="26.5" x14ac:dyDescent="0.35">
      <c r="A180" s="135" t="s">
        <v>1142</v>
      </c>
      <c r="B180" s="134">
        <v>3.08</v>
      </c>
      <c r="C180" s="134">
        <v>1.71</v>
      </c>
      <c r="D180" s="134">
        <v>0.18</v>
      </c>
      <c r="E180" s="134">
        <v>0.28999999999999998</v>
      </c>
      <c r="F180" s="134">
        <v>0.76</v>
      </c>
      <c r="G180" s="134">
        <v>0.14000000000000001</v>
      </c>
    </row>
    <row r="181" spans="1:7" x14ac:dyDescent="0.35">
      <c r="A181" s="135" t="s">
        <v>37</v>
      </c>
      <c r="B181" s="134">
        <v>0.39</v>
      </c>
      <c r="C181" s="134">
        <v>0.16</v>
      </c>
      <c r="D181" s="134" t="s">
        <v>1013</v>
      </c>
      <c r="E181" s="134" t="s">
        <v>1013</v>
      </c>
      <c r="F181" s="134">
        <v>0.18</v>
      </c>
      <c r="G181" s="134" t="s">
        <v>1013</v>
      </c>
    </row>
    <row r="182" spans="1:7" x14ac:dyDescent="0.35">
      <c r="A182" s="137" t="s">
        <v>1023</v>
      </c>
      <c r="B182" s="134">
        <v>100.81</v>
      </c>
      <c r="C182" s="134">
        <v>61.96</v>
      </c>
      <c r="D182" s="134">
        <v>6.4</v>
      </c>
      <c r="E182" s="134">
        <v>7.92</v>
      </c>
      <c r="F182" s="134">
        <v>19.190000000000001</v>
      </c>
      <c r="G182" s="134">
        <v>5.33</v>
      </c>
    </row>
    <row r="183" spans="1:7" ht="24" customHeight="1" x14ac:dyDescent="0.35">
      <c r="A183" s="140" t="s">
        <v>1034</v>
      </c>
      <c r="B183" s="138" t="s">
        <v>1141</v>
      </c>
      <c r="C183" s="138" t="s">
        <v>1141</v>
      </c>
      <c r="D183" s="138" t="s">
        <v>1141</v>
      </c>
      <c r="E183" s="138" t="s">
        <v>1141</v>
      </c>
      <c r="F183" s="138" t="s">
        <v>1141</v>
      </c>
      <c r="G183" s="138" t="s">
        <v>1141</v>
      </c>
    </row>
    <row r="184" spans="1:7" x14ac:dyDescent="0.35">
      <c r="A184" s="137" t="s">
        <v>1024</v>
      </c>
      <c r="B184" s="134">
        <v>17.66</v>
      </c>
      <c r="C184" s="134">
        <v>13.93</v>
      </c>
      <c r="D184" s="134">
        <v>0.34</v>
      </c>
      <c r="E184" s="134">
        <v>0.22</v>
      </c>
      <c r="F184" s="134">
        <v>2.15</v>
      </c>
      <c r="G184" s="134">
        <v>1.02</v>
      </c>
    </row>
    <row r="185" spans="1:7" x14ac:dyDescent="0.35">
      <c r="A185" s="137" t="s">
        <v>1023</v>
      </c>
      <c r="B185" s="134">
        <v>105.87</v>
      </c>
      <c r="C185" s="134">
        <v>63.14</v>
      </c>
      <c r="D185" s="134">
        <v>7.11</v>
      </c>
      <c r="E185" s="134">
        <v>9.1199999999999992</v>
      </c>
      <c r="F185" s="134">
        <v>20.69</v>
      </c>
      <c r="G185" s="134">
        <v>5.82</v>
      </c>
    </row>
    <row r="186" spans="1:7" x14ac:dyDescent="0.35">
      <c r="A186" s="140" t="s">
        <v>1032</v>
      </c>
      <c r="B186" s="138" t="s">
        <v>1141</v>
      </c>
      <c r="C186" s="138" t="s">
        <v>1141</v>
      </c>
      <c r="D186" s="138" t="s">
        <v>1141</v>
      </c>
      <c r="E186" s="138" t="s">
        <v>1141</v>
      </c>
      <c r="F186" s="138" t="s">
        <v>1141</v>
      </c>
      <c r="G186" s="138" t="s">
        <v>1141</v>
      </c>
    </row>
    <row r="187" spans="1:7" ht="24" customHeight="1" x14ac:dyDescent="0.35">
      <c r="A187" s="142" t="s">
        <v>1024</v>
      </c>
      <c r="B187" s="134">
        <v>8.52</v>
      </c>
      <c r="C187" s="134">
        <v>8.09</v>
      </c>
      <c r="D187" s="134">
        <v>0.2</v>
      </c>
      <c r="E187" s="134" t="s">
        <v>1014</v>
      </c>
      <c r="F187" s="134" t="s">
        <v>1014</v>
      </c>
      <c r="G187" s="134">
        <v>0.23</v>
      </c>
    </row>
    <row r="188" spans="1:7" x14ac:dyDescent="0.35">
      <c r="A188" s="137" t="s">
        <v>1023</v>
      </c>
      <c r="B188" s="134">
        <v>82.83</v>
      </c>
      <c r="C188" s="134">
        <v>68.98</v>
      </c>
      <c r="D188" s="134">
        <v>7.25</v>
      </c>
      <c r="E188" s="134" t="s">
        <v>1014</v>
      </c>
      <c r="F188" s="134" t="s">
        <v>1014</v>
      </c>
      <c r="G188" s="134">
        <v>6.6</v>
      </c>
    </row>
    <row r="189" spans="1:7" x14ac:dyDescent="0.35">
      <c r="A189" s="137" t="s">
        <v>1026</v>
      </c>
      <c r="B189" s="134">
        <v>32.18</v>
      </c>
      <c r="C189" s="134" t="s">
        <v>1014</v>
      </c>
      <c r="D189" s="134" t="s">
        <v>1014</v>
      </c>
      <c r="E189" s="134">
        <v>9.34</v>
      </c>
      <c r="F189" s="134">
        <v>22.84</v>
      </c>
      <c r="G189" s="134" t="s">
        <v>1014</v>
      </c>
    </row>
    <row r="190" spans="1:7" x14ac:dyDescent="0.35">
      <c r="A190" s="139" t="s">
        <v>1031</v>
      </c>
      <c r="B190" s="138" t="s">
        <v>1141</v>
      </c>
      <c r="C190" s="138" t="s">
        <v>1141</v>
      </c>
      <c r="D190" s="138" t="s">
        <v>1141</v>
      </c>
      <c r="E190" s="138" t="s">
        <v>1141</v>
      </c>
      <c r="F190" s="138" t="s">
        <v>1141</v>
      </c>
      <c r="G190" s="138" t="s">
        <v>1141</v>
      </c>
    </row>
    <row r="191" spans="1:7" x14ac:dyDescent="0.35">
      <c r="A191" s="135" t="s">
        <v>1021</v>
      </c>
      <c r="B191" s="134">
        <v>1.9</v>
      </c>
      <c r="C191" s="134">
        <v>1.77</v>
      </c>
      <c r="D191" s="134">
        <v>0.06</v>
      </c>
      <c r="E191" s="134" t="s">
        <v>1014</v>
      </c>
      <c r="F191" s="134" t="s">
        <v>1014</v>
      </c>
      <c r="G191" s="134" t="s">
        <v>1013</v>
      </c>
    </row>
    <row r="192" spans="1:7" x14ac:dyDescent="0.35">
      <c r="A192" s="135" t="s">
        <v>1020</v>
      </c>
      <c r="B192" s="134">
        <v>5.08</v>
      </c>
      <c r="C192" s="134">
        <v>4.84</v>
      </c>
      <c r="D192" s="134">
        <v>0.1</v>
      </c>
      <c r="E192" s="134" t="s">
        <v>1014</v>
      </c>
      <c r="F192" s="134" t="s">
        <v>1014</v>
      </c>
      <c r="G192" s="134">
        <v>0.14000000000000001</v>
      </c>
    </row>
    <row r="193" spans="1:7" ht="24" customHeight="1" x14ac:dyDescent="0.35">
      <c r="A193" s="135" t="s">
        <v>1019</v>
      </c>
      <c r="B193" s="134">
        <v>1.54</v>
      </c>
      <c r="C193" s="134">
        <v>1.48</v>
      </c>
      <c r="D193" s="134" t="s">
        <v>1013</v>
      </c>
      <c r="E193" s="134" t="s">
        <v>1014</v>
      </c>
      <c r="F193" s="134" t="s">
        <v>1014</v>
      </c>
      <c r="G193" s="134" t="s">
        <v>1013</v>
      </c>
    </row>
    <row r="194" spans="1:7" x14ac:dyDescent="0.35">
      <c r="A194" s="135" t="s">
        <v>1027</v>
      </c>
      <c r="B194" s="134">
        <v>82.83</v>
      </c>
      <c r="C194" s="134">
        <v>68.98</v>
      </c>
      <c r="D194" s="134">
        <v>7.25</v>
      </c>
      <c r="E194" s="134" t="s">
        <v>1014</v>
      </c>
      <c r="F194" s="134" t="s">
        <v>1014</v>
      </c>
      <c r="G194" s="134">
        <v>6.6</v>
      </c>
    </row>
    <row r="195" spans="1:7" x14ac:dyDescent="0.35">
      <c r="A195" s="135" t="s">
        <v>1026</v>
      </c>
      <c r="B195" s="134">
        <v>32.18</v>
      </c>
      <c r="C195" s="134" t="s">
        <v>1014</v>
      </c>
      <c r="D195" s="134" t="s">
        <v>1014</v>
      </c>
      <c r="E195" s="134">
        <v>9.34</v>
      </c>
      <c r="F195" s="134">
        <v>22.84</v>
      </c>
      <c r="G195" s="134" t="s">
        <v>1014</v>
      </c>
    </row>
    <row r="196" spans="1:7" x14ac:dyDescent="0.35">
      <c r="A196" s="139" t="s">
        <v>1030</v>
      </c>
      <c r="B196" s="138" t="s">
        <v>1141</v>
      </c>
      <c r="C196" s="138" t="s">
        <v>1141</v>
      </c>
      <c r="D196" s="138" t="s">
        <v>1141</v>
      </c>
      <c r="E196" s="138" t="s">
        <v>1141</v>
      </c>
      <c r="F196" s="138" t="s">
        <v>1141</v>
      </c>
      <c r="G196" s="138" t="s">
        <v>1141</v>
      </c>
    </row>
    <row r="197" spans="1:7" x14ac:dyDescent="0.35">
      <c r="A197" s="135" t="s">
        <v>1029</v>
      </c>
      <c r="B197" s="134">
        <v>2.89</v>
      </c>
      <c r="C197" s="134">
        <v>2.82</v>
      </c>
      <c r="D197" s="134">
        <v>0.05</v>
      </c>
      <c r="E197" s="134" t="s">
        <v>1014</v>
      </c>
      <c r="F197" s="134" t="s">
        <v>1014</v>
      </c>
      <c r="G197" s="134" t="s">
        <v>1013</v>
      </c>
    </row>
    <row r="198" spans="1:7" x14ac:dyDescent="0.35">
      <c r="A198" s="141" t="s">
        <v>13</v>
      </c>
      <c r="B198" s="134">
        <v>0.85</v>
      </c>
      <c r="C198" s="134">
        <v>0.82</v>
      </c>
      <c r="D198" s="134" t="s">
        <v>1013</v>
      </c>
      <c r="E198" s="134" t="s">
        <v>1014</v>
      </c>
      <c r="F198" s="134" t="s">
        <v>1014</v>
      </c>
      <c r="G198" s="134" t="s">
        <v>1013</v>
      </c>
    </row>
    <row r="199" spans="1:7" x14ac:dyDescent="0.35">
      <c r="A199" s="141" t="s">
        <v>556</v>
      </c>
      <c r="B199" s="134">
        <v>1.32</v>
      </c>
      <c r="C199" s="134">
        <v>1.3</v>
      </c>
      <c r="D199" s="134" t="s">
        <v>1013</v>
      </c>
      <c r="E199" s="134" t="s">
        <v>1014</v>
      </c>
      <c r="F199" s="134" t="s">
        <v>1014</v>
      </c>
      <c r="G199" s="134" t="s">
        <v>1013</v>
      </c>
    </row>
    <row r="200" spans="1:7" x14ac:dyDescent="0.35">
      <c r="A200" s="141" t="s">
        <v>111</v>
      </c>
      <c r="B200" s="134">
        <v>0.28999999999999998</v>
      </c>
      <c r="C200" s="134">
        <v>0.28000000000000003</v>
      </c>
      <c r="D200" s="134" t="s">
        <v>1013</v>
      </c>
      <c r="E200" s="134" t="s">
        <v>1014</v>
      </c>
      <c r="F200" s="134" t="s">
        <v>1014</v>
      </c>
      <c r="G200" s="134" t="s">
        <v>1014</v>
      </c>
    </row>
    <row r="201" spans="1:7" x14ac:dyDescent="0.35">
      <c r="A201" s="141" t="s">
        <v>1017</v>
      </c>
      <c r="B201" s="134">
        <v>0.42</v>
      </c>
      <c r="C201" s="134">
        <v>0.42</v>
      </c>
      <c r="D201" s="134" t="s">
        <v>1013</v>
      </c>
      <c r="E201" s="134" t="s">
        <v>1014</v>
      </c>
      <c r="F201" s="134" t="s">
        <v>1014</v>
      </c>
      <c r="G201" s="134" t="s">
        <v>1014</v>
      </c>
    </row>
    <row r="202" spans="1:7" x14ac:dyDescent="0.35">
      <c r="A202" s="135" t="s">
        <v>1028</v>
      </c>
      <c r="B202" s="134">
        <v>5.63</v>
      </c>
      <c r="C202" s="134">
        <v>5.27</v>
      </c>
      <c r="D202" s="134">
        <v>0.15</v>
      </c>
      <c r="E202" s="134" t="s">
        <v>1014</v>
      </c>
      <c r="F202" s="134" t="s">
        <v>1014</v>
      </c>
      <c r="G202" s="134">
        <v>0.22</v>
      </c>
    </row>
    <row r="203" spans="1:7" ht="24" customHeight="1" x14ac:dyDescent="0.35">
      <c r="A203" s="135" t="s">
        <v>1027</v>
      </c>
      <c r="B203" s="134">
        <v>82.83</v>
      </c>
      <c r="C203" s="134">
        <v>68.98</v>
      </c>
      <c r="D203" s="134">
        <v>7.25</v>
      </c>
      <c r="E203" s="134" t="s">
        <v>1014</v>
      </c>
      <c r="F203" s="134" t="s">
        <v>1014</v>
      </c>
      <c r="G203" s="134">
        <v>6.6</v>
      </c>
    </row>
    <row r="204" spans="1:7" s="36" customFormat="1" x14ac:dyDescent="0.35">
      <c r="A204" s="135" t="s">
        <v>1026</v>
      </c>
      <c r="B204" s="134">
        <v>32.18</v>
      </c>
      <c r="C204" s="134" t="s">
        <v>1014</v>
      </c>
      <c r="D204" s="134" t="s">
        <v>1014</v>
      </c>
      <c r="E204" s="134">
        <v>9.34</v>
      </c>
      <c r="F204" s="134">
        <v>22.84</v>
      </c>
      <c r="G204" s="134" t="s">
        <v>1014</v>
      </c>
    </row>
    <row r="205" spans="1:7" s="36" customFormat="1" x14ac:dyDescent="0.35">
      <c r="A205" s="140" t="s">
        <v>1025</v>
      </c>
      <c r="B205" s="138" t="s">
        <v>1141</v>
      </c>
      <c r="C205" s="138" t="s">
        <v>1141</v>
      </c>
      <c r="D205" s="138" t="s">
        <v>1141</v>
      </c>
      <c r="E205" s="138" t="s">
        <v>1141</v>
      </c>
      <c r="F205" s="138" t="s">
        <v>1141</v>
      </c>
      <c r="G205" s="138" t="s">
        <v>1141</v>
      </c>
    </row>
    <row r="206" spans="1:7" s="36" customFormat="1" ht="24" customHeight="1" x14ac:dyDescent="0.35">
      <c r="A206" s="137" t="s">
        <v>1024</v>
      </c>
      <c r="B206" s="134">
        <v>8.84</v>
      </c>
      <c r="C206" s="134">
        <v>7.33</v>
      </c>
      <c r="D206" s="134">
        <v>0.28000000000000003</v>
      </c>
      <c r="E206" s="134">
        <v>0.22</v>
      </c>
      <c r="F206" s="134">
        <v>0.73</v>
      </c>
      <c r="G206" s="134">
        <v>0.28999999999999998</v>
      </c>
    </row>
    <row r="207" spans="1:7" s="36" customFormat="1" x14ac:dyDescent="0.35">
      <c r="A207" s="137" t="s">
        <v>1023</v>
      </c>
      <c r="B207" s="134">
        <v>114.69</v>
      </c>
      <c r="C207" s="134">
        <v>69.739999999999995</v>
      </c>
      <c r="D207" s="134">
        <v>7.18</v>
      </c>
      <c r="E207" s="134">
        <v>9.1199999999999992</v>
      </c>
      <c r="F207" s="134">
        <v>22.11</v>
      </c>
      <c r="G207" s="134">
        <v>6.55</v>
      </c>
    </row>
    <row r="208" spans="1:7" s="36" customFormat="1" x14ac:dyDescent="0.35">
      <c r="A208" s="139" t="s">
        <v>1022</v>
      </c>
      <c r="B208" s="138" t="s">
        <v>1141</v>
      </c>
      <c r="C208" s="138" t="s">
        <v>1141</v>
      </c>
      <c r="D208" s="138" t="s">
        <v>1141</v>
      </c>
      <c r="E208" s="138" t="s">
        <v>1141</v>
      </c>
      <c r="F208" s="138" t="s">
        <v>1141</v>
      </c>
      <c r="G208" s="138" t="s">
        <v>1141</v>
      </c>
    </row>
    <row r="209" spans="1:7" s="36" customFormat="1" x14ac:dyDescent="0.35">
      <c r="A209" s="135" t="s">
        <v>1021</v>
      </c>
      <c r="B209" s="134">
        <v>4.22</v>
      </c>
      <c r="C209" s="134">
        <v>3.3</v>
      </c>
      <c r="D209" s="134">
        <v>0.17</v>
      </c>
      <c r="E209" s="134">
        <v>0.14000000000000001</v>
      </c>
      <c r="F209" s="134">
        <v>0.44</v>
      </c>
      <c r="G209" s="134">
        <v>0.16</v>
      </c>
    </row>
    <row r="210" spans="1:7" s="36" customFormat="1" x14ac:dyDescent="0.35">
      <c r="A210" s="135" t="s">
        <v>1020</v>
      </c>
      <c r="B210" s="134">
        <v>1.27</v>
      </c>
      <c r="C210" s="134">
        <v>1.1299999999999999</v>
      </c>
      <c r="D210" s="134" t="s">
        <v>1013</v>
      </c>
      <c r="E210" s="134" t="s">
        <v>1013</v>
      </c>
      <c r="F210" s="134" t="s">
        <v>1013</v>
      </c>
      <c r="G210" s="134" t="s">
        <v>1013</v>
      </c>
    </row>
    <row r="211" spans="1:7" ht="24" customHeight="1" x14ac:dyDescent="0.35">
      <c r="A211" s="135" t="s">
        <v>1019</v>
      </c>
      <c r="B211" s="134">
        <v>3.35</v>
      </c>
      <c r="C211" s="134">
        <v>2.9</v>
      </c>
      <c r="D211" s="134">
        <v>0.08</v>
      </c>
      <c r="E211" s="134" t="s">
        <v>1013</v>
      </c>
      <c r="F211" s="134">
        <v>0.21</v>
      </c>
      <c r="G211" s="134">
        <v>0.1</v>
      </c>
    </row>
    <row r="212" spans="1:7" x14ac:dyDescent="0.35">
      <c r="A212" s="135" t="s">
        <v>1015</v>
      </c>
      <c r="B212" s="134">
        <v>114.69</v>
      </c>
      <c r="C212" s="134">
        <v>69.739999999999995</v>
      </c>
      <c r="D212" s="134">
        <v>7.18</v>
      </c>
      <c r="E212" s="134">
        <v>9.1199999999999992</v>
      </c>
      <c r="F212" s="134">
        <v>22.11</v>
      </c>
      <c r="G212" s="134">
        <v>6.55</v>
      </c>
    </row>
    <row r="213" spans="1:7" x14ac:dyDescent="0.35">
      <c r="A213" s="139" t="s">
        <v>1018</v>
      </c>
      <c r="B213" s="138" t="s">
        <v>1141</v>
      </c>
      <c r="C213" s="138" t="s">
        <v>1141</v>
      </c>
      <c r="D213" s="138" t="s">
        <v>1141</v>
      </c>
      <c r="E213" s="138" t="s">
        <v>1141</v>
      </c>
      <c r="F213" s="138" t="s">
        <v>1141</v>
      </c>
      <c r="G213" s="138" t="s">
        <v>1141</v>
      </c>
    </row>
    <row r="214" spans="1:7" x14ac:dyDescent="0.35">
      <c r="A214" s="135" t="s">
        <v>13</v>
      </c>
      <c r="B214" s="134">
        <v>4.41</v>
      </c>
      <c r="C214" s="134">
        <v>3.8</v>
      </c>
      <c r="D214" s="134">
        <v>0.1</v>
      </c>
      <c r="E214" s="134" t="s">
        <v>1013</v>
      </c>
      <c r="F214" s="134">
        <v>0.24</v>
      </c>
      <c r="G214" s="134">
        <v>0.17</v>
      </c>
    </row>
    <row r="215" spans="1:7" x14ac:dyDescent="0.35">
      <c r="A215" s="135" t="s">
        <v>556</v>
      </c>
      <c r="B215" s="134">
        <v>1.47</v>
      </c>
      <c r="C215" s="134">
        <v>1.23</v>
      </c>
      <c r="D215" s="134">
        <v>0.04</v>
      </c>
      <c r="E215" s="134" t="s">
        <v>1013</v>
      </c>
      <c r="F215" s="134">
        <v>0.11</v>
      </c>
      <c r="G215" s="134" t="s">
        <v>1013</v>
      </c>
    </row>
    <row r="216" spans="1:7" x14ac:dyDescent="0.35">
      <c r="A216" s="135" t="s">
        <v>1017</v>
      </c>
      <c r="B216" s="134">
        <v>0.36</v>
      </c>
      <c r="C216" s="134">
        <v>0.32</v>
      </c>
      <c r="D216" s="134" t="s">
        <v>1013</v>
      </c>
      <c r="E216" s="134" t="s">
        <v>1014</v>
      </c>
      <c r="F216" s="134" t="s">
        <v>1013</v>
      </c>
      <c r="G216" s="134" t="s">
        <v>1014</v>
      </c>
    </row>
    <row r="217" spans="1:7" ht="43.5" customHeight="1" x14ac:dyDescent="0.35">
      <c r="A217" s="135" t="s">
        <v>1016</v>
      </c>
      <c r="B217" s="134">
        <v>2.6</v>
      </c>
      <c r="C217" s="134">
        <v>1.98</v>
      </c>
      <c r="D217" s="134">
        <v>0.12</v>
      </c>
      <c r="E217" s="134" t="s">
        <v>1013</v>
      </c>
      <c r="F217" s="134">
        <v>0.34</v>
      </c>
      <c r="G217" s="134">
        <v>0.09</v>
      </c>
    </row>
    <row r="218" spans="1:7" x14ac:dyDescent="0.35">
      <c r="A218" s="135" t="s">
        <v>1015</v>
      </c>
      <c r="B218" s="134">
        <v>114.69</v>
      </c>
      <c r="C218" s="134">
        <v>69.739999999999995</v>
      </c>
      <c r="D218" s="134">
        <v>7.18</v>
      </c>
      <c r="E218" s="134">
        <v>9.1199999999999992</v>
      </c>
      <c r="F218" s="134">
        <v>22.11</v>
      </c>
      <c r="G218" s="134">
        <v>6.55</v>
      </c>
    </row>
    <row r="219" spans="1:7" x14ac:dyDescent="0.35">
      <c r="A219" s="137"/>
      <c r="B219" s="136"/>
      <c r="C219" s="136"/>
      <c r="D219" s="136"/>
      <c r="E219" s="136"/>
      <c r="F219" s="136"/>
      <c r="G219" s="136"/>
    </row>
    <row r="220" spans="1:7" s="36" customFormat="1" ht="15" thickBot="1" x14ac:dyDescent="0.4">
      <c r="A220" s="135"/>
      <c r="B220" s="134"/>
      <c r="C220" s="134"/>
      <c r="D220" s="134"/>
      <c r="E220" s="134"/>
      <c r="F220" s="134"/>
      <c r="G220" s="134"/>
    </row>
    <row r="221" spans="1:7" s="36" customFormat="1" ht="206.25" customHeight="1" x14ac:dyDescent="0.35">
      <c r="A221" s="208" t="s">
        <v>1140</v>
      </c>
      <c r="B221" s="208"/>
      <c r="C221" s="208"/>
      <c r="D221" s="208"/>
      <c r="E221" s="208"/>
      <c r="F221" s="208"/>
      <c r="G221" s="208"/>
    </row>
    <row r="222" spans="1:7" s="36" customFormat="1" x14ac:dyDescent="0.35">
      <c r="A222"/>
      <c r="B222"/>
      <c r="C222"/>
      <c r="D222"/>
      <c r="E222"/>
      <c r="F222"/>
      <c r="G222"/>
    </row>
  </sheetData>
  <mergeCells count="5">
    <mergeCell ref="A1:B1"/>
    <mergeCell ref="A2:G2"/>
    <mergeCell ref="B3:G3"/>
    <mergeCell ref="C4:G4"/>
    <mergeCell ref="A221:G22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20D6C2-8D1E-4F5D-84F4-15F7C520BE1C}">
  <sheetPr codeName="Sheet2">
    <tabColor theme="9" tint="0.59999389629810485"/>
  </sheetPr>
  <dimension ref="A1:U115"/>
  <sheetViews>
    <sheetView workbookViewId="0">
      <selection activeCell="E112" sqref="E112"/>
    </sheetView>
  </sheetViews>
  <sheetFormatPr defaultColWidth="8.7265625" defaultRowHeight="14.5" x14ac:dyDescent="0.35"/>
  <cols>
    <col min="1" max="3" width="3.08984375" style="48" customWidth="1"/>
    <col min="4" max="4" width="25.7265625" style="13" customWidth="1"/>
    <col min="5" max="12" width="24" style="13" customWidth="1"/>
    <col min="13" max="16384" width="8.7265625" style="13"/>
  </cols>
  <sheetData>
    <row r="1" spans="4:12" ht="15" customHeight="1" x14ac:dyDescent="0.45">
      <c r="D1" s="211" t="s">
        <v>76</v>
      </c>
      <c r="E1" s="212"/>
      <c r="F1" s="212"/>
      <c r="G1" s="212"/>
      <c r="H1" s="212"/>
      <c r="I1" s="212"/>
      <c r="J1" s="212"/>
      <c r="K1" s="212"/>
      <c r="L1" s="212"/>
    </row>
    <row r="2" spans="4:12" ht="15" customHeight="1" x14ac:dyDescent="0.35">
      <c r="D2" s="213" t="s">
        <v>995</v>
      </c>
      <c r="E2" s="212"/>
      <c r="F2" s="212"/>
      <c r="G2" s="212"/>
      <c r="H2" s="212"/>
      <c r="I2" s="212"/>
      <c r="J2" s="212"/>
      <c r="K2" s="212"/>
      <c r="L2" s="212"/>
    </row>
    <row r="3" spans="4:12" ht="15" customHeight="1" x14ac:dyDescent="0.35">
      <c r="D3" s="214" t="s">
        <v>85</v>
      </c>
      <c r="E3" s="215"/>
      <c r="F3" s="215"/>
      <c r="G3" s="215"/>
      <c r="H3" s="215"/>
      <c r="I3" s="215"/>
      <c r="J3" s="215"/>
      <c r="K3" s="215"/>
      <c r="L3" s="215"/>
    </row>
    <row r="4" spans="4:12" ht="15" customHeight="1" x14ac:dyDescent="0.35">
      <c r="D4" s="16" t="s">
        <v>994</v>
      </c>
      <c r="F4" s="17"/>
      <c r="G4" s="17"/>
      <c r="H4" s="56"/>
      <c r="I4" s="17"/>
      <c r="J4" s="17"/>
      <c r="K4" s="17"/>
      <c r="L4" s="17"/>
    </row>
    <row r="5" spans="4:12" x14ac:dyDescent="0.35">
      <c r="H5" s="56"/>
    </row>
    <row r="6" spans="4:12" ht="15" thickBot="1" x14ac:dyDescent="0.4">
      <c r="D6" s="14" t="s">
        <v>1</v>
      </c>
      <c r="E6" s="14" t="s">
        <v>77</v>
      </c>
      <c r="F6" s="14" t="s">
        <v>78</v>
      </c>
      <c r="G6" s="14" t="s">
        <v>79</v>
      </c>
      <c r="H6" s="14" t="s">
        <v>80</v>
      </c>
      <c r="I6" s="14" t="s">
        <v>81</v>
      </c>
      <c r="J6" s="14" t="s">
        <v>82</v>
      </c>
      <c r="K6" s="14" t="s">
        <v>83</v>
      </c>
      <c r="L6" s="14" t="s">
        <v>84</v>
      </c>
    </row>
    <row r="7" spans="4:12" ht="15" hidden="1" thickTop="1" x14ac:dyDescent="0.35">
      <c r="D7" s="130">
        <v>1990</v>
      </c>
      <c r="E7" s="125">
        <v>67013.246245999995</v>
      </c>
      <c r="F7" s="125">
        <v>71306.736416456086</v>
      </c>
      <c r="G7" s="125">
        <v>41269.942664863789</v>
      </c>
      <c r="H7" s="125">
        <v>5837.3405665482742</v>
      </c>
      <c r="I7" s="125">
        <v>20561.454094999997</v>
      </c>
      <c r="J7" s="125">
        <v>11776.241074192121</v>
      </c>
      <c r="K7" s="125">
        <v>1593.8363860000002</v>
      </c>
      <c r="L7" s="126">
        <v>219358.79744906025</v>
      </c>
    </row>
    <row r="8" spans="4:12" hidden="1" x14ac:dyDescent="0.35">
      <c r="D8" s="130">
        <v>1991</v>
      </c>
      <c r="E8" s="125">
        <v>66457.594376999972</v>
      </c>
      <c r="F8" s="125">
        <v>71044.161882423476</v>
      </c>
      <c r="G8" s="125">
        <v>39982.47905578537</v>
      </c>
      <c r="H8" s="125">
        <v>5738.6219740768593</v>
      </c>
      <c r="I8" s="125">
        <v>16099.343118000013</v>
      </c>
      <c r="J8" s="125">
        <v>11978.918493940822</v>
      </c>
      <c r="K8" s="125">
        <v>1627.4133690000001</v>
      </c>
      <c r="L8" s="126">
        <v>212928.53227022654</v>
      </c>
    </row>
    <row r="9" spans="4:12" hidden="1" x14ac:dyDescent="0.35">
      <c r="D9" s="130">
        <v>1992</v>
      </c>
      <c r="E9" s="125">
        <v>67437.461945999967</v>
      </c>
      <c r="F9" s="125">
        <v>74829.374193669108</v>
      </c>
      <c r="G9" s="125">
        <v>40026.512678787833</v>
      </c>
      <c r="H9" s="125">
        <v>5434.4328271008999</v>
      </c>
      <c r="I9" s="125">
        <v>15237.715611182068</v>
      </c>
      <c r="J9" s="125">
        <v>12251.495880540522</v>
      </c>
      <c r="K9" s="125">
        <v>1655.0387711841779</v>
      </c>
      <c r="L9" s="126">
        <v>216872.03190846456</v>
      </c>
    </row>
    <row r="10" spans="4:12" hidden="1" x14ac:dyDescent="0.35">
      <c r="D10" s="130">
        <v>1993</v>
      </c>
      <c r="E10" s="125">
        <v>66621.828825999939</v>
      </c>
      <c r="F10" s="125">
        <v>75096.206004888678</v>
      </c>
      <c r="G10" s="125">
        <v>38547.129171726483</v>
      </c>
      <c r="H10" s="125">
        <v>5205.6572208072785</v>
      </c>
      <c r="I10" s="125">
        <v>15688.831124341299</v>
      </c>
      <c r="J10" s="125">
        <v>12249.652903629132</v>
      </c>
      <c r="K10" s="125">
        <v>1650.0384961185605</v>
      </c>
      <c r="L10" s="126">
        <v>215059.34374751136</v>
      </c>
    </row>
    <row r="11" spans="4:12" hidden="1" x14ac:dyDescent="0.35">
      <c r="D11" s="130">
        <v>1994</v>
      </c>
      <c r="E11" s="125">
        <v>68121.194338999965</v>
      </c>
      <c r="F11" s="125">
        <v>75883.085994872046</v>
      </c>
      <c r="G11" s="125">
        <v>38625.132863504135</v>
      </c>
      <c r="H11" s="125">
        <v>4859.1343786125899</v>
      </c>
      <c r="I11" s="125">
        <v>16781.21907693303</v>
      </c>
      <c r="J11" s="125">
        <v>12141.438700712308</v>
      </c>
      <c r="K11" s="125">
        <v>1674.935673601846</v>
      </c>
      <c r="L11" s="126">
        <v>218086.14102723595</v>
      </c>
    </row>
    <row r="12" spans="4:12" hidden="1" x14ac:dyDescent="0.35">
      <c r="D12" s="130">
        <v>1995</v>
      </c>
      <c r="E12" s="125">
        <v>68824.393083999967</v>
      </c>
      <c r="F12" s="125">
        <v>76558.701814459622</v>
      </c>
      <c r="G12" s="125">
        <v>39533.177584774327</v>
      </c>
      <c r="H12" s="125">
        <v>4989.0862816999861</v>
      </c>
      <c r="I12" s="125">
        <v>14087.530499174834</v>
      </c>
      <c r="J12" s="125">
        <v>12359.514389654296</v>
      </c>
      <c r="K12" s="125">
        <v>1622.6046610084738</v>
      </c>
      <c r="L12" s="126">
        <v>217975.00831477152</v>
      </c>
    </row>
    <row r="13" spans="4:12" hidden="1" x14ac:dyDescent="0.35">
      <c r="D13" s="130">
        <v>1996</v>
      </c>
      <c r="E13" s="125">
        <v>70638.266705999995</v>
      </c>
      <c r="F13" s="125">
        <v>79552.941338455581</v>
      </c>
      <c r="G13" s="125">
        <v>39492.947565159018</v>
      </c>
      <c r="H13" s="125">
        <v>5132.3776846563715</v>
      </c>
      <c r="I13" s="125">
        <v>16631.426670988712</v>
      </c>
      <c r="J13" s="125">
        <v>12624.0079033326</v>
      </c>
      <c r="K13" s="125">
        <v>1689.8411837596211</v>
      </c>
      <c r="L13" s="126">
        <v>225761.80905235192</v>
      </c>
    </row>
    <row r="14" spans="4:12" hidden="1" x14ac:dyDescent="0.35">
      <c r="D14" s="130">
        <v>1997</v>
      </c>
      <c r="E14" s="125">
        <v>72888.679390999998</v>
      </c>
      <c r="F14" s="125">
        <v>82612.763443040589</v>
      </c>
      <c r="G14" s="125">
        <v>40840.271544498122</v>
      </c>
      <c r="H14" s="125">
        <v>4979.7457356833356</v>
      </c>
      <c r="I14" s="125">
        <v>17246.958668382733</v>
      </c>
      <c r="J14" s="125">
        <v>13150.961432751996</v>
      </c>
      <c r="K14" s="125">
        <v>1701.6298582394984</v>
      </c>
      <c r="L14" s="126">
        <v>233421.01007359629</v>
      </c>
    </row>
    <row r="15" spans="4:12" hidden="1" x14ac:dyDescent="0.35">
      <c r="D15" s="130">
        <v>1998</v>
      </c>
      <c r="E15" s="125">
        <v>74032.354380999983</v>
      </c>
      <c r="F15" s="125">
        <v>84892.268940019727</v>
      </c>
      <c r="G15" s="125">
        <v>39645.38608584262</v>
      </c>
      <c r="H15" s="125">
        <v>4667.4544550225837</v>
      </c>
      <c r="I15" s="125">
        <v>13260.888619142939</v>
      </c>
      <c r="J15" s="125">
        <v>13003.47875826593</v>
      </c>
      <c r="K15" s="125">
        <v>1799.3261970937135</v>
      </c>
      <c r="L15" s="126">
        <v>231301.15743638747</v>
      </c>
    </row>
    <row r="16" spans="4:12" hidden="1" x14ac:dyDescent="0.35">
      <c r="D16" s="130">
        <v>1999</v>
      </c>
      <c r="E16" s="125">
        <v>75833.230149000054</v>
      </c>
      <c r="F16" s="125">
        <v>89271.044433060932</v>
      </c>
      <c r="G16" s="125">
        <v>40854.490399377311</v>
      </c>
      <c r="H16" s="125">
        <v>4345.3892697780166</v>
      </c>
      <c r="I16" s="125">
        <v>18185.340229619374</v>
      </c>
      <c r="J16" s="125">
        <v>13924.630871039666</v>
      </c>
      <c r="K16" s="125">
        <v>1609.8765398419996</v>
      </c>
      <c r="L16" s="126">
        <v>244024.00189171737</v>
      </c>
    </row>
    <row r="17" spans="4:12" hidden="1" x14ac:dyDescent="0.35">
      <c r="D17" s="130">
        <v>2000</v>
      </c>
      <c r="E17" s="125">
        <v>79517.440711921896</v>
      </c>
      <c r="F17" s="125">
        <v>93199.425012386098</v>
      </c>
      <c r="G17" s="125">
        <v>42024.904788474363</v>
      </c>
      <c r="H17" s="125">
        <v>4834.9939338673994</v>
      </c>
      <c r="I17" s="125">
        <v>17722.614314810846</v>
      </c>
      <c r="J17" s="125">
        <v>13857.339424721673</v>
      </c>
      <c r="K17" s="125">
        <v>1395.707812512775</v>
      </c>
      <c r="L17" s="126">
        <v>252552.42599869505</v>
      </c>
    </row>
    <row r="18" spans="4:12" hidden="1" x14ac:dyDescent="0.35">
      <c r="D18" s="130">
        <v>2001</v>
      </c>
      <c r="E18" s="125">
        <v>75233.836722331645</v>
      </c>
      <c r="F18" s="125">
        <v>90679.464813063372</v>
      </c>
      <c r="G18" s="125">
        <v>38540.382402965661</v>
      </c>
      <c r="H18" s="125">
        <v>3798.7635297941783</v>
      </c>
      <c r="I18" s="125">
        <v>18953.6987555669</v>
      </c>
      <c r="J18" s="125">
        <v>12699.377066508287</v>
      </c>
      <c r="K18" s="125">
        <v>1446.0324612242957</v>
      </c>
      <c r="L18" s="126">
        <v>241351.55575145432</v>
      </c>
    </row>
    <row r="19" spans="4:12" hidden="1" x14ac:dyDescent="0.35">
      <c r="D19" s="130">
        <v>2002</v>
      </c>
      <c r="E19" s="125">
        <v>76754.134836113531</v>
      </c>
      <c r="F19" s="125">
        <v>92104.541789506242</v>
      </c>
      <c r="G19" s="125">
        <v>37943.585731877094</v>
      </c>
      <c r="H19" s="125">
        <v>3475.2367417128607</v>
      </c>
      <c r="I19" s="125">
        <v>20836.095208692393</v>
      </c>
      <c r="J19" s="125">
        <v>12732.031738942642</v>
      </c>
      <c r="K19" s="125">
        <v>1406.8557933848808</v>
      </c>
      <c r="L19" s="126">
        <v>245252.48184022962</v>
      </c>
    </row>
    <row r="20" spans="4:12" hidden="1" x14ac:dyDescent="0.35">
      <c r="D20" s="130">
        <v>2003</v>
      </c>
      <c r="E20" s="125">
        <v>81688.865996771608</v>
      </c>
      <c r="F20" s="125">
        <v>95917.287327494836</v>
      </c>
      <c r="G20" s="125">
        <v>35195.645632922744</v>
      </c>
      <c r="H20" s="125">
        <v>3575.8053533389329</v>
      </c>
      <c r="I20" s="125">
        <v>19424.059045805505</v>
      </c>
      <c r="J20" s="125">
        <v>12648.790458970654</v>
      </c>
      <c r="K20" s="125">
        <v>1418.7868775839352</v>
      </c>
      <c r="L20" s="126">
        <v>249869.24069288818</v>
      </c>
    </row>
    <row r="21" spans="4:12" hidden="1" x14ac:dyDescent="0.35">
      <c r="D21" s="130">
        <v>2004</v>
      </c>
      <c r="E21" s="125">
        <v>83788.911540204834</v>
      </c>
      <c r="F21" s="125">
        <v>97872.915211044616</v>
      </c>
      <c r="G21" s="125">
        <v>36507.593460831733</v>
      </c>
      <c r="H21" s="125">
        <v>4285.9749426192357</v>
      </c>
      <c r="I21" s="125">
        <v>21939.692667655821</v>
      </c>
      <c r="J21" s="125">
        <v>13010.536856602368</v>
      </c>
      <c r="K21" s="125">
        <v>1443.0136905684092</v>
      </c>
      <c r="L21" s="126">
        <v>258848.63836952701</v>
      </c>
    </row>
    <row r="22" spans="4:12" hidden="1" x14ac:dyDescent="0.35">
      <c r="D22" s="130">
        <v>2005</v>
      </c>
      <c r="E22" s="125">
        <v>85577.134424603646</v>
      </c>
      <c r="F22" s="125">
        <v>98597.440693244789</v>
      </c>
      <c r="G22" s="125">
        <v>37079.097457477452</v>
      </c>
      <c r="H22" s="125">
        <v>4469.6567443299855</v>
      </c>
      <c r="I22" s="125">
        <v>19521.644198942304</v>
      </c>
      <c r="J22" s="125">
        <v>13812.04837595965</v>
      </c>
      <c r="K22" s="125">
        <v>1544.1547680313342</v>
      </c>
      <c r="L22" s="126">
        <v>260601.17666258916</v>
      </c>
    </row>
    <row r="23" spans="4:12" hidden="1" x14ac:dyDescent="0.35">
      <c r="D23" s="130">
        <v>2006</v>
      </c>
      <c r="E23" s="125">
        <v>89620.378478519997</v>
      </c>
      <c r="F23" s="125">
        <v>101727.91198661417</v>
      </c>
      <c r="G23" s="125">
        <v>36763.125053451578</v>
      </c>
      <c r="H23" s="125">
        <v>4691.7457618849385</v>
      </c>
      <c r="I23" s="125">
        <v>20665.99491514438</v>
      </c>
      <c r="J23" s="125">
        <v>14079.806831779149</v>
      </c>
      <c r="K23" s="125">
        <v>1556.2166074100055</v>
      </c>
      <c r="L23" s="126">
        <v>269105.1796348042</v>
      </c>
    </row>
    <row r="24" spans="4:12" hidden="1" x14ac:dyDescent="0.35">
      <c r="D24" s="130">
        <v>2007</v>
      </c>
      <c r="E24" s="125">
        <v>88948.377719804324</v>
      </c>
      <c r="F24" s="125">
        <v>102948.51148881481</v>
      </c>
      <c r="G24" s="125">
        <v>37063.462629811802</v>
      </c>
      <c r="H24" s="125">
        <v>5031.7221688485406</v>
      </c>
      <c r="I24" s="125">
        <v>22754.762560280265</v>
      </c>
      <c r="J24" s="125">
        <v>14453.545339778109</v>
      </c>
      <c r="K24" s="125">
        <v>1562.2869839638863</v>
      </c>
      <c r="L24" s="126">
        <v>272762.66889130173</v>
      </c>
    </row>
    <row r="25" spans="4:12" hidden="1" x14ac:dyDescent="0.35">
      <c r="D25" s="130">
        <v>2008</v>
      </c>
      <c r="E25" s="125">
        <v>90715.796516357426</v>
      </c>
      <c r="F25" s="125">
        <v>103919.28047992135</v>
      </c>
      <c r="G25" s="125">
        <v>36069.238265865788</v>
      </c>
      <c r="H25" s="125">
        <v>5158.6269815243168</v>
      </c>
      <c r="I25" s="125">
        <v>19509.865302503677</v>
      </c>
      <c r="J25" s="125">
        <v>15136.988362471358</v>
      </c>
      <c r="K25" s="125">
        <v>1597.8344361059192</v>
      </c>
      <c r="L25" s="126">
        <v>272107.63034474984</v>
      </c>
    </row>
    <row r="26" spans="4:12" hidden="1" x14ac:dyDescent="0.35">
      <c r="D26" s="130">
        <v>2009</v>
      </c>
      <c r="E26" s="125">
        <v>89745.488583050654</v>
      </c>
      <c r="F26" s="125">
        <v>100411.13444534398</v>
      </c>
      <c r="G26" s="125">
        <v>32237.861723980735</v>
      </c>
      <c r="H26" s="125">
        <v>5197.9553241106614</v>
      </c>
      <c r="I26" s="125">
        <v>19301.558758722946</v>
      </c>
      <c r="J26" s="125">
        <v>15340.150334475355</v>
      </c>
      <c r="K26" s="125">
        <v>1584.7715072717074</v>
      </c>
      <c r="L26" s="126">
        <v>263818.92067695607</v>
      </c>
    </row>
    <row r="27" spans="4:12" hidden="1" x14ac:dyDescent="0.35">
      <c r="D27" s="130">
        <v>2010</v>
      </c>
      <c r="E27" s="125">
        <v>86942.453532582003</v>
      </c>
      <c r="F27" s="125">
        <v>98027.168452785103</v>
      </c>
      <c r="G27" s="125">
        <v>32070.796075462171</v>
      </c>
      <c r="H27" s="125">
        <v>5108.1405495010231</v>
      </c>
      <c r="I27" s="125">
        <v>20061.477696686539</v>
      </c>
      <c r="J27" s="125">
        <v>15120.615559496997</v>
      </c>
      <c r="K27" s="125">
        <v>1538.9869509251516</v>
      </c>
      <c r="L27" s="126">
        <v>258869.638817439</v>
      </c>
    </row>
    <row r="28" spans="4:12" hidden="1" x14ac:dyDescent="0.35">
      <c r="D28" s="130">
        <v>2011</v>
      </c>
      <c r="E28" s="125">
        <v>88000.453207575003</v>
      </c>
      <c r="F28" s="125">
        <v>98153.827686316858</v>
      </c>
      <c r="G28" s="125">
        <v>32411.967174204034</v>
      </c>
      <c r="H28" s="125">
        <v>5240.5800015747727</v>
      </c>
      <c r="I28" s="125">
        <v>20063.827913423065</v>
      </c>
      <c r="J28" s="125">
        <v>15519.827956630039</v>
      </c>
      <c r="K28" s="125">
        <v>1488.537746048007</v>
      </c>
      <c r="L28" s="126">
        <v>260879.02168577176</v>
      </c>
    </row>
    <row r="29" spans="4:12" hidden="1" x14ac:dyDescent="0.35">
      <c r="D29" s="130">
        <v>2012</v>
      </c>
      <c r="E29" s="125">
        <v>90063.748703226564</v>
      </c>
      <c r="F29" s="125">
        <v>100253.50952088946</v>
      </c>
      <c r="G29" s="125">
        <v>32816.844798433274</v>
      </c>
      <c r="H29" s="125">
        <v>5132.7026453447179</v>
      </c>
      <c r="I29" s="125">
        <v>20902.268532468413</v>
      </c>
      <c r="J29" s="125">
        <v>15352.192899951911</v>
      </c>
      <c r="K29" s="125">
        <v>1437.1618373526567</v>
      </c>
      <c r="L29" s="126">
        <v>265958.42893766699</v>
      </c>
    </row>
    <row r="30" spans="4:12" hidden="1" x14ac:dyDescent="0.35">
      <c r="D30" s="130">
        <v>2013</v>
      </c>
      <c r="E30" s="125">
        <v>88477.454794164383</v>
      </c>
      <c r="F30" s="125">
        <v>99881.176122999721</v>
      </c>
      <c r="G30" s="125">
        <v>32636.604466017707</v>
      </c>
      <c r="H30" s="125">
        <v>5062.6279759389508</v>
      </c>
      <c r="I30" s="125">
        <v>20487.005407629618</v>
      </c>
      <c r="J30" s="125">
        <v>15053.509900945433</v>
      </c>
      <c r="K30" s="125">
        <v>1359.0738258745635</v>
      </c>
      <c r="L30" s="126">
        <v>262957.4524935704</v>
      </c>
    </row>
    <row r="31" spans="4:12" hidden="1" x14ac:dyDescent="0.35">
      <c r="D31" s="130">
        <v>2014</v>
      </c>
      <c r="E31" s="125">
        <v>87661.113180720553</v>
      </c>
      <c r="F31" s="125">
        <v>102346.69369365176</v>
      </c>
      <c r="G31" s="125">
        <v>33169.038437231859</v>
      </c>
      <c r="H31" s="125">
        <v>5377.2518714104544</v>
      </c>
      <c r="I31" s="125">
        <v>18543.578394280168</v>
      </c>
      <c r="J31" s="125">
        <v>14454.376287895122</v>
      </c>
      <c r="K31" s="125">
        <v>1342.739359924492</v>
      </c>
      <c r="L31" s="126">
        <v>262894.79122511443</v>
      </c>
    </row>
    <row r="32" spans="4:12" hidden="1" x14ac:dyDescent="0.35">
      <c r="D32" s="130">
        <v>2015</v>
      </c>
      <c r="E32" s="125">
        <v>86071.759638831471</v>
      </c>
      <c r="F32" s="125">
        <v>101013.6804220606</v>
      </c>
      <c r="G32" s="125">
        <v>33367.108875967126</v>
      </c>
      <c r="H32" s="125">
        <v>5686.9968827650446</v>
      </c>
      <c r="I32" s="125">
        <v>18752.861939542661</v>
      </c>
      <c r="J32" s="125">
        <v>14287.53912779731</v>
      </c>
      <c r="K32" s="125">
        <v>1427.6385238529758</v>
      </c>
      <c r="L32" s="126">
        <v>260607.58541081721</v>
      </c>
    </row>
    <row r="33" spans="4:12" hidden="1" x14ac:dyDescent="0.35">
      <c r="D33" s="130">
        <v>2016</v>
      </c>
      <c r="E33" s="125">
        <v>84222.538814407584</v>
      </c>
      <c r="F33" s="125">
        <v>100067.96741748194</v>
      </c>
      <c r="G33" s="125">
        <v>33171.387813649228</v>
      </c>
      <c r="H33" s="125">
        <v>5570.3421721814184</v>
      </c>
      <c r="I33" s="125">
        <v>20933.119432900803</v>
      </c>
      <c r="J33" s="125">
        <v>14558.889495509258</v>
      </c>
      <c r="K33" s="125">
        <v>1382.7545746015301</v>
      </c>
      <c r="L33" s="126">
        <v>259906.99972073175</v>
      </c>
    </row>
    <row r="34" spans="4:12" hidden="1" x14ac:dyDescent="0.35">
      <c r="D34" s="130">
        <v>2017</v>
      </c>
      <c r="E34" s="125">
        <v>85880.983644862703</v>
      </c>
      <c r="F34" s="125">
        <v>99498.860359576327</v>
      </c>
      <c r="G34" s="125">
        <v>32733.878125273357</v>
      </c>
      <c r="H34" s="125">
        <v>5430.1558507083901</v>
      </c>
      <c r="I34" s="125">
        <v>21550.496412718188</v>
      </c>
      <c r="J34" s="125">
        <v>14359.808987381888</v>
      </c>
      <c r="K34" s="125">
        <v>1341.7516386543425</v>
      </c>
      <c r="L34" s="126">
        <v>260795.9350191752</v>
      </c>
    </row>
    <row r="35" spans="4:12" ht="15" thickTop="1" x14ac:dyDescent="0.35">
      <c r="D35" s="15">
        <v>2018</v>
      </c>
      <c r="E35" s="125">
        <v>82890.81410151656</v>
      </c>
      <c r="F35" s="125">
        <v>97877.549884717184</v>
      </c>
      <c r="G35" s="125">
        <v>32382.256168912587</v>
      </c>
      <c r="H35" s="125">
        <v>5382.6996656392557</v>
      </c>
      <c r="I35" s="125">
        <v>19098.832235206781</v>
      </c>
      <c r="J35" s="125">
        <v>14244.834957708954</v>
      </c>
      <c r="K35" s="125">
        <v>1278.3805718594563</v>
      </c>
      <c r="L35" s="126">
        <v>253155.36758556077</v>
      </c>
    </row>
    <row r="36" spans="4:12" x14ac:dyDescent="0.35">
      <c r="D36" s="15">
        <v>2019</v>
      </c>
      <c r="E36" s="125">
        <v>82321.949014048718</v>
      </c>
      <c r="F36" s="125">
        <v>96328.697443529047</v>
      </c>
      <c r="G36" s="125">
        <v>31455.782030314414</v>
      </c>
      <c r="H36" s="125">
        <v>5425.0310866602176</v>
      </c>
      <c r="I36" s="125">
        <v>18647.658234984014</v>
      </c>
      <c r="J36" s="125">
        <v>14506.294128710724</v>
      </c>
      <c r="K36" s="125">
        <v>1113.4066081298527</v>
      </c>
      <c r="L36" s="126">
        <v>249798.81854637698</v>
      </c>
    </row>
    <row r="37" spans="4:12" x14ac:dyDescent="0.35">
      <c r="D37" s="127">
        <v>2020</v>
      </c>
      <c r="E37" s="128">
        <v>90876.53481527137</v>
      </c>
      <c r="F37" s="128">
        <v>87868.486617411065</v>
      </c>
      <c r="G37" s="128">
        <v>30587.074420749665</v>
      </c>
      <c r="H37" s="128">
        <v>4815.2164691695434</v>
      </c>
      <c r="I37" s="128">
        <v>17720.108309578478</v>
      </c>
      <c r="J37" s="128">
        <v>13792.998808448081</v>
      </c>
      <c r="K37" s="128">
        <v>986.08906539799989</v>
      </c>
      <c r="L37" s="129">
        <v>246646.50850602618</v>
      </c>
    </row>
    <row r="38" spans="4:12" x14ac:dyDescent="0.35">
      <c r="D38" s="15">
        <v>2021</v>
      </c>
      <c r="E38" s="125">
        <v>87420.95110352202</v>
      </c>
      <c r="F38" s="125">
        <v>85985.032255936007</v>
      </c>
      <c r="G38" s="125">
        <v>29693.981101751688</v>
      </c>
      <c r="H38" s="125">
        <v>4479.5779357020665</v>
      </c>
      <c r="I38" s="125">
        <v>19654.467941647839</v>
      </c>
      <c r="J38" s="125">
        <v>13491.517394740253</v>
      </c>
      <c r="K38" s="125">
        <v>948.87538355200002</v>
      </c>
      <c r="L38" s="126">
        <v>241674.40311685187</v>
      </c>
    </row>
    <row r="39" spans="4:12" x14ac:dyDescent="0.35">
      <c r="D39" s="15">
        <v>2022</v>
      </c>
      <c r="E39" s="125">
        <v>86413.295306876375</v>
      </c>
      <c r="F39" s="125">
        <v>89837.802169766175</v>
      </c>
      <c r="G39" s="125">
        <v>29679.769364127256</v>
      </c>
      <c r="H39" s="125">
        <v>4968.6260456952195</v>
      </c>
      <c r="I39" s="125">
        <v>19905.142423381716</v>
      </c>
      <c r="J39" s="125">
        <v>13822.898723824625</v>
      </c>
      <c r="K39" s="125">
        <v>946.09468202300002</v>
      </c>
      <c r="L39" s="126">
        <v>245573.62871569439</v>
      </c>
    </row>
    <row r="40" spans="4:12" x14ac:dyDescent="0.35">
      <c r="D40" s="15">
        <v>2023</v>
      </c>
      <c r="E40" s="125">
        <v>86850.152182052887</v>
      </c>
      <c r="F40" s="125">
        <v>92241.936652608652</v>
      </c>
      <c r="G40" s="125">
        <v>29672.672794901584</v>
      </c>
      <c r="H40" s="125">
        <v>5040.3514516615087</v>
      </c>
      <c r="I40" s="125">
        <v>20091.36161548103</v>
      </c>
      <c r="J40" s="125">
        <v>13831.539887370143</v>
      </c>
      <c r="K40" s="125">
        <v>942.17583948799995</v>
      </c>
      <c r="L40" s="126">
        <v>248670.19042356379</v>
      </c>
    </row>
    <row r="41" spans="4:12" x14ac:dyDescent="0.35">
      <c r="D41" s="15">
        <v>2024</v>
      </c>
      <c r="E41" s="125">
        <v>87712.188536502857</v>
      </c>
      <c r="F41" s="125">
        <v>94144.653603338607</v>
      </c>
      <c r="G41" s="125">
        <v>29861.365315862338</v>
      </c>
      <c r="H41" s="125">
        <v>5022.5834133029866</v>
      </c>
      <c r="I41" s="125">
        <v>20289.226946528801</v>
      </c>
      <c r="J41" s="125">
        <v>13706.617700331801</v>
      </c>
      <c r="K41" s="125">
        <v>937.72834572900001</v>
      </c>
      <c r="L41" s="126">
        <v>251674.36386159642</v>
      </c>
    </row>
    <row r="42" spans="4:12" x14ac:dyDescent="0.35">
      <c r="D42" s="15">
        <v>2025</v>
      </c>
      <c r="E42" s="125">
        <v>88468.101687753486</v>
      </c>
      <c r="F42" s="125">
        <v>96077.850111510255</v>
      </c>
      <c r="G42" s="125">
        <v>29867.743442355721</v>
      </c>
      <c r="H42" s="125">
        <v>4956.7506022319958</v>
      </c>
      <c r="I42" s="125">
        <v>20507.315029768422</v>
      </c>
      <c r="J42" s="125">
        <v>13596.843209307242</v>
      </c>
      <c r="K42" s="125">
        <v>932.33119967100004</v>
      </c>
      <c r="L42" s="126">
        <v>254406.93528259813</v>
      </c>
    </row>
    <row r="43" spans="4:12" x14ac:dyDescent="0.35">
      <c r="D43" s="15">
        <v>2026</v>
      </c>
      <c r="E43" s="125">
        <v>89117.231195240791</v>
      </c>
      <c r="F43" s="125">
        <v>98088.627884951376</v>
      </c>
      <c r="G43" s="125">
        <v>29911.896365463293</v>
      </c>
      <c r="H43" s="125">
        <v>4916.4743400993348</v>
      </c>
      <c r="I43" s="125">
        <v>20695.132188029402</v>
      </c>
      <c r="J43" s="125">
        <v>13493.829805932974</v>
      </c>
      <c r="K43" s="125">
        <v>926.98860192800009</v>
      </c>
      <c r="L43" s="126">
        <v>257150.18038164519</v>
      </c>
    </row>
    <row r="44" spans="4:12" x14ac:dyDescent="0.35">
      <c r="D44" s="15">
        <v>2027</v>
      </c>
      <c r="E44" s="125">
        <v>89848.354845495211</v>
      </c>
      <c r="F44" s="125">
        <v>100078.64160499723</v>
      </c>
      <c r="G44" s="125">
        <v>29985.787419557179</v>
      </c>
      <c r="H44" s="125">
        <v>4888.0787124001827</v>
      </c>
      <c r="I44" s="125">
        <v>20853.074923255837</v>
      </c>
      <c r="J44" s="125">
        <v>13395.310494710171</v>
      </c>
      <c r="K44" s="125">
        <v>922.16329352100001</v>
      </c>
      <c r="L44" s="126">
        <v>259971.41129393681</v>
      </c>
    </row>
    <row r="45" spans="4:12" x14ac:dyDescent="0.35">
      <c r="D45" s="15">
        <v>2028</v>
      </c>
      <c r="E45" s="125">
        <v>90552.844544361171</v>
      </c>
      <c r="F45" s="125">
        <v>101760.52739549504</v>
      </c>
      <c r="G45" s="125">
        <v>29964.958332938564</v>
      </c>
      <c r="H45" s="125">
        <v>4829.3743773747747</v>
      </c>
      <c r="I45" s="125">
        <v>21001.086903546788</v>
      </c>
      <c r="J45" s="125">
        <v>13295.010599797539</v>
      </c>
      <c r="K45" s="125">
        <v>917.59428001999993</v>
      </c>
      <c r="L45" s="126">
        <v>262321.39643353387</v>
      </c>
    </row>
    <row r="46" spans="4:12" x14ac:dyDescent="0.35">
      <c r="D46" s="15">
        <v>2029</v>
      </c>
      <c r="E46" s="125">
        <v>91177.898784765042</v>
      </c>
      <c r="F46" s="125">
        <v>103629.15790334603</v>
      </c>
      <c r="G46" s="125">
        <v>29972.641288055289</v>
      </c>
      <c r="H46" s="125">
        <v>4789.1088721089891</v>
      </c>
      <c r="I46" s="125">
        <v>21149.445203459789</v>
      </c>
      <c r="J46" s="125">
        <v>13204.268436272363</v>
      </c>
      <c r="K46" s="125">
        <v>912.42081152200001</v>
      </c>
      <c r="L46" s="126">
        <v>264834.94129952951</v>
      </c>
    </row>
    <row r="47" spans="4:12" x14ac:dyDescent="0.35">
      <c r="D47" s="15">
        <v>2030</v>
      </c>
      <c r="E47" s="125">
        <v>91900.670431543476</v>
      </c>
      <c r="F47" s="125">
        <v>105418.74099691484</v>
      </c>
      <c r="G47" s="125">
        <v>30013.053445560818</v>
      </c>
      <c r="H47" s="125">
        <v>4748.949059727498</v>
      </c>
      <c r="I47" s="125">
        <v>21291.92467254115</v>
      </c>
      <c r="J47" s="125">
        <v>13120.845561848013</v>
      </c>
      <c r="K47" s="125">
        <v>907.66819115999999</v>
      </c>
      <c r="L47" s="126">
        <v>267401.85235929582</v>
      </c>
    </row>
    <row r="48" spans="4:12" ht="15" customHeight="1" x14ac:dyDescent="0.35">
      <c r="D48" s="15">
        <v>2031</v>
      </c>
      <c r="E48" s="125">
        <v>92420.613284680963</v>
      </c>
      <c r="F48" s="125">
        <v>107526.4033865571</v>
      </c>
      <c r="G48" s="125">
        <v>30117.602797191132</v>
      </c>
      <c r="H48" s="125">
        <v>4729.5944600142957</v>
      </c>
      <c r="I48" s="125">
        <v>21460.00879712465</v>
      </c>
      <c r="J48" s="125">
        <v>13039.166388032667</v>
      </c>
      <c r="K48" s="125">
        <v>902.92609863899997</v>
      </c>
      <c r="L48" s="126">
        <v>270196.3152122398</v>
      </c>
    </row>
    <row r="49" spans="4:14" s="124" customFormat="1" ht="15" customHeight="1" x14ac:dyDescent="0.35">
      <c r="D49" s="15">
        <v>2032</v>
      </c>
      <c r="E49" s="125">
        <v>92775.841968303052</v>
      </c>
      <c r="F49" s="125">
        <v>109330.95239123375</v>
      </c>
      <c r="G49" s="125">
        <v>30208.282993336263</v>
      </c>
      <c r="H49" s="125">
        <v>4712.8651310543837</v>
      </c>
      <c r="I49" s="125">
        <v>21638.949406521253</v>
      </c>
      <c r="J49" s="125">
        <v>12957.867210377763</v>
      </c>
      <c r="K49" s="125">
        <v>897.61856665400001</v>
      </c>
      <c r="L49" s="126">
        <v>272522.3776674805</v>
      </c>
    </row>
    <row r="50" spans="4:14" s="124" customFormat="1" ht="15" customHeight="1" x14ac:dyDescent="0.35">
      <c r="D50" s="15">
        <v>2033</v>
      </c>
      <c r="E50" s="125">
        <v>93151.96749083235</v>
      </c>
      <c r="F50" s="125">
        <v>111205.88281967507</v>
      </c>
      <c r="G50" s="125">
        <v>30295.459382533907</v>
      </c>
      <c r="H50" s="125">
        <v>4692.6959410677591</v>
      </c>
      <c r="I50" s="125">
        <v>21821.392867452894</v>
      </c>
      <c r="J50" s="125">
        <v>12880.154570691644</v>
      </c>
      <c r="K50" s="125">
        <v>892.29260788200008</v>
      </c>
      <c r="L50" s="126">
        <v>274939.84568013565</v>
      </c>
    </row>
    <row r="51" spans="4:14" s="124" customFormat="1" ht="15" customHeight="1" x14ac:dyDescent="0.35">
      <c r="D51" s="15">
        <v>2034</v>
      </c>
      <c r="E51" s="125">
        <v>93483.000254439263</v>
      </c>
      <c r="F51" s="125">
        <v>112946.62556619912</v>
      </c>
      <c r="G51" s="125">
        <v>30374.861659993272</v>
      </c>
      <c r="H51" s="125">
        <v>4663.3420407219655</v>
      </c>
      <c r="I51" s="125">
        <v>22001.838573522713</v>
      </c>
      <c r="J51" s="125">
        <v>12816.177470160896</v>
      </c>
      <c r="K51" s="125">
        <v>886.94242388200007</v>
      </c>
      <c r="L51" s="126">
        <v>277172.78798891924</v>
      </c>
    </row>
    <row r="52" spans="4:14" s="124" customFormat="1" ht="15" customHeight="1" x14ac:dyDescent="0.35">
      <c r="D52" s="15">
        <v>2035</v>
      </c>
      <c r="E52" s="125">
        <v>93969.889555007787</v>
      </c>
      <c r="F52" s="125">
        <v>114549.5121308478</v>
      </c>
      <c r="G52" s="125">
        <v>30440.895704467668</v>
      </c>
      <c r="H52" s="125">
        <v>4624.2433915204747</v>
      </c>
      <c r="I52" s="125">
        <v>22180.122020783099</v>
      </c>
      <c r="J52" s="125">
        <v>12743.950115004636</v>
      </c>
      <c r="K52" s="125">
        <v>881.046357629</v>
      </c>
      <c r="L52" s="126">
        <v>279389.65927526046</v>
      </c>
    </row>
    <row r="53" spans="4:14" s="124" customFormat="1" ht="15" customHeight="1" x14ac:dyDescent="0.35"/>
    <row r="54" spans="4:14" s="131" customFormat="1" ht="15" customHeight="1" x14ac:dyDescent="0.45">
      <c r="D54" s="216" t="s">
        <v>1004</v>
      </c>
      <c r="E54" s="210"/>
      <c r="F54" s="210"/>
      <c r="G54" s="210"/>
      <c r="H54" s="210"/>
      <c r="I54" s="210"/>
      <c r="J54" s="210"/>
      <c r="K54" s="210"/>
      <c r="L54" s="210"/>
      <c r="M54" s="210"/>
      <c r="N54" s="210"/>
    </row>
    <row r="55" spans="4:14" s="131" customFormat="1" ht="15" customHeight="1" x14ac:dyDescent="0.35">
      <c r="D55" s="209" t="s">
        <v>995</v>
      </c>
      <c r="E55" s="210"/>
      <c r="F55" s="210"/>
      <c r="G55" s="210"/>
      <c r="H55" s="210"/>
      <c r="I55" s="210"/>
      <c r="J55" s="210"/>
      <c r="K55" s="210"/>
      <c r="L55" s="210"/>
      <c r="M55" s="210"/>
      <c r="N55" s="210"/>
    </row>
    <row r="56" spans="4:14" s="131" customFormat="1" ht="15" customHeight="1" x14ac:dyDescent="0.35">
      <c r="D56" s="209" t="s">
        <v>1005</v>
      </c>
      <c r="E56" s="210"/>
      <c r="F56" s="210"/>
      <c r="G56" s="210"/>
      <c r="H56" s="210"/>
      <c r="I56" s="210"/>
      <c r="J56" s="210"/>
      <c r="K56" s="210"/>
      <c r="L56" s="210"/>
      <c r="M56" s="210"/>
      <c r="N56" s="210"/>
    </row>
    <row r="57" spans="4:14" s="131" customFormat="1" ht="15" customHeight="1" thickBot="1" x14ac:dyDescent="0.4">
      <c r="D57" s="132" t="s">
        <v>1</v>
      </c>
      <c r="E57" s="132" t="s">
        <v>77</v>
      </c>
      <c r="F57" s="132" t="s">
        <v>1006</v>
      </c>
      <c r="G57" s="132" t="s">
        <v>78</v>
      </c>
      <c r="H57" s="132" t="s">
        <v>1007</v>
      </c>
      <c r="I57" s="132" t="s">
        <v>79</v>
      </c>
      <c r="J57" s="132" t="s">
        <v>80</v>
      </c>
      <c r="K57" s="132" t="s">
        <v>81</v>
      </c>
      <c r="L57" s="132" t="s">
        <v>82</v>
      </c>
      <c r="M57" s="132" t="s">
        <v>83</v>
      </c>
      <c r="N57" s="132" t="s">
        <v>1008</v>
      </c>
    </row>
    <row r="58" spans="4:14" s="131" customFormat="1" ht="15" hidden="1" customHeight="1" thickTop="1" x14ac:dyDescent="0.35">
      <c r="D58" s="130">
        <v>1990</v>
      </c>
      <c r="E58" s="125">
        <v>67013.255699639703</v>
      </c>
      <c r="F58" s="125">
        <v>0</v>
      </c>
      <c r="G58" s="125">
        <v>72102.73120707582</v>
      </c>
      <c r="H58" s="125">
        <v>0</v>
      </c>
      <c r="I58" s="125">
        <v>46620.187237692604</v>
      </c>
      <c r="J58" s="125">
        <v>7267.8704101282083</v>
      </c>
      <c r="K58" s="125">
        <v>20561.877295665068</v>
      </c>
      <c r="L58" s="125">
        <v>12439.009377826318</v>
      </c>
      <c r="M58" s="125">
        <v>1593.8363860000002</v>
      </c>
      <c r="N58" s="126">
        <v>227598.76761402772</v>
      </c>
    </row>
    <row r="59" spans="4:14" s="131" customFormat="1" ht="15" hidden="1" customHeight="1" x14ac:dyDescent="0.35">
      <c r="D59" s="130">
        <v>1991</v>
      </c>
      <c r="E59" s="125">
        <v>66457.603783371465</v>
      </c>
      <c r="F59" s="125">
        <v>0</v>
      </c>
      <c r="G59" s="125">
        <v>71824.065831596541</v>
      </c>
      <c r="H59" s="125">
        <v>0</v>
      </c>
      <c r="I59" s="125">
        <v>45480.893610439489</v>
      </c>
      <c r="J59" s="125">
        <v>7208.9547292802472</v>
      </c>
      <c r="K59" s="125">
        <v>16099.67479301919</v>
      </c>
      <c r="L59" s="125">
        <v>12501.668301765567</v>
      </c>
      <c r="M59" s="125">
        <v>1627.4133690000001</v>
      </c>
      <c r="N59" s="126">
        <v>221200.27441847249</v>
      </c>
    </row>
    <row r="60" spans="4:14" s="131" customFormat="1" ht="15" hidden="1" customHeight="1" x14ac:dyDescent="0.35">
      <c r="D60" s="130">
        <v>1992</v>
      </c>
      <c r="E60" s="125">
        <v>67437.47130533967</v>
      </c>
      <c r="F60" s="125">
        <v>0</v>
      </c>
      <c r="G60" s="125">
        <v>75645.977309914626</v>
      </c>
      <c r="H60" s="125">
        <v>0</v>
      </c>
      <c r="I60" s="125">
        <v>45452.458816513819</v>
      </c>
      <c r="J60" s="125">
        <v>6845.8351474395376</v>
      </c>
      <c r="K60" s="125">
        <v>15238.047069052616</v>
      </c>
      <c r="L60" s="125">
        <v>12680.137862314514</v>
      </c>
      <c r="M60" s="125">
        <v>1655.0387711841779</v>
      </c>
      <c r="N60" s="126">
        <v>224954.96628175897</v>
      </c>
    </row>
    <row r="61" spans="4:14" s="131" customFormat="1" ht="15" hidden="1" customHeight="1" x14ac:dyDescent="0.35">
      <c r="D61" s="130">
        <v>1993</v>
      </c>
      <c r="E61" s="125">
        <v>66621.838138542938</v>
      </c>
      <c r="F61" s="125">
        <v>0</v>
      </c>
      <c r="G61" s="125">
        <v>75930.503883292506</v>
      </c>
      <c r="H61" s="125">
        <v>0</v>
      </c>
      <c r="I61" s="125">
        <v>44870.893915797009</v>
      </c>
      <c r="J61" s="125">
        <v>6535.1510723826832</v>
      </c>
      <c r="K61" s="125">
        <v>15688.896598155683</v>
      </c>
      <c r="L61" s="125">
        <v>12728.867910214911</v>
      </c>
      <c r="M61" s="125">
        <v>1650.0384961185605</v>
      </c>
      <c r="N61" s="126">
        <v>224026.19001450427</v>
      </c>
    </row>
    <row r="62" spans="4:14" s="131" customFormat="1" ht="15" hidden="1" customHeight="1" x14ac:dyDescent="0.35">
      <c r="D62" s="130">
        <v>1994</v>
      </c>
      <c r="E62" s="125">
        <v>68121.220009451485</v>
      </c>
      <c r="F62" s="125">
        <v>0</v>
      </c>
      <c r="G62" s="125">
        <v>76903.966411200294</v>
      </c>
      <c r="H62" s="125">
        <v>0</v>
      </c>
      <c r="I62" s="125">
        <v>45236.038872058918</v>
      </c>
      <c r="J62" s="125">
        <v>6011.9574278294413</v>
      </c>
      <c r="K62" s="125">
        <v>16781.21907693303</v>
      </c>
      <c r="L62" s="125">
        <v>12649.990185351448</v>
      </c>
      <c r="M62" s="125">
        <v>1674.935673601846</v>
      </c>
      <c r="N62" s="126">
        <v>227379.32765642647</v>
      </c>
    </row>
    <row r="63" spans="4:14" s="131" customFormat="1" ht="15" hidden="1" customHeight="1" x14ac:dyDescent="0.35">
      <c r="D63" s="130">
        <v>1995</v>
      </c>
      <c r="E63" s="125">
        <v>68824.429382719682</v>
      </c>
      <c r="F63" s="125">
        <v>0</v>
      </c>
      <c r="G63" s="125">
        <v>77606.336862273354</v>
      </c>
      <c r="H63" s="125">
        <v>0</v>
      </c>
      <c r="I63" s="125">
        <v>46140.147082934614</v>
      </c>
      <c r="J63" s="125">
        <v>6152.3382336413306</v>
      </c>
      <c r="K63" s="125">
        <v>14087.530499174834</v>
      </c>
      <c r="L63" s="125">
        <v>12863.478362964266</v>
      </c>
      <c r="M63" s="125">
        <v>1622.6046610084738</v>
      </c>
      <c r="N63" s="126">
        <v>227296.86508471656</v>
      </c>
    </row>
    <row r="64" spans="4:14" s="131" customFormat="1" ht="15" hidden="1" customHeight="1" x14ac:dyDescent="0.35">
      <c r="D64" s="130">
        <v>1996</v>
      </c>
      <c r="E64" s="125">
        <v>70638.333757835338</v>
      </c>
      <c r="F64" s="125">
        <v>0</v>
      </c>
      <c r="G64" s="125">
        <v>80533.293606271516</v>
      </c>
      <c r="H64" s="125">
        <v>0</v>
      </c>
      <c r="I64" s="125">
        <v>46615.934897729894</v>
      </c>
      <c r="J64" s="125">
        <v>6373.7369660138093</v>
      </c>
      <c r="K64" s="125">
        <v>16631.426670988712</v>
      </c>
      <c r="L64" s="125">
        <v>13132.042765852644</v>
      </c>
      <c r="M64" s="125">
        <v>1689.8411837596211</v>
      </c>
      <c r="N64" s="126">
        <v>235614.60984845154</v>
      </c>
    </row>
    <row r="65" spans="4:14" s="131" customFormat="1" ht="15" hidden="1" customHeight="1" x14ac:dyDescent="0.35">
      <c r="D65" s="130">
        <v>1997</v>
      </c>
      <c r="E65" s="125">
        <v>72888.793134359788</v>
      </c>
      <c r="F65" s="125">
        <v>0</v>
      </c>
      <c r="G65" s="125">
        <v>83611.517690309454</v>
      </c>
      <c r="H65" s="125">
        <v>0</v>
      </c>
      <c r="I65" s="125">
        <v>48035.973022163656</v>
      </c>
      <c r="J65" s="125">
        <v>6275.5298770454283</v>
      </c>
      <c r="K65" s="125">
        <v>17246.958668382733</v>
      </c>
      <c r="L65" s="125">
        <v>13652.663922423684</v>
      </c>
      <c r="M65" s="125">
        <v>1701.6298582394984</v>
      </c>
      <c r="N65" s="126">
        <v>243413.06617292424</v>
      </c>
    </row>
    <row r="66" spans="4:14" s="131" customFormat="1" ht="15" hidden="1" customHeight="1" x14ac:dyDescent="0.35">
      <c r="D66" s="130">
        <v>1998</v>
      </c>
      <c r="E66" s="125">
        <v>74032.530989457358</v>
      </c>
      <c r="F66" s="125">
        <v>0</v>
      </c>
      <c r="G66" s="125">
        <v>85875.606662077495</v>
      </c>
      <c r="H66" s="125">
        <v>0</v>
      </c>
      <c r="I66" s="125">
        <v>46436.439664148638</v>
      </c>
      <c r="J66" s="125">
        <v>6025.4694669259716</v>
      </c>
      <c r="K66" s="125">
        <v>13260.888619142939</v>
      </c>
      <c r="L66" s="125">
        <v>13494.756403643514</v>
      </c>
      <c r="M66" s="125">
        <v>1799.3261970937135</v>
      </c>
      <c r="N66" s="126">
        <v>240925.01800248961</v>
      </c>
    </row>
    <row r="67" spans="4:14" s="131" customFormat="1" ht="15" hidden="1" customHeight="1" x14ac:dyDescent="0.35">
      <c r="D67" s="130">
        <v>1999</v>
      </c>
      <c r="E67" s="125">
        <v>75833.728506474741</v>
      </c>
      <c r="F67" s="125">
        <v>0</v>
      </c>
      <c r="G67" s="125">
        <v>90261.363770439522</v>
      </c>
      <c r="H67" s="125">
        <v>0</v>
      </c>
      <c r="I67" s="125">
        <v>47650.041846974687</v>
      </c>
      <c r="J67" s="125">
        <v>5702.3779084588887</v>
      </c>
      <c r="K67" s="125">
        <v>18185.340229619374</v>
      </c>
      <c r="L67" s="125">
        <v>14465.180669440631</v>
      </c>
      <c r="M67" s="125">
        <v>1609.8765398419996</v>
      </c>
      <c r="N67" s="126">
        <v>253707.90947124985</v>
      </c>
    </row>
    <row r="68" spans="4:14" s="131" customFormat="1" ht="15" hidden="1" customHeight="1" x14ac:dyDescent="0.35">
      <c r="D68" s="130">
        <v>2000</v>
      </c>
      <c r="E68" s="125">
        <v>79518.903016713361</v>
      </c>
      <c r="F68" s="125">
        <v>0</v>
      </c>
      <c r="G68" s="125">
        <v>94173.380567316563</v>
      </c>
      <c r="H68" s="125">
        <v>0</v>
      </c>
      <c r="I68" s="125">
        <v>47987.422509840435</v>
      </c>
      <c r="J68" s="125">
        <v>6198.2422470956071</v>
      </c>
      <c r="K68" s="125">
        <v>17722.614314810846</v>
      </c>
      <c r="L68" s="125">
        <v>14417.852091820436</v>
      </c>
      <c r="M68" s="125">
        <v>1395.707812512775</v>
      </c>
      <c r="N68" s="126">
        <v>261414.12256011</v>
      </c>
    </row>
    <row r="69" spans="4:14" s="131" customFormat="1" ht="15" hidden="1" customHeight="1" x14ac:dyDescent="0.35">
      <c r="D69" s="130">
        <v>2001</v>
      </c>
      <c r="E69" s="125">
        <v>75238.831193227947</v>
      </c>
      <c r="F69" s="125">
        <v>0</v>
      </c>
      <c r="G69" s="125">
        <v>91353.699807440658</v>
      </c>
      <c r="H69" s="125">
        <v>0</v>
      </c>
      <c r="I69" s="125">
        <v>44531.041265701635</v>
      </c>
      <c r="J69" s="125">
        <v>5827.1445297941791</v>
      </c>
      <c r="K69" s="125">
        <v>18953.727308886009</v>
      </c>
      <c r="L69" s="125">
        <v>12979.148762277984</v>
      </c>
      <c r="M69" s="125">
        <v>1446.0324612242957</v>
      </c>
      <c r="N69" s="126">
        <v>250329.62532855271</v>
      </c>
    </row>
    <row r="70" spans="4:14" s="131" customFormat="1" ht="15" hidden="1" customHeight="1" x14ac:dyDescent="0.35">
      <c r="D70" s="130">
        <v>2002</v>
      </c>
      <c r="E70" s="125">
        <v>76769.665556300009</v>
      </c>
      <c r="F70" s="125">
        <v>0</v>
      </c>
      <c r="G70" s="125">
        <v>93162.769796071443</v>
      </c>
      <c r="H70" s="125">
        <v>0</v>
      </c>
      <c r="I70" s="125">
        <v>44920.005146744486</v>
      </c>
      <c r="J70" s="125">
        <v>5741.7211489128595</v>
      </c>
      <c r="K70" s="125">
        <v>20836.840108553246</v>
      </c>
      <c r="L70" s="125">
        <v>13101.523750863515</v>
      </c>
      <c r="M70" s="125">
        <v>1406.8557933848808</v>
      </c>
      <c r="N70" s="126">
        <v>255939.38130083043</v>
      </c>
    </row>
    <row r="71" spans="4:14" s="131" customFormat="1" ht="15" hidden="1" customHeight="1" x14ac:dyDescent="0.35">
      <c r="D71" s="130">
        <v>2003</v>
      </c>
      <c r="E71" s="125">
        <v>81721.079854408061</v>
      </c>
      <c r="F71" s="125">
        <v>0</v>
      </c>
      <c r="G71" s="125">
        <v>97089.648119859034</v>
      </c>
      <c r="H71" s="125">
        <v>0</v>
      </c>
      <c r="I71" s="125">
        <v>42614.941025562985</v>
      </c>
      <c r="J71" s="125">
        <v>6284.0513980669321</v>
      </c>
      <c r="K71" s="125">
        <v>19428.099872362585</v>
      </c>
      <c r="L71" s="125">
        <v>13066.847625957671</v>
      </c>
      <c r="M71" s="125">
        <v>1418.7868775839352</v>
      </c>
      <c r="N71" s="126">
        <v>261623.45477380123</v>
      </c>
    </row>
    <row r="72" spans="4:14" s="131" customFormat="1" ht="15" hidden="1" customHeight="1" x14ac:dyDescent="0.35">
      <c r="D72" s="130">
        <v>2004</v>
      </c>
      <c r="E72" s="125">
        <v>83851.042371542324</v>
      </c>
      <c r="F72" s="125">
        <v>0</v>
      </c>
      <c r="G72" s="125">
        <v>99285.234467614806</v>
      </c>
      <c r="H72" s="125">
        <v>0</v>
      </c>
      <c r="I72" s="125">
        <v>43826.506846764903</v>
      </c>
      <c r="J72" s="125">
        <v>7124.4617140999571</v>
      </c>
      <c r="K72" s="125">
        <v>21945.086139211064</v>
      </c>
      <c r="L72" s="125">
        <v>13476.715618471564</v>
      </c>
      <c r="M72" s="125">
        <v>1443.0136905684092</v>
      </c>
      <c r="N72" s="126">
        <v>270952.06084827305</v>
      </c>
    </row>
    <row r="73" spans="4:14" s="131" customFormat="1" ht="15" hidden="1" customHeight="1" x14ac:dyDescent="0.35">
      <c r="D73" s="130">
        <v>2005</v>
      </c>
      <c r="E73" s="125">
        <v>85670.168310383204</v>
      </c>
      <c r="F73" s="125">
        <v>0</v>
      </c>
      <c r="G73" s="125">
        <v>100003.09261128216</v>
      </c>
      <c r="H73" s="125">
        <v>0</v>
      </c>
      <c r="I73" s="125">
        <v>44308.452247671987</v>
      </c>
      <c r="J73" s="125">
        <v>7333.7320840958992</v>
      </c>
      <c r="K73" s="125">
        <v>19533.276576582921</v>
      </c>
      <c r="L73" s="125">
        <v>14264.940378110194</v>
      </c>
      <c r="M73" s="125">
        <v>1544.1547680313342</v>
      </c>
      <c r="N73" s="126">
        <v>272657.81697615766</v>
      </c>
    </row>
    <row r="74" spans="4:14" s="131" customFormat="1" ht="15" hidden="1" customHeight="1" x14ac:dyDescent="0.35">
      <c r="D74" s="130">
        <v>2006</v>
      </c>
      <c r="E74" s="125">
        <v>89751.584183863306</v>
      </c>
      <c r="F74" s="125">
        <v>0</v>
      </c>
      <c r="G74" s="125">
        <v>103401.93275012911</v>
      </c>
      <c r="H74" s="125">
        <v>0</v>
      </c>
      <c r="I74" s="125">
        <v>43984.049606293927</v>
      </c>
      <c r="J74" s="125">
        <v>7633.4896022531966</v>
      </c>
      <c r="K74" s="125">
        <v>20679.84083071394</v>
      </c>
      <c r="L74" s="125">
        <v>14554.731054898073</v>
      </c>
      <c r="M74" s="125">
        <v>1556.2166074100055</v>
      </c>
      <c r="N74" s="126">
        <v>281561.84463556157</v>
      </c>
    </row>
    <row r="75" spans="4:14" s="131" customFormat="1" ht="15" hidden="1" customHeight="1" x14ac:dyDescent="0.35">
      <c r="D75" s="130">
        <v>2007</v>
      </c>
      <c r="E75" s="125">
        <v>89139.365790676151</v>
      </c>
      <c r="F75" s="125">
        <v>0</v>
      </c>
      <c r="G75" s="125">
        <v>104822.99399588327</v>
      </c>
      <c r="H75" s="125">
        <v>0</v>
      </c>
      <c r="I75" s="125">
        <v>44216.976827079081</v>
      </c>
      <c r="J75" s="125">
        <v>7960.7216876411285</v>
      </c>
      <c r="K75" s="125">
        <v>22776.531924829698</v>
      </c>
      <c r="L75" s="125">
        <v>14925.582898110735</v>
      </c>
      <c r="M75" s="125">
        <v>1562.2869839638863</v>
      </c>
      <c r="N75" s="126">
        <v>285404.46010818396</v>
      </c>
    </row>
    <row r="76" spans="4:14" s="131" customFormat="1" ht="15" hidden="1" customHeight="1" x14ac:dyDescent="0.35">
      <c r="D76" s="130">
        <v>2008</v>
      </c>
      <c r="E76" s="125">
        <v>90988.078290869118</v>
      </c>
      <c r="F76" s="125">
        <v>0</v>
      </c>
      <c r="G76" s="125">
        <v>106006.16691480171</v>
      </c>
      <c r="H76" s="125">
        <v>0</v>
      </c>
      <c r="I76" s="125">
        <v>43688.138143240474</v>
      </c>
      <c r="J76" s="125">
        <v>8058.4992442117673</v>
      </c>
      <c r="K76" s="125">
        <v>19531.738196043374</v>
      </c>
      <c r="L76" s="125">
        <v>15559.706625925037</v>
      </c>
      <c r="M76" s="125">
        <v>1597.8344361059192</v>
      </c>
      <c r="N76" s="126">
        <v>285430.16185119742</v>
      </c>
    </row>
    <row r="77" spans="4:14" s="131" customFormat="1" ht="15" hidden="1" customHeight="1" x14ac:dyDescent="0.35">
      <c r="D77" s="130">
        <v>2009</v>
      </c>
      <c r="E77" s="125">
        <v>90116.679679690744</v>
      </c>
      <c r="F77" s="125">
        <v>0</v>
      </c>
      <c r="G77" s="125">
        <v>102727.49809651962</v>
      </c>
      <c r="H77" s="125">
        <v>0</v>
      </c>
      <c r="I77" s="125">
        <v>39650.440482649297</v>
      </c>
      <c r="J77" s="125">
        <v>8038.3116793165245</v>
      </c>
      <c r="K77" s="125">
        <v>19335.41715444814</v>
      </c>
      <c r="L77" s="125">
        <v>15844.058424534423</v>
      </c>
      <c r="M77" s="125">
        <v>1584.7715072717074</v>
      </c>
      <c r="N77" s="126">
        <v>277297.17702443042</v>
      </c>
    </row>
    <row r="78" spans="4:14" s="131" customFormat="1" ht="15" hidden="1" customHeight="1" x14ac:dyDescent="0.35">
      <c r="D78" s="130">
        <v>2010</v>
      </c>
      <c r="E78" s="125">
        <v>87475.035708038122</v>
      </c>
      <c r="F78" s="125">
        <v>0</v>
      </c>
      <c r="G78" s="125">
        <v>100494.76393924933</v>
      </c>
      <c r="H78" s="125">
        <v>0</v>
      </c>
      <c r="I78" s="125">
        <v>39654.490906114901</v>
      </c>
      <c r="J78" s="125">
        <v>7834.3512970285883</v>
      </c>
      <c r="K78" s="125">
        <v>20107.661156631897</v>
      </c>
      <c r="L78" s="125">
        <v>15682.842534407931</v>
      </c>
      <c r="M78" s="125">
        <v>1538.9869509251516</v>
      </c>
      <c r="N78" s="126">
        <v>272788.13249239593</v>
      </c>
    </row>
    <row r="79" spans="4:14" s="131" customFormat="1" ht="15" hidden="1" customHeight="1" x14ac:dyDescent="0.35">
      <c r="D79" s="130">
        <v>2011</v>
      </c>
      <c r="E79" s="125">
        <v>88744.952804571236</v>
      </c>
      <c r="F79" s="125">
        <v>0</v>
      </c>
      <c r="G79" s="125">
        <v>100963.04919000938</v>
      </c>
      <c r="H79" s="125">
        <v>0</v>
      </c>
      <c r="I79" s="125">
        <v>40060.093642555017</v>
      </c>
      <c r="J79" s="125">
        <v>8024.0587592273923</v>
      </c>
      <c r="K79" s="125">
        <v>20137.792398554837</v>
      </c>
      <c r="L79" s="125">
        <v>16189.943026720943</v>
      </c>
      <c r="M79" s="125">
        <v>1488.537746048007</v>
      </c>
      <c r="N79" s="126">
        <v>275608.42756768683</v>
      </c>
    </row>
    <row r="80" spans="4:14" s="131" customFormat="1" ht="15" hidden="1" customHeight="1" x14ac:dyDescent="0.35">
      <c r="D80" s="130">
        <v>2012</v>
      </c>
      <c r="E80" s="125">
        <v>91105.487951304473</v>
      </c>
      <c r="F80" s="125">
        <v>0</v>
      </c>
      <c r="G80" s="125">
        <v>103329.10932112217</v>
      </c>
      <c r="H80" s="125">
        <v>0</v>
      </c>
      <c r="I80" s="125">
        <v>40370.48782668019</v>
      </c>
      <c r="J80" s="125">
        <v>7664.2408903813593</v>
      </c>
      <c r="K80" s="125">
        <v>21026.581256805686</v>
      </c>
      <c r="L80" s="125">
        <v>16146.188258768316</v>
      </c>
      <c r="M80" s="125">
        <v>1437.1618373526567</v>
      </c>
      <c r="N80" s="126">
        <v>281079.25734241487</v>
      </c>
    </row>
    <row r="81" spans="4:14" s="131" customFormat="1" ht="15" hidden="1" customHeight="1" x14ac:dyDescent="0.35">
      <c r="D81" s="130">
        <v>2013</v>
      </c>
      <c r="E81" s="125">
        <v>89995.862180403768</v>
      </c>
      <c r="F81" s="125">
        <v>0</v>
      </c>
      <c r="G81" s="125">
        <v>103328.5784976961</v>
      </c>
      <c r="H81" s="125">
        <v>0</v>
      </c>
      <c r="I81" s="125">
        <v>40308.24805707256</v>
      </c>
      <c r="J81" s="125">
        <v>7563.813441411733</v>
      </c>
      <c r="K81" s="125">
        <v>20652.061608256572</v>
      </c>
      <c r="L81" s="125">
        <v>15993.317249332831</v>
      </c>
      <c r="M81" s="125">
        <v>1359.0738258745635</v>
      </c>
      <c r="N81" s="126">
        <v>279200.95486004814</v>
      </c>
    </row>
    <row r="82" spans="4:14" s="131" customFormat="1" ht="15" hidden="1" customHeight="1" x14ac:dyDescent="0.35">
      <c r="D82" s="130">
        <v>2014</v>
      </c>
      <c r="E82" s="125">
        <v>90005.408861605276</v>
      </c>
      <c r="F82" s="125">
        <v>0</v>
      </c>
      <c r="G82" s="125">
        <v>106185.98101853879</v>
      </c>
      <c r="H82" s="125">
        <v>0</v>
      </c>
      <c r="I82" s="125">
        <v>41133.406653361242</v>
      </c>
      <c r="J82" s="125">
        <v>9052.8976502621135</v>
      </c>
      <c r="K82" s="125">
        <v>18745.68096030338</v>
      </c>
      <c r="L82" s="125">
        <v>15358.263133791863</v>
      </c>
      <c r="M82" s="125">
        <v>1342.739359924492</v>
      </c>
      <c r="N82" s="126">
        <v>281824.3776377872</v>
      </c>
    </row>
    <row r="83" spans="4:14" s="131" customFormat="1" ht="15" hidden="1" customHeight="1" x14ac:dyDescent="0.35">
      <c r="D83" s="130">
        <v>2015</v>
      </c>
      <c r="E83" s="125">
        <v>89696.727207502132</v>
      </c>
      <c r="F83" s="125">
        <v>0</v>
      </c>
      <c r="G83" s="125">
        <v>104982.03110808798</v>
      </c>
      <c r="H83" s="125">
        <v>0</v>
      </c>
      <c r="I83" s="125">
        <v>41538.172897954326</v>
      </c>
      <c r="J83" s="125">
        <v>9414.4771742643989</v>
      </c>
      <c r="K83" s="125">
        <v>19017.666512260959</v>
      </c>
      <c r="L83" s="125">
        <v>15287.309145420302</v>
      </c>
      <c r="M83" s="125">
        <v>1427.6385238529758</v>
      </c>
      <c r="N83" s="126">
        <v>281364.02256934304</v>
      </c>
    </row>
    <row r="84" spans="4:14" s="131" customFormat="1" ht="15" hidden="1" customHeight="1" x14ac:dyDescent="0.35">
      <c r="D84" s="130">
        <v>2016</v>
      </c>
      <c r="E84" s="125">
        <v>89597.884743409566</v>
      </c>
      <c r="F84" s="125">
        <v>0</v>
      </c>
      <c r="G84" s="125">
        <v>104473.45454991629</v>
      </c>
      <c r="H84" s="125">
        <v>0</v>
      </c>
      <c r="I84" s="125">
        <v>41589.169338766143</v>
      </c>
      <c r="J84" s="125">
        <v>9066.9744595954344</v>
      </c>
      <c r="K84" s="125">
        <v>21359.008105377612</v>
      </c>
      <c r="L84" s="125">
        <v>15611.252083890528</v>
      </c>
      <c r="M84" s="125">
        <v>1382.7545746015301</v>
      </c>
      <c r="N84" s="126">
        <v>283080.49785555713</v>
      </c>
    </row>
    <row r="85" spans="4:14" s="131" customFormat="1" ht="15" hidden="1" customHeight="1" x14ac:dyDescent="0.35">
      <c r="D85" s="130">
        <v>2017</v>
      </c>
      <c r="E85" s="125">
        <v>92753.383869564321</v>
      </c>
      <c r="F85" s="125">
        <v>0</v>
      </c>
      <c r="G85" s="125">
        <v>104412.84941288755</v>
      </c>
      <c r="H85" s="125">
        <v>0</v>
      </c>
      <c r="I85" s="125">
        <v>41309.915102671614</v>
      </c>
      <c r="J85" s="125">
        <v>9126.3286514044357</v>
      </c>
      <c r="K85" s="125">
        <v>22230.808073021715</v>
      </c>
      <c r="L85" s="125">
        <v>15434.750734786228</v>
      </c>
      <c r="M85" s="125">
        <v>1341.7516386543425</v>
      </c>
      <c r="N85" s="126">
        <v>286609.78748299024</v>
      </c>
    </row>
    <row r="86" spans="4:14" s="131" customFormat="1" ht="15" customHeight="1" thickTop="1" x14ac:dyDescent="0.35">
      <c r="D86" s="130">
        <v>2018</v>
      </c>
      <c r="E86" s="125">
        <v>91199.388651438698</v>
      </c>
      <c r="F86" s="125">
        <v>0</v>
      </c>
      <c r="G86" s="125">
        <v>103708.58121299502</v>
      </c>
      <c r="H86" s="125">
        <v>0</v>
      </c>
      <c r="I86" s="125">
        <v>40650.822879187486</v>
      </c>
      <c r="J86" s="125">
        <v>8974.8770288889209</v>
      </c>
      <c r="K86" s="125">
        <v>19975.312917638388</v>
      </c>
      <c r="L86" s="125">
        <v>15371.565368207059</v>
      </c>
      <c r="M86" s="125">
        <v>1278.3805718594563</v>
      </c>
      <c r="N86" s="126">
        <v>281158.92863021506</v>
      </c>
    </row>
    <row r="87" spans="4:14" s="131" customFormat="1" ht="15" customHeight="1" x14ac:dyDescent="0.35">
      <c r="D87" s="130">
        <v>2019</v>
      </c>
      <c r="E87" s="125">
        <v>92177.516206175656</v>
      </c>
      <c r="F87" s="125">
        <v>0</v>
      </c>
      <c r="G87" s="125">
        <v>102688.32665577004</v>
      </c>
      <c r="H87" s="125">
        <v>0</v>
      </c>
      <c r="I87" s="125">
        <v>39913.381790942287</v>
      </c>
      <c r="J87" s="125">
        <v>9333.8739359084484</v>
      </c>
      <c r="K87" s="125">
        <v>19685.546971013275</v>
      </c>
      <c r="L87" s="125">
        <v>15637.4074401697</v>
      </c>
      <c r="M87" s="125">
        <v>1113.4066081298527</v>
      </c>
      <c r="N87" s="126">
        <v>280549.45960810926</v>
      </c>
    </row>
    <row r="88" spans="4:14" s="131" customFormat="1" ht="15" customHeight="1" x14ac:dyDescent="0.35">
      <c r="D88" s="127">
        <v>2020</v>
      </c>
      <c r="E88" s="128">
        <v>102350.87546533237</v>
      </c>
      <c r="F88" s="128">
        <v>0</v>
      </c>
      <c r="G88" s="128">
        <v>94608.504018240055</v>
      </c>
      <c r="H88" s="128">
        <v>0</v>
      </c>
      <c r="I88" s="128">
        <v>37826.741727064684</v>
      </c>
      <c r="J88" s="128">
        <v>8188.3865166785436</v>
      </c>
      <c r="K88" s="128">
        <v>18868.903406256475</v>
      </c>
      <c r="L88" s="128">
        <v>14943.31071748208</v>
      </c>
      <c r="M88" s="128">
        <v>986.08906539799989</v>
      </c>
      <c r="N88" s="129">
        <v>277772.8109164522</v>
      </c>
    </row>
    <row r="89" spans="4:14" s="131" customFormat="1" ht="15" customHeight="1" x14ac:dyDescent="0.35">
      <c r="D89" s="130">
        <v>2021</v>
      </c>
      <c r="E89" s="125">
        <v>100799.78250803202</v>
      </c>
      <c r="F89" s="125">
        <v>616.43813443199997</v>
      </c>
      <c r="G89" s="125">
        <v>93373.703907661999</v>
      </c>
      <c r="H89" s="125">
        <v>356.20903443399993</v>
      </c>
      <c r="I89" s="125">
        <v>38035.632102633732</v>
      </c>
      <c r="J89" s="125">
        <v>8415.6350249950647</v>
      </c>
      <c r="K89" s="125">
        <v>20969.535998344825</v>
      </c>
      <c r="L89" s="125">
        <v>14682.406270961252</v>
      </c>
      <c r="M89" s="125">
        <v>948.87538355200002</v>
      </c>
      <c r="N89" s="126">
        <v>277225.57119618088</v>
      </c>
    </row>
    <row r="90" spans="4:14" s="131" customFormat="1" ht="15" customHeight="1" x14ac:dyDescent="0.35">
      <c r="D90" s="130">
        <v>2022</v>
      </c>
      <c r="E90" s="125">
        <v>101496.12157745937</v>
      </c>
      <c r="F90" s="125">
        <v>1609.7496732770003</v>
      </c>
      <c r="G90" s="125">
        <v>97985.708339997174</v>
      </c>
      <c r="H90" s="125">
        <v>939.25288561299999</v>
      </c>
      <c r="I90" s="125">
        <v>37994.175241476245</v>
      </c>
      <c r="J90" s="125">
        <v>8872.0181124382198</v>
      </c>
      <c r="K90" s="125">
        <v>21361.814109468716</v>
      </c>
      <c r="L90" s="125">
        <v>15053.411233225626</v>
      </c>
      <c r="M90" s="125">
        <v>946.09468202300002</v>
      </c>
      <c r="N90" s="126">
        <v>283709.34329608834</v>
      </c>
    </row>
    <row r="91" spans="4:14" s="131" customFormat="1" ht="15" customHeight="1" x14ac:dyDescent="0.35">
      <c r="D91" s="130">
        <v>2023</v>
      </c>
      <c r="E91" s="125">
        <v>103323.03335331389</v>
      </c>
      <c r="F91" s="125">
        <v>2703.5365843070003</v>
      </c>
      <c r="G91" s="125">
        <v>101306.84801422346</v>
      </c>
      <c r="H91" s="125">
        <v>1625.7151757710001</v>
      </c>
      <c r="I91" s="125">
        <v>37960.309395268596</v>
      </c>
      <c r="J91" s="125">
        <v>8911.4314665405091</v>
      </c>
      <c r="K91" s="125">
        <v>21688.92893289504</v>
      </c>
      <c r="L91" s="125">
        <v>15101.481099450142</v>
      </c>
      <c r="M91" s="125">
        <v>942.17583948799995</v>
      </c>
      <c r="N91" s="126">
        <v>289234.20810117968</v>
      </c>
    </row>
    <row r="92" spans="4:14" s="131" customFormat="1" ht="15" customHeight="1" x14ac:dyDescent="0.35">
      <c r="D92" s="130">
        <v>2024</v>
      </c>
      <c r="E92" s="125">
        <v>105469.10087899686</v>
      </c>
      <c r="F92" s="125">
        <v>3819.033943678</v>
      </c>
      <c r="G92" s="125">
        <v>104154.25358330121</v>
      </c>
      <c r="H92" s="125">
        <v>2352.5306550689997</v>
      </c>
      <c r="I92" s="125">
        <v>38122.702709507372</v>
      </c>
      <c r="J92" s="125">
        <v>8861.7006843249874</v>
      </c>
      <c r="K92" s="125">
        <v>22026.985436773801</v>
      </c>
      <c r="L92" s="125">
        <v>15015.793627513802</v>
      </c>
      <c r="M92" s="125">
        <v>937.72834572900001</v>
      </c>
      <c r="N92" s="126">
        <v>294588.26526614703</v>
      </c>
    </row>
    <row r="93" spans="4:14" s="131" customFormat="1" ht="15" customHeight="1" x14ac:dyDescent="0.35">
      <c r="D93" s="130">
        <v>2025</v>
      </c>
      <c r="E93" s="125">
        <v>107397.40085876947</v>
      </c>
      <c r="F93" s="125">
        <v>4811.5995695480005</v>
      </c>
      <c r="G93" s="125">
        <v>106997.81827028071</v>
      </c>
      <c r="H93" s="125">
        <v>3195.4958009689999</v>
      </c>
      <c r="I93" s="125">
        <v>38103.245989811723</v>
      </c>
      <c r="J93" s="125">
        <v>8764.2508134699856</v>
      </c>
      <c r="K93" s="125">
        <v>22384.563756832424</v>
      </c>
      <c r="L93" s="125">
        <v>14945.060802301243</v>
      </c>
      <c r="M93" s="125">
        <v>932.33119967100004</v>
      </c>
      <c r="N93" s="126">
        <v>299524.67169113655</v>
      </c>
    </row>
    <row r="94" spans="4:14" s="131" customFormat="1" ht="15" customHeight="1" x14ac:dyDescent="0.35">
      <c r="D94" s="130">
        <v>2026</v>
      </c>
      <c r="E94" s="125">
        <v>109271.59488359881</v>
      </c>
      <c r="F94" s="125">
        <v>5564.2966516679999</v>
      </c>
      <c r="G94" s="125">
        <v>109959.03114299384</v>
      </c>
      <c r="H94" s="125">
        <v>3921.0171084529998</v>
      </c>
      <c r="I94" s="125">
        <v>38122.022772946329</v>
      </c>
      <c r="J94" s="125">
        <v>8692.6995888423335</v>
      </c>
      <c r="K94" s="125">
        <v>22711.173720000403</v>
      </c>
      <c r="L94" s="125">
        <v>14880.896949480973</v>
      </c>
      <c r="M94" s="125">
        <v>926.98860192800009</v>
      </c>
      <c r="N94" s="126">
        <v>304564.40765979065</v>
      </c>
    </row>
    <row r="95" spans="4:14" s="131" customFormat="1" ht="15" customHeight="1" x14ac:dyDescent="0.35">
      <c r="D95" s="130">
        <v>2027</v>
      </c>
      <c r="E95" s="125">
        <v>111264.4105037082</v>
      </c>
      <c r="F95" s="125">
        <v>6162.016386377999</v>
      </c>
      <c r="G95" s="125">
        <v>112935.80021273151</v>
      </c>
      <c r="H95" s="125">
        <v>4655.7739623749994</v>
      </c>
      <c r="I95" s="125">
        <v>38170.99080764316</v>
      </c>
      <c r="J95" s="125">
        <v>8633.3675452931839</v>
      </c>
      <c r="K95" s="125">
        <v>23007.215315967835</v>
      </c>
      <c r="L95" s="125">
        <v>14821.03600320017</v>
      </c>
      <c r="M95" s="125">
        <v>922.16329352100001</v>
      </c>
      <c r="N95" s="126">
        <v>309754.9836820651</v>
      </c>
    </row>
    <row r="96" spans="4:14" s="131" customFormat="1" ht="15" customHeight="1" x14ac:dyDescent="0.35">
      <c r="D96" s="130">
        <v>2028</v>
      </c>
      <c r="E96" s="125">
        <v>113243.87133746018</v>
      </c>
      <c r="F96" s="125">
        <v>6860.6321728379999</v>
      </c>
      <c r="G96" s="125">
        <v>115639.71483666192</v>
      </c>
      <c r="H96" s="125">
        <v>5341.7521530579997</v>
      </c>
      <c r="I96" s="125">
        <v>38125.686292816579</v>
      </c>
      <c r="J96" s="125">
        <v>8544.0618265757785</v>
      </c>
      <c r="K96" s="125">
        <v>23292.635680933789</v>
      </c>
      <c r="L96" s="125">
        <v>14759.204212936538</v>
      </c>
      <c r="M96" s="125">
        <v>917.59428001999993</v>
      </c>
      <c r="N96" s="126">
        <v>314522.76846740476</v>
      </c>
    </row>
    <row r="97" spans="4:21" s="131" customFormat="1" ht="15" customHeight="1" x14ac:dyDescent="0.35">
      <c r="D97" s="130">
        <v>2029</v>
      </c>
      <c r="E97" s="125">
        <v>115140.36094391304</v>
      </c>
      <c r="F97" s="125">
        <v>7499.6177012279995</v>
      </c>
      <c r="G97" s="125">
        <v>118564.08052879146</v>
      </c>
      <c r="H97" s="125">
        <v>6191.1471429179992</v>
      </c>
      <c r="I97" s="125">
        <v>38109.335942989273</v>
      </c>
      <c r="J97" s="125">
        <v>8473.5264911979903</v>
      </c>
      <c r="K97" s="125">
        <v>23577.715342484778</v>
      </c>
      <c r="L97" s="125">
        <v>14706.740814622362</v>
      </c>
      <c r="M97" s="125">
        <v>912.42081152200001</v>
      </c>
      <c r="N97" s="126">
        <v>319484.18087552092</v>
      </c>
    </row>
    <row r="98" spans="4:21" s="131" customFormat="1" ht="15" customHeight="1" x14ac:dyDescent="0.35">
      <c r="D98" s="130">
        <v>2030</v>
      </c>
      <c r="E98" s="125">
        <v>117130.44178961049</v>
      </c>
      <c r="F98" s="125">
        <v>8280.1292446480002</v>
      </c>
      <c r="G98" s="125">
        <v>121443.31278859034</v>
      </c>
      <c r="H98" s="125">
        <v>7000.8997319379996</v>
      </c>
      <c r="I98" s="125">
        <v>38126.15151013984</v>
      </c>
      <c r="J98" s="125">
        <v>8403.4249584674963</v>
      </c>
      <c r="K98" s="125">
        <v>23856.232585984148</v>
      </c>
      <c r="L98" s="125">
        <v>14661.408282938013</v>
      </c>
      <c r="M98" s="125">
        <v>907.66819115999999</v>
      </c>
      <c r="N98" s="126">
        <v>324528.64010689029</v>
      </c>
    </row>
    <row r="99" spans="4:21" s="131" customFormat="1" ht="15" customHeight="1" x14ac:dyDescent="0.35">
      <c r="D99" s="130">
        <v>2031</v>
      </c>
      <c r="E99" s="125">
        <v>118905.90306174496</v>
      </c>
      <c r="F99" s="125">
        <v>8913.5363681180006</v>
      </c>
      <c r="G99" s="125">
        <v>124651.65589196997</v>
      </c>
      <c r="H99" s="125">
        <v>8125.5533984979993</v>
      </c>
      <c r="I99" s="125">
        <v>38197.434593300117</v>
      </c>
      <c r="J99" s="125">
        <v>8354.4533411222928</v>
      </c>
      <c r="K99" s="125">
        <v>24158.815834035653</v>
      </c>
      <c r="L99" s="125">
        <v>14612.504999864666</v>
      </c>
      <c r="M99" s="125">
        <v>902.92609863899997</v>
      </c>
      <c r="N99" s="126">
        <v>329783.69382067671</v>
      </c>
    </row>
    <row r="100" spans="4:21" s="131" customFormat="1" ht="15" customHeight="1" x14ac:dyDescent="0.35">
      <c r="D100" s="130">
        <v>2032</v>
      </c>
      <c r="E100" s="125">
        <v>120490.90856614505</v>
      </c>
      <c r="F100" s="125">
        <v>9446.184611147999</v>
      </c>
      <c r="G100" s="125">
        <v>127586.43463694243</v>
      </c>
      <c r="H100" s="125">
        <v>9019.9387283779997</v>
      </c>
      <c r="I100" s="125">
        <v>38255.375606685251</v>
      </c>
      <c r="J100" s="125">
        <v>8308.4283225053859</v>
      </c>
      <c r="K100" s="125">
        <v>24471.587380958255</v>
      </c>
      <c r="L100" s="125">
        <v>14563.846380212766</v>
      </c>
      <c r="M100" s="125">
        <v>897.61856665400001</v>
      </c>
      <c r="N100" s="126">
        <v>334574.19946010312</v>
      </c>
    </row>
    <row r="101" spans="4:21" s="131" customFormat="1" ht="15" customHeight="1" x14ac:dyDescent="0.35">
      <c r="D101" s="130">
        <v>2033</v>
      </c>
      <c r="E101" s="125">
        <v>122055.27041673938</v>
      </c>
      <c r="F101" s="125">
        <v>10030.238768718</v>
      </c>
      <c r="G101" s="125">
        <v>130619.11403441693</v>
      </c>
      <c r="H101" s="125">
        <v>10011.672180538</v>
      </c>
      <c r="I101" s="125">
        <v>38310.333656636896</v>
      </c>
      <c r="J101" s="125">
        <v>8259.281433356764</v>
      </c>
      <c r="K101" s="125">
        <v>24787.196893166896</v>
      </c>
      <c r="L101" s="125">
        <v>14518.639357003645</v>
      </c>
      <c r="M101" s="125">
        <v>892.29260788200008</v>
      </c>
      <c r="N101" s="126">
        <v>339442.12839920254</v>
      </c>
    </row>
    <row r="102" spans="4:21" s="131" customFormat="1" ht="15" customHeight="1" x14ac:dyDescent="0.35">
      <c r="D102" s="130">
        <v>2034</v>
      </c>
      <c r="E102" s="125">
        <v>123523.84339522224</v>
      </c>
      <c r="F102" s="125">
        <v>10592.751792658</v>
      </c>
      <c r="G102" s="125">
        <v>133543.05871009</v>
      </c>
      <c r="H102" s="125">
        <v>11045.791706248001</v>
      </c>
      <c r="I102" s="125">
        <v>38358.032262290275</v>
      </c>
      <c r="J102" s="125">
        <v>8201.2645168779636</v>
      </c>
      <c r="K102" s="125">
        <v>25100.147045892711</v>
      </c>
      <c r="L102" s="125">
        <v>14487.033323854899</v>
      </c>
      <c r="M102" s="125">
        <v>886.94242388200007</v>
      </c>
      <c r="N102" s="126">
        <v>344100.32167811005</v>
      </c>
    </row>
    <row r="103" spans="4:21" s="131" customFormat="1" ht="15" customHeight="1" x14ac:dyDescent="0.35">
      <c r="D103" s="130">
        <v>2035</v>
      </c>
      <c r="E103" s="125">
        <v>125095.89600481176</v>
      </c>
      <c r="F103" s="125">
        <v>11319.948561408</v>
      </c>
      <c r="G103" s="125">
        <v>136352.07407008365</v>
      </c>
      <c r="H103" s="125">
        <v>12276.226948508</v>
      </c>
      <c r="I103" s="125">
        <v>38392.871192624676</v>
      </c>
      <c r="J103" s="125">
        <v>8133.8142657204717</v>
      </c>
      <c r="K103" s="125">
        <v>25410.276599555098</v>
      </c>
      <c r="L103" s="125">
        <v>14447.042879329636</v>
      </c>
      <c r="M103" s="125">
        <v>881.046357629</v>
      </c>
      <c r="N103" s="126">
        <v>348713.02136975428</v>
      </c>
    </row>
    <row r="104" spans="4:21" s="131" customFormat="1" ht="15" customHeight="1" x14ac:dyDescent="0.35">
      <c r="D104" s="133" t="s">
        <v>1009</v>
      </c>
      <c r="E104"/>
    </row>
    <row r="105" spans="4:21" s="131" customFormat="1" ht="15" customHeight="1" x14ac:dyDescent="0.35">
      <c r="D105" s="133" t="s">
        <v>1010</v>
      </c>
      <c r="E105"/>
    </row>
    <row r="106" spans="4:21" s="131" customFormat="1" ht="15" customHeight="1" x14ac:dyDescent="0.35"/>
    <row r="107" spans="4:21" s="131" customFormat="1" ht="15" customHeight="1" x14ac:dyDescent="0.35">
      <c r="D107" s="131" t="s">
        <v>1011</v>
      </c>
    </row>
    <row r="109" spans="4:21" x14ac:dyDescent="0.35">
      <c r="D109" s="24" t="s">
        <v>450</v>
      </c>
    </row>
    <row r="110" spans="4:21" x14ac:dyDescent="0.35">
      <c r="D110" s="29" t="s">
        <v>1</v>
      </c>
      <c r="E110" s="30">
        <v>2019</v>
      </c>
      <c r="F110" s="30">
        <v>2020</v>
      </c>
      <c r="G110" s="30">
        <v>2021</v>
      </c>
      <c r="H110" s="30">
        <v>2022</v>
      </c>
      <c r="I110" s="30">
        <v>2023</v>
      </c>
      <c r="J110" s="30">
        <v>2024</v>
      </c>
      <c r="K110" s="30">
        <v>2025</v>
      </c>
      <c r="L110" s="30">
        <v>2026</v>
      </c>
      <c r="M110" s="30">
        <v>2027</v>
      </c>
      <c r="N110" s="30">
        <v>2028</v>
      </c>
      <c r="O110" s="30">
        <v>2029</v>
      </c>
      <c r="P110" s="30">
        <v>2030</v>
      </c>
      <c r="Q110" s="30">
        <v>2031</v>
      </c>
      <c r="R110" s="30">
        <v>2032</v>
      </c>
      <c r="S110" s="30">
        <v>2033</v>
      </c>
      <c r="T110" s="30">
        <v>2034</v>
      </c>
      <c r="U110" s="30">
        <v>2035</v>
      </c>
    </row>
    <row r="111" spans="4:21" x14ac:dyDescent="0.35">
      <c r="D111" s="29" t="s">
        <v>77</v>
      </c>
      <c r="E111" s="31">
        <f>E36-F87</f>
        <v>82321.949014048718</v>
      </c>
      <c r="F111" s="31">
        <f>E37-F88</f>
        <v>90876.53481527137</v>
      </c>
      <c r="G111" s="31">
        <f>E38-F89</f>
        <v>86804.512969090021</v>
      </c>
      <c r="H111" s="31">
        <f>E39-F90</f>
        <v>84803.54563359938</v>
      </c>
      <c r="I111" s="31">
        <f>E40-F91</f>
        <v>84146.615597745884</v>
      </c>
      <c r="J111" s="31">
        <f>E41-F92</f>
        <v>83893.154592824852</v>
      </c>
      <c r="K111" s="31">
        <f>E42-F93</f>
        <v>83656.502118205492</v>
      </c>
      <c r="L111" s="31">
        <f>E43-F94</f>
        <v>83552.934543572788</v>
      </c>
      <c r="M111" s="31">
        <f>E44-F95</f>
        <v>83686.338459117207</v>
      </c>
      <c r="N111" s="31">
        <f>E45-F96</f>
        <v>83692.212371523172</v>
      </c>
      <c r="O111" s="31">
        <f>E46-F97</f>
        <v>83678.281083537047</v>
      </c>
      <c r="P111" s="31">
        <f>E47-F98</f>
        <v>83620.541186895483</v>
      </c>
      <c r="Q111" s="56">
        <f>E48-F99</f>
        <v>83507.076916562961</v>
      </c>
      <c r="R111" s="56">
        <f>E49-F100</f>
        <v>83329.657357155054</v>
      </c>
      <c r="S111" s="56">
        <f>E50-F101</f>
        <v>83121.728722114349</v>
      </c>
      <c r="T111" s="56">
        <f>E51-F102</f>
        <v>82890.248461781259</v>
      </c>
      <c r="U111" s="56">
        <f>E52-F103</f>
        <v>82649.940993599783</v>
      </c>
    </row>
    <row r="112" spans="4:21" x14ac:dyDescent="0.35">
      <c r="D112" s="29" t="s">
        <v>78</v>
      </c>
      <c r="E112" s="57">
        <f>F36-H87</f>
        <v>96328.697443529047</v>
      </c>
      <c r="F112" s="57">
        <f>F37-H88</f>
        <v>87868.486617411065</v>
      </c>
      <c r="G112" s="57">
        <f>F38-H89</f>
        <v>85628.823221502011</v>
      </c>
      <c r="H112" s="57">
        <f>F39-H90</f>
        <v>88898.549284153181</v>
      </c>
      <c r="I112" s="57">
        <f>F40-H91</f>
        <v>90616.221476837658</v>
      </c>
      <c r="J112" s="57">
        <f>F41-H92</f>
        <v>91792.122948269607</v>
      </c>
      <c r="K112" s="57">
        <f>F42-H93</f>
        <v>92882.354310541254</v>
      </c>
      <c r="L112" s="57">
        <f>F43-H94</f>
        <v>94167.610776498375</v>
      </c>
      <c r="M112" s="57">
        <f>F44-H95</f>
        <v>95422.867642622237</v>
      </c>
      <c r="N112" s="57">
        <f>F45-H96</f>
        <v>96418.775242437041</v>
      </c>
      <c r="O112" s="57">
        <f>F46-H97</f>
        <v>97438.010760428035</v>
      </c>
      <c r="P112" s="57">
        <f>F47-H98</f>
        <v>98417.841264976843</v>
      </c>
      <c r="Q112" s="57">
        <f>F48-H99</f>
        <v>99400.849988059097</v>
      </c>
      <c r="R112" s="57">
        <f>F49-H100</f>
        <v>100311.01366285575</v>
      </c>
      <c r="S112" s="57">
        <f>F50-H101</f>
        <v>101194.21063913708</v>
      </c>
      <c r="T112" s="57">
        <f>F51-H102</f>
        <v>101900.83385995112</v>
      </c>
      <c r="U112" s="57">
        <f>F52-H103</f>
        <v>102273.28518233979</v>
      </c>
    </row>
    <row r="113" spans="4:21" s="48" customFormat="1" x14ac:dyDescent="0.35">
      <c r="D113" s="29" t="s">
        <v>534</v>
      </c>
      <c r="E113" s="58">
        <f t="shared" ref="E113:U113" si="0">SUM(SUMIFS($G$35:$G$52,$D$35:$D$52,E$110),SUMIFS($H$35:$H$52,$D$35:$D$52,E$110),SUMIFS($I$35:$I$52,$D$35:$D$52,E$110))</f>
        <v>55528.471351958651</v>
      </c>
      <c r="F113" s="58">
        <f t="shared" si="0"/>
        <v>53122.39919949769</v>
      </c>
      <c r="G113" s="58">
        <f t="shared" si="0"/>
        <v>53828.026979101596</v>
      </c>
      <c r="H113" s="58">
        <f t="shared" si="0"/>
        <v>54553.537833204195</v>
      </c>
      <c r="I113" s="58">
        <f t="shared" si="0"/>
        <v>54804.385862044124</v>
      </c>
      <c r="J113" s="58">
        <f t="shared" si="0"/>
        <v>55173.175675694132</v>
      </c>
      <c r="K113" s="58">
        <f t="shared" si="0"/>
        <v>55331.809074356133</v>
      </c>
      <c r="L113" s="58">
        <f t="shared" si="0"/>
        <v>55523.502893592027</v>
      </c>
      <c r="M113" s="58">
        <f t="shared" si="0"/>
        <v>55726.941055213196</v>
      </c>
      <c r="N113" s="58">
        <f t="shared" si="0"/>
        <v>55795.419613860126</v>
      </c>
      <c r="O113" s="58">
        <f t="shared" si="0"/>
        <v>55911.195363624065</v>
      </c>
      <c r="P113" s="58">
        <f t="shared" si="0"/>
        <v>56053.927177829464</v>
      </c>
      <c r="Q113" s="58">
        <f t="shared" si="0"/>
        <v>56307.206054330076</v>
      </c>
      <c r="R113" s="58">
        <f t="shared" si="0"/>
        <v>56560.097530911895</v>
      </c>
      <c r="S113" s="58">
        <f t="shared" si="0"/>
        <v>56809.548191054557</v>
      </c>
      <c r="T113" s="58">
        <f t="shared" si="0"/>
        <v>57040.042274237952</v>
      </c>
      <c r="U113" s="58">
        <f t="shared" si="0"/>
        <v>57245.261116771238</v>
      </c>
    </row>
    <row r="114" spans="4:21" x14ac:dyDescent="0.35">
      <c r="D114" s="34" t="s">
        <v>996</v>
      </c>
      <c r="E114" s="33"/>
      <c r="F114" s="33"/>
      <c r="G114" s="32">
        <f>-($F$111-G111)/$F$111</f>
        <v>-4.4808286918715842E-2</v>
      </c>
      <c r="H114" s="32">
        <f t="shared" ref="H114:U114" si="1">-($F$111-H111)/$F$111</f>
        <v>-6.6826812818257378E-2</v>
      </c>
      <c r="I114" s="32">
        <f t="shared" si="1"/>
        <v>-7.405563197590756E-2</v>
      </c>
      <c r="J114" s="32">
        <f t="shared" si="1"/>
        <v>-7.6844701843461954E-2</v>
      </c>
      <c r="K114" s="32">
        <f t="shared" si="1"/>
        <v>-7.9448811640346423E-2</v>
      </c>
      <c r="L114" s="32">
        <f t="shared" si="1"/>
        <v>-8.0588463089900808E-2</v>
      </c>
      <c r="M114" s="32">
        <f t="shared" si="1"/>
        <v>-7.912049431429119E-2</v>
      </c>
      <c r="N114" s="32">
        <f t="shared" si="1"/>
        <v>-7.9055858130507278E-2</v>
      </c>
      <c r="O114" s="32">
        <f t="shared" si="1"/>
        <v>-7.9209157197361477E-2</v>
      </c>
      <c r="P114" s="32">
        <f t="shared" si="1"/>
        <v>-7.9844523595947584E-2</v>
      </c>
      <c r="Q114" s="32">
        <f t="shared" si="1"/>
        <v>-8.1093077698094707E-2</v>
      </c>
      <c r="R114" s="32">
        <f t="shared" si="1"/>
        <v>-8.3045392008588112E-2</v>
      </c>
      <c r="S114" s="32">
        <f t="shared" si="1"/>
        <v>-8.5333426378113433E-2</v>
      </c>
      <c r="T114" s="32">
        <f t="shared" si="1"/>
        <v>-8.7880621435711417E-2</v>
      </c>
      <c r="U114" s="32">
        <f t="shared" si="1"/>
        <v>-9.0524950565007103E-2</v>
      </c>
    </row>
    <row r="115" spans="4:21" x14ac:dyDescent="0.35">
      <c r="D115" s="34" t="s">
        <v>997</v>
      </c>
      <c r="E115" s="33"/>
      <c r="F115" s="33"/>
      <c r="G115" s="32">
        <f>-($F$112-G112)/$F$112</f>
        <v>-2.5488812680486826E-2</v>
      </c>
      <c r="H115" s="32">
        <f t="shared" ref="H115:U115" si="2">-($F$112-H112)/$F$112</f>
        <v>1.172277691804482E-2</v>
      </c>
      <c r="I115" s="32">
        <f t="shared" si="2"/>
        <v>3.1270993335648638E-2</v>
      </c>
      <c r="J115" s="32">
        <f t="shared" si="2"/>
        <v>4.4653509829325741E-2</v>
      </c>
      <c r="K115" s="32">
        <f t="shared" si="2"/>
        <v>5.7061045275095194E-2</v>
      </c>
      <c r="L115" s="32">
        <f t="shared" si="2"/>
        <v>7.168809207462945E-2</v>
      </c>
      <c r="M115" s="32">
        <f t="shared" si="2"/>
        <v>8.5973724096373341E-2</v>
      </c>
      <c r="N115" s="32">
        <f t="shared" si="2"/>
        <v>9.7307794343321985E-2</v>
      </c>
      <c r="O115" s="32">
        <f t="shared" si="2"/>
        <v>0.10890735133158395</v>
      </c>
      <c r="P115" s="32">
        <f t="shared" si="2"/>
        <v>0.12005845387435446</v>
      </c>
      <c r="Q115" s="32">
        <f t="shared" si="2"/>
        <v>0.13124572659207384</v>
      </c>
      <c r="R115" s="32">
        <f t="shared" si="2"/>
        <v>0.14160397571908576</v>
      </c>
      <c r="S115" s="32">
        <f t="shared" si="2"/>
        <v>0.15165532643970142</v>
      </c>
      <c r="T115" s="32">
        <f t="shared" si="2"/>
        <v>0.15969715403929077</v>
      </c>
      <c r="U115" s="32">
        <f t="shared" si="2"/>
        <v>0.16393589009503245</v>
      </c>
    </row>
  </sheetData>
  <mergeCells count="6">
    <mergeCell ref="D56:N56"/>
    <mergeCell ref="D1:L1"/>
    <mergeCell ref="D2:L2"/>
    <mergeCell ref="D3:L3"/>
    <mergeCell ref="D54:N54"/>
    <mergeCell ref="D55:N55"/>
  </mergeCells>
  <pageMargins left="0.7" right="0.7" top="0.75" bottom="0.75" header="0.3" footer="0.3"/>
  <pageSetup orientation="portrait" horizontalDpi="4294967293"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4C2E92-34B9-4C6B-A18E-B6E52BA6AEE6}">
  <sheetPr codeName="Sheet3">
    <tabColor theme="9" tint="0.59999389629810485"/>
  </sheetPr>
  <dimension ref="A1:U68"/>
  <sheetViews>
    <sheetView topLeftCell="A38" workbookViewId="0">
      <selection activeCell="F58" sqref="F58"/>
    </sheetView>
  </sheetViews>
  <sheetFormatPr defaultColWidth="8.7265625" defaultRowHeight="14.5" x14ac:dyDescent="0.35"/>
  <cols>
    <col min="1" max="3" width="8.7265625" style="48"/>
    <col min="4" max="4" width="37.54296875" style="13" bestFit="1" customWidth="1"/>
    <col min="5" max="12" width="20" style="13" customWidth="1"/>
    <col min="13" max="16384" width="8.7265625" style="13"/>
  </cols>
  <sheetData>
    <row r="1" spans="4:12" ht="18.5" x14ac:dyDescent="0.45">
      <c r="D1" s="217" t="s">
        <v>86</v>
      </c>
      <c r="E1" s="218"/>
      <c r="F1" s="218"/>
      <c r="G1" s="218"/>
      <c r="H1" s="218"/>
      <c r="I1" s="218"/>
      <c r="J1" s="218"/>
      <c r="K1" s="218"/>
      <c r="L1" s="218"/>
    </row>
    <row r="2" spans="4:12" s="124" customFormat="1" ht="15.5" x14ac:dyDescent="0.35">
      <c r="D2" s="219" t="s">
        <v>998</v>
      </c>
      <c r="E2" s="218"/>
      <c r="F2" s="218"/>
      <c r="G2" s="218"/>
      <c r="H2" s="218"/>
      <c r="I2" s="218"/>
      <c r="J2" s="218"/>
      <c r="K2" s="218"/>
      <c r="L2" s="218"/>
    </row>
    <row r="3" spans="4:12" ht="15.5" x14ac:dyDescent="0.35">
      <c r="D3" s="219" t="s">
        <v>87</v>
      </c>
      <c r="E3" s="218"/>
      <c r="F3" s="218"/>
      <c r="G3" s="218"/>
      <c r="H3" s="218"/>
      <c r="I3" s="218"/>
      <c r="J3" s="218"/>
      <c r="K3" s="218"/>
      <c r="L3" s="218"/>
    </row>
    <row r="4" spans="4:12" x14ac:dyDescent="0.35">
      <c r="D4" s="220" t="s">
        <v>999</v>
      </c>
      <c r="E4" s="220"/>
      <c r="F4" s="220"/>
      <c r="G4" s="220"/>
      <c r="H4" s="220"/>
      <c r="I4" s="220"/>
      <c r="J4" s="220"/>
      <c r="K4" s="220"/>
      <c r="L4" s="220"/>
    </row>
    <row r="6" spans="4:12" ht="15" thickBot="1" x14ac:dyDescent="0.4">
      <c r="D6" s="14" t="s">
        <v>1</v>
      </c>
      <c r="E6" s="14" t="s">
        <v>77</v>
      </c>
      <c r="F6" s="14" t="s">
        <v>78</v>
      </c>
      <c r="G6" s="14" t="s">
        <v>79</v>
      </c>
      <c r="H6" s="14" t="s">
        <v>80</v>
      </c>
      <c r="I6" s="14" t="s">
        <v>88</v>
      </c>
      <c r="J6" s="14" t="s">
        <v>82</v>
      </c>
      <c r="K6" s="14" t="s">
        <v>89</v>
      </c>
      <c r="L6" s="14" t="s">
        <v>90</v>
      </c>
    </row>
    <row r="7" spans="4:12" ht="15" hidden="1" thickTop="1" x14ac:dyDescent="0.35">
      <c r="D7" s="130">
        <v>1990</v>
      </c>
      <c r="E7" s="125">
        <v>5206.3401269999995</v>
      </c>
      <c r="F7" s="125">
        <v>1660.6914613603849</v>
      </c>
      <c r="G7" s="125">
        <v>3100.9556972707301</v>
      </c>
      <c r="H7" s="125">
        <v>2506.2320560773987</v>
      </c>
      <c r="I7" s="125">
        <v>124.92991591887559</v>
      </c>
      <c r="J7" s="125">
        <v>124.981570484645</v>
      </c>
      <c r="K7" s="125">
        <v>0</v>
      </c>
      <c r="L7" s="126">
        <v>12724.130828112035</v>
      </c>
    </row>
    <row r="8" spans="4:12" hidden="1" x14ac:dyDescent="0.35">
      <c r="D8" s="130">
        <v>1991</v>
      </c>
      <c r="E8" s="125">
        <v>5270.3129550000003</v>
      </c>
      <c r="F8" s="125">
        <v>1666.1263531828911</v>
      </c>
      <c r="G8" s="125">
        <v>2845.6849024397802</v>
      </c>
      <c r="H8" s="125">
        <v>2420.1137440013322</v>
      </c>
      <c r="I8" s="125">
        <v>118.04237745571361</v>
      </c>
      <c r="J8" s="125">
        <v>166.8073868011534</v>
      </c>
      <c r="K8" s="125">
        <v>0</v>
      </c>
      <c r="L8" s="126">
        <v>12487.08771888087</v>
      </c>
    </row>
    <row r="9" spans="4:12" hidden="1" x14ac:dyDescent="0.35">
      <c r="D9" s="130">
        <v>1992</v>
      </c>
      <c r="E9" s="125">
        <v>4982.0363429999998</v>
      </c>
      <c r="F9" s="125">
        <v>1567.8696754865539</v>
      </c>
      <c r="G9" s="125">
        <v>2642.1094892695901</v>
      </c>
      <c r="H9" s="125">
        <v>2275.5777641937721</v>
      </c>
      <c r="I9" s="125">
        <v>110.7951310429922</v>
      </c>
      <c r="J9" s="125">
        <v>131.54139630810059</v>
      </c>
      <c r="K9" s="125">
        <v>0</v>
      </c>
      <c r="L9" s="126">
        <v>11709.929799301008</v>
      </c>
    </row>
    <row r="10" spans="4:12" hidden="1" x14ac:dyDescent="0.35">
      <c r="D10" s="130">
        <v>1993</v>
      </c>
      <c r="E10" s="125">
        <v>5140.3145749896303</v>
      </c>
      <c r="F10" s="125">
        <v>1606.2738709107209</v>
      </c>
      <c r="G10" s="125">
        <v>2672.6678264540501</v>
      </c>
      <c r="H10" s="125">
        <v>2161.4747530326144</v>
      </c>
      <c r="I10" s="125">
        <v>115.79757939217789</v>
      </c>
      <c r="J10" s="125">
        <v>123.64082799727009</v>
      </c>
      <c r="K10" s="125">
        <v>0</v>
      </c>
      <c r="L10" s="126">
        <v>11820.169432776464</v>
      </c>
    </row>
    <row r="11" spans="4:12" hidden="1" x14ac:dyDescent="0.35">
      <c r="D11" s="130">
        <v>1994</v>
      </c>
      <c r="E11" s="125">
        <v>5257.1796311225198</v>
      </c>
      <c r="F11" s="125">
        <v>1695.243127609039</v>
      </c>
      <c r="G11" s="125">
        <v>2774.3009145739102</v>
      </c>
      <c r="H11" s="125">
        <v>2111.8299372785054</v>
      </c>
      <c r="I11" s="125">
        <v>117.4646845983716</v>
      </c>
      <c r="J11" s="125">
        <v>123.7639194339297</v>
      </c>
      <c r="K11" s="125">
        <v>0</v>
      </c>
      <c r="L11" s="126">
        <v>12079.782214616276</v>
      </c>
    </row>
    <row r="12" spans="4:12" hidden="1" x14ac:dyDescent="0.35">
      <c r="D12" s="130">
        <v>1995</v>
      </c>
      <c r="E12" s="125">
        <v>4800.1247670005396</v>
      </c>
      <c r="F12" s="125">
        <v>1600.0778440024419</v>
      </c>
      <c r="G12" s="125">
        <v>2869.15359076802</v>
      </c>
      <c r="H12" s="125">
        <v>2061.7822694328479</v>
      </c>
      <c r="I12" s="125">
        <v>106.7288763955719</v>
      </c>
      <c r="J12" s="125">
        <v>149.28370272200158</v>
      </c>
      <c r="K12" s="125">
        <v>0</v>
      </c>
      <c r="L12" s="126">
        <v>11587.151050321423</v>
      </c>
    </row>
    <row r="13" spans="4:12" hidden="1" x14ac:dyDescent="0.35">
      <c r="D13" s="130">
        <v>1996</v>
      </c>
      <c r="E13" s="125">
        <v>4839.6378648956706</v>
      </c>
      <c r="F13" s="125">
        <v>1645.118263102006</v>
      </c>
      <c r="G13" s="125">
        <v>3446.4751058811298</v>
      </c>
      <c r="H13" s="125">
        <v>2157.180079602801</v>
      </c>
      <c r="I13" s="125">
        <v>123.088038</v>
      </c>
      <c r="J13" s="125">
        <v>177.14408036022471</v>
      </c>
      <c r="K13" s="125">
        <v>0</v>
      </c>
      <c r="L13" s="126">
        <v>12388.643431841832</v>
      </c>
    </row>
    <row r="14" spans="4:12" hidden="1" x14ac:dyDescent="0.35">
      <c r="D14" s="130">
        <v>1997</v>
      </c>
      <c r="E14" s="125">
        <v>4797.0890039999995</v>
      </c>
      <c r="F14" s="125">
        <v>1645.3826699003869</v>
      </c>
      <c r="G14" s="125">
        <v>3481.3197789354699</v>
      </c>
      <c r="H14" s="125">
        <v>2465.1120624781229</v>
      </c>
      <c r="I14" s="125">
        <v>136.1487779567573</v>
      </c>
      <c r="J14" s="125">
        <v>161.72423143934179</v>
      </c>
      <c r="K14" s="125">
        <v>0</v>
      </c>
      <c r="L14" s="126">
        <v>12686.776524710078</v>
      </c>
    </row>
    <row r="15" spans="4:12" hidden="1" x14ac:dyDescent="0.35">
      <c r="D15" s="130">
        <v>1998</v>
      </c>
      <c r="E15" s="125">
        <v>5463.9439240612901</v>
      </c>
      <c r="F15" s="125">
        <v>1850.0733765736529</v>
      </c>
      <c r="G15" s="125">
        <v>3564.4821998321499</v>
      </c>
      <c r="H15" s="125">
        <v>2741.553631422229</v>
      </c>
      <c r="I15" s="125">
        <v>148.4396327085723</v>
      </c>
      <c r="J15" s="125">
        <v>138.35208944791981</v>
      </c>
      <c r="K15" s="125">
        <v>0</v>
      </c>
      <c r="L15" s="126">
        <v>13906.844854045814</v>
      </c>
    </row>
    <row r="16" spans="4:12" hidden="1" x14ac:dyDescent="0.35">
      <c r="D16" s="130">
        <v>1999</v>
      </c>
      <c r="E16" s="125">
        <v>5695.9255910000002</v>
      </c>
      <c r="F16" s="125">
        <v>1929.628642908692</v>
      </c>
      <c r="G16" s="125">
        <v>3421.60859850622</v>
      </c>
      <c r="H16" s="125">
        <v>2723.3760628955647</v>
      </c>
      <c r="I16" s="125">
        <v>167.17740139228161</v>
      </c>
      <c r="J16" s="125">
        <v>143.25627630334509</v>
      </c>
      <c r="K16" s="125">
        <v>0</v>
      </c>
      <c r="L16" s="126">
        <v>14080.972573006104</v>
      </c>
    </row>
    <row r="17" spans="4:12" hidden="1" x14ac:dyDescent="0.35">
      <c r="D17" s="130">
        <v>2000</v>
      </c>
      <c r="E17" s="125">
        <v>5249.8971360000005</v>
      </c>
      <c r="F17" s="125">
        <v>1894.5469072871078</v>
      </c>
      <c r="G17" s="125">
        <v>3507.7498152755802</v>
      </c>
      <c r="H17" s="125">
        <v>2766.1840436143302</v>
      </c>
      <c r="I17" s="125">
        <v>158.85678079402371</v>
      </c>
      <c r="J17" s="125">
        <v>134.73424258475461</v>
      </c>
      <c r="K17" s="125">
        <v>0</v>
      </c>
      <c r="L17" s="126">
        <v>13711.968925555797</v>
      </c>
    </row>
    <row r="18" spans="4:12" hidden="1" x14ac:dyDescent="0.35">
      <c r="D18" s="130">
        <v>2001</v>
      </c>
      <c r="E18" s="125">
        <v>5108.3979156613705</v>
      </c>
      <c r="F18" s="125">
        <v>1803.9763092100102</v>
      </c>
      <c r="G18" s="125">
        <v>3348.9128170060499</v>
      </c>
      <c r="H18" s="125">
        <v>2765.9368808094046</v>
      </c>
      <c r="I18" s="125">
        <v>136.7911737871633</v>
      </c>
      <c r="J18" s="125">
        <v>167.75537532806609</v>
      </c>
      <c r="K18" s="125">
        <v>0</v>
      </c>
      <c r="L18" s="126">
        <v>13331.770471802065</v>
      </c>
    </row>
    <row r="19" spans="4:12" hidden="1" x14ac:dyDescent="0.35">
      <c r="D19" s="130">
        <v>2002</v>
      </c>
      <c r="E19" s="125">
        <v>5189.5016120086102</v>
      </c>
      <c r="F19" s="125">
        <v>1915.5619134213741</v>
      </c>
      <c r="G19" s="125">
        <v>3064.9622105523399</v>
      </c>
      <c r="H19" s="125">
        <v>2691.0480431188385</v>
      </c>
      <c r="I19" s="125">
        <v>147.09541997632519</v>
      </c>
      <c r="J19" s="125">
        <v>147.2968763892014</v>
      </c>
      <c r="K19" s="125">
        <v>0</v>
      </c>
      <c r="L19" s="126">
        <v>13155.466075466689</v>
      </c>
    </row>
    <row r="20" spans="4:12" hidden="1" x14ac:dyDescent="0.35">
      <c r="D20" s="130">
        <v>2003</v>
      </c>
      <c r="E20" s="125">
        <v>4982.1500042552598</v>
      </c>
      <c r="F20" s="125">
        <v>1968.2883274543301</v>
      </c>
      <c r="G20" s="125">
        <v>2985.8740636858802</v>
      </c>
      <c r="H20" s="125">
        <v>2521.6403284060707</v>
      </c>
      <c r="I20" s="125">
        <v>179.0841925913237</v>
      </c>
      <c r="J20" s="125">
        <v>147.60643286283869</v>
      </c>
      <c r="K20" s="125">
        <v>0</v>
      </c>
      <c r="L20" s="126">
        <v>12784.643349255703</v>
      </c>
    </row>
    <row r="21" spans="4:12" hidden="1" x14ac:dyDescent="0.35">
      <c r="D21" s="130">
        <v>2004</v>
      </c>
      <c r="E21" s="125">
        <v>5191.9541919170697</v>
      </c>
      <c r="F21" s="125">
        <v>2102.4201527863902</v>
      </c>
      <c r="G21" s="125">
        <v>3548.8691732924799</v>
      </c>
      <c r="H21" s="125">
        <v>2584.99150450566</v>
      </c>
      <c r="I21" s="125">
        <v>173.543395134462</v>
      </c>
      <c r="J21" s="125">
        <v>160.4647331608075</v>
      </c>
      <c r="K21" s="125">
        <v>0</v>
      </c>
      <c r="L21" s="126">
        <v>13762.243150796869</v>
      </c>
    </row>
    <row r="22" spans="4:12" hidden="1" x14ac:dyDescent="0.35">
      <c r="D22" s="130">
        <v>2005</v>
      </c>
      <c r="E22" s="125">
        <v>4889.7152446565005</v>
      </c>
      <c r="F22" s="125">
        <v>2031.9136677867111</v>
      </c>
      <c r="G22" s="125">
        <v>3246.0155761605101</v>
      </c>
      <c r="H22" s="125">
        <v>2502.1657674993294</v>
      </c>
      <c r="I22" s="125">
        <v>131.4159188598463</v>
      </c>
      <c r="J22" s="125">
        <v>161.3081332668815</v>
      </c>
      <c r="K22" s="125">
        <v>0</v>
      </c>
      <c r="L22" s="126">
        <v>12962.534308229779</v>
      </c>
    </row>
    <row r="23" spans="4:12" hidden="1" x14ac:dyDescent="0.35">
      <c r="D23" s="130">
        <v>2006</v>
      </c>
      <c r="E23" s="125">
        <v>5003.95088480904</v>
      </c>
      <c r="F23" s="125">
        <v>2052.471534977306</v>
      </c>
      <c r="G23" s="125">
        <v>3273.8716550095101</v>
      </c>
      <c r="H23" s="125">
        <v>2447.0189632569791</v>
      </c>
      <c r="I23" s="125">
        <v>131.9535731174833</v>
      </c>
      <c r="J23" s="125">
        <v>166.81642720193659</v>
      </c>
      <c r="K23" s="125">
        <v>0</v>
      </c>
      <c r="L23" s="126">
        <v>13076.083038372255</v>
      </c>
    </row>
    <row r="24" spans="4:12" hidden="1" x14ac:dyDescent="0.35">
      <c r="D24" s="130">
        <v>2007</v>
      </c>
      <c r="E24" s="125">
        <v>5031.8339985760404</v>
      </c>
      <c r="F24" s="125">
        <v>2022.0000983648861</v>
      </c>
      <c r="G24" s="125">
        <v>3060.3545376808402</v>
      </c>
      <c r="H24" s="125">
        <v>2563.5997193421576</v>
      </c>
      <c r="I24" s="125">
        <v>137.06500700510381</v>
      </c>
      <c r="J24" s="125">
        <v>192.65693905223961</v>
      </c>
      <c r="K24" s="125">
        <v>0</v>
      </c>
      <c r="L24" s="126">
        <v>13007.510300021268</v>
      </c>
    </row>
    <row r="25" spans="4:12" hidden="1" x14ac:dyDescent="0.35">
      <c r="D25" s="130">
        <v>2008</v>
      </c>
      <c r="E25" s="125">
        <v>5017.0964100000001</v>
      </c>
      <c r="F25" s="125">
        <v>2016.223886275463</v>
      </c>
      <c r="G25" s="125">
        <v>3163.1992447214202</v>
      </c>
      <c r="H25" s="125">
        <v>2455.8679419999999</v>
      </c>
      <c r="I25" s="125">
        <v>130.34137100000001</v>
      </c>
      <c r="J25" s="125">
        <v>148.3735873221701</v>
      </c>
      <c r="K25" s="125">
        <v>0</v>
      </c>
      <c r="L25" s="126">
        <v>12931.102441319053</v>
      </c>
    </row>
    <row r="26" spans="4:12" hidden="1" x14ac:dyDescent="0.35">
      <c r="D26" s="130">
        <v>2009</v>
      </c>
      <c r="E26" s="125">
        <v>4957.1017671999998</v>
      </c>
      <c r="F26" s="125">
        <v>1976.8491675206419</v>
      </c>
      <c r="G26" s="125">
        <v>2993.7276698135001</v>
      </c>
      <c r="H26" s="125">
        <v>2353.9695805299998</v>
      </c>
      <c r="I26" s="125">
        <v>119.85256246</v>
      </c>
      <c r="J26" s="125">
        <v>135.31952924872371</v>
      </c>
      <c r="K26" s="125">
        <v>0</v>
      </c>
      <c r="L26" s="126">
        <v>12536.820276772865</v>
      </c>
    </row>
    <row r="27" spans="4:12" hidden="1" x14ac:dyDescent="0.35">
      <c r="D27" s="130">
        <v>2010</v>
      </c>
      <c r="E27" s="125">
        <v>5085.4784420300002</v>
      </c>
      <c r="F27" s="125">
        <v>2014.082636754775</v>
      </c>
      <c r="G27" s="125">
        <v>3160.59928344439</v>
      </c>
      <c r="H27" s="125">
        <v>2192.93751195</v>
      </c>
      <c r="I27" s="125">
        <v>105.04263036</v>
      </c>
      <c r="J27" s="125">
        <v>129.92087255021761</v>
      </c>
      <c r="K27" s="125">
        <v>0</v>
      </c>
      <c r="L27" s="126">
        <v>12688.061377089383</v>
      </c>
    </row>
    <row r="28" spans="4:12" hidden="1" x14ac:dyDescent="0.35">
      <c r="D28" s="130">
        <v>2011</v>
      </c>
      <c r="E28" s="125">
        <v>5185.0576798900001</v>
      </c>
      <c r="F28" s="125">
        <v>2047.907753237891</v>
      </c>
      <c r="G28" s="125">
        <v>3215.9684484540398</v>
      </c>
      <c r="H28" s="125">
        <v>2231.4302944999999</v>
      </c>
      <c r="I28" s="125">
        <v>104.66443643000001</v>
      </c>
      <c r="J28" s="125">
        <v>129.18113979250651</v>
      </c>
      <c r="K28" s="125">
        <v>0</v>
      </c>
      <c r="L28" s="126">
        <v>12914.209752304438</v>
      </c>
    </row>
    <row r="29" spans="4:12" hidden="1" x14ac:dyDescent="0.35">
      <c r="D29" s="130">
        <v>2012</v>
      </c>
      <c r="E29" s="125">
        <v>4854.2003787499998</v>
      </c>
      <c r="F29" s="125">
        <v>2041.902211556612</v>
      </c>
      <c r="G29" s="125">
        <v>3340.4836811544401</v>
      </c>
      <c r="H29" s="125">
        <v>2170.1665202899999</v>
      </c>
      <c r="I29" s="125">
        <v>112.70044335999999</v>
      </c>
      <c r="J29" s="125">
        <v>131.00237772190999</v>
      </c>
      <c r="K29" s="125">
        <v>0</v>
      </c>
      <c r="L29" s="126">
        <v>12650.455612832962</v>
      </c>
    </row>
    <row r="30" spans="4:12" hidden="1" x14ac:dyDescent="0.35">
      <c r="D30" s="130">
        <v>2013</v>
      </c>
      <c r="E30" s="125">
        <v>4994.4970015500003</v>
      </c>
      <c r="F30" s="125">
        <v>2057.7914573374228</v>
      </c>
      <c r="G30" s="125">
        <v>3393.34171023209</v>
      </c>
      <c r="H30" s="125">
        <v>2544.7175189499999</v>
      </c>
      <c r="I30" s="125">
        <v>116.1196492</v>
      </c>
      <c r="J30" s="125">
        <v>128.65876762027611</v>
      </c>
      <c r="K30" s="125">
        <v>0</v>
      </c>
      <c r="L30" s="126">
        <v>13235.126104889789</v>
      </c>
    </row>
    <row r="31" spans="4:12" hidden="1" x14ac:dyDescent="0.35">
      <c r="D31" s="130">
        <v>2014</v>
      </c>
      <c r="E31" s="125">
        <v>4069.5368235600004</v>
      </c>
      <c r="F31" s="125">
        <v>1886.008061368098</v>
      </c>
      <c r="G31" s="125">
        <v>3468.4407419978202</v>
      </c>
      <c r="H31" s="125">
        <v>2606.7867789100001</v>
      </c>
      <c r="I31" s="125">
        <v>108.783033</v>
      </c>
      <c r="J31" s="125">
        <v>123.4511860731542</v>
      </c>
      <c r="K31" s="125">
        <v>0</v>
      </c>
      <c r="L31" s="126">
        <v>12263.006624909072</v>
      </c>
    </row>
    <row r="32" spans="4:12" hidden="1" x14ac:dyDescent="0.35">
      <c r="D32" s="130">
        <v>2015</v>
      </c>
      <c r="E32" s="125">
        <v>4128.4603846969994</v>
      </c>
      <c r="F32" s="125">
        <v>1900.283943773805</v>
      </c>
      <c r="G32" s="125">
        <v>3407.6833546647499</v>
      </c>
      <c r="H32" s="125">
        <v>2640.7609052100001</v>
      </c>
      <c r="I32" s="125">
        <v>110.60290261999999</v>
      </c>
      <c r="J32" s="125">
        <v>127.99382061257779</v>
      </c>
      <c r="K32" s="125">
        <v>0</v>
      </c>
      <c r="L32" s="126">
        <v>12315.785311578133</v>
      </c>
    </row>
    <row r="33" spans="4:12" hidden="1" x14ac:dyDescent="0.35">
      <c r="D33" s="130">
        <v>2016</v>
      </c>
      <c r="E33" s="125">
        <v>4299.5098801680006</v>
      </c>
      <c r="F33" s="125">
        <v>1980.8027717572149</v>
      </c>
      <c r="G33" s="125">
        <v>3566.2067867925202</v>
      </c>
      <c r="H33" s="125">
        <v>2357.2896049400001</v>
      </c>
      <c r="I33" s="125">
        <v>116.51627434000001</v>
      </c>
      <c r="J33" s="125">
        <v>141.96680717580369</v>
      </c>
      <c r="K33" s="125">
        <v>0</v>
      </c>
      <c r="L33" s="126">
        <v>12462.292125173539</v>
      </c>
    </row>
    <row r="34" spans="4:12" hidden="1" x14ac:dyDescent="0.35">
      <c r="D34" s="130">
        <v>2017</v>
      </c>
      <c r="E34" s="125">
        <v>4457.9114100469997</v>
      </c>
      <c r="F34" s="125">
        <v>2024.1423992899529</v>
      </c>
      <c r="G34" s="125">
        <v>3488.6415674710402</v>
      </c>
      <c r="H34" s="125">
        <v>2328.86880894981</v>
      </c>
      <c r="I34" s="125">
        <v>109.22559504</v>
      </c>
      <c r="J34" s="125">
        <v>161.51736120482141</v>
      </c>
      <c r="K34" s="125">
        <v>0</v>
      </c>
      <c r="L34" s="126">
        <v>12570.307142002624</v>
      </c>
    </row>
    <row r="35" spans="4:12" ht="15" thickTop="1" x14ac:dyDescent="0.35">
      <c r="D35" s="130">
        <v>2018</v>
      </c>
      <c r="E35" s="125">
        <v>4394.4022804079996</v>
      </c>
      <c r="F35" s="125">
        <v>2049.0153463572815</v>
      </c>
      <c r="G35" s="125">
        <v>3557.891623400365</v>
      </c>
      <c r="H35" s="125">
        <v>2375.1392993700001</v>
      </c>
      <c r="I35" s="125">
        <v>118.92844907000001</v>
      </c>
      <c r="J35" s="125">
        <v>168.54274431717494</v>
      </c>
      <c r="K35" s="125">
        <v>0</v>
      </c>
      <c r="L35" s="126">
        <v>12663.919742922821</v>
      </c>
    </row>
    <row r="36" spans="4:12" x14ac:dyDescent="0.35">
      <c r="D36" s="130">
        <v>2019</v>
      </c>
      <c r="E36" s="125">
        <v>4793.7898484000007</v>
      </c>
      <c r="F36" s="125">
        <v>2125.7259737769164</v>
      </c>
      <c r="G36" s="125">
        <v>3600.5788426970435</v>
      </c>
      <c r="H36" s="125">
        <v>2373.4148892999997</v>
      </c>
      <c r="I36" s="125">
        <v>111.953062</v>
      </c>
      <c r="J36" s="125">
        <v>179.87620956455928</v>
      </c>
      <c r="K36" s="125">
        <v>0</v>
      </c>
      <c r="L36" s="126">
        <v>13185.33882573852</v>
      </c>
    </row>
    <row r="37" spans="4:12" x14ac:dyDescent="0.35">
      <c r="D37" s="130">
        <v>2020</v>
      </c>
      <c r="E37" s="125">
        <v>4781.9156318599998</v>
      </c>
      <c r="F37" s="125">
        <v>1815.4180731022536</v>
      </c>
      <c r="G37" s="125">
        <v>3271.1102264694082</v>
      </c>
      <c r="H37" s="125">
        <v>2354.6754775499999</v>
      </c>
      <c r="I37" s="125">
        <v>123.31120199999999</v>
      </c>
      <c r="J37" s="125">
        <v>171.21453970070999</v>
      </c>
      <c r="K37" s="125">
        <v>0</v>
      </c>
      <c r="L37" s="126">
        <v>12517.645150682372</v>
      </c>
    </row>
    <row r="38" spans="4:12" x14ac:dyDescent="0.35">
      <c r="D38" s="130">
        <v>2021</v>
      </c>
      <c r="E38" s="125">
        <v>4942.6671036806774</v>
      </c>
      <c r="F38" s="125">
        <v>1839.6159937865336</v>
      </c>
      <c r="G38" s="125">
        <v>3357.9122153790181</v>
      </c>
      <c r="H38" s="125">
        <v>2494.2314605701686</v>
      </c>
      <c r="I38" s="125">
        <v>12.755177450195804</v>
      </c>
      <c r="J38" s="125">
        <v>169.47373802499999</v>
      </c>
      <c r="K38" s="125">
        <v>7.0450927782957864</v>
      </c>
      <c r="L38" s="126">
        <v>12823.70078166989</v>
      </c>
    </row>
    <row r="39" spans="4:12" x14ac:dyDescent="0.35">
      <c r="D39" s="130">
        <v>2022</v>
      </c>
      <c r="E39" s="125">
        <v>4951.7521632958151</v>
      </c>
      <c r="F39" s="125">
        <v>1911.6355817264989</v>
      </c>
      <c r="G39" s="125">
        <v>3374.1311110661654</v>
      </c>
      <c r="H39" s="125">
        <v>2711.5120322837665</v>
      </c>
      <c r="I39" s="125">
        <v>12.755177450195804</v>
      </c>
      <c r="J39" s="125">
        <v>174.13211598699999</v>
      </c>
      <c r="K39" s="125">
        <v>17.491396498145996</v>
      </c>
      <c r="L39" s="126">
        <v>13153.409578307588</v>
      </c>
    </row>
    <row r="40" spans="4:12" x14ac:dyDescent="0.35">
      <c r="D40" s="130">
        <v>2023</v>
      </c>
      <c r="E40" s="125">
        <v>4960.3456513811989</v>
      </c>
      <c r="F40" s="125">
        <v>1951.4430743840935</v>
      </c>
      <c r="G40" s="125">
        <v>3377.3748087845206</v>
      </c>
      <c r="H40" s="125">
        <v>2741.6727652244649</v>
      </c>
      <c r="I40" s="125">
        <v>12.755177450195804</v>
      </c>
      <c r="J40" s="125">
        <v>174.673055183</v>
      </c>
      <c r="K40" s="125">
        <v>25.081392599211426</v>
      </c>
      <c r="L40" s="126">
        <v>13243.345925006684</v>
      </c>
    </row>
    <row r="41" spans="4:12" x14ac:dyDescent="0.35">
      <c r="D41" s="130">
        <v>2024</v>
      </c>
      <c r="E41" s="125">
        <v>4970.55821830286</v>
      </c>
      <c r="F41" s="125">
        <v>1975.5177645261199</v>
      </c>
      <c r="G41" s="125">
        <v>3395.1648938279254</v>
      </c>
      <c r="H41" s="125">
        <v>2724.8829336661565</v>
      </c>
      <c r="I41" s="125">
        <v>12.755177450195804</v>
      </c>
      <c r="J41" s="125">
        <v>174.591111278</v>
      </c>
      <c r="K41" s="125">
        <v>28.955795694493403</v>
      </c>
      <c r="L41" s="126">
        <v>13282.425894745751</v>
      </c>
    </row>
    <row r="42" spans="4:12" x14ac:dyDescent="0.35">
      <c r="D42" s="130">
        <v>2025</v>
      </c>
      <c r="E42" s="125">
        <v>4982.4389120774176</v>
      </c>
      <c r="F42" s="125">
        <v>1990.6100013236571</v>
      </c>
      <c r="G42" s="125">
        <v>3408.070337921215</v>
      </c>
      <c r="H42" s="125">
        <v>2697.8325257656943</v>
      </c>
      <c r="I42" s="125">
        <v>12.755177450195804</v>
      </c>
      <c r="J42" s="125">
        <v>174.888261906</v>
      </c>
      <c r="K42" s="125">
        <v>29.037694043730735</v>
      </c>
      <c r="L42" s="126">
        <v>13295.632910487911</v>
      </c>
    </row>
    <row r="43" spans="4:12" x14ac:dyDescent="0.35">
      <c r="D43" s="130">
        <v>2026</v>
      </c>
      <c r="E43" s="125">
        <v>4992.8699197329706</v>
      </c>
      <c r="F43" s="125">
        <v>2000.5629127905258</v>
      </c>
      <c r="G43" s="125">
        <v>3417.4006440474454</v>
      </c>
      <c r="H43" s="125">
        <v>2674.2034662250712</v>
      </c>
      <c r="I43" s="125">
        <v>12.755177450195804</v>
      </c>
      <c r="J43" s="125">
        <v>175.20117587199999</v>
      </c>
      <c r="K43" s="125">
        <v>24.952378956466401</v>
      </c>
      <c r="L43" s="126">
        <v>13297.945675074676</v>
      </c>
    </row>
    <row r="44" spans="4:12" x14ac:dyDescent="0.35">
      <c r="D44" s="130">
        <v>2027</v>
      </c>
      <c r="E44" s="125">
        <v>5003.4000708185713</v>
      </c>
      <c r="F44" s="125">
        <v>2009.8179054835803</v>
      </c>
      <c r="G44" s="125">
        <v>3422.2438418587758</v>
      </c>
      <c r="H44" s="125">
        <v>2651.7569898177385</v>
      </c>
      <c r="I44" s="125">
        <v>12.755177450195804</v>
      </c>
      <c r="J44" s="125">
        <v>175.461380875</v>
      </c>
      <c r="K44" s="125">
        <v>20.301525603300327</v>
      </c>
      <c r="L44" s="126">
        <v>13295.736891907161</v>
      </c>
    </row>
    <row r="45" spans="4:12" x14ac:dyDescent="0.35">
      <c r="D45" s="130">
        <v>2028</v>
      </c>
      <c r="E45" s="125">
        <v>5013.5327776958802</v>
      </c>
      <c r="F45" s="125">
        <v>2018.2996709072088</v>
      </c>
      <c r="G45" s="125">
        <v>3423.0115525824403</v>
      </c>
      <c r="H45" s="125">
        <v>2620.6969500213818</v>
      </c>
      <c r="I45" s="125">
        <v>12.755177450195804</v>
      </c>
      <c r="J45" s="125">
        <v>175.58656504699999</v>
      </c>
      <c r="K45" s="125">
        <v>13.778998995362205</v>
      </c>
      <c r="L45" s="126">
        <v>13277.661692699468</v>
      </c>
    </row>
    <row r="46" spans="4:12" x14ac:dyDescent="0.35">
      <c r="D46" s="130">
        <v>2029</v>
      </c>
      <c r="E46" s="125">
        <v>5024.2562723309456</v>
      </c>
      <c r="F46" s="125">
        <v>2033.687751413896</v>
      </c>
      <c r="G46" s="125">
        <v>3426.2939249243941</v>
      </c>
      <c r="H46" s="125">
        <v>2598.8579787630783</v>
      </c>
      <c r="I46" s="125">
        <v>12.755177450195804</v>
      </c>
      <c r="J46" s="125">
        <v>175.70848755099999</v>
      </c>
      <c r="K46" s="125">
        <v>11.664311697880416</v>
      </c>
      <c r="L46" s="126">
        <v>13283.22390413139</v>
      </c>
    </row>
    <row r="47" spans="4:12" x14ac:dyDescent="0.35">
      <c r="D47" s="130">
        <v>2030</v>
      </c>
      <c r="E47" s="125">
        <v>5034.76951521516</v>
      </c>
      <c r="F47" s="125">
        <v>2045.1574629733993</v>
      </c>
      <c r="G47" s="125">
        <v>3427.4896248245809</v>
      </c>
      <c r="H47" s="125">
        <v>2573.3566975529502</v>
      </c>
      <c r="I47" s="125">
        <v>12.755177450195804</v>
      </c>
      <c r="J47" s="125">
        <v>175.81642977199999</v>
      </c>
      <c r="K47" s="125">
        <v>4.7362500568328887</v>
      </c>
      <c r="L47" s="126">
        <v>13274.081157845119</v>
      </c>
    </row>
    <row r="48" spans="4:12" s="124" customFormat="1" x14ac:dyDescent="0.35">
      <c r="D48" s="130">
        <v>2031</v>
      </c>
      <c r="E48" s="125">
        <v>5046.6556966958869</v>
      </c>
      <c r="F48" s="125">
        <v>2059.291093324789</v>
      </c>
      <c r="G48" s="125">
        <v>3434.0648719392166</v>
      </c>
      <c r="H48" s="125">
        <v>2557.6332772122155</v>
      </c>
      <c r="I48" s="125">
        <v>12.755177450195804</v>
      </c>
      <c r="J48" s="125">
        <v>175.97085633399999</v>
      </c>
      <c r="K48" s="125">
        <v>-0.21347332128453894</v>
      </c>
      <c r="L48" s="126">
        <v>13286.157499635019</v>
      </c>
    </row>
    <row r="49" spans="4:21" s="124" customFormat="1" x14ac:dyDescent="0.35">
      <c r="D49" s="130">
        <v>2032</v>
      </c>
      <c r="E49" s="125">
        <v>5055.5598086890841</v>
      </c>
      <c r="F49" s="125">
        <v>2070.0229868029082</v>
      </c>
      <c r="G49" s="125">
        <v>3438.5377420669624</v>
      </c>
      <c r="H49" s="125">
        <v>2542.2733191220977</v>
      </c>
      <c r="I49" s="125">
        <v>12.755177450195804</v>
      </c>
      <c r="J49" s="125">
        <v>176.11494123700001</v>
      </c>
      <c r="K49" s="125">
        <v>-7.383553144894166</v>
      </c>
      <c r="L49" s="126">
        <v>13287.880422223354</v>
      </c>
    </row>
    <row r="50" spans="4:21" s="124" customFormat="1" x14ac:dyDescent="0.35">
      <c r="D50" s="130">
        <v>2033</v>
      </c>
      <c r="E50" s="125">
        <v>5061.7215939071029</v>
      </c>
      <c r="F50" s="125">
        <v>2084.5769339079748</v>
      </c>
      <c r="G50" s="125">
        <v>3443.5796776342527</v>
      </c>
      <c r="H50" s="125">
        <v>2525.1075523671243</v>
      </c>
      <c r="I50" s="125">
        <v>12.755177450195804</v>
      </c>
      <c r="J50" s="125">
        <v>176.37376157200001</v>
      </c>
      <c r="K50" s="125">
        <v>-10.716046853277875</v>
      </c>
      <c r="L50" s="126">
        <v>13293.398649985373</v>
      </c>
    </row>
    <row r="51" spans="4:21" s="124" customFormat="1" x14ac:dyDescent="0.35">
      <c r="D51" s="130">
        <v>2034</v>
      </c>
      <c r="E51" s="125">
        <v>5064.4707925839266</v>
      </c>
      <c r="F51" s="125">
        <v>2089.6005072187022</v>
      </c>
      <c r="G51" s="125">
        <v>3448.8555800385552</v>
      </c>
      <c r="H51" s="125">
        <v>2503.1608180024787</v>
      </c>
      <c r="I51" s="125">
        <v>12.755177450195804</v>
      </c>
      <c r="J51" s="125">
        <v>176.60132989299998</v>
      </c>
      <c r="K51" s="125">
        <v>-22.288198646312036</v>
      </c>
      <c r="L51" s="126">
        <v>13273.156006540547</v>
      </c>
    </row>
    <row r="52" spans="4:21" x14ac:dyDescent="0.35">
      <c r="D52" s="130">
        <v>2035</v>
      </c>
      <c r="E52" s="125">
        <v>5063.8753569488426</v>
      </c>
      <c r="F52" s="125">
        <v>2097.7281801091372</v>
      </c>
      <c r="G52" s="125">
        <v>3454.5693208209273</v>
      </c>
      <c r="H52" s="125">
        <v>2477.4064789284944</v>
      </c>
      <c r="I52" s="125">
        <v>12.755177450195804</v>
      </c>
      <c r="J52" s="125">
        <v>176.756781437</v>
      </c>
      <c r="K52" s="125">
        <v>-29.04397524164056</v>
      </c>
      <c r="L52" s="126">
        <v>13254.047320452957</v>
      </c>
    </row>
    <row r="53" spans="4:21" s="124" customFormat="1" x14ac:dyDescent="0.35"/>
    <row r="55" spans="4:21" x14ac:dyDescent="0.35">
      <c r="D55" s="24" t="s">
        <v>450</v>
      </c>
    </row>
    <row r="56" spans="4:21" x14ac:dyDescent="0.35">
      <c r="D56" s="29" t="s">
        <v>1</v>
      </c>
      <c r="E56" s="30">
        <v>2019</v>
      </c>
      <c r="F56" s="30">
        <v>2020</v>
      </c>
      <c r="G56" s="30">
        <v>2021</v>
      </c>
      <c r="H56" s="30">
        <v>2022</v>
      </c>
      <c r="I56" s="30">
        <v>2023</v>
      </c>
      <c r="J56" s="30">
        <v>2024</v>
      </c>
      <c r="K56" s="30">
        <v>2025</v>
      </c>
      <c r="L56" s="30">
        <v>2026</v>
      </c>
      <c r="M56" s="30">
        <v>2027</v>
      </c>
      <c r="N56" s="30">
        <v>2028</v>
      </c>
      <c r="O56" s="30">
        <v>2029</v>
      </c>
      <c r="P56" s="30">
        <v>2030</v>
      </c>
      <c r="Q56" s="30">
        <v>2031</v>
      </c>
      <c r="R56" s="30">
        <v>2032</v>
      </c>
      <c r="S56" s="30">
        <v>2033</v>
      </c>
      <c r="T56" s="30">
        <v>2034</v>
      </c>
      <c r="U56" s="30">
        <v>2035</v>
      </c>
    </row>
    <row r="57" spans="4:21" x14ac:dyDescent="0.35">
      <c r="D57" s="29" t="s">
        <v>77</v>
      </c>
      <c r="E57" s="31">
        <f>E36</f>
        <v>4793.7898484000007</v>
      </c>
      <c r="F57" s="31">
        <f>E37</f>
        <v>4781.9156318599998</v>
      </c>
      <c r="G57" s="31">
        <f>E38</f>
        <v>4942.6671036806774</v>
      </c>
      <c r="H57" s="31">
        <f>E39</f>
        <v>4951.7521632958151</v>
      </c>
      <c r="I57" s="31">
        <f>E40</f>
        <v>4960.3456513811989</v>
      </c>
      <c r="J57" s="31">
        <f>E41</f>
        <v>4970.55821830286</v>
      </c>
      <c r="K57" s="31">
        <f>E42</f>
        <v>4982.4389120774176</v>
      </c>
      <c r="L57" s="31">
        <f>E43</f>
        <v>4992.8699197329706</v>
      </c>
      <c r="M57" s="31">
        <f>E44</f>
        <v>5003.4000708185713</v>
      </c>
      <c r="N57" s="31">
        <f>E45</f>
        <v>5013.5327776958802</v>
      </c>
      <c r="O57" s="31">
        <f>E46</f>
        <v>5024.2562723309456</v>
      </c>
      <c r="P57" s="31">
        <f>E47</f>
        <v>5034.76951521516</v>
      </c>
      <c r="Q57" s="56">
        <f>E48</f>
        <v>5046.6556966958869</v>
      </c>
      <c r="R57" s="56">
        <f>E49</f>
        <v>5055.5598086890841</v>
      </c>
      <c r="S57" s="56">
        <f>E50</f>
        <v>5061.7215939071029</v>
      </c>
      <c r="T57" s="56">
        <f>E51</f>
        <v>5064.4707925839266</v>
      </c>
      <c r="U57" s="56">
        <f>E52</f>
        <v>5063.8753569488426</v>
      </c>
    </row>
    <row r="58" spans="4:21" x14ac:dyDescent="0.35">
      <c r="D58" s="29" t="s">
        <v>78</v>
      </c>
      <c r="E58" s="57">
        <f>SUMIFS($F$35:$F$52,$D$35:$D$52,E$56)</f>
        <v>2125.7259737769164</v>
      </c>
      <c r="F58" s="57">
        <f t="shared" ref="F58:U58" si="0">SUMIFS($F$35:$F$52,$D$35:$D$52,F$56)</f>
        <v>1815.4180731022536</v>
      </c>
      <c r="G58" s="57">
        <f t="shared" si="0"/>
        <v>1839.6159937865336</v>
      </c>
      <c r="H58" s="57">
        <f t="shared" si="0"/>
        <v>1911.6355817264989</v>
      </c>
      <c r="I58" s="57">
        <f t="shared" si="0"/>
        <v>1951.4430743840935</v>
      </c>
      <c r="J58" s="57">
        <f t="shared" si="0"/>
        <v>1975.5177645261199</v>
      </c>
      <c r="K58" s="57">
        <f t="shared" si="0"/>
        <v>1990.6100013236571</v>
      </c>
      <c r="L58" s="57">
        <f t="shared" si="0"/>
        <v>2000.5629127905258</v>
      </c>
      <c r="M58" s="57">
        <f t="shared" si="0"/>
        <v>2009.8179054835803</v>
      </c>
      <c r="N58" s="57">
        <f t="shared" si="0"/>
        <v>2018.2996709072088</v>
      </c>
      <c r="O58" s="57">
        <f t="shared" si="0"/>
        <v>2033.687751413896</v>
      </c>
      <c r="P58" s="57">
        <f t="shared" si="0"/>
        <v>2045.1574629733993</v>
      </c>
      <c r="Q58" s="57">
        <f t="shared" si="0"/>
        <v>2059.291093324789</v>
      </c>
      <c r="R58" s="57">
        <f t="shared" si="0"/>
        <v>2070.0229868029082</v>
      </c>
      <c r="S58" s="57">
        <f t="shared" si="0"/>
        <v>2084.5769339079748</v>
      </c>
      <c r="T58" s="57">
        <f t="shared" si="0"/>
        <v>2089.6005072187022</v>
      </c>
      <c r="U58" s="57">
        <f t="shared" si="0"/>
        <v>2097.7281801091372</v>
      </c>
    </row>
    <row r="59" spans="4:21" s="48" customFormat="1" x14ac:dyDescent="0.35">
      <c r="D59" s="29" t="s">
        <v>534</v>
      </c>
      <c r="E59" s="58">
        <f>SUM(SUMIFS($G$35:$G$52,$D$35:$D$52,E$56),SUMIFS($H$35:$H$52,$D$35:$D$52,E$56),SUMIFS($I$35:$I$52,$D$35:$D$52,E$56))</f>
        <v>6085.9467939970427</v>
      </c>
      <c r="F59" s="58">
        <f t="shared" ref="F59:U59" si="1">SUM(SUMIFS($G$35:$G$52,$D$35:$D$52,F$56),SUMIFS($H$35:$H$52,$D$35:$D$52,F$56),SUMIFS($I$35:$I$52,$D$35:$D$52,F$56))</f>
        <v>5749.0969060194084</v>
      </c>
      <c r="G59" s="58">
        <f t="shared" si="1"/>
        <v>5864.8988533993825</v>
      </c>
      <c r="H59" s="58">
        <f t="shared" si="1"/>
        <v>6098.3983208001282</v>
      </c>
      <c r="I59" s="58">
        <f t="shared" si="1"/>
        <v>6131.8027514591822</v>
      </c>
      <c r="J59" s="58">
        <f t="shared" si="1"/>
        <v>6132.8030049442777</v>
      </c>
      <c r="K59" s="58">
        <f t="shared" si="1"/>
        <v>6118.658041137106</v>
      </c>
      <c r="L59" s="58">
        <f t="shared" si="1"/>
        <v>6104.3592877227129</v>
      </c>
      <c r="M59" s="58">
        <f t="shared" si="1"/>
        <v>6086.7560091267105</v>
      </c>
      <c r="N59" s="58">
        <f t="shared" si="1"/>
        <v>6056.4636800540184</v>
      </c>
      <c r="O59" s="58">
        <f t="shared" si="1"/>
        <v>6037.9070811376687</v>
      </c>
      <c r="P59" s="58">
        <f t="shared" si="1"/>
        <v>6013.6014998277269</v>
      </c>
      <c r="Q59" s="58">
        <f t="shared" si="1"/>
        <v>6004.4533266016288</v>
      </c>
      <c r="R59" s="58">
        <f t="shared" si="1"/>
        <v>5993.5662386392569</v>
      </c>
      <c r="S59" s="58">
        <f t="shared" si="1"/>
        <v>5981.4424074515728</v>
      </c>
      <c r="T59" s="58">
        <f t="shared" si="1"/>
        <v>5964.7715754912306</v>
      </c>
      <c r="U59" s="58">
        <f t="shared" si="1"/>
        <v>5944.7309771996179</v>
      </c>
    </row>
    <row r="60" spans="4:21" x14ac:dyDescent="0.35">
      <c r="D60" s="34" t="s">
        <v>996</v>
      </c>
      <c r="E60" s="35"/>
      <c r="F60" s="35"/>
      <c r="G60" s="32">
        <f>-($F$57-G57)/$F$57</f>
        <v>3.3616542866138105E-2</v>
      </c>
      <c r="H60" s="32">
        <f t="shared" ref="H60:U60" si="2">-($F$57-H57)/$F$57</f>
        <v>3.5516421557976068E-2</v>
      </c>
      <c r="I60" s="32">
        <f t="shared" si="2"/>
        <v>3.7313502214968174E-2</v>
      </c>
      <c r="J60" s="32">
        <f t="shared" si="2"/>
        <v>3.9449166603026151E-2</v>
      </c>
      <c r="K60" s="32">
        <f t="shared" si="2"/>
        <v>4.1933671702907307E-2</v>
      </c>
      <c r="L60" s="32">
        <f t="shared" si="2"/>
        <v>4.4115016682324204E-2</v>
      </c>
      <c r="M60" s="32">
        <f t="shared" si="2"/>
        <v>4.6317094656147591E-2</v>
      </c>
      <c r="N60" s="32">
        <f t="shared" si="2"/>
        <v>4.8436058614816944E-2</v>
      </c>
      <c r="O60" s="32">
        <f t="shared" si="2"/>
        <v>5.0678568826335327E-2</v>
      </c>
      <c r="P60" s="32">
        <f t="shared" si="2"/>
        <v>5.2877110936565969E-2</v>
      </c>
      <c r="Q60" s="32">
        <f t="shared" si="2"/>
        <v>5.5362763632220834E-2</v>
      </c>
      <c r="R60" s="32">
        <f t="shared" si="2"/>
        <v>5.7224802337770671E-2</v>
      </c>
      <c r="S60" s="32">
        <f t="shared" si="2"/>
        <v>5.8513362340160788E-2</v>
      </c>
      <c r="T60" s="32">
        <f t="shared" si="2"/>
        <v>5.9088278103731948E-2</v>
      </c>
      <c r="U60" s="32">
        <f t="shared" si="2"/>
        <v>5.8963759881135794E-2</v>
      </c>
    </row>
    <row r="61" spans="4:21" x14ac:dyDescent="0.35">
      <c r="D61" s="34" t="s">
        <v>1000</v>
      </c>
      <c r="E61" s="35"/>
      <c r="F61" s="35"/>
      <c r="G61" s="32">
        <f>-($F$58-G58)/$F$58</f>
        <v>1.3329117431848468E-2</v>
      </c>
      <c r="H61" s="32">
        <f t="shared" ref="H61:U61" si="3">-($F$58-H58)/$F$58</f>
        <v>5.3000193206089022E-2</v>
      </c>
      <c r="I61" s="32">
        <f t="shared" si="3"/>
        <v>7.4927645205930621E-2</v>
      </c>
      <c r="J61" s="32">
        <f t="shared" si="3"/>
        <v>8.8188882657911402E-2</v>
      </c>
      <c r="K61" s="32">
        <f t="shared" si="3"/>
        <v>9.6502249711565902E-2</v>
      </c>
      <c r="L61" s="32">
        <f t="shared" si="3"/>
        <v>0.10198468464726136</v>
      </c>
      <c r="M61" s="32">
        <f t="shared" si="3"/>
        <v>0.10708267988603254</v>
      </c>
      <c r="N61" s="32">
        <f t="shared" si="3"/>
        <v>0.11175475269906483</v>
      </c>
      <c r="O61" s="32">
        <f t="shared" si="3"/>
        <v>0.12023108150435841</v>
      </c>
      <c r="P61" s="32">
        <f t="shared" si="3"/>
        <v>0.12654902651627706</v>
      </c>
      <c r="Q61" s="32">
        <f t="shared" si="3"/>
        <v>0.13433435737796537</v>
      </c>
      <c r="R61" s="32">
        <f t="shared" si="3"/>
        <v>0.140245884665881</v>
      </c>
      <c r="S61" s="32">
        <f t="shared" si="3"/>
        <v>0.14826274167568051</v>
      </c>
      <c r="T61" s="32">
        <f t="shared" si="3"/>
        <v>0.15102991326285273</v>
      </c>
      <c r="U61" s="32">
        <f t="shared" si="3"/>
        <v>0.15550693869895299</v>
      </c>
    </row>
    <row r="63" spans="4:21" x14ac:dyDescent="0.35">
      <c r="E63" s="34">
        <v>2020</v>
      </c>
    </row>
    <row r="64" spans="4:21" x14ac:dyDescent="0.35">
      <c r="D64" s="46" t="s">
        <v>461</v>
      </c>
      <c r="E64" s="49">
        <f>F57*10^6*About!$B$65</f>
        <v>478077275402398.56</v>
      </c>
      <c r="F64" s="45"/>
      <c r="G64" s="45"/>
      <c r="H64" s="45"/>
      <c r="I64" s="45"/>
      <c r="J64" s="45"/>
      <c r="K64" s="45"/>
      <c r="L64" s="45"/>
      <c r="M64" s="45"/>
      <c r="N64" s="45"/>
      <c r="O64" s="45"/>
      <c r="P64" s="45"/>
    </row>
    <row r="65" spans="4:5" x14ac:dyDescent="0.35">
      <c r="D65" s="47" t="s">
        <v>460</v>
      </c>
      <c r="E65" s="49">
        <f>SUM('BCEU-urban-residential-appl'!C4,'BCEU-urban-residential-heating'!C4,'BCEU-urban-residential-other'!C4,'BCEU-rural-residential-appl'!C4,'BCEU-rural-residential-heating'!C4,'BCEU-rural-residential-other'!C4)</f>
        <v>477800000000000</v>
      </c>
    </row>
    <row r="66" spans="4:5" x14ac:dyDescent="0.35">
      <c r="E66" s="44"/>
    </row>
    <row r="67" spans="4:5" x14ac:dyDescent="0.35">
      <c r="D67" s="46" t="s">
        <v>462</v>
      </c>
      <c r="E67" s="49">
        <f>F58*10^6*About!$B$65</f>
        <v>181498418818278.22</v>
      </c>
    </row>
    <row r="68" spans="4:5" x14ac:dyDescent="0.35">
      <c r="D68" s="47" t="s">
        <v>463</v>
      </c>
      <c r="E68" s="49">
        <f>SUM('BCEU-commercial-heating'!C4,'BCEU-commercial-appl'!C4,'BCEU-commercial-other'!C4)</f>
        <v>180700000000000</v>
      </c>
    </row>
  </sheetData>
  <mergeCells count="4">
    <mergeCell ref="D1:L1"/>
    <mergeCell ref="D2:L2"/>
    <mergeCell ref="D3:L3"/>
    <mergeCell ref="D4:L4"/>
  </mergeCells>
  <pageMargins left="0.7" right="0.7" top="0.75" bottom="0.75" header="0.3" footer="0.3"/>
  <pageSetup orientation="portrait" horizontalDpi="4294967293"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E9BD3-2A1F-4164-B33A-69DA8621E0A7}">
  <sheetPr codeName="Sheet4"/>
  <dimension ref="A1:AK167"/>
  <sheetViews>
    <sheetView workbookViewId="0"/>
  </sheetViews>
  <sheetFormatPr defaultRowHeight="14.5" x14ac:dyDescent="0.35"/>
  <cols>
    <col min="1" max="1" width="26" customWidth="1"/>
  </cols>
  <sheetData>
    <row r="1" spans="1:37" x14ac:dyDescent="0.35">
      <c r="A1" t="s">
        <v>102</v>
      </c>
    </row>
    <row r="2" spans="1:37" x14ac:dyDescent="0.35">
      <c r="A2" s="28" t="s">
        <v>103</v>
      </c>
    </row>
    <row r="3" spans="1:37" x14ac:dyDescent="0.35">
      <c r="A3" t="s">
        <v>104</v>
      </c>
    </row>
    <row r="4" spans="1:37" x14ac:dyDescent="0.35">
      <c r="A4" t="s">
        <v>105</v>
      </c>
    </row>
    <row r="6" spans="1:37" x14ac:dyDescent="0.35">
      <c r="B6" t="s">
        <v>106</v>
      </c>
      <c r="C6" t="s">
        <v>107</v>
      </c>
      <c r="D6" t="s">
        <v>108</v>
      </c>
      <c r="E6">
        <v>2019</v>
      </c>
      <c r="F6">
        <v>2020</v>
      </c>
      <c r="G6">
        <v>2021</v>
      </c>
      <c r="H6">
        <v>2022</v>
      </c>
      <c r="I6">
        <v>2023</v>
      </c>
      <c r="J6">
        <v>2024</v>
      </c>
      <c r="K6">
        <v>2025</v>
      </c>
      <c r="L6">
        <v>2026</v>
      </c>
      <c r="M6">
        <v>2027</v>
      </c>
      <c r="N6">
        <v>2028</v>
      </c>
      <c r="O6">
        <v>2029</v>
      </c>
      <c r="P6">
        <v>2030</v>
      </c>
      <c r="Q6">
        <v>2031</v>
      </c>
      <c r="R6">
        <v>2032</v>
      </c>
      <c r="S6">
        <v>2033</v>
      </c>
      <c r="T6">
        <v>2034</v>
      </c>
      <c r="U6">
        <v>2035</v>
      </c>
      <c r="V6">
        <v>2036</v>
      </c>
      <c r="W6">
        <v>2037</v>
      </c>
      <c r="X6">
        <v>2038</v>
      </c>
      <c r="Y6">
        <v>2039</v>
      </c>
      <c r="Z6">
        <v>2040</v>
      </c>
      <c r="AA6">
        <v>2041</v>
      </c>
      <c r="AB6">
        <v>2042</v>
      </c>
      <c r="AC6">
        <v>2043</v>
      </c>
      <c r="AD6">
        <v>2044</v>
      </c>
      <c r="AE6">
        <v>2045</v>
      </c>
      <c r="AF6">
        <v>2046</v>
      </c>
      <c r="AG6">
        <v>2047</v>
      </c>
      <c r="AH6">
        <v>2048</v>
      </c>
      <c r="AI6">
        <v>2049</v>
      </c>
      <c r="AJ6">
        <v>2050</v>
      </c>
      <c r="AK6" t="s">
        <v>109</v>
      </c>
    </row>
    <row r="7" spans="1:37" x14ac:dyDescent="0.35">
      <c r="A7" s="1" t="s">
        <v>77</v>
      </c>
      <c r="C7" t="s">
        <v>110</v>
      </c>
    </row>
    <row r="8" spans="1:37" x14ac:dyDescent="0.35">
      <c r="A8" s="36" t="s">
        <v>111</v>
      </c>
      <c r="B8" t="s">
        <v>112</v>
      </c>
      <c r="C8" t="s">
        <v>113</v>
      </c>
      <c r="D8" t="s">
        <v>114</v>
      </c>
      <c r="F8">
        <v>3.6566000000000001E-2</v>
      </c>
      <c r="G8">
        <v>3.6913000000000001E-2</v>
      </c>
      <c r="H8">
        <v>3.5750999999999998E-2</v>
      </c>
      <c r="I8">
        <v>3.5464000000000002E-2</v>
      </c>
      <c r="J8">
        <v>3.5150000000000001E-2</v>
      </c>
      <c r="K8">
        <v>3.4846000000000002E-2</v>
      </c>
      <c r="L8">
        <v>3.4549000000000003E-2</v>
      </c>
      <c r="M8">
        <v>3.4282E-2</v>
      </c>
      <c r="N8">
        <v>3.4043999999999998E-2</v>
      </c>
      <c r="O8">
        <v>3.3835999999999998E-2</v>
      </c>
      <c r="P8">
        <v>3.3387E-2</v>
      </c>
      <c r="Q8">
        <v>3.304E-2</v>
      </c>
      <c r="R8">
        <v>3.2759000000000003E-2</v>
      </c>
      <c r="S8">
        <v>3.2576000000000001E-2</v>
      </c>
      <c r="T8">
        <v>3.2421999999999999E-2</v>
      </c>
      <c r="U8">
        <v>3.2305E-2</v>
      </c>
      <c r="V8">
        <v>3.2191999999999998E-2</v>
      </c>
      <c r="W8">
        <v>3.2086999999999997E-2</v>
      </c>
      <c r="X8">
        <v>3.1986000000000001E-2</v>
      </c>
      <c r="Y8">
        <v>3.1892999999999998E-2</v>
      </c>
      <c r="Z8">
        <v>3.1803999999999999E-2</v>
      </c>
      <c r="AA8">
        <v>3.1720999999999999E-2</v>
      </c>
      <c r="AB8">
        <v>3.1648999999999997E-2</v>
      </c>
      <c r="AC8">
        <v>3.1586999999999997E-2</v>
      </c>
      <c r="AD8">
        <v>3.1543000000000002E-2</v>
      </c>
      <c r="AE8">
        <v>3.1518999999999998E-2</v>
      </c>
      <c r="AF8">
        <v>3.1508000000000001E-2</v>
      </c>
      <c r="AG8">
        <v>3.1496999999999997E-2</v>
      </c>
      <c r="AH8">
        <v>3.1496000000000003E-2</v>
      </c>
      <c r="AI8">
        <v>3.1509000000000002E-2</v>
      </c>
      <c r="AJ8">
        <v>3.1537000000000003E-2</v>
      </c>
      <c r="AK8" s="25">
        <v>-5.0000000000000001E-3</v>
      </c>
    </row>
    <row r="9" spans="1:37" x14ac:dyDescent="0.35">
      <c r="A9" s="36" t="s">
        <v>115</v>
      </c>
      <c r="B9" t="s">
        <v>116</v>
      </c>
      <c r="C9" t="s">
        <v>117</v>
      </c>
      <c r="D9" t="s">
        <v>114</v>
      </c>
      <c r="F9">
        <v>1.4893E-2</v>
      </c>
      <c r="G9">
        <v>1.4737E-2</v>
      </c>
      <c r="H9">
        <v>1.4286999999999999E-2</v>
      </c>
      <c r="I9">
        <v>1.3906999999999999E-2</v>
      </c>
      <c r="J9">
        <v>1.3538E-2</v>
      </c>
      <c r="K9">
        <v>1.3216E-2</v>
      </c>
      <c r="L9">
        <v>1.2929E-2</v>
      </c>
      <c r="M9">
        <v>1.2677000000000001E-2</v>
      </c>
      <c r="N9">
        <v>1.2444E-2</v>
      </c>
      <c r="O9">
        <v>1.223E-2</v>
      </c>
      <c r="P9">
        <v>1.2019999999999999E-2</v>
      </c>
      <c r="Q9">
        <v>1.1825E-2</v>
      </c>
      <c r="R9">
        <v>1.163E-2</v>
      </c>
      <c r="S9">
        <v>1.1445E-2</v>
      </c>
      <c r="T9">
        <v>1.1266E-2</v>
      </c>
      <c r="U9">
        <v>1.1098E-2</v>
      </c>
      <c r="V9">
        <v>1.0928999999999999E-2</v>
      </c>
      <c r="W9">
        <v>1.0758999999999999E-2</v>
      </c>
      <c r="X9">
        <v>1.0591E-2</v>
      </c>
      <c r="Y9">
        <v>1.0434000000000001E-2</v>
      </c>
      <c r="Z9">
        <v>1.0274999999999999E-2</v>
      </c>
      <c r="AA9">
        <v>1.0118E-2</v>
      </c>
      <c r="AB9">
        <v>9.9659999999999992E-3</v>
      </c>
      <c r="AC9">
        <v>9.8160000000000001E-3</v>
      </c>
      <c r="AD9">
        <v>9.6740000000000003E-3</v>
      </c>
      <c r="AE9">
        <v>9.5359999999999993E-3</v>
      </c>
      <c r="AF9">
        <v>9.4009999999999996E-3</v>
      </c>
      <c r="AG9">
        <v>9.2659999999999999E-3</v>
      </c>
      <c r="AH9">
        <v>9.1369999999999993E-3</v>
      </c>
      <c r="AI9">
        <v>9.0130000000000002E-3</v>
      </c>
      <c r="AJ9">
        <v>8.8909999999999996E-3</v>
      </c>
      <c r="AK9" s="25">
        <v>-1.7000000000000001E-2</v>
      </c>
    </row>
    <row r="10" spans="1:37" x14ac:dyDescent="0.35">
      <c r="A10" s="36" t="s">
        <v>118</v>
      </c>
      <c r="B10" t="s">
        <v>119</v>
      </c>
      <c r="C10" t="s">
        <v>120</v>
      </c>
      <c r="D10" t="s">
        <v>114</v>
      </c>
      <c r="F10">
        <v>5.1458999999999998E-2</v>
      </c>
      <c r="G10">
        <v>5.1650000000000001E-2</v>
      </c>
      <c r="H10">
        <v>5.0037999999999999E-2</v>
      </c>
      <c r="I10">
        <v>4.9370999999999998E-2</v>
      </c>
      <c r="J10">
        <v>4.8689000000000003E-2</v>
      </c>
      <c r="K10">
        <v>4.8062000000000001E-2</v>
      </c>
      <c r="L10">
        <v>4.7476999999999998E-2</v>
      </c>
      <c r="M10">
        <v>4.6958E-2</v>
      </c>
      <c r="N10">
        <v>4.6488000000000002E-2</v>
      </c>
      <c r="O10">
        <v>4.6066000000000003E-2</v>
      </c>
      <c r="P10">
        <v>4.5407000000000003E-2</v>
      </c>
      <c r="Q10">
        <v>4.4864000000000001E-2</v>
      </c>
      <c r="R10">
        <v>4.4388999999999998E-2</v>
      </c>
      <c r="S10">
        <v>4.4021999999999999E-2</v>
      </c>
      <c r="T10">
        <v>4.3688999999999999E-2</v>
      </c>
      <c r="U10">
        <v>4.3402999999999997E-2</v>
      </c>
      <c r="V10">
        <v>4.3119999999999999E-2</v>
      </c>
      <c r="W10">
        <v>4.2846000000000002E-2</v>
      </c>
      <c r="X10">
        <v>4.2576999999999997E-2</v>
      </c>
      <c r="Y10">
        <v>4.2326999999999997E-2</v>
      </c>
      <c r="Z10">
        <v>4.2078999999999998E-2</v>
      </c>
      <c r="AA10">
        <v>4.1840000000000002E-2</v>
      </c>
      <c r="AB10">
        <v>4.1614999999999999E-2</v>
      </c>
      <c r="AC10">
        <v>4.1403000000000002E-2</v>
      </c>
      <c r="AD10">
        <v>4.1216999999999997E-2</v>
      </c>
      <c r="AE10">
        <v>4.1055000000000001E-2</v>
      </c>
      <c r="AF10">
        <v>4.0908E-2</v>
      </c>
      <c r="AG10">
        <v>4.0762E-2</v>
      </c>
      <c r="AH10">
        <v>4.0633000000000002E-2</v>
      </c>
      <c r="AI10">
        <v>4.0522000000000002E-2</v>
      </c>
      <c r="AJ10">
        <v>4.0427999999999999E-2</v>
      </c>
      <c r="AK10" s="25">
        <v>-8.0000000000000002E-3</v>
      </c>
    </row>
    <row r="11" spans="1:37" x14ac:dyDescent="0.35">
      <c r="A11" s="36" t="s">
        <v>121</v>
      </c>
      <c r="B11" t="s">
        <v>122</v>
      </c>
      <c r="C11" t="s">
        <v>123</v>
      </c>
      <c r="D11" t="s">
        <v>114</v>
      </c>
      <c r="F11">
        <v>0.657304</v>
      </c>
      <c r="G11">
        <v>0.62929599999999997</v>
      </c>
      <c r="H11">
        <v>0.60349799999999998</v>
      </c>
      <c r="I11">
        <v>0.60575000000000001</v>
      </c>
      <c r="J11">
        <v>0.60949500000000001</v>
      </c>
      <c r="K11">
        <v>0.61388100000000001</v>
      </c>
      <c r="L11">
        <v>0.61824500000000004</v>
      </c>
      <c r="M11">
        <v>0.62029100000000004</v>
      </c>
      <c r="N11">
        <v>0.62100299999999997</v>
      </c>
      <c r="O11">
        <v>0.62098399999999998</v>
      </c>
      <c r="P11">
        <v>0.61383100000000002</v>
      </c>
      <c r="Q11">
        <v>0.60908399999999996</v>
      </c>
      <c r="R11">
        <v>0.606043</v>
      </c>
      <c r="S11">
        <v>0.60520099999999999</v>
      </c>
      <c r="T11">
        <v>0.60468100000000002</v>
      </c>
      <c r="U11">
        <v>0.60459499999999999</v>
      </c>
      <c r="V11">
        <v>0.60434600000000005</v>
      </c>
      <c r="W11">
        <v>0.60405500000000001</v>
      </c>
      <c r="X11">
        <v>0.60361299999999996</v>
      </c>
      <c r="Y11">
        <v>0.60314699999999999</v>
      </c>
      <c r="Z11">
        <v>0.60270100000000004</v>
      </c>
      <c r="AA11">
        <v>0.60221999999999998</v>
      </c>
      <c r="AB11">
        <v>0.60174899999999998</v>
      </c>
      <c r="AC11">
        <v>0.60131699999999999</v>
      </c>
      <c r="AD11">
        <v>0.60099000000000002</v>
      </c>
      <c r="AE11">
        <v>0.60053800000000002</v>
      </c>
      <c r="AF11">
        <v>0.60028199999999998</v>
      </c>
      <c r="AG11">
        <v>0.59997500000000004</v>
      </c>
      <c r="AH11">
        <v>0.59964300000000004</v>
      </c>
      <c r="AI11">
        <v>0.599221</v>
      </c>
      <c r="AJ11">
        <v>0.59878399999999998</v>
      </c>
      <c r="AK11" s="25">
        <v>-3.0000000000000001E-3</v>
      </c>
    </row>
    <row r="12" spans="1:37" x14ac:dyDescent="0.35">
      <c r="A12" s="36" t="s">
        <v>124</v>
      </c>
      <c r="B12" t="s">
        <v>125</v>
      </c>
      <c r="C12" t="s">
        <v>126</v>
      </c>
      <c r="D12" t="s">
        <v>114</v>
      </c>
      <c r="F12">
        <v>7.7910999999999994E-2</v>
      </c>
      <c r="G12">
        <v>7.4593999999999994E-2</v>
      </c>
      <c r="H12">
        <v>6.9611000000000006E-2</v>
      </c>
      <c r="I12">
        <v>7.0274000000000003E-2</v>
      </c>
      <c r="J12">
        <v>7.0992E-2</v>
      </c>
      <c r="K12">
        <v>7.1258000000000002E-2</v>
      </c>
      <c r="L12">
        <v>7.1108000000000005E-2</v>
      </c>
      <c r="M12">
        <v>7.0319999999999994E-2</v>
      </c>
      <c r="N12">
        <v>6.9462999999999997E-2</v>
      </c>
      <c r="O12">
        <v>6.8345000000000003E-2</v>
      </c>
      <c r="P12">
        <v>6.7112000000000005E-2</v>
      </c>
      <c r="Q12">
        <v>6.5821000000000005E-2</v>
      </c>
      <c r="R12">
        <v>6.4517000000000005E-2</v>
      </c>
      <c r="S12">
        <v>6.3118999999999995E-2</v>
      </c>
      <c r="T12">
        <v>6.1671999999999998E-2</v>
      </c>
      <c r="U12">
        <v>6.0176E-2</v>
      </c>
      <c r="V12">
        <v>5.8650000000000001E-2</v>
      </c>
      <c r="W12">
        <v>5.7284000000000002E-2</v>
      </c>
      <c r="X12">
        <v>5.6004999999999999E-2</v>
      </c>
      <c r="Y12">
        <v>5.4642999999999997E-2</v>
      </c>
      <c r="Z12">
        <v>5.3425E-2</v>
      </c>
      <c r="AA12">
        <v>5.2274000000000001E-2</v>
      </c>
      <c r="AB12">
        <v>5.1150000000000001E-2</v>
      </c>
      <c r="AC12">
        <v>5.0105999999999998E-2</v>
      </c>
      <c r="AD12">
        <v>4.8999000000000001E-2</v>
      </c>
      <c r="AE12">
        <v>4.7875000000000001E-2</v>
      </c>
      <c r="AF12">
        <v>4.6906999999999997E-2</v>
      </c>
      <c r="AG12">
        <v>4.5964999999999999E-2</v>
      </c>
      <c r="AH12">
        <v>4.4936999999999998E-2</v>
      </c>
      <c r="AI12">
        <v>4.3892E-2</v>
      </c>
      <c r="AJ12">
        <v>4.2840000000000003E-2</v>
      </c>
      <c r="AK12" s="25">
        <v>-0.02</v>
      </c>
    </row>
    <row r="13" spans="1:37" x14ac:dyDescent="0.35">
      <c r="A13" s="36" t="s">
        <v>127</v>
      </c>
      <c r="B13" t="s">
        <v>128</v>
      </c>
      <c r="C13" t="s">
        <v>129</v>
      </c>
      <c r="D13" t="s">
        <v>114</v>
      </c>
      <c r="F13">
        <v>0.54883400000000004</v>
      </c>
      <c r="G13">
        <v>0.53982300000000005</v>
      </c>
      <c r="H13">
        <v>0.49548700000000001</v>
      </c>
      <c r="I13">
        <v>0.49416399999999999</v>
      </c>
      <c r="J13">
        <v>0.49374000000000001</v>
      </c>
      <c r="K13">
        <v>0.49113600000000002</v>
      </c>
      <c r="L13">
        <v>0.48741499999999999</v>
      </c>
      <c r="M13">
        <v>0.48446</v>
      </c>
      <c r="N13">
        <v>0.482877</v>
      </c>
      <c r="O13">
        <v>0.48208499999999999</v>
      </c>
      <c r="P13">
        <v>0.48066799999999998</v>
      </c>
      <c r="Q13">
        <v>0.47896</v>
      </c>
      <c r="R13">
        <v>0.47799000000000003</v>
      </c>
      <c r="S13">
        <v>0.47778100000000001</v>
      </c>
      <c r="T13">
        <v>0.47835699999999998</v>
      </c>
      <c r="U13">
        <v>0.47923700000000002</v>
      </c>
      <c r="V13">
        <v>0.48048299999999999</v>
      </c>
      <c r="W13">
        <v>0.48191099999999998</v>
      </c>
      <c r="X13">
        <v>0.48367900000000003</v>
      </c>
      <c r="Y13">
        <v>0.48547699999999999</v>
      </c>
      <c r="Z13">
        <v>0.48678900000000003</v>
      </c>
      <c r="AA13">
        <v>0.48793599999999998</v>
      </c>
      <c r="AB13">
        <v>0.48905100000000001</v>
      </c>
      <c r="AC13">
        <v>0.490201</v>
      </c>
      <c r="AD13">
        <v>0.49152899999999999</v>
      </c>
      <c r="AE13">
        <v>0.49265599999999998</v>
      </c>
      <c r="AF13">
        <v>0.49385099999999998</v>
      </c>
      <c r="AG13">
        <v>0.49513099999999999</v>
      </c>
      <c r="AH13">
        <v>0.49669000000000002</v>
      </c>
      <c r="AI13">
        <v>0.49823299999999998</v>
      </c>
      <c r="AJ13">
        <v>0.49999500000000002</v>
      </c>
      <c r="AK13" s="25">
        <v>-3.0000000000000001E-3</v>
      </c>
    </row>
    <row r="14" spans="1:37" x14ac:dyDescent="0.35">
      <c r="A14" s="36" t="s">
        <v>130</v>
      </c>
      <c r="B14" t="s">
        <v>131</v>
      </c>
      <c r="C14" t="s">
        <v>132</v>
      </c>
      <c r="D14" t="s">
        <v>114</v>
      </c>
      <c r="F14">
        <v>1.3355090000000001</v>
      </c>
      <c r="G14">
        <v>1.2953619999999999</v>
      </c>
      <c r="H14">
        <v>1.2186349999999999</v>
      </c>
      <c r="I14">
        <v>1.2195579999999999</v>
      </c>
      <c r="J14">
        <v>1.2229159999999999</v>
      </c>
      <c r="K14">
        <v>1.2243360000000001</v>
      </c>
      <c r="L14">
        <v>1.224245</v>
      </c>
      <c r="M14">
        <v>1.2220299999999999</v>
      </c>
      <c r="N14">
        <v>1.2198310000000001</v>
      </c>
      <c r="O14">
        <v>1.2174799999999999</v>
      </c>
      <c r="P14">
        <v>1.2070190000000001</v>
      </c>
      <c r="Q14">
        <v>1.1987289999999999</v>
      </c>
      <c r="R14">
        <v>1.1929380000000001</v>
      </c>
      <c r="S14">
        <v>1.190123</v>
      </c>
      <c r="T14">
        <v>1.1883980000000001</v>
      </c>
      <c r="U14">
        <v>1.1874119999999999</v>
      </c>
      <c r="V14">
        <v>1.1866000000000001</v>
      </c>
      <c r="W14">
        <v>1.186096</v>
      </c>
      <c r="X14">
        <v>1.1858740000000001</v>
      </c>
      <c r="Y14">
        <v>1.185594</v>
      </c>
      <c r="Z14">
        <v>1.1849940000000001</v>
      </c>
      <c r="AA14">
        <v>1.184269</v>
      </c>
      <c r="AB14">
        <v>1.1835659999999999</v>
      </c>
      <c r="AC14">
        <v>1.1830259999999999</v>
      </c>
      <c r="AD14">
        <v>1.182734</v>
      </c>
      <c r="AE14">
        <v>1.182123</v>
      </c>
      <c r="AF14">
        <v>1.1819489999999999</v>
      </c>
      <c r="AG14">
        <v>1.1818340000000001</v>
      </c>
      <c r="AH14">
        <v>1.1819029999999999</v>
      </c>
      <c r="AI14">
        <v>1.181867</v>
      </c>
      <c r="AJ14">
        <v>1.1820470000000001</v>
      </c>
      <c r="AK14" s="25">
        <v>-4.0000000000000001E-3</v>
      </c>
    </row>
    <row r="15" spans="1:37" x14ac:dyDescent="0.35">
      <c r="A15" s="36" t="s">
        <v>133</v>
      </c>
      <c r="B15" t="s">
        <v>134</v>
      </c>
      <c r="C15" t="s">
        <v>135</v>
      </c>
      <c r="D15" t="s">
        <v>114</v>
      </c>
      <c r="F15">
        <v>0.77737199999999995</v>
      </c>
      <c r="G15">
        <v>0.75010299999999996</v>
      </c>
      <c r="H15">
        <v>0.72652899999999998</v>
      </c>
      <c r="I15">
        <v>0.72028999999999999</v>
      </c>
      <c r="J15">
        <v>0.69194100000000003</v>
      </c>
      <c r="K15">
        <v>0.66961000000000004</v>
      </c>
      <c r="L15">
        <v>0.61617</v>
      </c>
      <c r="M15">
        <v>0.61340700000000004</v>
      </c>
      <c r="N15">
        <v>0.61086499999999999</v>
      </c>
      <c r="O15">
        <v>0.615371</v>
      </c>
      <c r="P15">
        <v>0.59565299999999999</v>
      </c>
      <c r="Q15">
        <v>0.56779199999999996</v>
      </c>
      <c r="R15">
        <v>0.55227999999999999</v>
      </c>
      <c r="S15">
        <v>0.54934499999999997</v>
      </c>
      <c r="T15">
        <v>0.54893499999999995</v>
      </c>
      <c r="U15">
        <v>0.55163099999999998</v>
      </c>
      <c r="V15">
        <v>0.55143900000000001</v>
      </c>
      <c r="W15">
        <v>0.54645600000000005</v>
      </c>
      <c r="X15">
        <v>0.54328699999999996</v>
      </c>
      <c r="Y15">
        <v>0.54011200000000004</v>
      </c>
      <c r="Z15">
        <v>0.54378000000000004</v>
      </c>
      <c r="AA15">
        <v>0.54475200000000001</v>
      </c>
      <c r="AB15">
        <v>0.54231099999999999</v>
      </c>
      <c r="AC15">
        <v>0.54232400000000003</v>
      </c>
      <c r="AD15">
        <v>0.55069500000000005</v>
      </c>
      <c r="AE15">
        <v>0.56951700000000005</v>
      </c>
      <c r="AF15">
        <v>0.57947899999999997</v>
      </c>
      <c r="AG15">
        <v>0.57202900000000001</v>
      </c>
      <c r="AH15">
        <v>0.569577</v>
      </c>
      <c r="AI15">
        <v>0.57027899999999998</v>
      </c>
      <c r="AJ15">
        <v>0.56999500000000003</v>
      </c>
      <c r="AK15" s="25">
        <v>-0.01</v>
      </c>
    </row>
    <row r="16" spans="1:37" x14ac:dyDescent="0.35">
      <c r="A16" s="36" t="s">
        <v>136</v>
      </c>
      <c r="B16" t="s">
        <v>137</v>
      </c>
      <c r="C16" t="s">
        <v>138</v>
      </c>
      <c r="D16" t="s">
        <v>114</v>
      </c>
      <c r="F16">
        <v>2.1128809999999998</v>
      </c>
      <c r="G16">
        <v>2.0454659999999998</v>
      </c>
      <c r="H16">
        <v>1.945163</v>
      </c>
      <c r="I16">
        <v>1.9398470000000001</v>
      </c>
      <c r="J16">
        <v>1.914857</v>
      </c>
      <c r="K16">
        <v>1.8939459999999999</v>
      </c>
      <c r="L16">
        <v>1.8404149999999999</v>
      </c>
      <c r="M16">
        <v>1.8354379999999999</v>
      </c>
      <c r="N16">
        <v>1.8306960000000001</v>
      </c>
      <c r="O16">
        <v>1.832851</v>
      </c>
      <c r="P16">
        <v>1.8026720000000001</v>
      </c>
      <c r="Q16">
        <v>1.766521</v>
      </c>
      <c r="R16">
        <v>1.7452179999999999</v>
      </c>
      <c r="S16">
        <v>1.739468</v>
      </c>
      <c r="T16">
        <v>1.737333</v>
      </c>
      <c r="U16">
        <v>1.7390429999999999</v>
      </c>
      <c r="V16">
        <v>1.738038</v>
      </c>
      <c r="W16">
        <v>1.7325520000000001</v>
      </c>
      <c r="X16">
        <v>1.7291620000000001</v>
      </c>
      <c r="Y16">
        <v>1.725706</v>
      </c>
      <c r="Z16">
        <v>1.728774</v>
      </c>
      <c r="AA16">
        <v>1.7290220000000001</v>
      </c>
      <c r="AB16">
        <v>1.725876</v>
      </c>
      <c r="AC16">
        <v>1.7253499999999999</v>
      </c>
      <c r="AD16">
        <v>1.733428</v>
      </c>
      <c r="AE16">
        <v>1.751641</v>
      </c>
      <c r="AF16">
        <v>1.761428</v>
      </c>
      <c r="AG16">
        <v>1.7538629999999999</v>
      </c>
      <c r="AH16">
        <v>1.751479</v>
      </c>
      <c r="AI16">
        <v>1.7521469999999999</v>
      </c>
      <c r="AJ16">
        <v>1.7520420000000001</v>
      </c>
      <c r="AK16" s="25">
        <v>-6.0000000000000001E-3</v>
      </c>
    </row>
    <row r="17" spans="1:37" x14ac:dyDescent="0.35">
      <c r="AK17" s="25"/>
    </row>
    <row r="18" spans="1:37" x14ac:dyDescent="0.35">
      <c r="A18" s="1" t="s">
        <v>78</v>
      </c>
      <c r="C18" t="s">
        <v>139</v>
      </c>
    </row>
    <row r="19" spans="1:37" x14ac:dyDescent="0.35">
      <c r="A19" s="36" t="s">
        <v>111</v>
      </c>
      <c r="B19" t="s">
        <v>140</v>
      </c>
      <c r="C19" t="s">
        <v>141</v>
      </c>
      <c r="D19" t="s">
        <v>114</v>
      </c>
      <c r="F19">
        <v>2.3633999999999999E-2</v>
      </c>
      <c r="G19">
        <v>2.3820999999999998E-2</v>
      </c>
      <c r="H19">
        <v>2.3363999999999999E-2</v>
      </c>
      <c r="I19">
        <v>2.2959E-2</v>
      </c>
      <c r="J19">
        <v>2.2544000000000002E-2</v>
      </c>
      <c r="K19">
        <v>2.2128999999999999E-2</v>
      </c>
      <c r="L19">
        <v>2.2231000000000001E-2</v>
      </c>
      <c r="M19">
        <v>2.2345E-2</v>
      </c>
      <c r="N19">
        <v>2.2442E-2</v>
      </c>
      <c r="O19">
        <v>2.2554999999999999E-2</v>
      </c>
      <c r="P19">
        <v>2.2523000000000001E-2</v>
      </c>
      <c r="Q19">
        <v>2.264E-2</v>
      </c>
      <c r="R19">
        <v>2.2734999999999998E-2</v>
      </c>
      <c r="S19">
        <v>2.2856000000000001E-2</v>
      </c>
      <c r="T19">
        <v>2.2983E-2</v>
      </c>
      <c r="U19">
        <v>2.3109999999999999E-2</v>
      </c>
      <c r="V19">
        <v>2.3234000000000001E-2</v>
      </c>
      <c r="W19">
        <v>2.3356999999999999E-2</v>
      </c>
      <c r="X19">
        <v>2.3477999999999999E-2</v>
      </c>
      <c r="Y19">
        <v>2.3604E-2</v>
      </c>
      <c r="Z19">
        <v>2.3723000000000001E-2</v>
      </c>
      <c r="AA19">
        <v>2.3844000000000001E-2</v>
      </c>
      <c r="AB19">
        <v>2.3973999999999999E-2</v>
      </c>
      <c r="AC19">
        <v>2.4098999999999999E-2</v>
      </c>
      <c r="AD19">
        <v>2.4230999999999999E-2</v>
      </c>
      <c r="AE19">
        <v>2.4375000000000001E-2</v>
      </c>
      <c r="AF19">
        <v>2.4500000000000001E-2</v>
      </c>
      <c r="AG19">
        <v>2.4627E-2</v>
      </c>
      <c r="AH19">
        <v>2.4763E-2</v>
      </c>
      <c r="AI19">
        <v>2.4899999999999999E-2</v>
      </c>
      <c r="AJ19">
        <v>2.5037E-2</v>
      </c>
      <c r="AK19" s="25">
        <v>2E-3</v>
      </c>
    </row>
    <row r="20" spans="1:37" x14ac:dyDescent="0.35">
      <c r="A20" s="36" t="s">
        <v>142</v>
      </c>
      <c r="B20" t="s">
        <v>143</v>
      </c>
      <c r="C20" t="s">
        <v>144</v>
      </c>
      <c r="D20" t="s">
        <v>114</v>
      </c>
      <c r="F20">
        <v>5.9612999999999999E-2</v>
      </c>
      <c r="G20">
        <v>6.4895999999999995E-2</v>
      </c>
      <c r="H20">
        <v>6.5531000000000006E-2</v>
      </c>
      <c r="I20">
        <v>6.6164000000000001E-2</v>
      </c>
      <c r="J20">
        <v>6.6831000000000002E-2</v>
      </c>
      <c r="K20">
        <v>6.7489999999999994E-2</v>
      </c>
      <c r="L20">
        <v>6.7515000000000006E-2</v>
      </c>
      <c r="M20">
        <v>6.7569000000000004E-2</v>
      </c>
      <c r="N20">
        <v>6.7590999999999998E-2</v>
      </c>
      <c r="O20">
        <v>6.7640000000000006E-2</v>
      </c>
      <c r="P20">
        <v>6.7407999999999996E-2</v>
      </c>
      <c r="Q20">
        <v>6.7474000000000006E-2</v>
      </c>
      <c r="R20">
        <v>6.7484000000000002E-2</v>
      </c>
      <c r="S20">
        <v>6.7545999999999995E-2</v>
      </c>
      <c r="T20">
        <v>6.7607E-2</v>
      </c>
      <c r="U20">
        <v>6.7666000000000004E-2</v>
      </c>
      <c r="V20">
        <v>6.7725999999999995E-2</v>
      </c>
      <c r="W20">
        <v>6.7783999999999997E-2</v>
      </c>
      <c r="X20">
        <v>6.7835000000000006E-2</v>
      </c>
      <c r="Y20">
        <v>6.7907999999999996E-2</v>
      </c>
      <c r="Z20">
        <v>6.7948999999999996E-2</v>
      </c>
      <c r="AA20">
        <v>6.8007999999999999E-2</v>
      </c>
      <c r="AB20">
        <v>6.8072999999999995E-2</v>
      </c>
      <c r="AC20">
        <v>6.8130999999999997E-2</v>
      </c>
      <c r="AD20">
        <v>6.8203E-2</v>
      </c>
      <c r="AE20">
        <v>6.8279999999999993E-2</v>
      </c>
      <c r="AF20">
        <v>6.8330000000000002E-2</v>
      </c>
      <c r="AG20">
        <v>6.8400000000000002E-2</v>
      </c>
      <c r="AH20">
        <v>6.8469000000000002E-2</v>
      </c>
      <c r="AI20">
        <v>6.8543000000000007E-2</v>
      </c>
      <c r="AJ20">
        <v>6.8616999999999997E-2</v>
      </c>
      <c r="AK20" s="25">
        <v>5.0000000000000001E-3</v>
      </c>
    </row>
    <row r="21" spans="1:37" x14ac:dyDescent="0.35">
      <c r="A21" s="36" t="s">
        <v>20</v>
      </c>
      <c r="B21" t="s">
        <v>145</v>
      </c>
      <c r="C21" t="s">
        <v>146</v>
      </c>
      <c r="D21" t="s">
        <v>114</v>
      </c>
      <c r="F21">
        <v>6.2000000000000003E-5</v>
      </c>
      <c r="G21">
        <v>6.8999999999999997E-5</v>
      </c>
      <c r="H21">
        <v>6.9999999999999994E-5</v>
      </c>
      <c r="I21">
        <v>1.02E-4</v>
      </c>
      <c r="J21">
        <v>1.12E-4</v>
      </c>
      <c r="K21">
        <v>1.34E-4</v>
      </c>
      <c r="L21">
        <v>1.2400000000000001E-4</v>
      </c>
      <c r="M21">
        <v>1.1900000000000001E-4</v>
      </c>
      <c r="N21">
        <v>1.07E-4</v>
      </c>
      <c r="O21">
        <v>1.02E-4</v>
      </c>
      <c r="P21">
        <v>4.6999999999999997E-5</v>
      </c>
      <c r="Q21">
        <v>4.3000000000000002E-5</v>
      </c>
      <c r="R21">
        <v>3.1999999999999999E-5</v>
      </c>
      <c r="S21">
        <v>2.9E-5</v>
      </c>
      <c r="T21">
        <v>2.6999999999999999E-5</v>
      </c>
      <c r="U21">
        <v>2.5000000000000001E-5</v>
      </c>
      <c r="V21">
        <v>2.4000000000000001E-5</v>
      </c>
      <c r="W21">
        <v>2.0000000000000002E-5</v>
      </c>
      <c r="X21">
        <v>1.5999999999999999E-5</v>
      </c>
      <c r="Y21">
        <v>1.5999999999999999E-5</v>
      </c>
      <c r="Z21">
        <v>1.1E-5</v>
      </c>
      <c r="AA21">
        <v>7.9999999999999996E-6</v>
      </c>
      <c r="AB21">
        <v>6.0000000000000002E-6</v>
      </c>
      <c r="AC21">
        <v>9.9999999999999995E-7</v>
      </c>
      <c r="AD21">
        <v>9.9999999999999995E-7</v>
      </c>
      <c r="AE21">
        <v>0</v>
      </c>
      <c r="AF21">
        <v>0</v>
      </c>
      <c r="AG21">
        <v>0</v>
      </c>
      <c r="AH21">
        <v>0</v>
      </c>
      <c r="AI21">
        <v>0</v>
      </c>
      <c r="AJ21">
        <v>0</v>
      </c>
      <c r="AK21" t="s">
        <v>147</v>
      </c>
    </row>
    <row r="22" spans="1:37" x14ac:dyDescent="0.35">
      <c r="A22" s="36" t="s">
        <v>115</v>
      </c>
      <c r="B22" t="s">
        <v>148</v>
      </c>
      <c r="C22" t="s">
        <v>149</v>
      </c>
      <c r="D22" t="s">
        <v>114</v>
      </c>
      <c r="F22">
        <v>3.8855000000000001E-2</v>
      </c>
      <c r="G22">
        <v>4.0336999999999998E-2</v>
      </c>
      <c r="H22">
        <v>4.4538000000000001E-2</v>
      </c>
      <c r="I22">
        <v>4.3965999999999998E-2</v>
      </c>
      <c r="J22">
        <v>4.3462000000000001E-2</v>
      </c>
      <c r="K22">
        <v>4.3117000000000003E-2</v>
      </c>
      <c r="L22">
        <v>4.3194000000000003E-2</v>
      </c>
      <c r="M22">
        <v>4.3199000000000001E-2</v>
      </c>
      <c r="N22">
        <v>4.3040000000000002E-2</v>
      </c>
      <c r="O22">
        <v>4.2902999999999997E-2</v>
      </c>
      <c r="P22">
        <v>4.2262000000000001E-2</v>
      </c>
      <c r="Q22">
        <v>4.1817E-2</v>
      </c>
      <c r="R22">
        <v>4.1503999999999999E-2</v>
      </c>
      <c r="S22">
        <v>4.1401E-2</v>
      </c>
      <c r="T22">
        <v>4.1341000000000003E-2</v>
      </c>
      <c r="U22">
        <v>4.1320999999999997E-2</v>
      </c>
      <c r="V22">
        <v>4.1306000000000002E-2</v>
      </c>
      <c r="W22">
        <v>4.1258999999999997E-2</v>
      </c>
      <c r="X22">
        <v>4.1194000000000001E-2</v>
      </c>
      <c r="Y22">
        <v>4.1175999999999997E-2</v>
      </c>
      <c r="Z22">
        <v>4.1109E-2</v>
      </c>
      <c r="AA22">
        <v>4.1035000000000002E-2</v>
      </c>
      <c r="AB22">
        <v>4.0974999999999998E-2</v>
      </c>
      <c r="AC22">
        <v>4.0915E-2</v>
      </c>
      <c r="AD22">
        <v>4.0902000000000001E-2</v>
      </c>
      <c r="AE22">
        <v>4.0890999999999997E-2</v>
      </c>
      <c r="AF22">
        <v>4.0853E-2</v>
      </c>
      <c r="AG22">
        <v>4.0801999999999998E-2</v>
      </c>
      <c r="AH22">
        <v>4.0794999999999998E-2</v>
      </c>
      <c r="AI22">
        <v>4.0787999999999998E-2</v>
      </c>
      <c r="AJ22">
        <v>4.0800999999999997E-2</v>
      </c>
      <c r="AK22" s="25">
        <v>2E-3</v>
      </c>
    </row>
    <row r="23" spans="1:37" x14ac:dyDescent="0.35">
      <c r="A23" s="36" t="s">
        <v>150</v>
      </c>
      <c r="B23" t="s">
        <v>151</v>
      </c>
      <c r="C23" t="s">
        <v>152</v>
      </c>
      <c r="D23" t="s">
        <v>114</v>
      </c>
      <c r="F23">
        <v>0</v>
      </c>
      <c r="G23">
        <v>0</v>
      </c>
      <c r="H23">
        <v>0</v>
      </c>
      <c r="I23">
        <v>0</v>
      </c>
      <c r="J23">
        <v>3.3000000000000003E-5</v>
      </c>
      <c r="K23">
        <v>1.36E-4</v>
      </c>
      <c r="L23">
        <v>8.8999999999999995E-5</v>
      </c>
      <c r="M23">
        <v>8.0000000000000007E-5</v>
      </c>
      <c r="N23">
        <v>6.0000000000000002E-5</v>
      </c>
      <c r="O23">
        <v>5.3999999999999998E-5</v>
      </c>
      <c r="P23">
        <v>3.6999999999999998E-5</v>
      </c>
      <c r="Q23">
        <v>3.6999999999999998E-5</v>
      </c>
      <c r="R23">
        <v>3.1999999999999999E-5</v>
      </c>
      <c r="S23">
        <v>3.4E-5</v>
      </c>
      <c r="T23">
        <v>3.4999999999999997E-5</v>
      </c>
      <c r="U23">
        <v>3.6000000000000001E-5</v>
      </c>
      <c r="V23">
        <v>3.8999999999999999E-5</v>
      </c>
      <c r="W23">
        <v>3.8999999999999999E-5</v>
      </c>
      <c r="X23">
        <v>3.4999999999999997E-5</v>
      </c>
      <c r="Y23">
        <v>4.1999999999999998E-5</v>
      </c>
      <c r="Z23">
        <v>3.0000000000000001E-5</v>
      </c>
      <c r="AA23">
        <v>2.8E-5</v>
      </c>
      <c r="AB23">
        <v>3.0000000000000001E-5</v>
      </c>
      <c r="AC23">
        <v>2.8E-5</v>
      </c>
      <c r="AD23">
        <v>3.1999999999999999E-5</v>
      </c>
      <c r="AE23">
        <v>3.6999999999999998E-5</v>
      </c>
      <c r="AF23">
        <v>3.6999999999999998E-5</v>
      </c>
      <c r="AG23">
        <v>4.0000000000000003E-5</v>
      </c>
      <c r="AH23">
        <v>4.3000000000000002E-5</v>
      </c>
      <c r="AI23">
        <v>4.6999999999999997E-5</v>
      </c>
      <c r="AJ23">
        <v>5.0000000000000002E-5</v>
      </c>
      <c r="AK23" t="s">
        <v>147</v>
      </c>
    </row>
    <row r="24" spans="1:37" x14ac:dyDescent="0.35">
      <c r="A24" s="36" t="s">
        <v>118</v>
      </c>
      <c r="B24" t="s">
        <v>153</v>
      </c>
      <c r="C24" t="s">
        <v>154</v>
      </c>
      <c r="D24" t="s">
        <v>114</v>
      </c>
      <c r="F24">
        <v>0.12216399999999999</v>
      </c>
      <c r="G24">
        <v>0.12912299999999999</v>
      </c>
      <c r="H24">
        <v>0.13350400000000001</v>
      </c>
      <c r="I24">
        <v>0.133191</v>
      </c>
      <c r="J24">
        <v>0.13298199999999999</v>
      </c>
      <c r="K24">
        <v>0.13300699999999999</v>
      </c>
      <c r="L24">
        <v>0.13315299999999999</v>
      </c>
      <c r="M24">
        <v>0.13331200000000001</v>
      </c>
      <c r="N24">
        <v>0.133241</v>
      </c>
      <c r="O24">
        <v>0.13325400000000001</v>
      </c>
      <c r="P24">
        <v>0.13227700000000001</v>
      </c>
      <c r="Q24">
        <v>0.13200999999999999</v>
      </c>
      <c r="R24">
        <v>0.13178699999999999</v>
      </c>
      <c r="S24">
        <v>0.13186600000000001</v>
      </c>
      <c r="T24">
        <v>0.131994</v>
      </c>
      <c r="U24">
        <v>0.132159</v>
      </c>
      <c r="V24">
        <v>0.132328</v>
      </c>
      <c r="W24">
        <v>0.13245899999999999</v>
      </c>
      <c r="X24">
        <v>0.13255800000000001</v>
      </c>
      <c r="Y24">
        <v>0.132746</v>
      </c>
      <c r="Z24">
        <v>0.132822</v>
      </c>
      <c r="AA24">
        <v>0.13292200000000001</v>
      </c>
      <c r="AB24">
        <v>0.13305800000000001</v>
      </c>
      <c r="AC24">
        <v>0.13317499999999999</v>
      </c>
      <c r="AD24">
        <v>0.13336999999999999</v>
      </c>
      <c r="AE24">
        <v>0.13358300000000001</v>
      </c>
      <c r="AF24">
        <v>0.13372100000000001</v>
      </c>
      <c r="AG24">
        <v>0.13386899999999999</v>
      </c>
      <c r="AH24">
        <v>0.13406999999999999</v>
      </c>
      <c r="AI24">
        <v>0.13427800000000001</v>
      </c>
      <c r="AJ24">
        <v>0.13450500000000001</v>
      </c>
      <c r="AK24" s="25">
        <v>3.0000000000000001E-3</v>
      </c>
    </row>
    <row r="25" spans="1:37" x14ac:dyDescent="0.35">
      <c r="A25" s="36" t="s">
        <v>121</v>
      </c>
      <c r="B25" t="s">
        <v>155</v>
      </c>
      <c r="C25" t="s">
        <v>156</v>
      </c>
      <c r="D25" t="s">
        <v>114</v>
      </c>
      <c r="F25">
        <v>0.35959099999999999</v>
      </c>
      <c r="G25">
        <v>0.35732799999999998</v>
      </c>
      <c r="H25">
        <v>0.344001</v>
      </c>
      <c r="I25">
        <v>0.35878399999999999</v>
      </c>
      <c r="J25">
        <v>0.36777900000000002</v>
      </c>
      <c r="K25">
        <v>0.37628699999999998</v>
      </c>
      <c r="L25">
        <v>0.37837100000000001</v>
      </c>
      <c r="M25">
        <v>0.37962499999999999</v>
      </c>
      <c r="N25">
        <v>0.380382</v>
      </c>
      <c r="O25">
        <v>0.380776</v>
      </c>
      <c r="P25">
        <v>0.37292599999999998</v>
      </c>
      <c r="Q25">
        <v>0.368591</v>
      </c>
      <c r="R25">
        <v>0.36640899999999998</v>
      </c>
      <c r="S25">
        <v>0.36672399999999999</v>
      </c>
      <c r="T25">
        <v>0.36738599999999999</v>
      </c>
      <c r="U25">
        <v>0.36837900000000001</v>
      </c>
      <c r="V25">
        <v>0.36935299999999999</v>
      </c>
      <c r="W25">
        <v>0.37033500000000003</v>
      </c>
      <c r="X25">
        <v>0.37117600000000001</v>
      </c>
      <c r="Y25">
        <v>0.372027</v>
      </c>
      <c r="Z25">
        <v>0.37288399999999999</v>
      </c>
      <c r="AA25">
        <v>0.37391000000000002</v>
      </c>
      <c r="AB25">
        <v>0.37493199999999999</v>
      </c>
      <c r="AC25">
        <v>0.375911</v>
      </c>
      <c r="AD25">
        <v>0.37689899999999998</v>
      </c>
      <c r="AE25">
        <v>0.377722</v>
      </c>
      <c r="AF25">
        <v>0.37858999999999998</v>
      </c>
      <c r="AG25">
        <v>0.37932300000000002</v>
      </c>
      <c r="AH25">
        <v>0.37995899999999999</v>
      </c>
      <c r="AI25">
        <v>0.38041999999999998</v>
      </c>
      <c r="AJ25">
        <v>0.38079099999999999</v>
      </c>
      <c r="AK25" s="25">
        <v>2E-3</v>
      </c>
    </row>
    <row r="26" spans="1:37" x14ac:dyDescent="0.35">
      <c r="A26" s="36" t="s">
        <v>157</v>
      </c>
      <c r="B26" t="s">
        <v>158</v>
      </c>
      <c r="C26" t="s">
        <v>159</v>
      </c>
      <c r="D26" t="s">
        <v>114</v>
      </c>
      <c r="F26">
        <v>6.3610000000000003E-3</v>
      </c>
      <c r="G26">
        <v>5.7739999999999996E-3</v>
      </c>
      <c r="H26">
        <v>5.182E-3</v>
      </c>
      <c r="I26">
        <v>5.182E-3</v>
      </c>
      <c r="J26">
        <v>5.182E-3</v>
      </c>
      <c r="K26">
        <v>5.182E-3</v>
      </c>
      <c r="L26">
        <v>5.182E-3</v>
      </c>
      <c r="M26">
        <v>5.182E-3</v>
      </c>
      <c r="N26">
        <v>5.182E-3</v>
      </c>
      <c r="O26">
        <v>5.182E-3</v>
      </c>
      <c r="P26">
        <v>5.182E-3</v>
      </c>
      <c r="Q26">
        <v>5.182E-3</v>
      </c>
      <c r="R26">
        <v>5.182E-3</v>
      </c>
      <c r="S26">
        <v>5.182E-3</v>
      </c>
      <c r="T26">
        <v>5.182E-3</v>
      </c>
      <c r="U26">
        <v>5.182E-3</v>
      </c>
      <c r="V26">
        <v>5.182E-3</v>
      </c>
      <c r="W26">
        <v>5.182E-3</v>
      </c>
      <c r="X26">
        <v>5.182E-3</v>
      </c>
      <c r="Y26">
        <v>5.182E-3</v>
      </c>
      <c r="Z26">
        <v>5.182E-3</v>
      </c>
      <c r="AA26">
        <v>5.182E-3</v>
      </c>
      <c r="AB26">
        <v>5.182E-3</v>
      </c>
      <c r="AC26">
        <v>5.182E-3</v>
      </c>
      <c r="AD26">
        <v>5.182E-3</v>
      </c>
      <c r="AE26">
        <v>5.182E-3</v>
      </c>
      <c r="AF26">
        <v>5.182E-3</v>
      </c>
      <c r="AG26">
        <v>5.182E-3</v>
      </c>
      <c r="AH26">
        <v>5.182E-3</v>
      </c>
      <c r="AI26">
        <v>5.182E-3</v>
      </c>
      <c r="AJ26">
        <v>5.182E-3</v>
      </c>
      <c r="AK26" s="25">
        <v>-7.0000000000000001E-3</v>
      </c>
    </row>
    <row r="27" spans="1:37" x14ac:dyDescent="0.35">
      <c r="A27" s="36" t="s">
        <v>124</v>
      </c>
      <c r="B27" t="s">
        <v>160</v>
      </c>
      <c r="C27" t="s">
        <v>161</v>
      </c>
      <c r="D27" t="s">
        <v>114</v>
      </c>
      <c r="F27">
        <v>2.8903999999999999E-2</v>
      </c>
      <c r="G27">
        <v>2.8903999999999999E-2</v>
      </c>
      <c r="H27">
        <v>2.8903999999999999E-2</v>
      </c>
      <c r="I27">
        <v>2.8903999999999999E-2</v>
      </c>
      <c r="J27">
        <v>2.8903999999999999E-2</v>
      </c>
      <c r="K27">
        <v>2.8903999999999999E-2</v>
      </c>
      <c r="L27">
        <v>2.8903999999999999E-2</v>
      </c>
      <c r="M27">
        <v>2.8903999999999999E-2</v>
      </c>
      <c r="N27">
        <v>2.8903999999999999E-2</v>
      </c>
      <c r="O27">
        <v>2.8903999999999999E-2</v>
      </c>
      <c r="P27">
        <v>2.8903999999999999E-2</v>
      </c>
      <c r="Q27">
        <v>2.8903999999999999E-2</v>
      </c>
      <c r="R27">
        <v>2.8903999999999999E-2</v>
      </c>
      <c r="S27">
        <v>2.8903999999999999E-2</v>
      </c>
      <c r="T27">
        <v>2.8903999999999999E-2</v>
      </c>
      <c r="U27">
        <v>2.8903999999999999E-2</v>
      </c>
      <c r="V27">
        <v>2.8903999999999999E-2</v>
      </c>
      <c r="W27">
        <v>2.8903999999999999E-2</v>
      </c>
      <c r="X27">
        <v>2.8903999999999999E-2</v>
      </c>
      <c r="Y27">
        <v>2.8903999999999999E-2</v>
      </c>
      <c r="Z27">
        <v>2.8903999999999999E-2</v>
      </c>
      <c r="AA27">
        <v>2.8903999999999999E-2</v>
      </c>
      <c r="AB27">
        <v>2.8903999999999999E-2</v>
      </c>
      <c r="AC27">
        <v>2.8903999999999999E-2</v>
      </c>
      <c r="AD27">
        <v>2.8903999999999999E-2</v>
      </c>
      <c r="AE27">
        <v>2.8903999999999999E-2</v>
      </c>
      <c r="AF27">
        <v>2.8903999999999999E-2</v>
      </c>
      <c r="AG27">
        <v>2.8903999999999999E-2</v>
      </c>
      <c r="AH27">
        <v>2.8903999999999999E-2</v>
      </c>
      <c r="AI27">
        <v>2.8903999999999999E-2</v>
      </c>
      <c r="AJ27">
        <v>2.8903999999999999E-2</v>
      </c>
      <c r="AK27" s="25">
        <v>0</v>
      </c>
    </row>
    <row r="28" spans="1:37" x14ac:dyDescent="0.35">
      <c r="A28" s="36" t="s">
        <v>127</v>
      </c>
      <c r="B28" t="s">
        <v>162</v>
      </c>
      <c r="C28" t="s">
        <v>163</v>
      </c>
      <c r="D28" t="s">
        <v>114</v>
      </c>
      <c r="F28">
        <v>0.52147100000000002</v>
      </c>
      <c r="G28">
        <v>0.51640600000000003</v>
      </c>
      <c r="H28">
        <v>0.52814700000000003</v>
      </c>
      <c r="I28">
        <v>0.53651700000000002</v>
      </c>
      <c r="J28">
        <v>0.54749999999999999</v>
      </c>
      <c r="K28">
        <v>0.55493800000000004</v>
      </c>
      <c r="L28">
        <v>0.55179900000000004</v>
      </c>
      <c r="M28">
        <v>0.55110800000000004</v>
      </c>
      <c r="N28">
        <v>0.55184999999999995</v>
      </c>
      <c r="O28">
        <v>0.55318400000000001</v>
      </c>
      <c r="P28">
        <v>0.55102600000000002</v>
      </c>
      <c r="Q28">
        <v>0.54954000000000003</v>
      </c>
      <c r="R28">
        <v>0.55052800000000002</v>
      </c>
      <c r="S28">
        <v>0.55230999999999997</v>
      </c>
      <c r="T28">
        <v>0.55498400000000003</v>
      </c>
      <c r="U28">
        <v>0.55764400000000003</v>
      </c>
      <c r="V28">
        <v>0.56047800000000003</v>
      </c>
      <c r="W28">
        <v>0.56444499999999997</v>
      </c>
      <c r="X28">
        <v>0.56918000000000002</v>
      </c>
      <c r="Y28">
        <v>0.57419399999999998</v>
      </c>
      <c r="Z28">
        <v>0.578739</v>
      </c>
      <c r="AA28">
        <v>0.58423199999999997</v>
      </c>
      <c r="AB28">
        <v>0.58974499999999996</v>
      </c>
      <c r="AC28">
        <v>0.59656299999999995</v>
      </c>
      <c r="AD28">
        <v>0.60375100000000004</v>
      </c>
      <c r="AE28">
        <v>0.61119999999999997</v>
      </c>
      <c r="AF28">
        <v>0.61864600000000003</v>
      </c>
      <c r="AG28">
        <v>0.62774099999999999</v>
      </c>
      <c r="AH28">
        <v>0.63734500000000005</v>
      </c>
      <c r="AI28">
        <v>0.64774100000000001</v>
      </c>
      <c r="AJ28">
        <v>0.65895000000000004</v>
      </c>
      <c r="AK28" s="25">
        <v>8.0000000000000002E-3</v>
      </c>
    </row>
    <row r="29" spans="1:37" x14ac:dyDescent="0.35">
      <c r="A29" s="36" t="s">
        <v>130</v>
      </c>
      <c r="B29" t="s">
        <v>164</v>
      </c>
      <c r="C29" t="s">
        <v>165</v>
      </c>
      <c r="D29" t="s">
        <v>114</v>
      </c>
      <c r="F29">
        <v>1.0384910000000001</v>
      </c>
      <c r="G29">
        <v>1.0375350000000001</v>
      </c>
      <c r="H29">
        <v>1.0397380000000001</v>
      </c>
      <c r="I29">
        <v>1.0625770000000001</v>
      </c>
      <c r="J29">
        <v>1.0823469999999999</v>
      </c>
      <c r="K29">
        <v>1.098317</v>
      </c>
      <c r="L29">
        <v>1.0974090000000001</v>
      </c>
      <c r="M29">
        <v>1.098131</v>
      </c>
      <c r="N29">
        <v>1.099558</v>
      </c>
      <c r="O29">
        <v>1.1013010000000001</v>
      </c>
      <c r="P29">
        <v>1.0903149999999999</v>
      </c>
      <c r="Q29">
        <v>1.0842259999999999</v>
      </c>
      <c r="R29">
        <v>1.0828089999999999</v>
      </c>
      <c r="S29">
        <v>1.084986</v>
      </c>
      <c r="T29">
        <v>1.0884499999999999</v>
      </c>
      <c r="U29">
        <v>1.0922670000000001</v>
      </c>
      <c r="V29">
        <v>1.0962449999999999</v>
      </c>
      <c r="W29">
        <v>1.1013250000000001</v>
      </c>
      <c r="X29">
        <v>1.107</v>
      </c>
      <c r="Y29">
        <v>1.1130530000000001</v>
      </c>
      <c r="Z29">
        <v>1.1185309999999999</v>
      </c>
      <c r="AA29">
        <v>1.1251500000000001</v>
      </c>
      <c r="AB29">
        <v>1.131821</v>
      </c>
      <c r="AC29">
        <v>1.1397349999999999</v>
      </c>
      <c r="AD29">
        <v>1.1481060000000001</v>
      </c>
      <c r="AE29">
        <v>1.1565920000000001</v>
      </c>
      <c r="AF29">
        <v>1.1650430000000001</v>
      </c>
      <c r="AG29">
        <v>1.1750179999999999</v>
      </c>
      <c r="AH29">
        <v>1.18546</v>
      </c>
      <c r="AI29">
        <v>1.1965239999999999</v>
      </c>
      <c r="AJ29">
        <v>1.208332</v>
      </c>
      <c r="AK29" s="25">
        <v>5.0000000000000001E-3</v>
      </c>
    </row>
    <row r="30" spans="1:37" x14ac:dyDescent="0.35">
      <c r="A30" s="36" t="s">
        <v>133</v>
      </c>
      <c r="B30" t="s">
        <v>166</v>
      </c>
      <c r="C30" t="s">
        <v>167</v>
      </c>
      <c r="D30" t="s">
        <v>114</v>
      </c>
      <c r="F30">
        <v>0.73861500000000002</v>
      </c>
      <c r="G30">
        <v>0.71756399999999998</v>
      </c>
      <c r="H30">
        <v>0.77441800000000005</v>
      </c>
      <c r="I30">
        <v>0.78202400000000005</v>
      </c>
      <c r="J30">
        <v>0.76728200000000002</v>
      </c>
      <c r="K30">
        <v>0.75659799999999999</v>
      </c>
      <c r="L30">
        <v>0.69756099999999999</v>
      </c>
      <c r="M30">
        <v>0.69779400000000003</v>
      </c>
      <c r="N30">
        <v>0.69811900000000005</v>
      </c>
      <c r="O30">
        <v>0.70612799999999998</v>
      </c>
      <c r="P30">
        <v>0.68284199999999995</v>
      </c>
      <c r="Q30">
        <v>0.65146300000000001</v>
      </c>
      <c r="R30">
        <v>0.63609199999999999</v>
      </c>
      <c r="S30">
        <v>0.63503799999999999</v>
      </c>
      <c r="T30">
        <v>0.63686699999999996</v>
      </c>
      <c r="U30">
        <v>0.64188199999999995</v>
      </c>
      <c r="V30">
        <v>0.64324599999999998</v>
      </c>
      <c r="W30">
        <v>0.64004399999999995</v>
      </c>
      <c r="X30">
        <v>0.63932599999999995</v>
      </c>
      <c r="Y30">
        <v>0.63881399999999999</v>
      </c>
      <c r="Z30">
        <v>0.64649599999999996</v>
      </c>
      <c r="AA30">
        <v>0.65226200000000001</v>
      </c>
      <c r="AB30">
        <v>0.65397099999999997</v>
      </c>
      <c r="AC30">
        <v>0.659995</v>
      </c>
      <c r="AD30">
        <v>0.67642500000000005</v>
      </c>
      <c r="AE30">
        <v>0.70655699999999999</v>
      </c>
      <c r="AF30">
        <v>0.72591099999999997</v>
      </c>
      <c r="AG30">
        <v>0.72523499999999996</v>
      </c>
      <c r="AH30">
        <v>0.73087199999999997</v>
      </c>
      <c r="AI30">
        <v>0.74140700000000004</v>
      </c>
      <c r="AJ30">
        <v>0.75120399999999998</v>
      </c>
      <c r="AK30" s="25">
        <v>1E-3</v>
      </c>
    </row>
    <row r="31" spans="1:37" x14ac:dyDescent="0.35">
      <c r="A31" s="36" t="s">
        <v>136</v>
      </c>
      <c r="B31" t="s">
        <v>168</v>
      </c>
      <c r="C31" t="s">
        <v>169</v>
      </c>
      <c r="D31" t="s">
        <v>114</v>
      </c>
      <c r="F31">
        <v>1.7771060000000001</v>
      </c>
      <c r="G31">
        <v>1.755099</v>
      </c>
      <c r="H31">
        <v>1.814155</v>
      </c>
      <c r="I31">
        <v>1.8446</v>
      </c>
      <c r="J31">
        <v>1.849629</v>
      </c>
      <c r="K31">
        <v>1.8549150000000001</v>
      </c>
      <c r="L31">
        <v>1.79497</v>
      </c>
      <c r="M31">
        <v>1.795925</v>
      </c>
      <c r="N31">
        <v>1.797677</v>
      </c>
      <c r="O31">
        <v>1.807428</v>
      </c>
      <c r="P31">
        <v>1.7731570000000001</v>
      </c>
      <c r="Q31">
        <v>1.735689</v>
      </c>
      <c r="R31">
        <v>1.718901</v>
      </c>
      <c r="S31">
        <v>1.720024</v>
      </c>
      <c r="T31">
        <v>1.725317</v>
      </c>
      <c r="U31">
        <v>1.7341489999999999</v>
      </c>
      <c r="V31">
        <v>1.7394909999999999</v>
      </c>
      <c r="W31">
        <v>1.7413689999999999</v>
      </c>
      <c r="X31">
        <v>1.7463249999999999</v>
      </c>
      <c r="Y31">
        <v>1.7518670000000001</v>
      </c>
      <c r="Z31">
        <v>1.7650269999999999</v>
      </c>
      <c r="AA31">
        <v>1.777412</v>
      </c>
      <c r="AB31">
        <v>1.7857909999999999</v>
      </c>
      <c r="AC31">
        <v>1.799731</v>
      </c>
      <c r="AD31">
        <v>1.8245309999999999</v>
      </c>
      <c r="AE31">
        <v>1.863148</v>
      </c>
      <c r="AF31">
        <v>1.890954</v>
      </c>
      <c r="AG31">
        <v>1.900253</v>
      </c>
      <c r="AH31">
        <v>1.9163319999999999</v>
      </c>
      <c r="AI31">
        <v>1.9379310000000001</v>
      </c>
      <c r="AJ31">
        <v>1.9595359999999999</v>
      </c>
      <c r="AK31" s="25">
        <v>3.0000000000000001E-3</v>
      </c>
    </row>
    <row r="32" spans="1:37" x14ac:dyDescent="0.35">
      <c r="AK32" s="25"/>
    </row>
    <row r="33" spans="1:37" x14ac:dyDescent="0.35">
      <c r="A33" s="1" t="s">
        <v>79</v>
      </c>
      <c r="C33" t="s">
        <v>170</v>
      </c>
    </row>
    <row r="34" spans="1:37" x14ac:dyDescent="0.35">
      <c r="A34" s="36" t="s">
        <v>171</v>
      </c>
      <c r="B34" t="s">
        <v>172</v>
      </c>
      <c r="C34" t="s">
        <v>173</v>
      </c>
      <c r="D34" t="s">
        <v>114</v>
      </c>
      <c r="F34">
        <v>3.7649000000000002E-2</v>
      </c>
      <c r="G34">
        <v>3.3170999999999999E-2</v>
      </c>
      <c r="H34">
        <v>2.9212999999999999E-2</v>
      </c>
      <c r="I34">
        <v>2.9829000000000001E-2</v>
      </c>
      <c r="J34">
        <v>2.9728000000000001E-2</v>
      </c>
      <c r="K34">
        <v>2.9978999999999999E-2</v>
      </c>
      <c r="L34">
        <v>3.0155000000000001E-2</v>
      </c>
      <c r="M34">
        <v>3.0388999999999999E-2</v>
      </c>
      <c r="N34">
        <v>3.0546E-2</v>
      </c>
      <c r="O34">
        <v>3.0790999999999999E-2</v>
      </c>
      <c r="P34">
        <v>3.1189000000000001E-2</v>
      </c>
      <c r="Q34">
        <v>3.1468000000000003E-2</v>
      </c>
      <c r="R34">
        <v>3.1773999999999997E-2</v>
      </c>
      <c r="S34">
        <v>3.2112000000000002E-2</v>
      </c>
      <c r="T34">
        <v>3.2481999999999997E-2</v>
      </c>
      <c r="U34">
        <v>3.2842000000000003E-2</v>
      </c>
      <c r="V34">
        <v>3.3133999999999997E-2</v>
      </c>
      <c r="W34">
        <v>3.3410000000000002E-2</v>
      </c>
      <c r="X34">
        <v>3.3710999999999998E-2</v>
      </c>
      <c r="Y34">
        <v>3.3993000000000002E-2</v>
      </c>
      <c r="Z34">
        <v>3.4182999999999998E-2</v>
      </c>
      <c r="AA34">
        <v>3.4491000000000001E-2</v>
      </c>
      <c r="AB34">
        <v>3.4882000000000003E-2</v>
      </c>
      <c r="AC34">
        <v>3.5262000000000002E-2</v>
      </c>
      <c r="AD34">
        <v>3.5645999999999997E-2</v>
      </c>
      <c r="AE34">
        <v>3.6082999999999997E-2</v>
      </c>
      <c r="AF34">
        <v>3.6437999999999998E-2</v>
      </c>
      <c r="AG34">
        <v>3.6812999999999999E-2</v>
      </c>
      <c r="AH34">
        <v>3.7231E-2</v>
      </c>
      <c r="AI34">
        <v>3.7745000000000001E-2</v>
      </c>
      <c r="AJ34">
        <v>3.8247999999999997E-2</v>
      </c>
      <c r="AK34" s="25">
        <v>1E-3</v>
      </c>
    </row>
    <row r="35" spans="1:37" x14ac:dyDescent="0.35">
      <c r="A35" s="36" t="s">
        <v>142</v>
      </c>
      <c r="B35" t="s">
        <v>174</v>
      </c>
      <c r="C35" t="s">
        <v>175</v>
      </c>
      <c r="D35" t="s">
        <v>114</v>
      </c>
      <c r="F35">
        <v>3.6609999999999997E-2</v>
      </c>
      <c r="G35">
        <v>4.0425999999999997E-2</v>
      </c>
      <c r="H35">
        <v>4.1623E-2</v>
      </c>
      <c r="I35">
        <v>4.2671000000000001E-2</v>
      </c>
      <c r="J35">
        <v>4.3560000000000001E-2</v>
      </c>
      <c r="K35">
        <v>4.4444999999999998E-2</v>
      </c>
      <c r="L35">
        <v>4.5137999999999998E-2</v>
      </c>
      <c r="M35">
        <v>4.573E-2</v>
      </c>
      <c r="N35">
        <v>4.6274999999999997E-2</v>
      </c>
      <c r="O35">
        <v>4.6796999999999998E-2</v>
      </c>
      <c r="P35">
        <v>4.7382000000000001E-2</v>
      </c>
      <c r="Q35">
        <v>4.8016999999999997E-2</v>
      </c>
      <c r="R35">
        <v>4.8599999999999997E-2</v>
      </c>
      <c r="S35">
        <v>4.9232999999999999E-2</v>
      </c>
      <c r="T35">
        <v>4.9917999999999997E-2</v>
      </c>
      <c r="U35">
        <v>5.0582000000000002E-2</v>
      </c>
      <c r="V35">
        <v>5.1187999999999997E-2</v>
      </c>
      <c r="W35">
        <v>5.1762000000000002E-2</v>
      </c>
      <c r="X35">
        <v>5.2375999999999999E-2</v>
      </c>
      <c r="Y35">
        <v>5.3009000000000001E-2</v>
      </c>
      <c r="Z35">
        <v>5.3727999999999998E-2</v>
      </c>
      <c r="AA35">
        <v>5.4489999999999997E-2</v>
      </c>
      <c r="AB35">
        <v>5.5233999999999998E-2</v>
      </c>
      <c r="AC35">
        <v>5.6030999999999997E-2</v>
      </c>
      <c r="AD35">
        <v>5.6848999999999997E-2</v>
      </c>
      <c r="AE35">
        <v>5.7652000000000002E-2</v>
      </c>
      <c r="AF35">
        <v>5.8464000000000002E-2</v>
      </c>
      <c r="AG35">
        <v>5.9270000000000003E-2</v>
      </c>
      <c r="AH35">
        <v>6.0109000000000003E-2</v>
      </c>
      <c r="AI35">
        <v>6.0985999999999999E-2</v>
      </c>
      <c r="AJ35">
        <v>6.1882E-2</v>
      </c>
      <c r="AK35" s="25">
        <v>1.7999999999999999E-2</v>
      </c>
    </row>
    <row r="36" spans="1:37" x14ac:dyDescent="0.35">
      <c r="A36" s="36" t="s">
        <v>115</v>
      </c>
      <c r="B36" t="s">
        <v>176</v>
      </c>
      <c r="C36" t="s">
        <v>177</v>
      </c>
      <c r="D36" t="s">
        <v>114</v>
      </c>
      <c r="F36">
        <v>0.110994</v>
      </c>
      <c r="G36">
        <v>0.11806</v>
      </c>
      <c r="H36">
        <v>0.12045500000000001</v>
      </c>
      <c r="I36">
        <v>0.122694</v>
      </c>
      <c r="J36">
        <v>0.125245</v>
      </c>
      <c r="K36">
        <v>0.128048</v>
      </c>
      <c r="L36">
        <v>0.13034200000000001</v>
      </c>
      <c r="M36">
        <v>0.132215</v>
      </c>
      <c r="N36">
        <v>0.133969</v>
      </c>
      <c r="O36">
        <v>0.13578000000000001</v>
      </c>
      <c r="P36">
        <v>0.13798299999999999</v>
      </c>
      <c r="Q36">
        <v>0.14017399999999999</v>
      </c>
      <c r="R36">
        <v>0.142124</v>
      </c>
      <c r="S36">
        <v>0.14421900000000001</v>
      </c>
      <c r="T36">
        <v>0.14657999999999999</v>
      </c>
      <c r="U36">
        <v>0.148954</v>
      </c>
      <c r="V36">
        <v>0.151009</v>
      </c>
      <c r="W36">
        <v>0.15292900000000001</v>
      </c>
      <c r="X36">
        <v>0.15507000000000001</v>
      </c>
      <c r="Y36">
        <v>0.15714800000000001</v>
      </c>
      <c r="Z36">
        <v>0.15931899999999999</v>
      </c>
      <c r="AA36">
        <v>0.161799</v>
      </c>
      <c r="AB36">
        <v>0.164436</v>
      </c>
      <c r="AC36">
        <v>0.167188</v>
      </c>
      <c r="AD36">
        <v>0.16991100000000001</v>
      </c>
      <c r="AE36">
        <v>0.172708</v>
      </c>
      <c r="AF36">
        <v>0.175432</v>
      </c>
      <c r="AG36">
        <v>0.17818100000000001</v>
      </c>
      <c r="AH36">
        <v>0.18107500000000001</v>
      </c>
      <c r="AI36">
        <v>0.18440400000000001</v>
      </c>
      <c r="AJ36">
        <v>0.18773200000000001</v>
      </c>
      <c r="AK36" s="25">
        <v>1.7999999999999999E-2</v>
      </c>
    </row>
    <row r="37" spans="1:37" x14ac:dyDescent="0.35">
      <c r="A37" s="36" t="s">
        <v>150</v>
      </c>
      <c r="B37" t="s">
        <v>178</v>
      </c>
      <c r="C37" t="s">
        <v>179</v>
      </c>
      <c r="D37" t="s">
        <v>114</v>
      </c>
      <c r="F37">
        <v>1.271E-3</v>
      </c>
      <c r="G37">
        <v>1.2179999999999999E-3</v>
      </c>
      <c r="H37">
        <v>1.3190000000000001E-3</v>
      </c>
      <c r="I37">
        <v>1.4350000000000001E-3</v>
      </c>
      <c r="J37">
        <v>1.493E-3</v>
      </c>
      <c r="K37">
        <v>1.5529999999999999E-3</v>
      </c>
      <c r="L37">
        <v>1.5939999999999999E-3</v>
      </c>
      <c r="M37">
        <v>1.622E-3</v>
      </c>
      <c r="N37">
        <v>1.6360000000000001E-3</v>
      </c>
      <c r="O37">
        <v>1.653E-3</v>
      </c>
      <c r="P37">
        <v>1.6739999999999999E-3</v>
      </c>
      <c r="Q37">
        <v>1.6919999999999999E-3</v>
      </c>
      <c r="R37">
        <v>1.689E-3</v>
      </c>
      <c r="S37">
        <v>1.6930000000000001E-3</v>
      </c>
      <c r="T37">
        <v>1.694E-3</v>
      </c>
      <c r="U37">
        <v>1.6869999999999999E-3</v>
      </c>
      <c r="V37">
        <v>1.6789999999999999E-3</v>
      </c>
      <c r="W37">
        <v>1.676E-3</v>
      </c>
      <c r="X37">
        <v>1.671E-3</v>
      </c>
      <c r="Y37">
        <v>1.668E-3</v>
      </c>
      <c r="Z37">
        <v>1.6620000000000001E-3</v>
      </c>
      <c r="AA37">
        <v>1.658E-3</v>
      </c>
      <c r="AB37">
        <v>1.6639999999999999E-3</v>
      </c>
      <c r="AC37">
        <v>1.6720000000000001E-3</v>
      </c>
      <c r="AD37">
        <v>1.6750000000000001E-3</v>
      </c>
      <c r="AE37">
        <v>1.6689999999999999E-3</v>
      </c>
      <c r="AF37">
        <v>1.6689999999999999E-3</v>
      </c>
      <c r="AG37">
        <v>1.6689999999999999E-3</v>
      </c>
      <c r="AH37">
        <v>1.665E-3</v>
      </c>
      <c r="AI37">
        <v>1.663E-3</v>
      </c>
      <c r="AJ37">
        <v>1.655E-3</v>
      </c>
      <c r="AK37" s="25">
        <v>8.9999999999999993E-3</v>
      </c>
    </row>
    <row r="38" spans="1:37" x14ac:dyDescent="0.35">
      <c r="A38" s="36" t="s">
        <v>180</v>
      </c>
      <c r="B38" t="s">
        <v>181</v>
      </c>
      <c r="C38" t="s">
        <v>182</v>
      </c>
      <c r="D38" t="s">
        <v>114</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t="s">
        <v>147</v>
      </c>
    </row>
    <row r="39" spans="1:37" x14ac:dyDescent="0.35">
      <c r="A39" s="36" t="s">
        <v>183</v>
      </c>
      <c r="B39" t="s">
        <v>184</v>
      </c>
      <c r="C39" t="s">
        <v>185</v>
      </c>
      <c r="D39" t="s">
        <v>114</v>
      </c>
      <c r="F39">
        <v>0.46377499999999999</v>
      </c>
      <c r="G39">
        <v>0.48621199999999998</v>
      </c>
      <c r="H39">
        <v>0.384351</v>
      </c>
      <c r="I39">
        <v>0.37550499999999998</v>
      </c>
      <c r="J39">
        <v>0.36637399999999998</v>
      </c>
      <c r="K39">
        <v>0.36942199999999997</v>
      </c>
      <c r="L39">
        <v>0.38119199999999998</v>
      </c>
      <c r="M39">
        <v>0.38066800000000001</v>
      </c>
      <c r="N39">
        <v>0.39025700000000002</v>
      </c>
      <c r="O39">
        <v>0.39512599999999998</v>
      </c>
      <c r="P39">
        <v>0.38650400000000001</v>
      </c>
      <c r="Q39">
        <v>0.39230199999999998</v>
      </c>
      <c r="R39">
        <v>0.39027200000000001</v>
      </c>
      <c r="S39">
        <v>0.38999299999999998</v>
      </c>
      <c r="T39">
        <v>0.397843</v>
      </c>
      <c r="U39">
        <v>0.40171000000000001</v>
      </c>
      <c r="V39">
        <v>0.41933599999999999</v>
      </c>
      <c r="W39">
        <v>0.433282</v>
      </c>
      <c r="X39">
        <v>0.43360599999999999</v>
      </c>
      <c r="Y39">
        <v>0.44052599999999997</v>
      </c>
      <c r="Z39">
        <v>0.43903799999999998</v>
      </c>
      <c r="AA39">
        <v>0.44025500000000001</v>
      </c>
      <c r="AB39">
        <v>0.44013600000000003</v>
      </c>
      <c r="AC39">
        <v>0.42452499999999999</v>
      </c>
      <c r="AD39">
        <v>0.42163</v>
      </c>
      <c r="AE39">
        <v>0.42396499999999998</v>
      </c>
      <c r="AF39">
        <v>0.42899300000000001</v>
      </c>
      <c r="AG39">
        <v>0.43653900000000001</v>
      </c>
      <c r="AH39">
        <v>0.44256499999999999</v>
      </c>
      <c r="AI39">
        <v>0.444884</v>
      </c>
      <c r="AJ39">
        <v>0.45450699999999999</v>
      </c>
      <c r="AK39" s="25">
        <v>-1E-3</v>
      </c>
    </row>
    <row r="40" spans="1:37" x14ac:dyDescent="0.35">
      <c r="A40" s="36" t="s">
        <v>118</v>
      </c>
      <c r="B40" t="s">
        <v>186</v>
      </c>
      <c r="C40" t="s">
        <v>187</v>
      </c>
      <c r="D40" t="s">
        <v>114</v>
      </c>
      <c r="F40">
        <v>0.65029899999999996</v>
      </c>
      <c r="G40">
        <v>0.679087</v>
      </c>
      <c r="H40">
        <v>0.57696099999999995</v>
      </c>
      <c r="I40">
        <v>0.572133</v>
      </c>
      <c r="J40">
        <v>0.56640000000000001</v>
      </c>
      <c r="K40">
        <v>0.57344700000000004</v>
      </c>
      <c r="L40">
        <v>0.588422</v>
      </c>
      <c r="M40">
        <v>0.59062300000000001</v>
      </c>
      <c r="N40">
        <v>0.60268299999999997</v>
      </c>
      <c r="O40">
        <v>0.61014699999999999</v>
      </c>
      <c r="P40">
        <v>0.60473200000000005</v>
      </c>
      <c r="Q40">
        <v>0.61365199999999998</v>
      </c>
      <c r="R40">
        <v>0.61445899999999998</v>
      </c>
      <c r="S40">
        <v>0.61724900000000005</v>
      </c>
      <c r="T40">
        <v>0.62851800000000002</v>
      </c>
      <c r="U40">
        <v>0.63577600000000001</v>
      </c>
      <c r="V40">
        <v>0.65634599999999998</v>
      </c>
      <c r="W40">
        <v>0.67305800000000005</v>
      </c>
      <c r="X40">
        <v>0.67643399999999998</v>
      </c>
      <c r="Y40">
        <v>0.68634499999999998</v>
      </c>
      <c r="Z40">
        <v>0.68793000000000004</v>
      </c>
      <c r="AA40">
        <v>0.692693</v>
      </c>
      <c r="AB40">
        <v>0.696353</v>
      </c>
      <c r="AC40">
        <v>0.68467800000000001</v>
      </c>
      <c r="AD40">
        <v>0.68571199999999999</v>
      </c>
      <c r="AE40">
        <v>0.69207700000000005</v>
      </c>
      <c r="AF40">
        <v>0.70099599999999995</v>
      </c>
      <c r="AG40">
        <v>0.71247099999999997</v>
      </c>
      <c r="AH40">
        <v>0.72264499999999998</v>
      </c>
      <c r="AI40">
        <v>0.72968299999999997</v>
      </c>
      <c r="AJ40">
        <v>0.74402400000000002</v>
      </c>
      <c r="AK40" s="25">
        <v>4.0000000000000001E-3</v>
      </c>
    </row>
    <row r="41" spans="1:37" x14ac:dyDescent="0.35">
      <c r="A41" s="36" t="s">
        <v>121</v>
      </c>
      <c r="B41" t="s">
        <v>188</v>
      </c>
      <c r="C41" t="s">
        <v>189</v>
      </c>
      <c r="D41" t="s">
        <v>114</v>
      </c>
      <c r="F41">
        <v>0.96288899999999999</v>
      </c>
      <c r="G41">
        <v>0.98363500000000004</v>
      </c>
      <c r="H41">
        <v>1.078749</v>
      </c>
      <c r="I41">
        <v>1.0878060000000001</v>
      </c>
      <c r="J41">
        <v>1.1008929999999999</v>
      </c>
      <c r="K41">
        <v>1.112285</v>
      </c>
      <c r="L41">
        <v>1.121939</v>
      </c>
      <c r="M41">
        <v>1.1180129999999999</v>
      </c>
      <c r="N41">
        <v>1.1309070000000001</v>
      </c>
      <c r="O41">
        <v>1.142182</v>
      </c>
      <c r="P41">
        <v>1.067901</v>
      </c>
      <c r="Q41">
        <v>1.0723849999999999</v>
      </c>
      <c r="R41">
        <v>1.075404</v>
      </c>
      <c r="S41">
        <v>1.083496</v>
      </c>
      <c r="T41">
        <v>1.0982350000000001</v>
      </c>
      <c r="U41">
        <v>1.106325</v>
      </c>
      <c r="V41">
        <v>1.125116</v>
      </c>
      <c r="W41">
        <v>1.1370690000000001</v>
      </c>
      <c r="X41">
        <v>1.148773</v>
      </c>
      <c r="Y41">
        <v>1.1534610000000001</v>
      </c>
      <c r="Z41">
        <v>1.161875</v>
      </c>
      <c r="AA41">
        <v>1.17449</v>
      </c>
      <c r="AB41">
        <v>1.1866410000000001</v>
      </c>
      <c r="AC41">
        <v>1.1998439999999999</v>
      </c>
      <c r="AD41">
        <v>1.208021</v>
      </c>
      <c r="AE41">
        <v>1.2151000000000001</v>
      </c>
      <c r="AF41">
        <v>1.227609</v>
      </c>
      <c r="AG41">
        <v>1.240051</v>
      </c>
      <c r="AH41">
        <v>1.250553</v>
      </c>
      <c r="AI41">
        <v>1.2598469999999999</v>
      </c>
      <c r="AJ41">
        <v>1.2711460000000001</v>
      </c>
      <c r="AK41" s="25">
        <v>8.9999999999999993E-3</v>
      </c>
    </row>
    <row r="42" spans="1:37" x14ac:dyDescent="0.35">
      <c r="A42" s="36" t="s">
        <v>190</v>
      </c>
      <c r="B42" t="s">
        <v>191</v>
      </c>
      <c r="C42" t="s">
        <v>192</v>
      </c>
      <c r="D42" t="s">
        <v>114</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147</v>
      </c>
    </row>
    <row r="43" spans="1:37" x14ac:dyDescent="0.35">
      <c r="A43" s="36" t="s">
        <v>193</v>
      </c>
      <c r="B43" t="s">
        <v>194</v>
      </c>
      <c r="C43" t="s">
        <v>195</v>
      </c>
      <c r="D43" t="s">
        <v>114</v>
      </c>
      <c r="F43">
        <v>0.28741899999999998</v>
      </c>
      <c r="G43">
        <v>0.28118500000000002</v>
      </c>
      <c r="H43">
        <v>0.279584</v>
      </c>
      <c r="I43">
        <v>0.28892000000000001</v>
      </c>
      <c r="J43">
        <v>0.28322599999999998</v>
      </c>
      <c r="K43">
        <v>0.283387</v>
      </c>
      <c r="L43">
        <v>0.28504499999999999</v>
      </c>
      <c r="M43">
        <v>0.28822799999999998</v>
      </c>
      <c r="N43">
        <v>0.29441000000000001</v>
      </c>
      <c r="O43">
        <v>0.29430099999999998</v>
      </c>
      <c r="P43">
        <v>0.30094799999999999</v>
      </c>
      <c r="Q43">
        <v>0.31120399999999998</v>
      </c>
      <c r="R43">
        <v>0.31890200000000002</v>
      </c>
      <c r="S43">
        <v>0.33055299999999999</v>
      </c>
      <c r="T43">
        <v>0.33546500000000001</v>
      </c>
      <c r="U43">
        <v>0.33269900000000002</v>
      </c>
      <c r="V43">
        <v>0.32720300000000002</v>
      </c>
      <c r="W43">
        <v>0.32995400000000003</v>
      </c>
      <c r="X43">
        <v>0.32271499999999997</v>
      </c>
      <c r="Y43">
        <v>0.32466800000000001</v>
      </c>
      <c r="Z43">
        <v>0.32738400000000001</v>
      </c>
      <c r="AA43">
        <v>0.33183200000000002</v>
      </c>
      <c r="AB43">
        <v>0.33252900000000002</v>
      </c>
      <c r="AC43">
        <v>0.34967700000000002</v>
      </c>
      <c r="AD43">
        <v>0.34900799999999998</v>
      </c>
      <c r="AE43">
        <v>0.33699800000000002</v>
      </c>
      <c r="AF43">
        <v>0.34682600000000002</v>
      </c>
      <c r="AG43">
        <v>0.343306</v>
      </c>
      <c r="AH43">
        <v>0.34277299999999999</v>
      </c>
      <c r="AI43">
        <v>0.33455099999999999</v>
      </c>
      <c r="AJ43">
        <v>0.32361899999999999</v>
      </c>
      <c r="AK43" s="25">
        <v>4.0000000000000001E-3</v>
      </c>
    </row>
    <row r="44" spans="1:37" x14ac:dyDescent="0.35">
      <c r="A44" s="36" t="s">
        <v>196</v>
      </c>
      <c r="B44" t="s">
        <v>197</v>
      </c>
      <c r="C44" t="s">
        <v>198</v>
      </c>
      <c r="D44" t="s">
        <v>114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t="s">
        <v>147</v>
      </c>
    </row>
    <row r="45" spans="1:37" x14ac:dyDescent="0.35">
      <c r="A45" s="36" t="s">
        <v>199</v>
      </c>
      <c r="B45" t="s">
        <v>200</v>
      </c>
      <c r="C45" t="s">
        <v>201</v>
      </c>
      <c r="D45" t="s">
        <v>114</v>
      </c>
      <c r="F45">
        <v>1.2503089999999999</v>
      </c>
      <c r="G45">
        <v>1.2648189999999999</v>
      </c>
      <c r="H45">
        <v>1.358333</v>
      </c>
      <c r="I45">
        <v>1.376727</v>
      </c>
      <c r="J45">
        <v>1.3841190000000001</v>
      </c>
      <c r="K45">
        <v>1.395672</v>
      </c>
      <c r="L45">
        <v>1.406984</v>
      </c>
      <c r="M45">
        <v>1.4062399999999999</v>
      </c>
      <c r="N45">
        <v>1.425316</v>
      </c>
      <c r="O45">
        <v>1.436483</v>
      </c>
      <c r="P45">
        <v>1.368849</v>
      </c>
      <c r="Q45">
        <v>1.383589</v>
      </c>
      <c r="R45">
        <v>1.394306</v>
      </c>
      <c r="S45">
        <v>1.4140489999999999</v>
      </c>
      <c r="T45">
        <v>1.4337</v>
      </c>
      <c r="U45">
        <v>1.4390240000000001</v>
      </c>
      <c r="V45">
        <v>1.4523189999999999</v>
      </c>
      <c r="W45">
        <v>1.4670240000000001</v>
      </c>
      <c r="X45">
        <v>1.4714879999999999</v>
      </c>
      <c r="Y45">
        <v>1.478129</v>
      </c>
      <c r="Z45">
        <v>1.4892590000000001</v>
      </c>
      <c r="AA45">
        <v>1.5063219999999999</v>
      </c>
      <c r="AB45">
        <v>1.519169</v>
      </c>
      <c r="AC45">
        <v>1.5495209999999999</v>
      </c>
      <c r="AD45">
        <v>1.5570299999999999</v>
      </c>
      <c r="AE45">
        <v>1.552098</v>
      </c>
      <c r="AF45">
        <v>1.574435</v>
      </c>
      <c r="AG45">
        <v>1.5833569999999999</v>
      </c>
      <c r="AH45">
        <v>1.5933269999999999</v>
      </c>
      <c r="AI45">
        <v>1.594398</v>
      </c>
      <c r="AJ45">
        <v>1.5947640000000001</v>
      </c>
      <c r="AK45" s="25">
        <v>8.0000000000000002E-3</v>
      </c>
    </row>
    <row r="46" spans="1:37" x14ac:dyDescent="0.35">
      <c r="A46" s="36" t="s">
        <v>202</v>
      </c>
      <c r="B46" t="s">
        <v>203</v>
      </c>
      <c r="C46" t="s">
        <v>204</v>
      </c>
      <c r="D46" t="s">
        <v>114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147</v>
      </c>
    </row>
    <row r="47" spans="1:37" x14ac:dyDescent="0.35">
      <c r="A47" s="36" t="s">
        <v>205</v>
      </c>
      <c r="B47" t="s">
        <v>206</v>
      </c>
      <c r="C47" t="s">
        <v>207</v>
      </c>
      <c r="D47" t="s">
        <v>114</v>
      </c>
      <c r="F47">
        <v>2.9201000000000001E-2</v>
      </c>
      <c r="G47">
        <v>2.8906000000000001E-2</v>
      </c>
      <c r="H47">
        <v>2.9176000000000001E-2</v>
      </c>
      <c r="I47">
        <v>2.9041999999999998E-2</v>
      </c>
      <c r="J47">
        <v>2.8677000000000001E-2</v>
      </c>
      <c r="K47">
        <v>2.8306999999999999E-2</v>
      </c>
      <c r="L47">
        <v>2.7900999999999999E-2</v>
      </c>
      <c r="M47">
        <v>2.7434E-2</v>
      </c>
      <c r="N47">
        <v>2.6929000000000002E-2</v>
      </c>
      <c r="O47">
        <v>2.6487E-2</v>
      </c>
      <c r="P47">
        <v>2.6032E-2</v>
      </c>
      <c r="Q47">
        <v>2.5656999999999999E-2</v>
      </c>
      <c r="R47">
        <v>2.5225000000000001E-2</v>
      </c>
      <c r="S47">
        <v>2.4819000000000001E-2</v>
      </c>
      <c r="T47">
        <v>2.4435999999999999E-2</v>
      </c>
      <c r="U47">
        <v>2.4351000000000001E-2</v>
      </c>
      <c r="V47">
        <v>2.4250000000000001E-2</v>
      </c>
      <c r="W47">
        <v>2.4160999999999998E-2</v>
      </c>
      <c r="X47">
        <v>2.4240999999999999E-2</v>
      </c>
      <c r="Y47">
        <v>2.4194E-2</v>
      </c>
      <c r="Z47">
        <v>2.4163E-2</v>
      </c>
      <c r="AA47">
        <v>2.4169E-2</v>
      </c>
      <c r="AB47">
        <v>2.4206999999999999E-2</v>
      </c>
      <c r="AC47">
        <v>2.4264999999999998E-2</v>
      </c>
      <c r="AD47">
        <v>2.4317999999999999E-2</v>
      </c>
      <c r="AE47">
        <v>2.4375000000000001E-2</v>
      </c>
      <c r="AF47">
        <v>2.4457E-2</v>
      </c>
      <c r="AG47">
        <v>2.4531000000000001E-2</v>
      </c>
      <c r="AH47">
        <v>2.46E-2</v>
      </c>
      <c r="AI47">
        <v>2.4802999999999999E-2</v>
      </c>
      <c r="AJ47">
        <v>2.4896999999999999E-2</v>
      </c>
      <c r="AK47" s="25">
        <v>-5.0000000000000001E-3</v>
      </c>
    </row>
    <row r="48" spans="1:37" x14ac:dyDescent="0.35">
      <c r="A48" s="36" t="s">
        <v>208</v>
      </c>
      <c r="B48" t="s">
        <v>209</v>
      </c>
      <c r="C48" t="s">
        <v>210</v>
      </c>
      <c r="D48" t="s">
        <v>114</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t="s">
        <v>147</v>
      </c>
    </row>
    <row r="49" spans="1:37" x14ac:dyDescent="0.35">
      <c r="A49" s="36" t="s">
        <v>211</v>
      </c>
      <c r="B49" t="s">
        <v>212</v>
      </c>
      <c r="C49" t="s">
        <v>213</v>
      </c>
      <c r="D49" t="s">
        <v>114</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t="s">
        <v>147</v>
      </c>
    </row>
    <row r="50" spans="1:37" x14ac:dyDescent="0.35">
      <c r="A50" s="36" t="s">
        <v>214</v>
      </c>
      <c r="B50" t="s">
        <v>215</v>
      </c>
      <c r="C50" t="s">
        <v>216</v>
      </c>
      <c r="D50" t="s">
        <v>114</v>
      </c>
      <c r="F50">
        <v>2.9201000000000001E-2</v>
      </c>
      <c r="G50">
        <v>2.8906000000000001E-2</v>
      </c>
      <c r="H50">
        <v>2.9176000000000001E-2</v>
      </c>
      <c r="I50">
        <v>2.9041999999999998E-2</v>
      </c>
      <c r="J50">
        <v>2.8677000000000001E-2</v>
      </c>
      <c r="K50">
        <v>2.8306999999999999E-2</v>
      </c>
      <c r="L50">
        <v>2.7900999999999999E-2</v>
      </c>
      <c r="M50">
        <v>2.7434E-2</v>
      </c>
      <c r="N50">
        <v>2.6929000000000002E-2</v>
      </c>
      <c r="O50">
        <v>2.6487E-2</v>
      </c>
      <c r="P50">
        <v>2.6032E-2</v>
      </c>
      <c r="Q50">
        <v>2.5656999999999999E-2</v>
      </c>
      <c r="R50">
        <v>2.5225000000000001E-2</v>
      </c>
      <c r="S50">
        <v>2.4819000000000001E-2</v>
      </c>
      <c r="T50">
        <v>2.4435999999999999E-2</v>
      </c>
      <c r="U50">
        <v>2.4351000000000001E-2</v>
      </c>
      <c r="V50">
        <v>2.4250000000000001E-2</v>
      </c>
      <c r="W50">
        <v>2.4160999999999998E-2</v>
      </c>
      <c r="X50">
        <v>2.4240999999999999E-2</v>
      </c>
      <c r="Y50">
        <v>2.4194E-2</v>
      </c>
      <c r="Z50">
        <v>2.4163E-2</v>
      </c>
      <c r="AA50">
        <v>2.4169E-2</v>
      </c>
      <c r="AB50">
        <v>2.4206999999999999E-2</v>
      </c>
      <c r="AC50">
        <v>2.4264999999999998E-2</v>
      </c>
      <c r="AD50">
        <v>2.4317999999999999E-2</v>
      </c>
      <c r="AE50">
        <v>2.4375000000000001E-2</v>
      </c>
      <c r="AF50">
        <v>2.4457E-2</v>
      </c>
      <c r="AG50">
        <v>2.4531000000000001E-2</v>
      </c>
      <c r="AH50">
        <v>2.46E-2</v>
      </c>
      <c r="AI50">
        <v>2.4802999999999999E-2</v>
      </c>
      <c r="AJ50">
        <v>2.4896999999999999E-2</v>
      </c>
      <c r="AK50" s="25">
        <v>-5.0000000000000001E-3</v>
      </c>
    </row>
    <row r="51" spans="1:37" x14ac:dyDescent="0.35">
      <c r="A51" s="36" t="s">
        <v>217</v>
      </c>
      <c r="B51" t="s">
        <v>218</v>
      </c>
      <c r="C51" t="s">
        <v>219</v>
      </c>
      <c r="D51" t="s">
        <v>114</v>
      </c>
      <c r="F51">
        <v>0.12955700000000001</v>
      </c>
      <c r="G51">
        <v>0.12639700000000001</v>
      </c>
      <c r="H51">
        <v>0.12503700000000001</v>
      </c>
      <c r="I51">
        <v>0.125164</v>
      </c>
      <c r="J51">
        <v>0.12548200000000001</v>
      </c>
      <c r="K51">
        <v>0.126279</v>
      </c>
      <c r="L51">
        <v>0.12659500000000001</v>
      </c>
      <c r="M51">
        <v>0.12698400000000001</v>
      </c>
      <c r="N51">
        <v>0.12731600000000001</v>
      </c>
      <c r="O51">
        <v>0.12764800000000001</v>
      </c>
      <c r="P51">
        <v>0.12806400000000001</v>
      </c>
      <c r="Q51">
        <v>0.12934899999999999</v>
      </c>
      <c r="R51">
        <v>0.12978400000000001</v>
      </c>
      <c r="S51">
        <v>0.13034200000000001</v>
      </c>
      <c r="T51">
        <v>0.13102800000000001</v>
      </c>
      <c r="U51">
        <v>0.13167100000000001</v>
      </c>
      <c r="V51">
        <v>0.13219400000000001</v>
      </c>
      <c r="W51">
        <v>0.132746</v>
      </c>
      <c r="X51">
        <v>0.133328</v>
      </c>
      <c r="Y51">
        <v>0.13400799999999999</v>
      </c>
      <c r="Z51">
        <v>0.134746</v>
      </c>
      <c r="AA51">
        <v>0.13547999999999999</v>
      </c>
      <c r="AB51">
        <v>0.136383</v>
      </c>
      <c r="AC51">
        <v>0.13747300000000001</v>
      </c>
      <c r="AD51">
        <v>0.13853799999999999</v>
      </c>
      <c r="AE51">
        <v>0.14024700000000001</v>
      </c>
      <c r="AF51">
        <v>0.14067399999999999</v>
      </c>
      <c r="AG51">
        <v>0.14283299999999999</v>
      </c>
      <c r="AH51">
        <v>0.14381099999999999</v>
      </c>
      <c r="AI51">
        <v>0.14497299999999999</v>
      </c>
      <c r="AJ51">
        <v>0.14615800000000001</v>
      </c>
      <c r="AK51" s="25">
        <v>4.0000000000000001E-3</v>
      </c>
    </row>
    <row r="52" spans="1:37" x14ac:dyDescent="0.35">
      <c r="A52" s="36" t="s">
        <v>124</v>
      </c>
      <c r="B52" t="s">
        <v>220</v>
      </c>
      <c r="C52" t="s">
        <v>221</v>
      </c>
      <c r="D52" t="s">
        <v>114</v>
      </c>
      <c r="F52">
        <v>0.14011199999999999</v>
      </c>
      <c r="G52">
        <v>0.140122</v>
      </c>
      <c r="H52">
        <v>0.14511499999999999</v>
      </c>
      <c r="I52">
        <v>0.14643900000000001</v>
      </c>
      <c r="J52">
        <v>0.14805299999999999</v>
      </c>
      <c r="K52">
        <v>0.15001200000000001</v>
      </c>
      <c r="L52">
        <v>0.15127399999999999</v>
      </c>
      <c r="M52">
        <v>0.15207899999999999</v>
      </c>
      <c r="N52">
        <v>0.15235699999999999</v>
      </c>
      <c r="O52">
        <v>0.15287100000000001</v>
      </c>
      <c r="P52">
        <v>0.15401500000000001</v>
      </c>
      <c r="Q52">
        <v>0.155249</v>
      </c>
      <c r="R52">
        <v>0.155885</v>
      </c>
      <c r="S52">
        <v>0.15607499999999999</v>
      </c>
      <c r="T52">
        <v>0.15626200000000001</v>
      </c>
      <c r="U52">
        <v>0.15726799999999999</v>
      </c>
      <c r="V52">
        <v>0.158141</v>
      </c>
      <c r="W52">
        <v>0.15901499999999999</v>
      </c>
      <c r="X52">
        <v>0.160631</v>
      </c>
      <c r="Y52">
        <v>0.16212099999999999</v>
      </c>
      <c r="Z52">
        <v>0.16342400000000001</v>
      </c>
      <c r="AA52">
        <v>0.165296</v>
      </c>
      <c r="AB52">
        <v>0.16736500000000001</v>
      </c>
      <c r="AC52">
        <v>0.16964399999999999</v>
      </c>
      <c r="AD52">
        <v>0.171934</v>
      </c>
      <c r="AE52">
        <v>0.17435999999999999</v>
      </c>
      <c r="AF52">
        <v>0.176786</v>
      </c>
      <c r="AG52">
        <v>0.17935499999999999</v>
      </c>
      <c r="AH52">
        <v>0.18190500000000001</v>
      </c>
      <c r="AI52">
        <v>0.18468999999999999</v>
      </c>
      <c r="AJ52">
        <v>0.18754100000000001</v>
      </c>
      <c r="AK52" s="25">
        <v>0.01</v>
      </c>
    </row>
    <row r="53" spans="1:37" x14ac:dyDescent="0.35">
      <c r="A53" s="36" t="s">
        <v>127</v>
      </c>
      <c r="B53" t="s">
        <v>222</v>
      </c>
      <c r="C53" t="s">
        <v>223</v>
      </c>
      <c r="D53" t="s">
        <v>114</v>
      </c>
      <c r="F53">
        <v>0.29591899999999999</v>
      </c>
      <c r="G53">
        <v>0.29723899999999998</v>
      </c>
      <c r="H53">
        <v>0.30634</v>
      </c>
      <c r="I53">
        <v>0.31398100000000001</v>
      </c>
      <c r="J53">
        <v>0.319355</v>
      </c>
      <c r="K53">
        <v>0.325708</v>
      </c>
      <c r="L53">
        <v>0.33184900000000001</v>
      </c>
      <c r="M53">
        <v>0.33515600000000001</v>
      </c>
      <c r="N53">
        <v>0.34001999999999999</v>
      </c>
      <c r="O53">
        <v>0.34414</v>
      </c>
      <c r="P53">
        <v>0.34595199999999998</v>
      </c>
      <c r="Q53">
        <v>0.34979100000000002</v>
      </c>
      <c r="R53">
        <v>0.35326299999999999</v>
      </c>
      <c r="S53">
        <v>0.356904</v>
      </c>
      <c r="T53">
        <v>0.36192299999999999</v>
      </c>
      <c r="U53">
        <v>0.36586200000000002</v>
      </c>
      <c r="V53">
        <v>0.37137999999999999</v>
      </c>
      <c r="W53">
        <v>0.37502600000000003</v>
      </c>
      <c r="X53">
        <v>0.379552</v>
      </c>
      <c r="Y53">
        <v>0.38438099999999997</v>
      </c>
      <c r="Z53">
        <v>0.38868000000000003</v>
      </c>
      <c r="AA53">
        <v>0.39433600000000002</v>
      </c>
      <c r="AB53">
        <v>0.40020899999999998</v>
      </c>
      <c r="AC53">
        <v>0.40581299999999998</v>
      </c>
      <c r="AD53">
        <v>0.411047</v>
      </c>
      <c r="AE53">
        <v>0.416321</v>
      </c>
      <c r="AF53">
        <v>0.42221999999999998</v>
      </c>
      <c r="AG53">
        <v>0.42847400000000002</v>
      </c>
      <c r="AH53">
        <v>0.43439</v>
      </c>
      <c r="AI53">
        <v>0.44036900000000001</v>
      </c>
      <c r="AJ53">
        <v>0.447216</v>
      </c>
      <c r="AK53" s="25">
        <v>1.4E-2</v>
      </c>
    </row>
    <row r="54" spans="1:37" x14ac:dyDescent="0.35">
      <c r="A54" s="36" t="s">
        <v>130</v>
      </c>
      <c r="B54" t="s">
        <v>224</v>
      </c>
      <c r="C54" t="s">
        <v>225</v>
      </c>
      <c r="D54" t="s">
        <v>114</v>
      </c>
      <c r="F54">
        <v>2.4953979999999998</v>
      </c>
      <c r="G54">
        <v>2.5365709999999999</v>
      </c>
      <c r="H54">
        <v>2.5409630000000001</v>
      </c>
      <c r="I54">
        <v>2.5634860000000002</v>
      </c>
      <c r="J54">
        <v>2.5720860000000001</v>
      </c>
      <c r="K54">
        <v>2.5994250000000001</v>
      </c>
      <c r="L54">
        <v>2.6330249999999999</v>
      </c>
      <c r="M54">
        <v>2.6385169999999998</v>
      </c>
      <c r="N54">
        <v>2.6746210000000001</v>
      </c>
      <c r="O54">
        <v>2.6977769999999999</v>
      </c>
      <c r="P54">
        <v>2.6276440000000001</v>
      </c>
      <c r="Q54">
        <v>2.6572870000000002</v>
      </c>
      <c r="R54">
        <v>2.6729229999999999</v>
      </c>
      <c r="S54">
        <v>2.6994379999999998</v>
      </c>
      <c r="T54">
        <v>2.7358660000000001</v>
      </c>
      <c r="U54">
        <v>2.753952</v>
      </c>
      <c r="V54">
        <v>2.7946300000000002</v>
      </c>
      <c r="W54">
        <v>2.8310309999999999</v>
      </c>
      <c r="X54">
        <v>2.8456739999999998</v>
      </c>
      <c r="Y54">
        <v>2.8691779999999998</v>
      </c>
      <c r="Z54">
        <v>2.8882020000000002</v>
      </c>
      <c r="AA54">
        <v>2.9182939999999999</v>
      </c>
      <c r="AB54">
        <v>2.943686</v>
      </c>
      <c r="AC54">
        <v>2.9713940000000001</v>
      </c>
      <c r="AD54">
        <v>2.9885790000000001</v>
      </c>
      <c r="AE54">
        <v>2.9994779999999999</v>
      </c>
      <c r="AF54">
        <v>3.0395669999999999</v>
      </c>
      <c r="AG54">
        <v>3.071021</v>
      </c>
      <c r="AH54">
        <v>3.100679</v>
      </c>
      <c r="AI54">
        <v>3.1189170000000002</v>
      </c>
      <c r="AJ54">
        <v>3.1446000000000001</v>
      </c>
      <c r="AK54" s="25">
        <v>8.0000000000000002E-3</v>
      </c>
    </row>
    <row r="55" spans="1:37" x14ac:dyDescent="0.35">
      <c r="A55" s="36" t="s">
        <v>133</v>
      </c>
      <c r="B55" t="s">
        <v>226</v>
      </c>
      <c r="C55" t="s">
        <v>227</v>
      </c>
      <c r="D55" t="s">
        <v>114</v>
      </c>
      <c r="F55">
        <v>0.41914200000000001</v>
      </c>
      <c r="G55">
        <v>0.41302499999999998</v>
      </c>
      <c r="H55">
        <v>0.44918400000000003</v>
      </c>
      <c r="I55">
        <v>0.45765699999999998</v>
      </c>
      <c r="J55">
        <v>0.44755299999999998</v>
      </c>
      <c r="K55">
        <v>0.44406699999999999</v>
      </c>
      <c r="L55">
        <v>0.41950999999999999</v>
      </c>
      <c r="M55">
        <v>0.42436299999999999</v>
      </c>
      <c r="N55">
        <v>0.43014200000000002</v>
      </c>
      <c r="O55">
        <v>0.43928699999999998</v>
      </c>
      <c r="P55">
        <v>0.42870999999999998</v>
      </c>
      <c r="Q55">
        <v>0.41466599999999998</v>
      </c>
      <c r="R55">
        <v>0.40816799999999998</v>
      </c>
      <c r="S55">
        <v>0.41036299999999998</v>
      </c>
      <c r="T55">
        <v>0.41532200000000002</v>
      </c>
      <c r="U55">
        <v>0.42113</v>
      </c>
      <c r="V55">
        <v>0.42622300000000002</v>
      </c>
      <c r="W55">
        <v>0.42525499999999999</v>
      </c>
      <c r="X55">
        <v>0.42632799999999998</v>
      </c>
      <c r="Y55">
        <v>0.42763899999999999</v>
      </c>
      <c r="Z55">
        <v>0.43418499999999999</v>
      </c>
      <c r="AA55">
        <v>0.44025300000000001</v>
      </c>
      <c r="AB55">
        <v>0.44379299999999999</v>
      </c>
      <c r="AC55">
        <v>0.448963</v>
      </c>
      <c r="AD55">
        <v>0.46052500000000002</v>
      </c>
      <c r="AE55">
        <v>0.48127300000000001</v>
      </c>
      <c r="AF55">
        <v>0.49542700000000001</v>
      </c>
      <c r="AG55">
        <v>0.49501899999999999</v>
      </c>
      <c r="AH55">
        <v>0.49813499999999999</v>
      </c>
      <c r="AI55">
        <v>0.50404800000000005</v>
      </c>
      <c r="AJ55">
        <v>0.509826</v>
      </c>
      <c r="AK55" s="25">
        <v>7.0000000000000001E-3</v>
      </c>
    </row>
    <row r="56" spans="1:37" x14ac:dyDescent="0.35">
      <c r="A56" s="36" t="s">
        <v>136</v>
      </c>
      <c r="B56" t="s">
        <v>228</v>
      </c>
      <c r="C56" t="s">
        <v>229</v>
      </c>
      <c r="D56" t="s">
        <v>114</v>
      </c>
      <c r="F56">
        <v>2.9145400000000001</v>
      </c>
      <c r="G56">
        <v>2.949595</v>
      </c>
      <c r="H56">
        <v>2.9901469999999999</v>
      </c>
      <c r="I56">
        <v>3.0211429999999999</v>
      </c>
      <c r="J56">
        <v>3.0196390000000002</v>
      </c>
      <c r="K56">
        <v>3.0434920000000001</v>
      </c>
      <c r="L56">
        <v>3.0525350000000002</v>
      </c>
      <c r="M56">
        <v>3.0628799999999998</v>
      </c>
      <c r="N56">
        <v>3.1047639999999999</v>
      </c>
      <c r="O56">
        <v>3.1370640000000001</v>
      </c>
      <c r="P56">
        <v>3.0563549999999999</v>
      </c>
      <c r="Q56">
        <v>3.0719530000000002</v>
      </c>
      <c r="R56">
        <v>3.0810900000000001</v>
      </c>
      <c r="S56">
        <v>3.1098020000000002</v>
      </c>
      <c r="T56">
        <v>3.1511879999999999</v>
      </c>
      <c r="U56">
        <v>3.1750820000000002</v>
      </c>
      <c r="V56">
        <v>3.220853</v>
      </c>
      <c r="W56">
        <v>3.2562859999999998</v>
      </c>
      <c r="X56">
        <v>3.2720020000000001</v>
      </c>
      <c r="Y56">
        <v>3.296818</v>
      </c>
      <c r="Z56">
        <v>3.322387</v>
      </c>
      <c r="AA56">
        <v>3.3585470000000002</v>
      </c>
      <c r="AB56">
        <v>3.3874789999999999</v>
      </c>
      <c r="AC56">
        <v>3.420356</v>
      </c>
      <c r="AD56">
        <v>3.4491040000000002</v>
      </c>
      <c r="AE56">
        <v>3.4807510000000002</v>
      </c>
      <c r="AF56">
        <v>3.5349949999999999</v>
      </c>
      <c r="AG56">
        <v>3.5660409999999998</v>
      </c>
      <c r="AH56">
        <v>3.598814</v>
      </c>
      <c r="AI56">
        <v>3.6229640000000001</v>
      </c>
      <c r="AJ56">
        <v>3.6544270000000001</v>
      </c>
      <c r="AK56" s="25">
        <v>8.0000000000000002E-3</v>
      </c>
    </row>
    <row r="57" spans="1:37" x14ac:dyDescent="0.35">
      <c r="AK57" s="25"/>
    </row>
    <row r="58" spans="1:37" x14ac:dyDescent="0.35">
      <c r="A58" s="1" t="s">
        <v>230</v>
      </c>
      <c r="C58" t="s">
        <v>231</v>
      </c>
    </row>
    <row r="59" spans="1:37" x14ac:dyDescent="0.35">
      <c r="A59" s="36" t="s">
        <v>111</v>
      </c>
      <c r="B59" t="s">
        <v>232</v>
      </c>
      <c r="C59" t="s">
        <v>233</v>
      </c>
      <c r="D59" t="s">
        <v>114</v>
      </c>
      <c r="F59">
        <v>9.8499999999999998E-4</v>
      </c>
      <c r="G59">
        <v>1.052E-3</v>
      </c>
      <c r="H59">
        <v>1.0629999999999999E-3</v>
      </c>
      <c r="I59">
        <v>1.096E-3</v>
      </c>
      <c r="J59">
        <v>1.108E-3</v>
      </c>
      <c r="K59">
        <v>1.1230000000000001E-3</v>
      </c>
      <c r="L59">
        <v>1.124E-3</v>
      </c>
      <c r="M59">
        <v>1.122E-3</v>
      </c>
      <c r="N59">
        <v>1.121E-3</v>
      </c>
      <c r="O59">
        <v>1.119E-3</v>
      </c>
      <c r="P59">
        <v>1.1310000000000001E-3</v>
      </c>
      <c r="Q59">
        <v>1.1299999999999999E-3</v>
      </c>
      <c r="R59">
        <v>1.1349999999999999E-3</v>
      </c>
      <c r="S59">
        <v>1.1379999999999999E-3</v>
      </c>
      <c r="T59">
        <v>1.1529999999999999E-3</v>
      </c>
      <c r="U59">
        <v>1.17E-3</v>
      </c>
      <c r="V59">
        <v>1.188E-3</v>
      </c>
      <c r="W59">
        <v>1.209E-3</v>
      </c>
      <c r="X59">
        <v>1.2340000000000001E-3</v>
      </c>
      <c r="Y59">
        <v>1.2589999999999999E-3</v>
      </c>
      <c r="Z59">
        <v>1.289E-3</v>
      </c>
      <c r="AA59">
        <v>1.3190000000000001E-3</v>
      </c>
      <c r="AB59">
        <v>1.3519999999999999E-3</v>
      </c>
      <c r="AC59">
        <v>1.389E-3</v>
      </c>
      <c r="AD59">
        <v>1.426E-3</v>
      </c>
      <c r="AE59">
        <v>1.4660000000000001E-3</v>
      </c>
      <c r="AF59">
        <v>1.5100000000000001E-3</v>
      </c>
      <c r="AG59">
        <v>1.5529999999999999E-3</v>
      </c>
      <c r="AH59">
        <v>1.6000000000000001E-3</v>
      </c>
      <c r="AI59">
        <v>1.6479999999999999E-3</v>
      </c>
      <c r="AJ59">
        <v>1.6999999999999999E-3</v>
      </c>
      <c r="AK59" s="25">
        <v>1.7999999999999999E-2</v>
      </c>
    </row>
    <row r="60" spans="1:37" x14ac:dyDescent="0.35">
      <c r="A60" s="36" t="s">
        <v>142</v>
      </c>
      <c r="B60" t="s">
        <v>234</v>
      </c>
      <c r="C60" t="s">
        <v>235</v>
      </c>
      <c r="D60" t="s">
        <v>114</v>
      </c>
      <c r="F60">
        <v>2.1221860000000001</v>
      </c>
      <c r="G60">
        <v>2.2201399999999998</v>
      </c>
      <c r="H60">
        <v>2.2223329999999999</v>
      </c>
      <c r="I60">
        <v>2.2151689999999999</v>
      </c>
      <c r="J60">
        <v>2.2039610000000001</v>
      </c>
      <c r="K60">
        <v>2.190356</v>
      </c>
      <c r="L60">
        <v>2.1743139999999999</v>
      </c>
      <c r="M60">
        <v>2.1581920000000001</v>
      </c>
      <c r="N60">
        <v>2.1429840000000002</v>
      </c>
      <c r="O60">
        <v>2.1265360000000002</v>
      </c>
      <c r="P60">
        <v>2.1111219999999999</v>
      </c>
      <c r="Q60">
        <v>2.0958039999999998</v>
      </c>
      <c r="R60">
        <v>2.0809120000000001</v>
      </c>
      <c r="S60">
        <v>2.0690620000000002</v>
      </c>
      <c r="T60">
        <v>2.0591010000000001</v>
      </c>
      <c r="U60">
        <v>2.050014</v>
      </c>
      <c r="V60">
        <v>2.0411640000000002</v>
      </c>
      <c r="W60">
        <v>2.0329540000000001</v>
      </c>
      <c r="X60">
        <v>2.025741</v>
      </c>
      <c r="Y60">
        <v>2.0201699999999998</v>
      </c>
      <c r="Z60">
        <v>2.0153219999999998</v>
      </c>
      <c r="AA60">
        <v>2.0113729999999999</v>
      </c>
      <c r="AB60">
        <v>2.0091649999999999</v>
      </c>
      <c r="AC60">
        <v>2.0083730000000002</v>
      </c>
      <c r="AD60">
        <v>2.0082429999999998</v>
      </c>
      <c r="AE60">
        <v>2.008003</v>
      </c>
      <c r="AF60">
        <v>2.0081310000000001</v>
      </c>
      <c r="AG60">
        <v>2.0084300000000002</v>
      </c>
      <c r="AH60">
        <v>2.0094029999999998</v>
      </c>
      <c r="AI60">
        <v>2.011415</v>
      </c>
      <c r="AJ60">
        <v>2.0136859999999999</v>
      </c>
      <c r="AK60" s="25">
        <v>-2E-3</v>
      </c>
    </row>
    <row r="61" spans="1:37" x14ac:dyDescent="0.35">
      <c r="A61" s="36" t="s">
        <v>236</v>
      </c>
      <c r="B61" t="s">
        <v>237</v>
      </c>
      <c r="C61" t="s">
        <v>238</v>
      </c>
      <c r="D61" t="s">
        <v>114</v>
      </c>
      <c r="F61">
        <v>2.3990000000000001E-3</v>
      </c>
      <c r="G61">
        <v>2.4919999999999999E-3</v>
      </c>
      <c r="H61">
        <v>2.7569999999999999E-3</v>
      </c>
      <c r="I61">
        <v>2.7699999999999999E-3</v>
      </c>
      <c r="J61">
        <v>2.7820000000000002E-3</v>
      </c>
      <c r="K61">
        <v>2.7789999999999998E-3</v>
      </c>
      <c r="L61">
        <v>2.7720000000000002E-3</v>
      </c>
      <c r="M61">
        <v>2.7699999999999999E-3</v>
      </c>
      <c r="N61">
        <v>2.7529999999999998E-3</v>
      </c>
      <c r="O61">
        <v>2.745E-3</v>
      </c>
      <c r="P61">
        <v>2.7369999999999998E-3</v>
      </c>
      <c r="Q61">
        <v>2.7360000000000002E-3</v>
      </c>
      <c r="R61">
        <v>2.7330000000000002E-3</v>
      </c>
      <c r="S61">
        <v>2.7360000000000002E-3</v>
      </c>
      <c r="T61">
        <v>2.7430000000000002E-3</v>
      </c>
      <c r="U61">
        <v>2.7529999999999998E-3</v>
      </c>
      <c r="V61">
        <v>2.7680000000000001E-3</v>
      </c>
      <c r="W61">
        <v>2.7829999999999999E-3</v>
      </c>
      <c r="X61">
        <v>2.7920000000000002E-3</v>
      </c>
      <c r="Y61">
        <v>2.8189999999999999E-3</v>
      </c>
      <c r="Z61">
        <v>2.8419999999999999E-3</v>
      </c>
      <c r="AA61">
        <v>2.8760000000000001E-3</v>
      </c>
      <c r="AB61">
        <v>2.9169999999999999E-3</v>
      </c>
      <c r="AC61">
        <v>2.9589999999999998E-3</v>
      </c>
      <c r="AD61">
        <v>3.0100000000000001E-3</v>
      </c>
      <c r="AE61">
        <v>3.0660000000000001E-3</v>
      </c>
      <c r="AF61">
        <v>3.1099999999999999E-3</v>
      </c>
      <c r="AG61">
        <v>3.1670000000000001E-3</v>
      </c>
      <c r="AH61">
        <v>3.2269999999999998E-3</v>
      </c>
      <c r="AI61">
        <v>3.2919999999999998E-3</v>
      </c>
      <c r="AJ61">
        <v>3.3609999999999998E-3</v>
      </c>
      <c r="AK61" s="25">
        <v>1.0999999999999999E-2</v>
      </c>
    </row>
    <row r="62" spans="1:37" x14ac:dyDescent="0.35">
      <c r="A62" s="36" t="s">
        <v>239</v>
      </c>
      <c r="B62" t="s">
        <v>240</v>
      </c>
      <c r="C62" t="s">
        <v>241</v>
      </c>
      <c r="D62" t="s">
        <v>114</v>
      </c>
      <c r="F62">
        <v>0.65227999999999997</v>
      </c>
      <c r="G62">
        <v>0.85352300000000003</v>
      </c>
      <c r="H62">
        <v>0.94130899999999995</v>
      </c>
      <c r="I62">
        <v>0.978545</v>
      </c>
      <c r="J62">
        <v>0.99780999999999997</v>
      </c>
      <c r="K62">
        <v>1.0150939999999999</v>
      </c>
      <c r="L62">
        <v>1.0204869999999999</v>
      </c>
      <c r="M62">
        <v>1.025347</v>
      </c>
      <c r="N62">
        <v>1.033927</v>
      </c>
      <c r="O62">
        <v>1.0402229999999999</v>
      </c>
      <c r="P62">
        <v>1.049242</v>
      </c>
      <c r="Q62">
        <v>1.0606249999999999</v>
      </c>
      <c r="R62">
        <v>1.074692</v>
      </c>
      <c r="S62">
        <v>1.0894239999999999</v>
      </c>
      <c r="T62">
        <v>1.104171</v>
      </c>
      <c r="U62">
        <v>1.11879</v>
      </c>
      <c r="V62">
        <v>1.1302479999999999</v>
      </c>
      <c r="W62">
        <v>1.1403589999999999</v>
      </c>
      <c r="X62">
        <v>1.151783</v>
      </c>
      <c r="Y62">
        <v>1.163727</v>
      </c>
      <c r="Z62">
        <v>1.1780569999999999</v>
      </c>
      <c r="AA62">
        <v>1.192086</v>
      </c>
      <c r="AB62">
        <v>1.207708</v>
      </c>
      <c r="AC62">
        <v>1.2236990000000001</v>
      </c>
      <c r="AD62">
        <v>1.2405079999999999</v>
      </c>
      <c r="AE62">
        <v>1.2563899999999999</v>
      </c>
      <c r="AF62">
        <v>1.271641</v>
      </c>
      <c r="AG62">
        <v>1.285237</v>
      </c>
      <c r="AH62">
        <v>1.29756</v>
      </c>
      <c r="AI62">
        <v>1.3088919999999999</v>
      </c>
      <c r="AJ62">
        <v>1.3203370000000001</v>
      </c>
      <c r="AK62" s="25">
        <v>2.4E-2</v>
      </c>
    </row>
    <row r="63" spans="1:37" x14ac:dyDescent="0.35">
      <c r="A63" s="36" t="s">
        <v>115</v>
      </c>
      <c r="B63" t="s">
        <v>242</v>
      </c>
      <c r="C63" t="s">
        <v>243</v>
      </c>
      <c r="D63" t="s">
        <v>114</v>
      </c>
      <c r="F63">
        <v>0.70316699999999999</v>
      </c>
      <c r="G63">
        <v>0.74469399999999997</v>
      </c>
      <c r="H63">
        <v>0.75862200000000002</v>
      </c>
      <c r="I63">
        <v>0.76591600000000004</v>
      </c>
      <c r="J63">
        <v>0.77183500000000005</v>
      </c>
      <c r="K63">
        <v>0.78687799999999997</v>
      </c>
      <c r="L63">
        <v>0.78606699999999996</v>
      </c>
      <c r="M63">
        <v>0.78701600000000005</v>
      </c>
      <c r="N63">
        <v>0.78322400000000003</v>
      </c>
      <c r="O63">
        <v>0.77860600000000002</v>
      </c>
      <c r="P63">
        <v>0.77089099999999999</v>
      </c>
      <c r="Q63">
        <v>0.77170700000000003</v>
      </c>
      <c r="R63">
        <v>0.76829499999999995</v>
      </c>
      <c r="S63">
        <v>0.765706</v>
      </c>
      <c r="T63">
        <v>0.76400599999999996</v>
      </c>
      <c r="U63">
        <v>0.76319400000000004</v>
      </c>
      <c r="V63">
        <v>0.76264900000000002</v>
      </c>
      <c r="W63">
        <v>0.76202599999999998</v>
      </c>
      <c r="X63">
        <v>0.76229400000000003</v>
      </c>
      <c r="Y63">
        <v>0.76352900000000001</v>
      </c>
      <c r="Z63">
        <v>0.76227500000000004</v>
      </c>
      <c r="AA63">
        <v>0.76212999999999997</v>
      </c>
      <c r="AB63">
        <v>0.76721499999999998</v>
      </c>
      <c r="AC63">
        <v>0.77077499999999999</v>
      </c>
      <c r="AD63">
        <v>0.77568700000000002</v>
      </c>
      <c r="AE63">
        <v>0.77873800000000004</v>
      </c>
      <c r="AF63">
        <v>0.78328799999999998</v>
      </c>
      <c r="AG63">
        <v>0.78696500000000003</v>
      </c>
      <c r="AH63">
        <v>0.79063499999999998</v>
      </c>
      <c r="AI63">
        <v>0.79430100000000003</v>
      </c>
      <c r="AJ63">
        <v>0.79805000000000004</v>
      </c>
      <c r="AK63" s="25">
        <v>4.0000000000000001E-3</v>
      </c>
    </row>
    <row r="64" spans="1:37" x14ac:dyDescent="0.35">
      <c r="A64" s="36" t="s">
        <v>150</v>
      </c>
      <c r="B64" t="s">
        <v>244</v>
      </c>
      <c r="C64" t="s">
        <v>245</v>
      </c>
      <c r="D64" t="s">
        <v>114</v>
      </c>
      <c r="F64">
        <v>0.17138700000000001</v>
      </c>
      <c r="G64">
        <v>0.196412</v>
      </c>
      <c r="H64">
        <v>0.28823900000000002</v>
      </c>
      <c r="I64">
        <v>0.28506199999999998</v>
      </c>
      <c r="J64">
        <v>0.27811599999999997</v>
      </c>
      <c r="K64">
        <v>0.242314</v>
      </c>
      <c r="L64">
        <v>0.24196400000000001</v>
      </c>
      <c r="M64">
        <v>0.22875499999999999</v>
      </c>
      <c r="N64">
        <v>0.22600400000000001</v>
      </c>
      <c r="O64">
        <v>0.22333500000000001</v>
      </c>
      <c r="P64">
        <v>0.24086099999999999</v>
      </c>
      <c r="Q64">
        <v>0.22450100000000001</v>
      </c>
      <c r="R64">
        <v>0.22318299999999999</v>
      </c>
      <c r="S64">
        <v>0.221501</v>
      </c>
      <c r="T64">
        <v>0.219946</v>
      </c>
      <c r="U64">
        <v>0.218251</v>
      </c>
      <c r="V64">
        <v>0.216895</v>
      </c>
      <c r="W64">
        <v>0.21793199999999999</v>
      </c>
      <c r="X64">
        <v>0.21479400000000001</v>
      </c>
      <c r="Y64">
        <v>0.214472</v>
      </c>
      <c r="Z64">
        <v>0.20472499999999999</v>
      </c>
      <c r="AA64">
        <v>0.21118999999999999</v>
      </c>
      <c r="AB64">
        <v>0.199819</v>
      </c>
      <c r="AC64">
        <v>0.19917099999999999</v>
      </c>
      <c r="AD64">
        <v>0.192109</v>
      </c>
      <c r="AE64">
        <v>0.196182</v>
      </c>
      <c r="AF64">
        <v>0.19025300000000001</v>
      </c>
      <c r="AG64">
        <v>0.18673600000000001</v>
      </c>
      <c r="AH64">
        <v>0.185559</v>
      </c>
      <c r="AI64">
        <v>0.184976</v>
      </c>
      <c r="AJ64">
        <v>0.183451</v>
      </c>
      <c r="AK64" s="25">
        <v>2E-3</v>
      </c>
    </row>
    <row r="65" spans="1:37" x14ac:dyDescent="0.35">
      <c r="A65" s="36" t="s">
        <v>183</v>
      </c>
      <c r="B65" t="s">
        <v>246</v>
      </c>
      <c r="C65" t="s">
        <v>247</v>
      </c>
      <c r="D65" t="s">
        <v>114</v>
      </c>
      <c r="F65">
        <v>2.3924999999999998E-2</v>
      </c>
      <c r="G65">
        <v>2.4240000000000001E-2</v>
      </c>
      <c r="H65">
        <v>2.4442999999999999E-2</v>
      </c>
      <c r="I65">
        <v>2.4584999999999999E-2</v>
      </c>
      <c r="J65">
        <v>2.4681999999999999E-2</v>
      </c>
      <c r="K65">
        <v>2.4726999999999999E-2</v>
      </c>
      <c r="L65">
        <v>2.4749E-2</v>
      </c>
      <c r="M65">
        <v>2.4705000000000001E-2</v>
      </c>
      <c r="N65">
        <v>2.4670000000000001E-2</v>
      </c>
      <c r="O65">
        <v>2.4642000000000001E-2</v>
      </c>
      <c r="P65">
        <v>2.4622000000000002E-2</v>
      </c>
      <c r="Q65">
        <v>2.4601999999999999E-2</v>
      </c>
      <c r="R65">
        <v>2.4582E-2</v>
      </c>
      <c r="S65">
        <v>2.4570000000000002E-2</v>
      </c>
      <c r="T65">
        <v>2.4569000000000001E-2</v>
      </c>
      <c r="U65">
        <v>2.4563999999999999E-2</v>
      </c>
      <c r="V65">
        <v>2.4552000000000001E-2</v>
      </c>
      <c r="W65">
        <v>2.4545000000000001E-2</v>
      </c>
      <c r="X65">
        <v>2.4538000000000001E-2</v>
      </c>
      <c r="Y65">
        <v>2.4532000000000002E-2</v>
      </c>
      <c r="Z65">
        <v>2.4534E-2</v>
      </c>
      <c r="AA65">
        <v>2.4539999999999999E-2</v>
      </c>
      <c r="AB65">
        <v>2.4551E-2</v>
      </c>
      <c r="AC65">
        <v>2.4551E-2</v>
      </c>
      <c r="AD65">
        <v>2.4558E-2</v>
      </c>
      <c r="AE65">
        <v>2.4580999999999999E-2</v>
      </c>
      <c r="AF65">
        <v>2.4604999999999998E-2</v>
      </c>
      <c r="AG65">
        <v>2.4618999999999999E-2</v>
      </c>
      <c r="AH65">
        <v>2.4622000000000002E-2</v>
      </c>
      <c r="AI65">
        <v>2.4617E-2</v>
      </c>
      <c r="AJ65">
        <v>2.4607E-2</v>
      </c>
      <c r="AK65" s="25">
        <v>1E-3</v>
      </c>
    </row>
    <row r="66" spans="1:37" x14ac:dyDescent="0.35">
      <c r="A66" s="36" t="s">
        <v>118</v>
      </c>
      <c r="B66" t="s">
        <v>248</v>
      </c>
      <c r="C66" t="s">
        <v>249</v>
      </c>
      <c r="D66" t="s">
        <v>114</v>
      </c>
      <c r="F66">
        <v>3.6739310000000001</v>
      </c>
      <c r="G66">
        <v>4.0400609999999997</v>
      </c>
      <c r="H66">
        <v>4.2360100000000003</v>
      </c>
      <c r="I66">
        <v>4.2703749999999996</v>
      </c>
      <c r="J66">
        <v>4.2775119999999998</v>
      </c>
      <c r="K66">
        <v>4.2604920000000002</v>
      </c>
      <c r="L66">
        <v>4.2487050000000002</v>
      </c>
      <c r="M66">
        <v>4.2251380000000003</v>
      </c>
      <c r="N66">
        <v>4.2119299999999997</v>
      </c>
      <c r="O66">
        <v>4.1944610000000004</v>
      </c>
      <c r="P66">
        <v>4.1978679999999997</v>
      </c>
      <c r="Q66">
        <v>4.1783700000000001</v>
      </c>
      <c r="R66">
        <v>4.1727999999999996</v>
      </c>
      <c r="S66">
        <v>4.1714019999999996</v>
      </c>
      <c r="T66">
        <v>4.1729459999999996</v>
      </c>
      <c r="U66">
        <v>4.1759820000000003</v>
      </c>
      <c r="V66">
        <v>4.1766969999999999</v>
      </c>
      <c r="W66">
        <v>4.1790250000000002</v>
      </c>
      <c r="X66">
        <v>4.1803860000000004</v>
      </c>
      <c r="Y66">
        <v>4.1876899999999999</v>
      </c>
      <c r="Z66">
        <v>4.1862009999999996</v>
      </c>
      <c r="AA66">
        <v>4.2026370000000002</v>
      </c>
      <c r="AB66">
        <v>4.2098089999999999</v>
      </c>
      <c r="AC66">
        <v>4.2279580000000001</v>
      </c>
      <c r="AD66">
        <v>4.2425319999999997</v>
      </c>
      <c r="AE66">
        <v>4.2653590000000001</v>
      </c>
      <c r="AF66">
        <v>4.2794280000000002</v>
      </c>
      <c r="AG66">
        <v>4.2935400000000001</v>
      </c>
      <c r="AH66">
        <v>4.30938</v>
      </c>
      <c r="AI66">
        <v>4.3258489999999998</v>
      </c>
      <c r="AJ66">
        <v>4.341831</v>
      </c>
      <c r="AK66" s="25">
        <v>6.0000000000000001E-3</v>
      </c>
    </row>
    <row r="67" spans="1:37" x14ac:dyDescent="0.35">
      <c r="A67" s="36" t="s">
        <v>250</v>
      </c>
      <c r="B67" t="s">
        <v>251</v>
      </c>
      <c r="C67" t="s">
        <v>252</v>
      </c>
      <c r="D67" t="s">
        <v>114</v>
      </c>
      <c r="F67">
        <v>4.6810999999999998E-2</v>
      </c>
      <c r="G67">
        <v>4.8954999999999999E-2</v>
      </c>
      <c r="H67">
        <v>4.4031000000000001E-2</v>
      </c>
      <c r="I67">
        <v>4.3520999999999997E-2</v>
      </c>
      <c r="J67">
        <v>4.3104999999999997E-2</v>
      </c>
      <c r="K67">
        <v>4.3598999999999999E-2</v>
      </c>
      <c r="L67">
        <v>4.3313999999999998E-2</v>
      </c>
      <c r="M67">
        <v>4.3691000000000001E-2</v>
      </c>
      <c r="N67">
        <v>4.3815E-2</v>
      </c>
      <c r="O67">
        <v>4.3756000000000003E-2</v>
      </c>
      <c r="P67">
        <v>4.1973000000000003E-2</v>
      </c>
      <c r="Q67">
        <v>4.1793999999999998E-2</v>
      </c>
      <c r="R67">
        <v>4.1924000000000003E-2</v>
      </c>
      <c r="S67">
        <v>4.1902000000000002E-2</v>
      </c>
      <c r="T67">
        <v>4.2186000000000001E-2</v>
      </c>
      <c r="U67">
        <v>4.2581000000000001E-2</v>
      </c>
      <c r="V67">
        <v>4.2941E-2</v>
      </c>
      <c r="W67">
        <v>4.3237999999999999E-2</v>
      </c>
      <c r="X67">
        <v>4.3951999999999998E-2</v>
      </c>
      <c r="Y67">
        <v>4.4245E-2</v>
      </c>
      <c r="Z67">
        <v>4.5284999999999999E-2</v>
      </c>
      <c r="AA67">
        <v>4.5711000000000002E-2</v>
      </c>
      <c r="AB67">
        <v>4.6439000000000001E-2</v>
      </c>
      <c r="AC67">
        <v>4.6989999999999997E-2</v>
      </c>
      <c r="AD67">
        <v>4.7486E-2</v>
      </c>
      <c r="AE67">
        <v>4.7918000000000002E-2</v>
      </c>
      <c r="AF67">
        <v>4.8446999999999997E-2</v>
      </c>
      <c r="AG67">
        <v>4.9093999999999999E-2</v>
      </c>
      <c r="AH67">
        <v>4.9494000000000003E-2</v>
      </c>
      <c r="AI67">
        <v>4.9980999999999998E-2</v>
      </c>
      <c r="AJ67">
        <v>5.0566E-2</v>
      </c>
      <c r="AK67" s="25">
        <v>3.0000000000000001E-3</v>
      </c>
    </row>
    <row r="68" spans="1:37" x14ac:dyDescent="0.35">
      <c r="A68" s="36" t="s">
        <v>253</v>
      </c>
      <c r="B68" t="s">
        <v>254</v>
      </c>
      <c r="C68" t="s">
        <v>255</v>
      </c>
      <c r="D68" t="s">
        <v>114</v>
      </c>
      <c r="F68">
        <v>2.0253E-2</v>
      </c>
      <c r="G68">
        <v>3.0088E-2</v>
      </c>
      <c r="H68">
        <v>2.3657999999999998E-2</v>
      </c>
      <c r="I68">
        <v>2.7026999999999999E-2</v>
      </c>
      <c r="J68">
        <v>2.9878999999999999E-2</v>
      </c>
      <c r="K68">
        <v>3.4838000000000001E-2</v>
      </c>
      <c r="L68">
        <v>3.6505999999999997E-2</v>
      </c>
      <c r="M68">
        <v>3.8862000000000001E-2</v>
      </c>
      <c r="N68">
        <v>4.0819000000000001E-2</v>
      </c>
      <c r="O68">
        <v>4.2105999999999998E-2</v>
      </c>
      <c r="P68">
        <v>4.0245999999999997E-2</v>
      </c>
      <c r="Q68">
        <v>4.3649E-2</v>
      </c>
      <c r="R68">
        <v>4.5490000000000003E-2</v>
      </c>
      <c r="S68">
        <v>4.6891000000000002E-2</v>
      </c>
      <c r="T68">
        <v>4.8531999999999999E-2</v>
      </c>
      <c r="U68">
        <v>5.0325000000000002E-2</v>
      </c>
      <c r="V68">
        <v>5.1803000000000002E-2</v>
      </c>
      <c r="W68">
        <v>5.3241999999999998E-2</v>
      </c>
      <c r="X68">
        <v>5.5992E-2</v>
      </c>
      <c r="Y68">
        <v>5.7363999999999998E-2</v>
      </c>
      <c r="Z68">
        <v>6.3365000000000005E-2</v>
      </c>
      <c r="AA68">
        <v>6.5060000000000007E-2</v>
      </c>
      <c r="AB68">
        <v>6.9369E-2</v>
      </c>
      <c r="AC68">
        <v>7.2121000000000005E-2</v>
      </c>
      <c r="AD68">
        <v>7.5287999999999994E-2</v>
      </c>
      <c r="AE68">
        <v>7.6476000000000002E-2</v>
      </c>
      <c r="AF68">
        <v>8.0571000000000004E-2</v>
      </c>
      <c r="AG68">
        <v>8.3565E-2</v>
      </c>
      <c r="AH68">
        <v>8.5269999999999999E-2</v>
      </c>
      <c r="AI68">
        <v>8.7220000000000006E-2</v>
      </c>
      <c r="AJ68">
        <v>8.9308999999999999E-2</v>
      </c>
      <c r="AK68" s="25">
        <v>5.0999999999999997E-2</v>
      </c>
    </row>
    <row r="69" spans="1:37" x14ac:dyDescent="0.35">
      <c r="A69" s="36" t="s">
        <v>256</v>
      </c>
      <c r="B69" t="s">
        <v>257</v>
      </c>
      <c r="C69" t="s">
        <v>258</v>
      </c>
      <c r="D69" t="s">
        <v>114</v>
      </c>
      <c r="F69">
        <v>2.2100000000000001E-4</v>
      </c>
      <c r="G69">
        <v>2.3800000000000001E-4</v>
      </c>
      <c r="H69">
        <v>2.4499999999999999E-4</v>
      </c>
      <c r="I69">
        <v>2.5099999999999998E-4</v>
      </c>
      <c r="J69">
        <v>2.5599999999999999E-4</v>
      </c>
      <c r="K69">
        <v>2.61E-4</v>
      </c>
      <c r="L69">
        <v>2.6400000000000002E-4</v>
      </c>
      <c r="M69">
        <v>2.6800000000000001E-4</v>
      </c>
      <c r="N69">
        <v>2.7E-4</v>
      </c>
      <c r="O69">
        <v>2.72E-4</v>
      </c>
      <c r="P69">
        <v>2.7399999999999999E-4</v>
      </c>
      <c r="Q69">
        <v>2.7500000000000002E-4</v>
      </c>
      <c r="R69">
        <v>2.7500000000000002E-4</v>
      </c>
      <c r="S69">
        <v>2.7399999999999999E-4</v>
      </c>
      <c r="T69">
        <v>2.7399999999999999E-4</v>
      </c>
      <c r="U69">
        <v>2.7700000000000001E-4</v>
      </c>
      <c r="V69">
        <v>2.8200000000000002E-4</v>
      </c>
      <c r="W69">
        <v>2.8899999999999998E-4</v>
      </c>
      <c r="X69">
        <v>2.99E-4</v>
      </c>
      <c r="Y69">
        <v>3.0899999999999998E-4</v>
      </c>
      <c r="Z69">
        <v>3.2299999999999999E-4</v>
      </c>
      <c r="AA69">
        <v>3.3799999999999998E-4</v>
      </c>
      <c r="AB69">
        <v>3.5500000000000001E-4</v>
      </c>
      <c r="AC69">
        <v>3.7800000000000003E-4</v>
      </c>
      <c r="AD69">
        <v>3.97E-4</v>
      </c>
      <c r="AE69">
        <v>4.17E-4</v>
      </c>
      <c r="AF69">
        <v>4.37E-4</v>
      </c>
      <c r="AG69">
        <v>4.5800000000000002E-4</v>
      </c>
      <c r="AH69">
        <v>4.8099999999999998E-4</v>
      </c>
      <c r="AI69">
        <v>5.0500000000000002E-4</v>
      </c>
      <c r="AJ69">
        <v>5.2999999999999998E-4</v>
      </c>
      <c r="AK69" s="25">
        <v>0.03</v>
      </c>
    </row>
    <row r="70" spans="1:37" x14ac:dyDescent="0.35">
      <c r="A70" s="36" t="s">
        <v>127</v>
      </c>
      <c r="B70" t="s">
        <v>259</v>
      </c>
      <c r="C70" t="s">
        <v>260</v>
      </c>
      <c r="D70" t="s">
        <v>114</v>
      </c>
      <c r="F70">
        <v>9.9310000000000006E-3</v>
      </c>
      <c r="G70">
        <v>1.1320999999999999E-2</v>
      </c>
      <c r="H70">
        <v>1.2248999999999999E-2</v>
      </c>
      <c r="I70">
        <v>1.3098E-2</v>
      </c>
      <c r="J70">
        <v>1.3898000000000001E-2</v>
      </c>
      <c r="K70">
        <v>1.4657E-2</v>
      </c>
      <c r="L70">
        <v>1.5561999999999999E-2</v>
      </c>
      <c r="M70">
        <v>1.6490999999999999E-2</v>
      </c>
      <c r="N70">
        <v>1.7392000000000001E-2</v>
      </c>
      <c r="O70">
        <v>1.8339999999999999E-2</v>
      </c>
      <c r="P70">
        <v>1.9494999999999998E-2</v>
      </c>
      <c r="Q70">
        <v>2.0820000000000002E-2</v>
      </c>
      <c r="R70">
        <v>2.2335000000000001E-2</v>
      </c>
      <c r="S70">
        <v>2.4056999999999999E-2</v>
      </c>
      <c r="T70">
        <v>2.5994E-2</v>
      </c>
      <c r="U70">
        <v>2.8149E-2</v>
      </c>
      <c r="V70">
        <v>3.0516999999999999E-2</v>
      </c>
      <c r="W70">
        <v>3.3096E-2</v>
      </c>
      <c r="X70">
        <v>3.5911999999999999E-2</v>
      </c>
      <c r="Y70">
        <v>3.8920999999999997E-2</v>
      </c>
      <c r="Z70">
        <v>4.2169999999999999E-2</v>
      </c>
      <c r="AA70">
        <v>4.5506999999999999E-2</v>
      </c>
      <c r="AB70">
        <v>4.8989999999999999E-2</v>
      </c>
      <c r="AC70">
        <v>5.2602000000000003E-2</v>
      </c>
      <c r="AD70">
        <v>5.6454999999999998E-2</v>
      </c>
      <c r="AE70">
        <v>6.0205000000000002E-2</v>
      </c>
      <c r="AF70">
        <v>6.4102999999999993E-2</v>
      </c>
      <c r="AG70">
        <v>6.8169999999999994E-2</v>
      </c>
      <c r="AH70">
        <v>7.2470000000000007E-2</v>
      </c>
      <c r="AI70">
        <v>7.7160999999999993E-2</v>
      </c>
      <c r="AJ70">
        <v>8.1839999999999996E-2</v>
      </c>
      <c r="AK70" s="25">
        <v>7.2999999999999995E-2</v>
      </c>
    </row>
    <row r="71" spans="1:37" x14ac:dyDescent="0.35">
      <c r="A71" s="36" t="s">
        <v>130</v>
      </c>
      <c r="B71" t="s">
        <v>261</v>
      </c>
      <c r="C71" t="s">
        <v>262</v>
      </c>
      <c r="D71" t="s">
        <v>114</v>
      </c>
      <c r="F71">
        <v>3.751147</v>
      </c>
      <c r="G71">
        <v>4.1306620000000001</v>
      </c>
      <c r="H71">
        <v>4.3161930000000002</v>
      </c>
      <c r="I71">
        <v>4.3542719999999999</v>
      </c>
      <c r="J71">
        <v>4.3646500000000001</v>
      </c>
      <c r="K71">
        <v>4.353847</v>
      </c>
      <c r="L71">
        <v>4.3443509999999996</v>
      </c>
      <c r="M71">
        <v>4.3244499999999997</v>
      </c>
      <c r="N71">
        <v>4.3142269999999998</v>
      </c>
      <c r="O71">
        <v>4.2989350000000002</v>
      </c>
      <c r="P71">
        <v>4.2998560000000001</v>
      </c>
      <c r="Q71">
        <v>4.2849079999999997</v>
      </c>
      <c r="R71">
        <v>4.2828249999999999</v>
      </c>
      <c r="S71">
        <v>4.2845269999999998</v>
      </c>
      <c r="T71">
        <v>4.2899320000000003</v>
      </c>
      <c r="U71">
        <v>4.2973129999999999</v>
      </c>
      <c r="V71">
        <v>4.3022410000000004</v>
      </c>
      <c r="W71">
        <v>4.3088889999999997</v>
      </c>
      <c r="X71">
        <v>4.3165399999999998</v>
      </c>
      <c r="Y71">
        <v>4.3285299999999998</v>
      </c>
      <c r="Z71">
        <v>4.3373439999999999</v>
      </c>
      <c r="AA71">
        <v>4.3592529999999998</v>
      </c>
      <c r="AB71">
        <v>4.374962</v>
      </c>
      <c r="AC71">
        <v>4.4000500000000002</v>
      </c>
      <c r="AD71">
        <v>4.4221589999999997</v>
      </c>
      <c r="AE71">
        <v>4.4503740000000001</v>
      </c>
      <c r="AF71">
        <v>4.4729869999999998</v>
      </c>
      <c r="AG71">
        <v>4.494828</v>
      </c>
      <c r="AH71">
        <v>4.5170960000000004</v>
      </c>
      <c r="AI71">
        <v>4.5407169999999999</v>
      </c>
      <c r="AJ71">
        <v>4.5640749999999999</v>
      </c>
      <c r="AK71" s="25">
        <v>7.0000000000000001E-3</v>
      </c>
    </row>
    <row r="72" spans="1:37" x14ac:dyDescent="0.35">
      <c r="A72" s="36" t="s">
        <v>133</v>
      </c>
      <c r="B72" t="s">
        <v>263</v>
      </c>
      <c r="C72" t="s">
        <v>264</v>
      </c>
      <c r="D72" t="s">
        <v>114</v>
      </c>
      <c r="F72">
        <v>1.4066E-2</v>
      </c>
      <c r="G72">
        <v>1.5730999999999998E-2</v>
      </c>
      <c r="H72">
        <v>1.796E-2</v>
      </c>
      <c r="I72">
        <v>1.9092000000000001E-2</v>
      </c>
      <c r="J72">
        <v>1.9476E-2</v>
      </c>
      <c r="K72">
        <v>1.9983000000000001E-2</v>
      </c>
      <c r="L72">
        <v>1.9671999999999999E-2</v>
      </c>
      <c r="M72">
        <v>2.0881E-2</v>
      </c>
      <c r="N72">
        <v>2.2002000000000001E-2</v>
      </c>
      <c r="O72">
        <v>2.341E-2</v>
      </c>
      <c r="P72">
        <v>2.4159E-2</v>
      </c>
      <c r="Q72">
        <v>2.4681000000000002E-2</v>
      </c>
      <c r="R72">
        <v>2.5807E-2</v>
      </c>
      <c r="S72">
        <v>2.7661000000000002E-2</v>
      </c>
      <c r="T72">
        <v>2.9829000000000001E-2</v>
      </c>
      <c r="U72">
        <v>3.2400999999999999E-2</v>
      </c>
      <c r="V72">
        <v>3.5024E-2</v>
      </c>
      <c r="W72">
        <v>3.7527999999999999E-2</v>
      </c>
      <c r="X72">
        <v>4.0336999999999998E-2</v>
      </c>
      <c r="Y72">
        <v>4.3300999999999999E-2</v>
      </c>
      <c r="Z72">
        <v>4.7107000000000003E-2</v>
      </c>
      <c r="AA72">
        <v>5.0805999999999997E-2</v>
      </c>
      <c r="AB72">
        <v>5.4324999999999998E-2</v>
      </c>
      <c r="AC72">
        <v>5.8194999999999997E-2</v>
      </c>
      <c r="AD72">
        <v>6.3251000000000002E-2</v>
      </c>
      <c r="AE72">
        <v>6.9597000000000006E-2</v>
      </c>
      <c r="AF72">
        <v>7.5217999999999993E-2</v>
      </c>
      <c r="AG72">
        <v>7.8756999999999994E-2</v>
      </c>
      <c r="AH72">
        <v>8.3104999999999998E-2</v>
      </c>
      <c r="AI72">
        <v>8.8318999999999995E-2</v>
      </c>
      <c r="AJ72">
        <v>9.3297000000000005E-2</v>
      </c>
      <c r="AK72" s="25">
        <v>6.5000000000000002E-2</v>
      </c>
    </row>
    <row r="73" spans="1:37" x14ac:dyDescent="0.35">
      <c r="A73" s="36" t="s">
        <v>136</v>
      </c>
      <c r="B73" t="s">
        <v>265</v>
      </c>
      <c r="C73" t="s">
        <v>266</v>
      </c>
      <c r="D73" t="s">
        <v>114</v>
      </c>
      <c r="F73">
        <v>3.7652130000000001</v>
      </c>
      <c r="G73">
        <v>4.1463929999999998</v>
      </c>
      <c r="H73">
        <v>4.3341539999999998</v>
      </c>
      <c r="I73">
        <v>4.3733639999999996</v>
      </c>
      <c r="J73">
        <v>4.3841260000000002</v>
      </c>
      <c r="K73">
        <v>4.3738289999999997</v>
      </c>
      <c r="L73">
        <v>4.3640230000000004</v>
      </c>
      <c r="M73">
        <v>4.3453299999999997</v>
      </c>
      <c r="N73">
        <v>4.3362290000000003</v>
      </c>
      <c r="O73">
        <v>4.3223459999999996</v>
      </c>
      <c r="P73">
        <v>4.3240150000000002</v>
      </c>
      <c r="Q73">
        <v>4.3095889999999999</v>
      </c>
      <c r="R73">
        <v>4.3086310000000001</v>
      </c>
      <c r="S73">
        <v>4.3121879999999999</v>
      </c>
      <c r="T73">
        <v>4.3197609999999997</v>
      </c>
      <c r="U73">
        <v>4.3297129999999999</v>
      </c>
      <c r="V73">
        <v>4.3372650000000004</v>
      </c>
      <c r="W73">
        <v>4.3464169999999998</v>
      </c>
      <c r="X73">
        <v>4.356878</v>
      </c>
      <c r="Y73">
        <v>4.3718300000000001</v>
      </c>
      <c r="Z73">
        <v>4.3844500000000002</v>
      </c>
      <c r="AA73">
        <v>4.4100590000000004</v>
      </c>
      <c r="AB73">
        <v>4.4292870000000004</v>
      </c>
      <c r="AC73">
        <v>4.4582439999999997</v>
      </c>
      <c r="AD73">
        <v>4.4854099999999999</v>
      </c>
      <c r="AE73">
        <v>4.519971</v>
      </c>
      <c r="AF73">
        <v>4.5482050000000003</v>
      </c>
      <c r="AG73">
        <v>4.5735849999999996</v>
      </c>
      <c r="AH73">
        <v>4.6002010000000002</v>
      </c>
      <c r="AI73">
        <v>4.6290360000000002</v>
      </c>
      <c r="AJ73">
        <v>4.6573719999999996</v>
      </c>
      <c r="AK73" s="25">
        <v>7.0000000000000001E-3</v>
      </c>
    </row>
    <row r="74" spans="1:37" x14ac:dyDescent="0.35">
      <c r="AK74" s="25"/>
    </row>
    <row r="75" spans="1:37" x14ac:dyDescent="0.35">
      <c r="A75" s="1" t="s">
        <v>267</v>
      </c>
      <c r="C75" t="s">
        <v>268</v>
      </c>
    </row>
    <row r="76" spans="1:37" x14ac:dyDescent="0.35">
      <c r="A76" s="36" t="s">
        <v>136</v>
      </c>
      <c r="B76" t="s">
        <v>269</v>
      </c>
      <c r="C76" t="s">
        <v>270</v>
      </c>
      <c r="D76" t="s">
        <v>114</v>
      </c>
      <c r="F76">
        <v>-5.2999999999999999E-2</v>
      </c>
      <c r="G76">
        <v>-5.6333000000000001E-2</v>
      </c>
      <c r="H76">
        <v>-5.7192E-2</v>
      </c>
      <c r="I76">
        <v>-5.7529999999999998E-2</v>
      </c>
      <c r="J76">
        <v>-5.7716999999999997E-2</v>
      </c>
      <c r="K76">
        <v>-5.8250000000000003E-2</v>
      </c>
      <c r="L76">
        <v>-5.8067000000000001E-2</v>
      </c>
      <c r="M76">
        <v>-5.7952999999999998E-2</v>
      </c>
      <c r="N76">
        <v>-5.7665000000000001E-2</v>
      </c>
      <c r="O76">
        <v>-5.7321999999999998E-2</v>
      </c>
      <c r="P76">
        <v>-5.6869999999999997E-2</v>
      </c>
      <c r="Q76">
        <v>-5.6779999999999997E-2</v>
      </c>
      <c r="R76">
        <v>-5.6526E-2</v>
      </c>
      <c r="S76">
        <v>-5.6341000000000002E-2</v>
      </c>
      <c r="T76">
        <v>-5.6210999999999997E-2</v>
      </c>
      <c r="U76">
        <v>-5.6127000000000003E-2</v>
      </c>
      <c r="V76">
        <v>-5.6047E-2</v>
      </c>
      <c r="W76">
        <v>-5.5966000000000002E-2</v>
      </c>
      <c r="X76">
        <v>-5.5936E-2</v>
      </c>
      <c r="Y76">
        <v>-5.5965000000000001E-2</v>
      </c>
      <c r="Z76">
        <v>-5.5905999999999997E-2</v>
      </c>
      <c r="AA76">
        <v>-5.5899999999999998E-2</v>
      </c>
      <c r="AB76">
        <v>-5.6134000000000003E-2</v>
      </c>
      <c r="AC76">
        <v>-5.6321000000000003E-2</v>
      </c>
      <c r="AD76">
        <v>-5.6571999999999997E-2</v>
      </c>
      <c r="AE76">
        <v>-5.6743000000000002E-2</v>
      </c>
      <c r="AF76">
        <v>-5.6978000000000001E-2</v>
      </c>
      <c r="AG76">
        <v>-5.7173000000000002E-2</v>
      </c>
      <c r="AH76">
        <v>-5.7370999999999998E-2</v>
      </c>
      <c r="AI76">
        <v>-5.7577000000000003E-2</v>
      </c>
      <c r="AJ76">
        <v>-5.7789E-2</v>
      </c>
      <c r="AK76" s="25">
        <v>3.0000000000000001E-3</v>
      </c>
    </row>
    <row r="77" spans="1:37" x14ac:dyDescent="0.35">
      <c r="AK77" s="25"/>
    </row>
    <row r="78" spans="1:37" x14ac:dyDescent="0.35">
      <c r="A78" s="1" t="s">
        <v>271</v>
      </c>
      <c r="B78" t="s">
        <v>272</v>
      </c>
      <c r="D78" t="s">
        <v>273</v>
      </c>
    </row>
    <row r="79" spans="1:37" x14ac:dyDescent="0.35">
      <c r="A79" s="36" t="s">
        <v>171</v>
      </c>
      <c r="B79" t="s">
        <v>274</v>
      </c>
      <c r="C79" t="s">
        <v>275</v>
      </c>
      <c r="D79" t="s">
        <v>114</v>
      </c>
      <c r="F79">
        <v>9.8833000000000004E-2</v>
      </c>
      <c r="G79">
        <v>9.4957E-2</v>
      </c>
      <c r="H79">
        <v>8.9389999999999997E-2</v>
      </c>
      <c r="I79">
        <v>8.9347999999999997E-2</v>
      </c>
      <c r="J79">
        <v>8.8530999999999999E-2</v>
      </c>
      <c r="K79">
        <v>8.8077000000000003E-2</v>
      </c>
      <c r="L79">
        <v>8.8058999999999998E-2</v>
      </c>
      <c r="M79">
        <v>8.8137999999999994E-2</v>
      </c>
      <c r="N79">
        <v>8.8152999999999995E-2</v>
      </c>
      <c r="O79">
        <v>8.8301000000000004E-2</v>
      </c>
      <c r="P79">
        <v>8.8231000000000004E-2</v>
      </c>
      <c r="Q79">
        <v>8.8276999999999994E-2</v>
      </c>
      <c r="R79">
        <v>8.8402999999999995E-2</v>
      </c>
      <c r="S79">
        <v>8.8681999999999997E-2</v>
      </c>
      <c r="T79">
        <v>8.9039999999999994E-2</v>
      </c>
      <c r="U79">
        <v>8.9427999999999994E-2</v>
      </c>
      <c r="V79">
        <v>8.9746999999999993E-2</v>
      </c>
      <c r="W79">
        <v>9.0064000000000005E-2</v>
      </c>
      <c r="X79">
        <v>9.0409000000000003E-2</v>
      </c>
      <c r="Y79">
        <v>9.0748999999999996E-2</v>
      </c>
      <c r="Z79">
        <v>9.0998999999999997E-2</v>
      </c>
      <c r="AA79">
        <v>9.1375999999999999E-2</v>
      </c>
      <c r="AB79">
        <v>9.1855999999999993E-2</v>
      </c>
      <c r="AC79">
        <v>9.2337000000000002E-2</v>
      </c>
      <c r="AD79">
        <v>9.2845999999999998E-2</v>
      </c>
      <c r="AE79">
        <v>9.3441999999999997E-2</v>
      </c>
      <c r="AF79">
        <v>9.3954999999999997E-2</v>
      </c>
      <c r="AG79">
        <v>9.4489000000000004E-2</v>
      </c>
      <c r="AH79">
        <v>9.5089000000000007E-2</v>
      </c>
      <c r="AI79">
        <v>9.5801999999999998E-2</v>
      </c>
      <c r="AJ79">
        <v>9.6521999999999997E-2</v>
      </c>
      <c r="AK79" s="25">
        <v>-1E-3</v>
      </c>
    </row>
    <row r="80" spans="1:37" x14ac:dyDescent="0.35">
      <c r="A80" s="36" t="s">
        <v>142</v>
      </c>
      <c r="B80" t="s">
        <v>276</v>
      </c>
      <c r="C80" t="s">
        <v>277</v>
      </c>
      <c r="D80" t="s">
        <v>114</v>
      </c>
      <c r="F80">
        <v>2.1964589999999999</v>
      </c>
      <c r="G80">
        <v>2.3024969999999998</v>
      </c>
      <c r="H80">
        <v>2.3065039999999999</v>
      </c>
      <c r="I80">
        <v>2.301094</v>
      </c>
      <c r="J80">
        <v>2.2915580000000002</v>
      </c>
      <c r="K80">
        <v>2.2796379999999998</v>
      </c>
      <c r="L80">
        <v>2.2644799999999998</v>
      </c>
      <c r="M80">
        <v>2.249171</v>
      </c>
      <c r="N80">
        <v>2.2346870000000001</v>
      </c>
      <c r="O80">
        <v>2.2189809999999999</v>
      </c>
      <c r="P80">
        <v>2.204078</v>
      </c>
      <c r="Q80">
        <v>2.1896209999999998</v>
      </c>
      <c r="R80">
        <v>2.1754760000000002</v>
      </c>
      <c r="S80">
        <v>2.164444</v>
      </c>
      <c r="T80">
        <v>2.1553330000000002</v>
      </c>
      <c r="U80">
        <v>2.147062</v>
      </c>
      <c r="V80">
        <v>2.13897</v>
      </c>
      <c r="W80">
        <v>2.1314769999999998</v>
      </c>
      <c r="X80">
        <v>2.1250040000000001</v>
      </c>
      <c r="Y80">
        <v>2.1201970000000001</v>
      </c>
      <c r="Z80">
        <v>2.1161599999999998</v>
      </c>
      <c r="AA80">
        <v>2.1130719999999998</v>
      </c>
      <c r="AB80">
        <v>2.1116959999999998</v>
      </c>
      <c r="AC80">
        <v>2.1117689999999998</v>
      </c>
      <c r="AD80">
        <v>2.11253</v>
      </c>
      <c r="AE80">
        <v>2.1131739999999999</v>
      </c>
      <c r="AF80">
        <v>2.114163</v>
      </c>
      <c r="AG80">
        <v>2.115335</v>
      </c>
      <c r="AH80">
        <v>2.1172070000000001</v>
      </c>
      <c r="AI80">
        <v>2.1201490000000001</v>
      </c>
      <c r="AJ80">
        <v>2.1233689999999998</v>
      </c>
      <c r="AK80" s="25">
        <v>-1E-3</v>
      </c>
    </row>
    <row r="81" spans="1:37" x14ac:dyDescent="0.35">
      <c r="A81" s="36" t="s">
        <v>236</v>
      </c>
      <c r="B81" t="s">
        <v>278</v>
      </c>
      <c r="C81" t="s">
        <v>279</v>
      </c>
      <c r="D81" t="s">
        <v>114</v>
      </c>
      <c r="F81">
        <v>2.3990000000000001E-3</v>
      </c>
      <c r="G81">
        <v>2.4919999999999999E-3</v>
      </c>
      <c r="H81">
        <v>2.7569999999999999E-3</v>
      </c>
      <c r="I81">
        <v>2.7699999999999999E-3</v>
      </c>
      <c r="J81">
        <v>2.7820000000000002E-3</v>
      </c>
      <c r="K81">
        <v>2.7789999999999998E-3</v>
      </c>
      <c r="L81">
        <v>2.7720000000000002E-3</v>
      </c>
      <c r="M81">
        <v>2.7699999999999999E-3</v>
      </c>
      <c r="N81">
        <v>2.7529999999999998E-3</v>
      </c>
      <c r="O81">
        <v>2.745E-3</v>
      </c>
      <c r="P81">
        <v>2.7369999999999998E-3</v>
      </c>
      <c r="Q81">
        <v>2.7360000000000002E-3</v>
      </c>
      <c r="R81">
        <v>2.7330000000000002E-3</v>
      </c>
      <c r="S81">
        <v>2.7360000000000002E-3</v>
      </c>
      <c r="T81">
        <v>2.7430000000000002E-3</v>
      </c>
      <c r="U81">
        <v>2.7529999999999998E-3</v>
      </c>
      <c r="V81">
        <v>2.7680000000000001E-3</v>
      </c>
      <c r="W81">
        <v>2.7829999999999999E-3</v>
      </c>
      <c r="X81">
        <v>2.7920000000000002E-3</v>
      </c>
      <c r="Y81">
        <v>2.8189999999999999E-3</v>
      </c>
      <c r="Z81">
        <v>2.8419999999999999E-3</v>
      </c>
      <c r="AA81">
        <v>2.8760000000000001E-3</v>
      </c>
      <c r="AB81">
        <v>2.9169999999999999E-3</v>
      </c>
      <c r="AC81">
        <v>2.9589999999999998E-3</v>
      </c>
      <c r="AD81">
        <v>3.0100000000000001E-3</v>
      </c>
      <c r="AE81">
        <v>3.0660000000000001E-3</v>
      </c>
      <c r="AF81">
        <v>3.1099999999999999E-3</v>
      </c>
      <c r="AG81">
        <v>3.1670000000000001E-3</v>
      </c>
      <c r="AH81">
        <v>3.2269999999999998E-3</v>
      </c>
      <c r="AI81">
        <v>3.2919999999999998E-3</v>
      </c>
      <c r="AJ81">
        <v>3.3609999999999998E-3</v>
      </c>
      <c r="AK81" s="25">
        <v>1.0999999999999999E-2</v>
      </c>
    </row>
    <row r="82" spans="1:37" x14ac:dyDescent="0.35">
      <c r="A82" s="36" t="s">
        <v>239</v>
      </c>
      <c r="B82" t="s">
        <v>280</v>
      </c>
      <c r="C82" t="s">
        <v>281</v>
      </c>
      <c r="D82" t="s">
        <v>114</v>
      </c>
      <c r="F82">
        <v>0.65032999999999996</v>
      </c>
      <c r="G82">
        <v>0.85097199999999995</v>
      </c>
      <c r="H82">
        <v>0.938496</v>
      </c>
      <c r="I82">
        <v>0.97562099999999996</v>
      </c>
      <c r="J82">
        <v>0.99482800000000005</v>
      </c>
      <c r="K82">
        <v>1.0120610000000001</v>
      </c>
      <c r="L82">
        <v>1.0174369999999999</v>
      </c>
      <c r="M82">
        <v>1.0222830000000001</v>
      </c>
      <c r="N82">
        <v>1.030837</v>
      </c>
      <c r="O82">
        <v>1.037115</v>
      </c>
      <c r="P82">
        <v>1.046106</v>
      </c>
      <c r="Q82">
        <v>1.057455</v>
      </c>
      <c r="R82">
        <v>1.07148</v>
      </c>
      <c r="S82">
        <v>1.0861689999999999</v>
      </c>
      <c r="T82">
        <v>1.1008720000000001</v>
      </c>
      <c r="U82">
        <v>1.1154459999999999</v>
      </c>
      <c r="V82">
        <v>1.12687</v>
      </c>
      <c r="W82">
        <v>1.136951</v>
      </c>
      <c r="X82">
        <v>1.1483410000000001</v>
      </c>
      <c r="Y82">
        <v>1.16025</v>
      </c>
      <c r="Z82">
        <v>1.174536</v>
      </c>
      <c r="AA82">
        <v>1.1885239999999999</v>
      </c>
      <c r="AB82">
        <v>1.204099</v>
      </c>
      <c r="AC82">
        <v>1.2200420000000001</v>
      </c>
      <c r="AD82">
        <v>1.236801</v>
      </c>
      <c r="AE82">
        <v>1.2526349999999999</v>
      </c>
      <c r="AF82">
        <v>1.267841</v>
      </c>
      <c r="AG82">
        <v>1.281396</v>
      </c>
      <c r="AH82">
        <v>1.293682</v>
      </c>
      <c r="AI82">
        <v>1.30498</v>
      </c>
      <c r="AJ82">
        <v>1.3163910000000001</v>
      </c>
      <c r="AK82" s="25">
        <v>2.4E-2</v>
      </c>
    </row>
    <row r="83" spans="1:37" x14ac:dyDescent="0.35">
      <c r="A83" s="36" t="s">
        <v>20</v>
      </c>
      <c r="B83" t="s">
        <v>282</v>
      </c>
      <c r="C83" t="s">
        <v>283</v>
      </c>
      <c r="D83" t="s">
        <v>114</v>
      </c>
      <c r="F83">
        <v>6.9999999999999994E-5</v>
      </c>
      <c r="G83">
        <v>7.7000000000000001E-5</v>
      </c>
      <c r="H83">
        <v>7.7999999999999999E-5</v>
      </c>
      <c r="I83">
        <v>1.1E-4</v>
      </c>
      <c r="J83">
        <v>1.2E-4</v>
      </c>
      <c r="K83">
        <v>1.4200000000000001E-4</v>
      </c>
      <c r="L83">
        <v>1.3200000000000001E-4</v>
      </c>
      <c r="M83">
        <v>1.27E-4</v>
      </c>
      <c r="N83">
        <v>1.15E-4</v>
      </c>
      <c r="O83">
        <v>1.1E-4</v>
      </c>
      <c r="P83">
        <v>5.5000000000000002E-5</v>
      </c>
      <c r="Q83">
        <v>5.1E-5</v>
      </c>
      <c r="R83">
        <v>4.0000000000000003E-5</v>
      </c>
      <c r="S83">
        <v>3.6999999999999998E-5</v>
      </c>
      <c r="T83">
        <v>3.4999999999999997E-5</v>
      </c>
      <c r="U83">
        <v>3.3000000000000003E-5</v>
      </c>
      <c r="V83">
        <v>3.1999999999999999E-5</v>
      </c>
      <c r="W83">
        <v>2.8E-5</v>
      </c>
      <c r="X83">
        <v>2.4000000000000001E-5</v>
      </c>
      <c r="Y83">
        <v>2.4000000000000001E-5</v>
      </c>
      <c r="Z83">
        <v>1.9000000000000001E-5</v>
      </c>
      <c r="AA83">
        <v>1.5999999999999999E-5</v>
      </c>
      <c r="AB83">
        <v>1.4E-5</v>
      </c>
      <c r="AC83">
        <v>9.0000000000000002E-6</v>
      </c>
      <c r="AD83">
        <v>9.0000000000000002E-6</v>
      </c>
      <c r="AE83">
        <v>7.9999999999999996E-6</v>
      </c>
      <c r="AF83">
        <v>7.9999999999999996E-6</v>
      </c>
      <c r="AG83">
        <v>7.9999999999999996E-6</v>
      </c>
      <c r="AH83">
        <v>7.9999999999999996E-6</v>
      </c>
      <c r="AI83">
        <v>7.9999999999999996E-6</v>
      </c>
      <c r="AJ83">
        <v>7.9999999999999996E-6</v>
      </c>
      <c r="AK83" s="25">
        <v>-7.0000000000000007E-2</v>
      </c>
    </row>
    <row r="84" spans="1:37" x14ac:dyDescent="0.35">
      <c r="A84" s="36" t="s">
        <v>115</v>
      </c>
      <c r="B84" t="s">
        <v>284</v>
      </c>
      <c r="C84" t="s">
        <v>285</v>
      </c>
      <c r="D84" t="s">
        <v>114</v>
      </c>
      <c r="F84">
        <v>0.83880999999999994</v>
      </c>
      <c r="G84">
        <v>0.88701099999999999</v>
      </c>
      <c r="H84">
        <v>0.90650900000000001</v>
      </c>
      <c r="I84">
        <v>0.91478700000000002</v>
      </c>
      <c r="J84">
        <v>0.92213900000000004</v>
      </c>
      <c r="K84">
        <v>0.93869599999999997</v>
      </c>
      <c r="L84">
        <v>0.94000099999999998</v>
      </c>
      <c r="M84">
        <v>0.94253799999999999</v>
      </c>
      <c r="N84">
        <v>0.94026500000000002</v>
      </c>
      <c r="O84">
        <v>0.93729799999999996</v>
      </c>
      <c r="P84">
        <v>0.931253</v>
      </c>
      <c r="Q84">
        <v>0.93358699999999994</v>
      </c>
      <c r="R84">
        <v>0.93175799999999998</v>
      </c>
      <c r="S84">
        <v>0.93108400000000002</v>
      </c>
      <c r="T84">
        <v>0.93157699999999999</v>
      </c>
      <c r="U84">
        <v>0.93298400000000004</v>
      </c>
      <c r="V84">
        <v>0.93433200000000005</v>
      </c>
      <c r="W84">
        <v>0.93543699999999996</v>
      </c>
      <c r="X84">
        <v>0.93760299999999996</v>
      </c>
      <c r="Y84">
        <v>0.94069000000000003</v>
      </c>
      <c r="Z84">
        <v>0.94143299999999996</v>
      </c>
      <c r="AA84">
        <v>0.94354300000000002</v>
      </c>
      <c r="AB84">
        <v>0.95084299999999999</v>
      </c>
      <c r="AC84">
        <v>0.95679700000000001</v>
      </c>
      <c r="AD84">
        <v>0.96407399999999999</v>
      </c>
      <c r="AE84">
        <v>0.96964700000000004</v>
      </c>
      <c r="AF84">
        <v>0.97655899999999995</v>
      </c>
      <c r="AG84">
        <v>0.98264700000000005</v>
      </c>
      <c r="AH84">
        <v>0.988923</v>
      </c>
      <c r="AI84">
        <v>0.99563599999999997</v>
      </c>
      <c r="AJ84">
        <v>1.002448</v>
      </c>
      <c r="AK84" s="25">
        <v>6.0000000000000001E-3</v>
      </c>
    </row>
    <row r="85" spans="1:37" x14ac:dyDescent="0.35">
      <c r="A85" s="36" t="s">
        <v>150</v>
      </c>
      <c r="B85" t="s">
        <v>286</v>
      </c>
      <c r="C85" t="s">
        <v>287</v>
      </c>
      <c r="D85" t="s">
        <v>114</v>
      </c>
      <c r="F85">
        <v>0.17265800000000001</v>
      </c>
      <c r="G85">
        <v>0.19763</v>
      </c>
      <c r="H85">
        <v>0.28955799999999998</v>
      </c>
      <c r="I85">
        <v>0.286497</v>
      </c>
      <c r="J85">
        <v>0.279642</v>
      </c>
      <c r="K85">
        <v>0.244003</v>
      </c>
      <c r="L85">
        <v>0.243647</v>
      </c>
      <c r="M85">
        <v>0.230457</v>
      </c>
      <c r="N85">
        <v>0.22770000000000001</v>
      </c>
      <c r="O85">
        <v>0.22504299999999999</v>
      </c>
      <c r="P85">
        <v>0.24257300000000001</v>
      </c>
      <c r="Q85">
        <v>0.22622999999999999</v>
      </c>
      <c r="R85">
        <v>0.22490499999999999</v>
      </c>
      <c r="S85">
        <v>0.22322800000000001</v>
      </c>
      <c r="T85">
        <v>0.22167600000000001</v>
      </c>
      <c r="U85">
        <v>0.219974</v>
      </c>
      <c r="V85">
        <v>0.218613</v>
      </c>
      <c r="W85">
        <v>0.21964700000000001</v>
      </c>
      <c r="X85">
        <v>0.2165</v>
      </c>
      <c r="Y85">
        <v>0.21618200000000001</v>
      </c>
      <c r="Z85">
        <v>0.20641699999999999</v>
      </c>
      <c r="AA85">
        <v>0.21287500000000001</v>
      </c>
      <c r="AB85">
        <v>0.201513</v>
      </c>
      <c r="AC85">
        <v>0.20087099999999999</v>
      </c>
      <c r="AD85">
        <v>0.19381599999999999</v>
      </c>
      <c r="AE85">
        <v>0.19788800000000001</v>
      </c>
      <c r="AF85">
        <v>0.19195899999999999</v>
      </c>
      <c r="AG85">
        <v>0.188445</v>
      </c>
      <c r="AH85">
        <v>0.18726699999999999</v>
      </c>
      <c r="AI85">
        <v>0.18668599999999999</v>
      </c>
      <c r="AJ85">
        <v>0.18515499999999999</v>
      </c>
      <c r="AK85" s="25">
        <v>2E-3</v>
      </c>
    </row>
    <row r="86" spans="1:37" x14ac:dyDescent="0.35">
      <c r="A86" s="36" t="s">
        <v>180</v>
      </c>
      <c r="B86" t="s">
        <v>288</v>
      </c>
      <c r="C86" t="s">
        <v>289</v>
      </c>
      <c r="D86" t="s">
        <v>114</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t="s">
        <v>147</v>
      </c>
    </row>
    <row r="87" spans="1:37" x14ac:dyDescent="0.35">
      <c r="A87" s="36" t="s">
        <v>183</v>
      </c>
      <c r="B87" t="s">
        <v>290</v>
      </c>
      <c r="C87" t="s">
        <v>291</v>
      </c>
      <c r="D87" t="s">
        <v>114</v>
      </c>
      <c r="F87">
        <v>0.48769200000000001</v>
      </c>
      <c r="G87">
        <v>0.51044400000000001</v>
      </c>
      <c r="H87">
        <v>0.40878599999999998</v>
      </c>
      <c r="I87">
        <v>0.40008199999999999</v>
      </c>
      <c r="J87">
        <v>0.39104800000000001</v>
      </c>
      <c r="K87">
        <v>0.39413999999999999</v>
      </c>
      <c r="L87">
        <v>0.40593400000000002</v>
      </c>
      <c r="M87">
        <v>0.40536499999999998</v>
      </c>
      <c r="N87">
        <v>0.41491899999999998</v>
      </c>
      <c r="O87">
        <v>0.41976000000000002</v>
      </c>
      <c r="P87">
        <v>0.41111799999999998</v>
      </c>
      <c r="Q87">
        <v>0.41689599999999999</v>
      </c>
      <c r="R87">
        <v>0.41484599999999999</v>
      </c>
      <c r="S87">
        <v>0.41455500000000001</v>
      </c>
      <c r="T87">
        <v>0.422404</v>
      </c>
      <c r="U87">
        <v>0.42626599999999998</v>
      </c>
      <c r="V87">
        <v>0.44388100000000003</v>
      </c>
      <c r="W87">
        <v>0.457818</v>
      </c>
      <c r="X87">
        <v>0.45813700000000002</v>
      </c>
      <c r="Y87">
        <v>0.46505099999999999</v>
      </c>
      <c r="Z87">
        <v>0.463563</v>
      </c>
      <c r="AA87">
        <v>0.46478599999999998</v>
      </c>
      <c r="AB87">
        <v>0.46467999999999998</v>
      </c>
      <c r="AC87">
        <v>0.44906800000000002</v>
      </c>
      <c r="AD87">
        <v>0.44618000000000002</v>
      </c>
      <c r="AE87">
        <v>0.44853700000000002</v>
      </c>
      <c r="AF87">
        <v>0.45358999999999999</v>
      </c>
      <c r="AG87">
        <v>0.46114899999999998</v>
      </c>
      <c r="AH87">
        <v>0.46717900000000001</v>
      </c>
      <c r="AI87">
        <v>0.46949400000000002</v>
      </c>
      <c r="AJ87">
        <v>0.47910599999999998</v>
      </c>
      <c r="AK87" s="25">
        <v>-1E-3</v>
      </c>
    </row>
    <row r="88" spans="1:37" x14ac:dyDescent="0.35">
      <c r="A88" s="36" t="s">
        <v>118</v>
      </c>
      <c r="B88" t="s">
        <v>292</v>
      </c>
      <c r="C88" t="s">
        <v>293</v>
      </c>
      <c r="D88" t="s">
        <v>114</v>
      </c>
      <c r="F88">
        <v>4.4448530000000002</v>
      </c>
      <c r="G88">
        <v>4.8435879999999996</v>
      </c>
      <c r="H88">
        <v>4.9393219999999998</v>
      </c>
      <c r="I88">
        <v>4.9675390000000004</v>
      </c>
      <c r="J88">
        <v>4.967867</v>
      </c>
      <c r="K88">
        <v>4.9567579999999998</v>
      </c>
      <c r="L88">
        <v>4.9596910000000003</v>
      </c>
      <c r="M88">
        <v>4.9380790000000001</v>
      </c>
      <c r="N88">
        <v>4.9366760000000003</v>
      </c>
      <c r="O88">
        <v>4.9266069999999997</v>
      </c>
      <c r="P88">
        <v>4.9234140000000002</v>
      </c>
      <c r="Q88">
        <v>4.9121170000000003</v>
      </c>
      <c r="R88">
        <v>4.9069070000000004</v>
      </c>
      <c r="S88">
        <v>4.9081989999999998</v>
      </c>
      <c r="T88">
        <v>4.9209360000000002</v>
      </c>
      <c r="U88">
        <v>4.9311930000000004</v>
      </c>
      <c r="V88">
        <v>4.952445</v>
      </c>
      <c r="W88">
        <v>4.9714219999999996</v>
      </c>
      <c r="X88">
        <v>4.9760179999999998</v>
      </c>
      <c r="Y88">
        <v>4.9931419999999997</v>
      </c>
      <c r="Z88">
        <v>4.9931270000000003</v>
      </c>
      <c r="AA88">
        <v>5.0141920000000004</v>
      </c>
      <c r="AB88">
        <v>5.0247010000000003</v>
      </c>
      <c r="AC88">
        <v>5.030894</v>
      </c>
      <c r="AD88">
        <v>5.0462569999999998</v>
      </c>
      <c r="AE88">
        <v>5.0753320000000004</v>
      </c>
      <c r="AF88">
        <v>5.0980749999999997</v>
      </c>
      <c r="AG88">
        <v>5.1234690000000001</v>
      </c>
      <c r="AH88">
        <v>5.1493549999999999</v>
      </c>
      <c r="AI88">
        <v>5.1727550000000004</v>
      </c>
      <c r="AJ88">
        <v>5.2029990000000002</v>
      </c>
      <c r="AK88" s="25">
        <v>5.0000000000000001E-3</v>
      </c>
    </row>
    <row r="89" spans="1:37" x14ac:dyDescent="0.35">
      <c r="A89" s="36" t="s">
        <v>121</v>
      </c>
      <c r="B89" t="s">
        <v>294</v>
      </c>
      <c r="C89" t="s">
        <v>295</v>
      </c>
      <c r="D89" t="s">
        <v>114</v>
      </c>
      <c r="F89">
        <v>2.000038</v>
      </c>
      <c r="G89">
        <v>2.0003470000000001</v>
      </c>
      <c r="H89">
        <v>2.049906</v>
      </c>
      <c r="I89">
        <v>2.0793659999999998</v>
      </c>
      <c r="J89">
        <v>2.1080459999999999</v>
      </c>
      <c r="K89">
        <v>2.1372909999999998</v>
      </c>
      <c r="L89">
        <v>2.1550609999999999</v>
      </c>
      <c r="M89">
        <v>2.1567910000000001</v>
      </c>
      <c r="N89">
        <v>2.173111</v>
      </c>
      <c r="O89">
        <v>2.186048</v>
      </c>
      <c r="P89">
        <v>2.0949040000000001</v>
      </c>
      <c r="Q89">
        <v>2.0937079999999999</v>
      </c>
      <c r="R89">
        <v>2.0933459999999999</v>
      </c>
      <c r="S89">
        <v>2.1023130000000001</v>
      </c>
      <c r="T89">
        <v>2.118833</v>
      </c>
      <c r="U89">
        <v>2.1296249999999999</v>
      </c>
      <c r="V89">
        <v>2.1506189999999998</v>
      </c>
      <c r="W89">
        <v>2.164701</v>
      </c>
      <c r="X89">
        <v>2.1795529999999999</v>
      </c>
      <c r="Y89">
        <v>2.1859989999999998</v>
      </c>
      <c r="Z89">
        <v>2.2008260000000002</v>
      </c>
      <c r="AA89">
        <v>2.2156799999999999</v>
      </c>
      <c r="AB89">
        <v>2.232691</v>
      </c>
      <c r="AC89">
        <v>2.249193</v>
      </c>
      <c r="AD89">
        <v>2.261199</v>
      </c>
      <c r="AE89">
        <v>2.269835</v>
      </c>
      <c r="AF89">
        <v>2.2870520000000001</v>
      </c>
      <c r="AG89">
        <v>2.3029139999999999</v>
      </c>
      <c r="AH89">
        <v>2.3154249999999998</v>
      </c>
      <c r="AI89">
        <v>2.326708</v>
      </c>
      <c r="AJ89">
        <v>2.3400300000000001</v>
      </c>
      <c r="AK89" s="25">
        <v>5.0000000000000001E-3</v>
      </c>
    </row>
    <row r="90" spans="1:37" x14ac:dyDescent="0.35">
      <c r="A90" s="36" t="s">
        <v>190</v>
      </c>
      <c r="B90" t="s">
        <v>296</v>
      </c>
      <c r="C90" t="s">
        <v>297</v>
      </c>
      <c r="D90" t="s">
        <v>114</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147</v>
      </c>
    </row>
    <row r="91" spans="1:37" x14ac:dyDescent="0.35">
      <c r="A91" s="36" t="s">
        <v>193</v>
      </c>
      <c r="B91" t="s">
        <v>298</v>
      </c>
      <c r="C91" t="s">
        <v>299</v>
      </c>
      <c r="D91" t="s">
        <v>114</v>
      </c>
      <c r="F91">
        <v>0.28741899999999998</v>
      </c>
      <c r="G91">
        <v>0.28118500000000002</v>
      </c>
      <c r="H91">
        <v>0.279584</v>
      </c>
      <c r="I91">
        <v>0.28892000000000001</v>
      </c>
      <c r="J91">
        <v>0.28322599999999998</v>
      </c>
      <c r="K91">
        <v>0.283387</v>
      </c>
      <c r="L91">
        <v>0.28504499999999999</v>
      </c>
      <c r="M91">
        <v>0.28822799999999998</v>
      </c>
      <c r="N91">
        <v>0.29441000000000001</v>
      </c>
      <c r="O91">
        <v>0.29430099999999998</v>
      </c>
      <c r="P91">
        <v>0.30094799999999999</v>
      </c>
      <c r="Q91">
        <v>0.31120399999999998</v>
      </c>
      <c r="R91">
        <v>0.31890200000000002</v>
      </c>
      <c r="S91">
        <v>0.33055299999999999</v>
      </c>
      <c r="T91">
        <v>0.33546500000000001</v>
      </c>
      <c r="U91">
        <v>0.33269900000000002</v>
      </c>
      <c r="V91">
        <v>0.32720300000000002</v>
      </c>
      <c r="W91">
        <v>0.32995400000000003</v>
      </c>
      <c r="X91">
        <v>0.32271499999999997</v>
      </c>
      <c r="Y91">
        <v>0.32466800000000001</v>
      </c>
      <c r="Z91">
        <v>0.32738400000000001</v>
      </c>
      <c r="AA91">
        <v>0.33183200000000002</v>
      </c>
      <c r="AB91">
        <v>0.33252900000000002</v>
      </c>
      <c r="AC91">
        <v>0.34967700000000002</v>
      </c>
      <c r="AD91">
        <v>0.34900799999999998</v>
      </c>
      <c r="AE91">
        <v>0.33699800000000002</v>
      </c>
      <c r="AF91">
        <v>0.34682600000000002</v>
      </c>
      <c r="AG91">
        <v>0.343306</v>
      </c>
      <c r="AH91">
        <v>0.34277299999999999</v>
      </c>
      <c r="AI91">
        <v>0.33455099999999999</v>
      </c>
      <c r="AJ91">
        <v>0.32361899999999999</v>
      </c>
      <c r="AK91" s="25">
        <v>4.0000000000000001E-3</v>
      </c>
    </row>
    <row r="92" spans="1:37" x14ac:dyDescent="0.35">
      <c r="A92" s="36" t="s">
        <v>196</v>
      </c>
      <c r="B92" t="s">
        <v>300</v>
      </c>
      <c r="C92" t="s">
        <v>301</v>
      </c>
      <c r="D92" t="s">
        <v>114</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t="s">
        <v>147</v>
      </c>
    </row>
    <row r="93" spans="1:37" x14ac:dyDescent="0.35">
      <c r="A93" s="36" t="s">
        <v>250</v>
      </c>
      <c r="B93" t="s">
        <v>302</v>
      </c>
      <c r="C93" t="s">
        <v>303</v>
      </c>
      <c r="D93" t="s">
        <v>114</v>
      </c>
      <c r="F93">
        <v>4.6810999999999998E-2</v>
      </c>
      <c r="G93">
        <v>4.8954999999999999E-2</v>
      </c>
      <c r="H93">
        <v>4.4031000000000001E-2</v>
      </c>
      <c r="I93">
        <v>4.3520999999999997E-2</v>
      </c>
      <c r="J93">
        <v>4.3104999999999997E-2</v>
      </c>
      <c r="K93">
        <v>4.3598999999999999E-2</v>
      </c>
      <c r="L93">
        <v>4.3313999999999998E-2</v>
      </c>
      <c r="M93">
        <v>4.3691000000000001E-2</v>
      </c>
      <c r="N93">
        <v>4.3815E-2</v>
      </c>
      <c r="O93">
        <v>4.3756000000000003E-2</v>
      </c>
      <c r="P93">
        <v>4.1973000000000003E-2</v>
      </c>
      <c r="Q93">
        <v>4.1793999999999998E-2</v>
      </c>
      <c r="R93">
        <v>4.1924000000000003E-2</v>
      </c>
      <c r="S93">
        <v>4.1902000000000002E-2</v>
      </c>
      <c r="T93">
        <v>4.2186000000000001E-2</v>
      </c>
      <c r="U93">
        <v>4.2581000000000001E-2</v>
      </c>
      <c r="V93">
        <v>4.2941E-2</v>
      </c>
      <c r="W93">
        <v>4.3237999999999999E-2</v>
      </c>
      <c r="X93">
        <v>4.3951999999999998E-2</v>
      </c>
      <c r="Y93">
        <v>4.4245E-2</v>
      </c>
      <c r="Z93">
        <v>4.5284999999999999E-2</v>
      </c>
      <c r="AA93">
        <v>4.5711000000000002E-2</v>
      </c>
      <c r="AB93">
        <v>4.6439000000000001E-2</v>
      </c>
      <c r="AC93">
        <v>4.6989999999999997E-2</v>
      </c>
      <c r="AD93">
        <v>4.7486E-2</v>
      </c>
      <c r="AE93">
        <v>4.7918000000000002E-2</v>
      </c>
      <c r="AF93">
        <v>4.8446999999999997E-2</v>
      </c>
      <c r="AG93">
        <v>4.9093999999999999E-2</v>
      </c>
      <c r="AH93">
        <v>4.9494000000000003E-2</v>
      </c>
      <c r="AI93">
        <v>4.9980999999999998E-2</v>
      </c>
      <c r="AJ93">
        <v>5.0566E-2</v>
      </c>
      <c r="AK93" s="25">
        <v>3.0000000000000001E-3</v>
      </c>
    </row>
    <row r="94" spans="1:37" x14ac:dyDescent="0.35">
      <c r="A94" s="36" t="s">
        <v>199</v>
      </c>
      <c r="B94" t="s">
        <v>304</v>
      </c>
      <c r="C94" t="s">
        <v>305</v>
      </c>
      <c r="D94" t="s">
        <v>114</v>
      </c>
      <c r="F94">
        <v>2.3342679999999998</v>
      </c>
      <c r="G94">
        <v>2.3304870000000002</v>
      </c>
      <c r="H94">
        <v>2.3735219999999999</v>
      </c>
      <c r="I94">
        <v>2.4118080000000002</v>
      </c>
      <c r="J94">
        <v>2.434377</v>
      </c>
      <c r="K94">
        <v>2.4642770000000001</v>
      </c>
      <c r="L94">
        <v>2.483419</v>
      </c>
      <c r="M94">
        <v>2.4887090000000001</v>
      </c>
      <c r="N94">
        <v>2.511336</v>
      </c>
      <c r="O94">
        <v>2.5241060000000002</v>
      </c>
      <c r="P94">
        <v>2.4378250000000001</v>
      </c>
      <c r="Q94">
        <v>2.446707</v>
      </c>
      <c r="R94">
        <v>2.4541729999999999</v>
      </c>
      <c r="S94">
        <v>2.4747680000000001</v>
      </c>
      <c r="T94">
        <v>2.4964840000000001</v>
      </c>
      <c r="U94">
        <v>2.5049039999999998</v>
      </c>
      <c r="V94">
        <v>2.5207630000000001</v>
      </c>
      <c r="W94">
        <v>2.5378940000000001</v>
      </c>
      <c r="X94">
        <v>2.5462210000000001</v>
      </c>
      <c r="Y94">
        <v>2.554913</v>
      </c>
      <c r="Z94">
        <v>2.5734949999999999</v>
      </c>
      <c r="AA94">
        <v>2.5932230000000001</v>
      </c>
      <c r="AB94">
        <v>2.6116579999999998</v>
      </c>
      <c r="AC94">
        <v>2.6458599999999999</v>
      </c>
      <c r="AD94">
        <v>2.6576930000000001</v>
      </c>
      <c r="AE94">
        <v>2.6547510000000001</v>
      </c>
      <c r="AF94">
        <v>2.6823250000000001</v>
      </c>
      <c r="AG94">
        <v>2.6953140000000002</v>
      </c>
      <c r="AH94">
        <v>2.7076929999999999</v>
      </c>
      <c r="AI94">
        <v>2.7112400000000001</v>
      </c>
      <c r="AJ94">
        <v>2.7142149999999998</v>
      </c>
      <c r="AK94" s="25">
        <v>5.0000000000000001E-3</v>
      </c>
    </row>
    <row r="95" spans="1:37" x14ac:dyDescent="0.35">
      <c r="A95" s="36" t="s">
        <v>202</v>
      </c>
      <c r="B95" t="s">
        <v>306</v>
      </c>
      <c r="C95" t="s">
        <v>307</v>
      </c>
      <c r="D95" t="s">
        <v>114</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t="s">
        <v>147</v>
      </c>
    </row>
    <row r="96" spans="1:37" x14ac:dyDescent="0.35">
      <c r="A96" s="36" t="s">
        <v>308</v>
      </c>
      <c r="B96" t="s">
        <v>309</v>
      </c>
      <c r="C96" t="s">
        <v>310</v>
      </c>
      <c r="D96" t="s">
        <v>114</v>
      </c>
      <c r="F96">
        <v>3.5562999999999997E-2</v>
      </c>
      <c r="G96">
        <v>3.4680000000000002E-2</v>
      </c>
      <c r="H96">
        <v>3.4358E-2</v>
      </c>
      <c r="I96">
        <v>3.4223000000000003E-2</v>
      </c>
      <c r="J96">
        <v>3.3859E-2</v>
      </c>
      <c r="K96">
        <v>3.3488999999999998E-2</v>
      </c>
      <c r="L96">
        <v>3.3083000000000001E-2</v>
      </c>
      <c r="M96">
        <v>3.2615999999999999E-2</v>
      </c>
      <c r="N96">
        <v>3.2111000000000001E-2</v>
      </c>
      <c r="O96">
        <v>3.1669000000000003E-2</v>
      </c>
      <c r="P96">
        <v>3.1213000000000001E-2</v>
      </c>
      <c r="Q96">
        <v>3.0838000000000001E-2</v>
      </c>
      <c r="R96">
        <v>3.0407E-2</v>
      </c>
      <c r="S96">
        <v>3.0001E-2</v>
      </c>
      <c r="T96">
        <v>2.9617999999999998E-2</v>
      </c>
      <c r="U96">
        <v>2.9533E-2</v>
      </c>
      <c r="V96">
        <v>2.9430999999999999E-2</v>
      </c>
      <c r="W96">
        <v>2.9343000000000001E-2</v>
      </c>
      <c r="X96">
        <v>2.9423000000000001E-2</v>
      </c>
      <c r="Y96">
        <v>2.9375999999999999E-2</v>
      </c>
      <c r="Z96">
        <v>2.9343999999999999E-2</v>
      </c>
      <c r="AA96">
        <v>2.9350999999999999E-2</v>
      </c>
      <c r="AB96">
        <v>2.9388999999999998E-2</v>
      </c>
      <c r="AC96">
        <v>2.9447000000000001E-2</v>
      </c>
      <c r="AD96">
        <v>2.9499000000000001E-2</v>
      </c>
      <c r="AE96">
        <v>2.9557E-2</v>
      </c>
      <c r="AF96">
        <v>2.9638999999999999E-2</v>
      </c>
      <c r="AG96">
        <v>2.9713E-2</v>
      </c>
      <c r="AH96">
        <v>2.9781999999999999E-2</v>
      </c>
      <c r="AI96">
        <v>2.9985000000000001E-2</v>
      </c>
      <c r="AJ96">
        <v>3.0079000000000002E-2</v>
      </c>
      <c r="AK96" s="25">
        <v>-6.0000000000000001E-3</v>
      </c>
    </row>
    <row r="97" spans="1:37" x14ac:dyDescent="0.35">
      <c r="A97" s="36" t="s">
        <v>208</v>
      </c>
      <c r="B97" t="s">
        <v>311</v>
      </c>
      <c r="C97" t="s">
        <v>312</v>
      </c>
      <c r="D97" t="s">
        <v>114</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147</v>
      </c>
    </row>
    <row r="98" spans="1:37" x14ac:dyDescent="0.35">
      <c r="A98" s="36" t="s">
        <v>211</v>
      </c>
      <c r="B98" t="s">
        <v>313</v>
      </c>
      <c r="C98" t="s">
        <v>314</v>
      </c>
      <c r="D98" t="s">
        <v>114</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147</v>
      </c>
    </row>
    <row r="99" spans="1:37" x14ac:dyDescent="0.35">
      <c r="A99" s="36" t="s">
        <v>214</v>
      </c>
      <c r="B99" t="s">
        <v>315</v>
      </c>
      <c r="C99" t="s">
        <v>316</v>
      </c>
      <c r="D99" t="s">
        <v>114</v>
      </c>
      <c r="F99">
        <v>3.5562999999999997E-2</v>
      </c>
      <c r="G99">
        <v>3.4680000000000002E-2</v>
      </c>
      <c r="H99">
        <v>3.4358E-2</v>
      </c>
      <c r="I99">
        <v>3.4223000000000003E-2</v>
      </c>
      <c r="J99">
        <v>3.3859E-2</v>
      </c>
      <c r="K99">
        <v>3.3488999999999998E-2</v>
      </c>
      <c r="L99">
        <v>3.3083000000000001E-2</v>
      </c>
      <c r="M99">
        <v>3.2615999999999999E-2</v>
      </c>
      <c r="N99">
        <v>3.2111000000000001E-2</v>
      </c>
      <c r="O99">
        <v>3.1669000000000003E-2</v>
      </c>
      <c r="P99">
        <v>3.1213000000000001E-2</v>
      </c>
      <c r="Q99">
        <v>3.0838000000000001E-2</v>
      </c>
      <c r="R99">
        <v>3.0407E-2</v>
      </c>
      <c r="S99">
        <v>3.0001E-2</v>
      </c>
      <c r="T99">
        <v>2.9617999999999998E-2</v>
      </c>
      <c r="U99">
        <v>2.9533E-2</v>
      </c>
      <c r="V99">
        <v>2.9430999999999999E-2</v>
      </c>
      <c r="W99">
        <v>2.9343000000000001E-2</v>
      </c>
      <c r="X99">
        <v>2.9423000000000001E-2</v>
      </c>
      <c r="Y99">
        <v>2.9375999999999999E-2</v>
      </c>
      <c r="Z99">
        <v>2.9343999999999999E-2</v>
      </c>
      <c r="AA99">
        <v>2.9350999999999999E-2</v>
      </c>
      <c r="AB99">
        <v>2.9388999999999998E-2</v>
      </c>
      <c r="AC99">
        <v>2.9447000000000001E-2</v>
      </c>
      <c r="AD99">
        <v>2.9499000000000001E-2</v>
      </c>
      <c r="AE99">
        <v>2.9557E-2</v>
      </c>
      <c r="AF99">
        <v>2.9638999999999999E-2</v>
      </c>
      <c r="AG99">
        <v>2.9713E-2</v>
      </c>
      <c r="AH99">
        <v>2.9781999999999999E-2</v>
      </c>
      <c r="AI99">
        <v>2.9985000000000001E-2</v>
      </c>
      <c r="AJ99">
        <v>3.0079000000000002E-2</v>
      </c>
      <c r="AK99" s="25">
        <v>-6.0000000000000001E-3</v>
      </c>
    </row>
    <row r="100" spans="1:37" x14ac:dyDescent="0.35">
      <c r="A100" s="36" t="s">
        <v>217</v>
      </c>
      <c r="B100" t="s">
        <v>317</v>
      </c>
      <c r="C100" t="s">
        <v>318</v>
      </c>
      <c r="D100" t="s">
        <v>114</v>
      </c>
      <c r="F100">
        <v>0.12955700000000001</v>
      </c>
      <c r="G100">
        <v>0.12639700000000001</v>
      </c>
      <c r="H100">
        <v>0.12503700000000001</v>
      </c>
      <c r="I100">
        <v>0.125164</v>
      </c>
      <c r="J100">
        <v>0.12548200000000001</v>
      </c>
      <c r="K100">
        <v>0.126279</v>
      </c>
      <c r="L100">
        <v>0.12659500000000001</v>
      </c>
      <c r="M100">
        <v>0.12698400000000001</v>
      </c>
      <c r="N100">
        <v>0.12731600000000001</v>
      </c>
      <c r="O100">
        <v>0.12764800000000001</v>
      </c>
      <c r="P100">
        <v>0.12806400000000001</v>
      </c>
      <c r="Q100">
        <v>0.12934899999999999</v>
      </c>
      <c r="R100">
        <v>0.12978400000000001</v>
      </c>
      <c r="S100">
        <v>0.13034200000000001</v>
      </c>
      <c r="T100">
        <v>0.13102800000000001</v>
      </c>
      <c r="U100">
        <v>0.13167100000000001</v>
      </c>
      <c r="V100">
        <v>0.13219400000000001</v>
      </c>
      <c r="W100">
        <v>0.132746</v>
      </c>
      <c r="X100">
        <v>0.133328</v>
      </c>
      <c r="Y100">
        <v>0.13400799999999999</v>
      </c>
      <c r="Z100">
        <v>0.134746</v>
      </c>
      <c r="AA100">
        <v>0.13547999999999999</v>
      </c>
      <c r="AB100">
        <v>0.136383</v>
      </c>
      <c r="AC100">
        <v>0.13747300000000001</v>
      </c>
      <c r="AD100">
        <v>0.13853799999999999</v>
      </c>
      <c r="AE100">
        <v>0.14024700000000001</v>
      </c>
      <c r="AF100">
        <v>0.14067399999999999</v>
      </c>
      <c r="AG100">
        <v>0.14283299999999999</v>
      </c>
      <c r="AH100">
        <v>0.14381099999999999</v>
      </c>
      <c r="AI100">
        <v>0.14497299999999999</v>
      </c>
      <c r="AJ100">
        <v>0.14615800000000001</v>
      </c>
      <c r="AK100" s="25">
        <v>4.0000000000000001E-3</v>
      </c>
    </row>
    <row r="101" spans="1:37" x14ac:dyDescent="0.35">
      <c r="A101" s="36" t="s">
        <v>124</v>
      </c>
      <c r="B101" t="s">
        <v>319</v>
      </c>
      <c r="C101" t="s">
        <v>320</v>
      </c>
      <c r="D101" t="s">
        <v>114</v>
      </c>
      <c r="F101">
        <v>0.24692800000000001</v>
      </c>
      <c r="G101">
        <v>0.24362</v>
      </c>
      <c r="H101">
        <v>0.24363000000000001</v>
      </c>
      <c r="I101">
        <v>0.245617</v>
      </c>
      <c r="J101">
        <v>0.247949</v>
      </c>
      <c r="K101">
        <v>0.25017400000000001</v>
      </c>
      <c r="L101">
        <v>0.25128499999999998</v>
      </c>
      <c r="M101">
        <v>0.251303</v>
      </c>
      <c r="N101">
        <v>0.250724</v>
      </c>
      <c r="O101">
        <v>0.25012099999999998</v>
      </c>
      <c r="P101">
        <v>0.25003199999999998</v>
      </c>
      <c r="Q101">
        <v>0.249974</v>
      </c>
      <c r="R101">
        <v>0.249306</v>
      </c>
      <c r="S101">
        <v>0.24809800000000001</v>
      </c>
      <c r="T101">
        <v>0.246837</v>
      </c>
      <c r="U101">
        <v>0.24634800000000001</v>
      </c>
      <c r="V101">
        <v>0.245695</v>
      </c>
      <c r="W101">
        <v>0.245203</v>
      </c>
      <c r="X101">
        <v>0.24554000000000001</v>
      </c>
      <c r="Y101">
        <v>0.245668</v>
      </c>
      <c r="Z101">
        <v>0.245753</v>
      </c>
      <c r="AA101">
        <v>0.246474</v>
      </c>
      <c r="AB101">
        <v>0.247419</v>
      </c>
      <c r="AC101">
        <v>0.24865399999999999</v>
      </c>
      <c r="AD101">
        <v>0.249836</v>
      </c>
      <c r="AE101">
        <v>0.251139</v>
      </c>
      <c r="AF101">
        <v>0.25259700000000002</v>
      </c>
      <c r="AG101">
        <v>0.25422400000000001</v>
      </c>
      <c r="AH101">
        <v>0.25574599999999997</v>
      </c>
      <c r="AI101">
        <v>0.25748599999999999</v>
      </c>
      <c r="AJ101">
        <v>0.25928499999999999</v>
      </c>
      <c r="AK101" s="25">
        <v>2E-3</v>
      </c>
    </row>
    <row r="102" spans="1:37" x14ac:dyDescent="0.35">
      <c r="A102" s="36" t="s">
        <v>256</v>
      </c>
      <c r="B102" t="s">
        <v>321</v>
      </c>
      <c r="C102" t="s">
        <v>322</v>
      </c>
      <c r="D102" t="s">
        <v>114</v>
      </c>
      <c r="F102">
        <v>2.2100000000000001E-4</v>
      </c>
      <c r="G102">
        <v>2.3800000000000001E-4</v>
      </c>
      <c r="H102">
        <v>2.4499999999999999E-4</v>
      </c>
      <c r="I102">
        <v>2.5099999999999998E-4</v>
      </c>
      <c r="J102">
        <v>2.5599999999999999E-4</v>
      </c>
      <c r="K102">
        <v>2.61E-4</v>
      </c>
      <c r="L102">
        <v>2.6400000000000002E-4</v>
      </c>
      <c r="M102">
        <v>2.6800000000000001E-4</v>
      </c>
      <c r="N102">
        <v>2.7E-4</v>
      </c>
      <c r="O102">
        <v>2.72E-4</v>
      </c>
      <c r="P102">
        <v>2.7399999999999999E-4</v>
      </c>
      <c r="Q102">
        <v>2.7500000000000002E-4</v>
      </c>
      <c r="R102">
        <v>2.7500000000000002E-4</v>
      </c>
      <c r="S102">
        <v>2.7399999999999999E-4</v>
      </c>
      <c r="T102">
        <v>2.7399999999999999E-4</v>
      </c>
      <c r="U102">
        <v>2.7700000000000001E-4</v>
      </c>
      <c r="V102">
        <v>2.8200000000000002E-4</v>
      </c>
      <c r="W102">
        <v>2.8899999999999998E-4</v>
      </c>
      <c r="X102">
        <v>2.99E-4</v>
      </c>
      <c r="Y102">
        <v>3.0899999999999998E-4</v>
      </c>
      <c r="Z102">
        <v>3.2299999999999999E-4</v>
      </c>
      <c r="AA102">
        <v>3.3799999999999998E-4</v>
      </c>
      <c r="AB102">
        <v>3.5500000000000001E-4</v>
      </c>
      <c r="AC102">
        <v>3.7800000000000003E-4</v>
      </c>
      <c r="AD102">
        <v>3.97E-4</v>
      </c>
      <c r="AE102">
        <v>4.17E-4</v>
      </c>
      <c r="AF102">
        <v>4.37E-4</v>
      </c>
      <c r="AG102">
        <v>4.5800000000000002E-4</v>
      </c>
      <c r="AH102">
        <v>4.8099999999999998E-4</v>
      </c>
      <c r="AI102">
        <v>5.0500000000000002E-4</v>
      </c>
      <c r="AJ102">
        <v>5.2999999999999998E-4</v>
      </c>
      <c r="AK102" s="25">
        <v>0.03</v>
      </c>
    </row>
    <row r="103" spans="1:37" x14ac:dyDescent="0.35">
      <c r="A103" s="36" t="s">
        <v>127</v>
      </c>
      <c r="B103" t="s">
        <v>323</v>
      </c>
      <c r="C103" t="s">
        <v>324</v>
      </c>
      <c r="D103" t="s">
        <v>114</v>
      </c>
      <c r="F103">
        <v>1.376155</v>
      </c>
      <c r="G103">
        <v>1.364789</v>
      </c>
      <c r="H103">
        <v>1.3422240000000001</v>
      </c>
      <c r="I103">
        <v>1.3577600000000001</v>
      </c>
      <c r="J103">
        <v>1.374492</v>
      </c>
      <c r="K103">
        <v>1.3864380000000001</v>
      </c>
      <c r="L103">
        <v>1.386625</v>
      </c>
      <c r="M103">
        <v>1.3872150000000001</v>
      </c>
      <c r="N103">
        <v>1.392139</v>
      </c>
      <c r="O103">
        <v>1.3977489999999999</v>
      </c>
      <c r="P103">
        <v>1.3971420000000001</v>
      </c>
      <c r="Q103">
        <v>1.3991100000000001</v>
      </c>
      <c r="R103">
        <v>1.4041170000000001</v>
      </c>
      <c r="S103">
        <v>1.411052</v>
      </c>
      <c r="T103">
        <v>1.4212579999999999</v>
      </c>
      <c r="U103">
        <v>1.4308920000000001</v>
      </c>
      <c r="V103">
        <v>1.442858</v>
      </c>
      <c r="W103">
        <v>1.454477</v>
      </c>
      <c r="X103">
        <v>1.468323</v>
      </c>
      <c r="Y103">
        <v>1.482972</v>
      </c>
      <c r="Z103">
        <v>1.4963770000000001</v>
      </c>
      <c r="AA103">
        <v>1.5120100000000001</v>
      </c>
      <c r="AB103">
        <v>1.5279959999999999</v>
      </c>
      <c r="AC103">
        <v>1.5451790000000001</v>
      </c>
      <c r="AD103">
        <v>1.562783</v>
      </c>
      <c r="AE103">
        <v>1.580382</v>
      </c>
      <c r="AF103">
        <v>1.5988199999999999</v>
      </c>
      <c r="AG103">
        <v>1.619516</v>
      </c>
      <c r="AH103">
        <v>1.6408959999999999</v>
      </c>
      <c r="AI103">
        <v>1.6635040000000001</v>
      </c>
      <c r="AJ103">
        <v>1.6879999999999999</v>
      </c>
      <c r="AK103" s="25">
        <v>7.0000000000000001E-3</v>
      </c>
    </row>
    <row r="104" spans="1:37" x14ac:dyDescent="0.35">
      <c r="A104" s="36" t="s">
        <v>130</v>
      </c>
      <c r="B104" t="s">
        <v>325</v>
      </c>
      <c r="C104" t="s">
        <v>326</v>
      </c>
      <c r="D104" t="s">
        <v>114</v>
      </c>
      <c r="F104">
        <v>8.5675439999999998</v>
      </c>
      <c r="G104">
        <v>8.9437990000000003</v>
      </c>
      <c r="H104">
        <v>9.0583369999999999</v>
      </c>
      <c r="I104">
        <v>9.1423629999999996</v>
      </c>
      <c r="J104">
        <v>9.1842819999999996</v>
      </c>
      <c r="K104">
        <v>9.2176740000000006</v>
      </c>
      <c r="L104">
        <v>9.240964</v>
      </c>
      <c r="M104">
        <v>9.2251740000000009</v>
      </c>
      <c r="N104">
        <v>9.250572</v>
      </c>
      <c r="O104">
        <v>9.2581710000000008</v>
      </c>
      <c r="P104">
        <v>9.1679639999999996</v>
      </c>
      <c r="Q104">
        <v>9.1683699999999995</v>
      </c>
      <c r="R104">
        <v>9.1749690000000008</v>
      </c>
      <c r="S104">
        <v>9.2027350000000006</v>
      </c>
      <c r="T104">
        <v>9.2464359999999992</v>
      </c>
      <c r="U104">
        <v>9.2748170000000005</v>
      </c>
      <c r="V104">
        <v>9.3236679999999996</v>
      </c>
      <c r="W104">
        <v>9.3713750000000005</v>
      </c>
      <c r="X104">
        <v>9.3991520000000008</v>
      </c>
      <c r="Y104">
        <v>9.4403889999999997</v>
      </c>
      <c r="Z104">
        <v>9.4731649999999998</v>
      </c>
      <c r="AA104">
        <v>9.5310670000000002</v>
      </c>
      <c r="AB104">
        <v>9.5779010000000007</v>
      </c>
      <c r="AC104">
        <v>9.6378850000000007</v>
      </c>
      <c r="AD104">
        <v>9.6850039999999993</v>
      </c>
      <c r="AE104">
        <v>9.7318230000000003</v>
      </c>
      <c r="AF104">
        <v>9.8025669999999998</v>
      </c>
      <c r="AG104">
        <v>9.8655279999999994</v>
      </c>
      <c r="AH104">
        <v>9.9277650000000008</v>
      </c>
      <c r="AI104">
        <v>9.9804490000000001</v>
      </c>
      <c r="AJ104">
        <v>10.041266</v>
      </c>
      <c r="AK104" s="25">
        <v>5.0000000000000001E-3</v>
      </c>
    </row>
    <row r="105" spans="1:37" x14ac:dyDescent="0.35">
      <c r="A105" s="36" t="s">
        <v>133</v>
      </c>
      <c r="B105" t="s">
        <v>327</v>
      </c>
      <c r="C105" t="s">
        <v>328</v>
      </c>
      <c r="D105" t="s">
        <v>114</v>
      </c>
      <c r="F105">
        <v>1.9491959999999999</v>
      </c>
      <c r="G105">
        <v>1.896423</v>
      </c>
      <c r="H105">
        <v>1.968091</v>
      </c>
      <c r="I105">
        <v>1.979063</v>
      </c>
      <c r="J105">
        <v>1.9262520000000001</v>
      </c>
      <c r="K105">
        <v>1.890258</v>
      </c>
      <c r="L105">
        <v>1.7529129999999999</v>
      </c>
      <c r="M105">
        <v>1.756445</v>
      </c>
      <c r="N105">
        <v>1.761128</v>
      </c>
      <c r="O105">
        <v>1.7841959999999999</v>
      </c>
      <c r="P105">
        <v>1.7313639999999999</v>
      </c>
      <c r="Q105">
        <v>1.658603</v>
      </c>
      <c r="R105">
        <v>1.6223460000000001</v>
      </c>
      <c r="S105">
        <v>1.6224080000000001</v>
      </c>
      <c r="T105">
        <v>1.6309530000000001</v>
      </c>
      <c r="U105">
        <v>1.647044</v>
      </c>
      <c r="V105">
        <v>1.655932</v>
      </c>
      <c r="W105">
        <v>1.649284</v>
      </c>
      <c r="X105">
        <v>1.6492789999999999</v>
      </c>
      <c r="Y105">
        <v>1.649867</v>
      </c>
      <c r="Z105">
        <v>1.6715679999999999</v>
      </c>
      <c r="AA105">
        <v>1.6880729999999999</v>
      </c>
      <c r="AB105">
        <v>1.6943999999999999</v>
      </c>
      <c r="AC105">
        <v>1.7094769999999999</v>
      </c>
      <c r="AD105">
        <v>1.750896</v>
      </c>
      <c r="AE105">
        <v>1.8269439999999999</v>
      </c>
      <c r="AF105">
        <v>1.876036</v>
      </c>
      <c r="AG105">
        <v>1.871041</v>
      </c>
      <c r="AH105">
        <v>1.8816889999999999</v>
      </c>
      <c r="AI105">
        <v>1.904053</v>
      </c>
      <c r="AJ105">
        <v>1.9243220000000001</v>
      </c>
      <c r="AK105" s="25">
        <v>0</v>
      </c>
    </row>
    <row r="106" spans="1:37" x14ac:dyDescent="0.35">
      <c r="A106" s="36" t="s">
        <v>136</v>
      </c>
      <c r="B106" t="s">
        <v>329</v>
      </c>
      <c r="C106" t="s">
        <v>330</v>
      </c>
      <c r="D106" t="s">
        <v>114</v>
      </c>
      <c r="F106">
        <v>10.51674</v>
      </c>
      <c r="G106">
        <v>10.840221</v>
      </c>
      <c r="H106">
        <v>11.026427999999999</v>
      </c>
      <c r="I106">
        <v>11.121426</v>
      </c>
      <c r="J106">
        <v>11.110535</v>
      </c>
      <c r="K106">
        <v>11.107932</v>
      </c>
      <c r="L106">
        <v>10.993876</v>
      </c>
      <c r="M106">
        <v>10.981619</v>
      </c>
      <c r="N106">
        <v>11.011701</v>
      </c>
      <c r="O106">
        <v>11.042367</v>
      </c>
      <c r="P106">
        <v>10.899328000000001</v>
      </c>
      <c r="Q106">
        <v>10.826973000000001</v>
      </c>
      <c r="R106">
        <v>10.797314999999999</v>
      </c>
      <c r="S106">
        <v>10.825143000000001</v>
      </c>
      <c r="T106">
        <v>10.877389000000001</v>
      </c>
      <c r="U106">
        <v>10.921861</v>
      </c>
      <c r="V106">
        <v>10.979599</v>
      </c>
      <c r="W106">
        <v>11.020659</v>
      </c>
      <c r="X106">
        <v>11.04843</v>
      </c>
      <c r="Y106">
        <v>11.090256</v>
      </c>
      <c r="Z106">
        <v>11.144731999999999</v>
      </c>
      <c r="AA106">
        <v>11.219139</v>
      </c>
      <c r="AB106">
        <v>11.272301000000001</v>
      </c>
      <c r="AC106">
        <v>11.347362</v>
      </c>
      <c r="AD106">
        <v>11.4359</v>
      </c>
      <c r="AE106">
        <v>11.558767</v>
      </c>
      <c r="AF106">
        <v>11.678603000000001</v>
      </c>
      <c r="AG106">
        <v>11.736568</v>
      </c>
      <c r="AH106">
        <v>11.809454000000001</v>
      </c>
      <c r="AI106">
        <v>11.884501</v>
      </c>
      <c r="AJ106">
        <v>11.965589</v>
      </c>
      <c r="AK106" s="25">
        <v>4.0000000000000001E-3</v>
      </c>
    </row>
    <row r="107" spans="1:37" x14ac:dyDescent="0.35">
      <c r="AK107" s="25"/>
    </row>
    <row r="108" spans="1:37" x14ac:dyDescent="0.35">
      <c r="A108" s="1" t="s">
        <v>331</v>
      </c>
      <c r="C108" t="s">
        <v>332</v>
      </c>
    </row>
    <row r="109" spans="1:37" x14ac:dyDescent="0.35">
      <c r="A109" s="36" t="s">
        <v>115</v>
      </c>
      <c r="B109" t="s">
        <v>333</v>
      </c>
      <c r="C109" t="s">
        <v>334</v>
      </c>
      <c r="D109" t="s">
        <v>114</v>
      </c>
      <c r="F109">
        <v>1.7680999999999999E-2</v>
      </c>
      <c r="G109">
        <v>1.7013E-2</v>
      </c>
      <c r="H109">
        <v>1.6553999999999999E-2</v>
      </c>
      <c r="I109">
        <v>1.6648E-2</v>
      </c>
      <c r="J109">
        <v>1.6645E-2</v>
      </c>
      <c r="K109">
        <v>1.6552999999999998E-2</v>
      </c>
      <c r="L109">
        <v>1.6284E-2</v>
      </c>
      <c r="M109">
        <v>1.609E-2</v>
      </c>
      <c r="N109">
        <v>1.5949999999999999E-2</v>
      </c>
      <c r="O109">
        <v>1.5796999999999999E-2</v>
      </c>
      <c r="P109">
        <v>1.5675999999999999E-2</v>
      </c>
      <c r="Q109">
        <v>1.5599E-2</v>
      </c>
      <c r="R109">
        <v>1.5546000000000001E-2</v>
      </c>
      <c r="S109">
        <v>1.5505E-2</v>
      </c>
      <c r="T109">
        <v>1.5476E-2</v>
      </c>
      <c r="U109">
        <v>1.546E-2</v>
      </c>
      <c r="V109">
        <v>1.5297E-2</v>
      </c>
      <c r="W109">
        <v>1.5129999999999999E-2</v>
      </c>
      <c r="X109">
        <v>1.4973E-2</v>
      </c>
      <c r="Y109">
        <v>1.4862999999999999E-2</v>
      </c>
      <c r="Z109">
        <v>1.4756999999999999E-2</v>
      </c>
      <c r="AA109">
        <v>1.4234E-2</v>
      </c>
      <c r="AB109">
        <v>1.3735000000000001E-2</v>
      </c>
      <c r="AC109">
        <v>1.3221E-2</v>
      </c>
      <c r="AD109">
        <v>1.2708000000000001E-2</v>
      </c>
      <c r="AE109">
        <v>1.218E-2</v>
      </c>
      <c r="AF109">
        <v>1.2298999999999999E-2</v>
      </c>
      <c r="AG109">
        <v>1.2453000000000001E-2</v>
      </c>
      <c r="AH109">
        <v>1.2616E-2</v>
      </c>
      <c r="AI109">
        <v>1.2788000000000001E-2</v>
      </c>
      <c r="AJ109">
        <v>1.2975E-2</v>
      </c>
      <c r="AK109" s="25">
        <v>-0.01</v>
      </c>
    </row>
    <row r="110" spans="1:37" x14ac:dyDescent="0.35">
      <c r="A110" s="36" t="s">
        <v>150</v>
      </c>
      <c r="B110" t="s">
        <v>335</v>
      </c>
      <c r="C110" t="s">
        <v>336</v>
      </c>
      <c r="D110" t="s">
        <v>114</v>
      </c>
      <c r="F110">
        <v>2.8072E-2</v>
      </c>
      <c r="G110">
        <v>2.7210000000000002E-2</v>
      </c>
      <c r="H110">
        <v>2.6161E-2</v>
      </c>
      <c r="I110">
        <v>2.5857999999999999E-2</v>
      </c>
      <c r="J110">
        <v>2.5559999999999999E-2</v>
      </c>
      <c r="K110">
        <v>2.5165E-2</v>
      </c>
      <c r="L110">
        <v>2.4545000000000001E-2</v>
      </c>
      <c r="M110">
        <v>2.3938999999999998E-2</v>
      </c>
      <c r="N110">
        <v>2.3399E-2</v>
      </c>
      <c r="O110">
        <v>2.2872E-2</v>
      </c>
      <c r="P110">
        <v>2.2232999999999999E-2</v>
      </c>
      <c r="Q110">
        <v>2.1921E-2</v>
      </c>
      <c r="R110">
        <v>2.1655000000000001E-2</v>
      </c>
      <c r="S110">
        <v>2.1420000000000002E-2</v>
      </c>
      <c r="T110">
        <v>2.1221E-2</v>
      </c>
      <c r="U110">
        <v>2.1021000000000001E-2</v>
      </c>
      <c r="V110">
        <v>2.0412E-2</v>
      </c>
      <c r="W110">
        <v>1.9800999999999999E-2</v>
      </c>
      <c r="X110">
        <v>1.9203000000000001E-2</v>
      </c>
      <c r="Y110">
        <v>1.8592999999999998E-2</v>
      </c>
      <c r="Z110">
        <v>1.7961999999999999E-2</v>
      </c>
      <c r="AA110">
        <v>1.6028000000000001E-2</v>
      </c>
      <c r="AB110">
        <v>1.4048E-2</v>
      </c>
      <c r="AC110">
        <v>1.204E-2</v>
      </c>
      <c r="AD110">
        <v>9.979E-3</v>
      </c>
      <c r="AE110">
        <v>7.8820000000000001E-3</v>
      </c>
      <c r="AF110">
        <v>7.9679999999999994E-3</v>
      </c>
      <c r="AG110">
        <v>8.0700000000000008E-3</v>
      </c>
      <c r="AH110">
        <v>8.1779999999999995E-3</v>
      </c>
      <c r="AI110">
        <v>8.2920000000000008E-3</v>
      </c>
      <c r="AJ110">
        <v>8.4130000000000003E-3</v>
      </c>
      <c r="AK110" s="25">
        <v>-3.9E-2</v>
      </c>
    </row>
    <row r="111" spans="1:37" x14ac:dyDescent="0.35">
      <c r="A111" s="36" t="s">
        <v>118</v>
      </c>
      <c r="B111" t="s">
        <v>337</v>
      </c>
      <c r="C111" t="s">
        <v>338</v>
      </c>
      <c r="D111" t="s">
        <v>114</v>
      </c>
      <c r="F111">
        <v>4.5753000000000002E-2</v>
      </c>
      <c r="G111">
        <v>4.4222999999999998E-2</v>
      </c>
      <c r="H111">
        <v>4.2714000000000002E-2</v>
      </c>
      <c r="I111">
        <v>4.2506000000000002E-2</v>
      </c>
      <c r="J111">
        <v>4.2204999999999999E-2</v>
      </c>
      <c r="K111">
        <v>4.1717999999999998E-2</v>
      </c>
      <c r="L111">
        <v>4.0828999999999997E-2</v>
      </c>
      <c r="M111">
        <v>4.0029000000000002E-2</v>
      </c>
      <c r="N111">
        <v>3.9349000000000002E-2</v>
      </c>
      <c r="O111">
        <v>3.8669000000000002E-2</v>
      </c>
      <c r="P111">
        <v>3.7909999999999999E-2</v>
      </c>
      <c r="Q111">
        <v>3.7519999999999998E-2</v>
      </c>
      <c r="R111">
        <v>3.7200999999999998E-2</v>
      </c>
      <c r="S111">
        <v>3.6924999999999999E-2</v>
      </c>
      <c r="T111">
        <v>3.6697E-2</v>
      </c>
      <c r="U111">
        <v>3.6481E-2</v>
      </c>
      <c r="V111">
        <v>3.5708999999999998E-2</v>
      </c>
      <c r="W111">
        <v>3.4930999999999997E-2</v>
      </c>
      <c r="X111">
        <v>3.4175999999999998E-2</v>
      </c>
      <c r="Y111">
        <v>3.3454999999999999E-2</v>
      </c>
      <c r="Z111">
        <v>3.2719999999999999E-2</v>
      </c>
      <c r="AA111">
        <v>3.0262000000000001E-2</v>
      </c>
      <c r="AB111">
        <v>2.7782999999999999E-2</v>
      </c>
      <c r="AC111">
        <v>2.5260999999999999E-2</v>
      </c>
      <c r="AD111">
        <v>2.2686999999999999E-2</v>
      </c>
      <c r="AE111">
        <v>2.0062E-2</v>
      </c>
      <c r="AF111">
        <v>2.0268000000000001E-2</v>
      </c>
      <c r="AG111">
        <v>2.0524000000000001E-2</v>
      </c>
      <c r="AH111">
        <v>2.0795000000000001E-2</v>
      </c>
      <c r="AI111">
        <v>2.1080000000000002E-2</v>
      </c>
      <c r="AJ111">
        <v>2.1387E-2</v>
      </c>
      <c r="AK111" s="25">
        <v>-2.5000000000000001E-2</v>
      </c>
    </row>
    <row r="112" spans="1:37" x14ac:dyDescent="0.35">
      <c r="A112" s="36" t="s">
        <v>121</v>
      </c>
      <c r="B112" t="s">
        <v>339</v>
      </c>
      <c r="C112" t="s">
        <v>340</v>
      </c>
      <c r="D112" t="s">
        <v>114</v>
      </c>
      <c r="F112">
        <v>0.84768100000000002</v>
      </c>
      <c r="G112">
        <v>0.76222800000000002</v>
      </c>
      <c r="H112">
        <v>0.74647799999999997</v>
      </c>
      <c r="I112">
        <v>0.72919</v>
      </c>
      <c r="J112">
        <v>0.72768699999999997</v>
      </c>
      <c r="K112">
        <v>0.75674399999999997</v>
      </c>
      <c r="L112">
        <v>0.77681999999999995</v>
      </c>
      <c r="M112">
        <v>0.78416200000000003</v>
      </c>
      <c r="N112">
        <v>0.781003</v>
      </c>
      <c r="O112">
        <v>0.74800699999999998</v>
      </c>
      <c r="P112">
        <v>0.64737299999999998</v>
      </c>
      <c r="Q112">
        <v>0.570909</v>
      </c>
      <c r="R112">
        <v>0.54677600000000004</v>
      </c>
      <c r="S112">
        <v>0.53958799999999996</v>
      </c>
      <c r="T112">
        <v>0.534385</v>
      </c>
      <c r="U112">
        <v>0.53980499999999998</v>
      </c>
      <c r="V112">
        <v>0.54683199999999998</v>
      </c>
      <c r="W112">
        <v>0.53409700000000004</v>
      </c>
      <c r="X112">
        <v>0.54399799999999998</v>
      </c>
      <c r="Y112">
        <v>0.55442899999999995</v>
      </c>
      <c r="Z112">
        <v>0.56457999999999997</v>
      </c>
      <c r="AA112">
        <v>0.57162400000000002</v>
      </c>
      <c r="AB112">
        <v>0.58524100000000001</v>
      </c>
      <c r="AC112">
        <v>0.58799000000000001</v>
      </c>
      <c r="AD112">
        <v>0.59642099999999998</v>
      </c>
      <c r="AE112">
        <v>0.62204300000000001</v>
      </c>
      <c r="AF112">
        <v>0.63908500000000001</v>
      </c>
      <c r="AG112">
        <v>0.63341000000000003</v>
      </c>
      <c r="AH112">
        <v>0.64989600000000003</v>
      </c>
      <c r="AI112">
        <v>0.67501500000000003</v>
      </c>
      <c r="AJ112">
        <v>0.69107300000000005</v>
      </c>
      <c r="AK112" s="25">
        <v>-7.0000000000000001E-3</v>
      </c>
    </row>
    <row r="113" spans="1:37" x14ac:dyDescent="0.35">
      <c r="A113" s="36" t="s">
        <v>341</v>
      </c>
      <c r="B113" t="s">
        <v>342</v>
      </c>
      <c r="C113" t="s">
        <v>343</v>
      </c>
      <c r="D113" t="s">
        <v>114</v>
      </c>
      <c r="F113">
        <v>8.1876000000000004E-2</v>
      </c>
      <c r="G113">
        <v>5.5243E-2</v>
      </c>
      <c r="H113">
        <v>5.2753000000000001E-2</v>
      </c>
      <c r="I113">
        <v>5.0581000000000001E-2</v>
      </c>
      <c r="J113">
        <v>5.1288E-2</v>
      </c>
      <c r="K113">
        <v>5.4774000000000003E-2</v>
      </c>
      <c r="L113">
        <v>1.8971999999999999E-2</v>
      </c>
      <c r="M113">
        <v>1.8782E-2</v>
      </c>
      <c r="N113">
        <v>1.8648000000000001E-2</v>
      </c>
      <c r="O113">
        <v>1.8523999999999999E-2</v>
      </c>
      <c r="P113">
        <v>1.8311999999999998E-2</v>
      </c>
      <c r="Q113">
        <v>1.8227E-2</v>
      </c>
      <c r="R113">
        <v>1.8182E-2</v>
      </c>
      <c r="S113">
        <v>1.8161E-2</v>
      </c>
      <c r="T113">
        <v>1.8176999999999999E-2</v>
      </c>
      <c r="U113">
        <v>1.8193000000000001E-2</v>
      </c>
      <c r="V113">
        <v>1.8088E-2</v>
      </c>
      <c r="W113">
        <v>1.7987E-2</v>
      </c>
      <c r="X113">
        <v>1.7906999999999999E-2</v>
      </c>
      <c r="Y113">
        <v>1.7825000000000001E-2</v>
      </c>
      <c r="Z113">
        <v>1.7732999999999999E-2</v>
      </c>
      <c r="AA113">
        <v>1.7232999999999998E-2</v>
      </c>
      <c r="AB113">
        <v>1.6723999999999999E-2</v>
      </c>
      <c r="AC113">
        <v>1.6216000000000001E-2</v>
      </c>
      <c r="AD113">
        <v>1.5692999999999999E-2</v>
      </c>
      <c r="AE113">
        <v>1.5162E-2</v>
      </c>
      <c r="AF113">
        <v>1.5334E-2</v>
      </c>
      <c r="AG113">
        <v>1.5531E-2</v>
      </c>
      <c r="AH113">
        <v>1.5739E-2</v>
      </c>
      <c r="AI113">
        <v>1.5956999999999999E-2</v>
      </c>
      <c r="AJ113">
        <v>1.6188999999999999E-2</v>
      </c>
      <c r="AK113" s="25">
        <v>-5.2999999999999999E-2</v>
      </c>
    </row>
    <row r="114" spans="1:37" x14ac:dyDescent="0.35">
      <c r="A114" s="36" t="s">
        <v>344</v>
      </c>
      <c r="B114" t="s">
        <v>345</v>
      </c>
      <c r="C114" t="s">
        <v>346</v>
      </c>
      <c r="D114" t="s">
        <v>114</v>
      </c>
      <c r="F114">
        <v>0.27961599999999998</v>
      </c>
      <c r="G114">
        <v>0.27477499999999999</v>
      </c>
      <c r="H114">
        <v>0.27894200000000002</v>
      </c>
      <c r="I114">
        <v>0.28310800000000003</v>
      </c>
      <c r="J114">
        <v>0.28310800000000003</v>
      </c>
      <c r="K114">
        <v>0.18803</v>
      </c>
      <c r="L114">
        <v>9.5765000000000003E-2</v>
      </c>
      <c r="M114">
        <v>9.5765000000000003E-2</v>
      </c>
      <c r="N114">
        <v>9.5765000000000003E-2</v>
      </c>
      <c r="O114">
        <v>9.5765000000000003E-2</v>
      </c>
      <c r="P114">
        <v>9.5765000000000003E-2</v>
      </c>
      <c r="Q114">
        <v>9.5765000000000003E-2</v>
      </c>
      <c r="R114">
        <v>9.5765000000000003E-2</v>
      </c>
      <c r="S114">
        <v>9.5765000000000003E-2</v>
      </c>
      <c r="T114">
        <v>9.5765000000000003E-2</v>
      </c>
      <c r="U114">
        <v>9.5765000000000003E-2</v>
      </c>
      <c r="V114">
        <v>9.5765000000000003E-2</v>
      </c>
      <c r="W114">
        <v>9.5765000000000003E-2</v>
      </c>
      <c r="X114">
        <v>9.5765000000000003E-2</v>
      </c>
      <c r="Y114">
        <v>9.5765000000000003E-2</v>
      </c>
      <c r="Z114">
        <v>9.5765000000000003E-2</v>
      </c>
      <c r="AA114">
        <v>9.5765000000000003E-2</v>
      </c>
      <c r="AB114">
        <v>9.5765000000000003E-2</v>
      </c>
      <c r="AC114">
        <v>9.5765000000000003E-2</v>
      </c>
      <c r="AD114">
        <v>9.5765000000000003E-2</v>
      </c>
      <c r="AE114">
        <v>9.5765000000000003E-2</v>
      </c>
      <c r="AF114">
        <v>9.5765000000000003E-2</v>
      </c>
      <c r="AG114">
        <v>9.5765000000000003E-2</v>
      </c>
      <c r="AH114">
        <v>9.5765000000000003E-2</v>
      </c>
      <c r="AI114">
        <v>9.5765000000000003E-2</v>
      </c>
      <c r="AJ114">
        <v>9.5765000000000003E-2</v>
      </c>
      <c r="AK114" s="25">
        <v>-3.5000000000000003E-2</v>
      </c>
    </row>
    <row r="115" spans="1:37" x14ac:dyDescent="0.35">
      <c r="A115" s="36" t="s">
        <v>124</v>
      </c>
      <c r="B115" t="s">
        <v>347</v>
      </c>
      <c r="C115" t="s">
        <v>348</v>
      </c>
      <c r="D115" t="s">
        <v>114</v>
      </c>
      <c r="F115">
        <v>2.0615480000000002</v>
      </c>
      <c r="G115">
        <v>2.115713</v>
      </c>
      <c r="H115">
        <v>2.1806320000000001</v>
      </c>
      <c r="I115">
        <v>2.2227540000000001</v>
      </c>
      <c r="J115">
        <v>2.1876259999999998</v>
      </c>
      <c r="K115">
        <v>2.226801</v>
      </c>
      <c r="L115">
        <v>2.1984319999999999</v>
      </c>
      <c r="M115">
        <v>2.1959110000000002</v>
      </c>
      <c r="N115">
        <v>2.2093340000000001</v>
      </c>
      <c r="O115">
        <v>2.2718639999999999</v>
      </c>
      <c r="P115">
        <v>2.3198409999999998</v>
      </c>
      <c r="Q115">
        <v>2.326206</v>
      </c>
      <c r="R115">
        <v>2.3192590000000002</v>
      </c>
      <c r="S115">
        <v>2.3337819999999998</v>
      </c>
      <c r="T115">
        <v>2.3577780000000002</v>
      </c>
      <c r="U115">
        <v>2.378323</v>
      </c>
      <c r="V115">
        <v>2.3931290000000001</v>
      </c>
      <c r="W115">
        <v>2.4117679999999999</v>
      </c>
      <c r="X115">
        <v>2.4165730000000001</v>
      </c>
      <c r="Y115">
        <v>2.4221650000000001</v>
      </c>
      <c r="Z115">
        <v>2.4479920000000002</v>
      </c>
      <c r="AA115">
        <v>2.4761150000000001</v>
      </c>
      <c r="AB115">
        <v>2.4878680000000002</v>
      </c>
      <c r="AC115">
        <v>2.520438</v>
      </c>
      <c r="AD115">
        <v>2.5741540000000001</v>
      </c>
      <c r="AE115">
        <v>2.645381</v>
      </c>
      <c r="AF115">
        <v>2.695519</v>
      </c>
      <c r="AG115">
        <v>2.7164709999999999</v>
      </c>
      <c r="AH115">
        <v>2.7315429999999998</v>
      </c>
      <c r="AI115">
        <v>2.7509839999999999</v>
      </c>
      <c r="AJ115">
        <v>2.7791779999999999</v>
      </c>
      <c r="AK115" s="25">
        <v>0.01</v>
      </c>
    </row>
    <row r="116" spans="1:37" x14ac:dyDescent="0.35">
      <c r="A116" s="36" t="s">
        <v>349</v>
      </c>
      <c r="B116" t="s">
        <v>350</v>
      </c>
      <c r="C116" t="s">
        <v>351</v>
      </c>
      <c r="D116" t="s">
        <v>114</v>
      </c>
      <c r="F116">
        <v>5.5420000000000001E-3</v>
      </c>
      <c r="G116">
        <v>5.5420000000000001E-3</v>
      </c>
      <c r="H116">
        <v>5.5420000000000001E-3</v>
      </c>
      <c r="I116">
        <v>5.5420000000000001E-3</v>
      </c>
      <c r="J116">
        <v>5.5420000000000001E-3</v>
      </c>
      <c r="K116">
        <v>5.5420000000000001E-3</v>
      </c>
      <c r="L116">
        <v>5.5420000000000001E-3</v>
      </c>
      <c r="M116">
        <v>5.5420000000000001E-3</v>
      </c>
      <c r="N116">
        <v>5.5420000000000001E-3</v>
      </c>
      <c r="O116">
        <v>5.5420000000000001E-3</v>
      </c>
      <c r="P116">
        <v>5.5420000000000001E-3</v>
      </c>
      <c r="Q116">
        <v>5.5420000000000001E-3</v>
      </c>
      <c r="R116">
        <v>5.5420000000000001E-3</v>
      </c>
      <c r="S116">
        <v>5.5420000000000001E-3</v>
      </c>
      <c r="T116">
        <v>5.5420000000000001E-3</v>
      </c>
      <c r="U116">
        <v>5.5420000000000001E-3</v>
      </c>
      <c r="V116">
        <v>5.5420000000000001E-3</v>
      </c>
      <c r="W116">
        <v>5.5420000000000001E-3</v>
      </c>
      <c r="X116">
        <v>5.5420000000000001E-3</v>
      </c>
      <c r="Y116">
        <v>5.5420000000000001E-3</v>
      </c>
      <c r="Z116">
        <v>5.5420000000000001E-3</v>
      </c>
      <c r="AA116">
        <v>5.5420000000000001E-3</v>
      </c>
      <c r="AB116">
        <v>5.5420000000000001E-3</v>
      </c>
      <c r="AC116">
        <v>5.5420000000000001E-3</v>
      </c>
      <c r="AD116">
        <v>5.5420000000000001E-3</v>
      </c>
      <c r="AE116">
        <v>5.5420000000000001E-3</v>
      </c>
      <c r="AF116">
        <v>5.5420000000000001E-3</v>
      </c>
      <c r="AG116">
        <v>5.5420000000000001E-3</v>
      </c>
      <c r="AH116">
        <v>5.5420000000000001E-3</v>
      </c>
      <c r="AI116">
        <v>5.5420000000000001E-3</v>
      </c>
      <c r="AJ116">
        <v>5.5420000000000001E-3</v>
      </c>
      <c r="AK116" s="25">
        <v>0</v>
      </c>
    </row>
    <row r="117" spans="1:37" x14ac:dyDescent="0.35">
      <c r="A117" s="36" t="s">
        <v>352</v>
      </c>
      <c r="B117" t="s">
        <v>353</v>
      </c>
      <c r="C117" t="s">
        <v>354</v>
      </c>
      <c r="D117" t="s">
        <v>114</v>
      </c>
      <c r="F117">
        <v>3.336E-3</v>
      </c>
      <c r="G117">
        <v>3.4880000000000002E-3</v>
      </c>
      <c r="H117">
        <v>3.2539999999999999E-3</v>
      </c>
      <c r="I117">
        <v>3.1419999999999998E-3</v>
      </c>
      <c r="J117">
        <v>3.287E-3</v>
      </c>
      <c r="K117">
        <v>3.0860000000000002E-3</v>
      </c>
      <c r="L117">
        <v>3.179E-3</v>
      </c>
      <c r="M117">
        <v>3.4680000000000002E-3</v>
      </c>
      <c r="N117">
        <v>3.6280000000000001E-3</v>
      </c>
      <c r="O117">
        <v>3.5729999999999998E-3</v>
      </c>
      <c r="P117">
        <v>3.764E-3</v>
      </c>
      <c r="Q117">
        <v>3.5439999999999998E-3</v>
      </c>
      <c r="R117">
        <v>3.738E-3</v>
      </c>
      <c r="S117">
        <v>3.6970000000000002E-3</v>
      </c>
      <c r="T117">
        <v>3.8660000000000001E-3</v>
      </c>
      <c r="U117">
        <v>3.826E-3</v>
      </c>
      <c r="V117">
        <v>3.725E-3</v>
      </c>
      <c r="W117">
        <v>3.6719999999999999E-3</v>
      </c>
      <c r="X117">
        <v>3.6410000000000001E-3</v>
      </c>
      <c r="Y117">
        <v>3.6579999999999998E-3</v>
      </c>
      <c r="Z117">
        <v>3.6120000000000002E-3</v>
      </c>
      <c r="AA117">
        <v>3.542E-3</v>
      </c>
      <c r="AB117">
        <v>3.473E-3</v>
      </c>
      <c r="AC117">
        <v>3.444E-3</v>
      </c>
      <c r="AD117">
        <v>3.4160000000000002E-3</v>
      </c>
      <c r="AE117">
        <v>3.372E-3</v>
      </c>
      <c r="AF117">
        <v>3.3430000000000001E-3</v>
      </c>
      <c r="AG117">
        <v>3.3140000000000001E-3</v>
      </c>
      <c r="AH117">
        <v>3.3050000000000002E-3</v>
      </c>
      <c r="AI117">
        <v>3.2130000000000001E-3</v>
      </c>
      <c r="AJ117">
        <v>3.1879999999999999E-3</v>
      </c>
      <c r="AK117" s="25">
        <v>-2E-3</v>
      </c>
    </row>
    <row r="118" spans="1:37" x14ac:dyDescent="0.35">
      <c r="A118" s="36" t="s">
        <v>136</v>
      </c>
      <c r="B118" t="s">
        <v>355</v>
      </c>
      <c r="C118" t="s">
        <v>356</v>
      </c>
      <c r="D118" t="s">
        <v>114</v>
      </c>
      <c r="F118">
        <v>3.3253509999999999</v>
      </c>
      <c r="G118">
        <v>3.261212</v>
      </c>
      <c r="H118">
        <v>3.3103150000000001</v>
      </c>
      <c r="I118">
        <v>3.3368229999999999</v>
      </c>
      <c r="J118">
        <v>3.3007439999999999</v>
      </c>
      <c r="K118">
        <v>3.2766959999999998</v>
      </c>
      <c r="L118">
        <v>3.1395379999999999</v>
      </c>
      <c r="M118">
        <v>3.1436600000000001</v>
      </c>
      <c r="N118">
        <v>3.153267</v>
      </c>
      <c r="O118">
        <v>3.1819449999999998</v>
      </c>
      <c r="P118">
        <v>3.1285059999999998</v>
      </c>
      <c r="Q118">
        <v>3.0577130000000001</v>
      </c>
      <c r="R118">
        <v>3.0264630000000001</v>
      </c>
      <c r="S118">
        <v>3.033461</v>
      </c>
      <c r="T118">
        <v>3.0522100000000001</v>
      </c>
      <c r="U118">
        <v>3.0779350000000001</v>
      </c>
      <c r="V118">
        <v>3.0987900000000002</v>
      </c>
      <c r="W118">
        <v>3.103761</v>
      </c>
      <c r="X118">
        <v>3.1176020000000002</v>
      </c>
      <c r="Y118">
        <v>3.1328390000000002</v>
      </c>
      <c r="Z118">
        <v>3.1679439999999999</v>
      </c>
      <c r="AA118">
        <v>3.2000829999999998</v>
      </c>
      <c r="AB118">
        <v>3.2223959999999998</v>
      </c>
      <c r="AC118">
        <v>3.2546560000000002</v>
      </c>
      <c r="AD118">
        <v>3.313679</v>
      </c>
      <c r="AE118">
        <v>3.4073259999999999</v>
      </c>
      <c r="AF118">
        <v>3.4748559999999999</v>
      </c>
      <c r="AG118">
        <v>3.4905560000000002</v>
      </c>
      <c r="AH118">
        <v>3.5225849999999999</v>
      </c>
      <c r="AI118">
        <v>3.5675569999999999</v>
      </c>
      <c r="AJ118">
        <v>3.6123219999999998</v>
      </c>
      <c r="AK118" s="25">
        <v>3.0000000000000001E-3</v>
      </c>
    </row>
    <row r="119" spans="1:37" x14ac:dyDescent="0.35">
      <c r="AK119" s="25"/>
    </row>
    <row r="120" spans="1:37" x14ac:dyDescent="0.35">
      <c r="A120" s="1" t="s">
        <v>357</v>
      </c>
      <c r="C120" t="s">
        <v>358</v>
      </c>
    </row>
    <row r="121" spans="1:37" x14ac:dyDescent="0.35">
      <c r="A121" s="36" t="s">
        <v>171</v>
      </c>
      <c r="B121" t="s">
        <v>359</v>
      </c>
      <c r="C121" t="s">
        <v>360</v>
      </c>
      <c r="D121" t="s">
        <v>114</v>
      </c>
      <c r="F121">
        <v>9.8833000000000004E-2</v>
      </c>
      <c r="G121">
        <v>9.4957E-2</v>
      </c>
      <c r="H121">
        <v>8.9389999999999997E-2</v>
      </c>
      <c r="I121">
        <v>8.9347999999999997E-2</v>
      </c>
      <c r="J121">
        <v>8.8530999999999999E-2</v>
      </c>
      <c r="K121">
        <v>8.8077000000000003E-2</v>
      </c>
      <c r="L121">
        <v>8.8058999999999998E-2</v>
      </c>
      <c r="M121">
        <v>8.8137999999999994E-2</v>
      </c>
      <c r="N121">
        <v>8.8152999999999995E-2</v>
      </c>
      <c r="O121">
        <v>8.8301000000000004E-2</v>
      </c>
      <c r="P121">
        <v>8.8231000000000004E-2</v>
      </c>
      <c r="Q121">
        <v>8.8276999999999994E-2</v>
      </c>
      <c r="R121">
        <v>8.8402999999999995E-2</v>
      </c>
      <c r="S121">
        <v>8.8681999999999997E-2</v>
      </c>
      <c r="T121">
        <v>8.9039999999999994E-2</v>
      </c>
      <c r="U121">
        <v>8.9427999999999994E-2</v>
      </c>
      <c r="V121">
        <v>8.9746999999999993E-2</v>
      </c>
      <c r="W121">
        <v>9.0064000000000005E-2</v>
      </c>
      <c r="X121">
        <v>9.0409000000000003E-2</v>
      </c>
      <c r="Y121">
        <v>9.0748999999999996E-2</v>
      </c>
      <c r="Z121">
        <v>9.0998999999999997E-2</v>
      </c>
      <c r="AA121">
        <v>9.1375999999999999E-2</v>
      </c>
      <c r="AB121">
        <v>9.1855999999999993E-2</v>
      </c>
      <c r="AC121">
        <v>9.2337000000000002E-2</v>
      </c>
      <c r="AD121">
        <v>9.2845999999999998E-2</v>
      </c>
      <c r="AE121">
        <v>9.3441999999999997E-2</v>
      </c>
      <c r="AF121">
        <v>9.3954999999999997E-2</v>
      </c>
      <c r="AG121">
        <v>9.4489000000000004E-2</v>
      </c>
      <c r="AH121">
        <v>9.5089000000000007E-2</v>
      </c>
      <c r="AI121">
        <v>9.5801999999999998E-2</v>
      </c>
      <c r="AJ121">
        <v>9.6521999999999997E-2</v>
      </c>
      <c r="AK121" s="25">
        <v>-1E-3</v>
      </c>
    </row>
    <row r="122" spans="1:37" x14ac:dyDescent="0.35">
      <c r="A122" s="36" t="s">
        <v>142</v>
      </c>
      <c r="B122" t="s">
        <v>361</v>
      </c>
      <c r="C122" t="s">
        <v>362</v>
      </c>
      <c r="D122" t="s">
        <v>114</v>
      </c>
      <c r="F122">
        <v>2.1964589999999999</v>
      </c>
      <c r="G122">
        <v>2.3024969999999998</v>
      </c>
      <c r="H122">
        <v>2.3065039999999999</v>
      </c>
      <c r="I122">
        <v>2.301094</v>
      </c>
      <c r="J122">
        <v>2.2915580000000002</v>
      </c>
      <c r="K122">
        <v>2.2796379999999998</v>
      </c>
      <c r="L122">
        <v>2.2644799999999998</v>
      </c>
      <c r="M122">
        <v>2.249171</v>
      </c>
      <c r="N122">
        <v>2.2346870000000001</v>
      </c>
      <c r="O122">
        <v>2.2189809999999999</v>
      </c>
      <c r="P122">
        <v>2.204078</v>
      </c>
      <c r="Q122">
        <v>2.1896209999999998</v>
      </c>
      <c r="R122">
        <v>2.1754760000000002</v>
      </c>
      <c r="S122">
        <v>2.164444</v>
      </c>
      <c r="T122">
        <v>2.1553330000000002</v>
      </c>
      <c r="U122">
        <v>2.147062</v>
      </c>
      <c r="V122">
        <v>2.13897</v>
      </c>
      <c r="W122">
        <v>2.1314769999999998</v>
      </c>
      <c r="X122">
        <v>2.1250040000000001</v>
      </c>
      <c r="Y122">
        <v>2.1201970000000001</v>
      </c>
      <c r="Z122">
        <v>2.1161599999999998</v>
      </c>
      <c r="AA122">
        <v>2.1130719999999998</v>
      </c>
      <c r="AB122">
        <v>2.1116959999999998</v>
      </c>
      <c r="AC122">
        <v>2.1117689999999998</v>
      </c>
      <c r="AD122">
        <v>2.11253</v>
      </c>
      <c r="AE122">
        <v>2.1131739999999999</v>
      </c>
      <c r="AF122">
        <v>2.114163</v>
      </c>
      <c r="AG122">
        <v>2.115335</v>
      </c>
      <c r="AH122">
        <v>2.1172070000000001</v>
      </c>
      <c r="AI122">
        <v>2.1201490000000001</v>
      </c>
      <c r="AJ122">
        <v>2.1233689999999998</v>
      </c>
      <c r="AK122" s="25">
        <v>-1E-3</v>
      </c>
    </row>
    <row r="123" spans="1:37" x14ac:dyDescent="0.35">
      <c r="A123" s="36" t="s">
        <v>236</v>
      </c>
      <c r="B123" t="s">
        <v>363</v>
      </c>
      <c r="C123" t="s">
        <v>364</v>
      </c>
      <c r="D123" t="s">
        <v>114</v>
      </c>
      <c r="F123">
        <v>2.3990000000000001E-3</v>
      </c>
      <c r="G123">
        <v>2.4919999999999999E-3</v>
      </c>
      <c r="H123">
        <v>2.7569999999999999E-3</v>
      </c>
      <c r="I123">
        <v>2.7699999999999999E-3</v>
      </c>
      <c r="J123">
        <v>2.7820000000000002E-3</v>
      </c>
      <c r="K123">
        <v>2.7789999999999998E-3</v>
      </c>
      <c r="L123">
        <v>2.7720000000000002E-3</v>
      </c>
      <c r="M123">
        <v>2.7699999999999999E-3</v>
      </c>
      <c r="N123">
        <v>2.7529999999999998E-3</v>
      </c>
      <c r="O123">
        <v>2.745E-3</v>
      </c>
      <c r="P123">
        <v>2.7369999999999998E-3</v>
      </c>
      <c r="Q123">
        <v>2.7360000000000002E-3</v>
      </c>
      <c r="R123">
        <v>2.7330000000000002E-3</v>
      </c>
      <c r="S123">
        <v>2.7360000000000002E-3</v>
      </c>
      <c r="T123">
        <v>2.7430000000000002E-3</v>
      </c>
      <c r="U123">
        <v>2.7529999999999998E-3</v>
      </c>
      <c r="V123">
        <v>2.7680000000000001E-3</v>
      </c>
      <c r="W123">
        <v>2.7829999999999999E-3</v>
      </c>
      <c r="X123">
        <v>2.7920000000000002E-3</v>
      </c>
      <c r="Y123">
        <v>2.8189999999999999E-3</v>
      </c>
      <c r="Z123">
        <v>2.8419999999999999E-3</v>
      </c>
      <c r="AA123">
        <v>2.8760000000000001E-3</v>
      </c>
      <c r="AB123">
        <v>2.9169999999999999E-3</v>
      </c>
      <c r="AC123">
        <v>2.9589999999999998E-3</v>
      </c>
      <c r="AD123">
        <v>3.0100000000000001E-3</v>
      </c>
      <c r="AE123">
        <v>3.0660000000000001E-3</v>
      </c>
      <c r="AF123">
        <v>3.1099999999999999E-3</v>
      </c>
      <c r="AG123">
        <v>3.1670000000000001E-3</v>
      </c>
      <c r="AH123">
        <v>3.2269999999999998E-3</v>
      </c>
      <c r="AI123">
        <v>3.2919999999999998E-3</v>
      </c>
      <c r="AJ123">
        <v>3.3609999999999998E-3</v>
      </c>
      <c r="AK123" s="25">
        <v>1.0999999999999999E-2</v>
      </c>
    </row>
    <row r="124" spans="1:37" x14ac:dyDescent="0.35">
      <c r="A124" s="36" t="s">
        <v>239</v>
      </c>
      <c r="B124" t="s">
        <v>365</v>
      </c>
      <c r="C124" t="s">
        <v>366</v>
      </c>
      <c r="D124" t="s">
        <v>114</v>
      </c>
      <c r="F124">
        <v>0.65032999999999996</v>
      </c>
      <c r="G124">
        <v>0.85097199999999995</v>
      </c>
      <c r="H124">
        <v>0.938496</v>
      </c>
      <c r="I124">
        <v>0.97562099999999996</v>
      </c>
      <c r="J124">
        <v>0.99482800000000005</v>
      </c>
      <c r="K124">
        <v>1.0120610000000001</v>
      </c>
      <c r="L124">
        <v>1.0174369999999999</v>
      </c>
      <c r="M124">
        <v>1.0222830000000001</v>
      </c>
      <c r="N124">
        <v>1.030837</v>
      </c>
      <c r="O124">
        <v>1.037115</v>
      </c>
      <c r="P124">
        <v>1.046106</v>
      </c>
      <c r="Q124">
        <v>1.057455</v>
      </c>
      <c r="R124">
        <v>1.07148</v>
      </c>
      <c r="S124">
        <v>1.0861689999999999</v>
      </c>
      <c r="T124">
        <v>1.1008720000000001</v>
      </c>
      <c r="U124">
        <v>1.1154459999999999</v>
      </c>
      <c r="V124">
        <v>1.12687</v>
      </c>
      <c r="W124">
        <v>1.136951</v>
      </c>
      <c r="X124">
        <v>1.1483410000000001</v>
      </c>
      <c r="Y124">
        <v>1.16025</v>
      </c>
      <c r="Z124">
        <v>1.174536</v>
      </c>
      <c r="AA124">
        <v>1.1885239999999999</v>
      </c>
      <c r="AB124">
        <v>1.204099</v>
      </c>
      <c r="AC124">
        <v>1.2200420000000001</v>
      </c>
      <c r="AD124">
        <v>1.236801</v>
      </c>
      <c r="AE124">
        <v>1.2526349999999999</v>
      </c>
      <c r="AF124">
        <v>1.267841</v>
      </c>
      <c r="AG124">
        <v>1.281396</v>
      </c>
      <c r="AH124">
        <v>1.293682</v>
      </c>
      <c r="AI124">
        <v>1.30498</v>
      </c>
      <c r="AJ124">
        <v>1.3163910000000001</v>
      </c>
      <c r="AK124" s="25">
        <v>2.4E-2</v>
      </c>
    </row>
    <row r="125" spans="1:37" x14ac:dyDescent="0.35">
      <c r="A125" s="36" t="s">
        <v>20</v>
      </c>
      <c r="B125" t="s">
        <v>367</v>
      </c>
      <c r="C125" t="s">
        <v>368</v>
      </c>
      <c r="D125" t="s">
        <v>114</v>
      </c>
      <c r="F125">
        <v>6.9999999999999994E-5</v>
      </c>
      <c r="G125">
        <v>7.7000000000000001E-5</v>
      </c>
      <c r="H125">
        <v>7.7999999999999999E-5</v>
      </c>
      <c r="I125">
        <v>1.1E-4</v>
      </c>
      <c r="J125">
        <v>1.2E-4</v>
      </c>
      <c r="K125">
        <v>1.4200000000000001E-4</v>
      </c>
      <c r="L125">
        <v>1.3200000000000001E-4</v>
      </c>
      <c r="M125">
        <v>1.27E-4</v>
      </c>
      <c r="N125">
        <v>1.15E-4</v>
      </c>
      <c r="O125">
        <v>1.1E-4</v>
      </c>
      <c r="P125">
        <v>5.5000000000000002E-5</v>
      </c>
      <c r="Q125">
        <v>5.1E-5</v>
      </c>
      <c r="R125">
        <v>4.0000000000000003E-5</v>
      </c>
      <c r="S125">
        <v>3.6999999999999998E-5</v>
      </c>
      <c r="T125">
        <v>3.4999999999999997E-5</v>
      </c>
      <c r="U125">
        <v>3.3000000000000003E-5</v>
      </c>
      <c r="V125">
        <v>3.1999999999999999E-5</v>
      </c>
      <c r="W125">
        <v>2.8E-5</v>
      </c>
      <c r="X125">
        <v>2.4000000000000001E-5</v>
      </c>
      <c r="Y125">
        <v>2.4000000000000001E-5</v>
      </c>
      <c r="Z125">
        <v>1.9000000000000001E-5</v>
      </c>
      <c r="AA125">
        <v>1.5999999999999999E-5</v>
      </c>
      <c r="AB125">
        <v>1.4E-5</v>
      </c>
      <c r="AC125">
        <v>9.0000000000000002E-6</v>
      </c>
      <c r="AD125">
        <v>9.0000000000000002E-6</v>
      </c>
      <c r="AE125">
        <v>7.9999999999999996E-6</v>
      </c>
      <c r="AF125">
        <v>7.9999999999999996E-6</v>
      </c>
      <c r="AG125">
        <v>7.9999999999999996E-6</v>
      </c>
      <c r="AH125">
        <v>7.9999999999999996E-6</v>
      </c>
      <c r="AI125">
        <v>7.9999999999999996E-6</v>
      </c>
      <c r="AJ125">
        <v>7.9999999999999996E-6</v>
      </c>
      <c r="AK125" s="25">
        <v>-7.0000000000000007E-2</v>
      </c>
    </row>
    <row r="126" spans="1:37" x14ac:dyDescent="0.35">
      <c r="A126" s="36" t="s">
        <v>115</v>
      </c>
      <c r="B126" t="s">
        <v>369</v>
      </c>
      <c r="C126" t="s">
        <v>370</v>
      </c>
      <c r="D126" t="s">
        <v>114</v>
      </c>
      <c r="F126">
        <v>0.856491</v>
      </c>
      <c r="G126">
        <v>0.90402300000000002</v>
      </c>
      <c r="H126">
        <v>0.92306299999999997</v>
      </c>
      <c r="I126">
        <v>0.93143500000000001</v>
      </c>
      <c r="J126">
        <v>0.93878499999999998</v>
      </c>
      <c r="K126">
        <v>0.95524900000000001</v>
      </c>
      <c r="L126">
        <v>0.95628500000000005</v>
      </c>
      <c r="M126">
        <v>0.95862800000000004</v>
      </c>
      <c r="N126">
        <v>0.95621500000000004</v>
      </c>
      <c r="O126">
        <v>0.95309500000000003</v>
      </c>
      <c r="P126">
        <v>0.94693000000000005</v>
      </c>
      <c r="Q126">
        <v>0.94918599999999997</v>
      </c>
      <c r="R126">
        <v>0.94730400000000003</v>
      </c>
      <c r="S126">
        <v>0.94658900000000001</v>
      </c>
      <c r="T126">
        <v>0.94705300000000003</v>
      </c>
      <c r="U126">
        <v>0.94844399999999995</v>
      </c>
      <c r="V126">
        <v>0.94962899999999995</v>
      </c>
      <c r="W126">
        <v>0.95056700000000005</v>
      </c>
      <c r="X126">
        <v>0.95257599999999998</v>
      </c>
      <c r="Y126">
        <v>0.95555299999999999</v>
      </c>
      <c r="Z126">
        <v>0.95618999999999998</v>
      </c>
      <c r="AA126">
        <v>0.95777699999999999</v>
      </c>
      <c r="AB126">
        <v>0.96457800000000005</v>
      </c>
      <c r="AC126">
        <v>0.97001800000000005</v>
      </c>
      <c r="AD126">
        <v>0.97678200000000004</v>
      </c>
      <c r="AE126">
        <v>0.98182599999999998</v>
      </c>
      <c r="AF126">
        <v>0.98885800000000001</v>
      </c>
      <c r="AG126">
        <v>0.99509999999999998</v>
      </c>
      <c r="AH126">
        <v>1.0015400000000001</v>
      </c>
      <c r="AI126">
        <v>1.008424</v>
      </c>
      <c r="AJ126">
        <v>1.015422</v>
      </c>
      <c r="AK126" s="25">
        <v>6.0000000000000001E-3</v>
      </c>
    </row>
    <row r="127" spans="1:37" x14ac:dyDescent="0.35">
      <c r="A127" s="36" t="s">
        <v>150</v>
      </c>
      <c r="B127" t="s">
        <v>371</v>
      </c>
      <c r="C127" t="s">
        <v>372</v>
      </c>
      <c r="D127" t="s">
        <v>114</v>
      </c>
      <c r="F127">
        <v>0.20072999999999999</v>
      </c>
      <c r="G127">
        <v>0.22484000000000001</v>
      </c>
      <c r="H127">
        <v>0.31571900000000003</v>
      </c>
      <c r="I127">
        <v>0.31235600000000002</v>
      </c>
      <c r="J127">
        <v>0.30520199999999997</v>
      </c>
      <c r="K127">
        <v>0.26916800000000002</v>
      </c>
      <c r="L127">
        <v>0.26819199999999999</v>
      </c>
      <c r="M127">
        <v>0.25439699999999998</v>
      </c>
      <c r="N127">
        <v>0.25109900000000002</v>
      </c>
      <c r="O127">
        <v>0.247915</v>
      </c>
      <c r="P127">
        <v>0.26480599999999999</v>
      </c>
      <c r="Q127">
        <v>0.24815100000000001</v>
      </c>
      <c r="R127">
        <v>0.24656</v>
      </c>
      <c r="S127">
        <v>0.244648</v>
      </c>
      <c r="T127">
        <v>0.242897</v>
      </c>
      <c r="U127">
        <v>0.24099499999999999</v>
      </c>
      <c r="V127">
        <v>0.23902499999999999</v>
      </c>
      <c r="W127">
        <v>0.23944699999999999</v>
      </c>
      <c r="X127">
        <v>0.235703</v>
      </c>
      <c r="Y127">
        <v>0.23477500000000001</v>
      </c>
      <c r="Z127">
        <v>0.224379</v>
      </c>
      <c r="AA127">
        <v>0.228903</v>
      </c>
      <c r="AB127">
        <v>0.215561</v>
      </c>
      <c r="AC127">
        <v>0.21291099999999999</v>
      </c>
      <c r="AD127">
        <v>0.203795</v>
      </c>
      <c r="AE127">
        <v>0.20577000000000001</v>
      </c>
      <c r="AF127">
        <v>0.19992799999999999</v>
      </c>
      <c r="AG127">
        <v>0.196515</v>
      </c>
      <c r="AH127">
        <v>0.19544500000000001</v>
      </c>
      <c r="AI127">
        <v>0.19497800000000001</v>
      </c>
      <c r="AJ127">
        <v>0.19356799999999999</v>
      </c>
      <c r="AK127" s="25">
        <v>-1E-3</v>
      </c>
    </row>
    <row r="128" spans="1:37" x14ac:dyDescent="0.35">
      <c r="A128" s="36" t="s">
        <v>180</v>
      </c>
      <c r="B128" t="s">
        <v>373</v>
      </c>
      <c r="C128" t="s">
        <v>374</v>
      </c>
      <c r="D128" t="s">
        <v>114</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t="s">
        <v>147</v>
      </c>
    </row>
    <row r="129" spans="1:37" x14ac:dyDescent="0.35">
      <c r="A129" s="36" t="s">
        <v>183</v>
      </c>
      <c r="B129" t="s">
        <v>375</v>
      </c>
      <c r="C129" t="s">
        <v>376</v>
      </c>
      <c r="D129" t="s">
        <v>114</v>
      </c>
      <c r="F129">
        <v>0.48769200000000001</v>
      </c>
      <c r="G129">
        <v>0.51044400000000001</v>
      </c>
      <c r="H129">
        <v>0.40878599999999998</v>
      </c>
      <c r="I129">
        <v>0.40008199999999999</v>
      </c>
      <c r="J129">
        <v>0.39104800000000001</v>
      </c>
      <c r="K129">
        <v>0.39413999999999999</v>
      </c>
      <c r="L129">
        <v>0.40593400000000002</v>
      </c>
      <c r="M129">
        <v>0.40536499999999998</v>
      </c>
      <c r="N129">
        <v>0.41491899999999998</v>
      </c>
      <c r="O129">
        <v>0.41976000000000002</v>
      </c>
      <c r="P129">
        <v>0.41111799999999998</v>
      </c>
      <c r="Q129">
        <v>0.41689599999999999</v>
      </c>
      <c r="R129">
        <v>0.41484599999999999</v>
      </c>
      <c r="S129">
        <v>0.41455500000000001</v>
      </c>
      <c r="T129">
        <v>0.422404</v>
      </c>
      <c r="U129">
        <v>0.42626599999999998</v>
      </c>
      <c r="V129">
        <v>0.44388100000000003</v>
      </c>
      <c r="W129">
        <v>0.457818</v>
      </c>
      <c r="X129">
        <v>0.45813700000000002</v>
      </c>
      <c r="Y129">
        <v>0.46505099999999999</v>
      </c>
      <c r="Z129">
        <v>0.463563</v>
      </c>
      <c r="AA129">
        <v>0.46478599999999998</v>
      </c>
      <c r="AB129">
        <v>0.46467999999999998</v>
      </c>
      <c r="AC129">
        <v>0.44906800000000002</v>
      </c>
      <c r="AD129">
        <v>0.44618000000000002</v>
      </c>
      <c r="AE129">
        <v>0.44853700000000002</v>
      </c>
      <c r="AF129">
        <v>0.45358999999999999</v>
      </c>
      <c r="AG129">
        <v>0.46114899999999998</v>
      </c>
      <c r="AH129">
        <v>0.46717900000000001</v>
      </c>
      <c r="AI129">
        <v>0.46949400000000002</v>
      </c>
      <c r="AJ129">
        <v>0.47910599999999998</v>
      </c>
      <c r="AK129" s="25">
        <v>-1E-3</v>
      </c>
    </row>
    <row r="130" spans="1:37" x14ac:dyDescent="0.35">
      <c r="A130" s="36" t="s">
        <v>118</v>
      </c>
      <c r="B130" t="s">
        <v>377</v>
      </c>
      <c r="C130" t="s">
        <v>378</v>
      </c>
      <c r="D130" t="s">
        <v>114</v>
      </c>
      <c r="F130">
        <v>4.4906050000000004</v>
      </c>
      <c r="G130">
        <v>4.8878110000000001</v>
      </c>
      <c r="H130">
        <v>4.9820359999999999</v>
      </c>
      <c r="I130">
        <v>5.010046</v>
      </c>
      <c r="J130">
        <v>5.0100730000000002</v>
      </c>
      <c r="K130">
        <v>4.998475</v>
      </c>
      <c r="L130">
        <v>5.0005199999999999</v>
      </c>
      <c r="M130">
        <v>4.9781079999999998</v>
      </c>
      <c r="N130">
        <v>4.9760249999999999</v>
      </c>
      <c r="O130">
        <v>4.9652770000000004</v>
      </c>
      <c r="P130">
        <v>4.9613230000000001</v>
      </c>
      <c r="Q130">
        <v>4.9496359999999999</v>
      </c>
      <c r="R130">
        <v>4.9441079999999999</v>
      </c>
      <c r="S130">
        <v>4.9451239999999999</v>
      </c>
      <c r="T130">
        <v>4.9576330000000004</v>
      </c>
      <c r="U130">
        <v>4.9676739999999997</v>
      </c>
      <c r="V130">
        <v>4.9881539999999998</v>
      </c>
      <c r="W130">
        <v>5.0063519999999997</v>
      </c>
      <c r="X130">
        <v>5.0101950000000004</v>
      </c>
      <c r="Y130">
        <v>5.0265979999999999</v>
      </c>
      <c r="Z130">
        <v>5.0258459999999996</v>
      </c>
      <c r="AA130">
        <v>5.044454</v>
      </c>
      <c r="AB130">
        <v>5.0524839999999998</v>
      </c>
      <c r="AC130">
        <v>5.0561550000000004</v>
      </c>
      <c r="AD130">
        <v>5.0689440000000001</v>
      </c>
      <c r="AE130">
        <v>5.0953929999999996</v>
      </c>
      <c r="AF130">
        <v>5.1183430000000003</v>
      </c>
      <c r="AG130">
        <v>5.143993</v>
      </c>
      <c r="AH130">
        <v>5.1701490000000003</v>
      </c>
      <c r="AI130">
        <v>5.193835</v>
      </c>
      <c r="AJ130">
        <v>5.224386</v>
      </c>
      <c r="AK130" s="25">
        <v>5.0000000000000001E-3</v>
      </c>
    </row>
    <row r="131" spans="1:37" x14ac:dyDescent="0.35">
      <c r="A131" s="36" t="s">
        <v>121</v>
      </c>
      <c r="B131" t="s">
        <v>379</v>
      </c>
      <c r="C131" t="s">
        <v>380</v>
      </c>
      <c r="D131" t="s">
        <v>114</v>
      </c>
      <c r="F131">
        <v>2.8477190000000001</v>
      </c>
      <c r="G131">
        <v>2.7625760000000001</v>
      </c>
      <c r="H131">
        <v>2.7963840000000002</v>
      </c>
      <c r="I131">
        <v>2.8085559999999998</v>
      </c>
      <c r="J131">
        <v>2.8357329999999998</v>
      </c>
      <c r="K131">
        <v>2.8940350000000001</v>
      </c>
      <c r="L131">
        <v>2.93188</v>
      </c>
      <c r="M131">
        <v>2.9409529999999999</v>
      </c>
      <c r="N131">
        <v>2.9541140000000001</v>
      </c>
      <c r="O131">
        <v>2.9340549999999999</v>
      </c>
      <c r="P131">
        <v>2.7422780000000002</v>
      </c>
      <c r="Q131">
        <v>2.6646169999999998</v>
      </c>
      <c r="R131">
        <v>2.6401219999999999</v>
      </c>
      <c r="S131">
        <v>2.6419009999999998</v>
      </c>
      <c r="T131">
        <v>2.6532179999999999</v>
      </c>
      <c r="U131">
        <v>2.6694300000000002</v>
      </c>
      <c r="V131">
        <v>2.697451</v>
      </c>
      <c r="W131">
        <v>2.6987990000000002</v>
      </c>
      <c r="X131">
        <v>2.7235510000000001</v>
      </c>
      <c r="Y131">
        <v>2.7404289999999998</v>
      </c>
      <c r="Z131">
        <v>2.7654070000000002</v>
      </c>
      <c r="AA131">
        <v>2.7873030000000001</v>
      </c>
      <c r="AB131">
        <v>2.8179310000000002</v>
      </c>
      <c r="AC131">
        <v>2.837183</v>
      </c>
      <c r="AD131">
        <v>2.8576199999999998</v>
      </c>
      <c r="AE131">
        <v>2.8918780000000002</v>
      </c>
      <c r="AF131">
        <v>2.9261370000000002</v>
      </c>
      <c r="AG131">
        <v>2.9363239999999999</v>
      </c>
      <c r="AH131">
        <v>2.9653209999999999</v>
      </c>
      <c r="AI131">
        <v>3.0017230000000001</v>
      </c>
      <c r="AJ131">
        <v>3.0311029999999999</v>
      </c>
      <c r="AK131" s="25">
        <v>2E-3</v>
      </c>
    </row>
    <row r="132" spans="1:37" x14ac:dyDescent="0.35">
      <c r="A132" s="36" t="s">
        <v>190</v>
      </c>
      <c r="B132" t="s">
        <v>381</v>
      </c>
      <c r="C132" t="s">
        <v>382</v>
      </c>
      <c r="D132" t="s">
        <v>114</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t="s">
        <v>147</v>
      </c>
    </row>
    <row r="133" spans="1:37" x14ac:dyDescent="0.35">
      <c r="A133" s="36" t="s">
        <v>193</v>
      </c>
      <c r="B133" t="s">
        <v>383</v>
      </c>
      <c r="C133" t="s">
        <v>384</v>
      </c>
      <c r="D133" t="s">
        <v>114</v>
      </c>
      <c r="F133">
        <v>0.28741899999999998</v>
      </c>
      <c r="G133">
        <v>0.28118500000000002</v>
      </c>
      <c r="H133">
        <v>0.279584</v>
      </c>
      <c r="I133">
        <v>0.28892000000000001</v>
      </c>
      <c r="J133">
        <v>0.28322599999999998</v>
      </c>
      <c r="K133">
        <v>0.283387</v>
      </c>
      <c r="L133">
        <v>0.28504499999999999</v>
      </c>
      <c r="M133">
        <v>0.28822799999999998</v>
      </c>
      <c r="N133">
        <v>0.29441000000000001</v>
      </c>
      <c r="O133">
        <v>0.29430099999999998</v>
      </c>
      <c r="P133">
        <v>0.30094799999999999</v>
      </c>
      <c r="Q133">
        <v>0.31120399999999998</v>
      </c>
      <c r="R133">
        <v>0.31890200000000002</v>
      </c>
      <c r="S133">
        <v>0.33055299999999999</v>
      </c>
      <c r="T133">
        <v>0.33546500000000001</v>
      </c>
      <c r="U133">
        <v>0.33269900000000002</v>
      </c>
      <c r="V133">
        <v>0.32720300000000002</v>
      </c>
      <c r="W133">
        <v>0.32995400000000003</v>
      </c>
      <c r="X133">
        <v>0.32271499999999997</v>
      </c>
      <c r="Y133">
        <v>0.32466800000000001</v>
      </c>
      <c r="Z133">
        <v>0.32738400000000001</v>
      </c>
      <c r="AA133">
        <v>0.33183200000000002</v>
      </c>
      <c r="AB133">
        <v>0.33252900000000002</v>
      </c>
      <c r="AC133">
        <v>0.34967700000000002</v>
      </c>
      <c r="AD133">
        <v>0.34900799999999998</v>
      </c>
      <c r="AE133">
        <v>0.33699800000000002</v>
      </c>
      <c r="AF133">
        <v>0.34682600000000002</v>
      </c>
      <c r="AG133">
        <v>0.343306</v>
      </c>
      <c r="AH133">
        <v>0.34277299999999999</v>
      </c>
      <c r="AI133">
        <v>0.33455099999999999</v>
      </c>
      <c r="AJ133">
        <v>0.32361899999999999</v>
      </c>
      <c r="AK133" s="25">
        <v>4.0000000000000001E-3</v>
      </c>
    </row>
    <row r="134" spans="1:37" x14ac:dyDescent="0.35">
      <c r="A134" s="36" t="s">
        <v>196</v>
      </c>
      <c r="B134" t="s">
        <v>385</v>
      </c>
      <c r="C134" t="s">
        <v>386</v>
      </c>
      <c r="D134" t="s">
        <v>114</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147</v>
      </c>
    </row>
    <row r="135" spans="1:37" x14ac:dyDescent="0.35">
      <c r="A135" s="36" t="s">
        <v>250</v>
      </c>
      <c r="B135" t="s">
        <v>387</v>
      </c>
      <c r="C135" t="s">
        <v>388</v>
      </c>
      <c r="D135" t="s">
        <v>114</v>
      </c>
      <c r="F135">
        <v>4.6810999999999998E-2</v>
      </c>
      <c r="G135">
        <v>4.8954999999999999E-2</v>
      </c>
      <c r="H135">
        <v>4.4031000000000001E-2</v>
      </c>
      <c r="I135">
        <v>4.3520999999999997E-2</v>
      </c>
      <c r="J135">
        <v>4.3104999999999997E-2</v>
      </c>
      <c r="K135">
        <v>4.3598999999999999E-2</v>
      </c>
      <c r="L135">
        <v>4.3313999999999998E-2</v>
      </c>
      <c r="M135">
        <v>4.3691000000000001E-2</v>
      </c>
      <c r="N135">
        <v>4.3815E-2</v>
      </c>
      <c r="O135">
        <v>4.3756000000000003E-2</v>
      </c>
      <c r="P135">
        <v>4.1973000000000003E-2</v>
      </c>
      <c r="Q135">
        <v>4.1793999999999998E-2</v>
      </c>
      <c r="R135">
        <v>4.1924000000000003E-2</v>
      </c>
      <c r="S135">
        <v>4.1902000000000002E-2</v>
      </c>
      <c r="T135">
        <v>4.2186000000000001E-2</v>
      </c>
      <c r="U135">
        <v>4.2581000000000001E-2</v>
      </c>
      <c r="V135">
        <v>4.2941E-2</v>
      </c>
      <c r="W135">
        <v>4.3237999999999999E-2</v>
      </c>
      <c r="X135">
        <v>4.3951999999999998E-2</v>
      </c>
      <c r="Y135">
        <v>4.4245E-2</v>
      </c>
      <c r="Z135">
        <v>4.5284999999999999E-2</v>
      </c>
      <c r="AA135">
        <v>4.5711000000000002E-2</v>
      </c>
      <c r="AB135">
        <v>4.6439000000000001E-2</v>
      </c>
      <c r="AC135">
        <v>4.6989999999999997E-2</v>
      </c>
      <c r="AD135">
        <v>4.7486E-2</v>
      </c>
      <c r="AE135">
        <v>4.7918000000000002E-2</v>
      </c>
      <c r="AF135">
        <v>4.8446999999999997E-2</v>
      </c>
      <c r="AG135">
        <v>4.9093999999999999E-2</v>
      </c>
      <c r="AH135">
        <v>4.9494000000000003E-2</v>
      </c>
      <c r="AI135">
        <v>4.9980999999999998E-2</v>
      </c>
      <c r="AJ135">
        <v>5.0566E-2</v>
      </c>
      <c r="AK135" s="25">
        <v>3.0000000000000001E-3</v>
      </c>
    </row>
    <row r="136" spans="1:37" x14ac:dyDescent="0.35">
      <c r="A136" s="36" t="s">
        <v>199</v>
      </c>
      <c r="B136" t="s">
        <v>389</v>
      </c>
      <c r="C136" t="s">
        <v>390</v>
      </c>
      <c r="D136" t="s">
        <v>114</v>
      </c>
      <c r="F136">
        <v>3.1819489999999999</v>
      </c>
      <c r="G136">
        <v>3.0927150000000001</v>
      </c>
      <c r="H136">
        <v>3.119999</v>
      </c>
      <c r="I136">
        <v>3.1409980000000002</v>
      </c>
      <c r="J136">
        <v>3.162064</v>
      </c>
      <c r="K136">
        <v>3.2210209999999999</v>
      </c>
      <c r="L136">
        <v>3.2602389999999999</v>
      </c>
      <c r="M136">
        <v>3.2728709999999999</v>
      </c>
      <c r="N136">
        <v>3.292338</v>
      </c>
      <c r="O136">
        <v>3.272113</v>
      </c>
      <c r="P136">
        <v>3.0851980000000001</v>
      </c>
      <c r="Q136">
        <v>3.0176150000000002</v>
      </c>
      <c r="R136">
        <v>3.0009489999999999</v>
      </c>
      <c r="S136">
        <v>3.0143559999999998</v>
      </c>
      <c r="T136">
        <v>3.030869</v>
      </c>
      <c r="U136">
        <v>3.0447099999999998</v>
      </c>
      <c r="V136">
        <v>3.0675949999999998</v>
      </c>
      <c r="W136">
        <v>3.0719910000000001</v>
      </c>
      <c r="X136">
        <v>3.0902189999999998</v>
      </c>
      <c r="Y136">
        <v>3.1093419999999998</v>
      </c>
      <c r="Z136">
        <v>3.1380759999999999</v>
      </c>
      <c r="AA136">
        <v>3.164847</v>
      </c>
      <c r="AB136">
        <v>3.1968990000000002</v>
      </c>
      <c r="AC136">
        <v>3.2338499999999999</v>
      </c>
      <c r="AD136">
        <v>3.2541150000000001</v>
      </c>
      <c r="AE136">
        <v>3.2767940000000002</v>
      </c>
      <c r="AF136">
        <v>3.3214100000000002</v>
      </c>
      <c r="AG136">
        <v>3.3287239999999998</v>
      </c>
      <c r="AH136">
        <v>3.3575889999999999</v>
      </c>
      <c r="AI136">
        <v>3.3862549999999998</v>
      </c>
      <c r="AJ136">
        <v>3.4052880000000001</v>
      </c>
      <c r="AK136" s="25">
        <v>2E-3</v>
      </c>
    </row>
    <row r="137" spans="1:37" x14ac:dyDescent="0.35">
      <c r="A137" s="36" t="s">
        <v>202</v>
      </c>
      <c r="B137" t="s">
        <v>391</v>
      </c>
      <c r="C137" t="s">
        <v>392</v>
      </c>
      <c r="D137" t="s">
        <v>114</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147</v>
      </c>
    </row>
    <row r="138" spans="1:37" x14ac:dyDescent="0.35">
      <c r="A138" s="36" t="s">
        <v>308</v>
      </c>
      <c r="B138" t="s">
        <v>393</v>
      </c>
      <c r="C138" t="s">
        <v>394</v>
      </c>
      <c r="D138" t="s">
        <v>114</v>
      </c>
      <c r="F138">
        <v>0.117439</v>
      </c>
      <c r="G138">
        <v>8.9923000000000003E-2</v>
      </c>
      <c r="H138">
        <v>8.7110999999999994E-2</v>
      </c>
      <c r="I138">
        <v>8.4804000000000004E-2</v>
      </c>
      <c r="J138">
        <v>8.5147E-2</v>
      </c>
      <c r="K138">
        <v>8.8262999999999994E-2</v>
      </c>
      <c r="L138">
        <v>5.2054000000000003E-2</v>
      </c>
      <c r="M138">
        <v>5.1397999999999999E-2</v>
      </c>
      <c r="N138">
        <v>5.0757999999999998E-2</v>
      </c>
      <c r="O138">
        <v>5.0192000000000001E-2</v>
      </c>
      <c r="P138">
        <v>4.9525E-2</v>
      </c>
      <c r="Q138">
        <v>4.9064999999999998E-2</v>
      </c>
      <c r="R138">
        <v>4.8589E-2</v>
      </c>
      <c r="S138">
        <v>4.8162000000000003E-2</v>
      </c>
      <c r="T138">
        <v>4.7794999999999997E-2</v>
      </c>
      <c r="U138">
        <v>4.7725999999999998E-2</v>
      </c>
      <c r="V138">
        <v>4.7518999999999999E-2</v>
      </c>
      <c r="W138">
        <v>4.7329999999999997E-2</v>
      </c>
      <c r="X138">
        <v>4.7329999999999997E-2</v>
      </c>
      <c r="Y138">
        <v>4.7201E-2</v>
      </c>
      <c r="Z138">
        <v>4.7078000000000002E-2</v>
      </c>
      <c r="AA138">
        <v>4.6584E-2</v>
      </c>
      <c r="AB138">
        <v>4.6112E-2</v>
      </c>
      <c r="AC138">
        <v>4.5663000000000002E-2</v>
      </c>
      <c r="AD138">
        <v>4.5192000000000003E-2</v>
      </c>
      <c r="AE138">
        <v>4.4719000000000002E-2</v>
      </c>
      <c r="AF138">
        <v>4.4972999999999999E-2</v>
      </c>
      <c r="AG138">
        <v>4.5243999999999999E-2</v>
      </c>
      <c r="AH138">
        <v>4.5520999999999999E-2</v>
      </c>
      <c r="AI138">
        <v>4.5942999999999998E-2</v>
      </c>
      <c r="AJ138">
        <v>4.6267999999999997E-2</v>
      </c>
      <c r="AK138" s="25">
        <v>-3.1E-2</v>
      </c>
    </row>
    <row r="139" spans="1:37" x14ac:dyDescent="0.35">
      <c r="A139" s="36" t="s">
        <v>208</v>
      </c>
      <c r="B139" t="s">
        <v>395</v>
      </c>
      <c r="C139" t="s">
        <v>396</v>
      </c>
      <c r="D139" t="s">
        <v>114</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t="s">
        <v>147</v>
      </c>
    </row>
    <row r="140" spans="1:37" x14ac:dyDescent="0.35">
      <c r="A140" s="36" t="s">
        <v>211</v>
      </c>
      <c r="B140" t="s">
        <v>397</v>
      </c>
      <c r="C140" t="s">
        <v>398</v>
      </c>
      <c r="D140" t="s">
        <v>114</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t="s">
        <v>147</v>
      </c>
    </row>
    <row r="141" spans="1:37" x14ac:dyDescent="0.35">
      <c r="A141" s="36" t="s">
        <v>214</v>
      </c>
      <c r="B141" t="s">
        <v>399</v>
      </c>
      <c r="C141" t="s">
        <v>400</v>
      </c>
      <c r="D141" t="s">
        <v>114</v>
      </c>
      <c r="F141">
        <v>0.117439</v>
      </c>
      <c r="G141">
        <v>8.9923000000000003E-2</v>
      </c>
      <c r="H141">
        <v>8.7110999999999994E-2</v>
      </c>
      <c r="I141">
        <v>8.4804000000000004E-2</v>
      </c>
      <c r="J141">
        <v>8.5147E-2</v>
      </c>
      <c r="K141">
        <v>8.8262999999999994E-2</v>
      </c>
      <c r="L141">
        <v>5.2054000000000003E-2</v>
      </c>
      <c r="M141">
        <v>5.1397999999999999E-2</v>
      </c>
      <c r="N141">
        <v>5.0757999999999998E-2</v>
      </c>
      <c r="O141">
        <v>5.0192000000000001E-2</v>
      </c>
      <c r="P141">
        <v>4.9525E-2</v>
      </c>
      <c r="Q141">
        <v>4.9064999999999998E-2</v>
      </c>
      <c r="R141">
        <v>4.8589E-2</v>
      </c>
      <c r="S141">
        <v>4.8162000000000003E-2</v>
      </c>
      <c r="T141">
        <v>4.7794999999999997E-2</v>
      </c>
      <c r="U141">
        <v>4.7725999999999998E-2</v>
      </c>
      <c r="V141">
        <v>4.7518999999999999E-2</v>
      </c>
      <c r="W141">
        <v>4.7329999999999997E-2</v>
      </c>
      <c r="X141">
        <v>4.7329999999999997E-2</v>
      </c>
      <c r="Y141">
        <v>4.7201E-2</v>
      </c>
      <c r="Z141">
        <v>4.7078000000000002E-2</v>
      </c>
      <c r="AA141">
        <v>4.6584E-2</v>
      </c>
      <c r="AB141">
        <v>4.6112E-2</v>
      </c>
      <c r="AC141">
        <v>4.5663000000000002E-2</v>
      </c>
      <c r="AD141">
        <v>4.5192000000000003E-2</v>
      </c>
      <c r="AE141">
        <v>4.4719000000000002E-2</v>
      </c>
      <c r="AF141">
        <v>4.4972999999999999E-2</v>
      </c>
      <c r="AG141">
        <v>4.5243999999999999E-2</v>
      </c>
      <c r="AH141">
        <v>4.5520999999999999E-2</v>
      </c>
      <c r="AI141">
        <v>4.5942999999999998E-2</v>
      </c>
      <c r="AJ141">
        <v>4.6267999999999997E-2</v>
      </c>
      <c r="AK141" s="25">
        <v>-3.1E-2</v>
      </c>
    </row>
    <row r="142" spans="1:37" x14ac:dyDescent="0.35">
      <c r="A142" s="36" t="s">
        <v>344</v>
      </c>
      <c r="B142" t="s">
        <v>401</v>
      </c>
      <c r="C142" t="s">
        <v>402</v>
      </c>
      <c r="D142" t="s">
        <v>114</v>
      </c>
      <c r="F142">
        <v>0.27961599999999998</v>
      </c>
      <c r="G142">
        <v>0.27477499999999999</v>
      </c>
      <c r="H142">
        <v>0.27894200000000002</v>
      </c>
      <c r="I142">
        <v>0.28310800000000003</v>
      </c>
      <c r="J142">
        <v>0.28310800000000003</v>
      </c>
      <c r="K142">
        <v>0.18803</v>
      </c>
      <c r="L142">
        <v>9.5765000000000003E-2</v>
      </c>
      <c r="M142">
        <v>9.5765000000000003E-2</v>
      </c>
      <c r="N142">
        <v>9.5765000000000003E-2</v>
      </c>
      <c r="O142">
        <v>9.5765000000000003E-2</v>
      </c>
      <c r="P142">
        <v>9.5765000000000003E-2</v>
      </c>
      <c r="Q142">
        <v>9.5765000000000003E-2</v>
      </c>
      <c r="R142">
        <v>9.5765000000000003E-2</v>
      </c>
      <c r="S142">
        <v>9.5765000000000003E-2</v>
      </c>
      <c r="T142">
        <v>9.5765000000000003E-2</v>
      </c>
      <c r="U142">
        <v>9.5765000000000003E-2</v>
      </c>
      <c r="V142">
        <v>9.5765000000000003E-2</v>
      </c>
      <c r="W142">
        <v>9.5765000000000003E-2</v>
      </c>
      <c r="X142">
        <v>9.5765000000000003E-2</v>
      </c>
      <c r="Y142">
        <v>9.5765000000000003E-2</v>
      </c>
      <c r="Z142">
        <v>9.5765000000000003E-2</v>
      </c>
      <c r="AA142">
        <v>9.5765000000000003E-2</v>
      </c>
      <c r="AB142">
        <v>9.5765000000000003E-2</v>
      </c>
      <c r="AC142">
        <v>9.5765000000000003E-2</v>
      </c>
      <c r="AD142">
        <v>9.5765000000000003E-2</v>
      </c>
      <c r="AE142">
        <v>9.5765000000000003E-2</v>
      </c>
      <c r="AF142">
        <v>9.5765000000000003E-2</v>
      </c>
      <c r="AG142">
        <v>9.5765000000000003E-2</v>
      </c>
      <c r="AH142">
        <v>9.5765000000000003E-2</v>
      </c>
      <c r="AI142">
        <v>9.5765000000000003E-2</v>
      </c>
      <c r="AJ142">
        <v>9.5765000000000003E-2</v>
      </c>
      <c r="AK142" s="25">
        <v>-3.5000000000000003E-2</v>
      </c>
    </row>
    <row r="143" spans="1:37" x14ac:dyDescent="0.35">
      <c r="A143" s="36" t="s">
        <v>217</v>
      </c>
      <c r="B143" t="s">
        <v>403</v>
      </c>
      <c r="C143" t="s">
        <v>404</v>
      </c>
      <c r="D143" t="s">
        <v>114</v>
      </c>
      <c r="F143">
        <v>0.12955700000000001</v>
      </c>
      <c r="G143">
        <v>0.12639700000000001</v>
      </c>
      <c r="H143">
        <v>0.12503700000000001</v>
      </c>
      <c r="I143">
        <v>0.125164</v>
      </c>
      <c r="J143">
        <v>0.12548200000000001</v>
      </c>
      <c r="K143">
        <v>0.126279</v>
      </c>
      <c r="L143">
        <v>0.12659500000000001</v>
      </c>
      <c r="M143">
        <v>0.12698400000000001</v>
      </c>
      <c r="N143">
        <v>0.12731600000000001</v>
      </c>
      <c r="O143">
        <v>0.12764800000000001</v>
      </c>
      <c r="P143">
        <v>0.12806400000000001</v>
      </c>
      <c r="Q143">
        <v>0.12934899999999999</v>
      </c>
      <c r="R143">
        <v>0.12978400000000001</v>
      </c>
      <c r="S143">
        <v>0.13034200000000001</v>
      </c>
      <c r="T143">
        <v>0.13102800000000001</v>
      </c>
      <c r="U143">
        <v>0.13167100000000001</v>
      </c>
      <c r="V143">
        <v>0.13219400000000001</v>
      </c>
      <c r="W143">
        <v>0.132746</v>
      </c>
      <c r="X143">
        <v>0.133328</v>
      </c>
      <c r="Y143">
        <v>0.13400799999999999</v>
      </c>
      <c r="Z143">
        <v>0.134746</v>
      </c>
      <c r="AA143">
        <v>0.13547999999999999</v>
      </c>
      <c r="AB143">
        <v>0.136383</v>
      </c>
      <c r="AC143">
        <v>0.13747300000000001</v>
      </c>
      <c r="AD143">
        <v>0.13853799999999999</v>
      </c>
      <c r="AE143">
        <v>0.14024700000000001</v>
      </c>
      <c r="AF143">
        <v>0.14067399999999999</v>
      </c>
      <c r="AG143">
        <v>0.14283299999999999</v>
      </c>
      <c r="AH143">
        <v>0.14381099999999999</v>
      </c>
      <c r="AI143">
        <v>0.14497299999999999</v>
      </c>
      <c r="AJ143">
        <v>0.14615800000000001</v>
      </c>
      <c r="AK143" s="25">
        <v>4.0000000000000001E-3</v>
      </c>
    </row>
    <row r="144" spans="1:37" x14ac:dyDescent="0.35">
      <c r="A144" s="36" t="s">
        <v>124</v>
      </c>
      <c r="B144" t="s">
        <v>405</v>
      </c>
      <c r="C144" t="s">
        <v>406</v>
      </c>
      <c r="D144" t="s">
        <v>114</v>
      </c>
      <c r="F144">
        <v>2.3084750000000001</v>
      </c>
      <c r="G144">
        <v>2.3593320000000002</v>
      </c>
      <c r="H144">
        <v>2.4242629999999998</v>
      </c>
      <c r="I144">
        <v>2.4683709999999999</v>
      </c>
      <c r="J144">
        <v>2.435575</v>
      </c>
      <c r="K144">
        <v>2.4769749999999999</v>
      </c>
      <c r="L144">
        <v>2.4497179999999998</v>
      </c>
      <c r="M144">
        <v>2.4472139999999998</v>
      </c>
      <c r="N144">
        <v>2.4600580000000001</v>
      </c>
      <c r="O144">
        <v>2.5219849999999999</v>
      </c>
      <c r="P144">
        <v>2.5698729999999999</v>
      </c>
      <c r="Q144">
        <v>2.5761810000000001</v>
      </c>
      <c r="R144">
        <v>2.5685660000000001</v>
      </c>
      <c r="S144">
        <v>2.58188</v>
      </c>
      <c r="T144">
        <v>2.604616</v>
      </c>
      <c r="U144">
        <v>2.6246710000000002</v>
      </c>
      <c r="V144">
        <v>2.6388240000000001</v>
      </c>
      <c r="W144">
        <v>2.656971</v>
      </c>
      <c r="X144">
        <v>2.6621130000000002</v>
      </c>
      <c r="Y144">
        <v>2.6678329999999999</v>
      </c>
      <c r="Z144">
        <v>2.693746</v>
      </c>
      <c r="AA144">
        <v>2.7225890000000001</v>
      </c>
      <c r="AB144">
        <v>2.7352880000000002</v>
      </c>
      <c r="AC144">
        <v>2.7690920000000001</v>
      </c>
      <c r="AD144">
        <v>2.8239909999999999</v>
      </c>
      <c r="AE144">
        <v>2.8965190000000001</v>
      </c>
      <c r="AF144">
        <v>2.9481169999999999</v>
      </c>
      <c r="AG144">
        <v>2.9706950000000001</v>
      </c>
      <c r="AH144">
        <v>2.9872890000000001</v>
      </c>
      <c r="AI144">
        <v>3.00847</v>
      </c>
      <c r="AJ144">
        <v>3.0384630000000001</v>
      </c>
      <c r="AK144" s="25">
        <v>8.9999999999999993E-3</v>
      </c>
    </row>
    <row r="145" spans="1:37" x14ac:dyDescent="0.35">
      <c r="A145" s="36" t="s">
        <v>256</v>
      </c>
      <c r="B145" t="s">
        <v>407</v>
      </c>
      <c r="C145" t="s">
        <v>408</v>
      </c>
      <c r="D145" t="s">
        <v>114</v>
      </c>
      <c r="F145">
        <v>2.2100000000000001E-4</v>
      </c>
      <c r="G145">
        <v>2.3800000000000001E-4</v>
      </c>
      <c r="H145">
        <v>2.4499999999999999E-4</v>
      </c>
      <c r="I145">
        <v>2.5099999999999998E-4</v>
      </c>
      <c r="J145">
        <v>2.5599999999999999E-4</v>
      </c>
      <c r="K145">
        <v>2.61E-4</v>
      </c>
      <c r="L145">
        <v>2.6400000000000002E-4</v>
      </c>
      <c r="M145">
        <v>2.6800000000000001E-4</v>
      </c>
      <c r="N145">
        <v>2.7E-4</v>
      </c>
      <c r="O145">
        <v>2.72E-4</v>
      </c>
      <c r="P145">
        <v>2.7399999999999999E-4</v>
      </c>
      <c r="Q145">
        <v>2.7500000000000002E-4</v>
      </c>
      <c r="R145">
        <v>2.7500000000000002E-4</v>
      </c>
      <c r="S145">
        <v>2.7399999999999999E-4</v>
      </c>
      <c r="T145">
        <v>2.7399999999999999E-4</v>
      </c>
      <c r="U145">
        <v>2.7700000000000001E-4</v>
      </c>
      <c r="V145">
        <v>2.8200000000000002E-4</v>
      </c>
      <c r="W145">
        <v>2.8899999999999998E-4</v>
      </c>
      <c r="X145">
        <v>2.99E-4</v>
      </c>
      <c r="Y145">
        <v>3.0899999999999998E-4</v>
      </c>
      <c r="Z145">
        <v>3.2299999999999999E-4</v>
      </c>
      <c r="AA145">
        <v>3.3799999999999998E-4</v>
      </c>
      <c r="AB145">
        <v>3.5500000000000001E-4</v>
      </c>
      <c r="AC145">
        <v>3.7800000000000003E-4</v>
      </c>
      <c r="AD145">
        <v>3.97E-4</v>
      </c>
      <c r="AE145">
        <v>4.17E-4</v>
      </c>
      <c r="AF145">
        <v>4.37E-4</v>
      </c>
      <c r="AG145">
        <v>4.5800000000000002E-4</v>
      </c>
      <c r="AH145">
        <v>4.8099999999999998E-4</v>
      </c>
      <c r="AI145">
        <v>5.0500000000000002E-4</v>
      </c>
      <c r="AJ145">
        <v>5.2999999999999998E-4</v>
      </c>
      <c r="AK145" s="25">
        <v>0.03</v>
      </c>
    </row>
    <row r="146" spans="1:37" x14ac:dyDescent="0.35">
      <c r="A146" s="36" t="s">
        <v>349</v>
      </c>
      <c r="B146" t="s">
        <v>409</v>
      </c>
      <c r="C146" t="s">
        <v>410</v>
      </c>
      <c r="D146" t="s">
        <v>114</v>
      </c>
      <c r="F146">
        <v>5.5420000000000001E-3</v>
      </c>
      <c r="G146">
        <v>5.5420000000000001E-3</v>
      </c>
      <c r="H146">
        <v>5.5420000000000001E-3</v>
      </c>
      <c r="I146">
        <v>5.5420000000000001E-3</v>
      </c>
      <c r="J146">
        <v>5.5420000000000001E-3</v>
      </c>
      <c r="K146">
        <v>5.5420000000000001E-3</v>
      </c>
      <c r="L146">
        <v>5.5420000000000001E-3</v>
      </c>
      <c r="M146">
        <v>5.5420000000000001E-3</v>
      </c>
      <c r="N146">
        <v>5.5420000000000001E-3</v>
      </c>
      <c r="O146">
        <v>5.5420000000000001E-3</v>
      </c>
      <c r="P146">
        <v>5.5420000000000001E-3</v>
      </c>
      <c r="Q146">
        <v>5.5420000000000001E-3</v>
      </c>
      <c r="R146">
        <v>5.5420000000000001E-3</v>
      </c>
      <c r="S146">
        <v>5.5420000000000001E-3</v>
      </c>
      <c r="T146">
        <v>5.5420000000000001E-3</v>
      </c>
      <c r="U146">
        <v>5.5420000000000001E-3</v>
      </c>
      <c r="V146">
        <v>5.5420000000000001E-3</v>
      </c>
      <c r="W146">
        <v>5.5420000000000001E-3</v>
      </c>
      <c r="X146">
        <v>5.5420000000000001E-3</v>
      </c>
      <c r="Y146">
        <v>5.5420000000000001E-3</v>
      </c>
      <c r="Z146">
        <v>5.5420000000000001E-3</v>
      </c>
      <c r="AA146">
        <v>5.5420000000000001E-3</v>
      </c>
      <c r="AB146">
        <v>5.5420000000000001E-3</v>
      </c>
      <c r="AC146">
        <v>5.5420000000000001E-3</v>
      </c>
      <c r="AD146">
        <v>5.5420000000000001E-3</v>
      </c>
      <c r="AE146">
        <v>5.5420000000000001E-3</v>
      </c>
      <c r="AF146">
        <v>5.5420000000000001E-3</v>
      </c>
      <c r="AG146">
        <v>5.5420000000000001E-3</v>
      </c>
      <c r="AH146">
        <v>5.5420000000000001E-3</v>
      </c>
      <c r="AI146">
        <v>5.5420000000000001E-3</v>
      </c>
      <c r="AJ146">
        <v>5.5420000000000001E-3</v>
      </c>
      <c r="AK146" s="25">
        <v>0</v>
      </c>
    </row>
    <row r="147" spans="1:37" x14ac:dyDescent="0.35">
      <c r="A147" s="36" t="s">
        <v>352</v>
      </c>
      <c r="B147" t="s">
        <v>411</v>
      </c>
      <c r="C147" t="s">
        <v>412</v>
      </c>
      <c r="D147" t="s">
        <v>114</v>
      </c>
      <c r="F147">
        <v>3.336E-3</v>
      </c>
      <c r="G147">
        <v>3.4880000000000002E-3</v>
      </c>
      <c r="H147">
        <v>3.2539999999999999E-3</v>
      </c>
      <c r="I147">
        <v>3.1419999999999998E-3</v>
      </c>
      <c r="J147">
        <v>3.287E-3</v>
      </c>
      <c r="K147">
        <v>3.0860000000000002E-3</v>
      </c>
      <c r="L147">
        <v>3.179E-3</v>
      </c>
      <c r="M147">
        <v>3.4680000000000002E-3</v>
      </c>
      <c r="N147">
        <v>3.6280000000000001E-3</v>
      </c>
      <c r="O147">
        <v>3.5729999999999998E-3</v>
      </c>
      <c r="P147">
        <v>3.764E-3</v>
      </c>
      <c r="Q147">
        <v>3.5439999999999998E-3</v>
      </c>
      <c r="R147">
        <v>3.738E-3</v>
      </c>
      <c r="S147">
        <v>3.6970000000000002E-3</v>
      </c>
      <c r="T147">
        <v>3.8660000000000001E-3</v>
      </c>
      <c r="U147">
        <v>3.826E-3</v>
      </c>
      <c r="V147">
        <v>3.725E-3</v>
      </c>
      <c r="W147">
        <v>3.6719999999999999E-3</v>
      </c>
      <c r="X147">
        <v>3.6410000000000001E-3</v>
      </c>
      <c r="Y147">
        <v>3.6579999999999998E-3</v>
      </c>
      <c r="Z147">
        <v>3.6120000000000002E-3</v>
      </c>
      <c r="AA147">
        <v>3.542E-3</v>
      </c>
      <c r="AB147">
        <v>3.473E-3</v>
      </c>
      <c r="AC147">
        <v>3.444E-3</v>
      </c>
      <c r="AD147">
        <v>3.4160000000000002E-3</v>
      </c>
      <c r="AE147">
        <v>3.372E-3</v>
      </c>
      <c r="AF147">
        <v>3.3430000000000001E-3</v>
      </c>
      <c r="AG147">
        <v>3.3140000000000001E-3</v>
      </c>
      <c r="AH147">
        <v>3.3050000000000002E-3</v>
      </c>
      <c r="AI147">
        <v>3.2130000000000001E-3</v>
      </c>
      <c r="AJ147">
        <v>3.1879999999999999E-3</v>
      </c>
      <c r="AK147" s="25">
        <v>-2E-3</v>
      </c>
    </row>
    <row r="148" spans="1:37" x14ac:dyDescent="0.35">
      <c r="A148" s="36" t="s">
        <v>136</v>
      </c>
      <c r="B148" t="s">
        <v>413</v>
      </c>
      <c r="C148" t="s">
        <v>414</v>
      </c>
      <c r="D148" t="s">
        <v>114</v>
      </c>
      <c r="F148">
        <v>10.51674</v>
      </c>
      <c r="G148">
        <v>10.840221</v>
      </c>
      <c r="H148">
        <v>11.026427999999999</v>
      </c>
      <c r="I148">
        <v>11.121426</v>
      </c>
      <c r="J148">
        <v>11.110535</v>
      </c>
      <c r="K148">
        <v>11.107931000000001</v>
      </c>
      <c r="L148">
        <v>10.993876999999999</v>
      </c>
      <c r="M148">
        <v>10.981617999999999</v>
      </c>
      <c r="N148">
        <v>11.011702</v>
      </c>
      <c r="O148">
        <v>11.042368</v>
      </c>
      <c r="P148">
        <v>10.899329</v>
      </c>
      <c r="Q148">
        <v>10.826974</v>
      </c>
      <c r="R148">
        <v>10.797314999999999</v>
      </c>
      <c r="S148">
        <v>10.825143000000001</v>
      </c>
      <c r="T148">
        <v>10.877389000000001</v>
      </c>
      <c r="U148">
        <v>10.921862000000001</v>
      </c>
      <c r="V148">
        <v>10.979599</v>
      </c>
      <c r="W148">
        <v>11.020659</v>
      </c>
      <c r="X148">
        <v>11.048431000000001</v>
      </c>
      <c r="Y148">
        <v>11.090256999999999</v>
      </c>
      <c r="Z148">
        <v>11.144733</v>
      </c>
      <c r="AA148">
        <v>11.219139</v>
      </c>
      <c r="AB148">
        <v>11.272302</v>
      </c>
      <c r="AC148">
        <v>11.347363</v>
      </c>
      <c r="AD148">
        <v>11.435900999999999</v>
      </c>
      <c r="AE148">
        <v>11.558768000000001</v>
      </c>
      <c r="AF148">
        <v>11.678603000000001</v>
      </c>
      <c r="AG148">
        <v>11.736568</v>
      </c>
      <c r="AH148">
        <v>11.809454000000001</v>
      </c>
      <c r="AI148">
        <v>11.884501</v>
      </c>
      <c r="AJ148">
        <v>11.965589</v>
      </c>
      <c r="AK148" s="25">
        <v>4.0000000000000001E-3</v>
      </c>
    </row>
    <row r="149" spans="1:37" x14ac:dyDescent="0.35">
      <c r="AK149" s="25"/>
    </row>
    <row r="150" spans="1:37" x14ac:dyDescent="0.35">
      <c r="A150" s="1" t="s">
        <v>415</v>
      </c>
      <c r="C150" t="s">
        <v>416</v>
      </c>
    </row>
    <row r="151" spans="1:37" x14ac:dyDescent="0.35">
      <c r="A151" s="36" t="s">
        <v>417</v>
      </c>
      <c r="B151" t="s">
        <v>418</v>
      </c>
      <c r="C151" t="s">
        <v>419</v>
      </c>
      <c r="D151" t="s">
        <v>114</v>
      </c>
      <c r="F151">
        <v>8.5675439999999998</v>
      </c>
      <c r="G151">
        <v>8.9437990000000003</v>
      </c>
      <c r="H151">
        <v>9.0583369999999999</v>
      </c>
      <c r="I151">
        <v>9.1423629999999996</v>
      </c>
      <c r="J151">
        <v>9.1842819999999996</v>
      </c>
      <c r="K151">
        <v>9.2176740000000006</v>
      </c>
      <c r="L151">
        <v>9.240964</v>
      </c>
      <c r="M151">
        <v>9.2251740000000009</v>
      </c>
      <c r="N151">
        <v>9.250572</v>
      </c>
      <c r="O151">
        <v>9.2581710000000008</v>
      </c>
      <c r="P151">
        <v>9.1679639999999996</v>
      </c>
      <c r="Q151">
        <v>9.1683699999999995</v>
      </c>
      <c r="R151">
        <v>9.1749690000000008</v>
      </c>
      <c r="S151">
        <v>9.2027350000000006</v>
      </c>
      <c r="T151">
        <v>9.2464359999999992</v>
      </c>
      <c r="U151">
        <v>9.2748170000000005</v>
      </c>
      <c r="V151">
        <v>9.3236679999999996</v>
      </c>
      <c r="W151">
        <v>9.3713750000000005</v>
      </c>
      <c r="X151">
        <v>9.3991520000000008</v>
      </c>
      <c r="Y151">
        <v>9.4403889999999997</v>
      </c>
      <c r="Z151">
        <v>9.4731649999999998</v>
      </c>
      <c r="AA151">
        <v>9.5310670000000002</v>
      </c>
      <c r="AB151">
        <v>9.5779010000000007</v>
      </c>
      <c r="AC151">
        <v>9.6378850000000007</v>
      </c>
      <c r="AD151">
        <v>9.6850039999999993</v>
      </c>
      <c r="AE151">
        <v>9.7318230000000003</v>
      </c>
      <c r="AF151">
        <v>9.8025669999999998</v>
      </c>
      <c r="AG151">
        <v>9.8655279999999994</v>
      </c>
      <c r="AH151">
        <v>9.9277650000000008</v>
      </c>
      <c r="AI151">
        <v>9.9804490000000001</v>
      </c>
      <c r="AJ151">
        <v>10.041266</v>
      </c>
      <c r="AK151" s="25">
        <v>5.0000000000000001E-3</v>
      </c>
    </row>
    <row r="152" spans="1:37" x14ac:dyDescent="0.35">
      <c r="A152" s="36" t="s">
        <v>420</v>
      </c>
      <c r="B152" t="s">
        <v>421</v>
      </c>
      <c r="C152" t="s">
        <v>422</v>
      </c>
      <c r="D152" t="s">
        <v>114</v>
      </c>
      <c r="F152">
        <v>10.51674</v>
      </c>
      <c r="G152">
        <v>10.840221</v>
      </c>
      <c r="H152">
        <v>11.026427999999999</v>
      </c>
      <c r="I152">
        <v>11.121426</v>
      </c>
      <c r="J152">
        <v>11.110535</v>
      </c>
      <c r="K152">
        <v>11.107931000000001</v>
      </c>
      <c r="L152">
        <v>10.993876999999999</v>
      </c>
      <c r="M152">
        <v>10.981617999999999</v>
      </c>
      <c r="N152">
        <v>11.011702</v>
      </c>
      <c r="O152">
        <v>11.042368</v>
      </c>
      <c r="P152">
        <v>10.899329</v>
      </c>
      <c r="Q152">
        <v>10.826974</v>
      </c>
      <c r="R152">
        <v>10.797314999999999</v>
      </c>
      <c r="S152">
        <v>10.825143000000001</v>
      </c>
      <c r="T152">
        <v>10.877389000000001</v>
      </c>
      <c r="U152">
        <v>10.921862000000001</v>
      </c>
      <c r="V152">
        <v>10.979599</v>
      </c>
      <c r="W152">
        <v>11.020659</v>
      </c>
      <c r="X152">
        <v>11.048431000000001</v>
      </c>
      <c r="Y152">
        <v>11.090256999999999</v>
      </c>
      <c r="Z152">
        <v>11.144733</v>
      </c>
      <c r="AA152">
        <v>11.219139</v>
      </c>
      <c r="AB152">
        <v>11.272302</v>
      </c>
      <c r="AC152">
        <v>11.347363</v>
      </c>
      <c r="AD152">
        <v>11.435900999999999</v>
      </c>
      <c r="AE152">
        <v>11.558768000000001</v>
      </c>
      <c r="AF152">
        <v>11.678603000000001</v>
      </c>
      <c r="AG152">
        <v>11.736568</v>
      </c>
      <c r="AH152">
        <v>11.809454000000001</v>
      </c>
      <c r="AI152">
        <v>11.884501</v>
      </c>
      <c r="AJ152">
        <v>11.965589</v>
      </c>
      <c r="AK152" s="25">
        <v>4.0000000000000001E-3</v>
      </c>
    </row>
    <row r="153" spans="1:37" x14ac:dyDescent="0.35">
      <c r="A153" s="36" t="s">
        <v>423</v>
      </c>
      <c r="B153" t="s">
        <v>424</v>
      </c>
      <c r="C153" t="s">
        <v>425</v>
      </c>
      <c r="D153" t="s">
        <v>114</v>
      </c>
      <c r="F153">
        <v>0.15634000000000001</v>
      </c>
      <c r="G153">
        <v>0.163859</v>
      </c>
      <c r="H153">
        <v>0.16417599999999999</v>
      </c>
      <c r="I153">
        <v>0.16380400000000001</v>
      </c>
      <c r="J153">
        <v>0.16314000000000001</v>
      </c>
      <c r="K153">
        <v>0.16230700000000001</v>
      </c>
      <c r="L153">
        <v>0.161245</v>
      </c>
      <c r="M153">
        <v>0.16017400000000001</v>
      </c>
      <c r="N153">
        <v>0.15915199999999999</v>
      </c>
      <c r="O153">
        <v>0.15805</v>
      </c>
      <c r="P153">
        <v>0.15698699999999999</v>
      </c>
      <c r="Q153">
        <v>0.155976</v>
      </c>
      <c r="R153">
        <v>0.15498000000000001</v>
      </c>
      <c r="S153">
        <v>0.15421199999999999</v>
      </c>
      <c r="T153">
        <v>0.153583</v>
      </c>
      <c r="U153">
        <v>0.15301400000000001</v>
      </c>
      <c r="V153">
        <v>0.15245800000000001</v>
      </c>
      <c r="W153">
        <v>0.151947</v>
      </c>
      <c r="X153">
        <v>0.151507</v>
      </c>
      <c r="Y153">
        <v>0.151195</v>
      </c>
      <c r="Z153">
        <v>0.15093000000000001</v>
      </c>
      <c r="AA153">
        <v>0.15073700000000001</v>
      </c>
      <c r="AB153">
        <v>0.15067</v>
      </c>
      <c r="AC153">
        <v>0.150704</v>
      </c>
      <c r="AD153">
        <v>0.15079300000000001</v>
      </c>
      <c r="AE153">
        <v>0.15087700000000001</v>
      </c>
      <c r="AF153">
        <v>0.150978</v>
      </c>
      <c r="AG153">
        <v>0.15109900000000001</v>
      </c>
      <c r="AH153">
        <v>0.15127099999999999</v>
      </c>
      <c r="AI153">
        <v>0.15152299999999999</v>
      </c>
      <c r="AJ153">
        <v>0.15179500000000001</v>
      </c>
      <c r="AK153" s="25">
        <v>-1E-3</v>
      </c>
    </row>
    <row r="154" spans="1:37" x14ac:dyDescent="0.35">
      <c r="A154" s="36" t="s">
        <v>426</v>
      </c>
      <c r="B154" t="s">
        <v>427</v>
      </c>
      <c r="C154" t="s">
        <v>428</v>
      </c>
      <c r="D154" t="s">
        <v>429</v>
      </c>
      <c r="F154">
        <v>54.504367999999999</v>
      </c>
      <c r="G154">
        <v>54.960903000000002</v>
      </c>
      <c r="H154">
        <v>55.420825999999998</v>
      </c>
      <c r="I154">
        <v>55.871174000000003</v>
      </c>
      <c r="J154">
        <v>56.312271000000003</v>
      </c>
      <c r="K154">
        <v>56.744948999999998</v>
      </c>
      <c r="L154">
        <v>57.170485999999997</v>
      </c>
      <c r="M154">
        <v>57.589168999999998</v>
      </c>
      <c r="N154">
        <v>58.000221000000003</v>
      </c>
      <c r="O154">
        <v>58.405903000000002</v>
      </c>
      <c r="P154">
        <v>58.805126000000001</v>
      </c>
      <c r="Q154">
        <v>59.194431000000002</v>
      </c>
      <c r="R154">
        <v>59.573878999999998</v>
      </c>
      <c r="S154">
        <v>59.943851000000002</v>
      </c>
      <c r="T154">
        <v>60.304229999999997</v>
      </c>
      <c r="U154">
        <v>60.655548000000003</v>
      </c>
      <c r="V154">
        <v>60.999588000000003</v>
      </c>
      <c r="W154">
        <v>61.338664999999999</v>
      </c>
      <c r="X154">
        <v>61.673392999999997</v>
      </c>
      <c r="Y154">
        <v>62.004565999999997</v>
      </c>
      <c r="Z154">
        <v>62.333336000000003</v>
      </c>
      <c r="AA154">
        <v>62.660156000000001</v>
      </c>
      <c r="AB154">
        <v>62.985508000000003</v>
      </c>
      <c r="AC154">
        <v>63.309795000000001</v>
      </c>
      <c r="AD154">
        <v>63.633690000000001</v>
      </c>
      <c r="AE154">
        <v>63.957549999999998</v>
      </c>
      <c r="AF154">
        <v>64.278992000000002</v>
      </c>
      <c r="AG154">
        <v>64.593231000000003</v>
      </c>
      <c r="AH154">
        <v>64.901336999999998</v>
      </c>
      <c r="AI154">
        <v>65.211662000000004</v>
      </c>
      <c r="AJ154">
        <v>65.529662999999999</v>
      </c>
      <c r="AK154" s="25">
        <v>6.0000000000000001E-3</v>
      </c>
    </row>
    <row r="155" spans="1:37" x14ac:dyDescent="0.35">
      <c r="A155" s="36" t="s">
        <v>430</v>
      </c>
      <c r="B155" t="s">
        <v>431</v>
      </c>
      <c r="C155" t="s">
        <v>432</v>
      </c>
      <c r="D155" t="s">
        <v>433</v>
      </c>
      <c r="F155">
        <v>18171.386718999998</v>
      </c>
      <c r="G155">
        <v>18739.230468999998</v>
      </c>
      <c r="H155">
        <v>19535.0625</v>
      </c>
      <c r="I155">
        <v>20170.175781000002</v>
      </c>
      <c r="J155">
        <v>20682.980468999998</v>
      </c>
      <c r="K155">
        <v>21192.648438</v>
      </c>
      <c r="L155">
        <v>21653.730468999998</v>
      </c>
      <c r="M155">
        <v>22078.480468999998</v>
      </c>
      <c r="N155">
        <v>22477.355468999998</v>
      </c>
      <c r="O155">
        <v>22858.132812</v>
      </c>
      <c r="P155">
        <v>23288.818359000001</v>
      </c>
      <c r="Q155">
        <v>23759.802734000001</v>
      </c>
      <c r="R155">
        <v>24256.835938</v>
      </c>
      <c r="S155">
        <v>24769.533202999999</v>
      </c>
      <c r="T155">
        <v>25310.607422000001</v>
      </c>
      <c r="U155">
        <v>25841.998047000001</v>
      </c>
      <c r="V155">
        <v>26331.703125</v>
      </c>
      <c r="W155">
        <v>26809.158202999999</v>
      </c>
      <c r="X155">
        <v>27307.626952999999</v>
      </c>
      <c r="Y155">
        <v>27826.453125</v>
      </c>
      <c r="Z155">
        <v>28370.613281000002</v>
      </c>
      <c r="AA155">
        <v>28925.115234000001</v>
      </c>
      <c r="AB155">
        <v>29509.078125</v>
      </c>
      <c r="AC155">
        <v>30115.902343999998</v>
      </c>
      <c r="AD155">
        <v>30722.546875</v>
      </c>
      <c r="AE155">
        <v>31317.330077999999</v>
      </c>
      <c r="AF155">
        <v>31908.9375</v>
      </c>
      <c r="AG155">
        <v>32501.925781000002</v>
      </c>
      <c r="AH155">
        <v>33120.199219000002</v>
      </c>
      <c r="AI155">
        <v>33745.574219000002</v>
      </c>
      <c r="AJ155">
        <v>34364.589844000002</v>
      </c>
      <c r="AK155" s="25">
        <v>2.1000000000000001E-2</v>
      </c>
    </row>
    <row r="156" spans="1:37" x14ac:dyDescent="0.35">
      <c r="A156" s="36" t="s">
        <v>434</v>
      </c>
      <c r="C156" t="s">
        <v>435</v>
      </c>
    </row>
    <row r="157" spans="1:37" x14ac:dyDescent="0.35">
      <c r="A157" s="36" t="s">
        <v>436</v>
      </c>
      <c r="B157" t="s">
        <v>437</v>
      </c>
      <c r="C157" t="s">
        <v>438</v>
      </c>
      <c r="D157" t="s">
        <v>439</v>
      </c>
      <c r="F157">
        <v>468.78430200000003</v>
      </c>
      <c r="G157">
        <v>486.19561800000002</v>
      </c>
      <c r="H157">
        <v>499.83804300000003</v>
      </c>
      <c r="I157">
        <v>501.44506799999999</v>
      </c>
      <c r="J157">
        <v>501.50607300000001</v>
      </c>
      <c r="K157">
        <v>501.01016199999998</v>
      </c>
      <c r="L157">
        <v>499.98956299999998</v>
      </c>
      <c r="M157">
        <v>497.94915800000001</v>
      </c>
      <c r="N157">
        <v>498.77099600000003</v>
      </c>
      <c r="O157">
        <v>496.86956800000002</v>
      </c>
      <c r="P157">
        <v>487.64306599999998</v>
      </c>
      <c r="Q157">
        <v>481.91384900000003</v>
      </c>
      <c r="R157">
        <v>480.658997</v>
      </c>
      <c r="S157">
        <v>481.41455100000002</v>
      </c>
      <c r="T157">
        <v>483.18743899999998</v>
      </c>
      <c r="U157">
        <v>484.64306599999998</v>
      </c>
      <c r="V157">
        <v>487.19509900000003</v>
      </c>
      <c r="W157">
        <v>488.40988199999998</v>
      </c>
      <c r="X157">
        <v>489.79031400000002</v>
      </c>
      <c r="Y157">
        <v>491.96493500000003</v>
      </c>
      <c r="Z157">
        <v>494.15679899999998</v>
      </c>
      <c r="AA157">
        <v>497.52218599999998</v>
      </c>
      <c r="AB157">
        <v>499.24771099999998</v>
      </c>
      <c r="AC157">
        <v>501.643372</v>
      </c>
      <c r="AD157">
        <v>503.23666400000002</v>
      </c>
      <c r="AE157">
        <v>506.39810199999999</v>
      </c>
      <c r="AF157">
        <v>510.02899200000002</v>
      </c>
      <c r="AG157">
        <v>512.00024399999995</v>
      </c>
      <c r="AH157">
        <v>515.28918499999997</v>
      </c>
      <c r="AI157">
        <v>518.29089399999998</v>
      </c>
      <c r="AJ157">
        <v>521.25482199999999</v>
      </c>
      <c r="AK157" s="25">
        <v>4.0000000000000001E-3</v>
      </c>
    </row>
    <row r="159" spans="1:37" x14ac:dyDescent="0.35">
      <c r="A159" s="26" t="s">
        <v>440</v>
      </c>
      <c r="B159" s="27"/>
      <c r="C159" s="27"/>
      <c r="D159" s="27"/>
      <c r="E159" s="27"/>
      <c r="F159" s="27"/>
      <c r="G159" s="27"/>
      <c r="H159" s="27"/>
      <c r="I159" s="27"/>
      <c r="J159" s="27"/>
      <c r="K159" s="27"/>
      <c r="L159" s="27"/>
      <c r="M159" s="27"/>
      <c r="N159" s="27"/>
      <c r="O159" s="27"/>
      <c r="P159" s="27"/>
      <c r="Q159" s="27"/>
      <c r="R159" s="27"/>
      <c r="S159" s="27"/>
      <c r="T159" s="27"/>
      <c r="U159" s="27"/>
    </row>
    <row r="160" spans="1:37" x14ac:dyDescent="0.35">
      <c r="B160" s="37">
        <v>2031</v>
      </c>
      <c r="C160" s="37">
        <f t="shared" ref="C160:U160" si="0">B160+1</f>
        <v>2032</v>
      </c>
      <c r="D160" s="37">
        <f t="shared" si="0"/>
        <v>2033</v>
      </c>
      <c r="E160" s="37">
        <f t="shared" si="0"/>
        <v>2034</v>
      </c>
      <c r="F160" s="37">
        <f t="shared" si="0"/>
        <v>2035</v>
      </c>
      <c r="G160" s="37">
        <f t="shared" si="0"/>
        <v>2036</v>
      </c>
      <c r="H160" s="37">
        <f t="shared" si="0"/>
        <v>2037</v>
      </c>
      <c r="I160" s="37">
        <f t="shared" si="0"/>
        <v>2038</v>
      </c>
      <c r="J160" s="37">
        <f t="shared" si="0"/>
        <v>2039</v>
      </c>
      <c r="K160" s="37">
        <f t="shared" si="0"/>
        <v>2040</v>
      </c>
      <c r="L160" s="37">
        <f t="shared" si="0"/>
        <v>2041</v>
      </c>
      <c r="M160" s="37">
        <f t="shared" si="0"/>
        <v>2042</v>
      </c>
      <c r="N160" s="37">
        <f t="shared" si="0"/>
        <v>2043</v>
      </c>
      <c r="O160" s="37">
        <f t="shared" si="0"/>
        <v>2044</v>
      </c>
      <c r="P160" s="37">
        <f t="shared" si="0"/>
        <v>2045</v>
      </c>
      <c r="Q160" s="37">
        <f t="shared" si="0"/>
        <v>2046</v>
      </c>
      <c r="R160" s="37">
        <f t="shared" si="0"/>
        <v>2047</v>
      </c>
      <c r="S160" s="37">
        <f t="shared" si="0"/>
        <v>2048</v>
      </c>
      <c r="T160" s="37">
        <f t="shared" si="0"/>
        <v>2049</v>
      </c>
      <c r="U160" s="37">
        <f t="shared" si="0"/>
        <v>2050</v>
      </c>
    </row>
    <row r="161" spans="1:21" x14ac:dyDescent="0.35">
      <c r="A161" s="1" t="s">
        <v>77</v>
      </c>
      <c r="B161" s="38"/>
      <c r="C161" s="38"/>
      <c r="D161" s="38"/>
      <c r="E161" s="38"/>
      <c r="F161" s="38"/>
      <c r="G161" s="38"/>
      <c r="H161" s="38"/>
      <c r="I161" s="38"/>
      <c r="J161" s="38"/>
      <c r="K161" s="38"/>
      <c r="L161" s="38"/>
      <c r="M161" s="38"/>
      <c r="N161" s="38"/>
      <c r="O161" s="38"/>
      <c r="P161" s="38"/>
      <c r="Q161" s="38"/>
      <c r="R161" s="38"/>
      <c r="S161" s="38"/>
      <c r="T161" s="38"/>
      <c r="U161" s="38"/>
    </row>
    <row r="162" spans="1:21" x14ac:dyDescent="0.35">
      <c r="A162" s="36" t="s">
        <v>13</v>
      </c>
      <c r="B162" s="39">
        <f>('AEO 2021 Pacific forecast'!Q13-'AEO 2021 Pacific forecast'!$P$13)/'AEO 2021 Pacific forecast'!$P$13</f>
        <v>-3.5533882014196646E-3</v>
      </c>
      <c r="C162" s="39">
        <f>('AEO 2021 Pacific forecast'!R13-'AEO 2021 Pacific forecast'!$P$13)/'AEO 2021 Pacific forecast'!$P$13</f>
        <v>-5.5714131167457753E-3</v>
      </c>
      <c r="D162" s="39">
        <f>('AEO 2021 Pacific forecast'!S13-'AEO 2021 Pacific forecast'!$P$13)/'AEO 2021 Pacific forecast'!$P$13</f>
        <v>-6.0062246706665996E-3</v>
      </c>
      <c r="E162" s="39">
        <f>('AEO 2021 Pacific forecast'!T13-'AEO 2021 Pacific forecast'!$P$13)/'AEO 2021 Pacific forecast'!$P$13</f>
        <v>-4.8078923498131925E-3</v>
      </c>
      <c r="F162" s="39">
        <f>('AEO 2021 Pacific forecast'!U13-'AEO 2021 Pacific forecast'!$P$13)/'AEO 2021 Pacific forecast'!$P$13</f>
        <v>-2.9771068596202788E-3</v>
      </c>
      <c r="G162" s="39">
        <f>('AEO 2021 Pacific forecast'!V13-'AEO 2021 Pacific forecast'!$P$13)/'AEO 2021 Pacific forecast'!$P$13</f>
        <v>-3.8488104055187935E-4</v>
      </c>
      <c r="H162" s="39">
        <f>('AEO 2021 Pacific forecast'!W13-'AEO 2021 Pacific forecast'!$P$13)/'AEO 2021 Pacific forecast'!$P$13</f>
        <v>2.5859845048973392E-3</v>
      </c>
      <c r="I162" s="39">
        <f>('AEO 2021 Pacific forecast'!X13-'AEO 2021 Pacific forecast'!$P$13)/'AEO 2021 Pacific forecast'!$P$13</f>
        <v>6.2641989897393655E-3</v>
      </c>
      <c r="J162" s="39">
        <f>('AEO 2021 Pacific forecast'!Y13-'AEO 2021 Pacific forecast'!$P$13)/'AEO 2021 Pacific forecast'!$P$13</f>
        <v>1.0004826616292343E-2</v>
      </c>
      <c r="K162" s="39">
        <f>('AEO 2021 Pacific forecast'!Z13-'AEO 2021 Pacific forecast'!$P$13)/'AEO 2021 Pacific forecast'!$P$13</f>
        <v>1.273436134712534E-2</v>
      </c>
      <c r="L162" s="39">
        <f>('AEO 2021 Pacific forecast'!AA13-'AEO 2021 Pacific forecast'!$P$13)/'AEO 2021 Pacific forecast'!$P$13</f>
        <v>1.5120623798547016E-2</v>
      </c>
      <c r="M162" s="39">
        <f>('AEO 2021 Pacific forecast'!AB13-'AEO 2021 Pacific forecast'!$P$13)/'AEO 2021 Pacific forecast'!$P$13</f>
        <v>1.7440312232143661E-2</v>
      </c>
      <c r="N162" s="39">
        <f>('AEO 2021 Pacific forecast'!AC13-'AEO 2021 Pacific forecast'!$P$13)/'AEO 2021 Pacific forecast'!$P$13</f>
        <v>1.9832815997736512E-2</v>
      </c>
      <c r="O162" s="39">
        <f>('AEO 2021 Pacific forecast'!AD13-'AEO 2021 Pacific forecast'!$P$13)/'AEO 2021 Pacific forecast'!$P$13</f>
        <v>2.2595637737482025E-2</v>
      </c>
      <c r="P162" s="39">
        <f>('AEO 2021 Pacific forecast'!AE13-'AEO 2021 Pacific forecast'!$P$13)/'AEO 2021 Pacific forecast'!$P$13</f>
        <v>2.4940291427763026E-2</v>
      </c>
      <c r="Q162" s="39">
        <f>('AEO 2021 Pacific forecast'!AF13-'AEO 2021 Pacific forecast'!$P$13)/'AEO 2021 Pacific forecast'!$P$13</f>
        <v>2.7426414905922594E-2</v>
      </c>
      <c r="R162" s="39">
        <f>('AEO 2021 Pacific forecast'!AG13-'AEO 2021 Pacific forecast'!$P$13)/'AEO 2021 Pacific forecast'!$P$13</f>
        <v>3.0089375618930332E-2</v>
      </c>
      <c r="S162" s="39">
        <f>('AEO 2021 Pacific forecast'!AH13-'AEO 2021 Pacific forecast'!$P$13)/'AEO 2021 Pacific forecast'!$P$13</f>
        <v>3.3332778549851533E-2</v>
      </c>
      <c r="T162" s="39">
        <f>('AEO 2021 Pacific forecast'!AI13-'AEO 2021 Pacific forecast'!$P$13)/'AEO 2021 Pacific forecast'!$P$13</f>
        <v>3.6542894471859988E-2</v>
      </c>
      <c r="U162" s="39">
        <f>('AEO 2021 Pacific forecast'!AJ13-'AEO 2021 Pacific forecast'!$P$13)/'AEO 2021 Pacific forecast'!$P$13</f>
        <v>4.0208626328359781E-2</v>
      </c>
    </row>
    <row r="163" spans="1:21" x14ac:dyDescent="0.35">
      <c r="A163" s="36" t="s">
        <v>121</v>
      </c>
      <c r="B163" s="39">
        <f>('AEO 2021 Pacific forecast'!Q11-'AEO 2021 Pacific forecast'!$P$11)/'AEO 2021 Pacific forecast'!$P$11</f>
        <v>-7.7333989322794982E-3</v>
      </c>
      <c r="C163" s="39">
        <f>('AEO 2021 Pacific forecast'!R11-'AEO 2021 Pacific forecast'!$P$11)/'AEO 2021 Pacific forecast'!$P$11</f>
        <v>-1.2687531258603781E-2</v>
      </c>
      <c r="D163" s="39">
        <f>('AEO 2021 Pacific forecast'!S11-'AEO 2021 Pacific forecast'!$P$11)/'AEO 2021 Pacific forecast'!$P$11</f>
        <v>-1.4059244319690642E-2</v>
      </c>
      <c r="E163" s="39">
        <f>('AEO 2021 Pacific forecast'!T11-'AEO 2021 Pacific forecast'!$P$11)/'AEO 2021 Pacific forecast'!$P$11</f>
        <v>-1.4906383027250157E-2</v>
      </c>
      <c r="F163" s="39">
        <f>('AEO 2021 Pacific forecast'!U11-'AEO 2021 Pacific forecast'!$P$11)/'AEO 2021 Pacific forecast'!$P$11</f>
        <v>-1.5046486736577366E-2</v>
      </c>
      <c r="G163" s="39">
        <f>('AEO 2021 Pacific forecast'!V11-'AEO 2021 Pacific forecast'!$P$11)/'AEO 2021 Pacific forecast'!$P$11</f>
        <v>-1.5452135848466378E-2</v>
      </c>
      <c r="H163" s="39">
        <f>('AEO 2021 Pacific forecast'!W11-'AEO 2021 Pacific forecast'!$P$11)/'AEO 2021 Pacific forecast'!$P$11</f>
        <v>-1.5926207702119975E-2</v>
      </c>
      <c r="I163" s="39">
        <f>('AEO 2021 Pacific forecast'!X11-'AEO 2021 Pacific forecast'!$P$11)/'AEO 2021 Pacific forecast'!$P$11</f>
        <v>-1.6646275603545698E-2</v>
      </c>
      <c r="J163" s="39">
        <f>('AEO 2021 Pacific forecast'!Y11-'AEO 2021 Pacific forecast'!$P$11)/'AEO 2021 Pacific forecast'!$P$11</f>
        <v>-1.7405442214550954E-2</v>
      </c>
      <c r="K163" s="39">
        <f>('AEO 2021 Pacific forecast'!Z11-'AEO 2021 Pacific forecast'!$P$11)/'AEO 2021 Pacific forecast'!$P$11</f>
        <v>-1.8132026567573116E-2</v>
      </c>
      <c r="L163" s="39">
        <f>('AEO 2021 Pacific forecast'!AA11-'AEO 2021 Pacific forecast'!$P$11)/'AEO 2021 Pacific forecast'!$P$11</f>
        <v>-1.8915629872065826E-2</v>
      </c>
      <c r="M163" s="39">
        <f>('AEO 2021 Pacific forecast'!AB11-'AEO 2021 Pacific forecast'!$P$11)/'AEO 2021 Pacific forecast'!$P$11</f>
        <v>-1.9682942047566897E-2</v>
      </c>
      <c r="N163" s="39">
        <f>('AEO 2021 Pacific forecast'!AC11-'AEO 2021 Pacific forecast'!$P$11)/'AEO 2021 Pacific forecast'!$P$11</f>
        <v>-2.0386718820000985E-2</v>
      </c>
      <c r="O163" s="39">
        <f>('AEO 2021 Pacific forecast'!AD11-'AEO 2021 Pacific forecast'!$P$11)/'AEO 2021 Pacific forecast'!$P$11</f>
        <v>-2.091943873802397E-2</v>
      </c>
      <c r="P163" s="39">
        <f>('AEO 2021 Pacific forecast'!AE11-'AEO 2021 Pacific forecast'!$P$11)/'AEO 2021 Pacific forecast'!$P$11</f>
        <v>-2.1655797768441148E-2</v>
      </c>
      <c r="Q163" s="39">
        <f>('AEO 2021 Pacific forecast'!AF11-'AEO 2021 Pacific forecast'!$P$11)/'AEO 2021 Pacific forecast'!$P$11</f>
        <v>-2.2072850670624377E-2</v>
      </c>
      <c r="R163" s="39">
        <f>('AEO 2021 Pacific forecast'!AG11-'AEO 2021 Pacific forecast'!$P$11)/'AEO 2021 Pacific forecast'!$P$11</f>
        <v>-2.2572988330664269E-2</v>
      </c>
      <c r="S163" s="39">
        <f>('AEO 2021 Pacific forecast'!AH11-'AEO 2021 Pacific forecast'!$P$11)/'AEO 2021 Pacific forecast'!$P$11</f>
        <v>-2.3113853813183073E-2</v>
      </c>
      <c r="T163" s="39">
        <f>('AEO 2021 Pacific forecast'!AI11-'AEO 2021 Pacific forecast'!$P$11)/'AEO 2021 Pacific forecast'!$P$11</f>
        <v>-2.3801339456625704E-2</v>
      </c>
      <c r="U163" s="39">
        <f>('AEO 2021 Pacific forecast'!AJ11-'AEO 2021 Pacific forecast'!$P$11)/'AEO 2021 Pacific forecast'!$P$11</f>
        <v>-2.4513261793555608E-2</v>
      </c>
    </row>
    <row r="164" spans="1:21" x14ac:dyDescent="0.35">
      <c r="B164" s="39"/>
      <c r="C164" s="39"/>
      <c r="D164" s="39"/>
      <c r="E164" s="39"/>
      <c r="F164" s="39"/>
      <c r="G164" s="39"/>
      <c r="H164" s="39"/>
      <c r="I164" s="39"/>
      <c r="J164" s="39"/>
      <c r="K164" s="39"/>
      <c r="L164" s="39"/>
      <c r="M164" s="39"/>
      <c r="N164" s="39"/>
      <c r="O164" s="39"/>
      <c r="P164" s="39"/>
      <c r="Q164" s="39"/>
      <c r="R164" s="39"/>
      <c r="S164" s="39"/>
      <c r="T164" s="39"/>
      <c r="U164" s="39"/>
    </row>
    <row r="165" spans="1:21" x14ac:dyDescent="0.35">
      <c r="A165" s="1" t="s">
        <v>78</v>
      </c>
      <c r="B165" s="39"/>
      <c r="C165" s="39"/>
      <c r="D165" s="39"/>
      <c r="E165" s="39"/>
      <c r="F165" s="39"/>
      <c r="G165" s="39"/>
      <c r="H165" s="39"/>
      <c r="I165" s="39"/>
      <c r="J165" s="39"/>
      <c r="K165" s="39"/>
      <c r="L165" s="39"/>
      <c r="M165" s="39"/>
      <c r="N165" s="39"/>
      <c r="O165" s="39"/>
      <c r="P165" s="39"/>
      <c r="Q165" s="39"/>
      <c r="R165" s="39"/>
      <c r="S165" s="39"/>
      <c r="T165" s="39"/>
      <c r="U165" s="39"/>
    </row>
    <row r="166" spans="1:21" x14ac:dyDescent="0.35">
      <c r="A166" s="36" t="s">
        <v>13</v>
      </c>
      <c r="B166" s="39">
        <f>('AEO 2021 Pacific forecast'!Q28-'AEO 2021 Pacific forecast'!$P$28)/'AEO 2021 Pacific forecast'!$P$28</f>
        <v>-2.6967874474162512E-3</v>
      </c>
      <c r="C166" s="39">
        <f>('AEO 2021 Pacific forecast'!R28-'AEO 2021 Pacific forecast'!$P$28)/'AEO 2021 Pacific forecast'!$P$28</f>
        <v>-9.0376860620006757E-4</v>
      </c>
      <c r="D166" s="39">
        <f>('AEO 2021 Pacific forecast'!S28-'AEO 2021 Pacific forecast'!$P$28)/'AEO 2021 Pacific forecast'!$P$28</f>
        <v>2.330198575021781E-3</v>
      </c>
      <c r="E166" s="39">
        <f>('AEO 2021 Pacific forecast'!T28-'AEO 2021 Pacific forecast'!$P$28)/'AEO 2021 Pacific forecast'!$P$28</f>
        <v>7.1829641432527994E-3</v>
      </c>
      <c r="F166" s="39">
        <f>('AEO 2021 Pacific forecast'!U28-'AEO 2021 Pacific forecast'!$P$28)/'AEO 2021 Pacific forecast'!$P$28</f>
        <v>1.2010322561911802E-2</v>
      </c>
      <c r="G166" s="39">
        <f>('AEO 2021 Pacific forecast'!V28-'AEO 2021 Pacific forecast'!$P$28)/'AEO 2021 Pacific forecast'!$P$28</f>
        <v>1.7153455553821445E-2</v>
      </c>
      <c r="H166" s="39">
        <f>('AEO 2021 Pacific forecast'!W28-'AEO 2021 Pacific forecast'!$P$28)/'AEO 2021 Pacific forecast'!$P$28</f>
        <v>2.435275286465604E-2</v>
      </c>
      <c r="I166" s="39">
        <f>('AEO 2021 Pacific forecast'!X28-'AEO 2021 Pacific forecast'!$P$28)/'AEO 2021 Pacific forecast'!$P$28</f>
        <v>3.2945813809148759E-2</v>
      </c>
      <c r="J166" s="39">
        <f>('AEO 2021 Pacific forecast'!Y28-'AEO 2021 Pacific forecast'!$P$28)/'AEO 2021 Pacific forecast'!$P$28</f>
        <v>4.2045202948681124E-2</v>
      </c>
      <c r="K166" s="39">
        <f>('AEO 2021 Pacific forecast'!Z28-'AEO 2021 Pacific forecast'!$P$28)/'AEO 2021 Pacific forecast'!$P$28</f>
        <v>5.0293452577555298E-2</v>
      </c>
      <c r="L166" s="39">
        <f>('AEO 2021 Pacific forecast'!AA28-'AEO 2021 Pacific forecast'!$P$28)/'AEO 2021 Pacific forecast'!$P$28</f>
        <v>6.0262129191725904E-2</v>
      </c>
      <c r="M166" s="39">
        <f>('AEO 2021 Pacific forecast'!AB28-'AEO 2021 Pacific forecast'!$P$28)/'AEO 2021 Pacific forecast'!$P$28</f>
        <v>7.0267101733856377E-2</v>
      </c>
      <c r="N166" s="39">
        <f>('AEO 2021 Pacific forecast'!AC28-'AEO 2021 Pacific forecast'!$P$28)/'AEO 2021 Pacific forecast'!$P$28</f>
        <v>8.2640383575366572E-2</v>
      </c>
      <c r="O166" s="39">
        <f>('AEO 2021 Pacific forecast'!AD28-'AEO 2021 Pacific forecast'!$P$28)/'AEO 2021 Pacific forecast'!$P$28</f>
        <v>9.5685140084133993E-2</v>
      </c>
      <c r="P166" s="39">
        <f>('AEO 2021 Pacific forecast'!AE28-'AEO 2021 Pacific forecast'!$P$28)/'AEO 2021 Pacific forecast'!$P$28</f>
        <v>0.10920355845277709</v>
      </c>
      <c r="Q166" s="39">
        <f>('AEO 2021 Pacific forecast'!AF28-'AEO 2021 Pacific forecast'!$P$28)/'AEO 2021 Pacific forecast'!$P$28</f>
        <v>0.12271653243222645</v>
      </c>
      <c r="R166" s="39">
        <f>('AEO 2021 Pacific forecast'!AG28-'AEO 2021 Pacific forecast'!$P$28)/'AEO 2021 Pacific forecast'!$P$28</f>
        <v>0.13922210567196461</v>
      </c>
      <c r="S166" s="39">
        <f>('AEO 2021 Pacific forecast'!AH28-'AEO 2021 Pacific forecast'!$P$28)/'AEO 2021 Pacific forecast'!$P$28</f>
        <v>0.15665141027828094</v>
      </c>
      <c r="T166" s="39">
        <f>('AEO 2021 Pacific forecast'!AI28-'AEO 2021 Pacific forecast'!$P$28)/'AEO 2021 Pacific forecast'!$P$28</f>
        <v>0.17551803363180685</v>
      </c>
      <c r="U166" s="39">
        <f>('AEO 2021 Pacific forecast'!AJ28-'AEO 2021 Pacific forecast'!$P$28)/'AEO 2021 Pacific forecast'!$P$28</f>
        <v>0.19586008645690042</v>
      </c>
    </row>
    <row r="167" spans="1:21" x14ac:dyDescent="0.35">
      <c r="A167" s="36" t="s">
        <v>121</v>
      </c>
      <c r="B167" s="39">
        <f>('AEO 2021 Pacific forecast'!Q25-'AEO 2021 Pacific forecast'!$P$25)/'AEO 2021 Pacific forecast'!$P$25</f>
        <v>-1.1624290073633851E-2</v>
      </c>
      <c r="C167" s="39">
        <f>('AEO 2021 Pacific forecast'!R25-'AEO 2021 Pacific forecast'!$P$25)/'AEO 2021 Pacific forecast'!$P$25</f>
        <v>-1.7475316818886307E-2</v>
      </c>
      <c r="D167" s="39">
        <f>('AEO 2021 Pacific forecast'!S25-'AEO 2021 Pacific forecast'!$P$25)/'AEO 2021 Pacific forecast'!$P$25</f>
        <v>-1.6630645221840219E-2</v>
      </c>
      <c r="E167" s="39">
        <f>('AEO 2021 Pacific forecast'!T25-'AEO 2021 Pacific forecast'!$P$25)/'AEO 2021 Pacific forecast'!$P$25</f>
        <v>-1.4855494119476759E-2</v>
      </c>
      <c r="F167" s="39">
        <f>('AEO 2021 Pacific forecast'!U25-'AEO 2021 Pacific forecast'!$P$25)/'AEO 2021 Pacific forecast'!$P$25</f>
        <v>-1.2192767465931493E-2</v>
      </c>
      <c r="G167" s="39">
        <f>('AEO 2021 Pacific forecast'!V25-'AEO 2021 Pacific forecast'!$P$25)/'AEO 2021 Pacific forecast'!$P$25</f>
        <v>-9.5809892579224645E-3</v>
      </c>
      <c r="H167" s="39">
        <f>('AEO 2021 Pacific forecast'!W25-'AEO 2021 Pacific forecast'!$P$25)/'AEO 2021 Pacific forecast'!$P$25</f>
        <v>-6.9477590728454297E-3</v>
      </c>
      <c r="I167" s="39">
        <f>('AEO 2021 Pacific forecast'!X25-'AEO 2021 Pacific forecast'!$P$25)/'AEO 2021 Pacific forecast'!$P$25</f>
        <v>-4.6926199835891679E-3</v>
      </c>
      <c r="J167" s="39">
        <f>('AEO 2021 Pacific forecast'!Y25-'AEO 2021 Pacific forecast'!$P$25)/'AEO 2021 Pacific forecast'!$P$25</f>
        <v>-2.4106659229980831E-3</v>
      </c>
      <c r="K167" s="39">
        <f>('AEO 2021 Pacific forecast'!Z25-'AEO 2021 Pacific forecast'!$P$25)/'AEO 2021 Pacific forecast'!$P$25</f>
        <v>-1.1262287960610549E-4</v>
      </c>
      <c r="L167" s="39">
        <f>('AEO 2021 Pacific forecast'!AA25-'AEO 2021 Pacific forecast'!$P$25)/'AEO 2021 Pacific forecast'!$P$25</f>
        <v>2.6385931793439996E-3</v>
      </c>
      <c r="M167" s="39">
        <f>('AEO 2021 Pacific forecast'!AB25-'AEO 2021 Pacific forecast'!$P$25)/'AEO 2021 Pacific forecast'!$P$25</f>
        <v>5.3790832497600275E-3</v>
      </c>
      <c r="N167" s="39">
        <f>('AEO 2021 Pacific forecast'!AC25-'AEO 2021 Pacific forecast'!$P$25)/'AEO 2021 Pacific forecast'!$P$25</f>
        <v>8.0042689434365408E-3</v>
      </c>
      <c r="O167" s="39">
        <f>('AEO 2021 Pacific forecast'!AD25-'AEO 2021 Pacific forecast'!$P$25)/'AEO 2021 Pacific forecast'!$P$25</f>
        <v>1.0653588111314321E-2</v>
      </c>
      <c r="P167" s="39">
        <f>('AEO 2021 Pacific forecast'!AE25-'AEO 2021 Pacific forecast'!$P$25)/'AEO 2021 Pacific forecast'!$P$25</f>
        <v>1.2860460252168051E-2</v>
      </c>
      <c r="Q167" s="39">
        <f>('AEO 2021 Pacific forecast'!AF25-'AEO 2021 Pacific forecast'!$P$25)/'AEO 2021 Pacific forecast'!$P$25</f>
        <v>1.518799976402826E-2</v>
      </c>
      <c r="R167" s="39">
        <f>('AEO 2021 Pacific forecast'!AG25-'AEO 2021 Pacific forecast'!$P$25)/'AEO 2021 Pacific forecast'!$P$25</f>
        <v>1.7153537162868885E-2</v>
      </c>
      <c r="S167" s="39">
        <f>('AEO 2021 Pacific forecast'!AH25-'AEO 2021 Pacific forecast'!$P$25)/'AEO 2021 Pacific forecast'!$P$25</f>
        <v>1.8858969339761809E-2</v>
      </c>
      <c r="T167" s="39">
        <f>('AEO 2021 Pacific forecast'!AI25-'AEO 2021 Pacific forecast'!$P$25)/'AEO 2021 Pacific forecast'!$P$25</f>
        <v>2.0095139518295859E-2</v>
      </c>
      <c r="U167" s="39">
        <f>('AEO 2021 Pacific forecast'!AJ25-'AEO 2021 Pacific forecast'!$P$25)/'AEO 2021 Pacific forecast'!$P$25</f>
        <v>2.1089974954816803E-2</v>
      </c>
    </row>
  </sheetData>
  <hyperlinks>
    <hyperlink ref="A2" r:id="rId1" location="/?id=2-AEO2021&amp;region=1-9&amp;cases=ref2021&amp;sourcekey=0" xr:uid="{AE24D8B8-D324-4A17-8F7A-82880DE179EF}"/>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E1B41F-9B9F-4708-A554-E6CB634CE38B}">
  <sheetPr filterMode="1">
    <tabColor theme="5" tint="0.39997558519241921"/>
  </sheetPr>
  <dimension ref="A1:AE247"/>
  <sheetViews>
    <sheetView zoomScaleNormal="100" zoomScaleSheetLayoutView="182" workbookViewId="0">
      <pane ySplit="2" topLeftCell="A3" activePane="bottomLeft" state="frozen"/>
      <selection activeCell="D11" sqref="D11"/>
      <selection pane="bottomLeft" activeCell="AD35" sqref="AD35"/>
    </sheetView>
  </sheetViews>
  <sheetFormatPr defaultColWidth="9.08984375" defaultRowHeight="12.5" x14ac:dyDescent="0.25"/>
  <cols>
    <col min="1" max="1" width="8.453125" style="171" customWidth="1"/>
    <col min="2" max="2" width="8.6328125" style="171" customWidth="1"/>
    <col min="3" max="3" width="36.453125" style="171" customWidth="1"/>
    <col min="4" max="8" width="16.08984375" style="171" customWidth="1"/>
    <col min="9" max="9" width="11.453125" style="171" customWidth="1"/>
    <col min="10" max="20" width="8.90625" style="171" hidden="1" customWidth="1"/>
    <col min="21" max="26" width="9.90625" style="171" hidden="1" customWidth="1"/>
    <col min="27" max="27" width="9.90625" style="170" hidden="1" customWidth="1"/>
    <col min="28" max="28" width="8.54296875" style="171" hidden="1" customWidth="1"/>
    <col min="29" max="29" width="8.54296875" style="171" bestFit="1" customWidth="1"/>
    <col min="30" max="30" width="18.08984375" style="171" bestFit="1" customWidth="1"/>
    <col min="31" max="31" width="23.26953125" style="170" bestFit="1" customWidth="1"/>
    <col min="32" max="16384" width="9.08984375" style="170"/>
  </cols>
  <sheetData>
    <row r="1" spans="1:31" ht="13" x14ac:dyDescent="0.3">
      <c r="A1" s="187" t="str">
        <f>'[7]In-State Fuel Quantity'!A1</f>
        <v>(Fourteenth Edition: 2000 to 2019 - Last updated on 7/28/2021)</v>
      </c>
      <c r="B1" s="170"/>
      <c r="C1" s="170"/>
      <c r="D1" s="186"/>
      <c r="E1" s="170"/>
      <c r="F1" s="170"/>
      <c r="G1" s="170"/>
      <c r="H1" s="170"/>
      <c r="I1" s="185" t="s">
        <v>538</v>
      </c>
      <c r="J1" s="184">
        <f t="shared" ref="J1:AC1" si="0">SUBTOTAL(9,J3:J247)</f>
        <v>820756523011073.75</v>
      </c>
      <c r="K1" s="184">
        <f t="shared" si="0"/>
        <v>800029832806425.63</v>
      </c>
      <c r="L1" s="184">
        <f t="shared" si="0"/>
        <v>837727581739450.25</v>
      </c>
      <c r="M1" s="184">
        <f t="shared" si="0"/>
        <v>808659878133691.13</v>
      </c>
      <c r="N1" s="184">
        <f t="shared" si="0"/>
        <v>832319115764042.25</v>
      </c>
      <c r="O1" s="184">
        <f t="shared" si="0"/>
        <v>786883663824375.75</v>
      </c>
      <c r="P1" s="184">
        <f t="shared" si="0"/>
        <v>799534910853998.25</v>
      </c>
      <c r="Q1" s="184">
        <f t="shared" si="0"/>
        <v>805611328989393.25</v>
      </c>
      <c r="R1" s="184">
        <f t="shared" si="0"/>
        <v>812066608900958.5</v>
      </c>
      <c r="S1" s="184">
        <f t="shared" si="0"/>
        <v>822074982281074.25</v>
      </c>
      <c r="T1" s="184">
        <f t="shared" si="0"/>
        <v>848544214504028.75</v>
      </c>
      <c r="U1" s="184">
        <f t="shared" si="0"/>
        <v>849189919686393.5</v>
      </c>
      <c r="V1" s="184">
        <f t="shared" si="0"/>
        <v>798550975753040.5</v>
      </c>
      <c r="W1" s="184">
        <f t="shared" si="0"/>
        <v>821853657514918.13</v>
      </c>
      <c r="X1" s="184">
        <f t="shared" si="0"/>
        <v>710729000876677.88</v>
      </c>
      <c r="Y1" s="184">
        <f t="shared" si="0"/>
        <v>698764006516129.75</v>
      </c>
      <c r="Z1" s="184">
        <f t="shared" si="0"/>
        <v>730465613202917</v>
      </c>
      <c r="AA1" s="184">
        <f t="shared" si="0"/>
        <v>744186974295214.5</v>
      </c>
      <c r="AB1" s="184">
        <f t="shared" si="0"/>
        <v>745155867039196.5</v>
      </c>
      <c r="AC1" s="184">
        <f t="shared" si="0"/>
        <v>789871240940460.75</v>
      </c>
      <c r="AD1" s="184"/>
    </row>
    <row r="2" spans="1:31" ht="25.5" customHeight="1" x14ac:dyDescent="0.25">
      <c r="A2" s="183" t="s">
        <v>539</v>
      </c>
      <c r="B2" s="182" t="s">
        <v>540</v>
      </c>
      <c r="C2" s="181" t="s">
        <v>541</v>
      </c>
      <c r="D2" s="181" t="s">
        <v>542</v>
      </c>
      <c r="E2" s="181" t="s">
        <v>543</v>
      </c>
      <c r="F2" s="181" t="s">
        <v>544</v>
      </c>
      <c r="G2" s="181" t="s">
        <v>545</v>
      </c>
      <c r="H2" s="181" t="s">
        <v>546</v>
      </c>
      <c r="I2" s="180" t="s">
        <v>547</v>
      </c>
      <c r="J2" s="179">
        <v>2000</v>
      </c>
      <c r="K2" s="179">
        <v>2001</v>
      </c>
      <c r="L2" s="179">
        <v>2002</v>
      </c>
      <c r="M2" s="179">
        <v>2003</v>
      </c>
      <c r="N2" s="179">
        <v>2004</v>
      </c>
      <c r="O2" s="179">
        <v>2005</v>
      </c>
      <c r="P2" s="179">
        <v>2006</v>
      </c>
      <c r="Q2" s="179">
        <v>2007</v>
      </c>
      <c r="R2" s="179">
        <v>2008</v>
      </c>
      <c r="S2" s="179">
        <v>2009</v>
      </c>
      <c r="T2" s="179">
        <v>2010</v>
      </c>
      <c r="U2" s="179">
        <v>2011</v>
      </c>
      <c r="V2" s="179">
        <v>2012</v>
      </c>
      <c r="W2" s="179">
        <v>2013</v>
      </c>
      <c r="X2" s="179">
        <v>2014</v>
      </c>
      <c r="Y2" s="179">
        <v>2015</v>
      </c>
      <c r="Z2" s="179">
        <v>2016</v>
      </c>
      <c r="AA2" s="179">
        <v>2017</v>
      </c>
      <c r="AB2" s="179">
        <v>2018</v>
      </c>
      <c r="AC2" s="179">
        <v>2019</v>
      </c>
      <c r="AD2" s="178" t="s">
        <v>548</v>
      </c>
      <c r="AE2" s="95" t="s">
        <v>549</v>
      </c>
    </row>
    <row r="3" spans="1:31" ht="14.5" hidden="1" x14ac:dyDescent="0.35">
      <c r="A3" s="70" t="s">
        <v>550</v>
      </c>
      <c r="B3" s="70" t="s">
        <v>551</v>
      </c>
      <c r="C3" s="70" t="s">
        <v>552</v>
      </c>
      <c r="D3" s="70" t="s">
        <v>553</v>
      </c>
      <c r="E3" s="70" t="s">
        <v>554</v>
      </c>
      <c r="F3" s="70" t="s">
        <v>26</v>
      </c>
      <c r="G3" s="70" t="s">
        <v>555</v>
      </c>
      <c r="H3" s="70" t="s">
        <v>556</v>
      </c>
      <c r="I3" s="174" t="s">
        <v>557</v>
      </c>
      <c r="J3" s="172">
        <v>16815111798474.936</v>
      </c>
      <c r="K3" s="172">
        <v>11938736274733.35</v>
      </c>
      <c r="L3" s="172">
        <v>15173411104171.691</v>
      </c>
      <c r="M3" s="172">
        <v>13901873105517.678</v>
      </c>
      <c r="N3" s="172">
        <v>13534718785573.236</v>
      </c>
      <c r="O3" s="172">
        <v>11216175713704.734</v>
      </c>
      <c r="P3" s="172">
        <v>15245568865101.721</v>
      </c>
      <c r="Q3" s="172">
        <v>13286861362823.801</v>
      </c>
      <c r="R3" s="172">
        <v>12575896799999.986</v>
      </c>
      <c r="S3" s="172">
        <v>11592951799999.951</v>
      </c>
      <c r="T3" s="172">
        <v>10879700400000.01</v>
      </c>
      <c r="U3" s="172">
        <v>10884745800000.006</v>
      </c>
      <c r="V3" s="172">
        <v>11456934400000</v>
      </c>
      <c r="W3" s="172">
        <v>11288058100000</v>
      </c>
      <c r="X3" s="172">
        <v>10304396800000</v>
      </c>
      <c r="Y3" s="172">
        <v>10337057800000</v>
      </c>
      <c r="Z3" s="172">
        <v>11752517100000</v>
      </c>
      <c r="AA3" s="173">
        <v>10818664300000</v>
      </c>
      <c r="AB3" s="172">
        <v>12037060800000</v>
      </c>
      <c r="AC3" s="172">
        <v>10981077800000</v>
      </c>
      <c r="AD3" s="172" t="s">
        <v>558</v>
      </c>
    </row>
    <row r="4" spans="1:31" ht="14.5" hidden="1" x14ac:dyDescent="0.35">
      <c r="A4" s="71" t="s">
        <v>550</v>
      </c>
      <c r="B4" s="71" t="s">
        <v>551</v>
      </c>
      <c r="C4" s="71" t="s">
        <v>552</v>
      </c>
      <c r="D4" s="71" t="s">
        <v>553</v>
      </c>
      <c r="E4" s="71" t="s">
        <v>559</v>
      </c>
      <c r="F4" s="71" t="s">
        <v>26</v>
      </c>
      <c r="G4" s="71" t="s">
        <v>555</v>
      </c>
      <c r="H4" s="71" t="s">
        <v>556</v>
      </c>
      <c r="I4" s="177" t="s">
        <v>557</v>
      </c>
      <c r="J4" s="175">
        <v>1579643661649.4749</v>
      </c>
      <c r="K4" s="175">
        <v>1498701597211.6013</v>
      </c>
      <c r="L4" s="175">
        <v>1702879533117.5439</v>
      </c>
      <c r="M4" s="175">
        <v>1480373504746.2659</v>
      </c>
      <c r="N4" s="175">
        <v>1387868115739.8223</v>
      </c>
      <c r="O4" s="175">
        <v>1269597591045.5469</v>
      </c>
      <c r="P4" s="175">
        <v>1306519066045.1438</v>
      </c>
      <c r="Q4" s="175">
        <v>1540953175911.0083</v>
      </c>
      <c r="R4" s="175">
        <v>1481840199999.9951</v>
      </c>
      <c r="S4" s="175">
        <v>1415380600000.0042</v>
      </c>
      <c r="T4" s="175">
        <v>1300260200000.0039</v>
      </c>
      <c r="U4" s="175">
        <v>1422068400000.0059</v>
      </c>
      <c r="V4" s="175">
        <v>1575259100000</v>
      </c>
      <c r="W4" s="175">
        <v>1603147100000</v>
      </c>
      <c r="X4" s="175">
        <v>1512857700000</v>
      </c>
      <c r="Y4" s="175">
        <v>1595484100000</v>
      </c>
      <c r="Z4" s="175">
        <v>1576025300000</v>
      </c>
      <c r="AA4" s="176">
        <v>1622351500000</v>
      </c>
      <c r="AB4" s="175">
        <v>1686876800000</v>
      </c>
      <c r="AC4" s="175">
        <v>1578395000000</v>
      </c>
      <c r="AD4" s="175" t="s">
        <v>560</v>
      </c>
    </row>
    <row r="5" spans="1:31" ht="14.5" hidden="1" x14ac:dyDescent="0.35">
      <c r="A5" s="70" t="s">
        <v>550</v>
      </c>
      <c r="B5" s="70" t="s">
        <v>551</v>
      </c>
      <c r="C5" s="70" t="s">
        <v>552</v>
      </c>
      <c r="D5" s="70" t="s">
        <v>553</v>
      </c>
      <c r="E5" s="70" t="s">
        <v>561</v>
      </c>
      <c r="F5" s="70" t="s">
        <v>26</v>
      </c>
      <c r="G5" s="70" t="s">
        <v>555</v>
      </c>
      <c r="H5" s="70" t="s">
        <v>562</v>
      </c>
      <c r="I5" s="174" t="s">
        <v>557</v>
      </c>
      <c r="J5" s="172">
        <v>33915708000000</v>
      </c>
      <c r="K5" s="172">
        <v>36237696000000</v>
      </c>
      <c r="L5" s="172">
        <v>40945014000000</v>
      </c>
      <c r="M5" s="172">
        <v>40383492000000</v>
      </c>
      <c r="N5" s="172">
        <v>42683400000000</v>
      </c>
      <c r="O5" s="172">
        <v>45801648000000</v>
      </c>
      <c r="P5" s="172">
        <v>52071402000000</v>
      </c>
      <c r="Q5" s="172">
        <v>36071268000000</v>
      </c>
      <c r="R5" s="172">
        <v>42814776000000</v>
      </c>
      <c r="S5" s="172">
        <v>23583510000000</v>
      </c>
      <c r="T5" s="172">
        <v>26404506000000</v>
      </c>
      <c r="U5" s="172">
        <v>33983466000000</v>
      </c>
      <c r="V5" s="172">
        <v>33262416000000</v>
      </c>
      <c r="W5" s="172">
        <v>34076340000000</v>
      </c>
      <c r="X5" s="172">
        <v>45659508000000</v>
      </c>
      <c r="Y5" s="172">
        <v>49277454000000</v>
      </c>
      <c r="Z5" s="172">
        <v>43260930000000</v>
      </c>
      <c r="AA5" s="173">
        <v>32283996000000</v>
      </c>
      <c r="AB5" s="172">
        <v>33464862000000</v>
      </c>
      <c r="AC5" s="172">
        <v>24956334000000</v>
      </c>
      <c r="AD5" s="172" t="s">
        <v>563</v>
      </c>
    </row>
    <row r="6" spans="1:31" ht="14.5" hidden="1" x14ac:dyDescent="0.35">
      <c r="A6" s="71" t="s">
        <v>550</v>
      </c>
      <c r="B6" s="71" t="s">
        <v>551</v>
      </c>
      <c r="C6" s="71" t="s">
        <v>552</v>
      </c>
      <c r="D6" s="71" t="s">
        <v>553</v>
      </c>
      <c r="E6" s="71" t="s">
        <v>561</v>
      </c>
      <c r="F6" s="71" t="s">
        <v>26</v>
      </c>
      <c r="G6" s="71" t="s">
        <v>555</v>
      </c>
      <c r="H6" s="71" t="s">
        <v>564</v>
      </c>
      <c r="I6" s="177" t="s">
        <v>557</v>
      </c>
      <c r="J6" s="175">
        <v>10984558416.641964</v>
      </c>
      <c r="K6" s="175">
        <v>18183779308.534813</v>
      </c>
      <c r="L6" s="175">
        <v>22731326966.107029</v>
      </c>
      <c r="M6" s="175">
        <v>136193134946.81915</v>
      </c>
      <c r="N6" s="175">
        <v>260370539325.04272</v>
      </c>
      <c r="O6" s="175">
        <v>275966671680</v>
      </c>
      <c r="P6" s="175">
        <v>300518366512.2467</v>
      </c>
      <c r="Q6" s="175">
        <v>170960117296.58652</v>
      </c>
      <c r="R6" s="175">
        <v>97654078434.343216</v>
      </c>
      <c r="S6" s="175">
        <v>100197352208.19913</v>
      </c>
      <c r="T6" s="175">
        <v>159491441687.67432</v>
      </c>
      <c r="U6" s="175">
        <v>512683075049.30902</v>
      </c>
      <c r="V6" s="175">
        <v>704959080906.04248</v>
      </c>
      <c r="W6" s="175">
        <v>507227669786.69189</v>
      </c>
      <c r="X6" s="175">
        <v>552146759934.40393</v>
      </c>
      <c r="Y6" s="175">
        <v>103323485977.54306</v>
      </c>
      <c r="Z6" s="175">
        <v>44727726131.154083</v>
      </c>
      <c r="AA6" s="176">
        <v>46619794853.198944</v>
      </c>
      <c r="AB6" s="175">
        <v>7204290767.3727493</v>
      </c>
      <c r="AC6" s="175">
        <v>7204290767.3727493</v>
      </c>
      <c r="AD6" s="175" t="s">
        <v>565</v>
      </c>
    </row>
    <row r="7" spans="1:31" ht="14.5" hidden="1" x14ac:dyDescent="0.35">
      <c r="A7" s="70" t="s">
        <v>550</v>
      </c>
      <c r="B7" s="70" t="s">
        <v>551</v>
      </c>
      <c r="C7" s="70" t="s">
        <v>552</v>
      </c>
      <c r="D7" s="70" t="s">
        <v>553</v>
      </c>
      <c r="E7" s="70" t="s">
        <v>561</v>
      </c>
      <c r="F7" s="70" t="s">
        <v>26</v>
      </c>
      <c r="G7" s="70" t="s">
        <v>555</v>
      </c>
      <c r="H7" s="70" t="s">
        <v>566</v>
      </c>
      <c r="I7" s="174" t="s">
        <v>557</v>
      </c>
      <c r="J7" s="172">
        <v>4327028930927.6128</v>
      </c>
      <c r="K7" s="172">
        <v>5317065804600.4004</v>
      </c>
      <c r="L7" s="172">
        <v>5669548620586.1504</v>
      </c>
      <c r="M7" s="172">
        <v>5661081644424.375</v>
      </c>
      <c r="N7" s="172">
        <v>7053793840290.1123</v>
      </c>
      <c r="O7" s="172">
        <v>7020835310000</v>
      </c>
      <c r="P7" s="172">
        <v>7631425049832.9629</v>
      </c>
      <c r="Q7" s="172">
        <v>4333595063546.75</v>
      </c>
      <c r="R7" s="172">
        <v>2234056430901.2749</v>
      </c>
      <c r="S7" s="172">
        <v>2251521797309.2251</v>
      </c>
      <c r="T7" s="172">
        <v>2259786545107.625</v>
      </c>
      <c r="U7" s="172">
        <v>6636254469246.5137</v>
      </c>
      <c r="V7" s="172">
        <v>9899339086933.6445</v>
      </c>
      <c r="W7" s="172">
        <v>6793937740501.3779</v>
      </c>
      <c r="X7" s="172">
        <v>6851374580597.332</v>
      </c>
      <c r="Y7" s="172">
        <v>1358482455800.4958</v>
      </c>
      <c r="Z7" s="172">
        <v>604438184116.03735</v>
      </c>
      <c r="AA7" s="173">
        <v>634530110551.01123</v>
      </c>
      <c r="AB7" s="172">
        <v>96504614429.63295</v>
      </c>
      <c r="AC7" s="172">
        <v>96504614429.63295</v>
      </c>
      <c r="AD7" s="172" t="s">
        <v>567</v>
      </c>
    </row>
    <row r="8" spans="1:31" ht="14.5" hidden="1" x14ac:dyDescent="0.35">
      <c r="A8" s="71" t="s">
        <v>550</v>
      </c>
      <c r="B8" s="71" t="s">
        <v>551</v>
      </c>
      <c r="C8" s="71" t="s">
        <v>552</v>
      </c>
      <c r="D8" s="71" t="s">
        <v>553</v>
      </c>
      <c r="E8" s="71" t="s">
        <v>561</v>
      </c>
      <c r="F8" s="71" t="s">
        <v>26</v>
      </c>
      <c r="G8" s="71" t="s">
        <v>555</v>
      </c>
      <c r="H8" s="71" t="s">
        <v>20</v>
      </c>
      <c r="I8" s="177" t="s">
        <v>557</v>
      </c>
      <c r="J8" s="175">
        <v>86805000000</v>
      </c>
      <c r="K8" s="175">
        <v>64935000000</v>
      </c>
      <c r="L8" s="175">
        <v>38475000000</v>
      </c>
      <c r="M8" s="175">
        <v>47385000000</v>
      </c>
      <c r="N8" s="175">
        <v>65610000000</v>
      </c>
      <c r="O8" s="175">
        <v>63450000000</v>
      </c>
      <c r="P8" s="175">
        <v>99630000000</v>
      </c>
      <c r="Q8" s="175">
        <v>47250000000</v>
      </c>
      <c r="R8" s="175">
        <v>25785000000</v>
      </c>
      <c r="S8" s="175">
        <v>45495000000</v>
      </c>
      <c r="T8" s="175">
        <v>47925000000</v>
      </c>
      <c r="U8" s="175">
        <v>22140000000</v>
      </c>
      <c r="V8" s="175">
        <v>14040000000</v>
      </c>
      <c r="W8" s="175">
        <v>5130000000</v>
      </c>
      <c r="X8" s="175">
        <v>4185000000</v>
      </c>
      <c r="Y8" s="175">
        <v>3645000000</v>
      </c>
      <c r="Z8" s="175">
        <v>13500000000</v>
      </c>
      <c r="AA8" s="176">
        <v>2970000000</v>
      </c>
      <c r="AB8" s="175">
        <v>1755000000</v>
      </c>
      <c r="AC8" s="175">
        <v>2295000000</v>
      </c>
      <c r="AD8" s="175" t="s">
        <v>568</v>
      </c>
    </row>
    <row r="9" spans="1:31" ht="14.5" hidden="1" x14ac:dyDescent="0.35">
      <c r="A9" s="70" t="s">
        <v>550</v>
      </c>
      <c r="B9" s="70" t="s">
        <v>551</v>
      </c>
      <c r="C9" s="70" t="s">
        <v>552</v>
      </c>
      <c r="D9" s="70" t="s">
        <v>553</v>
      </c>
      <c r="E9" s="70" t="s">
        <v>561</v>
      </c>
      <c r="F9" s="70" t="s">
        <v>26</v>
      </c>
      <c r="G9" s="70" t="s">
        <v>555</v>
      </c>
      <c r="H9" s="70" t="s">
        <v>556</v>
      </c>
      <c r="I9" s="174" t="s">
        <v>557</v>
      </c>
      <c r="J9" s="172">
        <v>86393429976.340759</v>
      </c>
      <c r="K9" s="172">
        <v>680980635497.48474</v>
      </c>
      <c r="L9" s="172">
        <v>767832859400.77637</v>
      </c>
      <c r="M9" s="172">
        <v>602365616764.80017</v>
      </c>
      <c r="N9" s="172">
        <v>586037608286.8949</v>
      </c>
      <c r="O9" s="172">
        <v>612535086343.32581</v>
      </c>
      <c r="P9" s="172">
        <v>38451248742.242226</v>
      </c>
      <c r="Q9" s="172">
        <v>35768836110.42617</v>
      </c>
      <c r="R9" s="172">
        <v>50493500000</v>
      </c>
      <c r="S9" s="172">
        <v>49698700000.000046</v>
      </c>
      <c r="T9" s="172">
        <v>46036100000.000038</v>
      </c>
      <c r="U9" s="172">
        <v>46227800000.000229</v>
      </c>
      <c r="V9" s="172">
        <v>91818723300</v>
      </c>
      <c r="W9" s="172">
        <v>150828591999.99997</v>
      </c>
      <c r="X9" s="172">
        <v>135341746000</v>
      </c>
      <c r="Y9" s="172">
        <v>136679465999.99998</v>
      </c>
      <c r="Z9" s="172">
        <v>180712227000</v>
      </c>
      <c r="AA9" s="173">
        <v>182302344000</v>
      </c>
      <c r="AB9" s="172">
        <v>202870890999.99997</v>
      </c>
      <c r="AC9" s="172">
        <v>214006228480.71875</v>
      </c>
      <c r="AD9" s="172" t="s">
        <v>569</v>
      </c>
    </row>
    <row r="10" spans="1:31" ht="14.5" x14ac:dyDescent="0.35">
      <c r="A10" s="71" t="s">
        <v>550</v>
      </c>
      <c r="B10" s="71" t="s">
        <v>570</v>
      </c>
      <c r="C10" s="71" t="s">
        <v>78</v>
      </c>
      <c r="D10" s="71" t="s">
        <v>571</v>
      </c>
      <c r="E10" s="71" t="s">
        <v>572</v>
      </c>
      <c r="F10" s="71" t="s">
        <v>26</v>
      </c>
      <c r="G10" s="71" t="s">
        <v>555</v>
      </c>
      <c r="H10" s="71" t="s">
        <v>573</v>
      </c>
      <c r="I10" s="177" t="s">
        <v>557</v>
      </c>
      <c r="J10" s="175"/>
      <c r="K10" s="175"/>
      <c r="L10" s="175"/>
      <c r="M10" s="175"/>
      <c r="N10" s="175"/>
      <c r="O10" s="175">
        <v>2589999.9999999986</v>
      </c>
      <c r="P10" s="175">
        <v>27159999.999999989</v>
      </c>
      <c r="Q10" s="175">
        <v>162809999999.99991</v>
      </c>
      <c r="R10" s="175"/>
      <c r="S10" s="175">
        <v>12999999.999999994</v>
      </c>
      <c r="T10" s="175">
        <v>10999999.999999994</v>
      </c>
      <c r="U10" s="175"/>
      <c r="V10" s="175"/>
      <c r="W10" s="175"/>
      <c r="X10" s="175"/>
      <c r="Y10" s="175"/>
      <c r="Z10" s="175"/>
      <c r="AA10" s="176"/>
      <c r="AB10" s="175"/>
      <c r="AC10" s="175"/>
      <c r="AD10" s="175" t="s">
        <v>574</v>
      </c>
      <c r="AE10" s="170" t="str">
        <f>IFERROR(INDEX(Crosswalk!$D:$D,MATCH(H10,Crosswalk!$E:$E,0)),0)</f>
        <v>heavy or residual fuel oil</v>
      </c>
    </row>
    <row r="11" spans="1:31" ht="14.5" x14ac:dyDescent="0.35">
      <c r="A11" s="70" t="s">
        <v>550</v>
      </c>
      <c r="B11" s="70" t="s">
        <v>570</v>
      </c>
      <c r="C11" s="70" t="s">
        <v>78</v>
      </c>
      <c r="D11" s="70" t="s">
        <v>571</v>
      </c>
      <c r="E11" s="70" t="s">
        <v>572</v>
      </c>
      <c r="F11" s="70" t="s">
        <v>26</v>
      </c>
      <c r="G11" s="70" t="s">
        <v>555</v>
      </c>
      <c r="H11" s="70" t="s">
        <v>575</v>
      </c>
      <c r="I11" s="174" t="s">
        <v>557</v>
      </c>
      <c r="J11" s="172">
        <v>324553000000.00012</v>
      </c>
      <c r="K11" s="172">
        <v>154878000000.00031</v>
      </c>
      <c r="L11" s="172">
        <v>150496000000.00003</v>
      </c>
      <c r="M11" s="172">
        <v>150975000000.00006</v>
      </c>
      <c r="N11" s="172">
        <v>496696810000.00073</v>
      </c>
      <c r="O11" s="172">
        <v>725279700000.00305</v>
      </c>
      <c r="P11" s="172">
        <v>786834400000.00293</v>
      </c>
      <c r="Q11" s="172">
        <v>1051745999999.9971</v>
      </c>
      <c r="R11" s="172">
        <v>896619999999.99744</v>
      </c>
      <c r="S11" s="172">
        <v>521343836724.36688</v>
      </c>
      <c r="T11" s="172">
        <v>24786519096.319603</v>
      </c>
      <c r="U11" s="172">
        <v>479818612156.12292</v>
      </c>
      <c r="V11" s="172">
        <v>544657157066.34442</v>
      </c>
      <c r="W11" s="172">
        <v>621265172047.00049</v>
      </c>
      <c r="X11" s="172">
        <v>755270744970.18774</v>
      </c>
      <c r="Y11" s="172">
        <v>644228790746.22559</v>
      </c>
      <c r="Z11" s="172">
        <v>623955424653.91077</v>
      </c>
      <c r="AA11" s="173">
        <v>701846961438.7937</v>
      </c>
      <c r="AB11" s="172">
        <v>710332287422.17273</v>
      </c>
      <c r="AC11" s="172">
        <v>1513005755535.4734</v>
      </c>
      <c r="AD11" s="172" t="s">
        <v>576</v>
      </c>
      <c r="AE11" s="170" t="str">
        <f>IFERROR(INDEX(Crosswalk!$D:$D,MATCH(H11,Crosswalk!$E:$E,0)),0)</f>
        <v>natural gas</v>
      </c>
    </row>
    <row r="12" spans="1:31" ht="14.5" x14ac:dyDescent="0.35">
      <c r="A12" s="71" t="s">
        <v>550</v>
      </c>
      <c r="B12" s="71" t="s">
        <v>570</v>
      </c>
      <c r="C12" s="71" t="s">
        <v>78</v>
      </c>
      <c r="D12" s="71" t="s">
        <v>571</v>
      </c>
      <c r="E12" s="71" t="s">
        <v>572</v>
      </c>
      <c r="F12" s="71" t="s">
        <v>26</v>
      </c>
      <c r="G12" s="71" t="s">
        <v>555</v>
      </c>
      <c r="H12" s="71" t="s">
        <v>562</v>
      </c>
      <c r="I12" s="177" t="s">
        <v>557</v>
      </c>
      <c r="J12" s="175">
        <v>850999999.99999833</v>
      </c>
      <c r="K12" s="175">
        <v>742999999.98496068</v>
      </c>
      <c r="L12" s="175">
        <v>90999999.999582052</v>
      </c>
      <c r="M12" s="175">
        <v>578999999.99379563</v>
      </c>
      <c r="N12" s="175">
        <v>1391879999.974483</v>
      </c>
      <c r="O12" s="175">
        <v>2500199999.9866953</v>
      </c>
      <c r="P12" s="175">
        <v>3016930000.0766978</v>
      </c>
      <c r="Q12" s="175">
        <v>2097000000.0704651</v>
      </c>
      <c r="R12" s="175">
        <v>3587000000.0067487</v>
      </c>
      <c r="S12" s="175">
        <v>3446368013.6210537</v>
      </c>
      <c r="T12" s="175">
        <v>1425635601.3315492</v>
      </c>
      <c r="U12" s="175">
        <v>1174620742.0065079</v>
      </c>
      <c r="V12" s="175">
        <v>1094493626.644737</v>
      </c>
      <c r="W12" s="175">
        <v>2821446966.8294473</v>
      </c>
      <c r="X12" s="175">
        <v>2749482775.2993231</v>
      </c>
      <c r="Y12" s="175">
        <v>2001806738.7297766</v>
      </c>
      <c r="Z12" s="175">
        <v>5456403749.9873857</v>
      </c>
      <c r="AA12" s="176">
        <v>4287688746.4396524</v>
      </c>
      <c r="AB12" s="175">
        <v>3224835506.6793065</v>
      </c>
      <c r="AC12" s="175">
        <v>2958634104.1069894</v>
      </c>
      <c r="AD12" s="175" t="s">
        <v>577</v>
      </c>
      <c r="AE12" s="170" t="str">
        <f>IFERROR(INDEX(Crosswalk!$D:$D,MATCH(H12,Crosswalk!$E:$E,0)),0)</f>
        <v>petroleum diesel</v>
      </c>
    </row>
    <row r="13" spans="1:31" ht="14.5" x14ac:dyDescent="0.35">
      <c r="A13" s="70" t="s">
        <v>550</v>
      </c>
      <c r="B13" s="70" t="s">
        <v>570</v>
      </c>
      <c r="C13" s="70" t="s">
        <v>78</v>
      </c>
      <c r="D13" s="70" t="s">
        <v>571</v>
      </c>
      <c r="E13" s="70" t="s">
        <v>572</v>
      </c>
      <c r="F13" s="70" t="s">
        <v>26</v>
      </c>
      <c r="G13" s="70" t="s">
        <v>555</v>
      </c>
      <c r="H13" s="70" t="s">
        <v>578</v>
      </c>
      <c r="I13" s="174" t="s">
        <v>557</v>
      </c>
      <c r="J13" s="172">
        <v>952000000.00000334</v>
      </c>
      <c r="K13" s="172"/>
      <c r="L13" s="172"/>
      <c r="M13" s="172"/>
      <c r="N13" s="172">
        <v>192399999.99999928</v>
      </c>
      <c r="O13" s="172">
        <v>854950000.00000095</v>
      </c>
      <c r="P13" s="172"/>
      <c r="Q13" s="172"/>
      <c r="R13" s="172"/>
      <c r="S13" s="172"/>
      <c r="T13" s="172"/>
      <c r="U13" s="172"/>
      <c r="V13" s="172"/>
      <c r="W13" s="172"/>
      <c r="X13" s="172"/>
      <c r="Y13" s="172"/>
      <c r="Z13" s="172"/>
      <c r="AA13" s="173"/>
      <c r="AB13" s="172"/>
      <c r="AC13" s="172"/>
      <c r="AD13" s="172" t="s">
        <v>579</v>
      </c>
      <c r="AE13" s="170" t="str">
        <f>IFERROR(INDEX(Crosswalk!$D:$D,MATCH(H13,Crosswalk!$E:$E,0)),0)</f>
        <v>jet fuel</v>
      </c>
    </row>
    <row r="14" spans="1:31" ht="14.5" x14ac:dyDescent="0.35">
      <c r="A14" s="71" t="s">
        <v>550</v>
      </c>
      <c r="B14" s="71" t="s">
        <v>570</v>
      </c>
      <c r="C14" s="71" t="s">
        <v>78</v>
      </c>
      <c r="D14" s="71" t="s">
        <v>571</v>
      </c>
      <c r="E14" s="71" t="s">
        <v>572</v>
      </c>
      <c r="F14" s="71" t="s">
        <v>26</v>
      </c>
      <c r="G14" s="71" t="s">
        <v>555</v>
      </c>
      <c r="H14" s="71" t="s">
        <v>20</v>
      </c>
      <c r="I14" s="177" t="s">
        <v>557</v>
      </c>
      <c r="J14" s="175"/>
      <c r="K14" s="175"/>
      <c r="L14" s="175"/>
      <c r="M14" s="175"/>
      <c r="N14" s="175"/>
      <c r="O14" s="175">
        <v>31540000.000825942</v>
      </c>
      <c r="P14" s="175"/>
      <c r="Q14" s="175"/>
      <c r="R14" s="175"/>
      <c r="S14" s="175"/>
      <c r="T14" s="175"/>
      <c r="U14" s="175"/>
      <c r="V14" s="175"/>
      <c r="W14" s="175"/>
      <c r="X14" s="175"/>
      <c r="Y14" s="175"/>
      <c r="Z14" s="175"/>
      <c r="AA14" s="176"/>
      <c r="AB14" s="175"/>
      <c r="AC14" s="175"/>
      <c r="AD14" s="175" t="s">
        <v>580</v>
      </c>
      <c r="AE14" s="170" t="str">
        <f>IFERROR(INDEX(Crosswalk!$D:$D,MATCH(H14,Crosswalk!$E:$E,0)),0)</f>
        <v>kerosene</v>
      </c>
    </row>
    <row r="15" spans="1:31" ht="14.5" x14ac:dyDescent="0.35">
      <c r="A15" s="70" t="s">
        <v>550</v>
      </c>
      <c r="B15" s="70" t="s">
        <v>570</v>
      </c>
      <c r="C15" s="70" t="s">
        <v>78</v>
      </c>
      <c r="D15" s="70" t="s">
        <v>571</v>
      </c>
      <c r="E15" s="70" t="s">
        <v>572</v>
      </c>
      <c r="F15" s="70" t="s">
        <v>26</v>
      </c>
      <c r="G15" s="70" t="s">
        <v>555</v>
      </c>
      <c r="H15" s="70" t="s">
        <v>581</v>
      </c>
      <c r="I15" s="174" t="s">
        <v>557</v>
      </c>
      <c r="J15" s="172">
        <v>84301000000.000092</v>
      </c>
      <c r="K15" s="172"/>
      <c r="L15" s="172"/>
      <c r="M15" s="172"/>
      <c r="N15" s="172"/>
      <c r="O15" s="172">
        <v>211844890000.00031</v>
      </c>
      <c r="P15" s="172">
        <v>393089809999.99957</v>
      </c>
      <c r="Q15" s="172">
        <v>247294000000.00003</v>
      </c>
      <c r="R15" s="172">
        <v>211432000000.00015</v>
      </c>
      <c r="S15" s="172">
        <v>66263130377.972069</v>
      </c>
      <c r="T15" s="172">
        <v>117605839056.97015</v>
      </c>
      <c r="U15" s="172">
        <v>152176846487.99094</v>
      </c>
      <c r="V15" s="172">
        <v>156231443138.57193</v>
      </c>
      <c r="W15" s="172">
        <v>152763406023.22308</v>
      </c>
      <c r="X15" s="172">
        <v>119111376829.21413</v>
      </c>
      <c r="Y15" s="172">
        <v>133548879265.09267</v>
      </c>
      <c r="Z15" s="172">
        <v>136349850742.06371</v>
      </c>
      <c r="AA15" s="173">
        <v>18821776091.485744</v>
      </c>
      <c r="AB15" s="172"/>
      <c r="AC15" s="172"/>
      <c r="AD15" s="172" t="s">
        <v>582</v>
      </c>
      <c r="AE15" s="170" t="str">
        <f>IFERROR(INDEX(Crosswalk!$D:$D,MATCH(H15,Crosswalk!$E:$E,0)),0)</f>
        <v>biomass</v>
      </c>
    </row>
    <row r="16" spans="1:31" ht="14.5" x14ac:dyDescent="0.35">
      <c r="A16" s="71" t="s">
        <v>550</v>
      </c>
      <c r="B16" s="71" t="s">
        <v>570</v>
      </c>
      <c r="C16" s="71" t="s">
        <v>78</v>
      </c>
      <c r="D16" s="71" t="s">
        <v>571</v>
      </c>
      <c r="E16" s="71" t="s">
        <v>572</v>
      </c>
      <c r="F16" s="71" t="s">
        <v>26</v>
      </c>
      <c r="G16" s="71" t="s">
        <v>555</v>
      </c>
      <c r="H16" s="71" t="s">
        <v>556</v>
      </c>
      <c r="I16" s="177" t="s">
        <v>557</v>
      </c>
      <c r="J16" s="175">
        <v>20535187000967.691</v>
      </c>
      <c r="K16" s="175">
        <v>19864589000419.117</v>
      </c>
      <c r="L16" s="175">
        <v>19913391999644.457</v>
      </c>
      <c r="M16" s="175">
        <v>4877143000214.6787</v>
      </c>
      <c r="N16" s="175">
        <v>11761979380214.107</v>
      </c>
      <c r="O16" s="175">
        <v>7564717250057.7773</v>
      </c>
      <c r="P16" s="175">
        <v>7868293360068.6338</v>
      </c>
      <c r="Q16" s="175">
        <v>9060314999863.4102</v>
      </c>
      <c r="R16" s="175">
        <v>7023469000287.167</v>
      </c>
      <c r="S16" s="175">
        <v>17303895677006.582</v>
      </c>
      <c r="T16" s="175">
        <v>17329310424959.477</v>
      </c>
      <c r="U16" s="175">
        <v>8588110751686.7227</v>
      </c>
      <c r="V16" s="175">
        <v>10228310838935.18</v>
      </c>
      <c r="W16" s="175">
        <v>9497117399302.1934</v>
      </c>
      <c r="X16" s="175">
        <v>9877727244578.0957</v>
      </c>
      <c r="Y16" s="175">
        <v>9768832407638.709</v>
      </c>
      <c r="Z16" s="175">
        <v>14713416050669.363</v>
      </c>
      <c r="AA16" s="176">
        <v>15962606437120.033</v>
      </c>
      <c r="AB16" s="175">
        <v>13559203338434.627</v>
      </c>
      <c r="AC16" s="175">
        <v>9367844833824.6543</v>
      </c>
      <c r="AD16" s="175" t="s">
        <v>583</v>
      </c>
      <c r="AE16" s="170" t="str">
        <f>IFERROR(INDEX(Crosswalk!$D:$D,MATCH(H16,Crosswalk!$E:$E,0)),0)</f>
        <v>natural gas</v>
      </c>
    </row>
    <row r="17" spans="1:31" ht="14.5" x14ac:dyDescent="0.35">
      <c r="A17" s="70" t="s">
        <v>550</v>
      </c>
      <c r="B17" s="70" t="s">
        <v>570</v>
      </c>
      <c r="C17" s="70" t="s">
        <v>78</v>
      </c>
      <c r="D17" s="70" t="s">
        <v>571</v>
      </c>
      <c r="E17" s="70" t="s">
        <v>572</v>
      </c>
      <c r="F17" s="70" t="s">
        <v>26</v>
      </c>
      <c r="G17" s="70" t="s">
        <v>555</v>
      </c>
      <c r="H17" s="70" t="s">
        <v>111</v>
      </c>
      <c r="I17" s="174" t="s">
        <v>557</v>
      </c>
      <c r="J17" s="172">
        <v>172999999.99999988</v>
      </c>
      <c r="K17" s="172">
        <v>30999999.999600001</v>
      </c>
      <c r="L17" s="172">
        <v>49999999.999551713</v>
      </c>
      <c r="M17" s="172"/>
      <c r="N17" s="172"/>
      <c r="O17" s="172"/>
      <c r="P17" s="172"/>
      <c r="Q17" s="172"/>
      <c r="R17" s="172"/>
      <c r="S17" s="172">
        <v>1787207.0400987531</v>
      </c>
      <c r="T17" s="172"/>
      <c r="U17" s="172"/>
      <c r="V17" s="172"/>
      <c r="W17" s="172"/>
      <c r="X17" s="172"/>
      <c r="Y17" s="172">
        <v>20219641.186327521</v>
      </c>
      <c r="Z17" s="172"/>
      <c r="AA17" s="173"/>
      <c r="AB17" s="172"/>
      <c r="AC17" s="172">
        <v>12775377.760407297</v>
      </c>
      <c r="AD17" s="172" t="s">
        <v>584</v>
      </c>
      <c r="AE17" s="170" t="str">
        <f>IFERROR(INDEX(Crosswalk!$D:$D,MATCH(H17,Crosswalk!$E:$E,0)),0)</f>
        <v>LPG propane or butane</v>
      </c>
    </row>
    <row r="18" spans="1:31" ht="14.5" x14ac:dyDescent="0.35">
      <c r="A18" s="71" t="s">
        <v>550</v>
      </c>
      <c r="B18" s="71" t="s">
        <v>585</v>
      </c>
      <c r="C18" s="71" t="s">
        <v>78</v>
      </c>
      <c r="D18" s="71" t="s">
        <v>586</v>
      </c>
      <c r="E18" s="71" t="s">
        <v>587</v>
      </c>
      <c r="F18" s="71" t="s">
        <v>26</v>
      </c>
      <c r="G18" s="71" t="s">
        <v>555</v>
      </c>
      <c r="H18" s="71" t="s">
        <v>556</v>
      </c>
      <c r="I18" s="177" t="s">
        <v>557</v>
      </c>
      <c r="J18" s="175">
        <v>2621399640658.2842</v>
      </c>
      <c r="K18" s="175">
        <v>2427308101573.5059</v>
      </c>
      <c r="L18" s="175">
        <v>2886983313719.2925</v>
      </c>
      <c r="M18" s="175">
        <v>2737755340427.2075</v>
      </c>
      <c r="N18" s="175">
        <v>2886150676389.7153</v>
      </c>
      <c r="O18" s="175">
        <v>2655552927171.6206</v>
      </c>
      <c r="P18" s="175">
        <v>2938542647682.7173</v>
      </c>
      <c r="Q18" s="175">
        <v>2822159830902.7207</v>
      </c>
      <c r="R18" s="175">
        <v>2523424500000</v>
      </c>
      <c r="S18" s="175">
        <v>2457264032000</v>
      </c>
      <c r="T18" s="175">
        <v>2154048357499.9995</v>
      </c>
      <c r="U18" s="175">
        <v>2251283114300</v>
      </c>
      <c r="V18" s="175">
        <v>2131508755900.0002</v>
      </c>
      <c r="W18" s="175">
        <v>2123489725000</v>
      </c>
      <c r="X18" s="175">
        <v>1783766100000</v>
      </c>
      <c r="Y18" s="175">
        <v>1743172148999.9998</v>
      </c>
      <c r="Z18" s="175">
        <v>1795441144000</v>
      </c>
      <c r="AA18" s="176">
        <v>1739964157000</v>
      </c>
      <c r="AB18" s="175">
        <v>1702136464000.0002</v>
      </c>
      <c r="AC18" s="175">
        <v>1822766500000</v>
      </c>
      <c r="AD18" s="175" t="s">
        <v>588</v>
      </c>
      <c r="AE18" s="170" t="str">
        <f>IFERROR(INDEX(Crosswalk!$D:$D,MATCH(H18,Crosswalk!$E:$E,0)),0)</f>
        <v>natural gas</v>
      </c>
    </row>
    <row r="19" spans="1:31" ht="14.5" x14ac:dyDescent="0.35">
      <c r="A19" s="70" t="s">
        <v>550</v>
      </c>
      <c r="B19" s="70" t="s">
        <v>585</v>
      </c>
      <c r="C19" s="70" t="s">
        <v>78</v>
      </c>
      <c r="D19" s="70" t="s">
        <v>586</v>
      </c>
      <c r="E19" s="70" t="s">
        <v>589</v>
      </c>
      <c r="F19" s="70" t="s">
        <v>26</v>
      </c>
      <c r="G19" s="70" t="s">
        <v>555</v>
      </c>
      <c r="H19" s="70" t="s">
        <v>556</v>
      </c>
      <c r="I19" s="174" t="s">
        <v>557</v>
      </c>
      <c r="J19" s="172">
        <v>149530846329.52011</v>
      </c>
      <c r="K19" s="172">
        <v>78243011155.65802</v>
      </c>
      <c r="L19" s="172">
        <v>81382007699.020782</v>
      </c>
      <c r="M19" s="172">
        <v>142733965569.37671</v>
      </c>
      <c r="N19" s="172">
        <v>120511758196.32796</v>
      </c>
      <c r="O19" s="172">
        <v>85677970193.829941</v>
      </c>
      <c r="P19" s="172">
        <v>120476083300.78847</v>
      </c>
      <c r="Q19" s="172">
        <v>124133571966.92969</v>
      </c>
      <c r="R19" s="172">
        <v>118457600000</v>
      </c>
      <c r="S19" s="172">
        <v>115153641000</v>
      </c>
      <c r="T19" s="172">
        <v>109765106700.00002</v>
      </c>
      <c r="U19" s="172">
        <v>113704895000</v>
      </c>
      <c r="V19" s="172">
        <v>112500181499.99998</v>
      </c>
      <c r="W19" s="172">
        <v>112480677000</v>
      </c>
      <c r="X19" s="172">
        <v>97687699999.999985</v>
      </c>
      <c r="Y19" s="172">
        <v>98417564000</v>
      </c>
      <c r="Z19" s="172">
        <v>99244300000.000031</v>
      </c>
      <c r="AA19" s="173">
        <v>101945899999.99998</v>
      </c>
      <c r="AB19" s="172">
        <v>95327000000.000015</v>
      </c>
      <c r="AC19" s="172">
        <v>107003600000.00003</v>
      </c>
      <c r="AD19" s="172" t="s">
        <v>590</v>
      </c>
      <c r="AE19" s="170" t="str">
        <f>IFERROR(INDEX(Crosswalk!$D:$D,MATCH(H19,Crosswalk!$E:$E,0)),0)</f>
        <v>natural gas</v>
      </c>
    </row>
    <row r="20" spans="1:31" ht="14.5" x14ac:dyDescent="0.35">
      <c r="A20" s="71" t="s">
        <v>550</v>
      </c>
      <c r="B20" s="71" t="s">
        <v>585</v>
      </c>
      <c r="C20" s="71" t="s">
        <v>78</v>
      </c>
      <c r="D20" s="71" t="s">
        <v>586</v>
      </c>
      <c r="E20" s="71" t="s">
        <v>591</v>
      </c>
      <c r="F20" s="71" t="s">
        <v>26</v>
      </c>
      <c r="G20" s="71" t="s">
        <v>555</v>
      </c>
      <c r="H20" s="71" t="s">
        <v>556</v>
      </c>
      <c r="I20" s="177" t="s">
        <v>557</v>
      </c>
      <c r="J20" s="175">
        <v>546148853297.13959</v>
      </c>
      <c r="K20" s="175">
        <v>473491173287.81378</v>
      </c>
      <c r="L20" s="175">
        <v>496424404920.57867</v>
      </c>
      <c r="M20" s="175">
        <v>301859155250.41815</v>
      </c>
      <c r="N20" s="175">
        <v>270326130203.83334</v>
      </c>
      <c r="O20" s="175">
        <v>277679173278.61731</v>
      </c>
      <c r="P20" s="175">
        <v>256689362437.15973</v>
      </c>
      <c r="Q20" s="175">
        <v>169978901706.19339</v>
      </c>
      <c r="R20" s="175">
        <v>168993900000</v>
      </c>
      <c r="S20" s="175">
        <v>183378301000</v>
      </c>
      <c r="T20" s="175">
        <v>214598792900</v>
      </c>
      <c r="U20" s="175">
        <v>174288238200</v>
      </c>
      <c r="V20" s="175">
        <v>168064101899.99997</v>
      </c>
      <c r="W20" s="175">
        <v>173412257000</v>
      </c>
      <c r="X20" s="175">
        <v>137184400000</v>
      </c>
      <c r="Y20" s="175">
        <v>144772452000.00003</v>
      </c>
      <c r="Z20" s="175">
        <v>123820550000</v>
      </c>
      <c r="AA20" s="176">
        <v>101291089000</v>
      </c>
      <c r="AB20" s="175">
        <v>127096910000.00003</v>
      </c>
      <c r="AC20" s="175">
        <v>159364482169.77582</v>
      </c>
      <c r="AD20" s="175" t="s">
        <v>592</v>
      </c>
      <c r="AE20" s="170" t="str">
        <f>IFERROR(INDEX(Crosswalk!$D:$D,MATCH(H20,Crosswalk!$E:$E,0)),0)</f>
        <v>natural gas</v>
      </c>
    </row>
    <row r="21" spans="1:31" ht="14.5" x14ac:dyDescent="0.35">
      <c r="A21" s="70" t="s">
        <v>550</v>
      </c>
      <c r="B21" s="70" t="s">
        <v>585</v>
      </c>
      <c r="C21" s="70" t="s">
        <v>78</v>
      </c>
      <c r="D21" s="70" t="s">
        <v>586</v>
      </c>
      <c r="E21" s="70" t="s">
        <v>593</v>
      </c>
      <c r="F21" s="70" t="s">
        <v>26</v>
      </c>
      <c r="G21" s="70" t="s">
        <v>555</v>
      </c>
      <c r="H21" s="70" t="s">
        <v>556</v>
      </c>
      <c r="I21" s="174" t="s">
        <v>557</v>
      </c>
      <c r="J21" s="172">
        <v>322405721518.27338</v>
      </c>
      <c r="K21" s="172">
        <v>318377485329.07031</v>
      </c>
      <c r="L21" s="172">
        <v>366451024494.05255</v>
      </c>
      <c r="M21" s="172">
        <v>321487647574.60675</v>
      </c>
      <c r="N21" s="172">
        <v>263454300384.96863</v>
      </c>
      <c r="O21" s="172">
        <v>138346923414.88901</v>
      </c>
      <c r="P21" s="172">
        <v>220584010105.45334</v>
      </c>
      <c r="Q21" s="172">
        <v>285977821791.36987</v>
      </c>
      <c r="R21" s="172">
        <v>297462700000</v>
      </c>
      <c r="S21" s="172">
        <v>303091907000</v>
      </c>
      <c r="T21" s="172">
        <v>264940726400</v>
      </c>
      <c r="U21" s="172">
        <v>263017201299.99997</v>
      </c>
      <c r="V21" s="172">
        <v>233201736600</v>
      </c>
      <c r="W21" s="172">
        <v>244701268999.99997</v>
      </c>
      <c r="X21" s="172">
        <v>173545000000</v>
      </c>
      <c r="Y21" s="172">
        <v>168543167000</v>
      </c>
      <c r="Z21" s="172">
        <v>191774930000.00003</v>
      </c>
      <c r="AA21" s="173">
        <v>168565871000</v>
      </c>
      <c r="AB21" s="172">
        <v>155797480000</v>
      </c>
      <c r="AC21" s="172">
        <v>195351600000</v>
      </c>
      <c r="AD21" s="172" t="s">
        <v>594</v>
      </c>
      <c r="AE21" s="170" t="str">
        <f>IFERROR(INDEX(Crosswalk!$D:$D,MATCH(H21,Crosswalk!$E:$E,0)),0)</f>
        <v>natural gas</v>
      </c>
    </row>
    <row r="22" spans="1:31" ht="14.5" x14ac:dyDescent="0.35">
      <c r="A22" s="71" t="s">
        <v>550</v>
      </c>
      <c r="B22" s="71" t="s">
        <v>585</v>
      </c>
      <c r="C22" s="71" t="s">
        <v>78</v>
      </c>
      <c r="D22" s="71" t="s">
        <v>595</v>
      </c>
      <c r="E22" s="71" t="s">
        <v>596</v>
      </c>
      <c r="F22" s="71" t="s">
        <v>26</v>
      </c>
      <c r="G22" s="71" t="s">
        <v>555</v>
      </c>
      <c r="H22" s="71" t="s">
        <v>556</v>
      </c>
      <c r="I22" s="177" t="s">
        <v>557</v>
      </c>
      <c r="J22" s="175"/>
      <c r="K22" s="175"/>
      <c r="L22" s="175"/>
      <c r="M22" s="175"/>
      <c r="N22" s="175">
        <v>104343.19018706642</v>
      </c>
      <c r="O22" s="175">
        <v>53911412.912999071</v>
      </c>
      <c r="P22" s="175"/>
      <c r="Q22" s="175"/>
      <c r="R22" s="175"/>
      <c r="S22" s="175"/>
      <c r="T22" s="175"/>
      <c r="U22" s="175"/>
      <c r="V22" s="175"/>
      <c r="W22" s="175"/>
      <c r="X22" s="175"/>
      <c r="Y22" s="175"/>
      <c r="Z22" s="175"/>
      <c r="AA22" s="176"/>
      <c r="AB22" s="175"/>
      <c r="AC22" s="175"/>
      <c r="AD22" s="175" t="s">
        <v>597</v>
      </c>
      <c r="AE22" s="170" t="str">
        <f>IFERROR(INDEX(Crosswalk!$D:$D,MATCH(H22,Crosswalk!$E:$E,0)),0)</f>
        <v>natural gas</v>
      </c>
    </row>
    <row r="23" spans="1:31" ht="14.5" x14ac:dyDescent="0.35">
      <c r="A23" s="70" t="s">
        <v>550</v>
      </c>
      <c r="B23" s="70" t="s">
        <v>585</v>
      </c>
      <c r="C23" s="70" t="s">
        <v>78</v>
      </c>
      <c r="D23" s="70" t="s">
        <v>595</v>
      </c>
      <c r="E23" s="70" t="s">
        <v>598</v>
      </c>
      <c r="F23" s="70" t="s">
        <v>26</v>
      </c>
      <c r="G23" s="70" t="s">
        <v>555</v>
      </c>
      <c r="H23" s="70" t="s">
        <v>556</v>
      </c>
      <c r="I23" s="174" t="s">
        <v>557</v>
      </c>
      <c r="J23" s="172">
        <v>4671650057914.5771</v>
      </c>
      <c r="K23" s="172">
        <v>3311592282512.2729</v>
      </c>
      <c r="L23" s="172">
        <v>3119850941167.6143</v>
      </c>
      <c r="M23" s="172">
        <v>6953156327321.6279</v>
      </c>
      <c r="N23" s="172">
        <v>6127563818971.2656</v>
      </c>
      <c r="O23" s="172">
        <v>4327800216956.207</v>
      </c>
      <c r="P23" s="172">
        <v>5507724180117.668</v>
      </c>
      <c r="Q23" s="172">
        <v>5621330533011.4004</v>
      </c>
      <c r="R23" s="172">
        <v>5328445500000</v>
      </c>
      <c r="S23" s="172">
        <v>5302534220000</v>
      </c>
      <c r="T23" s="172">
        <v>5037969968700</v>
      </c>
      <c r="U23" s="172">
        <v>4808864159600</v>
      </c>
      <c r="V23" s="172">
        <v>4934282863500</v>
      </c>
      <c r="W23" s="172">
        <v>4701587164000</v>
      </c>
      <c r="X23" s="172">
        <v>4651778500000</v>
      </c>
      <c r="Y23" s="172">
        <v>4279478196999.999</v>
      </c>
      <c r="Z23" s="172">
        <v>4600253719000</v>
      </c>
      <c r="AA23" s="173">
        <v>4338394598000.0005</v>
      </c>
      <c r="AB23" s="172">
        <v>4522330709000</v>
      </c>
      <c r="AC23" s="172">
        <v>4737513745873.5928</v>
      </c>
      <c r="AD23" s="172" t="s">
        <v>599</v>
      </c>
      <c r="AE23" s="170" t="str">
        <f>IFERROR(INDEX(Crosswalk!$D:$D,MATCH(H23,Crosswalk!$E:$E,0)),0)</f>
        <v>natural gas</v>
      </c>
    </row>
    <row r="24" spans="1:31" ht="14.5" x14ac:dyDescent="0.35">
      <c r="A24" s="71" t="s">
        <v>550</v>
      </c>
      <c r="B24" s="71" t="s">
        <v>585</v>
      </c>
      <c r="C24" s="71" t="s">
        <v>78</v>
      </c>
      <c r="D24" s="71" t="s">
        <v>600</v>
      </c>
      <c r="E24" s="71" t="s">
        <v>601</v>
      </c>
      <c r="F24" s="71" t="s">
        <v>26</v>
      </c>
      <c r="G24" s="71" t="s">
        <v>555</v>
      </c>
      <c r="H24" s="71" t="s">
        <v>556</v>
      </c>
      <c r="I24" s="177" t="s">
        <v>557</v>
      </c>
      <c r="J24" s="175">
        <v>12420850195194.924</v>
      </c>
      <c r="K24" s="175">
        <v>10129025880505.75</v>
      </c>
      <c r="L24" s="175">
        <v>11967832547799.301</v>
      </c>
      <c r="M24" s="175">
        <v>10790986608502.6</v>
      </c>
      <c r="N24" s="175">
        <v>10928652203938.936</v>
      </c>
      <c r="O24" s="175">
        <v>11375840140745.137</v>
      </c>
      <c r="P24" s="175">
        <v>10843711013719.441</v>
      </c>
      <c r="Q24" s="175">
        <v>10542072847961.77</v>
      </c>
      <c r="R24" s="175">
        <v>9251317513000</v>
      </c>
      <c r="S24" s="175">
        <v>10061642464000.002</v>
      </c>
      <c r="T24" s="175">
        <v>10345282753899.998</v>
      </c>
      <c r="U24" s="175">
        <v>10408864171900</v>
      </c>
      <c r="V24" s="175">
        <v>9907491204600</v>
      </c>
      <c r="W24" s="175">
        <v>10172516661000</v>
      </c>
      <c r="X24" s="175">
        <v>8872575062000</v>
      </c>
      <c r="Y24" s="175">
        <v>8768236950999.999</v>
      </c>
      <c r="Z24" s="175">
        <v>9380990372000</v>
      </c>
      <c r="AA24" s="176">
        <v>9608355678999.998</v>
      </c>
      <c r="AB24" s="175">
        <v>9842500960999.998</v>
      </c>
      <c r="AC24" s="175">
        <v>10811456987580.563</v>
      </c>
      <c r="AD24" s="175" t="s">
        <v>602</v>
      </c>
      <c r="AE24" s="170" t="str">
        <f>IFERROR(INDEX(Crosswalk!$D:$D,MATCH(H24,Crosswalk!$E:$E,0)),0)</f>
        <v>natural gas</v>
      </c>
    </row>
    <row r="25" spans="1:31" ht="14.5" x14ac:dyDescent="0.35">
      <c r="A25" s="70" t="s">
        <v>550</v>
      </c>
      <c r="B25" s="70" t="s">
        <v>585</v>
      </c>
      <c r="C25" s="70" t="s">
        <v>78</v>
      </c>
      <c r="D25" s="70" t="s">
        <v>600</v>
      </c>
      <c r="E25" s="70" t="s">
        <v>603</v>
      </c>
      <c r="F25" s="70" t="s">
        <v>26</v>
      </c>
      <c r="G25" s="70" t="s">
        <v>555</v>
      </c>
      <c r="H25" s="70" t="s">
        <v>556</v>
      </c>
      <c r="I25" s="174" t="s">
        <v>557</v>
      </c>
      <c r="J25" s="172">
        <v>10625077942798.178</v>
      </c>
      <c r="K25" s="172">
        <v>10085031684707.178</v>
      </c>
      <c r="L25" s="172">
        <v>11367528600617.238</v>
      </c>
      <c r="M25" s="172">
        <v>9829715157503.248</v>
      </c>
      <c r="N25" s="172">
        <v>9616943205142.791</v>
      </c>
      <c r="O25" s="172">
        <v>8892862396461.2285</v>
      </c>
      <c r="P25" s="172">
        <v>10242397576018.838</v>
      </c>
      <c r="Q25" s="172">
        <v>10091517676468.074</v>
      </c>
      <c r="R25" s="172">
        <v>9792141300000</v>
      </c>
      <c r="S25" s="172">
        <v>9332988305000</v>
      </c>
      <c r="T25" s="172">
        <v>9402565730100</v>
      </c>
      <c r="U25" s="172">
        <v>9515158232100</v>
      </c>
      <c r="V25" s="172">
        <v>8807937137900</v>
      </c>
      <c r="W25" s="172">
        <v>9028787837000</v>
      </c>
      <c r="X25" s="172">
        <v>7083895428000</v>
      </c>
      <c r="Y25" s="172">
        <v>7039347121999.999</v>
      </c>
      <c r="Z25" s="172">
        <v>7599208288000</v>
      </c>
      <c r="AA25" s="173">
        <v>8073883441000</v>
      </c>
      <c r="AB25" s="172">
        <v>8216417391000.002</v>
      </c>
      <c r="AC25" s="172">
        <v>8358732553072.8418</v>
      </c>
      <c r="AD25" s="172" t="s">
        <v>604</v>
      </c>
      <c r="AE25" s="170" t="str">
        <f>IFERROR(INDEX(Crosswalk!$D:$D,MATCH(H25,Crosswalk!$E:$E,0)),0)</f>
        <v>natural gas</v>
      </c>
    </row>
    <row r="26" spans="1:31" ht="14.5" x14ac:dyDescent="0.35">
      <c r="A26" s="71" t="s">
        <v>550</v>
      </c>
      <c r="B26" s="71" t="s">
        <v>585</v>
      </c>
      <c r="C26" s="71" t="s">
        <v>78</v>
      </c>
      <c r="D26" s="71" t="s">
        <v>605</v>
      </c>
      <c r="E26" s="71" t="s">
        <v>606</v>
      </c>
      <c r="F26" s="71" t="s">
        <v>26</v>
      </c>
      <c r="G26" s="71" t="s">
        <v>555</v>
      </c>
      <c r="H26" s="71" t="s">
        <v>556</v>
      </c>
      <c r="I26" s="177" t="s">
        <v>557</v>
      </c>
      <c r="J26" s="175">
        <v>486835371964.55652</v>
      </c>
      <c r="K26" s="175">
        <v>3359828892151.8838</v>
      </c>
      <c r="L26" s="175">
        <v>3740113468370.771</v>
      </c>
      <c r="M26" s="175">
        <v>13504898546056.574</v>
      </c>
      <c r="N26" s="175">
        <v>11396920357867.992</v>
      </c>
      <c r="O26" s="175">
        <v>10978143573127.992</v>
      </c>
      <c r="P26" s="175">
        <v>9946561257762.4551</v>
      </c>
      <c r="Q26" s="175">
        <v>9438990040461.4004</v>
      </c>
      <c r="R26" s="175">
        <v>8796552600000</v>
      </c>
      <c r="S26" s="175">
        <v>8404897898000</v>
      </c>
      <c r="T26" s="175">
        <v>8177691659400</v>
      </c>
      <c r="U26" s="175">
        <v>8310440558000.001</v>
      </c>
      <c r="V26" s="175">
        <v>8780814651500</v>
      </c>
      <c r="W26" s="175">
        <v>8920722159000</v>
      </c>
      <c r="X26" s="175">
        <v>8721399629999.999</v>
      </c>
      <c r="Y26" s="175">
        <v>8935004462000.002</v>
      </c>
      <c r="Z26" s="175">
        <v>9109184417000</v>
      </c>
      <c r="AA26" s="176">
        <v>14805430221000</v>
      </c>
      <c r="AB26" s="175">
        <v>15204143134000</v>
      </c>
      <c r="AC26" s="175">
        <v>15248218766480.529</v>
      </c>
      <c r="AD26" s="175" t="s">
        <v>607</v>
      </c>
      <c r="AE26" s="170" t="str">
        <f>IFERROR(INDEX(Crosswalk!$D:$D,MATCH(H26,Crosswalk!$E:$E,0)),0)</f>
        <v>natural gas</v>
      </c>
    </row>
    <row r="27" spans="1:31" ht="14.5" x14ac:dyDescent="0.35">
      <c r="A27" s="70" t="s">
        <v>550</v>
      </c>
      <c r="B27" s="70" t="s">
        <v>585</v>
      </c>
      <c r="C27" s="70" t="s">
        <v>78</v>
      </c>
      <c r="D27" s="70" t="s">
        <v>605</v>
      </c>
      <c r="E27" s="70" t="s">
        <v>608</v>
      </c>
      <c r="F27" s="70" t="s">
        <v>26</v>
      </c>
      <c r="G27" s="70" t="s">
        <v>555</v>
      </c>
      <c r="H27" s="70" t="s">
        <v>556</v>
      </c>
      <c r="I27" s="174" t="s">
        <v>557</v>
      </c>
      <c r="J27" s="172">
        <v>35293164628035.453</v>
      </c>
      <c r="K27" s="172">
        <v>33793171107848.109</v>
      </c>
      <c r="L27" s="172">
        <v>43003886531629.203</v>
      </c>
      <c r="M27" s="172">
        <v>29987101453943.438</v>
      </c>
      <c r="N27" s="172">
        <v>31495079642132.02</v>
      </c>
      <c r="O27" s="172">
        <v>32298856426872.027</v>
      </c>
      <c r="P27" s="172">
        <v>36502587838783.984</v>
      </c>
      <c r="Q27" s="172">
        <v>36256534485751.586</v>
      </c>
      <c r="R27" s="172">
        <v>34776876000000</v>
      </c>
      <c r="S27" s="172">
        <v>33535919561000.004</v>
      </c>
      <c r="T27" s="172">
        <v>33875917942399.996</v>
      </c>
      <c r="U27" s="172">
        <v>34098409577700.004</v>
      </c>
      <c r="V27" s="172">
        <v>34083897824700</v>
      </c>
      <c r="W27" s="172">
        <v>34945822587999.992</v>
      </c>
      <c r="X27" s="172">
        <v>34735694200000</v>
      </c>
      <c r="Y27" s="172">
        <v>34752585327000.004</v>
      </c>
      <c r="Z27" s="172">
        <v>35347167745000.008</v>
      </c>
      <c r="AA27" s="173">
        <v>29901971634000.016</v>
      </c>
      <c r="AB27" s="172">
        <v>29695608034000.004</v>
      </c>
      <c r="AC27" s="172">
        <v>30505599725202.09</v>
      </c>
      <c r="AD27" s="172" t="s">
        <v>609</v>
      </c>
      <c r="AE27" s="170" t="str">
        <f>IFERROR(INDEX(Crosswalk!$D:$D,MATCH(H27,Crosswalk!$E:$E,0)),0)</f>
        <v>natural gas</v>
      </c>
    </row>
    <row r="28" spans="1:31" ht="14.5" x14ac:dyDescent="0.35">
      <c r="A28" s="71" t="s">
        <v>550</v>
      </c>
      <c r="B28" s="71" t="s">
        <v>585</v>
      </c>
      <c r="C28" s="71" t="s">
        <v>78</v>
      </c>
      <c r="D28" s="71" t="s">
        <v>610</v>
      </c>
      <c r="E28" s="71" t="s">
        <v>561</v>
      </c>
      <c r="F28" s="71" t="s">
        <v>26</v>
      </c>
      <c r="G28" s="71" t="s">
        <v>555</v>
      </c>
      <c r="H28" s="71" t="s">
        <v>556</v>
      </c>
      <c r="I28" s="177" t="s">
        <v>557</v>
      </c>
      <c r="J28" s="175">
        <v>26117165666368.328</v>
      </c>
      <c r="K28" s="175">
        <v>26748944804902.23</v>
      </c>
      <c r="L28" s="175">
        <v>31156320043701.238</v>
      </c>
      <c r="M28" s="175">
        <v>27804233113154.293</v>
      </c>
      <c r="N28" s="175">
        <v>27028092989517.707</v>
      </c>
      <c r="O28" s="175">
        <v>26945409157110.777</v>
      </c>
      <c r="P28" s="175">
        <v>28582267047368.543</v>
      </c>
      <c r="Q28" s="175">
        <v>28049194855320.809</v>
      </c>
      <c r="R28" s="175">
        <v>27244543523000.004</v>
      </c>
      <c r="S28" s="175">
        <v>27246798454000.004</v>
      </c>
      <c r="T28" s="175">
        <v>28389363175100.004</v>
      </c>
      <c r="U28" s="175">
        <v>29151127974300</v>
      </c>
      <c r="V28" s="175">
        <v>29024947281800</v>
      </c>
      <c r="W28" s="175">
        <v>29377358493000.004</v>
      </c>
      <c r="X28" s="175">
        <v>27509759107000.008</v>
      </c>
      <c r="Y28" s="175">
        <v>27568932326999.988</v>
      </c>
      <c r="Z28" s="175">
        <v>28229089042000</v>
      </c>
      <c r="AA28" s="176">
        <v>28390865985999.996</v>
      </c>
      <c r="AB28" s="175">
        <v>28286077638000</v>
      </c>
      <c r="AC28" s="175">
        <v>28851367752667.633</v>
      </c>
      <c r="AD28" s="175" t="s">
        <v>611</v>
      </c>
      <c r="AE28" s="170" t="str">
        <f>IFERROR(INDEX(Crosswalk!$D:$D,MATCH(H28,Crosswalk!$E:$E,0)),0)</f>
        <v>natural gas</v>
      </c>
    </row>
    <row r="29" spans="1:31" ht="14.5" x14ac:dyDescent="0.35">
      <c r="A29" s="70" t="s">
        <v>550</v>
      </c>
      <c r="B29" s="70" t="s">
        <v>585</v>
      </c>
      <c r="C29" s="70" t="s">
        <v>78</v>
      </c>
      <c r="D29" s="70" t="s">
        <v>612</v>
      </c>
      <c r="E29" s="70" t="s">
        <v>561</v>
      </c>
      <c r="F29" s="70" t="s">
        <v>26</v>
      </c>
      <c r="G29" s="70" t="s">
        <v>555</v>
      </c>
      <c r="H29" s="70" t="s">
        <v>556</v>
      </c>
      <c r="I29" s="174" t="s">
        <v>557</v>
      </c>
      <c r="J29" s="172">
        <v>11944000000000.004</v>
      </c>
      <c r="K29" s="172">
        <v>12551000000000</v>
      </c>
      <c r="L29" s="172">
        <v>14649000000000</v>
      </c>
      <c r="M29" s="172">
        <v>13032000000000.002</v>
      </c>
      <c r="N29" s="172">
        <v>12726000000000.002</v>
      </c>
      <c r="O29" s="172">
        <v>12857000000000.002</v>
      </c>
      <c r="P29" s="172">
        <v>14047982418031.844</v>
      </c>
      <c r="Q29" s="172">
        <v>14122163466904.572</v>
      </c>
      <c r="R29" s="172">
        <v>13753587066000</v>
      </c>
      <c r="S29" s="172">
        <v>13273195976000</v>
      </c>
      <c r="T29" s="172">
        <v>13696147311200</v>
      </c>
      <c r="U29" s="172">
        <v>13869677811899.998</v>
      </c>
      <c r="V29" s="172">
        <v>13761708046700</v>
      </c>
      <c r="W29" s="172">
        <v>14032126640000.002</v>
      </c>
      <c r="X29" s="172">
        <v>13429208180000</v>
      </c>
      <c r="Y29" s="172">
        <v>13497889314000.002</v>
      </c>
      <c r="Z29" s="172">
        <v>13731906670999.998</v>
      </c>
      <c r="AA29" s="173">
        <v>13446079404999.998</v>
      </c>
      <c r="AB29" s="172">
        <v>13229486509000</v>
      </c>
      <c r="AC29" s="172">
        <v>13937655281256.254</v>
      </c>
      <c r="AD29" s="172" t="s">
        <v>613</v>
      </c>
      <c r="AE29" s="170" t="str">
        <f>IFERROR(INDEX(Crosswalk!$D:$D,MATCH(H29,Crosswalk!$E:$E,0)),0)</f>
        <v>natural gas</v>
      </c>
    </row>
    <row r="30" spans="1:31" ht="14.5" x14ac:dyDescent="0.35">
      <c r="A30" s="71" t="s">
        <v>550</v>
      </c>
      <c r="B30" s="71" t="s">
        <v>585</v>
      </c>
      <c r="C30" s="71" t="s">
        <v>78</v>
      </c>
      <c r="D30" s="71" t="s">
        <v>614</v>
      </c>
      <c r="E30" s="71" t="s">
        <v>561</v>
      </c>
      <c r="F30" s="71" t="s">
        <v>26</v>
      </c>
      <c r="G30" s="71" t="s">
        <v>555</v>
      </c>
      <c r="H30" s="71" t="s">
        <v>556</v>
      </c>
      <c r="I30" s="177" t="s">
        <v>557</v>
      </c>
      <c r="J30" s="175">
        <v>3809008871147.833</v>
      </c>
      <c r="K30" s="175">
        <v>5808770623589.5869</v>
      </c>
      <c r="L30" s="175">
        <v>3911202214275.2075</v>
      </c>
      <c r="M30" s="175">
        <v>3616655751743.8384</v>
      </c>
      <c r="N30" s="175">
        <v>3728465607885.9404</v>
      </c>
      <c r="O30" s="175">
        <v>3473678170108.1001</v>
      </c>
      <c r="P30" s="175">
        <v>3910401538340.3306</v>
      </c>
      <c r="Q30" s="175">
        <v>3693436918823.6206</v>
      </c>
      <c r="R30" s="175">
        <v>3281968000000</v>
      </c>
      <c r="S30" s="175">
        <v>3315379000000</v>
      </c>
      <c r="T30" s="175">
        <v>3190300600000</v>
      </c>
      <c r="U30" s="175">
        <v>3361445700000</v>
      </c>
      <c r="V30" s="175">
        <v>3004452693700</v>
      </c>
      <c r="W30" s="175">
        <v>2710463298000</v>
      </c>
      <c r="X30" s="175">
        <v>2435049147000</v>
      </c>
      <c r="Y30" s="175">
        <v>2478353640000</v>
      </c>
      <c r="Z30" s="175">
        <v>2619157146000</v>
      </c>
      <c r="AA30" s="176">
        <v>2434847492000</v>
      </c>
      <c r="AB30" s="175">
        <v>2902072022000.0005</v>
      </c>
      <c r="AC30" s="175">
        <v>3057418700000.0005</v>
      </c>
      <c r="AD30" s="175" t="s">
        <v>615</v>
      </c>
      <c r="AE30" s="170" t="str">
        <f>IFERROR(INDEX(Crosswalk!$D:$D,MATCH(H30,Crosswalk!$E:$E,0)),0)</f>
        <v>natural gas</v>
      </c>
    </row>
    <row r="31" spans="1:31" ht="14.5" x14ac:dyDescent="0.35">
      <c r="A31" s="70" t="s">
        <v>550</v>
      </c>
      <c r="B31" s="70" t="s">
        <v>585</v>
      </c>
      <c r="C31" s="70" t="s">
        <v>78</v>
      </c>
      <c r="D31" s="70" t="s">
        <v>561</v>
      </c>
      <c r="E31" s="70" t="s">
        <v>561</v>
      </c>
      <c r="F31" s="70" t="s">
        <v>26</v>
      </c>
      <c r="G31" s="70" t="s">
        <v>555</v>
      </c>
      <c r="H31" s="70" t="s">
        <v>157</v>
      </c>
      <c r="I31" s="174" t="s">
        <v>557</v>
      </c>
      <c r="J31" s="172">
        <v>500000000000.00006</v>
      </c>
      <c r="K31" s="172">
        <v>1000000000</v>
      </c>
      <c r="L31" s="172">
        <v>1000000000</v>
      </c>
      <c r="M31" s="172">
        <v>5000000000</v>
      </c>
      <c r="N31" s="172">
        <v>168000000000</v>
      </c>
      <c r="O31" s="172">
        <v>409999999999.99994</v>
      </c>
      <c r="P31" s="172">
        <v>29999999999.999996</v>
      </c>
      <c r="Q31" s="172"/>
      <c r="R31" s="172"/>
      <c r="S31" s="172"/>
      <c r="T31" s="172"/>
      <c r="U31" s="172"/>
      <c r="V31" s="172"/>
      <c r="W31" s="172"/>
      <c r="X31" s="172"/>
      <c r="Y31" s="172"/>
      <c r="Z31" s="172"/>
      <c r="AA31" s="173"/>
      <c r="AB31" s="172"/>
      <c r="AC31" s="172"/>
      <c r="AD31" s="172" t="s">
        <v>616</v>
      </c>
      <c r="AE31" s="170" t="str">
        <f>IFERROR(INDEX(Crosswalk!$D:$D,MATCH(H31,Crosswalk!$E:$E,0)),0)</f>
        <v>coal</v>
      </c>
    </row>
    <row r="32" spans="1:31" ht="14.5" x14ac:dyDescent="0.35">
      <c r="A32" s="71" t="s">
        <v>550</v>
      </c>
      <c r="B32" s="71" t="s">
        <v>585</v>
      </c>
      <c r="C32" s="71" t="s">
        <v>78</v>
      </c>
      <c r="D32" s="71" t="s">
        <v>561</v>
      </c>
      <c r="E32" s="71" t="s">
        <v>561</v>
      </c>
      <c r="F32" s="71" t="s">
        <v>26</v>
      </c>
      <c r="G32" s="71" t="s">
        <v>555</v>
      </c>
      <c r="H32" s="71" t="s">
        <v>562</v>
      </c>
      <c r="I32" s="177" t="s">
        <v>557</v>
      </c>
      <c r="J32" s="175">
        <v>11559570000000</v>
      </c>
      <c r="K32" s="175">
        <v>10902000000000</v>
      </c>
      <c r="L32" s="175">
        <v>10750338000000</v>
      </c>
      <c r="M32" s="175">
        <v>11072292000000</v>
      </c>
      <c r="N32" s="175">
        <v>8810472000000</v>
      </c>
      <c r="O32" s="175">
        <v>11922786000000</v>
      </c>
      <c r="P32" s="175">
        <v>9117798000000</v>
      </c>
      <c r="Q32" s="175">
        <v>10173360000000</v>
      </c>
      <c r="R32" s="175">
        <v>14984454000000</v>
      </c>
      <c r="S32" s="175">
        <v>17069634000000</v>
      </c>
      <c r="T32" s="175">
        <v>23547906000000</v>
      </c>
      <c r="U32" s="175">
        <v>23350290000000</v>
      </c>
      <c r="V32" s="175">
        <v>20198508000000</v>
      </c>
      <c r="W32" s="175">
        <v>18626826000000</v>
      </c>
      <c r="X32" s="175">
        <v>18400644000000</v>
      </c>
      <c r="Y32" s="175">
        <v>20942328000000</v>
      </c>
      <c r="Z32" s="175">
        <v>20047260000000</v>
      </c>
      <c r="AA32" s="176">
        <v>15788718000000</v>
      </c>
      <c r="AB32" s="175">
        <v>16499280000000</v>
      </c>
      <c r="AC32" s="175">
        <v>16499279999999.998</v>
      </c>
      <c r="AD32" s="175" t="s">
        <v>617</v>
      </c>
      <c r="AE32" s="170" t="str">
        <f>IFERROR(INDEX(Crosswalk!$D:$D,MATCH(H32,Crosswalk!$E:$E,0)),0)</f>
        <v>petroleum diesel</v>
      </c>
    </row>
    <row r="33" spans="1:31" ht="14.5" x14ac:dyDescent="0.35">
      <c r="A33" s="70" t="s">
        <v>550</v>
      </c>
      <c r="B33" s="70" t="s">
        <v>585</v>
      </c>
      <c r="C33" s="70" t="s">
        <v>78</v>
      </c>
      <c r="D33" s="70" t="s">
        <v>561</v>
      </c>
      <c r="E33" s="70" t="s">
        <v>561</v>
      </c>
      <c r="F33" s="70" t="s">
        <v>26</v>
      </c>
      <c r="G33" s="70" t="s">
        <v>555</v>
      </c>
      <c r="H33" s="70" t="s">
        <v>564</v>
      </c>
      <c r="I33" s="174" t="s">
        <v>557</v>
      </c>
      <c r="J33" s="172">
        <v>3146122697.2809396</v>
      </c>
      <c r="K33" s="172">
        <v>4359122263.541111</v>
      </c>
      <c r="L33" s="172">
        <v>5157854517.7220879</v>
      </c>
      <c r="M33" s="172">
        <v>29947392602.354221</v>
      </c>
      <c r="N33" s="172">
        <v>44949236227.842491</v>
      </c>
      <c r="O33" s="172">
        <v>47527799760</v>
      </c>
      <c r="P33" s="172">
        <v>48940194147.23098</v>
      </c>
      <c r="Q33" s="172">
        <v>49354114071.344543</v>
      </c>
      <c r="R33" s="172">
        <v>54796071014.300865</v>
      </c>
      <c r="S33" s="172">
        <v>56168950475.057281</v>
      </c>
      <c r="T33" s="172">
        <v>86623724398.62204</v>
      </c>
      <c r="U33" s="172">
        <v>75873071801.738235</v>
      </c>
      <c r="V33" s="172">
        <v>96883710843.219498</v>
      </c>
      <c r="W33" s="172">
        <v>97559848806.723541</v>
      </c>
      <c r="X33" s="172">
        <v>105865750078.42899</v>
      </c>
      <c r="Y33" s="172">
        <v>117158841912.38977</v>
      </c>
      <c r="Z33" s="172">
        <v>50716916346.003784</v>
      </c>
      <c r="AA33" s="173">
        <v>52862339317.327171</v>
      </c>
      <c r="AB33" s="172">
        <v>310553375681.29767</v>
      </c>
      <c r="AC33" s="172">
        <v>310553375681.29767</v>
      </c>
      <c r="AD33" s="172" t="s">
        <v>618</v>
      </c>
      <c r="AE33" s="170" t="str">
        <f>IFERROR(INDEX(Crosswalk!$D:$D,MATCH(H33,Crosswalk!$E:$E,0)),0)</f>
        <v>biomass</v>
      </c>
    </row>
    <row r="34" spans="1:31" ht="14.5" x14ac:dyDescent="0.35">
      <c r="A34" s="71" t="s">
        <v>550</v>
      </c>
      <c r="B34" s="71" t="s">
        <v>585</v>
      </c>
      <c r="C34" s="71" t="s">
        <v>78</v>
      </c>
      <c r="D34" s="71" t="s">
        <v>561</v>
      </c>
      <c r="E34" s="71" t="s">
        <v>561</v>
      </c>
      <c r="F34" s="71" t="s">
        <v>26</v>
      </c>
      <c r="G34" s="71" t="s">
        <v>555</v>
      </c>
      <c r="H34" s="71" t="s">
        <v>566</v>
      </c>
      <c r="I34" s="177" t="s">
        <v>557</v>
      </c>
      <c r="J34" s="175">
        <v>1239318269795.7126</v>
      </c>
      <c r="K34" s="175">
        <v>1274638210917.3499</v>
      </c>
      <c r="L34" s="175">
        <v>1286449621253.3875</v>
      </c>
      <c r="M34" s="175">
        <v>1244810427675.0688</v>
      </c>
      <c r="N34" s="175">
        <v>1217736255613.3301</v>
      </c>
      <c r="O34" s="175">
        <v>1209149107500</v>
      </c>
      <c r="P34" s="175">
        <v>1242797330138.0488</v>
      </c>
      <c r="Q34" s="175">
        <v>1251056377870.0251</v>
      </c>
      <c r="R34" s="175">
        <v>1253583227657.2876</v>
      </c>
      <c r="S34" s="175">
        <v>1262165252269.2625</v>
      </c>
      <c r="T34" s="175">
        <v>1227345648216.3362</v>
      </c>
      <c r="U34" s="175">
        <v>982113583116.27454</v>
      </c>
      <c r="V34" s="175">
        <v>1360482801930.5801</v>
      </c>
      <c r="W34" s="175">
        <v>1306741682772.0493</v>
      </c>
      <c r="X34" s="175">
        <v>1313646953446.5593</v>
      </c>
      <c r="Y34" s="175">
        <v>1540387742187.4609</v>
      </c>
      <c r="Z34" s="175">
        <v>685374452755.63171</v>
      </c>
      <c r="AA34" s="176">
        <v>719495787500.38318</v>
      </c>
      <c r="AB34" s="175">
        <v>4159997805151.5996</v>
      </c>
      <c r="AC34" s="175">
        <v>4184833612943.5498</v>
      </c>
      <c r="AD34" s="175" t="s">
        <v>619</v>
      </c>
      <c r="AE34" s="170" t="str">
        <f>IFERROR(INDEX(Crosswalk!$D:$D,MATCH(H34,Crosswalk!$E:$E,0)),0)</f>
        <v>petroleum diesel</v>
      </c>
    </row>
    <row r="35" spans="1:31" ht="14.5" x14ac:dyDescent="0.35">
      <c r="A35" s="70" t="s">
        <v>550</v>
      </c>
      <c r="B35" s="70" t="s">
        <v>585</v>
      </c>
      <c r="C35" s="70" t="s">
        <v>78</v>
      </c>
      <c r="D35" s="70" t="s">
        <v>561</v>
      </c>
      <c r="E35" s="70" t="s">
        <v>561</v>
      </c>
      <c r="F35" s="70" t="s">
        <v>26</v>
      </c>
      <c r="G35" s="70" t="s">
        <v>555</v>
      </c>
      <c r="H35" s="70" t="s">
        <v>20</v>
      </c>
      <c r="I35" s="174" t="s">
        <v>557</v>
      </c>
      <c r="J35" s="172">
        <v>296190000000</v>
      </c>
      <c r="K35" s="172">
        <v>357345000000</v>
      </c>
      <c r="L35" s="172">
        <v>154845000000</v>
      </c>
      <c r="M35" s="172">
        <v>268245000000</v>
      </c>
      <c r="N35" s="172">
        <v>407160000000</v>
      </c>
      <c r="O35" s="172">
        <v>332640000000</v>
      </c>
      <c r="P35" s="172">
        <v>307395000000</v>
      </c>
      <c r="Q35" s="172">
        <v>175095000000</v>
      </c>
      <c r="R35" s="172">
        <v>79110000000</v>
      </c>
      <c r="S35" s="172">
        <v>115695000000</v>
      </c>
      <c r="T35" s="172">
        <v>189270000000</v>
      </c>
      <c r="U35" s="172">
        <v>143505000000</v>
      </c>
      <c r="V35" s="172">
        <v>48465000000</v>
      </c>
      <c r="W35" s="172">
        <v>43470000000</v>
      </c>
      <c r="X35" s="172">
        <v>51300000000</v>
      </c>
      <c r="Y35" s="172">
        <v>46845000000</v>
      </c>
      <c r="Z35" s="172">
        <v>77625000000</v>
      </c>
      <c r="AA35" s="173">
        <v>57375000000</v>
      </c>
      <c r="AB35" s="172">
        <v>45225000000</v>
      </c>
      <c r="AC35" s="172">
        <v>47950484913.793106</v>
      </c>
      <c r="AD35" s="172" t="s">
        <v>620</v>
      </c>
      <c r="AE35" s="170" t="str">
        <f>IFERROR(INDEX(Crosswalk!$D:$D,MATCH(H35,Crosswalk!$E:$E,0)),0)</f>
        <v>kerosene</v>
      </c>
    </row>
    <row r="36" spans="1:31" ht="14.5" x14ac:dyDescent="0.35">
      <c r="A36" s="71" t="s">
        <v>550</v>
      </c>
      <c r="B36" s="71" t="s">
        <v>585</v>
      </c>
      <c r="C36" s="71" t="s">
        <v>78</v>
      </c>
      <c r="D36" s="71" t="s">
        <v>561</v>
      </c>
      <c r="E36" s="71" t="s">
        <v>561</v>
      </c>
      <c r="F36" s="71" t="s">
        <v>26</v>
      </c>
      <c r="G36" s="71" t="s">
        <v>555</v>
      </c>
      <c r="H36" s="71" t="s">
        <v>19</v>
      </c>
      <c r="I36" s="177" t="s">
        <v>557</v>
      </c>
      <c r="J36" s="175">
        <v>6188000000000</v>
      </c>
      <c r="K36" s="175">
        <v>4247000000000</v>
      </c>
      <c r="L36" s="175">
        <v>4943000000000</v>
      </c>
      <c r="M36" s="175">
        <v>8369000000000</v>
      </c>
      <c r="N36" s="175">
        <v>11815000000000</v>
      </c>
      <c r="O36" s="175">
        <v>9279000000000</v>
      </c>
      <c r="P36" s="175">
        <v>6885000000000</v>
      </c>
      <c r="Q36" s="175">
        <v>7735000000000</v>
      </c>
      <c r="R36" s="175">
        <v>9988000000000</v>
      </c>
      <c r="S36" s="175">
        <v>7976000000000</v>
      </c>
      <c r="T36" s="175">
        <v>8628000000000</v>
      </c>
      <c r="U36" s="175">
        <v>8427999999999.998</v>
      </c>
      <c r="V36" s="175">
        <v>8557000000000</v>
      </c>
      <c r="W36" s="175">
        <v>8134000000000</v>
      </c>
      <c r="X36" s="175">
        <v>9721000000000</v>
      </c>
      <c r="Y36" s="175">
        <v>8002000000000</v>
      </c>
      <c r="Z36" s="175">
        <v>10970000000000</v>
      </c>
      <c r="AA36" s="176">
        <v>10999000000000</v>
      </c>
      <c r="AB36" s="175">
        <v>12528000000000</v>
      </c>
      <c r="AC36" s="175">
        <v>13258378446053.045</v>
      </c>
      <c r="AD36" s="175" t="s">
        <v>621</v>
      </c>
      <c r="AE36" s="170" t="str">
        <f>IFERROR(INDEX(Crosswalk!$D:$D,MATCH(H36,Crosswalk!$E:$E,0)),0)</f>
        <v>LPG propane or butane</v>
      </c>
    </row>
    <row r="37" spans="1:31" ht="14.5" x14ac:dyDescent="0.35">
      <c r="A37" s="70" t="s">
        <v>550</v>
      </c>
      <c r="B37" s="70" t="s">
        <v>585</v>
      </c>
      <c r="C37" s="70" t="s">
        <v>78</v>
      </c>
      <c r="D37" s="70" t="s">
        <v>561</v>
      </c>
      <c r="E37" s="70" t="s">
        <v>561</v>
      </c>
      <c r="F37" s="70" t="s">
        <v>26</v>
      </c>
      <c r="G37" s="70" t="s">
        <v>555</v>
      </c>
      <c r="H37" s="70" t="s">
        <v>556</v>
      </c>
      <c r="I37" s="174" t="s">
        <v>557</v>
      </c>
      <c r="J37" s="172">
        <v>47152921222335.445</v>
      </c>
      <c r="K37" s="172">
        <v>51828836361272.109</v>
      </c>
      <c r="L37" s="172">
        <v>60876421718811.367</v>
      </c>
      <c r="M37" s="172">
        <v>60773126942939.938</v>
      </c>
      <c r="N37" s="172">
        <v>59274911441886.078</v>
      </c>
      <c r="O37" s="172">
        <v>57637430403753.766</v>
      </c>
      <c r="P37" s="172">
        <v>58524111791068.719</v>
      </c>
      <c r="Q37" s="172">
        <v>56562402644379.508</v>
      </c>
      <c r="R37" s="172">
        <v>53583769900000.008</v>
      </c>
      <c r="S37" s="172">
        <v>52557525133999.992</v>
      </c>
      <c r="T37" s="172">
        <v>53334741558500</v>
      </c>
      <c r="U37" s="172">
        <v>53809522581500.016</v>
      </c>
      <c r="V37" s="172">
        <v>51751191125700.008</v>
      </c>
      <c r="W37" s="172">
        <v>52651084878000.008</v>
      </c>
      <c r="X37" s="172">
        <v>47673006467000.008</v>
      </c>
      <c r="Y37" s="172">
        <v>48819521196999.992</v>
      </c>
      <c r="Z37" s="172">
        <v>51417294333000.016</v>
      </c>
      <c r="AA37" s="173">
        <v>53300964417000</v>
      </c>
      <c r="AB37" s="172">
        <v>53884256644000.008</v>
      </c>
      <c r="AC37" s="172">
        <v>57025691800000.016</v>
      </c>
      <c r="AD37" s="172" t="s">
        <v>622</v>
      </c>
      <c r="AE37" s="170" t="str">
        <f>IFERROR(INDEX(Crosswalk!$D:$D,MATCH(H37,Crosswalk!$E:$E,0)),0)</f>
        <v>natural gas</v>
      </c>
    </row>
    <row r="38" spans="1:31" ht="14.5" x14ac:dyDescent="0.35">
      <c r="A38" s="71" t="s">
        <v>550</v>
      </c>
      <c r="B38" s="71" t="s">
        <v>585</v>
      </c>
      <c r="C38" s="71" t="s">
        <v>78</v>
      </c>
      <c r="D38" s="71" t="s">
        <v>561</v>
      </c>
      <c r="E38" s="71" t="s">
        <v>561</v>
      </c>
      <c r="F38" s="71" t="s">
        <v>26</v>
      </c>
      <c r="G38" s="71" t="s">
        <v>555</v>
      </c>
      <c r="H38" s="71" t="s">
        <v>623</v>
      </c>
      <c r="I38" s="177" t="s">
        <v>557</v>
      </c>
      <c r="J38" s="175">
        <v>3450000000</v>
      </c>
      <c r="K38" s="175">
        <v>193050000000</v>
      </c>
      <c r="L38" s="175"/>
      <c r="M38" s="175"/>
      <c r="N38" s="175"/>
      <c r="O38" s="175"/>
      <c r="P38" s="175"/>
      <c r="Q38" s="175"/>
      <c r="R38" s="175"/>
      <c r="S38" s="175"/>
      <c r="T38" s="175"/>
      <c r="U38" s="175"/>
      <c r="V38" s="175"/>
      <c r="W38" s="175"/>
      <c r="X38" s="175">
        <v>3750000000</v>
      </c>
      <c r="Y38" s="175">
        <v>4050000000</v>
      </c>
      <c r="Z38" s="175">
        <v>6300000000</v>
      </c>
      <c r="AA38" s="176"/>
      <c r="AB38" s="175"/>
      <c r="AC38" s="175"/>
      <c r="AD38" s="175" t="s">
        <v>624</v>
      </c>
      <c r="AE38" s="170" t="str">
        <f>IFERROR(INDEX(Crosswalk!$D:$D,MATCH(H38,Crosswalk!$E:$E,0)),0)</f>
        <v>heavy or residual fuel oil</v>
      </c>
    </row>
    <row r="39" spans="1:31" ht="14.5" x14ac:dyDescent="0.35">
      <c r="A39" s="70" t="s">
        <v>550</v>
      </c>
      <c r="B39" s="70" t="s">
        <v>585</v>
      </c>
      <c r="C39" s="70" t="s">
        <v>78</v>
      </c>
      <c r="D39" s="70" t="s">
        <v>561</v>
      </c>
      <c r="E39" s="70" t="s">
        <v>561</v>
      </c>
      <c r="F39" s="70" t="s">
        <v>26</v>
      </c>
      <c r="G39" s="70" t="s">
        <v>555</v>
      </c>
      <c r="H39" s="70" t="s">
        <v>625</v>
      </c>
      <c r="I39" s="174" t="s">
        <v>557</v>
      </c>
      <c r="J39" s="172">
        <v>6186000000000</v>
      </c>
      <c r="K39" s="172">
        <v>6255000000000</v>
      </c>
      <c r="L39" s="172">
        <v>6406000000000</v>
      </c>
      <c r="M39" s="172">
        <v>6670000000000</v>
      </c>
      <c r="N39" s="172">
        <v>6521000000000</v>
      </c>
      <c r="O39" s="172">
        <v>4153000000000.0005</v>
      </c>
      <c r="P39" s="172">
        <v>3853000000000</v>
      </c>
      <c r="Q39" s="172">
        <v>4092000000000</v>
      </c>
      <c r="R39" s="172">
        <v>4318000000000</v>
      </c>
      <c r="S39" s="172">
        <v>5266000000000</v>
      </c>
      <c r="T39" s="172">
        <v>5199000000000</v>
      </c>
      <c r="U39" s="172">
        <v>5005000000000</v>
      </c>
      <c r="V39" s="172">
        <v>4384000000000</v>
      </c>
      <c r="W39" s="172">
        <v>5081000000000</v>
      </c>
      <c r="X39" s="172">
        <v>5294000000000</v>
      </c>
      <c r="Y39" s="172">
        <v>3225000000000</v>
      </c>
      <c r="Z39" s="172">
        <v>3647000000000</v>
      </c>
      <c r="AA39" s="173">
        <v>3663000000000</v>
      </c>
      <c r="AB39" s="172">
        <v>3330000000000</v>
      </c>
      <c r="AC39" s="172">
        <v>3515191722399.2183</v>
      </c>
      <c r="AD39" s="172" t="s">
        <v>626</v>
      </c>
      <c r="AE39" s="170" t="str">
        <f>IFERROR(INDEX(Crosswalk!$D:$D,MATCH(H39,Crosswalk!$E:$E,0)),0)</f>
        <v>biomass</v>
      </c>
    </row>
    <row r="40" spans="1:31" ht="14.5" x14ac:dyDescent="0.35">
      <c r="A40" s="71" t="s">
        <v>550</v>
      </c>
      <c r="B40" s="71" t="s">
        <v>585</v>
      </c>
      <c r="C40" s="71" t="s">
        <v>78</v>
      </c>
      <c r="D40" s="71" t="s">
        <v>627</v>
      </c>
      <c r="E40" s="71" t="s">
        <v>561</v>
      </c>
      <c r="F40" s="71" t="s">
        <v>26</v>
      </c>
      <c r="G40" s="71" t="s">
        <v>555</v>
      </c>
      <c r="H40" s="71" t="s">
        <v>556</v>
      </c>
      <c r="I40" s="177" t="s">
        <v>557</v>
      </c>
      <c r="J40" s="175">
        <v>14450943068876.398</v>
      </c>
      <c r="K40" s="175">
        <v>10364861744255.984</v>
      </c>
      <c r="L40" s="175">
        <v>12408763078642.219</v>
      </c>
      <c r="M40" s="175">
        <v>12657811625532.803</v>
      </c>
      <c r="N40" s="175">
        <v>13144925847067.756</v>
      </c>
      <c r="O40" s="175">
        <v>12900357820483.646</v>
      </c>
      <c r="P40" s="175">
        <v>13656340171651.102</v>
      </c>
      <c r="Q40" s="175">
        <v>11831770660057.135</v>
      </c>
      <c r="R40" s="175">
        <v>13085781100000</v>
      </c>
      <c r="S40" s="175">
        <v>12708368343000</v>
      </c>
      <c r="T40" s="175">
        <v>12865815844099.998</v>
      </c>
      <c r="U40" s="175">
        <v>13046640078299.998</v>
      </c>
      <c r="V40" s="175">
        <v>12352745485100</v>
      </c>
      <c r="W40" s="175">
        <v>12087637012000</v>
      </c>
      <c r="X40" s="175">
        <v>9303489534000</v>
      </c>
      <c r="Y40" s="175">
        <v>9157593535000</v>
      </c>
      <c r="Z40" s="175">
        <v>9678165905000</v>
      </c>
      <c r="AA40" s="176">
        <v>9941311618000</v>
      </c>
      <c r="AB40" s="175">
        <v>9938582803999.998</v>
      </c>
      <c r="AC40" s="175">
        <v>8776889364134.1602</v>
      </c>
      <c r="AD40" s="175" t="s">
        <v>628</v>
      </c>
      <c r="AE40" s="170" t="str">
        <f>IFERROR(INDEX(Crosswalk!$D:$D,MATCH(H40,Crosswalk!$E:$E,0)),0)</f>
        <v>natural gas</v>
      </c>
    </row>
    <row r="41" spans="1:31" ht="14.5" x14ac:dyDescent="0.35">
      <c r="A41" s="70" t="s">
        <v>550</v>
      </c>
      <c r="B41" s="70" t="s">
        <v>585</v>
      </c>
      <c r="C41" s="70" t="s">
        <v>78</v>
      </c>
      <c r="D41" s="70" t="s">
        <v>629</v>
      </c>
      <c r="E41" s="70" t="s">
        <v>630</v>
      </c>
      <c r="F41" s="70" t="s">
        <v>26</v>
      </c>
      <c r="G41" s="70" t="s">
        <v>555</v>
      </c>
      <c r="H41" s="70" t="s">
        <v>556</v>
      </c>
      <c r="I41" s="174" t="s">
        <v>557</v>
      </c>
      <c r="J41" s="172">
        <v>1597379200852.5281</v>
      </c>
      <c r="K41" s="172">
        <v>2044437963687.1941</v>
      </c>
      <c r="L41" s="172">
        <v>2585683698626.7998</v>
      </c>
      <c r="M41" s="172">
        <v>1780720338385.5337</v>
      </c>
      <c r="N41" s="172">
        <v>1814656822838.3921</v>
      </c>
      <c r="O41" s="172">
        <v>1800616385454.2351</v>
      </c>
      <c r="P41" s="172">
        <v>1663454601334.5354</v>
      </c>
      <c r="Q41" s="172">
        <v>1632373666749.8987</v>
      </c>
      <c r="R41" s="172">
        <v>1484635400000</v>
      </c>
      <c r="S41" s="172">
        <v>1387026498000</v>
      </c>
      <c r="T41" s="172">
        <v>1418221713100</v>
      </c>
      <c r="U41" s="172">
        <v>1498303423300.0002</v>
      </c>
      <c r="V41" s="172">
        <v>1418016829300</v>
      </c>
      <c r="W41" s="172">
        <v>1493504889000</v>
      </c>
      <c r="X41" s="172">
        <v>1264134742000.0002</v>
      </c>
      <c r="Y41" s="172">
        <v>1296586729000.0002</v>
      </c>
      <c r="Z41" s="172">
        <v>1366076181000</v>
      </c>
      <c r="AA41" s="173">
        <v>2166672716000</v>
      </c>
      <c r="AB41" s="172">
        <v>2242367195999.9995</v>
      </c>
      <c r="AC41" s="172">
        <v>2363924044493.6924</v>
      </c>
      <c r="AD41" s="172" t="s">
        <v>631</v>
      </c>
      <c r="AE41" s="170" t="str">
        <f>IFERROR(INDEX(Crosswalk!$D:$D,MATCH(H41,Crosswalk!$E:$E,0)),0)</f>
        <v>natural gas</v>
      </c>
    </row>
    <row r="42" spans="1:31" ht="14.5" x14ac:dyDescent="0.35">
      <c r="A42" s="71" t="s">
        <v>550</v>
      </c>
      <c r="B42" s="71" t="s">
        <v>585</v>
      </c>
      <c r="C42" s="71" t="s">
        <v>78</v>
      </c>
      <c r="D42" s="71" t="s">
        <v>629</v>
      </c>
      <c r="E42" s="71" t="s">
        <v>632</v>
      </c>
      <c r="F42" s="71" t="s">
        <v>26</v>
      </c>
      <c r="G42" s="71" t="s">
        <v>555</v>
      </c>
      <c r="H42" s="71" t="s">
        <v>556</v>
      </c>
      <c r="I42" s="177" t="s">
        <v>557</v>
      </c>
      <c r="J42" s="175">
        <v>9327030628587.7012</v>
      </c>
      <c r="K42" s="175">
        <v>10284734301829.906</v>
      </c>
      <c r="L42" s="175">
        <v>13752112900277.82</v>
      </c>
      <c r="M42" s="175">
        <v>12679139798024.496</v>
      </c>
      <c r="N42" s="175">
        <v>12755008236395.488</v>
      </c>
      <c r="O42" s="175">
        <v>12481907263461.734</v>
      </c>
      <c r="P42" s="175">
        <v>13992655692272.234</v>
      </c>
      <c r="Q42" s="175">
        <v>13754492370413.738</v>
      </c>
      <c r="R42" s="175">
        <v>12534901000000</v>
      </c>
      <c r="S42" s="175">
        <v>13421724433000</v>
      </c>
      <c r="T42" s="175">
        <v>13759073341799.998</v>
      </c>
      <c r="U42" s="175">
        <v>14122809132800</v>
      </c>
      <c r="V42" s="175">
        <v>16645270649900.002</v>
      </c>
      <c r="W42" s="175">
        <v>14710230454999.992</v>
      </c>
      <c r="X42" s="175">
        <v>13495274539999.996</v>
      </c>
      <c r="Y42" s="175">
        <v>14284316739000</v>
      </c>
      <c r="Z42" s="175">
        <v>14838836895999.996</v>
      </c>
      <c r="AA42" s="176">
        <v>15162439716000.004</v>
      </c>
      <c r="AB42" s="175">
        <v>15260106216999.998</v>
      </c>
      <c r="AC42" s="175">
        <v>15286905879193.305</v>
      </c>
      <c r="AD42" s="175" t="s">
        <v>633</v>
      </c>
      <c r="AE42" s="170" t="str">
        <f>IFERROR(INDEX(Crosswalk!$D:$D,MATCH(H42,Crosswalk!$E:$E,0)),0)</f>
        <v>natural gas</v>
      </c>
    </row>
    <row r="43" spans="1:31" ht="14.5" x14ac:dyDescent="0.35">
      <c r="A43" s="70" t="s">
        <v>550</v>
      </c>
      <c r="B43" s="70" t="s">
        <v>585</v>
      </c>
      <c r="C43" s="70" t="s">
        <v>78</v>
      </c>
      <c r="D43" s="70" t="s">
        <v>629</v>
      </c>
      <c r="E43" s="70" t="s">
        <v>634</v>
      </c>
      <c r="F43" s="70" t="s">
        <v>26</v>
      </c>
      <c r="G43" s="70" t="s">
        <v>555</v>
      </c>
      <c r="H43" s="70" t="s">
        <v>556</v>
      </c>
      <c r="I43" s="174" t="s">
        <v>557</v>
      </c>
      <c r="J43" s="172">
        <v>4446776988215.0615</v>
      </c>
      <c r="K43" s="172">
        <v>3999687336312.8047</v>
      </c>
      <c r="L43" s="172">
        <v>4950316301373.1963</v>
      </c>
      <c r="M43" s="172">
        <v>4965279661614.4678</v>
      </c>
      <c r="N43" s="172">
        <v>4543148778691.6523</v>
      </c>
      <c r="O43" s="172">
        <v>4884711136651.1914</v>
      </c>
      <c r="P43" s="172">
        <v>5199199586204.2598</v>
      </c>
      <c r="Q43" s="172">
        <v>4533598575337.8623</v>
      </c>
      <c r="R43" s="172">
        <v>4251045899999.9995</v>
      </c>
      <c r="S43" s="172">
        <v>4025199579000</v>
      </c>
      <c r="T43" s="172">
        <v>4131449444399.9995</v>
      </c>
      <c r="U43" s="172">
        <v>4107660874600</v>
      </c>
      <c r="V43" s="172">
        <v>4090347482699.9995</v>
      </c>
      <c r="W43" s="172">
        <v>4247219912000</v>
      </c>
      <c r="X43" s="172">
        <v>3928398220000.0005</v>
      </c>
      <c r="Y43" s="172">
        <v>4274549818000.0005</v>
      </c>
      <c r="Z43" s="172">
        <v>4704478533000</v>
      </c>
      <c r="AA43" s="173">
        <v>4816841922000</v>
      </c>
      <c r="AB43" s="172">
        <v>4629127867000</v>
      </c>
      <c r="AC43" s="172">
        <v>4853549887097.9268</v>
      </c>
      <c r="AD43" s="172" t="s">
        <v>635</v>
      </c>
      <c r="AE43" s="170" t="str">
        <f>IFERROR(INDEX(Crosswalk!$D:$D,MATCH(H43,Crosswalk!$E:$E,0)),0)</f>
        <v>natural gas</v>
      </c>
    </row>
    <row r="44" spans="1:31" ht="14.5" x14ac:dyDescent="0.35">
      <c r="A44" s="71" t="s">
        <v>550</v>
      </c>
      <c r="B44" s="71" t="s">
        <v>585</v>
      </c>
      <c r="C44" s="71" t="s">
        <v>78</v>
      </c>
      <c r="D44" s="71" t="s">
        <v>636</v>
      </c>
      <c r="E44" s="71" t="s">
        <v>637</v>
      </c>
      <c r="F44" s="71" t="s">
        <v>26</v>
      </c>
      <c r="G44" s="71" t="s">
        <v>555</v>
      </c>
      <c r="H44" s="71" t="s">
        <v>556</v>
      </c>
      <c r="I44" s="177" t="s">
        <v>557</v>
      </c>
      <c r="J44" s="175">
        <v>1609846413809.4014</v>
      </c>
      <c r="K44" s="175">
        <v>638999999999.99976</v>
      </c>
      <c r="L44" s="175">
        <v>936999999999.99988</v>
      </c>
      <c r="M44" s="175">
        <v>919467886266.44568</v>
      </c>
      <c r="N44" s="175">
        <v>830733727727.56836</v>
      </c>
      <c r="O44" s="175">
        <v>788748679240.50781</v>
      </c>
      <c r="P44" s="175">
        <v>1370342476615.9612</v>
      </c>
      <c r="Q44" s="175">
        <v>1298295105631.7849</v>
      </c>
      <c r="R44" s="175">
        <v>959070099999.99988</v>
      </c>
      <c r="S44" s="175">
        <v>936715800000</v>
      </c>
      <c r="T44" s="175">
        <v>886827899999.99988</v>
      </c>
      <c r="U44" s="175">
        <v>1126746100000</v>
      </c>
      <c r="V44" s="175">
        <v>1341786700000</v>
      </c>
      <c r="W44" s="175">
        <v>1547301400000</v>
      </c>
      <c r="X44" s="175">
        <v>1384429410000</v>
      </c>
      <c r="Y44" s="175">
        <v>1335335410000</v>
      </c>
      <c r="Z44" s="175">
        <v>1358142200000</v>
      </c>
      <c r="AA44" s="176">
        <v>1392348700000</v>
      </c>
      <c r="AB44" s="175">
        <v>1395722500000</v>
      </c>
      <c r="AC44" s="175">
        <v>1411855306281.2263</v>
      </c>
      <c r="AD44" s="175" t="s">
        <v>638</v>
      </c>
      <c r="AE44" s="170" t="str">
        <f>IFERROR(INDEX(Crosswalk!$D:$D,MATCH(H44,Crosswalk!$E:$E,0)),0)</f>
        <v>natural gas</v>
      </c>
    </row>
    <row r="45" spans="1:31" ht="14.5" x14ac:dyDescent="0.35">
      <c r="A45" s="70" t="s">
        <v>550</v>
      </c>
      <c r="B45" s="70" t="s">
        <v>585</v>
      </c>
      <c r="C45" s="70" t="s">
        <v>78</v>
      </c>
      <c r="D45" s="70" t="s">
        <v>636</v>
      </c>
      <c r="E45" s="70" t="s">
        <v>230</v>
      </c>
      <c r="F45" s="70" t="s">
        <v>26</v>
      </c>
      <c r="G45" s="70" t="s">
        <v>555</v>
      </c>
      <c r="H45" s="70" t="s">
        <v>556</v>
      </c>
      <c r="I45" s="174" t="s">
        <v>557</v>
      </c>
      <c r="J45" s="172">
        <v>1641260741797.7153</v>
      </c>
      <c r="K45" s="172">
        <v>1659671717903.1123</v>
      </c>
      <c r="L45" s="172">
        <v>1495515967908.8403</v>
      </c>
      <c r="M45" s="172">
        <v>1174070460891.978</v>
      </c>
      <c r="N45" s="172">
        <v>948765829739.82922</v>
      </c>
      <c r="O45" s="172">
        <v>832645009397.84265</v>
      </c>
      <c r="P45" s="172">
        <v>896226286916.91748</v>
      </c>
      <c r="Q45" s="172">
        <v>5120134601839.2002</v>
      </c>
      <c r="R45" s="172">
        <v>8584017799999.999</v>
      </c>
      <c r="S45" s="172">
        <v>8657460983000.001</v>
      </c>
      <c r="T45" s="172">
        <v>9059516438000</v>
      </c>
      <c r="U45" s="172">
        <v>9323980486500.002</v>
      </c>
      <c r="V45" s="172">
        <v>9212457806800</v>
      </c>
      <c r="W45" s="172">
        <v>9187473709000.002</v>
      </c>
      <c r="X45" s="172">
        <v>9176911000000</v>
      </c>
      <c r="Y45" s="172">
        <v>9195679970999.998</v>
      </c>
      <c r="Z45" s="172">
        <v>9032571899000</v>
      </c>
      <c r="AA45" s="173">
        <v>8454345551000</v>
      </c>
      <c r="AB45" s="172">
        <v>8366219270000.002</v>
      </c>
      <c r="AC45" s="172">
        <v>8137067156690.708</v>
      </c>
      <c r="AD45" s="172" t="s">
        <v>639</v>
      </c>
      <c r="AE45" s="170" t="str">
        <f>IFERROR(INDEX(Crosswalk!$D:$D,MATCH(H45,Crosswalk!$E:$E,0)),0)</f>
        <v>natural gas</v>
      </c>
    </row>
    <row r="46" spans="1:31" ht="14.5" x14ac:dyDescent="0.35">
      <c r="A46" s="71" t="s">
        <v>550</v>
      </c>
      <c r="B46" s="71" t="s">
        <v>585</v>
      </c>
      <c r="C46" s="71" t="s">
        <v>78</v>
      </c>
      <c r="D46" s="71" t="s">
        <v>636</v>
      </c>
      <c r="E46" s="71" t="s">
        <v>640</v>
      </c>
      <c r="F46" s="71" t="s">
        <v>26</v>
      </c>
      <c r="G46" s="71" t="s">
        <v>555</v>
      </c>
      <c r="H46" s="71" t="s">
        <v>556</v>
      </c>
      <c r="I46" s="177" t="s">
        <v>557</v>
      </c>
      <c r="J46" s="175">
        <v>54089557912.146645</v>
      </c>
      <c r="K46" s="175">
        <v>63228000000.000008</v>
      </c>
      <c r="L46" s="175">
        <v>46006499999.999992</v>
      </c>
      <c r="M46" s="175">
        <v>43985532496.384125</v>
      </c>
      <c r="N46" s="175">
        <v>40691322667.168777</v>
      </c>
      <c r="O46" s="175">
        <v>37664111762.59655</v>
      </c>
      <c r="P46" s="175">
        <v>63587089911.152573</v>
      </c>
      <c r="Q46" s="175">
        <v>81047022107.49411</v>
      </c>
      <c r="R46" s="175">
        <v>85947200000</v>
      </c>
      <c r="S46" s="175">
        <v>95649500000</v>
      </c>
      <c r="T46" s="175">
        <v>109932600000</v>
      </c>
      <c r="U46" s="175">
        <v>120632999999.99998</v>
      </c>
      <c r="V46" s="175">
        <v>122659800000.00002</v>
      </c>
      <c r="W46" s="175">
        <v>151612200000</v>
      </c>
      <c r="X46" s="175">
        <v>91990600000</v>
      </c>
      <c r="Y46" s="175">
        <v>83700720000</v>
      </c>
      <c r="Z46" s="175">
        <v>87566020000</v>
      </c>
      <c r="AA46" s="176">
        <v>89227400000</v>
      </c>
      <c r="AB46" s="175">
        <v>94432900000</v>
      </c>
      <c r="AC46" s="175">
        <v>91846367433.429428</v>
      </c>
      <c r="AD46" s="175" t="s">
        <v>641</v>
      </c>
      <c r="AE46" s="170" t="str">
        <f>IFERROR(INDEX(Crosswalk!$D:$D,MATCH(H46,Crosswalk!$E:$E,0)),0)</f>
        <v>natural gas</v>
      </c>
    </row>
    <row r="47" spans="1:31" ht="14.5" hidden="1" x14ac:dyDescent="0.35">
      <c r="A47" s="70" t="s">
        <v>550</v>
      </c>
      <c r="B47" s="70" t="s">
        <v>570</v>
      </c>
      <c r="C47" s="70" t="s">
        <v>642</v>
      </c>
      <c r="D47" s="70" t="s">
        <v>571</v>
      </c>
      <c r="E47" s="70" t="s">
        <v>561</v>
      </c>
      <c r="F47" s="70" t="s">
        <v>26</v>
      </c>
      <c r="G47" s="70" t="s">
        <v>555</v>
      </c>
      <c r="H47" s="70" t="s">
        <v>573</v>
      </c>
      <c r="I47" s="174" t="s">
        <v>557</v>
      </c>
      <c r="J47" s="172"/>
      <c r="K47" s="172"/>
      <c r="L47" s="172">
        <v>865009999999.99963</v>
      </c>
      <c r="M47" s="172">
        <v>20239999999.999996</v>
      </c>
      <c r="N47" s="172"/>
      <c r="O47" s="172">
        <v>1419999.9999999993</v>
      </c>
      <c r="P47" s="172">
        <v>12839999.999999993</v>
      </c>
      <c r="Q47" s="172">
        <v>9539999999.9999962</v>
      </c>
      <c r="R47" s="172"/>
      <c r="S47" s="172">
        <v>6999999.9999999963</v>
      </c>
      <c r="T47" s="172">
        <v>6999999.9999999963</v>
      </c>
      <c r="U47" s="172"/>
      <c r="V47" s="172"/>
      <c r="W47" s="172"/>
      <c r="X47" s="172"/>
      <c r="Y47" s="172"/>
      <c r="Z47" s="172"/>
      <c r="AA47" s="173"/>
      <c r="AB47" s="172"/>
      <c r="AC47" s="172"/>
      <c r="AD47" s="172" t="s">
        <v>643</v>
      </c>
    </row>
    <row r="48" spans="1:31" ht="14.5" hidden="1" x14ac:dyDescent="0.35">
      <c r="A48" s="71" t="s">
        <v>550</v>
      </c>
      <c r="B48" s="71" t="s">
        <v>570</v>
      </c>
      <c r="C48" s="71" t="s">
        <v>642</v>
      </c>
      <c r="D48" s="71" t="s">
        <v>571</v>
      </c>
      <c r="E48" s="71" t="s">
        <v>561</v>
      </c>
      <c r="F48" s="71" t="s">
        <v>26</v>
      </c>
      <c r="G48" s="71" t="s">
        <v>555</v>
      </c>
      <c r="H48" s="71" t="s">
        <v>575</v>
      </c>
      <c r="I48" s="177" t="s">
        <v>557</v>
      </c>
      <c r="J48" s="175">
        <v>2294632000000.001</v>
      </c>
      <c r="K48" s="175">
        <v>972636999999.99817</v>
      </c>
      <c r="L48" s="175">
        <v>1557732000000</v>
      </c>
      <c r="M48" s="175">
        <v>2959090999999.9985</v>
      </c>
      <c r="N48" s="175">
        <v>2957299040000.0029</v>
      </c>
      <c r="O48" s="175">
        <v>3218813509999.999</v>
      </c>
      <c r="P48" s="175">
        <v>3007521029999.9971</v>
      </c>
      <c r="Q48" s="175">
        <v>2693858000000.0044</v>
      </c>
      <c r="R48" s="175">
        <v>2655531000000.0039</v>
      </c>
      <c r="S48" s="175">
        <v>1251607408762.0327</v>
      </c>
      <c r="T48" s="175">
        <v>58935480903.680412</v>
      </c>
      <c r="U48" s="175">
        <v>1725496422083.8772</v>
      </c>
      <c r="V48" s="175">
        <v>1519570436537.6558</v>
      </c>
      <c r="W48" s="175">
        <v>3084532222563.5991</v>
      </c>
      <c r="X48" s="175">
        <v>3178987289232.6509</v>
      </c>
      <c r="Y48" s="175">
        <v>3452453898037.5737</v>
      </c>
      <c r="Z48" s="175">
        <v>2903712197071.7393</v>
      </c>
      <c r="AA48" s="176">
        <v>4065075775131.2065</v>
      </c>
      <c r="AB48" s="175">
        <v>4558538575488.0977</v>
      </c>
      <c r="AC48" s="175">
        <v>7920239931187.8291</v>
      </c>
      <c r="AD48" s="175" t="s">
        <v>644</v>
      </c>
    </row>
    <row r="49" spans="1:30" ht="14.5" hidden="1" x14ac:dyDescent="0.35">
      <c r="A49" s="70" t="s">
        <v>550</v>
      </c>
      <c r="B49" s="70" t="s">
        <v>570</v>
      </c>
      <c r="C49" s="70" t="s">
        <v>642</v>
      </c>
      <c r="D49" s="70" t="s">
        <v>571</v>
      </c>
      <c r="E49" s="70" t="s">
        <v>561</v>
      </c>
      <c r="F49" s="70" t="s">
        <v>26</v>
      </c>
      <c r="G49" s="70" t="s">
        <v>555</v>
      </c>
      <c r="H49" s="70" t="s">
        <v>562</v>
      </c>
      <c r="I49" s="174" t="s">
        <v>557</v>
      </c>
      <c r="J49" s="172">
        <v>9795999999.9999886</v>
      </c>
      <c r="K49" s="172">
        <v>1690999999.9507265</v>
      </c>
      <c r="L49" s="172">
        <v>1810999999.9837129</v>
      </c>
      <c r="M49" s="172">
        <v>1365999999.9949687</v>
      </c>
      <c r="N49" s="172">
        <v>1968819999.9939029</v>
      </c>
      <c r="O49" s="172">
        <v>5410949999.9897327</v>
      </c>
      <c r="P49" s="172">
        <v>3923639999.9498734</v>
      </c>
      <c r="Q49" s="172">
        <v>3040999999.9938006</v>
      </c>
      <c r="R49" s="172">
        <v>4490000000.1442699</v>
      </c>
      <c r="S49" s="172">
        <v>4036452662.5467935</v>
      </c>
      <c r="T49" s="172">
        <v>1704266425.1402037</v>
      </c>
      <c r="U49" s="172">
        <v>1182281257.9934921</v>
      </c>
      <c r="V49" s="172">
        <v>1675580373.3552632</v>
      </c>
      <c r="W49" s="172">
        <v>13495661033.170555</v>
      </c>
      <c r="X49" s="172">
        <v>6731352624.7006779</v>
      </c>
      <c r="Y49" s="172">
        <v>4976439261.2702236</v>
      </c>
      <c r="Z49" s="172">
        <v>2976914250.0126157</v>
      </c>
      <c r="AA49" s="173">
        <v>3158141273.560348</v>
      </c>
      <c r="AB49" s="172">
        <v>2729715453.320694</v>
      </c>
      <c r="AC49" s="172">
        <v>4742748355.893012</v>
      </c>
      <c r="AD49" s="172" t="s">
        <v>645</v>
      </c>
    </row>
    <row r="50" spans="1:30" ht="14.5" hidden="1" x14ac:dyDescent="0.35">
      <c r="A50" s="71" t="s">
        <v>550</v>
      </c>
      <c r="B50" s="71" t="s">
        <v>570</v>
      </c>
      <c r="C50" s="71" t="s">
        <v>642</v>
      </c>
      <c r="D50" s="71" t="s">
        <v>571</v>
      </c>
      <c r="E50" s="71" t="s">
        <v>561</v>
      </c>
      <c r="F50" s="71" t="s">
        <v>26</v>
      </c>
      <c r="G50" s="71" t="s">
        <v>555</v>
      </c>
      <c r="H50" s="71" t="s">
        <v>578</v>
      </c>
      <c r="I50" s="177" t="s">
        <v>557</v>
      </c>
      <c r="J50" s="175">
        <v>2790000000.00001</v>
      </c>
      <c r="K50" s="175">
        <v>7638000000.0729609</v>
      </c>
      <c r="L50" s="175">
        <v>11601000000.132835</v>
      </c>
      <c r="M50" s="175">
        <v>3253999999.8949256</v>
      </c>
      <c r="N50" s="175">
        <v>6685309999.9999981</v>
      </c>
      <c r="O50" s="175">
        <v>5217619999.9999952</v>
      </c>
      <c r="P50" s="175"/>
      <c r="Q50" s="175"/>
      <c r="R50" s="175">
        <v>22999999.999200001</v>
      </c>
      <c r="S50" s="175"/>
      <c r="T50" s="175">
        <v>287415000.00000137</v>
      </c>
      <c r="U50" s="175"/>
      <c r="V50" s="175"/>
      <c r="W50" s="175"/>
      <c r="X50" s="175"/>
      <c r="Y50" s="175"/>
      <c r="Z50" s="175"/>
      <c r="AA50" s="176"/>
      <c r="AB50" s="175"/>
      <c r="AC50" s="175"/>
      <c r="AD50" s="175" t="s">
        <v>646</v>
      </c>
    </row>
    <row r="51" spans="1:30" ht="14.5" hidden="1" x14ac:dyDescent="0.35">
      <c r="A51" s="70" t="s">
        <v>550</v>
      </c>
      <c r="B51" s="70" t="s">
        <v>570</v>
      </c>
      <c r="C51" s="70" t="s">
        <v>642</v>
      </c>
      <c r="D51" s="70" t="s">
        <v>571</v>
      </c>
      <c r="E51" s="70" t="s">
        <v>561</v>
      </c>
      <c r="F51" s="70" t="s">
        <v>26</v>
      </c>
      <c r="G51" s="70" t="s">
        <v>555</v>
      </c>
      <c r="H51" s="70" t="s">
        <v>20</v>
      </c>
      <c r="I51" s="174" t="s">
        <v>557</v>
      </c>
      <c r="J51" s="172"/>
      <c r="K51" s="172"/>
      <c r="L51" s="172"/>
      <c r="M51" s="172"/>
      <c r="N51" s="172"/>
      <c r="O51" s="172">
        <v>24790000.000649255</v>
      </c>
      <c r="P51" s="172"/>
      <c r="Q51" s="172"/>
      <c r="R51" s="172"/>
      <c r="S51" s="172"/>
      <c r="T51" s="172"/>
      <c r="U51" s="172"/>
      <c r="V51" s="172"/>
      <c r="W51" s="172"/>
      <c r="X51" s="172"/>
      <c r="Y51" s="172"/>
      <c r="Z51" s="172"/>
      <c r="AA51" s="173"/>
      <c r="AB51" s="172"/>
      <c r="AC51" s="172"/>
      <c r="AD51" s="172" t="s">
        <v>647</v>
      </c>
    </row>
    <row r="52" spans="1:30" ht="14.5" hidden="1" x14ac:dyDescent="0.35">
      <c r="A52" s="71" t="s">
        <v>550</v>
      </c>
      <c r="B52" s="71" t="s">
        <v>570</v>
      </c>
      <c r="C52" s="71" t="s">
        <v>642</v>
      </c>
      <c r="D52" s="71" t="s">
        <v>571</v>
      </c>
      <c r="E52" s="71" t="s">
        <v>561</v>
      </c>
      <c r="F52" s="71" t="s">
        <v>26</v>
      </c>
      <c r="G52" s="71" t="s">
        <v>555</v>
      </c>
      <c r="H52" s="71" t="s">
        <v>581</v>
      </c>
      <c r="I52" s="177" t="s">
        <v>557</v>
      </c>
      <c r="J52" s="175">
        <v>274229000000.00037</v>
      </c>
      <c r="K52" s="175"/>
      <c r="L52" s="175"/>
      <c r="M52" s="175"/>
      <c r="N52" s="175"/>
      <c r="O52" s="175">
        <v>349743689999.99994</v>
      </c>
      <c r="P52" s="175">
        <v>354400760000.00018</v>
      </c>
      <c r="Q52" s="175">
        <v>291344000000.00024</v>
      </c>
      <c r="R52" s="175">
        <v>286679000000</v>
      </c>
      <c r="S52" s="175">
        <v>253323822644.2131</v>
      </c>
      <c r="T52" s="175">
        <v>140102516943.02982</v>
      </c>
      <c r="U52" s="175">
        <v>92237713512.009079</v>
      </c>
      <c r="V52" s="175">
        <v>88863306861.428085</v>
      </c>
      <c r="W52" s="175">
        <v>81246043976.776886</v>
      </c>
      <c r="X52" s="175">
        <v>55884999170.785881</v>
      </c>
      <c r="Y52" s="175">
        <v>69779068734.907349</v>
      </c>
      <c r="Z52" s="175">
        <v>60091979257.936295</v>
      </c>
      <c r="AA52" s="176">
        <v>9026550908.5142574</v>
      </c>
      <c r="AB52" s="175"/>
      <c r="AC52" s="175"/>
      <c r="AD52" s="175" t="s">
        <v>648</v>
      </c>
    </row>
    <row r="53" spans="1:30" ht="14.5" hidden="1" x14ac:dyDescent="0.35">
      <c r="A53" s="70" t="s">
        <v>550</v>
      </c>
      <c r="B53" s="70" t="s">
        <v>570</v>
      </c>
      <c r="C53" s="70" t="s">
        <v>642</v>
      </c>
      <c r="D53" s="70" t="s">
        <v>571</v>
      </c>
      <c r="E53" s="70" t="s">
        <v>561</v>
      </c>
      <c r="F53" s="70" t="s">
        <v>26</v>
      </c>
      <c r="G53" s="70" t="s">
        <v>555</v>
      </c>
      <c r="H53" s="70" t="s">
        <v>556</v>
      </c>
      <c r="I53" s="174" t="s">
        <v>557</v>
      </c>
      <c r="J53" s="172">
        <v>13725921000646.801</v>
      </c>
      <c r="K53" s="172">
        <v>12645238000266.838</v>
      </c>
      <c r="L53" s="172">
        <v>13039647999767.094</v>
      </c>
      <c r="M53" s="172">
        <v>16161418000711.354</v>
      </c>
      <c r="N53" s="172">
        <v>13010421360236.805</v>
      </c>
      <c r="O53" s="172">
        <v>13706812960104.625</v>
      </c>
      <c r="P53" s="172">
        <v>13464404050117.506</v>
      </c>
      <c r="Q53" s="172">
        <v>14589170999780.008</v>
      </c>
      <c r="R53" s="172">
        <v>14400110000588.762</v>
      </c>
      <c r="S53" s="172">
        <v>19785416960435.621</v>
      </c>
      <c r="T53" s="172">
        <v>14764884399172.336</v>
      </c>
      <c r="U53" s="172">
        <v>21429376333315.332</v>
      </c>
      <c r="V53" s="172">
        <v>25215212686364.75</v>
      </c>
      <c r="W53" s="172">
        <v>25572362991875.34</v>
      </c>
      <c r="X53" s="172">
        <v>23695644266000.938</v>
      </c>
      <c r="Y53" s="172">
        <v>25847507273965.5</v>
      </c>
      <c r="Z53" s="172">
        <v>20211783662572.641</v>
      </c>
      <c r="AA53" s="173">
        <v>21704702060763.965</v>
      </c>
      <c r="AB53" s="172">
        <v>14288154273482.475</v>
      </c>
      <c r="AC53" s="172">
        <v>16739270710328.594</v>
      </c>
      <c r="AD53" s="172" t="s">
        <v>649</v>
      </c>
    </row>
    <row r="54" spans="1:30" ht="14.5" hidden="1" x14ac:dyDescent="0.35">
      <c r="A54" s="71" t="s">
        <v>550</v>
      </c>
      <c r="B54" s="71" t="s">
        <v>570</v>
      </c>
      <c r="C54" s="71" t="s">
        <v>642</v>
      </c>
      <c r="D54" s="71" t="s">
        <v>571</v>
      </c>
      <c r="E54" s="71" t="s">
        <v>561</v>
      </c>
      <c r="F54" s="71" t="s">
        <v>26</v>
      </c>
      <c r="G54" s="71" t="s">
        <v>555</v>
      </c>
      <c r="H54" s="71" t="s">
        <v>111</v>
      </c>
      <c r="I54" s="177" t="s">
        <v>557</v>
      </c>
      <c r="J54" s="175">
        <v>401999999.99999958</v>
      </c>
      <c r="K54" s="175">
        <v>30999999.999600001</v>
      </c>
      <c r="L54" s="175">
        <v>94999999.999148279</v>
      </c>
      <c r="M54" s="175"/>
      <c r="N54" s="175"/>
      <c r="O54" s="175"/>
      <c r="P54" s="175"/>
      <c r="Q54" s="175"/>
      <c r="R54" s="175"/>
      <c r="S54" s="175">
        <v>3265935.8170440993</v>
      </c>
      <c r="T54" s="175"/>
      <c r="U54" s="175"/>
      <c r="V54" s="175"/>
      <c r="W54" s="175"/>
      <c r="X54" s="175"/>
      <c r="Y54" s="175">
        <v>507671358.81367242</v>
      </c>
      <c r="Z54" s="175">
        <v>583737700</v>
      </c>
      <c r="AA54" s="176"/>
      <c r="AB54" s="175"/>
      <c r="AC54" s="175">
        <v>441579622.23959261</v>
      </c>
      <c r="AD54" s="175" t="s">
        <v>650</v>
      </c>
    </row>
    <row r="55" spans="1:30" ht="14.5" hidden="1" x14ac:dyDescent="0.35">
      <c r="A55" s="70" t="s">
        <v>550</v>
      </c>
      <c r="B55" s="70" t="s">
        <v>570</v>
      </c>
      <c r="C55" s="70" t="s">
        <v>642</v>
      </c>
      <c r="D55" s="70" t="s">
        <v>651</v>
      </c>
      <c r="E55" s="70" t="s">
        <v>561</v>
      </c>
      <c r="F55" s="70" t="s">
        <v>26</v>
      </c>
      <c r="G55" s="70" t="s">
        <v>555</v>
      </c>
      <c r="H55" s="70" t="s">
        <v>652</v>
      </c>
      <c r="I55" s="174" t="s">
        <v>557</v>
      </c>
      <c r="J55" s="172"/>
      <c r="K55" s="172"/>
      <c r="L55" s="172"/>
      <c r="M55" s="172"/>
      <c r="N55" s="172"/>
      <c r="O55" s="172"/>
      <c r="P55" s="172"/>
      <c r="Q55" s="172"/>
      <c r="R55" s="172"/>
      <c r="S55" s="172"/>
      <c r="T55" s="172"/>
      <c r="U55" s="172">
        <v>19842829403.704002</v>
      </c>
      <c r="V55" s="172">
        <v>27208795311.303291</v>
      </c>
      <c r="W55" s="172">
        <v>4982557274610.21</v>
      </c>
      <c r="X55" s="172">
        <v>22302175785252.469</v>
      </c>
      <c r="Y55" s="172">
        <v>20025935904508.309</v>
      </c>
      <c r="Z55" s="172">
        <v>13995490793751.67</v>
      </c>
      <c r="AA55" s="173">
        <v>16066258097672.92</v>
      </c>
      <c r="AB55" s="172">
        <v>16318529697774.867</v>
      </c>
      <c r="AC55" s="172">
        <v>22047661796808.285</v>
      </c>
      <c r="AD55" s="172" t="s">
        <v>653</v>
      </c>
    </row>
    <row r="56" spans="1:30" ht="14.5" hidden="1" x14ac:dyDescent="0.35">
      <c r="A56" s="71" t="s">
        <v>550</v>
      </c>
      <c r="B56" s="71" t="s">
        <v>570</v>
      </c>
      <c r="C56" s="71" t="s">
        <v>642</v>
      </c>
      <c r="D56" s="71" t="s">
        <v>651</v>
      </c>
      <c r="E56" s="71" t="s">
        <v>561</v>
      </c>
      <c r="F56" s="71" t="s">
        <v>26</v>
      </c>
      <c r="G56" s="71" t="s">
        <v>555</v>
      </c>
      <c r="H56" s="71" t="s">
        <v>654</v>
      </c>
      <c r="I56" s="177" t="s">
        <v>557</v>
      </c>
      <c r="J56" s="175">
        <v>17489921000133.322</v>
      </c>
      <c r="K56" s="175">
        <v>24215946000057.031</v>
      </c>
      <c r="L56" s="175">
        <v>16833239000037.506</v>
      </c>
      <c r="M56" s="175">
        <v>16201702999389.605</v>
      </c>
      <c r="N56" s="175">
        <v>11658529960413.811</v>
      </c>
      <c r="O56" s="175">
        <v>10644168839769.344</v>
      </c>
      <c r="P56" s="175">
        <v>10155654629638.098</v>
      </c>
      <c r="Q56" s="175">
        <v>10265728000069.113</v>
      </c>
      <c r="R56" s="175">
        <v>8768387999878.0752</v>
      </c>
      <c r="S56" s="175">
        <v>8298205650889.1748</v>
      </c>
      <c r="T56" s="175">
        <v>7385694250961.7275</v>
      </c>
      <c r="U56" s="175">
        <v>8774088952159.4209</v>
      </c>
      <c r="V56" s="175">
        <v>11954367879227.07</v>
      </c>
      <c r="W56" s="175">
        <v>11167169546447.129</v>
      </c>
      <c r="X56" s="175">
        <v>10094622514506.686</v>
      </c>
      <c r="Y56" s="175">
        <v>7935630253581.4854</v>
      </c>
      <c r="Z56" s="175">
        <v>10612590524426.098</v>
      </c>
      <c r="AA56" s="176">
        <v>9780134779285.7578</v>
      </c>
      <c r="AB56" s="175">
        <v>13249429769705.275</v>
      </c>
      <c r="AC56" s="175">
        <v>17901057998065.699</v>
      </c>
      <c r="AD56" s="175" t="s">
        <v>655</v>
      </c>
    </row>
    <row r="57" spans="1:30" ht="14.5" hidden="1" x14ac:dyDescent="0.35">
      <c r="A57" s="70" t="s">
        <v>550</v>
      </c>
      <c r="B57" s="70" t="s">
        <v>570</v>
      </c>
      <c r="C57" s="70" t="s">
        <v>642</v>
      </c>
      <c r="D57" s="70" t="s">
        <v>651</v>
      </c>
      <c r="E57" s="70" t="s">
        <v>561</v>
      </c>
      <c r="F57" s="70" t="s">
        <v>26</v>
      </c>
      <c r="G57" s="70" t="s">
        <v>555</v>
      </c>
      <c r="H57" s="70" t="s">
        <v>656</v>
      </c>
      <c r="I57" s="174" t="s">
        <v>557</v>
      </c>
      <c r="J57" s="172"/>
      <c r="K57" s="172"/>
      <c r="L57" s="172"/>
      <c r="M57" s="172"/>
      <c r="N57" s="172"/>
      <c r="O57" s="172"/>
      <c r="P57" s="172"/>
      <c r="Q57" s="172"/>
      <c r="R57" s="172"/>
      <c r="S57" s="172"/>
      <c r="T57" s="172"/>
      <c r="U57" s="172">
        <v>871960000</v>
      </c>
      <c r="V57" s="172"/>
      <c r="W57" s="172">
        <v>9178000000</v>
      </c>
      <c r="X57" s="172">
        <v>2051819599.9999995</v>
      </c>
      <c r="Y57" s="172">
        <v>75414670700</v>
      </c>
      <c r="Z57" s="172">
        <v>49160717300</v>
      </c>
      <c r="AA57" s="173">
        <v>770909000</v>
      </c>
      <c r="AB57" s="172"/>
      <c r="AC57" s="172"/>
      <c r="AD57" s="172" t="s">
        <v>657</v>
      </c>
    </row>
    <row r="58" spans="1:30" ht="14.5" hidden="1" x14ac:dyDescent="0.35">
      <c r="A58" s="71" t="s">
        <v>550</v>
      </c>
      <c r="B58" s="71" t="s">
        <v>570</v>
      </c>
      <c r="C58" s="71" t="s">
        <v>642</v>
      </c>
      <c r="D58" s="71" t="s">
        <v>651</v>
      </c>
      <c r="E58" s="71" t="s">
        <v>561</v>
      </c>
      <c r="F58" s="71" t="s">
        <v>26</v>
      </c>
      <c r="G58" s="71" t="s">
        <v>555</v>
      </c>
      <c r="H58" s="71" t="s">
        <v>157</v>
      </c>
      <c r="I58" s="177" t="s">
        <v>557</v>
      </c>
      <c r="J58" s="175">
        <v>24184898000000.066</v>
      </c>
      <c r="K58" s="175">
        <v>22776179999850.25</v>
      </c>
      <c r="L58" s="175">
        <v>25587191999500.395</v>
      </c>
      <c r="M58" s="175">
        <v>23166289000440.82</v>
      </c>
      <c r="N58" s="175">
        <v>19729645219649.809</v>
      </c>
      <c r="O58" s="175">
        <v>18720886959936.672</v>
      </c>
      <c r="P58" s="175">
        <v>19702658959802.168</v>
      </c>
      <c r="Q58" s="175">
        <v>20342057000385.75</v>
      </c>
      <c r="R58" s="175">
        <v>22029655999799.711</v>
      </c>
      <c r="S58" s="175">
        <v>19775725899544.016</v>
      </c>
      <c r="T58" s="175">
        <v>21000095333581.758</v>
      </c>
      <c r="U58" s="175">
        <v>11547103857244.688</v>
      </c>
      <c r="V58" s="175">
        <v>10028542362321.496</v>
      </c>
      <c r="W58" s="175">
        <v>6723894200500.1172</v>
      </c>
      <c r="X58" s="175">
        <v>6933908369671.6943</v>
      </c>
      <c r="Y58" s="175">
        <v>1543010656267.2803</v>
      </c>
      <c r="Z58" s="175">
        <v>1453289223067.3232</v>
      </c>
      <c r="AA58" s="176">
        <v>1334039652458.3181</v>
      </c>
      <c r="AB58" s="175">
        <v>1301047058199.4419</v>
      </c>
      <c r="AC58" s="175">
        <v>2497935571946.9731</v>
      </c>
      <c r="AD58" s="175" t="s">
        <v>658</v>
      </c>
    </row>
    <row r="59" spans="1:30" ht="14.5" hidden="1" x14ac:dyDescent="0.35">
      <c r="A59" s="70" t="s">
        <v>550</v>
      </c>
      <c r="B59" s="70" t="s">
        <v>570</v>
      </c>
      <c r="C59" s="70" t="s">
        <v>642</v>
      </c>
      <c r="D59" s="70" t="s">
        <v>651</v>
      </c>
      <c r="E59" s="70" t="s">
        <v>561</v>
      </c>
      <c r="F59" s="70" t="s">
        <v>26</v>
      </c>
      <c r="G59" s="70" t="s">
        <v>555</v>
      </c>
      <c r="H59" s="70" t="s">
        <v>573</v>
      </c>
      <c r="I59" s="174" t="s">
        <v>557</v>
      </c>
      <c r="J59" s="172">
        <v>223097000000.00009</v>
      </c>
      <c r="K59" s="172">
        <v>162451999999.99997</v>
      </c>
      <c r="L59" s="172">
        <v>749488000000.00061</v>
      </c>
      <c r="M59" s="172">
        <v>203083999999.99881</v>
      </c>
      <c r="N59" s="172">
        <v>131390049999.99971</v>
      </c>
      <c r="O59" s="172">
        <v>81278479999.999924</v>
      </c>
      <c r="P59" s="172">
        <v>84625070000.000015</v>
      </c>
      <c r="Q59" s="172">
        <v>99041999999.999908</v>
      </c>
      <c r="R59" s="172">
        <v>101260999999.99997</v>
      </c>
      <c r="S59" s="172">
        <v>59756825605.402695</v>
      </c>
      <c r="T59" s="172">
        <v>82992014160.931412</v>
      </c>
      <c r="U59" s="172"/>
      <c r="V59" s="172"/>
      <c r="W59" s="172"/>
      <c r="X59" s="172"/>
      <c r="Y59" s="172"/>
      <c r="Z59" s="172"/>
      <c r="AA59" s="173"/>
      <c r="AB59" s="172"/>
      <c r="AC59" s="172"/>
      <c r="AD59" s="172" t="s">
        <v>659</v>
      </c>
    </row>
    <row r="60" spans="1:30" ht="14.5" hidden="1" x14ac:dyDescent="0.35">
      <c r="A60" s="71" t="s">
        <v>550</v>
      </c>
      <c r="B60" s="71" t="s">
        <v>570</v>
      </c>
      <c r="C60" s="71" t="s">
        <v>642</v>
      </c>
      <c r="D60" s="71" t="s">
        <v>651</v>
      </c>
      <c r="E60" s="71" t="s">
        <v>561</v>
      </c>
      <c r="F60" s="71" t="s">
        <v>26</v>
      </c>
      <c r="G60" s="71" t="s">
        <v>555</v>
      </c>
      <c r="H60" s="71" t="s">
        <v>575</v>
      </c>
      <c r="I60" s="177" t="s">
        <v>557</v>
      </c>
      <c r="J60" s="175"/>
      <c r="K60" s="175">
        <v>76914000000</v>
      </c>
      <c r="L60" s="175">
        <v>54075000000.000023</v>
      </c>
      <c r="M60" s="175"/>
      <c r="N60" s="175"/>
      <c r="O60" s="175"/>
      <c r="P60" s="175"/>
      <c r="Q60" s="175"/>
      <c r="R60" s="175"/>
      <c r="S60" s="175">
        <v>1169652933243.8418</v>
      </c>
      <c r="T60" s="175">
        <v>2599458412027.0889</v>
      </c>
      <c r="U60" s="175">
        <v>2192397173615.2432</v>
      </c>
      <c r="V60" s="175">
        <v>2000260219950.3999</v>
      </c>
      <c r="W60" s="175">
        <v>1654350618715.7598</v>
      </c>
      <c r="X60" s="175">
        <v>1445542874119.8499</v>
      </c>
      <c r="Y60" s="175">
        <v>1596117004935.6909</v>
      </c>
      <c r="Z60" s="175">
        <v>1015807828714.5531</v>
      </c>
      <c r="AA60" s="176">
        <v>314074877988.66895</v>
      </c>
      <c r="AB60" s="175">
        <v>159731531217.24951</v>
      </c>
      <c r="AC60" s="175">
        <v>196405588558.89142</v>
      </c>
      <c r="AD60" s="175" t="s">
        <v>660</v>
      </c>
    </row>
    <row r="61" spans="1:30" ht="14.5" hidden="1" x14ac:dyDescent="0.35">
      <c r="A61" s="70" t="s">
        <v>550</v>
      </c>
      <c r="B61" s="70" t="s">
        <v>570</v>
      </c>
      <c r="C61" s="70" t="s">
        <v>642</v>
      </c>
      <c r="D61" s="70" t="s">
        <v>651</v>
      </c>
      <c r="E61" s="70" t="s">
        <v>561</v>
      </c>
      <c r="F61" s="70" t="s">
        <v>26</v>
      </c>
      <c r="G61" s="70" t="s">
        <v>555</v>
      </c>
      <c r="H61" s="70" t="s">
        <v>562</v>
      </c>
      <c r="I61" s="174" t="s">
        <v>557</v>
      </c>
      <c r="J61" s="172">
        <v>24305000000</v>
      </c>
      <c r="K61" s="172">
        <v>72968000001.007355</v>
      </c>
      <c r="L61" s="172">
        <v>1574999999.9994154</v>
      </c>
      <c r="M61" s="172"/>
      <c r="N61" s="172">
        <v>1868629999.9499214</v>
      </c>
      <c r="O61" s="172">
        <v>1557860000.0023954</v>
      </c>
      <c r="P61" s="172"/>
      <c r="Q61" s="172"/>
      <c r="R61" s="172"/>
      <c r="S61" s="172">
        <v>24708400887.589279</v>
      </c>
      <c r="T61" s="172">
        <v>17416072004.67767</v>
      </c>
      <c r="U61" s="172">
        <v>3809110745.69344</v>
      </c>
      <c r="V61" s="172">
        <v>5321190881.1963558</v>
      </c>
      <c r="W61" s="172">
        <v>10382371966.876104</v>
      </c>
      <c r="X61" s="172">
        <v>6706489760.5854683</v>
      </c>
      <c r="Y61" s="172">
        <v>3893934318.0219216</v>
      </c>
      <c r="Z61" s="172">
        <v>10489691852.15522</v>
      </c>
      <c r="AA61" s="173">
        <v>9162029793.0134468</v>
      </c>
      <c r="AB61" s="172">
        <v>12533512894.452847</v>
      </c>
      <c r="AC61" s="172">
        <v>15411183740.531441</v>
      </c>
      <c r="AD61" s="172" t="s">
        <v>661</v>
      </c>
    </row>
    <row r="62" spans="1:30" ht="14.5" hidden="1" x14ac:dyDescent="0.35">
      <c r="A62" s="71" t="s">
        <v>550</v>
      </c>
      <c r="B62" s="71" t="s">
        <v>570</v>
      </c>
      <c r="C62" s="71" t="s">
        <v>642</v>
      </c>
      <c r="D62" s="71" t="s">
        <v>651</v>
      </c>
      <c r="E62" s="71" t="s">
        <v>561</v>
      </c>
      <c r="F62" s="71" t="s">
        <v>26</v>
      </c>
      <c r="G62" s="71" t="s">
        <v>555</v>
      </c>
      <c r="H62" s="71" t="s">
        <v>20</v>
      </c>
      <c r="I62" s="177" t="s">
        <v>557</v>
      </c>
      <c r="J62" s="175"/>
      <c r="K62" s="175"/>
      <c r="L62" s="175"/>
      <c r="M62" s="175"/>
      <c r="N62" s="175"/>
      <c r="O62" s="175"/>
      <c r="P62" s="175"/>
      <c r="Q62" s="175"/>
      <c r="R62" s="175"/>
      <c r="S62" s="175"/>
      <c r="T62" s="175"/>
      <c r="U62" s="175">
        <v>453334987.77086359</v>
      </c>
      <c r="V62" s="175">
        <v>399375040.37085044</v>
      </c>
      <c r="W62" s="175">
        <v>458702317.04628277</v>
      </c>
      <c r="X62" s="175">
        <v>697852968.49205053</v>
      </c>
      <c r="Y62" s="175">
        <v>744855039.45635176</v>
      </c>
      <c r="Z62" s="175"/>
      <c r="AA62" s="176"/>
      <c r="AB62" s="175"/>
      <c r="AC62" s="175"/>
      <c r="AD62" s="175" t="s">
        <v>662</v>
      </c>
    </row>
    <row r="63" spans="1:30" ht="14.5" hidden="1" x14ac:dyDescent="0.35">
      <c r="A63" s="70" t="s">
        <v>550</v>
      </c>
      <c r="B63" s="70" t="s">
        <v>570</v>
      </c>
      <c r="C63" s="70" t="s">
        <v>642</v>
      </c>
      <c r="D63" s="70" t="s">
        <v>651</v>
      </c>
      <c r="E63" s="70" t="s">
        <v>561</v>
      </c>
      <c r="F63" s="70" t="s">
        <v>26</v>
      </c>
      <c r="G63" s="70" t="s">
        <v>555</v>
      </c>
      <c r="H63" s="70" t="s">
        <v>581</v>
      </c>
      <c r="I63" s="174" t="s">
        <v>557</v>
      </c>
      <c r="J63" s="172">
        <v>878298000000.0011</v>
      </c>
      <c r="K63" s="172">
        <v>1019770999999.9998</v>
      </c>
      <c r="L63" s="172">
        <v>1064089999999.9996</v>
      </c>
      <c r="M63" s="172">
        <v>503728999999.99976</v>
      </c>
      <c r="N63" s="172">
        <v>537967680000.00073</v>
      </c>
      <c r="O63" s="172">
        <v>578340409999.99866</v>
      </c>
      <c r="P63" s="172">
        <v>596060580000.00024</v>
      </c>
      <c r="Q63" s="172">
        <v>548518999999.99988</v>
      </c>
      <c r="R63" s="172">
        <v>607619000000</v>
      </c>
      <c r="S63" s="172">
        <v>129409999999.99986</v>
      </c>
      <c r="T63" s="172">
        <v>1470468659111.5098</v>
      </c>
      <c r="U63" s="172"/>
      <c r="V63" s="172"/>
      <c r="W63" s="172">
        <v>26931449806.999996</v>
      </c>
      <c r="X63" s="172">
        <v>341071431028.22711</v>
      </c>
      <c r="Y63" s="172">
        <v>324889757798.12073</v>
      </c>
      <c r="Z63" s="172">
        <v>401855386965.2489</v>
      </c>
      <c r="AA63" s="173">
        <v>363817578735.57776</v>
      </c>
      <c r="AB63" s="172">
        <v>327530555662.8266</v>
      </c>
      <c r="AC63" s="172">
        <v>257131213696.33765</v>
      </c>
      <c r="AD63" s="172" t="s">
        <v>663</v>
      </c>
    </row>
    <row r="64" spans="1:30" ht="14.5" hidden="1" x14ac:dyDescent="0.35">
      <c r="A64" s="71" t="s">
        <v>550</v>
      </c>
      <c r="B64" s="71" t="s">
        <v>570</v>
      </c>
      <c r="C64" s="71" t="s">
        <v>642</v>
      </c>
      <c r="D64" s="71" t="s">
        <v>651</v>
      </c>
      <c r="E64" s="71" t="s">
        <v>561</v>
      </c>
      <c r="F64" s="71" t="s">
        <v>26</v>
      </c>
      <c r="G64" s="71" t="s">
        <v>555</v>
      </c>
      <c r="H64" s="71" t="s">
        <v>664</v>
      </c>
      <c r="I64" s="177" t="s">
        <v>557</v>
      </c>
      <c r="J64" s="175"/>
      <c r="K64" s="175"/>
      <c r="L64" s="175"/>
      <c r="M64" s="175">
        <v>4214449999985.646</v>
      </c>
      <c r="N64" s="175">
        <v>3843139920023.4214</v>
      </c>
      <c r="O64" s="175">
        <v>3452245160008.2549</v>
      </c>
      <c r="P64" s="175">
        <v>3976279990006.0293</v>
      </c>
      <c r="Q64" s="175">
        <v>3907734000022.2705</v>
      </c>
      <c r="R64" s="175">
        <v>3930388000005.7827</v>
      </c>
      <c r="S64" s="175"/>
      <c r="T64" s="175"/>
      <c r="U64" s="175"/>
      <c r="V64" s="175"/>
      <c r="W64" s="175"/>
      <c r="X64" s="175"/>
      <c r="Y64" s="175"/>
      <c r="Z64" s="175"/>
      <c r="AA64" s="176"/>
      <c r="AB64" s="175"/>
      <c r="AC64" s="175"/>
      <c r="AD64" s="175" t="s">
        <v>665</v>
      </c>
    </row>
    <row r="65" spans="1:30" ht="14.5" hidden="1" x14ac:dyDescent="0.35">
      <c r="A65" s="70" t="s">
        <v>550</v>
      </c>
      <c r="B65" s="70" t="s">
        <v>570</v>
      </c>
      <c r="C65" s="70" t="s">
        <v>642</v>
      </c>
      <c r="D65" s="70" t="s">
        <v>651</v>
      </c>
      <c r="E65" s="70" t="s">
        <v>561</v>
      </c>
      <c r="F65" s="70" t="s">
        <v>26</v>
      </c>
      <c r="G65" s="70" t="s">
        <v>555</v>
      </c>
      <c r="H65" s="70" t="s">
        <v>556</v>
      </c>
      <c r="I65" s="174" t="s">
        <v>557</v>
      </c>
      <c r="J65" s="172">
        <v>245527909011570.09</v>
      </c>
      <c r="K65" s="172">
        <v>233365720004925.38</v>
      </c>
      <c r="L65" s="172">
        <v>287656442994865.19</v>
      </c>
      <c r="M65" s="172">
        <v>248855973010954.94</v>
      </c>
      <c r="N65" s="172">
        <v>210877569863840.5</v>
      </c>
      <c r="O65" s="172">
        <v>199258565651520.94</v>
      </c>
      <c r="P65" s="172">
        <v>184499071701609.72</v>
      </c>
      <c r="Q65" s="172">
        <v>185714641997200.53</v>
      </c>
      <c r="R65" s="172">
        <v>187261697007655.03</v>
      </c>
      <c r="S65" s="172">
        <v>199392685841108.53</v>
      </c>
      <c r="T65" s="172">
        <v>223367652981118.13</v>
      </c>
      <c r="U65" s="172">
        <v>208460578911442.97</v>
      </c>
      <c r="V65" s="172">
        <v>207053773476642.09</v>
      </c>
      <c r="W65" s="172">
        <v>221132359762707.75</v>
      </c>
      <c r="X65" s="172">
        <v>198732094111142.03</v>
      </c>
      <c r="Y65" s="172">
        <v>183692275480745.91</v>
      </c>
      <c r="Z65" s="172">
        <v>173528734924001.13</v>
      </c>
      <c r="AA65" s="173">
        <v>153998336456039.09</v>
      </c>
      <c r="AB65" s="172">
        <v>152051526780904.34</v>
      </c>
      <c r="AC65" s="172">
        <v>132403674827086.31</v>
      </c>
      <c r="AD65" s="172" t="s">
        <v>666</v>
      </c>
    </row>
    <row r="66" spans="1:30" ht="14.5" hidden="1" x14ac:dyDescent="0.35">
      <c r="A66" s="71" t="s">
        <v>550</v>
      </c>
      <c r="B66" s="71" t="s">
        <v>570</v>
      </c>
      <c r="C66" s="71" t="s">
        <v>642</v>
      </c>
      <c r="D66" s="71" t="s">
        <v>651</v>
      </c>
      <c r="E66" s="71" t="s">
        <v>561</v>
      </c>
      <c r="F66" s="71" t="s">
        <v>26</v>
      </c>
      <c r="G66" s="71" t="s">
        <v>555</v>
      </c>
      <c r="H66" s="71" t="s">
        <v>667</v>
      </c>
      <c r="I66" s="177" t="s">
        <v>557</v>
      </c>
      <c r="J66" s="175">
        <v>13582347000185.549</v>
      </c>
      <c r="K66" s="175">
        <v>13007054000029.48</v>
      </c>
      <c r="L66" s="175">
        <v>16845419000283.869</v>
      </c>
      <c r="M66" s="175">
        <v>11560785999818.316</v>
      </c>
      <c r="N66" s="175">
        <v>12107783560029.98</v>
      </c>
      <c r="O66" s="175">
        <v>13434436969835.244</v>
      </c>
      <c r="P66" s="175">
        <v>11491630699924.402</v>
      </c>
      <c r="Q66" s="175">
        <v>10860883000108.807</v>
      </c>
      <c r="R66" s="175">
        <v>7709192000131.5723</v>
      </c>
      <c r="S66" s="175">
        <v>7067596432958.9707</v>
      </c>
      <c r="T66" s="175">
        <v>3276388092265.6567</v>
      </c>
      <c r="U66" s="175">
        <v>3237473671098.8525</v>
      </c>
      <c r="V66" s="175">
        <v>3296036347134.5791</v>
      </c>
      <c r="W66" s="175">
        <v>4315365998741.813</v>
      </c>
      <c r="X66" s="175">
        <v>5325295965626.0098</v>
      </c>
      <c r="Y66" s="175">
        <v>5030779654300.001</v>
      </c>
      <c r="Z66" s="175">
        <v>2431315442000</v>
      </c>
      <c r="AA66" s="176">
        <v>2977458708000</v>
      </c>
      <c r="AB66" s="175">
        <v>2663893171000</v>
      </c>
      <c r="AC66" s="175">
        <v>935572295975.1792</v>
      </c>
      <c r="AD66" s="175" t="s">
        <v>668</v>
      </c>
    </row>
    <row r="67" spans="1:30" ht="14.5" hidden="1" x14ac:dyDescent="0.35">
      <c r="A67" s="70" t="s">
        <v>550</v>
      </c>
      <c r="B67" s="70" t="s">
        <v>570</v>
      </c>
      <c r="C67" s="70" t="s">
        <v>642</v>
      </c>
      <c r="D67" s="70" t="s">
        <v>651</v>
      </c>
      <c r="E67" s="70" t="s">
        <v>561</v>
      </c>
      <c r="F67" s="70" t="s">
        <v>26</v>
      </c>
      <c r="G67" s="70" t="s">
        <v>555</v>
      </c>
      <c r="H67" s="70" t="s">
        <v>111</v>
      </c>
      <c r="I67" s="174" t="s">
        <v>557</v>
      </c>
      <c r="J67" s="172">
        <v>7103999999.9999914</v>
      </c>
      <c r="K67" s="172">
        <v>8523999999.8772001</v>
      </c>
      <c r="L67" s="172"/>
      <c r="M67" s="172">
        <v>12139000000.23992</v>
      </c>
      <c r="N67" s="172">
        <v>1833680000</v>
      </c>
      <c r="O67" s="172">
        <v>5403550000</v>
      </c>
      <c r="P67" s="172">
        <v>4493660000</v>
      </c>
      <c r="Q67" s="172">
        <v>4220000000.0547132</v>
      </c>
      <c r="R67" s="172">
        <v>8247999999.9418221</v>
      </c>
      <c r="S67" s="172">
        <v>41812031493.183426</v>
      </c>
      <c r="T67" s="172">
        <v>11367888793.369864</v>
      </c>
      <c r="U67" s="172">
        <v>14603336305.12804</v>
      </c>
      <c r="V67" s="172">
        <v>31161898102.133591</v>
      </c>
      <c r="W67" s="172">
        <v>54229237371.763031</v>
      </c>
      <c r="X67" s="172">
        <v>19499854992.175316</v>
      </c>
      <c r="Y67" s="172">
        <v>116716061926.5293</v>
      </c>
      <c r="Z67" s="172">
        <v>257803024767.03204</v>
      </c>
      <c r="AA67" s="173">
        <v>31802148796.05814</v>
      </c>
      <c r="AB67" s="172">
        <v>166540218649.5816</v>
      </c>
      <c r="AC67" s="172">
        <v>218468185371.97961</v>
      </c>
      <c r="AD67" s="172" t="s">
        <v>669</v>
      </c>
    </row>
    <row r="68" spans="1:30" ht="14.5" hidden="1" x14ac:dyDescent="0.35">
      <c r="A68" s="71" t="s">
        <v>550</v>
      </c>
      <c r="B68" s="71" t="s">
        <v>570</v>
      </c>
      <c r="C68" s="71" t="s">
        <v>642</v>
      </c>
      <c r="D68" s="71" t="s">
        <v>651</v>
      </c>
      <c r="E68" s="71" t="s">
        <v>561</v>
      </c>
      <c r="F68" s="71" t="s">
        <v>26</v>
      </c>
      <c r="G68" s="71" t="s">
        <v>555</v>
      </c>
      <c r="H68" s="71" t="s">
        <v>670</v>
      </c>
      <c r="I68" s="177" t="s">
        <v>557</v>
      </c>
      <c r="J68" s="175">
        <v>19744597000000.008</v>
      </c>
      <c r="K68" s="175">
        <v>10372471000315.006</v>
      </c>
      <c r="L68" s="175">
        <v>10580645999754.895</v>
      </c>
      <c r="M68" s="175">
        <v>12162926000373.977</v>
      </c>
      <c r="N68" s="175">
        <v>11998785880426.5</v>
      </c>
      <c r="O68" s="175">
        <v>12905271780399.615</v>
      </c>
      <c r="P68" s="175">
        <v>11660839489669.184</v>
      </c>
      <c r="Q68" s="175">
        <v>9709043999777.0703</v>
      </c>
      <c r="R68" s="175">
        <v>9173336000357.1191</v>
      </c>
      <c r="S68" s="175">
        <v>27933126372151.965</v>
      </c>
      <c r="T68" s="175">
        <v>27839529755415.598</v>
      </c>
      <c r="U68" s="175">
        <v>18654343179847.77</v>
      </c>
      <c r="V68" s="175">
        <v>18587590627002.457</v>
      </c>
      <c r="W68" s="175">
        <v>15742274210737.318</v>
      </c>
      <c r="X68" s="175">
        <v>15542549066826.752</v>
      </c>
      <c r="Y68" s="175">
        <v>17334117408097.467</v>
      </c>
      <c r="Z68" s="175">
        <v>13406499037227.643</v>
      </c>
      <c r="AA68" s="176">
        <v>13479054081437.324</v>
      </c>
      <c r="AB68" s="175">
        <v>14452030545371.764</v>
      </c>
      <c r="AC68" s="175">
        <v>18958236717769.086</v>
      </c>
      <c r="AD68" s="175" t="s">
        <v>671</v>
      </c>
    </row>
    <row r="69" spans="1:30" ht="14.5" hidden="1" x14ac:dyDescent="0.35">
      <c r="A69" s="70" t="s">
        <v>550</v>
      </c>
      <c r="B69" s="70" t="s">
        <v>570</v>
      </c>
      <c r="C69" s="70" t="s">
        <v>642</v>
      </c>
      <c r="D69" s="70" t="s">
        <v>651</v>
      </c>
      <c r="E69" s="70" t="s">
        <v>561</v>
      </c>
      <c r="F69" s="70" t="s">
        <v>26</v>
      </c>
      <c r="G69" s="70" t="s">
        <v>555</v>
      </c>
      <c r="H69" s="70" t="s">
        <v>623</v>
      </c>
      <c r="I69" s="174" t="s">
        <v>557</v>
      </c>
      <c r="J69" s="172">
        <v>5746999999.9999924</v>
      </c>
      <c r="K69" s="172"/>
      <c r="L69" s="172"/>
      <c r="M69" s="172">
        <v>1309999999.9838762</v>
      </c>
      <c r="N69" s="172">
        <v>8740289999.8140984</v>
      </c>
      <c r="O69" s="172">
        <v>4205499999.972743</v>
      </c>
      <c r="P69" s="172"/>
      <c r="Q69" s="172"/>
      <c r="R69" s="172"/>
      <c r="S69" s="172"/>
      <c r="T69" s="172"/>
      <c r="U69" s="172"/>
      <c r="V69" s="172"/>
      <c r="W69" s="172"/>
      <c r="X69" s="172"/>
      <c r="Y69" s="172"/>
      <c r="Z69" s="172"/>
      <c r="AA69" s="173"/>
      <c r="AB69" s="172"/>
      <c r="AC69" s="172"/>
      <c r="AD69" s="172" t="s">
        <v>672</v>
      </c>
    </row>
    <row r="70" spans="1:30" ht="14.5" hidden="1" x14ac:dyDescent="0.35">
      <c r="A70" s="71" t="s">
        <v>550</v>
      </c>
      <c r="B70" s="71" t="s">
        <v>570</v>
      </c>
      <c r="C70" s="71" t="s">
        <v>642</v>
      </c>
      <c r="D70" s="71" t="s">
        <v>651</v>
      </c>
      <c r="E70" s="71" t="s">
        <v>561</v>
      </c>
      <c r="F70" s="71" t="s">
        <v>26</v>
      </c>
      <c r="G70" s="71" t="s">
        <v>555</v>
      </c>
      <c r="H70" s="71" t="s">
        <v>673</v>
      </c>
      <c r="I70" s="177" t="s">
        <v>557</v>
      </c>
      <c r="J70" s="175">
        <v>318503999999.99982</v>
      </c>
      <c r="K70" s="175">
        <v>8750000000.1165142</v>
      </c>
      <c r="L70" s="175">
        <v>262375000003.5192</v>
      </c>
      <c r="M70" s="175">
        <v>364126999995.65546</v>
      </c>
      <c r="N70" s="175">
        <v>326869810000.68427</v>
      </c>
      <c r="O70" s="175">
        <v>347554500000.50061</v>
      </c>
      <c r="P70" s="175">
        <v>240568579997.36948</v>
      </c>
      <c r="Q70" s="175">
        <v>212118000003.09198</v>
      </c>
      <c r="R70" s="175">
        <v>173787000000.51443</v>
      </c>
      <c r="S70" s="175">
        <v>404052464529.9632</v>
      </c>
      <c r="T70" s="175">
        <v>140905427528.13373</v>
      </c>
      <c r="U70" s="175">
        <v>89093745619.071945</v>
      </c>
      <c r="V70" s="175"/>
      <c r="W70" s="175"/>
      <c r="X70" s="175"/>
      <c r="Y70" s="175"/>
      <c r="Z70" s="175"/>
      <c r="AA70" s="176"/>
      <c r="AB70" s="175"/>
      <c r="AC70" s="175"/>
      <c r="AD70" s="175" t="s">
        <v>674</v>
      </c>
    </row>
    <row r="71" spans="1:30" ht="14.5" hidden="1" x14ac:dyDescent="0.35">
      <c r="A71" s="70" t="s">
        <v>550</v>
      </c>
      <c r="B71" s="70" t="s">
        <v>570</v>
      </c>
      <c r="C71" s="70" t="s">
        <v>642</v>
      </c>
      <c r="D71" s="70" t="s">
        <v>651</v>
      </c>
      <c r="E71" s="70" t="s">
        <v>561</v>
      </c>
      <c r="F71" s="70" t="s">
        <v>26</v>
      </c>
      <c r="G71" s="70" t="s">
        <v>555</v>
      </c>
      <c r="H71" s="70" t="s">
        <v>675</v>
      </c>
      <c r="I71" s="174" t="s">
        <v>557</v>
      </c>
      <c r="J71" s="172">
        <v>1523604999999.9995</v>
      </c>
      <c r="K71" s="172">
        <v>817308999998.11938</v>
      </c>
      <c r="L71" s="172">
        <v>27661000000.071358</v>
      </c>
      <c r="M71" s="172">
        <v>2189476999999.531</v>
      </c>
      <c r="N71" s="172">
        <v>240460759999.67679</v>
      </c>
      <c r="O71" s="172">
        <v>626094219999.23633</v>
      </c>
      <c r="P71" s="172">
        <v>753285459991.06995</v>
      </c>
      <c r="Q71" s="172">
        <v>935921999969.54395</v>
      </c>
      <c r="R71" s="172">
        <v>385692999987.55005</v>
      </c>
      <c r="S71" s="172"/>
      <c r="T71" s="172"/>
      <c r="U71" s="172"/>
      <c r="V71" s="172"/>
      <c r="W71" s="172"/>
      <c r="X71" s="172"/>
      <c r="Y71" s="172"/>
      <c r="Z71" s="172"/>
      <c r="AA71" s="173"/>
      <c r="AB71" s="172"/>
      <c r="AC71" s="172"/>
      <c r="AD71" s="172" t="s">
        <v>676</v>
      </c>
    </row>
    <row r="72" spans="1:30" ht="14.5" hidden="1" x14ac:dyDescent="0.35">
      <c r="A72" s="71" t="s">
        <v>550</v>
      </c>
      <c r="B72" s="71" t="s">
        <v>677</v>
      </c>
      <c r="C72" s="71" t="s">
        <v>642</v>
      </c>
      <c r="D72" s="71" t="s">
        <v>678</v>
      </c>
      <c r="E72" s="71" t="s">
        <v>561</v>
      </c>
      <c r="F72" s="71" t="s">
        <v>26</v>
      </c>
      <c r="G72" s="71" t="s">
        <v>555</v>
      </c>
      <c r="H72" s="71" t="s">
        <v>652</v>
      </c>
      <c r="I72" s="177" t="s">
        <v>557</v>
      </c>
      <c r="J72" s="175"/>
      <c r="K72" s="175"/>
      <c r="L72" s="175"/>
      <c r="M72" s="175"/>
      <c r="N72" s="175"/>
      <c r="O72" s="175">
        <v>738803550028.90393</v>
      </c>
      <c r="P72" s="175">
        <v>798547000022.39063</v>
      </c>
      <c r="Q72" s="175">
        <v>652865000003.07458</v>
      </c>
      <c r="R72" s="175">
        <v>646004999974.9895</v>
      </c>
      <c r="S72" s="175">
        <v>462606666668.54462</v>
      </c>
      <c r="T72" s="175">
        <v>439610000000.23871</v>
      </c>
      <c r="U72" s="175"/>
      <c r="V72" s="175">
        <v>85600310800</v>
      </c>
      <c r="W72" s="175">
        <v>923805082580.59998</v>
      </c>
      <c r="X72" s="175">
        <v>3666304425041.7261</v>
      </c>
      <c r="Y72" s="175">
        <v>4080638708148.6548</v>
      </c>
      <c r="Z72" s="175">
        <v>4238055234819.98</v>
      </c>
      <c r="AA72" s="176">
        <v>3382941262027.0273</v>
      </c>
      <c r="AB72" s="175">
        <v>3415650379152.5015</v>
      </c>
      <c r="AC72" s="175">
        <v>3563796277491.166</v>
      </c>
      <c r="AD72" s="175" t="s">
        <v>679</v>
      </c>
    </row>
    <row r="73" spans="1:30" ht="14.5" hidden="1" x14ac:dyDescent="0.35">
      <c r="A73" s="70" t="s">
        <v>550</v>
      </c>
      <c r="B73" s="70" t="s">
        <v>677</v>
      </c>
      <c r="C73" s="70" t="s">
        <v>642</v>
      </c>
      <c r="D73" s="70" t="s">
        <v>678</v>
      </c>
      <c r="E73" s="70" t="s">
        <v>561</v>
      </c>
      <c r="F73" s="70" t="s">
        <v>26</v>
      </c>
      <c r="G73" s="70" t="s">
        <v>555</v>
      </c>
      <c r="H73" s="70" t="s">
        <v>654</v>
      </c>
      <c r="I73" s="174" t="s">
        <v>557</v>
      </c>
      <c r="J73" s="172">
        <v>39476989000300.969</v>
      </c>
      <c r="K73" s="172">
        <v>34446568001247.801</v>
      </c>
      <c r="L73" s="172">
        <v>45383783998598.469</v>
      </c>
      <c r="M73" s="172">
        <v>47711338001234.648</v>
      </c>
      <c r="N73" s="172">
        <v>44841789999101.609</v>
      </c>
      <c r="O73" s="172">
        <v>46595610658702.867</v>
      </c>
      <c r="P73" s="172">
        <v>46404697999639.289</v>
      </c>
      <c r="Q73" s="172">
        <v>43400340998945.594</v>
      </c>
      <c r="R73" s="172">
        <v>44998029998505.719</v>
      </c>
      <c r="S73" s="172">
        <v>52558588626394.031</v>
      </c>
      <c r="T73" s="172">
        <v>45125185386916.641</v>
      </c>
      <c r="U73" s="172">
        <v>26781660866207.305</v>
      </c>
      <c r="V73" s="172">
        <v>33659167258373.035</v>
      </c>
      <c r="W73" s="172">
        <v>35256720542521.367</v>
      </c>
      <c r="X73" s="172">
        <v>40864481460776.539</v>
      </c>
      <c r="Y73" s="172">
        <v>36073761842948.805</v>
      </c>
      <c r="Z73" s="172">
        <v>25601176261607.859</v>
      </c>
      <c r="AA73" s="173">
        <v>24276724039660.297</v>
      </c>
      <c r="AB73" s="172">
        <v>23887303038979.391</v>
      </c>
      <c r="AC73" s="172">
        <v>24854518681939.379</v>
      </c>
      <c r="AD73" s="172" t="s">
        <v>680</v>
      </c>
    </row>
    <row r="74" spans="1:30" ht="14.5" hidden="1" x14ac:dyDescent="0.35">
      <c r="A74" s="71" t="s">
        <v>550</v>
      </c>
      <c r="B74" s="71" t="s">
        <v>677</v>
      </c>
      <c r="C74" s="71" t="s">
        <v>642</v>
      </c>
      <c r="D74" s="71" t="s">
        <v>678</v>
      </c>
      <c r="E74" s="71" t="s">
        <v>561</v>
      </c>
      <c r="F74" s="71" t="s">
        <v>26</v>
      </c>
      <c r="G74" s="71" t="s">
        <v>555</v>
      </c>
      <c r="H74" s="71" t="s">
        <v>656</v>
      </c>
      <c r="I74" s="177" t="s">
        <v>557</v>
      </c>
      <c r="J74" s="175"/>
      <c r="K74" s="175"/>
      <c r="L74" s="175"/>
      <c r="M74" s="175"/>
      <c r="N74" s="175"/>
      <c r="O74" s="175"/>
      <c r="P74" s="175"/>
      <c r="Q74" s="175"/>
      <c r="R74" s="175"/>
      <c r="S74" s="175"/>
      <c r="T74" s="175"/>
      <c r="U74" s="175">
        <v>1415865000000</v>
      </c>
      <c r="V74" s="175">
        <v>286327000000</v>
      </c>
      <c r="W74" s="175">
        <v>720378736800</v>
      </c>
      <c r="X74" s="175">
        <v>988114795617.59998</v>
      </c>
      <c r="Y74" s="175">
        <v>793623120000</v>
      </c>
      <c r="Z74" s="175">
        <v>321078660000</v>
      </c>
      <c r="AA74" s="176">
        <v>74198250000</v>
      </c>
      <c r="AB74" s="175">
        <v>71039540000</v>
      </c>
      <c r="AC74" s="175">
        <v>73915986715</v>
      </c>
      <c r="AD74" s="175" t="s">
        <v>681</v>
      </c>
    </row>
    <row r="75" spans="1:30" ht="14.5" hidden="1" x14ac:dyDescent="0.35">
      <c r="A75" s="70" t="s">
        <v>550</v>
      </c>
      <c r="B75" s="70" t="s">
        <v>677</v>
      </c>
      <c r="C75" s="70" t="s">
        <v>642</v>
      </c>
      <c r="D75" s="70" t="s">
        <v>678</v>
      </c>
      <c r="E75" s="70" t="s">
        <v>561</v>
      </c>
      <c r="F75" s="70" t="s">
        <v>26</v>
      </c>
      <c r="G75" s="70" t="s">
        <v>555</v>
      </c>
      <c r="H75" s="70" t="s">
        <v>573</v>
      </c>
      <c r="I75" s="174" t="s">
        <v>557</v>
      </c>
      <c r="J75" s="172"/>
      <c r="K75" s="172"/>
      <c r="L75" s="172"/>
      <c r="M75" s="172">
        <v>245420999999.99997</v>
      </c>
      <c r="N75" s="172"/>
      <c r="O75" s="172"/>
      <c r="P75" s="172"/>
      <c r="Q75" s="172"/>
      <c r="R75" s="172"/>
      <c r="S75" s="172"/>
      <c r="T75" s="172"/>
      <c r="U75" s="172"/>
      <c r="V75" s="172"/>
      <c r="W75" s="172"/>
      <c r="X75" s="172"/>
      <c r="Y75" s="172"/>
      <c r="Z75" s="172"/>
      <c r="AA75" s="173"/>
      <c r="AB75" s="172"/>
      <c r="AC75" s="172"/>
      <c r="AD75" s="172" t="s">
        <v>682</v>
      </c>
    </row>
    <row r="76" spans="1:30" ht="14.5" hidden="1" x14ac:dyDescent="0.35">
      <c r="A76" s="71" t="s">
        <v>550</v>
      </c>
      <c r="B76" s="71" t="s">
        <v>677</v>
      </c>
      <c r="C76" s="71" t="s">
        <v>642</v>
      </c>
      <c r="D76" s="71" t="s">
        <v>678</v>
      </c>
      <c r="E76" s="71" t="s">
        <v>561</v>
      </c>
      <c r="F76" s="71" t="s">
        <v>26</v>
      </c>
      <c r="G76" s="71" t="s">
        <v>555</v>
      </c>
      <c r="H76" s="71" t="s">
        <v>575</v>
      </c>
      <c r="I76" s="177" t="s">
        <v>557</v>
      </c>
      <c r="J76" s="175">
        <v>378600000000</v>
      </c>
      <c r="K76" s="175">
        <v>410400000000</v>
      </c>
      <c r="L76" s="175">
        <v>333181999999.99963</v>
      </c>
      <c r="M76" s="175"/>
      <c r="N76" s="175"/>
      <c r="O76" s="175"/>
      <c r="P76" s="175"/>
      <c r="Q76" s="175"/>
      <c r="R76" s="175"/>
      <c r="S76" s="175">
        <v>2157002781748.502</v>
      </c>
      <c r="T76" s="175">
        <v>73869964000</v>
      </c>
      <c r="U76" s="175">
        <v>215959992698</v>
      </c>
      <c r="V76" s="175">
        <v>2303819501936.7002</v>
      </c>
      <c r="W76" s="175">
        <v>733867749617.99988</v>
      </c>
      <c r="X76" s="175">
        <v>907889384468.25</v>
      </c>
      <c r="Y76" s="175">
        <v>803296083982.30005</v>
      </c>
      <c r="Z76" s="175">
        <v>719108932080.79993</v>
      </c>
      <c r="AA76" s="176">
        <v>360387515239.5</v>
      </c>
      <c r="AB76" s="175">
        <v>276792552161.32996</v>
      </c>
      <c r="AC76" s="175">
        <v>412427849671.46307</v>
      </c>
      <c r="AD76" s="175" t="s">
        <v>683</v>
      </c>
    </row>
    <row r="77" spans="1:30" ht="14.5" hidden="1" x14ac:dyDescent="0.35">
      <c r="A77" s="70" t="s">
        <v>550</v>
      </c>
      <c r="B77" s="70" t="s">
        <v>677</v>
      </c>
      <c r="C77" s="70" t="s">
        <v>642</v>
      </c>
      <c r="D77" s="70" t="s">
        <v>678</v>
      </c>
      <c r="E77" s="70" t="s">
        <v>561</v>
      </c>
      <c r="F77" s="70" t="s">
        <v>26</v>
      </c>
      <c r="G77" s="70" t="s">
        <v>555</v>
      </c>
      <c r="H77" s="70" t="s">
        <v>562</v>
      </c>
      <c r="I77" s="174" t="s">
        <v>557</v>
      </c>
      <c r="J77" s="172">
        <v>3411152999898.9243</v>
      </c>
      <c r="K77" s="172">
        <v>6569093999878.9395</v>
      </c>
      <c r="L77" s="172">
        <v>680979000007.42444</v>
      </c>
      <c r="M77" s="172">
        <v>777472999972.47998</v>
      </c>
      <c r="N77" s="172">
        <v>678787999990.21326</v>
      </c>
      <c r="O77" s="172">
        <v>619867919980.19983</v>
      </c>
      <c r="P77" s="172">
        <v>469758000013.27039</v>
      </c>
      <c r="Q77" s="172">
        <v>263835000008.01218</v>
      </c>
      <c r="R77" s="172">
        <v>316650000003.63745</v>
      </c>
      <c r="S77" s="172">
        <v>220205159523.80905</v>
      </c>
      <c r="T77" s="172">
        <v>224715828404.52383</v>
      </c>
      <c r="U77" s="172">
        <v>39367279087.074104</v>
      </c>
      <c r="V77" s="172">
        <v>22600355694.375477</v>
      </c>
      <c r="W77" s="172">
        <v>16656807000</v>
      </c>
      <c r="X77" s="172">
        <v>27340698000</v>
      </c>
      <c r="Y77" s="172">
        <v>22709487000</v>
      </c>
      <c r="Z77" s="172">
        <v>24104598000</v>
      </c>
      <c r="AA77" s="173">
        <v>20961394080</v>
      </c>
      <c r="AB77" s="172">
        <v>27797794019.999996</v>
      </c>
      <c r="AC77" s="172">
        <v>28563835575.298302</v>
      </c>
      <c r="AD77" s="172" t="s">
        <v>684</v>
      </c>
    </row>
    <row r="78" spans="1:30" ht="14.5" hidden="1" x14ac:dyDescent="0.35">
      <c r="A78" s="71" t="s">
        <v>550</v>
      </c>
      <c r="B78" s="71" t="s">
        <v>677</v>
      </c>
      <c r="C78" s="71" t="s">
        <v>642</v>
      </c>
      <c r="D78" s="71" t="s">
        <v>678</v>
      </c>
      <c r="E78" s="71" t="s">
        <v>561</v>
      </c>
      <c r="F78" s="71" t="s">
        <v>26</v>
      </c>
      <c r="G78" s="71" t="s">
        <v>555</v>
      </c>
      <c r="H78" s="71" t="s">
        <v>578</v>
      </c>
      <c r="I78" s="177" t="s">
        <v>557</v>
      </c>
      <c r="J78" s="175"/>
      <c r="K78" s="175"/>
      <c r="L78" s="175">
        <v>482999999.98320001</v>
      </c>
      <c r="M78" s="175">
        <v>21571999999.884598</v>
      </c>
      <c r="N78" s="175">
        <v>305520000006.27277</v>
      </c>
      <c r="O78" s="175">
        <v>495965270007.31891</v>
      </c>
      <c r="P78" s="175">
        <v>593383999979.70874</v>
      </c>
      <c r="Q78" s="175">
        <v>358034999987.12543</v>
      </c>
      <c r="R78" s="175">
        <v>139192000004.54282</v>
      </c>
      <c r="S78" s="175">
        <v>161024485476.19043</v>
      </c>
      <c r="T78" s="175">
        <v>152875697785.71457</v>
      </c>
      <c r="U78" s="175">
        <v>89149545000.000015</v>
      </c>
      <c r="V78" s="175">
        <v>168231330000.00003</v>
      </c>
      <c r="W78" s="175">
        <v>41082636000</v>
      </c>
      <c r="X78" s="175">
        <v>109877477039.99998</v>
      </c>
      <c r="Y78" s="175">
        <v>329833089030.00006</v>
      </c>
      <c r="Z78" s="175">
        <v>83580260969.999985</v>
      </c>
      <c r="AA78" s="176">
        <v>29112999849.390003</v>
      </c>
      <c r="AB78" s="175">
        <v>64134022928.999992</v>
      </c>
      <c r="AC78" s="175">
        <v>65901405140.578392</v>
      </c>
      <c r="AD78" s="175" t="s">
        <v>685</v>
      </c>
    </row>
    <row r="79" spans="1:30" ht="14.5" hidden="1" x14ac:dyDescent="0.35">
      <c r="A79" s="70" t="s">
        <v>550</v>
      </c>
      <c r="B79" s="70" t="s">
        <v>677</v>
      </c>
      <c r="C79" s="70" t="s">
        <v>642</v>
      </c>
      <c r="D79" s="70" t="s">
        <v>678</v>
      </c>
      <c r="E79" s="70" t="s">
        <v>561</v>
      </c>
      <c r="F79" s="70" t="s">
        <v>26</v>
      </c>
      <c r="G79" s="70" t="s">
        <v>555</v>
      </c>
      <c r="H79" s="70" t="s">
        <v>20</v>
      </c>
      <c r="I79" s="174" t="s">
        <v>557</v>
      </c>
      <c r="J79" s="172"/>
      <c r="K79" s="172"/>
      <c r="L79" s="172">
        <v>11198000000.313</v>
      </c>
      <c r="M79" s="172">
        <v>16202000000.575621</v>
      </c>
      <c r="N79" s="172"/>
      <c r="O79" s="172"/>
      <c r="P79" s="172"/>
      <c r="Q79" s="172"/>
      <c r="R79" s="172"/>
      <c r="S79" s="172">
        <v>64059171523.809441</v>
      </c>
      <c r="T79" s="172">
        <v>69112583380.952286</v>
      </c>
      <c r="U79" s="172"/>
      <c r="V79" s="172"/>
      <c r="W79" s="172"/>
      <c r="X79" s="172"/>
      <c r="Y79" s="172"/>
      <c r="Z79" s="172"/>
      <c r="AA79" s="173"/>
      <c r="AB79" s="172"/>
      <c r="AC79" s="172"/>
      <c r="AD79" s="172" t="s">
        <v>686</v>
      </c>
    </row>
    <row r="80" spans="1:30" ht="14.5" hidden="1" x14ac:dyDescent="0.35">
      <c r="A80" s="71" t="s">
        <v>550</v>
      </c>
      <c r="B80" s="71" t="s">
        <v>677</v>
      </c>
      <c r="C80" s="71" t="s">
        <v>642</v>
      </c>
      <c r="D80" s="71" t="s">
        <v>678</v>
      </c>
      <c r="E80" s="71" t="s">
        <v>561</v>
      </c>
      <c r="F80" s="71" t="s">
        <v>26</v>
      </c>
      <c r="G80" s="71" t="s">
        <v>555</v>
      </c>
      <c r="H80" s="71" t="s">
        <v>581</v>
      </c>
      <c r="I80" s="177" t="s">
        <v>557</v>
      </c>
      <c r="J80" s="175">
        <v>17720563999999.98</v>
      </c>
      <c r="K80" s="175">
        <v>18268256999999.98</v>
      </c>
      <c r="L80" s="175">
        <v>15301513999999.998</v>
      </c>
      <c r="M80" s="175">
        <v>15099446999999.998</v>
      </c>
      <c r="N80" s="175">
        <v>16616483000000.018</v>
      </c>
      <c r="O80" s="175">
        <v>15702987239999.992</v>
      </c>
      <c r="P80" s="175">
        <v>18070541999999.992</v>
      </c>
      <c r="Q80" s="175">
        <v>16969263000000.012</v>
      </c>
      <c r="R80" s="175">
        <v>17589931999999.992</v>
      </c>
      <c r="S80" s="175">
        <v>19434119321337.785</v>
      </c>
      <c r="T80" s="175">
        <v>20281674511965.586</v>
      </c>
      <c r="U80" s="175">
        <v>16561103231475.148</v>
      </c>
      <c r="V80" s="175">
        <v>20984317989641.711</v>
      </c>
      <c r="W80" s="175">
        <v>21556000357990.453</v>
      </c>
      <c r="X80" s="175">
        <v>21198906794371.598</v>
      </c>
      <c r="Y80" s="175">
        <v>22277886381211.227</v>
      </c>
      <c r="Z80" s="175">
        <v>21803142966598.324</v>
      </c>
      <c r="AA80" s="176">
        <v>21304622903536.66</v>
      </c>
      <c r="AB80" s="175">
        <v>21497553628131.227</v>
      </c>
      <c r="AC80" s="175">
        <v>20365984037383.543</v>
      </c>
      <c r="AD80" s="175" t="s">
        <v>687</v>
      </c>
    </row>
    <row r="81" spans="1:30" ht="14.5" hidden="1" x14ac:dyDescent="0.35">
      <c r="A81" s="70" t="s">
        <v>550</v>
      </c>
      <c r="B81" s="70" t="s">
        <v>677</v>
      </c>
      <c r="C81" s="70" t="s">
        <v>642</v>
      </c>
      <c r="D81" s="70" t="s">
        <v>678</v>
      </c>
      <c r="E81" s="70" t="s">
        <v>561</v>
      </c>
      <c r="F81" s="70" t="s">
        <v>26</v>
      </c>
      <c r="G81" s="70" t="s">
        <v>555</v>
      </c>
      <c r="H81" s="70" t="s">
        <v>664</v>
      </c>
      <c r="I81" s="174" t="s">
        <v>557</v>
      </c>
      <c r="J81" s="172">
        <v>7971579999977.9199</v>
      </c>
      <c r="K81" s="172">
        <v>8080414999973.3184</v>
      </c>
      <c r="L81" s="172">
        <v>8295103999985.2041</v>
      </c>
      <c r="M81" s="172">
        <v>3529541999989.1372</v>
      </c>
      <c r="N81" s="172">
        <v>3498192000009.3413</v>
      </c>
      <c r="O81" s="172">
        <v>2889216839986.9243</v>
      </c>
      <c r="P81" s="172">
        <v>3406398000005.0278</v>
      </c>
      <c r="Q81" s="172">
        <v>3557533999932.4829</v>
      </c>
      <c r="R81" s="172">
        <v>3339734999988.0239</v>
      </c>
      <c r="S81" s="172">
        <v>7449568760991.4395</v>
      </c>
      <c r="T81" s="172">
        <v>7304403480041.0537</v>
      </c>
      <c r="U81" s="172">
        <v>7192669085762.1055</v>
      </c>
      <c r="V81" s="172">
        <v>8390271764096.1953</v>
      </c>
      <c r="W81" s="172">
        <v>8425753033681.5977</v>
      </c>
      <c r="X81" s="172">
        <v>8522982797352.5781</v>
      </c>
      <c r="Y81" s="172">
        <v>8541101347209.5605</v>
      </c>
      <c r="Z81" s="172">
        <v>8294898859127.7666</v>
      </c>
      <c r="AA81" s="173">
        <v>8026818149412.4004</v>
      </c>
      <c r="AB81" s="172">
        <v>7291233457025.7637</v>
      </c>
      <c r="AC81" s="172">
        <v>7238865148251.8799</v>
      </c>
      <c r="AD81" s="172" t="s">
        <v>688</v>
      </c>
    </row>
    <row r="82" spans="1:30" ht="14.5" hidden="1" x14ac:dyDescent="0.35">
      <c r="A82" s="71" t="s">
        <v>550</v>
      </c>
      <c r="B82" s="71" t="s">
        <v>677</v>
      </c>
      <c r="C82" s="71" t="s">
        <v>642</v>
      </c>
      <c r="D82" s="71" t="s">
        <v>678</v>
      </c>
      <c r="E82" s="71" t="s">
        <v>561</v>
      </c>
      <c r="F82" s="71" t="s">
        <v>26</v>
      </c>
      <c r="G82" s="71" t="s">
        <v>555</v>
      </c>
      <c r="H82" s="71" t="s">
        <v>556</v>
      </c>
      <c r="I82" s="177" t="s">
        <v>557</v>
      </c>
      <c r="J82" s="175">
        <v>569225435026825.38</v>
      </c>
      <c r="K82" s="175">
        <v>677369348014293.38</v>
      </c>
      <c r="L82" s="175">
        <v>402756412992810.81</v>
      </c>
      <c r="M82" s="175">
        <v>405872168017864.38</v>
      </c>
      <c r="N82" s="175">
        <v>469973480008556.06</v>
      </c>
      <c r="O82" s="175">
        <v>386145339042947.63</v>
      </c>
      <c r="P82" s="175">
        <v>444093441003874.38</v>
      </c>
      <c r="Q82" s="175">
        <v>495173017992536.81</v>
      </c>
      <c r="R82" s="175">
        <v>495158983020246.25</v>
      </c>
      <c r="S82" s="175">
        <v>453999033409776.06</v>
      </c>
      <c r="T82" s="175">
        <v>375608958217046.94</v>
      </c>
      <c r="U82" s="175">
        <v>251189949088592.06</v>
      </c>
      <c r="V82" s="175">
        <v>428528664055012.38</v>
      </c>
      <c r="W82" s="175">
        <v>399980226043240.13</v>
      </c>
      <c r="X82" s="175">
        <v>410390565094349.75</v>
      </c>
      <c r="Y82" s="175">
        <v>395250395512883.75</v>
      </c>
      <c r="Z82" s="175">
        <v>286624048153626.63</v>
      </c>
      <c r="AA82" s="176">
        <v>256007678821339.09</v>
      </c>
      <c r="AB82" s="175">
        <v>273443062521493.53</v>
      </c>
      <c r="AC82" s="175">
        <v>271479094310270.84</v>
      </c>
      <c r="AD82" s="175" t="s">
        <v>689</v>
      </c>
    </row>
    <row r="83" spans="1:30" ht="14.5" hidden="1" x14ac:dyDescent="0.35">
      <c r="A83" s="70" t="s">
        <v>550</v>
      </c>
      <c r="B83" s="70" t="s">
        <v>677</v>
      </c>
      <c r="C83" s="70" t="s">
        <v>642</v>
      </c>
      <c r="D83" s="70" t="s">
        <v>678</v>
      </c>
      <c r="E83" s="70" t="s">
        <v>561</v>
      </c>
      <c r="F83" s="70" t="s">
        <v>26</v>
      </c>
      <c r="G83" s="70" t="s">
        <v>555</v>
      </c>
      <c r="H83" s="70" t="s">
        <v>667</v>
      </c>
      <c r="I83" s="174" t="s">
        <v>557</v>
      </c>
      <c r="J83" s="172">
        <v>9091336999965.75</v>
      </c>
      <c r="K83" s="172">
        <v>9384210000069.75</v>
      </c>
      <c r="L83" s="172">
        <v>9082730999896.9961</v>
      </c>
      <c r="M83" s="172">
        <v>11314735000068.857</v>
      </c>
      <c r="N83" s="172">
        <v>11747910000179.35</v>
      </c>
      <c r="O83" s="172">
        <v>11975160109979.449</v>
      </c>
      <c r="P83" s="172">
        <v>12099381999993.191</v>
      </c>
      <c r="Q83" s="172">
        <v>12622263999993.594</v>
      </c>
      <c r="R83" s="172">
        <v>11076584000088.035</v>
      </c>
      <c r="S83" s="172">
        <v>12419949066000.02</v>
      </c>
      <c r="T83" s="172">
        <v>11736130000000.004</v>
      </c>
      <c r="U83" s="172">
        <v>8438740200000.001</v>
      </c>
      <c r="V83" s="172">
        <v>834294320000.00012</v>
      </c>
      <c r="W83" s="172"/>
      <c r="X83" s="172"/>
      <c r="Y83" s="172"/>
      <c r="Z83" s="172"/>
      <c r="AA83" s="173"/>
      <c r="AB83" s="172"/>
      <c r="AC83" s="172"/>
      <c r="AD83" s="172" t="s">
        <v>690</v>
      </c>
    </row>
    <row r="84" spans="1:30" ht="14.5" hidden="1" x14ac:dyDescent="0.35">
      <c r="A84" s="71" t="s">
        <v>550</v>
      </c>
      <c r="B84" s="71" t="s">
        <v>677</v>
      </c>
      <c r="C84" s="71" t="s">
        <v>642</v>
      </c>
      <c r="D84" s="71" t="s">
        <v>678</v>
      </c>
      <c r="E84" s="71" t="s">
        <v>561</v>
      </c>
      <c r="F84" s="71" t="s">
        <v>26</v>
      </c>
      <c r="G84" s="71" t="s">
        <v>555</v>
      </c>
      <c r="H84" s="71" t="s">
        <v>111</v>
      </c>
      <c r="I84" s="177" t="s">
        <v>557</v>
      </c>
      <c r="J84" s="175"/>
      <c r="K84" s="175"/>
      <c r="L84" s="175"/>
      <c r="M84" s="175"/>
      <c r="N84" s="175"/>
      <c r="O84" s="175"/>
      <c r="P84" s="175"/>
      <c r="Q84" s="175"/>
      <c r="R84" s="175"/>
      <c r="S84" s="175">
        <v>21097035314.285709</v>
      </c>
      <c r="T84" s="175">
        <v>33861697451.809544</v>
      </c>
      <c r="U84" s="175">
        <v>26151948982.126511</v>
      </c>
      <c r="V84" s="175">
        <v>26696404055.377872</v>
      </c>
      <c r="W84" s="175">
        <v>24866141461.200001</v>
      </c>
      <c r="X84" s="175">
        <v>27826899019.360008</v>
      </c>
      <c r="Y84" s="175">
        <v>27852838744</v>
      </c>
      <c r="Z84" s="175">
        <v>25927899326</v>
      </c>
      <c r="AA84" s="176">
        <v>18435267837.800003</v>
      </c>
      <c r="AB84" s="175">
        <v>28442933766</v>
      </c>
      <c r="AC84" s="175">
        <v>80926192292.262878</v>
      </c>
      <c r="AD84" s="175" t="s">
        <v>691</v>
      </c>
    </row>
    <row r="85" spans="1:30" ht="14.5" hidden="1" x14ac:dyDescent="0.35">
      <c r="A85" s="70" t="s">
        <v>550</v>
      </c>
      <c r="B85" s="70" t="s">
        <v>677</v>
      </c>
      <c r="C85" s="70" t="s">
        <v>642</v>
      </c>
      <c r="D85" s="70" t="s">
        <v>678</v>
      </c>
      <c r="E85" s="70" t="s">
        <v>561</v>
      </c>
      <c r="F85" s="70" t="s">
        <v>26</v>
      </c>
      <c r="G85" s="70" t="s">
        <v>555</v>
      </c>
      <c r="H85" s="70" t="s">
        <v>670</v>
      </c>
      <c r="I85" s="174" t="s">
        <v>557</v>
      </c>
      <c r="J85" s="172">
        <v>1432375000000</v>
      </c>
      <c r="K85" s="172"/>
      <c r="L85" s="172"/>
      <c r="M85" s="172"/>
      <c r="N85" s="172">
        <v>572303999998.13037</v>
      </c>
      <c r="O85" s="172">
        <v>571272300006.47583</v>
      </c>
      <c r="P85" s="172">
        <v>522366999991.61584</v>
      </c>
      <c r="Q85" s="172">
        <v>5753921000023.6475</v>
      </c>
      <c r="R85" s="172">
        <v>640662000012.25928</v>
      </c>
      <c r="S85" s="172">
        <v>509835309999.99884</v>
      </c>
      <c r="T85" s="172"/>
      <c r="U85" s="172">
        <v>2558955549251.9995</v>
      </c>
      <c r="V85" s="172">
        <v>2407020324691.9995</v>
      </c>
      <c r="W85" s="172">
        <v>3540546598779.0005</v>
      </c>
      <c r="X85" s="172">
        <v>3213395582000</v>
      </c>
      <c r="Y85" s="172">
        <v>2674136150500</v>
      </c>
      <c r="Z85" s="172">
        <v>245411178385.72998</v>
      </c>
      <c r="AA85" s="173">
        <v>152907633780</v>
      </c>
      <c r="AB85" s="172">
        <v>60981310972.809998</v>
      </c>
      <c r="AC85" s="172">
        <v>173504791686.39999</v>
      </c>
      <c r="AD85" s="172" t="s">
        <v>692</v>
      </c>
    </row>
    <row r="86" spans="1:30" ht="14.5" hidden="1" x14ac:dyDescent="0.35">
      <c r="A86" s="71" t="s">
        <v>550</v>
      </c>
      <c r="B86" s="71" t="s">
        <v>677</v>
      </c>
      <c r="C86" s="71" t="s">
        <v>642</v>
      </c>
      <c r="D86" s="71" t="s">
        <v>678</v>
      </c>
      <c r="E86" s="71" t="s">
        <v>561</v>
      </c>
      <c r="F86" s="71" t="s">
        <v>26</v>
      </c>
      <c r="G86" s="71" t="s">
        <v>555</v>
      </c>
      <c r="H86" s="71" t="s">
        <v>623</v>
      </c>
      <c r="I86" s="177" t="s">
        <v>557</v>
      </c>
      <c r="J86" s="175">
        <v>362435999999.99884</v>
      </c>
      <c r="K86" s="175">
        <v>555943000007.78442</v>
      </c>
      <c r="L86" s="175">
        <v>257146000004.6683</v>
      </c>
      <c r="M86" s="175">
        <v>47074000000.445465</v>
      </c>
      <c r="N86" s="175"/>
      <c r="O86" s="175">
        <v>23801790000.62178</v>
      </c>
      <c r="P86" s="175">
        <v>21685999999.359779</v>
      </c>
      <c r="Q86" s="175">
        <v>6555000000.2109003</v>
      </c>
      <c r="R86" s="175"/>
      <c r="S86" s="175"/>
      <c r="T86" s="175"/>
      <c r="U86" s="175"/>
      <c r="V86" s="175"/>
      <c r="W86" s="175"/>
      <c r="X86" s="175"/>
      <c r="Y86" s="175"/>
      <c r="Z86" s="175"/>
      <c r="AA86" s="176"/>
      <c r="AB86" s="175"/>
      <c r="AC86" s="175"/>
      <c r="AD86" s="175" t="s">
        <v>693</v>
      </c>
    </row>
    <row r="87" spans="1:30" ht="14.5" hidden="1" x14ac:dyDescent="0.35">
      <c r="A87" s="70" t="s">
        <v>550</v>
      </c>
      <c r="B87" s="70" t="s">
        <v>677</v>
      </c>
      <c r="C87" s="70" t="s">
        <v>642</v>
      </c>
      <c r="D87" s="70" t="s">
        <v>678</v>
      </c>
      <c r="E87" s="70" t="s">
        <v>561</v>
      </c>
      <c r="F87" s="70" t="s">
        <v>26</v>
      </c>
      <c r="G87" s="70" t="s">
        <v>555</v>
      </c>
      <c r="H87" s="70" t="s">
        <v>675</v>
      </c>
      <c r="I87" s="174" t="s">
        <v>557</v>
      </c>
      <c r="J87" s="172">
        <v>186352999999.99994</v>
      </c>
      <c r="K87" s="172">
        <v>1249999999.9552801</v>
      </c>
      <c r="L87" s="172"/>
      <c r="M87" s="172"/>
      <c r="N87" s="172"/>
      <c r="O87" s="172"/>
      <c r="P87" s="172"/>
      <c r="Q87" s="172"/>
      <c r="R87" s="172">
        <v>1355999999.9981821</v>
      </c>
      <c r="S87" s="172"/>
      <c r="T87" s="172"/>
      <c r="U87" s="172"/>
      <c r="V87" s="172"/>
      <c r="W87" s="172"/>
      <c r="X87" s="172"/>
      <c r="Y87" s="172"/>
      <c r="Z87" s="172"/>
      <c r="AA87" s="173"/>
      <c r="AB87" s="172"/>
      <c r="AC87" s="172"/>
      <c r="AD87" s="172" t="s">
        <v>694</v>
      </c>
    </row>
    <row r="88" spans="1:30" ht="14.5" hidden="1" x14ac:dyDescent="0.35">
      <c r="A88" s="71" t="s">
        <v>550</v>
      </c>
      <c r="B88" s="71" t="s">
        <v>677</v>
      </c>
      <c r="C88" s="71" t="s">
        <v>642</v>
      </c>
      <c r="D88" s="71" t="s">
        <v>695</v>
      </c>
      <c r="E88" s="71" t="s">
        <v>561</v>
      </c>
      <c r="F88" s="71" t="s">
        <v>26</v>
      </c>
      <c r="G88" s="71" t="s">
        <v>555</v>
      </c>
      <c r="H88" s="71" t="s">
        <v>654</v>
      </c>
      <c r="I88" s="177" t="s">
        <v>557</v>
      </c>
      <c r="J88" s="175">
        <v>1386000000000</v>
      </c>
      <c r="K88" s="175"/>
      <c r="L88" s="175"/>
      <c r="M88" s="175"/>
      <c r="N88" s="175"/>
      <c r="O88" s="175"/>
      <c r="P88" s="175"/>
      <c r="Q88" s="175"/>
      <c r="R88" s="175"/>
      <c r="S88" s="175"/>
      <c r="T88" s="175"/>
      <c r="U88" s="175"/>
      <c r="V88" s="175"/>
      <c r="W88" s="175"/>
      <c r="X88" s="175"/>
      <c r="Y88" s="175"/>
      <c r="Z88" s="175"/>
      <c r="AA88" s="176"/>
      <c r="AB88" s="175"/>
      <c r="AC88" s="175"/>
      <c r="AD88" s="175" t="s">
        <v>696</v>
      </c>
    </row>
    <row r="89" spans="1:30" ht="14.5" hidden="1" x14ac:dyDescent="0.35">
      <c r="A89" s="70" t="s">
        <v>550</v>
      </c>
      <c r="B89" s="70" t="s">
        <v>677</v>
      </c>
      <c r="C89" s="70" t="s">
        <v>642</v>
      </c>
      <c r="D89" s="70" t="s">
        <v>695</v>
      </c>
      <c r="E89" s="70" t="s">
        <v>561</v>
      </c>
      <c r="F89" s="70" t="s">
        <v>26</v>
      </c>
      <c r="G89" s="70" t="s">
        <v>555</v>
      </c>
      <c r="H89" s="70" t="s">
        <v>656</v>
      </c>
      <c r="I89" s="174" t="s">
        <v>557</v>
      </c>
      <c r="J89" s="172"/>
      <c r="K89" s="172"/>
      <c r="L89" s="172"/>
      <c r="M89" s="172"/>
      <c r="N89" s="172"/>
      <c r="O89" s="172"/>
      <c r="P89" s="172"/>
      <c r="Q89" s="172"/>
      <c r="R89" s="172"/>
      <c r="S89" s="172"/>
      <c r="T89" s="172"/>
      <c r="U89" s="172">
        <v>5933159779185.5713</v>
      </c>
      <c r="V89" s="172">
        <v>9793842962278.3848</v>
      </c>
      <c r="W89" s="172">
        <v>10104642000000</v>
      </c>
      <c r="X89" s="172">
        <v>8788291176199.999</v>
      </c>
      <c r="Y89" s="172">
        <v>5737782329999.999</v>
      </c>
      <c r="Z89" s="172">
        <v>5826980281500.001</v>
      </c>
      <c r="AA89" s="173">
        <v>3499622880099.9995</v>
      </c>
      <c r="AB89" s="172">
        <v>1238355000000</v>
      </c>
      <c r="AC89" s="172">
        <v>805615161327.68091</v>
      </c>
      <c r="AD89" s="172" t="s">
        <v>697</v>
      </c>
    </row>
    <row r="90" spans="1:30" ht="14.5" hidden="1" x14ac:dyDescent="0.35">
      <c r="A90" s="71" t="s">
        <v>550</v>
      </c>
      <c r="B90" s="71" t="s">
        <v>677</v>
      </c>
      <c r="C90" s="71" t="s">
        <v>642</v>
      </c>
      <c r="D90" s="71" t="s">
        <v>695</v>
      </c>
      <c r="E90" s="71" t="s">
        <v>561</v>
      </c>
      <c r="F90" s="71" t="s">
        <v>26</v>
      </c>
      <c r="G90" s="71" t="s">
        <v>555</v>
      </c>
      <c r="H90" s="71" t="s">
        <v>575</v>
      </c>
      <c r="I90" s="177" t="s">
        <v>557</v>
      </c>
      <c r="J90" s="175"/>
      <c r="K90" s="175">
        <v>1262821000000.0007</v>
      </c>
      <c r="L90" s="175">
        <v>1407759707091.7056</v>
      </c>
      <c r="M90" s="175">
        <v>2221053000000.0015</v>
      </c>
      <c r="N90" s="175">
        <v>1672507999999.9995</v>
      </c>
      <c r="O90" s="175">
        <v>2185291529999.9993</v>
      </c>
      <c r="P90" s="175">
        <v>2208250999999.9985</v>
      </c>
      <c r="Q90" s="175">
        <v>2223073000000.0005</v>
      </c>
      <c r="R90" s="175">
        <v>2205940999999.998</v>
      </c>
      <c r="S90" s="175">
        <v>3260234756982.0005</v>
      </c>
      <c r="T90" s="175">
        <v>2862278102794.2017</v>
      </c>
      <c r="U90" s="175">
        <v>288383093204.62378</v>
      </c>
      <c r="V90" s="175">
        <v>337713483853</v>
      </c>
      <c r="W90" s="175">
        <v>448606674356</v>
      </c>
      <c r="X90" s="175">
        <v>477049270651.4599</v>
      </c>
      <c r="Y90" s="175">
        <v>451943967000</v>
      </c>
      <c r="Z90" s="175">
        <v>355592200000</v>
      </c>
      <c r="AA90" s="176">
        <v>396147000000</v>
      </c>
      <c r="AB90" s="175">
        <v>368610800000</v>
      </c>
      <c r="AC90" s="175">
        <v>402102077368.12708</v>
      </c>
      <c r="AD90" s="175" t="s">
        <v>698</v>
      </c>
    </row>
    <row r="91" spans="1:30" ht="14.5" hidden="1" x14ac:dyDescent="0.35">
      <c r="A91" s="70" t="s">
        <v>550</v>
      </c>
      <c r="B91" s="70" t="s">
        <v>677</v>
      </c>
      <c r="C91" s="70" t="s">
        <v>642</v>
      </c>
      <c r="D91" s="70" t="s">
        <v>695</v>
      </c>
      <c r="E91" s="70" t="s">
        <v>561</v>
      </c>
      <c r="F91" s="70" t="s">
        <v>26</v>
      </c>
      <c r="G91" s="70" t="s">
        <v>555</v>
      </c>
      <c r="H91" s="70" t="s">
        <v>562</v>
      </c>
      <c r="I91" s="174" t="s">
        <v>557</v>
      </c>
      <c r="J91" s="172">
        <v>1770174000000</v>
      </c>
      <c r="K91" s="172">
        <v>1417100999982.6179</v>
      </c>
      <c r="L91" s="172">
        <v>622058999990.94373</v>
      </c>
      <c r="M91" s="172">
        <v>699417999995.36658</v>
      </c>
      <c r="N91" s="172">
        <v>668150999989.65955</v>
      </c>
      <c r="O91" s="172">
        <v>768222620001.30432</v>
      </c>
      <c r="P91" s="172">
        <v>683773999987.08362</v>
      </c>
      <c r="Q91" s="172">
        <v>701616999994.15588</v>
      </c>
      <c r="R91" s="172">
        <v>686461000020.5033</v>
      </c>
      <c r="S91" s="172">
        <v>594617877307.61926</v>
      </c>
      <c r="T91" s="172">
        <v>416252760399.99939</v>
      </c>
      <c r="U91" s="172">
        <v>45927668125</v>
      </c>
      <c r="V91" s="172">
        <v>313021832903.89996</v>
      </c>
      <c r="W91" s="172">
        <v>307404428045.15698</v>
      </c>
      <c r="X91" s="172">
        <v>308815723506.409</v>
      </c>
      <c r="Y91" s="172">
        <v>321731889224.76001</v>
      </c>
      <c r="Z91" s="172">
        <v>526014094012.32996</v>
      </c>
      <c r="AA91" s="173">
        <v>384745693639.6001</v>
      </c>
      <c r="AB91" s="172">
        <v>339830627958.04999</v>
      </c>
      <c r="AC91" s="172">
        <v>370706993542.3678</v>
      </c>
      <c r="AD91" s="172" t="s">
        <v>699</v>
      </c>
    </row>
    <row r="92" spans="1:30" ht="14.5" hidden="1" x14ac:dyDescent="0.35">
      <c r="A92" s="71" t="s">
        <v>550</v>
      </c>
      <c r="B92" s="71" t="s">
        <v>677</v>
      </c>
      <c r="C92" s="71" t="s">
        <v>642</v>
      </c>
      <c r="D92" s="71" t="s">
        <v>695</v>
      </c>
      <c r="E92" s="71" t="s">
        <v>561</v>
      </c>
      <c r="F92" s="71" t="s">
        <v>26</v>
      </c>
      <c r="G92" s="71" t="s">
        <v>555</v>
      </c>
      <c r="H92" s="71" t="s">
        <v>581</v>
      </c>
      <c r="I92" s="177" t="s">
        <v>557</v>
      </c>
      <c r="J92" s="175"/>
      <c r="K92" s="175">
        <v>765364000000</v>
      </c>
      <c r="L92" s="175">
        <v>945288999999.99939</v>
      </c>
      <c r="M92" s="175">
        <v>985627999999.99963</v>
      </c>
      <c r="N92" s="175">
        <v>920680999999.99976</v>
      </c>
      <c r="O92" s="175">
        <v>1082995409999.9996</v>
      </c>
      <c r="P92" s="175">
        <v>1122055000000.0002</v>
      </c>
      <c r="Q92" s="175">
        <v>1177495000000.0002</v>
      </c>
      <c r="R92" s="175">
        <v>1198665999999.9985</v>
      </c>
      <c r="S92" s="175">
        <v>2511806434935.002</v>
      </c>
      <c r="T92" s="175">
        <v>4295210284508.0005</v>
      </c>
      <c r="U92" s="175">
        <v>1168562390000.0002</v>
      </c>
      <c r="V92" s="175">
        <v>1160599593316.6892</v>
      </c>
      <c r="W92" s="175">
        <v>1040191663650</v>
      </c>
      <c r="X92" s="175">
        <v>989232353000</v>
      </c>
      <c r="Y92" s="175">
        <v>804069300656.99988</v>
      </c>
      <c r="Z92" s="175">
        <v>801092540900</v>
      </c>
      <c r="AA92" s="176">
        <v>707494276296</v>
      </c>
      <c r="AB92" s="175">
        <v>277303000000</v>
      </c>
      <c r="AC92" s="175">
        <v>274809441173.16437</v>
      </c>
      <c r="AD92" s="175" t="s">
        <v>700</v>
      </c>
    </row>
    <row r="93" spans="1:30" ht="14.5" hidden="1" x14ac:dyDescent="0.35">
      <c r="A93" s="70" t="s">
        <v>550</v>
      </c>
      <c r="B93" s="70" t="s">
        <v>677</v>
      </c>
      <c r="C93" s="70" t="s">
        <v>642</v>
      </c>
      <c r="D93" s="70" t="s">
        <v>695</v>
      </c>
      <c r="E93" s="70" t="s">
        <v>561</v>
      </c>
      <c r="F93" s="70" t="s">
        <v>26</v>
      </c>
      <c r="G93" s="70" t="s">
        <v>555</v>
      </c>
      <c r="H93" s="70" t="s">
        <v>556</v>
      </c>
      <c r="I93" s="174" t="s">
        <v>557</v>
      </c>
      <c r="J93" s="172">
        <v>131014363006174.09</v>
      </c>
      <c r="K93" s="172">
        <v>121652164002566.64</v>
      </c>
      <c r="L93" s="172">
        <v>91004359998375.453</v>
      </c>
      <c r="M93" s="172">
        <v>100032432004402.88</v>
      </c>
      <c r="N93" s="172">
        <v>105030126001912.45</v>
      </c>
      <c r="O93" s="172">
        <v>119024716390908.72</v>
      </c>
      <c r="P93" s="172">
        <v>169434842001478.94</v>
      </c>
      <c r="Q93" s="172">
        <v>192282994997102.47</v>
      </c>
      <c r="R93" s="172">
        <v>208001610008503.63</v>
      </c>
      <c r="S93" s="172">
        <v>185811117784446.72</v>
      </c>
      <c r="T93" s="172">
        <v>221476223906121.28</v>
      </c>
      <c r="U93" s="172">
        <v>190802796790311.94</v>
      </c>
      <c r="V93" s="172">
        <v>252534203336878.78</v>
      </c>
      <c r="W93" s="172">
        <v>242547837044191.28</v>
      </c>
      <c r="X93" s="172">
        <v>245898275436620.28</v>
      </c>
      <c r="Y93" s="172">
        <v>255098724048090.5</v>
      </c>
      <c r="Z93" s="172">
        <v>233359118262522.5</v>
      </c>
      <c r="AA93" s="173">
        <v>215446880417570.47</v>
      </c>
      <c r="AB93" s="172">
        <v>211897361356542.22</v>
      </c>
      <c r="AC93" s="172">
        <v>9109674717317.0742</v>
      </c>
      <c r="AD93" s="172" t="s">
        <v>701</v>
      </c>
    </row>
    <row r="94" spans="1:30" ht="14.5" hidden="1" x14ac:dyDescent="0.35">
      <c r="A94" s="71" t="s">
        <v>550</v>
      </c>
      <c r="B94" s="71" t="s">
        <v>677</v>
      </c>
      <c r="C94" s="71" t="s">
        <v>642</v>
      </c>
      <c r="D94" s="71" t="s">
        <v>695</v>
      </c>
      <c r="E94" s="71" t="s">
        <v>561</v>
      </c>
      <c r="F94" s="71" t="s">
        <v>26</v>
      </c>
      <c r="G94" s="71" t="s">
        <v>555</v>
      </c>
      <c r="H94" s="71" t="s">
        <v>111</v>
      </c>
      <c r="I94" s="177" t="s">
        <v>557</v>
      </c>
      <c r="J94" s="175"/>
      <c r="K94" s="175"/>
      <c r="L94" s="175"/>
      <c r="M94" s="175"/>
      <c r="N94" s="175"/>
      <c r="O94" s="175"/>
      <c r="P94" s="175"/>
      <c r="Q94" s="175"/>
      <c r="R94" s="175"/>
      <c r="S94" s="175">
        <v>938883047.61904752</v>
      </c>
      <c r="T94" s="175">
        <v>345252571.42857057</v>
      </c>
      <c r="U94" s="175"/>
      <c r="V94" s="175">
        <v>32265872000</v>
      </c>
      <c r="W94" s="175">
        <v>39916592000</v>
      </c>
      <c r="X94" s="175">
        <v>20184156000</v>
      </c>
      <c r="Y94" s="175">
        <v>11326488000</v>
      </c>
      <c r="Z94" s="175">
        <v>9307017160</v>
      </c>
      <c r="AA94" s="176">
        <v>18172668000</v>
      </c>
      <c r="AB94" s="175">
        <v>11767168000</v>
      </c>
      <c r="AC94" s="175">
        <v>505882056</v>
      </c>
      <c r="AD94" s="175" t="s">
        <v>702</v>
      </c>
    </row>
    <row r="95" spans="1:30" ht="14.5" hidden="1" x14ac:dyDescent="0.35">
      <c r="A95" s="70" t="s">
        <v>550</v>
      </c>
      <c r="B95" s="70" t="s">
        <v>677</v>
      </c>
      <c r="C95" s="70" t="s">
        <v>642</v>
      </c>
      <c r="D95" s="70" t="s">
        <v>695</v>
      </c>
      <c r="E95" s="70" t="s">
        <v>561</v>
      </c>
      <c r="F95" s="70" t="s">
        <v>26</v>
      </c>
      <c r="G95" s="70" t="s">
        <v>555</v>
      </c>
      <c r="H95" s="70" t="s">
        <v>670</v>
      </c>
      <c r="I95" s="174" t="s">
        <v>557</v>
      </c>
      <c r="J95" s="172"/>
      <c r="K95" s="172"/>
      <c r="L95" s="172"/>
      <c r="M95" s="172"/>
      <c r="N95" s="172"/>
      <c r="O95" s="172"/>
      <c r="P95" s="172"/>
      <c r="Q95" s="172"/>
      <c r="R95" s="172">
        <v>493865000003.7428</v>
      </c>
      <c r="S95" s="172"/>
      <c r="T95" s="172"/>
      <c r="U95" s="172"/>
      <c r="V95" s="172"/>
      <c r="W95" s="172"/>
      <c r="X95" s="172"/>
      <c r="Y95" s="172"/>
      <c r="Z95" s="172"/>
      <c r="AA95" s="173"/>
      <c r="AB95" s="172"/>
      <c r="AC95" s="172"/>
      <c r="AD95" s="172" t="s">
        <v>703</v>
      </c>
    </row>
    <row r="96" spans="1:30" ht="14.5" hidden="1" x14ac:dyDescent="0.35">
      <c r="A96" s="71" t="s">
        <v>550</v>
      </c>
      <c r="B96" s="71" t="s">
        <v>677</v>
      </c>
      <c r="C96" s="71" t="s">
        <v>642</v>
      </c>
      <c r="D96" s="71" t="s">
        <v>695</v>
      </c>
      <c r="E96" s="71" t="s">
        <v>561</v>
      </c>
      <c r="F96" s="71" t="s">
        <v>26</v>
      </c>
      <c r="G96" s="71" t="s">
        <v>555</v>
      </c>
      <c r="H96" s="71" t="s">
        <v>623</v>
      </c>
      <c r="I96" s="177" t="s">
        <v>557</v>
      </c>
      <c r="J96" s="175">
        <v>181698000000.00024</v>
      </c>
      <c r="K96" s="175">
        <v>2533142000025.2939</v>
      </c>
      <c r="L96" s="175"/>
      <c r="M96" s="175">
        <v>20178999999.9021</v>
      </c>
      <c r="N96" s="175"/>
      <c r="O96" s="175"/>
      <c r="P96" s="175">
        <v>75789999997.896652</v>
      </c>
      <c r="Q96" s="175">
        <v>103785000002.21303</v>
      </c>
      <c r="R96" s="175">
        <v>56521999998.347519</v>
      </c>
      <c r="S96" s="175">
        <v>64355932285.714249</v>
      </c>
      <c r="T96" s="175">
        <v>63371822700.000191</v>
      </c>
      <c r="U96" s="175">
        <v>14617353928.095873</v>
      </c>
      <c r="V96" s="175"/>
      <c r="W96" s="175"/>
      <c r="X96" s="175"/>
      <c r="Y96" s="175">
        <v>3549000000</v>
      </c>
      <c r="Z96" s="175"/>
      <c r="AA96" s="176"/>
      <c r="AB96" s="175"/>
      <c r="AC96" s="175"/>
      <c r="AD96" s="175" t="s">
        <v>704</v>
      </c>
    </row>
    <row r="97" spans="1:30" ht="14.5" hidden="1" x14ac:dyDescent="0.35">
      <c r="A97" s="70" t="s">
        <v>550</v>
      </c>
      <c r="B97" s="70" t="s">
        <v>570</v>
      </c>
      <c r="C97" s="70" t="s">
        <v>79</v>
      </c>
      <c r="D97" s="70" t="s">
        <v>651</v>
      </c>
      <c r="E97" s="70" t="s">
        <v>572</v>
      </c>
      <c r="F97" s="70" t="s">
        <v>26</v>
      </c>
      <c r="G97" s="70" t="s">
        <v>555</v>
      </c>
      <c r="H97" s="70" t="s">
        <v>652</v>
      </c>
      <c r="I97" s="174" t="s">
        <v>557</v>
      </c>
      <c r="J97" s="172"/>
      <c r="K97" s="172"/>
      <c r="L97" s="172"/>
      <c r="M97" s="172"/>
      <c r="N97" s="172"/>
      <c r="O97" s="172"/>
      <c r="P97" s="172"/>
      <c r="Q97" s="172"/>
      <c r="R97" s="172"/>
      <c r="S97" s="172"/>
      <c r="T97" s="172"/>
      <c r="U97" s="172">
        <v>10596440330.406996</v>
      </c>
      <c r="V97" s="172">
        <v>15589788688.696711</v>
      </c>
      <c r="W97" s="172">
        <v>6873239517592.8496</v>
      </c>
      <c r="X97" s="172">
        <v>5455050518905.3076</v>
      </c>
      <c r="Y97" s="172">
        <v>3057312676929.1655</v>
      </c>
      <c r="Z97" s="172">
        <v>3072173642168.2837</v>
      </c>
      <c r="AA97" s="173">
        <v>2811025698752.1455</v>
      </c>
      <c r="AB97" s="172">
        <v>1821301253168.4287</v>
      </c>
      <c r="AC97" s="172">
        <v>694866529955.13892</v>
      </c>
      <c r="AD97" s="172" t="s">
        <v>705</v>
      </c>
    </row>
    <row r="98" spans="1:30" ht="14.5" hidden="1" x14ac:dyDescent="0.35">
      <c r="A98" s="71" t="s">
        <v>550</v>
      </c>
      <c r="B98" s="71" t="s">
        <v>570</v>
      </c>
      <c r="C98" s="71" t="s">
        <v>79</v>
      </c>
      <c r="D98" s="71" t="s">
        <v>651</v>
      </c>
      <c r="E98" s="71" t="s">
        <v>572</v>
      </c>
      <c r="F98" s="71" t="s">
        <v>26</v>
      </c>
      <c r="G98" s="71" t="s">
        <v>555</v>
      </c>
      <c r="H98" s="71" t="s">
        <v>654</v>
      </c>
      <c r="I98" s="177" t="s">
        <v>557</v>
      </c>
      <c r="J98" s="175">
        <v>13648512000104.027</v>
      </c>
      <c r="K98" s="175">
        <v>11000149999873.34</v>
      </c>
      <c r="L98" s="175">
        <v>6453572000169.0879</v>
      </c>
      <c r="M98" s="175">
        <v>6538110999866.6729</v>
      </c>
      <c r="N98" s="175">
        <v>12157712480231.729</v>
      </c>
      <c r="O98" s="175">
        <v>15576538489551.295</v>
      </c>
      <c r="P98" s="175">
        <v>15946153259992.869</v>
      </c>
      <c r="Q98" s="175">
        <v>15974472000244.107</v>
      </c>
      <c r="R98" s="175">
        <v>15209661000083.801</v>
      </c>
      <c r="S98" s="175">
        <v>11743781121148.039</v>
      </c>
      <c r="T98" s="175">
        <v>9971522972426.5137</v>
      </c>
      <c r="U98" s="175">
        <v>12065506135888.07</v>
      </c>
      <c r="V98" s="175">
        <v>12897560278281.021</v>
      </c>
      <c r="W98" s="175">
        <v>9913648285903.3789</v>
      </c>
      <c r="X98" s="175">
        <v>8430214243261.252</v>
      </c>
      <c r="Y98" s="175">
        <v>8103187111395.1602</v>
      </c>
      <c r="Z98" s="175">
        <v>10633234842919.908</v>
      </c>
      <c r="AA98" s="176">
        <v>11313421488897.277</v>
      </c>
      <c r="AB98" s="175">
        <v>8588816027182.0352</v>
      </c>
      <c r="AC98" s="175">
        <v>6710903298872.3545</v>
      </c>
      <c r="AD98" s="175" t="s">
        <v>706</v>
      </c>
    </row>
    <row r="99" spans="1:30" ht="14.5" hidden="1" x14ac:dyDescent="0.35">
      <c r="A99" s="70" t="s">
        <v>707</v>
      </c>
      <c r="B99" s="70" t="s">
        <v>570</v>
      </c>
      <c r="C99" s="70" t="s">
        <v>79</v>
      </c>
      <c r="D99" s="70" t="s">
        <v>651</v>
      </c>
      <c r="E99" s="70" t="s">
        <v>572</v>
      </c>
      <c r="F99" s="70" t="s">
        <v>26</v>
      </c>
      <c r="G99" s="70" t="s">
        <v>555</v>
      </c>
      <c r="H99" s="70" t="s">
        <v>656</v>
      </c>
      <c r="I99" s="174" t="s">
        <v>557</v>
      </c>
      <c r="J99" s="172"/>
      <c r="K99" s="172"/>
      <c r="L99" s="172"/>
      <c r="M99" s="172"/>
      <c r="N99" s="172"/>
      <c r="O99" s="172"/>
      <c r="P99" s="172"/>
      <c r="Q99" s="172"/>
      <c r="R99" s="172"/>
      <c r="S99" s="172"/>
      <c r="T99" s="172"/>
      <c r="U99" s="172"/>
      <c r="V99" s="172"/>
      <c r="W99" s="172"/>
      <c r="X99" s="172"/>
      <c r="Y99" s="172"/>
      <c r="Z99" s="172"/>
      <c r="AA99" s="173"/>
      <c r="AB99" s="172"/>
      <c r="AC99" s="172">
        <v>48314729385.670403</v>
      </c>
      <c r="AD99" s="172" t="s">
        <v>708</v>
      </c>
    </row>
    <row r="100" spans="1:30" ht="14.5" hidden="1" x14ac:dyDescent="0.35">
      <c r="A100" s="71" t="s">
        <v>550</v>
      </c>
      <c r="B100" s="71" t="s">
        <v>570</v>
      </c>
      <c r="C100" s="71" t="s">
        <v>79</v>
      </c>
      <c r="D100" s="71" t="s">
        <v>651</v>
      </c>
      <c r="E100" s="71" t="s">
        <v>572</v>
      </c>
      <c r="F100" s="71" t="s">
        <v>26</v>
      </c>
      <c r="G100" s="71" t="s">
        <v>555</v>
      </c>
      <c r="H100" s="71" t="s">
        <v>157</v>
      </c>
      <c r="I100" s="177" t="s">
        <v>557</v>
      </c>
      <c r="J100" s="175">
        <v>17665280000000</v>
      </c>
      <c r="K100" s="175">
        <v>18341657000368.102</v>
      </c>
      <c r="L100" s="175">
        <v>17649591000159.871</v>
      </c>
      <c r="M100" s="175">
        <v>18557367000098.102</v>
      </c>
      <c r="N100" s="175">
        <v>22629792800421.477</v>
      </c>
      <c r="O100" s="175">
        <v>21395619839888.82</v>
      </c>
      <c r="P100" s="175">
        <v>22093860460278.172</v>
      </c>
      <c r="Q100" s="175">
        <v>21778093000246.375</v>
      </c>
      <c r="R100" s="175">
        <v>18372254000226.012</v>
      </c>
      <c r="S100" s="175">
        <v>17598435528565.609</v>
      </c>
      <c r="T100" s="175">
        <v>16666420878270.746</v>
      </c>
      <c r="U100" s="175">
        <v>15772510693092.004</v>
      </c>
      <c r="V100" s="175">
        <v>14996246458587.596</v>
      </c>
      <c r="W100" s="175">
        <v>14195448319499.885</v>
      </c>
      <c r="X100" s="175">
        <v>13480727006328.305</v>
      </c>
      <c r="Y100" s="175">
        <v>12792659753732.721</v>
      </c>
      <c r="Z100" s="175">
        <v>13719192776932.676</v>
      </c>
      <c r="AA100" s="176">
        <v>13051706347541.684</v>
      </c>
      <c r="AB100" s="175">
        <v>13211839021800.557</v>
      </c>
      <c r="AC100" s="175">
        <v>9669548064053.0273</v>
      </c>
      <c r="AD100" s="175" t="s">
        <v>709</v>
      </c>
    </row>
    <row r="101" spans="1:30" ht="14.5" hidden="1" x14ac:dyDescent="0.35">
      <c r="A101" s="70" t="s">
        <v>550</v>
      </c>
      <c r="B101" s="70" t="s">
        <v>570</v>
      </c>
      <c r="C101" s="70" t="s">
        <v>79</v>
      </c>
      <c r="D101" s="70" t="s">
        <v>651</v>
      </c>
      <c r="E101" s="70" t="s">
        <v>572</v>
      </c>
      <c r="F101" s="70" t="s">
        <v>26</v>
      </c>
      <c r="G101" s="70" t="s">
        <v>555</v>
      </c>
      <c r="H101" s="70" t="s">
        <v>573</v>
      </c>
      <c r="I101" s="174" t="s">
        <v>557</v>
      </c>
      <c r="J101" s="172">
        <v>608984999999.99878</v>
      </c>
      <c r="K101" s="172">
        <v>617489000000.00049</v>
      </c>
      <c r="L101" s="172">
        <v>406571999999.99835</v>
      </c>
      <c r="M101" s="172">
        <v>769569999999.99976</v>
      </c>
      <c r="N101" s="172">
        <v>683363629999.99902</v>
      </c>
      <c r="O101" s="172">
        <v>733475500000.00085</v>
      </c>
      <c r="P101" s="172">
        <v>762112000000.00012</v>
      </c>
      <c r="Q101" s="172">
        <v>852969000000.00146</v>
      </c>
      <c r="R101" s="172">
        <v>904647000000.00024</v>
      </c>
      <c r="S101" s="172">
        <v>509007174483.00708</v>
      </c>
      <c r="T101" s="172">
        <v>861866985839.07056</v>
      </c>
      <c r="U101" s="172"/>
      <c r="V101" s="172"/>
      <c r="W101" s="172"/>
      <c r="X101" s="172"/>
      <c r="Y101" s="172"/>
      <c r="Z101" s="172"/>
      <c r="AA101" s="173"/>
      <c r="AB101" s="172"/>
      <c r="AC101" s="172"/>
      <c r="AD101" s="172" t="s">
        <v>710</v>
      </c>
    </row>
    <row r="102" spans="1:30" ht="14.5" hidden="1" x14ac:dyDescent="0.35">
      <c r="A102" s="71" t="s">
        <v>550</v>
      </c>
      <c r="B102" s="71" t="s">
        <v>570</v>
      </c>
      <c r="C102" s="71" t="s">
        <v>79</v>
      </c>
      <c r="D102" s="71" t="s">
        <v>651</v>
      </c>
      <c r="E102" s="71" t="s">
        <v>572</v>
      </c>
      <c r="F102" s="71" t="s">
        <v>26</v>
      </c>
      <c r="G102" s="71" t="s">
        <v>555</v>
      </c>
      <c r="H102" s="71" t="s">
        <v>575</v>
      </c>
      <c r="I102" s="177" t="s">
        <v>557</v>
      </c>
      <c r="J102" s="175"/>
      <c r="K102" s="175"/>
      <c r="L102" s="175"/>
      <c r="M102" s="175"/>
      <c r="N102" s="175"/>
      <c r="O102" s="175"/>
      <c r="P102" s="175"/>
      <c r="Q102" s="175"/>
      <c r="R102" s="175"/>
      <c r="S102" s="175">
        <v>186866603508.95795</v>
      </c>
      <c r="T102" s="175">
        <v>745770038947.3125</v>
      </c>
      <c r="U102" s="175">
        <v>16744780791.756451</v>
      </c>
      <c r="V102" s="175"/>
      <c r="W102" s="175"/>
      <c r="X102" s="175"/>
      <c r="Y102" s="175"/>
      <c r="Z102" s="175">
        <v>14680149469.206984</v>
      </c>
      <c r="AA102" s="176">
        <v>12643389078.119041</v>
      </c>
      <c r="AB102" s="175">
        <v>10809475694.000473</v>
      </c>
      <c r="AC102" s="175">
        <v>66677286741.175079</v>
      </c>
      <c r="AD102" s="175" t="s">
        <v>711</v>
      </c>
    </row>
    <row r="103" spans="1:30" ht="14.5" hidden="1" x14ac:dyDescent="0.35">
      <c r="A103" s="70" t="s">
        <v>550</v>
      </c>
      <c r="B103" s="70" t="s">
        <v>570</v>
      </c>
      <c r="C103" s="70" t="s">
        <v>79</v>
      </c>
      <c r="D103" s="70" t="s">
        <v>651</v>
      </c>
      <c r="E103" s="70" t="s">
        <v>572</v>
      </c>
      <c r="F103" s="70" t="s">
        <v>26</v>
      </c>
      <c r="G103" s="70" t="s">
        <v>555</v>
      </c>
      <c r="H103" s="70" t="s">
        <v>562</v>
      </c>
      <c r="I103" s="174" t="s">
        <v>557</v>
      </c>
      <c r="J103" s="172">
        <v>24475000000.000011</v>
      </c>
      <c r="K103" s="172">
        <v>24724999999.930248</v>
      </c>
      <c r="L103" s="172">
        <v>1371000000.015955</v>
      </c>
      <c r="M103" s="172"/>
      <c r="N103" s="172">
        <v>52889999.998582833</v>
      </c>
      <c r="O103" s="172">
        <v>113490000.00017403</v>
      </c>
      <c r="P103" s="172"/>
      <c r="Q103" s="172"/>
      <c r="R103" s="172"/>
      <c r="S103" s="172">
        <v>9458104332.6489468</v>
      </c>
      <c r="T103" s="172">
        <v>4615496376.2747507</v>
      </c>
      <c r="U103" s="172">
        <v>3386391796.2211089</v>
      </c>
      <c r="V103" s="172">
        <v>194258143.2492913</v>
      </c>
      <c r="W103" s="172">
        <v>1758967722.1238956</v>
      </c>
      <c r="X103" s="172">
        <v>1480771215.414531</v>
      </c>
      <c r="Y103" s="172">
        <v>2257920179.9780784</v>
      </c>
      <c r="Z103" s="172">
        <v>8626392591.84478</v>
      </c>
      <c r="AA103" s="173">
        <v>1660593726.986551</v>
      </c>
      <c r="AB103" s="172">
        <v>1355260497.547158</v>
      </c>
      <c r="AC103" s="172">
        <v>10779638246.614231</v>
      </c>
      <c r="AD103" s="172" t="s">
        <v>712</v>
      </c>
    </row>
    <row r="104" spans="1:30" ht="14.5" hidden="1" x14ac:dyDescent="0.35">
      <c r="A104" s="71" t="s">
        <v>550</v>
      </c>
      <c r="B104" s="71" t="s">
        <v>570</v>
      </c>
      <c r="C104" s="71" t="s">
        <v>79</v>
      </c>
      <c r="D104" s="71" t="s">
        <v>651</v>
      </c>
      <c r="E104" s="71" t="s">
        <v>572</v>
      </c>
      <c r="F104" s="71" t="s">
        <v>26</v>
      </c>
      <c r="G104" s="71" t="s">
        <v>555</v>
      </c>
      <c r="H104" s="71" t="s">
        <v>20</v>
      </c>
      <c r="I104" s="177" t="s">
        <v>557</v>
      </c>
      <c r="J104" s="175"/>
      <c r="K104" s="175"/>
      <c r="L104" s="175"/>
      <c r="M104" s="175"/>
      <c r="N104" s="175"/>
      <c r="O104" s="175"/>
      <c r="P104" s="175"/>
      <c r="Q104" s="175"/>
      <c r="R104" s="175"/>
      <c r="S104" s="175"/>
      <c r="T104" s="175"/>
      <c r="U104" s="175">
        <v>3831665012.2291365</v>
      </c>
      <c r="V104" s="175">
        <v>3072924959.6291494</v>
      </c>
      <c r="W104" s="175">
        <v>3668487682.9537172</v>
      </c>
      <c r="X104" s="175">
        <v>5946577031.5079489</v>
      </c>
      <c r="Y104" s="175">
        <v>6175379960.5436497</v>
      </c>
      <c r="Z104" s="175"/>
      <c r="AA104" s="176"/>
      <c r="AB104" s="175"/>
      <c r="AC104" s="175"/>
      <c r="AD104" s="175" t="s">
        <v>713</v>
      </c>
    </row>
    <row r="105" spans="1:30" ht="14.5" hidden="1" x14ac:dyDescent="0.35">
      <c r="A105" s="70" t="s">
        <v>550</v>
      </c>
      <c r="B105" s="70" t="s">
        <v>570</v>
      </c>
      <c r="C105" s="70" t="s">
        <v>79</v>
      </c>
      <c r="D105" s="70" t="s">
        <v>651</v>
      </c>
      <c r="E105" s="70" t="s">
        <v>572</v>
      </c>
      <c r="F105" s="70" t="s">
        <v>26</v>
      </c>
      <c r="G105" s="70" t="s">
        <v>555</v>
      </c>
      <c r="H105" s="70" t="s">
        <v>581</v>
      </c>
      <c r="I105" s="174" t="s">
        <v>557</v>
      </c>
      <c r="J105" s="172">
        <v>166619000000.00021</v>
      </c>
      <c r="K105" s="172"/>
      <c r="L105" s="172"/>
      <c r="M105" s="172"/>
      <c r="N105" s="172"/>
      <c r="O105" s="172">
        <v>59629409999.999863</v>
      </c>
      <c r="P105" s="172">
        <v>95615120000.000092</v>
      </c>
      <c r="Q105" s="172"/>
      <c r="R105" s="172"/>
      <c r="S105" s="172"/>
      <c r="T105" s="172">
        <v>33142964126.496029</v>
      </c>
      <c r="U105" s="172"/>
      <c r="V105" s="172"/>
      <c r="W105" s="172"/>
      <c r="X105" s="172">
        <v>1538961224.7728655</v>
      </c>
      <c r="Y105" s="172">
        <v>62225833869.879257</v>
      </c>
      <c r="Z105" s="172">
        <v>77051300870.408997</v>
      </c>
      <c r="AA105" s="173">
        <v>54882384647.422226</v>
      </c>
      <c r="AB105" s="172">
        <v>54367884258.43338</v>
      </c>
      <c r="AC105" s="172">
        <v>97822889169.151718</v>
      </c>
      <c r="AD105" s="172" t="s">
        <v>714</v>
      </c>
    </row>
    <row r="106" spans="1:30" ht="14.5" hidden="1" x14ac:dyDescent="0.35">
      <c r="A106" s="71" t="s">
        <v>550</v>
      </c>
      <c r="B106" s="71" t="s">
        <v>570</v>
      </c>
      <c r="C106" s="71" t="s">
        <v>79</v>
      </c>
      <c r="D106" s="71" t="s">
        <v>651</v>
      </c>
      <c r="E106" s="71" t="s">
        <v>572</v>
      </c>
      <c r="F106" s="71" t="s">
        <v>26</v>
      </c>
      <c r="G106" s="71" t="s">
        <v>555</v>
      </c>
      <c r="H106" s="71" t="s">
        <v>664</v>
      </c>
      <c r="I106" s="177" t="s">
        <v>557</v>
      </c>
      <c r="J106" s="175"/>
      <c r="K106" s="175"/>
      <c r="L106" s="175"/>
      <c r="M106" s="175"/>
      <c r="N106" s="175"/>
      <c r="O106" s="175">
        <v>410355519998.92096</v>
      </c>
      <c r="P106" s="175">
        <v>318427580001.51031</v>
      </c>
      <c r="Q106" s="175">
        <v>270703999999.29538</v>
      </c>
      <c r="R106" s="175">
        <v>904006000003.80176</v>
      </c>
      <c r="S106" s="175"/>
      <c r="T106" s="175"/>
      <c r="U106" s="175"/>
      <c r="V106" s="175"/>
      <c r="W106" s="175"/>
      <c r="X106" s="175"/>
      <c r="Y106" s="175"/>
      <c r="Z106" s="175"/>
      <c r="AA106" s="176"/>
      <c r="AB106" s="175"/>
      <c r="AC106" s="175"/>
      <c r="AD106" s="175" t="s">
        <v>715</v>
      </c>
    </row>
    <row r="107" spans="1:30" ht="14.5" hidden="1" x14ac:dyDescent="0.35">
      <c r="A107" s="70" t="s">
        <v>550</v>
      </c>
      <c r="B107" s="70" t="s">
        <v>570</v>
      </c>
      <c r="C107" s="70" t="s">
        <v>79</v>
      </c>
      <c r="D107" s="70" t="s">
        <v>651</v>
      </c>
      <c r="E107" s="70" t="s">
        <v>572</v>
      </c>
      <c r="F107" s="70" t="s">
        <v>26</v>
      </c>
      <c r="G107" s="70" t="s">
        <v>555</v>
      </c>
      <c r="H107" s="70" t="s">
        <v>556</v>
      </c>
      <c r="I107" s="174" t="s">
        <v>557</v>
      </c>
      <c r="J107" s="172">
        <v>141826922006683.41</v>
      </c>
      <c r="K107" s="172">
        <v>126540748002670.45</v>
      </c>
      <c r="L107" s="172">
        <v>150342028997315.63</v>
      </c>
      <c r="M107" s="172">
        <v>142111429006254.78</v>
      </c>
      <c r="N107" s="172">
        <v>178648311023252.81</v>
      </c>
      <c r="O107" s="172">
        <v>164387852381255.38</v>
      </c>
      <c r="P107" s="172">
        <v>157517632761374.09</v>
      </c>
      <c r="Q107" s="172">
        <v>146011498997798.94</v>
      </c>
      <c r="R107" s="172">
        <v>140972499005764.41</v>
      </c>
      <c r="S107" s="172">
        <v>153974326303725.03</v>
      </c>
      <c r="T107" s="172">
        <v>163993293707376.72</v>
      </c>
      <c r="U107" s="172">
        <v>138989374106016.73</v>
      </c>
      <c r="V107" s="172">
        <v>122853856310325.31</v>
      </c>
      <c r="W107" s="172">
        <v>120601816197617.06</v>
      </c>
      <c r="X107" s="172">
        <v>109300009835068.84</v>
      </c>
      <c r="Y107" s="172">
        <v>104194967705655.23</v>
      </c>
      <c r="Z107" s="172">
        <v>99613779013405.703</v>
      </c>
      <c r="AA107" s="173">
        <v>95566635988879.141</v>
      </c>
      <c r="AB107" s="172">
        <v>99326120164051.406</v>
      </c>
      <c r="AC107" s="172">
        <v>76488640995836.484</v>
      </c>
      <c r="AD107" s="172" t="s">
        <v>716</v>
      </c>
    </row>
    <row r="108" spans="1:30" ht="14.5" hidden="1" x14ac:dyDescent="0.35">
      <c r="A108" s="71" t="s">
        <v>550</v>
      </c>
      <c r="B108" s="71" t="s">
        <v>570</v>
      </c>
      <c r="C108" s="71" t="s">
        <v>79</v>
      </c>
      <c r="D108" s="71" t="s">
        <v>651</v>
      </c>
      <c r="E108" s="71" t="s">
        <v>572</v>
      </c>
      <c r="F108" s="71" t="s">
        <v>26</v>
      </c>
      <c r="G108" s="71" t="s">
        <v>555</v>
      </c>
      <c r="H108" s="71" t="s">
        <v>667</v>
      </c>
      <c r="I108" s="177" t="s">
        <v>557</v>
      </c>
      <c r="J108" s="175">
        <v>5764215000098.8467</v>
      </c>
      <c r="K108" s="175">
        <v>6272218999931.2305</v>
      </c>
      <c r="L108" s="175">
        <v>2755704999981.1763</v>
      </c>
      <c r="M108" s="175">
        <v>2472132000040.7241</v>
      </c>
      <c r="N108" s="175">
        <v>3676021070018.248</v>
      </c>
      <c r="O108" s="175">
        <v>4516759729954.1719</v>
      </c>
      <c r="P108" s="175">
        <v>5610316470072.8506</v>
      </c>
      <c r="Q108" s="175">
        <v>4431018000016.6348</v>
      </c>
      <c r="R108" s="175">
        <v>975780000008.59241</v>
      </c>
      <c r="S108" s="175">
        <v>1574087567041.03</v>
      </c>
      <c r="T108" s="175">
        <v>1986816707734.3435</v>
      </c>
      <c r="U108" s="175">
        <v>390932513082.96552</v>
      </c>
      <c r="V108" s="175">
        <v>9121859865.4211464</v>
      </c>
      <c r="W108" s="175">
        <v>14466627258.187363</v>
      </c>
      <c r="X108" s="175">
        <v>9889547373.9908333</v>
      </c>
      <c r="Y108" s="175"/>
      <c r="Z108" s="175"/>
      <c r="AA108" s="176"/>
      <c r="AB108" s="175"/>
      <c r="AC108" s="175"/>
      <c r="AD108" s="175" t="s">
        <v>717</v>
      </c>
    </row>
    <row r="109" spans="1:30" ht="14.5" hidden="1" x14ac:dyDescent="0.35">
      <c r="A109" s="70" t="s">
        <v>550</v>
      </c>
      <c r="B109" s="70" t="s">
        <v>570</v>
      </c>
      <c r="C109" s="70" t="s">
        <v>79</v>
      </c>
      <c r="D109" s="70" t="s">
        <v>651</v>
      </c>
      <c r="E109" s="70" t="s">
        <v>572</v>
      </c>
      <c r="F109" s="70" t="s">
        <v>26</v>
      </c>
      <c r="G109" s="70" t="s">
        <v>555</v>
      </c>
      <c r="H109" s="70" t="s">
        <v>111</v>
      </c>
      <c r="I109" s="174" t="s">
        <v>557</v>
      </c>
      <c r="J109" s="172">
        <v>145999999.99999973</v>
      </c>
      <c r="K109" s="172">
        <v>304999999.99560463</v>
      </c>
      <c r="L109" s="172"/>
      <c r="M109" s="172">
        <v>257000000.0050801</v>
      </c>
      <c r="N109" s="172">
        <v>1951320000</v>
      </c>
      <c r="O109" s="172">
        <v>491450000</v>
      </c>
      <c r="P109" s="172">
        <v>543840000</v>
      </c>
      <c r="Q109" s="172">
        <v>577000000.00748146</v>
      </c>
      <c r="R109" s="172">
        <v>117999999.9991677</v>
      </c>
      <c r="S109" s="172">
        <v>124607454.9044358</v>
      </c>
      <c r="T109" s="172">
        <v>177859778.05871609</v>
      </c>
      <c r="U109" s="172">
        <v>2187706991.3719597</v>
      </c>
      <c r="V109" s="172">
        <v>9124157204.2919617</v>
      </c>
      <c r="W109" s="172">
        <v>42768590285.365112</v>
      </c>
      <c r="X109" s="172">
        <v>13057591365.356354</v>
      </c>
      <c r="Y109" s="172">
        <v>137148606244.2399</v>
      </c>
      <c r="Z109" s="172">
        <v>297794926838.21405</v>
      </c>
      <c r="AA109" s="173">
        <v>43237731747.694527</v>
      </c>
      <c r="AB109" s="172">
        <v>192673313350.4184</v>
      </c>
      <c r="AC109" s="172">
        <v>53542982063.762512</v>
      </c>
      <c r="AD109" s="172" t="s">
        <v>718</v>
      </c>
    </row>
    <row r="110" spans="1:30" ht="14.5" hidden="1" x14ac:dyDescent="0.35">
      <c r="A110" s="71" t="s">
        <v>550</v>
      </c>
      <c r="B110" s="71" t="s">
        <v>570</v>
      </c>
      <c r="C110" s="71" t="s">
        <v>79</v>
      </c>
      <c r="D110" s="71" t="s">
        <v>651</v>
      </c>
      <c r="E110" s="71" t="s">
        <v>572</v>
      </c>
      <c r="F110" s="71" t="s">
        <v>26</v>
      </c>
      <c r="G110" s="71" t="s">
        <v>555</v>
      </c>
      <c r="H110" s="71" t="s">
        <v>670</v>
      </c>
      <c r="I110" s="177" t="s">
        <v>557</v>
      </c>
      <c r="J110" s="175">
        <v>28978394999999.988</v>
      </c>
      <c r="K110" s="175">
        <v>21103790999557.273</v>
      </c>
      <c r="L110" s="175">
        <v>11387383999868.242</v>
      </c>
      <c r="M110" s="175">
        <v>13710904000558.445</v>
      </c>
      <c r="N110" s="175">
        <v>13550285179503.127</v>
      </c>
      <c r="O110" s="175">
        <v>17457675860381.027</v>
      </c>
      <c r="P110" s="175">
        <v>16292266379955.035</v>
      </c>
      <c r="Q110" s="175">
        <v>11819263000005.355</v>
      </c>
      <c r="R110" s="175">
        <v>15608835000248.004</v>
      </c>
      <c r="S110" s="175">
        <v>46131815945186.977</v>
      </c>
      <c r="T110" s="175">
        <v>46127199106698.781</v>
      </c>
      <c r="U110" s="175">
        <v>17595222068140.48</v>
      </c>
      <c r="V110" s="175">
        <v>18589082547705.309</v>
      </c>
      <c r="W110" s="175">
        <v>16473661386405.012</v>
      </c>
      <c r="X110" s="175">
        <v>14757967979217.598</v>
      </c>
      <c r="Y110" s="175">
        <v>17117301354617.455</v>
      </c>
      <c r="Z110" s="175">
        <v>18519410932298.5</v>
      </c>
      <c r="AA110" s="176">
        <v>18791279776605.805</v>
      </c>
      <c r="AB110" s="175">
        <v>20315355384385.762</v>
      </c>
      <c r="AC110" s="175">
        <v>13974185659148.068</v>
      </c>
      <c r="AD110" s="175" t="s">
        <v>719</v>
      </c>
    </row>
    <row r="111" spans="1:30" ht="14.5" hidden="1" x14ac:dyDescent="0.35">
      <c r="A111" s="70" t="s">
        <v>550</v>
      </c>
      <c r="B111" s="70" t="s">
        <v>570</v>
      </c>
      <c r="C111" s="70" t="s">
        <v>79</v>
      </c>
      <c r="D111" s="70" t="s">
        <v>651</v>
      </c>
      <c r="E111" s="70" t="s">
        <v>572</v>
      </c>
      <c r="F111" s="70" t="s">
        <v>26</v>
      </c>
      <c r="G111" s="70" t="s">
        <v>555</v>
      </c>
      <c r="H111" s="70" t="s">
        <v>623</v>
      </c>
      <c r="I111" s="174" t="s">
        <v>557</v>
      </c>
      <c r="J111" s="172">
        <v>13783000000.000027</v>
      </c>
      <c r="K111" s="172"/>
      <c r="L111" s="172"/>
      <c r="M111" s="172">
        <v>5709999999.9297209</v>
      </c>
      <c r="N111" s="172">
        <v>33860909999.27985</v>
      </c>
      <c r="O111" s="172">
        <v>38402389999.751122</v>
      </c>
      <c r="P111" s="172"/>
      <c r="Q111" s="172"/>
      <c r="R111" s="172"/>
      <c r="S111" s="172"/>
      <c r="T111" s="172"/>
      <c r="U111" s="172"/>
      <c r="V111" s="172"/>
      <c r="W111" s="172"/>
      <c r="X111" s="172"/>
      <c r="Y111" s="172"/>
      <c r="Z111" s="172"/>
      <c r="AA111" s="173"/>
      <c r="AB111" s="172"/>
      <c r="AC111" s="172"/>
      <c r="AD111" s="172" t="s">
        <v>720</v>
      </c>
    </row>
    <row r="112" spans="1:30" ht="14.5" hidden="1" x14ac:dyDescent="0.35">
      <c r="A112" s="71" t="s">
        <v>550</v>
      </c>
      <c r="B112" s="71" t="s">
        <v>570</v>
      </c>
      <c r="C112" s="71" t="s">
        <v>79</v>
      </c>
      <c r="D112" s="71" t="s">
        <v>651</v>
      </c>
      <c r="E112" s="71" t="s">
        <v>572</v>
      </c>
      <c r="F112" s="71" t="s">
        <v>26</v>
      </c>
      <c r="G112" s="71" t="s">
        <v>555</v>
      </c>
      <c r="H112" s="71" t="s">
        <v>673</v>
      </c>
      <c r="I112" s="177" t="s">
        <v>557</v>
      </c>
      <c r="J112" s="175">
        <v>102085999999.99983</v>
      </c>
      <c r="K112" s="175">
        <v>336000000.00447375</v>
      </c>
      <c r="L112" s="175">
        <v>93444999998.814407</v>
      </c>
      <c r="M112" s="175">
        <v>176383000000.828</v>
      </c>
      <c r="N112" s="175">
        <v>207525219997.55081</v>
      </c>
      <c r="O112" s="175">
        <v>196803680000.97531</v>
      </c>
      <c r="P112" s="175">
        <v>167758030000.54138</v>
      </c>
      <c r="Q112" s="175">
        <v>147251999997.88342</v>
      </c>
      <c r="R112" s="175">
        <v>83116000000.158585</v>
      </c>
      <c r="S112" s="175">
        <v>234380386327.89917</v>
      </c>
      <c r="T112" s="175">
        <v>134451553071.86629</v>
      </c>
      <c r="U112" s="175">
        <v>79656254380.928055</v>
      </c>
      <c r="V112" s="175"/>
      <c r="W112" s="175"/>
      <c r="X112" s="175"/>
      <c r="Y112" s="175"/>
      <c r="Z112" s="175"/>
      <c r="AA112" s="176"/>
      <c r="AB112" s="175"/>
      <c r="AC112" s="175"/>
      <c r="AD112" s="175" t="s">
        <v>721</v>
      </c>
    </row>
    <row r="113" spans="1:30" ht="14.5" hidden="1" x14ac:dyDescent="0.35">
      <c r="A113" s="70" t="s">
        <v>550</v>
      </c>
      <c r="B113" s="70" t="s">
        <v>570</v>
      </c>
      <c r="C113" s="70" t="s">
        <v>79</v>
      </c>
      <c r="D113" s="70" t="s">
        <v>651</v>
      </c>
      <c r="E113" s="70" t="s">
        <v>572</v>
      </c>
      <c r="F113" s="70" t="s">
        <v>26</v>
      </c>
      <c r="G113" s="70" t="s">
        <v>555</v>
      </c>
      <c r="H113" s="70" t="s">
        <v>675</v>
      </c>
      <c r="I113" s="174" t="s">
        <v>557</v>
      </c>
      <c r="J113" s="172">
        <v>1419264999999.999</v>
      </c>
      <c r="K113" s="172">
        <v>905143999997.92322</v>
      </c>
      <c r="L113" s="172">
        <v>550000000.00141788</v>
      </c>
      <c r="M113" s="172">
        <v>2018973000008.1189</v>
      </c>
      <c r="N113" s="172">
        <v>345342870001.95209</v>
      </c>
      <c r="O113" s="172">
        <v>693089919999.15503</v>
      </c>
      <c r="P113" s="172">
        <v>852545259964.49609</v>
      </c>
      <c r="Q113" s="172">
        <v>1030720000028.6256</v>
      </c>
      <c r="R113" s="172">
        <v>330171999989.34229</v>
      </c>
      <c r="S113" s="172"/>
      <c r="T113" s="172"/>
      <c r="U113" s="172"/>
      <c r="V113" s="172"/>
      <c r="W113" s="172"/>
      <c r="X113" s="172"/>
      <c r="Y113" s="172"/>
      <c r="Z113" s="172"/>
      <c r="AA113" s="173"/>
      <c r="AB113" s="172"/>
      <c r="AC113" s="172"/>
      <c r="AD113" s="172" t="s">
        <v>722</v>
      </c>
    </row>
    <row r="114" spans="1:30" ht="14.5" hidden="1" x14ac:dyDescent="0.35">
      <c r="A114" s="71" t="s">
        <v>550</v>
      </c>
      <c r="B114" s="71" t="s">
        <v>723</v>
      </c>
      <c r="C114" s="71" t="s">
        <v>79</v>
      </c>
      <c r="D114" s="71" t="s">
        <v>724</v>
      </c>
      <c r="E114" s="71" t="s">
        <v>725</v>
      </c>
      <c r="F114" s="71" t="s">
        <v>726</v>
      </c>
      <c r="G114" s="71" t="s">
        <v>555</v>
      </c>
      <c r="H114" s="71" t="s">
        <v>556</v>
      </c>
      <c r="I114" s="177" t="s">
        <v>557</v>
      </c>
      <c r="J114" s="175">
        <v>85681635446771.703</v>
      </c>
      <c r="K114" s="175">
        <v>76862012848534.016</v>
      </c>
      <c r="L114" s="175">
        <v>74830861072689.047</v>
      </c>
      <c r="M114" s="175">
        <v>48955043411571.922</v>
      </c>
      <c r="N114" s="175">
        <v>60582755095072.961</v>
      </c>
      <c r="O114" s="175">
        <v>71776033437651.703</v>
      </c>
      <c r="P114" s="175">
        <v>71314828731305.734</v>
      </c>
      <c r="Q114" s="175">
        <v>58935089872454.016</v>
      </c>
      <c r="R114" s="175">
        <v>73645639972898.75</v>
      </c>
      <c r="S114" s="175">
        <v>71909857164127.453</v>
      </c>
      <c r="T114" s="175">
        <v>101051547126012.58</v>
      </c>
      <c r="U114" s="175">
        <v>119061850010131.94</v>
      </c>
      <c r="V114" s="175">
        <v>107638561125643.45</v>
      </c>
      <c r="W114" s="175">
        <v>106772559707461.8</v>
      </c>
      <c r="X114" s="175">
        <v>117740379459378.23</v>
      </c>
      <c r="Y114" s="175">
        <v>110975429656853.97</v>
      </c>
      <c r="Z114" s="175">
        <v>120574591237468.11</v>
      </c>
      <c r="AA114" s="176">
        <v>115540901455262</v>
      </c>
      <c r="AB114" s="175">
        <v>119069085969719.64</v>
      </c>
      <c r="AC114" s="175">
        <v>142124347569581.97</v>
      </c>
      <c r="AD114" s="175" t="s">
        <v>727</v>
      </c>
    </row>
    <row r="115" spans="1:30" ht="14.5" hidden="1" x14ac:dyDescent="0.35">
      <c r="A115" s="70" t="s">
        <v>550</v>
      </c>
      <c r="B115" s="70" t="s">
        <v>728</v>
      </c>
      <c r="C115" s="70" t="s">
        <v>79</v>
      </c>
      <c r="D115" s="70" t="s">
        <v>724</v>
      </c>
      <c r="E115" s="70" t="s">
        <v>729</v>
      </c>
      <c r="F115" s="70" t="s">
        <v>26</v>
      </c>
      <c r="G115" s="70" t="s">
        <v>555</v>
      </c>
      <c r="H115" s="70" t="s">
        <v>564</v>
      </c>
      <c r="I115" s="174" t="s">
        <v>557</v>
      </c>
      <c r="J115" s="172">
        <v>10132588896.025764</v>
      </c>
      <c r="K115" s="172">
        <v>23419914949.714836</v>
      </c>
      <c r="L115" s="172">
        <v>29524768886.676754</v>
      </c>
      <c r="M115" s="172">
        <v>174121660100.20322</v>
      </c>
      <c r="N115" s="172">
        <v>300346798848.49078</v>
      </c>
      <c r="O115" s="172">
        <v>280237164480</v>
      </c>
      <c r="P115" s="172">
        <v>276464435460.12061</v>
      </c>
      <c r="Q115" s="172">
        <v>217011846800.4917</v>
      </c>
      <c r="R115" s="172">
        <v>213469199036.1445</v>
      </c>
      <c r="S115" s="172">
        <v>206691929311.75406</v>
      </c>
      <c r="T115" s="172">
        <v>392537203456.86926</v>
      </c>
      <c r="U115" s="172">
        <v>415307826507.24335</v>
      </c>
      <c r="V115" s="172">
        <v>555213341622.81335</v>
      </c>
      <c r="W115" s="172">
        <v>1214632115985.3206</v>
      </c>
      <c r="X115" s="172">
        <v>684069204780.44397</v>
      </c>
      <c r="Y115" s="172">
        <v>238783256656.23813</v>
      </c>
      <c r="Z115" s="172">
        <v>103366935478.21835</v>
      </c>
      <c r="AA115" s="173">
        <v>107739555381.55255</v>
      </c>
      <c r="AB115" s="172">
        <v>20517347628.05505</v>
      </c>
      <c r="AC115" s="172">
        <v>20517347628.05505</v>
      </c>
      <c r="AD115" s="172" t="s">
        <v>730</v>
      </c>
    </row>
    <row r="116" spans="1:30" ht="14.5" hidden="1" x14ac:dyDescent="0.35">
      <c r="A116" s="71" t="s">
        <v>550</v>
      </c>
      <c r="B116" s="71" t="s">
        <v>728</v>
      </c>
      <c r="C116" s="71" t="s">
        <v>79</v>
      </c>
      <c r="D116" s="71" t="s">
        <v>724</v>
      </c>
      <c r="E116" s="71" t="s">
        <v>729</v>
      </c>
      <c r="F116" s="71" t="s">
        <v>26</v>
      </c>
      <c r="G116" s="71" t="s">
        <v>555</v>
      </c>
      <c r="H116" s="71" t="s">
        <v>566</v>
      </c>
      <c r="I116" s="177" t="s">
        <v>557</v>
      </c>
      <c r="J116" s="175">
        <v>3991421742714.25</v>
      </c>
      <c r="K116" s="175">
        <v>6848148936086.7373</v>
      </c>
      <c r="L116" s="175">
        <v>7363939332013.875</v>
      </c>
      <c r="M116" s="175">
        <v>7237640386755.6504</v>
      </c>
      <c r="N116" s="175">
        <v>8136805358856.4121</v>
      </c>
      <c r="O116" s="175">
        <v>7129480410000</v>
      </c>
      <c r="P116" s="175">
        <v>7020594590089.1123</v>
      </c>
      <c r="Q116" s="175">
        <v>5500940704165.9375</v>
      </c>
      <c r="R116" s="175">
        <v>4883587501434.3125</v>
      </c>
      <c r="S116" s="175">
        <v>4644547724238.4629</v>
      </c>
      <c r="T116" s="175">
        <v>5561742256760.6123</v>
      </c>
      <c r="U116" s="175">
        <v>5375813156123.1514</v>
      </c>
      <c r="V116" s="175">
        <v>7796544910450.3438</v>
      </c>
      <c r="W116" s="175">
        <v>16269094659382.539</v>
      </c>
      <c r="X116" s="175">
        <v>8488348933821.46</v>
      </c>
      <c r="Y116" s="175">
        <v>3139488199003.5635</v>
      </c>
      <c r="Z116" s="175">
        <v>1396872324671.4673</v>
      </c>
      <c r="AA116" s="176">
        <v>1466415547349.4629</v>
      </c>
      <c r="AB116" s="175">
        <v>274838812854.61591</v>
      </c>
      <c r="AC116" s="175">
        <v>274838812854.61591</v>
      </c>
      <c r="AD116" s="175" t="s">
        <v>731</v>
      </c>
    </row>
    <row r="117" spans="1:30" ht="14.5" hidden="1" x14ac:dyDescent="0.35">
      <c r="A117" s="70" t="s">
        <v>550</v>
      </c>
      <c r="B117" s="70" t="s">
        <v>728</v>
      </c>
      <c r="C117" s="70" t="s">
        <v>79</v>
      </c>
      <c r="D117" s="70" t="s">
        <v>724</v>
      </c>
      <c r="E117" s="70" t="s">
        <v>729</v>
      </c>
      <c r="F117" s="70" t="s">
        <v>26</v>
      </c>
      <c r="G117" s="70" t="s">
        <v>555</v>
      </c>
      <c r="H117" s="70" t="s">
        <v>556</v>
      </c>
      <c r="I117" s="174" t="s">
        <v>557</v>
      </c>
      <c r="J117" s="172">
        <v>2416999999999.998</v>
      </c>
      <c r="K117" s="172">
        <v>2214999999999.9917</v>
      </c>
      <c r="L117" s="172">
        <v>1822000000000.0078</v>
      </c>
      <c r="M117" s="172">
        <v>2040000000000.0046</v>
      </c>
      <c r="N117" s="172">
        <v>3289000000000.0024</v>
      </c>
      <c r="O117" s="172">
        <v>4064000000000.0073</v>
      </c>
      <c r="P117" s="172">
        <v>1790168699999.9939</v>
      </c>
      <c r="Q117" s="172">
        <v>1660619900000.0115</v>
      </c>
      <c r="R117" s="172">
        <v>1418551500000.0029</v>
      </c>
      <c r="S117" s="172">
        <v>1494086653000.0022</v>
      </c>
      <c r="T117" s="172">
        <v>1473891484399.9961</v>
      </c>
      <c r="U117" s="172">
        <v>1589074243900.0105</v>
      </c>
      <c r="V117" s="172">
        <v>1485936814600.0002</v>
      </c>
      <c r="W117" s="172">
        <v>1820765625000</v>
      </c>
      <c r="X117" s="172">
        <v>1865044291000</v>
      </c>
      <c r="Y117" s="172">
        <v>1914363090999.9995</v>
      </c>
      <c r="Z117" s="172">
        <v>2006481616000.0005</v>
      </c>
      <c r="AA117" s="173">
        <v>1839821275999.9995</v>
      </c>
      <c r="AB117" s="172">
        <v>1813508964999.9995</v>
      </c>
      <c r="AC117" s="172">
        <v>1995404299999.9993</v>
      </c>
      <c r="AD117" s="172" t="s">
        <v>732</v>
      </c>
    </row>
    <row r="118" spans="1:30" ht="14.5" hidden="1" x14ac:dyDescent="0.35">
      <c r="A118" s="71" t="s">
        <v>550</v>
      </c>
      <c r="B118" s="71" t="s">
        <v>733</v>
      </c>
      <c r="C118" s="71" t="s">
        <v>79</v>
      </c>
      <c r="D118" s="71" t="s">
        <v>724</v>
      </c>
      <c r="E118" s="71" t="s">
        <v>734</v>
      </c>
      <c r="F118" s="71" t="s">
        <v>26</v>
      </c>
      <c r="G118" s="71" t="s">
        <v>555</v>
      </c>
      <c r="H118" s="71" t="s">
        <v>556</v>
      </c>
      <c r="I118" s="177" t="s">
        <v>557</v>
      </c>
      <c r="J118" s="175">
        <v>1090975012592.6029</v>
      </c>
      <c r="K118" s="175">
        <v>816438699999.99719</v>
      </c>
      <c r="L118" s="175">
        <v>1016347900000.0026</v>
      </c>
      <c r="M118" s="175">
        <v>539382600000.00159</v>
      </c>
      <c r="N118" s="175">
        <v>582322098340.96301</v>
      </c>
      <c r="O118" s="175">
        <v>536312401116.66949</v>
      </c>
      <c r="P118" s="175">
        <v>551129076810.97803</v>
      </c>
      <c r="Q118" s="175">
        <v>553414164292.76746</v>
      </c>
      <c r="R118" s="175">
        <v>536091199999.99963</v>
      </c>
      <c r="S118" s="175">
        <v>474284974000.00049</v>
      </c>
      <c r="T118" s="175">
        <v>452300920899.99976</v>
      </c>
      <c r="U118" s="175">
        <v>442094583700.00208</v>
      </c>
      <c r="V118" s="175">
        <v>441403148099.99994</v>
      </c>
      <c r="W118" s="175">
        <v>468286729000</v>
      </c>
      <c r="X118" s="175">
        <v>437082800000.00006</v>
      </c>
      <c r="Y118" s="175">
        <v>450613516000.00006</v>
      </c>
      <c r="Z118" s="175">
        <v>463343223000.00006</v>
      </c>
      <c r="AA118" s="176">
        <v>474560188999.99994</v>
      </c>
      <c r="AB118" s="175">
        <v>464460142000</v>
      </c>
      <c r="AC118" s="175">
        <v>448159700000</v>
      </c>
      <c r="AD118" s="175" t="s">
        <v>735</v>
      </c>
    </row>
    <row r="119" spans="1:30" ht="14.5" hidden="1" x14ac:dyDescent="0.35">
      <c r="A119" s="70" t="s">
        <v>550</v>
      </c>
      <c r="B119" s="70" t="s">
        <v>736</v>
      </c>
      <c r="C119" s="70" t="s">
        <v>79</v>
      </c>
      <c r="D119" s="70" t="s">
        <v>724</v>
      </c>
      <c r="E119" s="70" t="s">
        <v>737</v>
      </c>
      <c r="F119" s="70" t="s">
        <v>738</v>
      </c>
      <c r="G119" s="70" t="s">
        <v>555</v>
      </c>
      <c r="H119" s="70" t="s">
        <v>556</v>
      </c>
      <c r="I119" s="174" t="s">
        <v>557</v>
      </c>
      <c r="J119" s="172">
        <v>60984115032343.609</v>
      </c>
      <c r="K119" s="172">
        <v>54350368839815.586</v>
      </c>
      <c r="L119" s="172">
        <v>58966326991574.289</v>
      </c>
      <c r="M119" s="172">
        <v>47481250205134.57</v>
      </c>
      <c r="N119" s="172">
        <v>46582511808325.484</v>
      </c>
      <c r="O119" s="172">
        <v>45122887985906.406</v>
      </c>
      <c r="P119" s="172">
        <v>54068473346676.891</v>
      </c>
      <c r="Q119" s="172">
        <v>55379849144643.992</v>
      </c>
      <c r="R119" s="172">
        <v>53865096199999.977</v>
      </c>
      <c r="S119" s="172">
        <v>53165267364999.961</v>
      </c>
      <c r="T119" s="172">
        <v>51667519037200.047</v>
      </c>
      <c r="U119" s="172">
        <v>53539155594300.227</v>
      </c>
      <c r="V119" s="172">
        <v>55013732804200</v>
      </c>
      <c r="W119" s="172">
        <v>55182475003999.992</v>
      </c>
      <c r="X119" s="172">
        <v>55865951410000</v>
      </c>
      <c r="Y119" s="172">
        <v>56581129492000</v>
      </c>
      <c r="Z119" s="172">
        <v>55468318791000.016</v>
      </c>
      <c r="AA119" s="173">
        <v>54039161169000.016</v>
      </c>
      <c r="AB119" s="172">
        <v>55184758684000.008</v>
      </c>
      <c r="AC119" s="172">
        <v>55592374500000.008</v>
      </c>
      <c r="AD119" s="172" t="s">
        <v>739</v>
      </c>
    </row>
    <row r="120" spans="1:30" ht="14.5" hidden="1" x14ac:dyDescent="0.35">
      <c r="A120" s="71" t="s">
        <v>550</v>
      </c>
      <c r="B120" s="71" t="s">
        <v>736</v>
      </c>
      <c r="C120" s="71" t="s">
        <v>79</v>
      </c>
      <c r="D120" s="71" t="s">
        <v>724</v>
      </c>
      <c r="E120" s="71" t="s">
        <v>737</v>
      </c>
      <c r="F120" s="71" t="s">
        <v>26</v>
      </c>
      <c r="G120" s="71" t="s">
        <v>555</v>
      </c>
      <c r="H120" s="71" t="s">
        <v>556</v>
      </c>
      <c r="I120" s="177" t="s">
        <v>557</v>
      </c>
      <c r="J120" s="175">
        <v>5410933311711.0273</v>
      </c>
      <c r="K120" s="175">
        <v>8336077374592.3398</v>
      </c>
      <c r="L120" s="175">
        <v>8795568679600.4023</v>
      </c>
      <c r="M120" s="175">
        <v>7071950252781.0088</v>
      </c>
      <c r="N120" s="175">
        <v>4772812416776.9346</v>
      </c>
      <c r="O120" s="175">
        <v>4708829593648.0068</v>
      </c>
      <c r="P120" s="175">
        <v>5775906662354.835</v>
      </c>
      <c r="Q120" s="175">
        <v>5195081335146.1025</v>
      </c>
      <c r="R120" s="175">
        <v>4640747099999.9961</v>
      </c>
      <c r="S120" s="175">
        <v>4492870999999.999</v>
      </c>
      <c r="T120" s="175">
        <v>5091634600000.0039</v>
      </c>
      <c r="U120" s="175">
        <v>4603638809900.0234</v>
      </c>
      <c r="V120" s="175">
        <v>4652914103400</v>
      </c>
      <c r="W120" s="175">
        <v>4687986100000</v>
      </c>
      <c r="X120" s="175">
        <v>4624173400000.001</v>
      </c>
      <c r="Y120" s="175">
        <v>4358055000000</v>
      </c>
      <c r="Z120" s="175">
        <v>4588096200000</v>
      </c>
      <c r="AA120" s="176">
        <v>4555410100000</v>
      </c>
      <c r="AB120" s="175">
        <v>4563908000000</v>
      </c>
      <c r="AC120" s="175">
        <v>4271049200000</v>
      </c>
      <c r="AD120" s="175" t="s">
        <v>740</v>
      </c>
    </row>
    <row r="121" spans="1:30" ht="14.5" hidden="1" x14ac:dyDescent="0.35">
      <c r="A121" s="70" t="s">
        <v>550</v>
      </c>
      <c r="B121" s="70" t="s">
        <v>736</v>
      </c>
      <c r="C121" s="70" t="s">
        <v>79</v>
      </c>
      <c r="D121" s="70" t="s">
        <v>724</v>
      </c>
      <c r="E121" s="70" t="s">
        <v>737</v>
      </c>
      <c r="F121" s="70" t="s">
        <v>741</v>
      </c>
      <c r="G121" s="70" t="s">
        <v>555</v>
      </c>
      <c r="H121" s="70" t="s">
        <v>556</v>
      </c>
      <c r="I121" s="174" t="s">
        <v>557</v>
      </c>
      <c r="J121" s="172">
        <v>6984360047476.1631</v>
      </c>
      <c r="K121" s="172">
        <v>3394811509113.6523</v>
      </c>
      <c r="L121" s="172">
        <v>3891934028313.875</v>
      </c>
      <c r="M121" s="172">
        <v>4168023553320.4048</v>
      </c>
      <c r="N121" s="172">
        <v>8141632631192.875</v>
      </c>
      <c r="O121" s="172">
        <v>7157502485243.4609</v>
      </c>
      <c r="P121" s="172">
        <v>2526896348316.8071</v>
      </c>
      <c r="Q121" s="172">
        <v>2071304501058.1448</v>
      </c>
      <c r="R121" s="172">
        <v>1405703900000.0044</v>
      </c>
      <c r="S121" s="172">
        <v>1127480499999.9973</v>
      </c>
      <c r="T121" s="172">
        <v>1262296799999.9963</v>
      </c>
      <c r="U121" s="172">
        <v>1347912400000.0037</v>
      </c>
      <c r="V121" s="172">
        <v>1829699099999.9998</v>
      </c>
      <c r="W121" s="172">
        <v>1790759999999.9998</v>
      </c>
      <c r="X121" s="172">
        <v>1797525800000</v>
      </c>
      <c r="Y121" s="172">
        <v>1711835599999.9998</v>
      </c>
      <c r="Z121" s="172">
        <v>1893894500000</v>
      </c>
      <c r="AA121" s="173">
        <v>2046517299999.9995</v>
      </c>
      <c r="AB121" s="172">
        <v>1816212100000</v>
      </c>
      <c r="AC121" s="172">
        <v>1972846699999.9998</v>
      </c>
      <c r="AD121" s="172" t="s">
        <v>742</v>
      </c>
    </row>
    <row r="122" spans="1:30" ht="14.5" hidden="1" x14ac:dyDescent="0.35">
      <c r="A122" s="71" t="s">
        <v>550</v>
      </c>
      <c r="B122" s="71" t="s">
        <v>733</v>
      </c>
      <c r="C122" s="71" t="s">
        <v>79</v>
      </c>
      <c r="D122" s="71" t="s">
        <v>724</v>
      </c>
      <c r="E122" s="71" t="s">
        <v>743</v>
      </c>
      <c r="F122" s="71" t="s">
        <v>744</v>
      </c>
      <c r="G122" s="71" t="s">
        <v>555</v>
      </c>
      <c r="H122" s="71" t="s">
        <v>556</v>
      </c>
      <c r="I122" s="177" t="s">
        <v>557</v>
      </c>
      <c r="J122" s="175">
        <v>16704181422889.422</v>
      </c>
      <c r="K122" s="175">
        <v>7362591244841.7744</v>
      </c>
      <c r="L122" s="175">
        <v>7951303465521.6387</v>
      </c>
      <c r="M122" s="175">
        <v>6736370753600.3428</v>
      </c>
      <c r="N122" s="175">
        <v>6014199866393.0732</v>
      </c>
      <c r="O122" s="175">
        <v>6295463600283.2617</v>
      </c>
      <c r="P122" s="175">
        <v>6825641804229.1572</v>
      </c>
      <c r="Q122" s="175">
        <v>6273182680717.4277</v>
      </c>
      <c r="R122" s="175">
        <v>5466381299999.998</v>
      </c>
      <c r="S122" s="175">
        <v>5019257860999.9961</v>
      </c>
      <c r="T122" s="175">
        <v>4791788741800.0049</v>
      </c>
      <c r="U122" s="175">
        <v>4615668011500.0195</v>
      </c>
      <c r="V122" s="175">
        <v>4297813352700.0005</v>
      </c>
      <c r="W122" s="175">
        <v>4054066731999.9995</v>
      </c>
      <c r="X122" s="175">
        <v>3739755100000</v>
      </c>
      <c r="Y122" s="175">
        <v>3677110534000.0005</v>
      </c>
      <c r="Z122" s="175">
        <v>3678654137000</v>
      </c>
      <c r="AA122" s="176">
        <v>3393966355000</v>
      </c>
      <c r="AB122" s="175">
        <v>3176701105000</v>
      </c>
      <c r="AC122" s="175">
        <v>3200644800000.0005</v>
      </c>
      <c r="AD122" s="175" t="s">
        <v>745</v>
      </c>
    </row>
    <row r="123" spans="1:30" ht="14.5" hidden="1" x14ac:dyDescent="0.35">
      <c r="A123" s="70" t="s">
        <v>550</v>
      </c>
      <c r="B123" s="70" t="s">
        <v>733</v>
      </c>
      <c r="C123" s="70" t="s">
        <v>79</v>
      </c>
      <c r="D123" s="70" t="s">
        <v>724</v>
      </c>
      <c r="E123" s="70" t="s">
        <v>743</v>
      </c>
      <c r="F123" s="70" t="s">
        <v>746</v>
      </c>
      <c r="G123" s="70" t="s">
        <v>555</v>
      </c>
      <c r="H123" s="70" t="s">
        <v>556</v>
      </c>
      <c r="I123" s="174" t="s">
        <v>557</v>
      </c>
      <c r="J123" s="172">
        <v>12536000000000.014</v>
      </c>
      <c r="K123" s="172">
        <v>13297025099999.998</v>
      </c>
      <c r="L123" s="172">
        <v>13628104800000.076</v>
      </c>
      <c r="M123" s="172">
        <v>9279038000000.0293</v>
      </c>
      <c r="N123" s="172">
        <v>9789063199999.9883</v>
      </c>
      <c r="O123" s="172">
        <v>9904000000000.0098</v>
      </c>
      <c r="P123" s="172">
        <v>9577293948313.2754</v>
      </c>
      <c r="Q123" s="172">
        <v>9546649311944.0996</v>
      </c>
      <c r="R123" s="172">
        <v>9014492099999.998</v>
      </c>
      <c r="S123" s="172">
        <v>7751227056999.999</v>
      </c>
      <c r="T123" s="172">
        <v>8157405344799.9971</v>
      </c>
      <c r="U123" s="172">
        <v>8618770196700.04</v>
      </c>
      <c r="V123" s="172">
        <v>8678252554999.999</v>
      </c>
      <c r="W123" s="172">
        <v>8619210765999.999</v>
      </c>
      <c r="X123" s="172">
        <v>8657463579999.998</v>
      </c>
      <c r="Y123" s="172">
        <v>8560561323000</v>
      </c>
      <c r="Z123" s="172">
        <v>8564646798999.998</v>
      </c>
      <c r="AA123" s="173">
        <v>8393757618000.001</v>
      </c>
      <c r="AB123" s="172">
        <v>8443669675999.999</v>
      </c>
      <c r="AC123" s="172">
        <v>8686384099999.999</v>
      </c>
      <c r="AD123" s="172" t="s">
        <v>747</v>
      </c>
    </row>
    <row r="124" spans="1:30" ht="14.5" hidden="1" x14ac:dyDescent="0.35">
      <c r="A124" s="71" t="s">
        <v>550</v>
      </c>
      <c r="B124" s="71" t="s">
        <v>733</v>
      </c>
      <c r="C124" s="71" t="s">
        <v>79</v>
      </c>
      <c r="D124" s="71" t="s">
        <v>724</v>
      </c>
      <c r="E124" s="71" t="s">
        <v>743</v>
      </c>
      <c r="F124" s="71" t="s">
        <v>748</v>
      </c>
      <c r="G124" s="71" t="s">
        <v>555</v>
      </c>
      <c r="H124" s="71" t="s">
        <v>556</v>
      </c>
      <c r="I124" s="177" t="s">
        <v>557</v>
      </c>
      <c r="J124" s="175">
        <v>2733999999999.998</v>
      </c>
      <c r="K124" s="175">
        <v>2447503899999.9941</v>
      </c>
      <c r="L124" s="175">
        <v>2449451000000.0078</v>
      </c>
      <c r="M124" s="175">
        <v>1869401900000.0112</v>
      </c>
      <c r="N124" s="175">
        <v>2576999999999.998</v>
      </c>
      <c r="O124" s="175">
        <v>2401741750062.9102</v>
      </c>
      <c r="P124" s="175">
        <v>2720640031488.8887</v>
      </c>
      <c r="Q124" s="175">
        <v>2286339625308.5381</v>
      </c>
      <c r="R124" s="175">
        <v>2478640000000.0034</v>
      </c>
      <c r="S124" s="175">
        <v>2272027498000</v>
      </c>
      <c r="T124" s="175">
        <v>1745388319000.0012</v>
      </c>
      <c r="U124" s="175">
        <v>1759423554400.0034</v>
      </c>
      <c r="V124" s="175">
        <v>1842478755399.9998</v>
      </c>
      <c r="W124" s="175">
        <v>1799863812000</v>
      </c>
      <c r="X124" s="175">
        <v>1706108100000.0002</v>
      </c>
      <c r="Y124" s="175">
        <v>1578154188999.9995</v>
      </c>
      <c r="Z124" s="175">
        <v>1626867732000.0002</v>
      </c>
      <c r="AA124" s="176">
        <v>1680347148000.0005</v>
      </c>
      <c r="AB124" s="175">
        <v>1688211250000.0002</v>
      </c>
      <c r="AC124" s="175">
        <v>1743129992901.8904</v>
      </c>
      <c r="AD124" s="175" t="s">
        <v>749</v>
      </c>
    </row>
    <row r="125" spans="1:30" ht="14.5" hidden="1" x14ac:dyDescent="0.35">
      <c r="A125" s="70" t="s">
        <v>550</v>
      </c>
      <c r="B125" s="70" t="s">
        <v>750</v>
      </c>
      <c r="C125" s="70" t="s">
        <v>79</v>
      </c>
      <c r="D125" s="70" t="s">
        <v>724</v>
      </c>
      <c r="E125" s="70" t="s">
        <v>561</v>
      </c>
      <c r="F125" s="70" t="s">
        <v>26</v>
      </c>
      <c r="G125" s="70" t="s">
        <v>555</v>
      </c>
      <c r="H125" s="70" t="s">
        <v>157</v>
      </c>
      <c r="I125" s="174" t="s">
        <v>557</v>
      </c>
      <c r="J125" s="172">
        <v>76482009333.333344</v>
      </c>
      <c r="K125" s="172">
        <v>76482009333.333344</v>
      </c>
      <c r="L125" s="172">
        <v>76482009333.333344</v>
      </c>
      <c r="M125" s="172">
        <v>76482009333.333344</v>
      </c>
      <c r="N125" s="172">
        <v>76482009333.333344</v>
      </c>
      <c r="O125" s="172">
        <v>76482009333.333344</v>
      </c>
      <c r="P125" s="172">
        <v>76482009333.333344</v>
      </c>
      <c r="Q125" s="172">
        <v>76482009333.333344</v>
      </c>
      <c r="R125" s="172">
        <v>76482009333.333344</v>
      </c>
      <c r="S125" s="172">
        <v>76482009333.333344</v>
      </c>
      <c r="T125" s="172">
        <v>76482009333.333344</v>
      </c>
      <c r="U125" s="172">
        <v>53982138600</v>
      </c>
      <c r="V125" s="172">
        <v>82683091400</v>
      </c>
      <c r="W125" s="172">
        <v>76070371000</v>
      </c>
      <c r="X125" s="172">
        <v>74764938300</v>
      </c>
      <c r="Y125" s="172">
        <v>69989144615</v>
      </c>
      <c r="Z125" s="172">
        <v>81933314385</v>
      </c>
      <c r="AA125" s="173">
        <v>78442379600</v>
      </c>
      <c r="AB125" s="172">
        <v>71868046900</v>
      </c>
      <c r="AC125" s="172">
        <v>83714039500.000015</v>
      </c>
      <c r="AD125" s="172" t="s">
        <v>751</v>
      </c>
    </row>
    <row r="126" spans="1:30" ht="14.5" hidden="1" x14ac:dyDescent="0.35">
      <c r="A126" s="71" t="s">
        <v>550</v>
      </c>
      <c r="B126" s="71" t="s">
        <v>750</v>
      </c>
      <c r="C126" s="71" t="s">
        <v>79</v>
      </c>
      <c r="D126" s="71" t="s">
        <v>724</v>
      </c>
      <c r="E126" s="71" t="s">
        <v>561</v>
      </c>
      <c r="F126" s="71" t="s">
        <v>26</v>
      </c>
      <c r="G126" s="71" t="s">
        <v>555</v>
      </c>
      <c r="H126" s="71" t="s">
        <v>562</v>
      </c>
      <c r="I126" s="177" t="s">
        <v>557</v>
      </c>
      <c r="J126" s="175">
        <v>6009624000000</v>
      </c>
      <c r="K126" s="175">
        <v>6903036000000</v>
      </c>
      <c r="L126" s="175">
        <v>5969742000000</v>
      </c>
      <c r="M126" s="175">
        <v>7037310000000</v>
      </c>
      <c r="N126" s="175">
        <v>7027650000000</v>
      </c>
      <c r="O126" s="175">
        <v>7252866000000</v>
      </c>
      <c r="P126" s="175">
        <v>7673628000000</v>
      </c>
      <c r="Q126" s="175">
        <v>7631538000000</v>
      </c>
      <c r="R126" s="175">
        <v>6447222000000</v>
      </c>
      <c r="S126" s="175">
        <v>8728362000000</v>
      </c>
      <c r="T126" s="175">
        <v>10001550000000</v>
      </c>
      <c r="U126" s="175">
        <v>10583634000000</v>
      </c>
      <c r="V126" s="175">
        <v>11549220000000</v>
      </c>
      <c r="W126" s="175">
        <v>11495952000000</v>
      </c>
      <c r="X126" s="175">
        <v>9698364000000</v>
      </c>
      <c r="Y126" s="175">
        <v>10766484000000</v>
      </c>
      <c r="Z126" s="175">
        <v>8611476000000</v>
      </c>
      <c r="AA126" s="176">
        <v>9375168000000</v>
      </c>
      <c r="AB126" s="175">
        <v>7738902000000</v>
      </c>
      <c r="AC126" s="175">
        <v>7022820000000</v>
      </c>
      <c r="AD126" s="175" t="s">
        <v>752</v>
      </c>
    </row>
    <row r="127" spans="1:30" ht="14.5" hidden="1" x14ac:dyDescent="0.35">
      <c r="A127" s="70" t="s">
        <v>550</v>
      </c>
      <c r="B127" s="70" t="s">
        <v>750</v>
      </c>
      <c r="C127" s="70" t="s">
        <v>79</v>
      </c>
      <c r="D127" s="70" t="s">
        <v>724</v>
      </c>
      <c r="E127" s="70" t="s">
        <v>561</v>
      </c>
      <c r="F127" s="70" t="s">
        <v>26</v>
      </c>
      <c r="G127" s="70" t="s">
        <v>555</v>
      </c>
      <c r="H127" s="70" t="s">
        <v>564</v>
      </c>
      <c r="I127" s="174" t="s">
        <v>557</v>
      </c>
      <c r="J127" s="172">
        <v>5371991860.4195175</v>
      </c>
      <c r="K127" s="172">
        <v>40303911095.269669</v>
      </c>
      <c r="L127" s="172">
        <v>49764602523.011887</v>
      </c>
      <c r="M127" s="172">
        <v>311342558205.64844</v>
      </c>
      <c r="N127" s="172">
        <v>502030089783.42108</v>
      </c>
      <c r="O127" s="172">
        <v>491756529600.00006</v>
      </c>
      <c r="P127" s="172">
        <v>485328629351.36243</v>
      </c>
      <c r="Q127" s="172">
        <v>468919977351.69299</v>
      </c>
      <c r="R127" s="172">
        <v>524156406285.0965</v>
      </c>
      <c r="S127" s="172">
        <v>505786634200.67163</v>
      </c>
      <c r="T127" s="172">
        <v>958106294369.16235</v>
      </c>
      <c r="U127" s="172">
        <v>759040203060.42285</v>
      </c>
      <c r="V127" s="172">
        <v>700971022561.5387</v>
      </c>
      <c r="W127" s="172">
        <v>613284121987.71497</v>
      </c>
      <c r="X127" s="172">
        <v>679466346081.38306</v>
      </c>
      <c r="Y127" s="172">
        <v>1194641253495.3025</v>
      </c>
      <c r="Z127" s="172">
        <v>517148509903.45099</v>
      </c>
      <c r="AA127" s="173">
        <v>539024885138.15991</v>
      </c>
      <c r="AB127" s="172">
        <v>105075448856.17993</v>
      </c>
      <c r="AC127" s="172">
        <v>105075448856.17993</v>
      </c>
      <c r="AD127" s="172" t="s">
        <v>753</v>
      </c>
    </row>
    <row r="128" spans="1:30" ht="14.5" hidden="1" x14ac:dyDescent="0.35">
      <c r="A128" s="71" t="s">
        <v>550</v>
      </c>
      <c r="B128" s="71" t="s">
        <v>750</v>
      </c>
      <c r="C128" s="71" t="s">
        <v>79</v>
      </c>
      <c r="D128" s="71" t="s">
        <v>724</v>
      </c>
      <c r="E128" s="71" t="s">
        <v>561</v>
      </c>
      <c r="F128" s="71" t="s">
        <v>26</v>
      </c>
      <c r="G128" s="71" t="s">
        <v>555</v>
      </c>
      <c r="H128" s="71" t="s">
        <v>566</v>
      </c>
      <c r="I128" s="177" t="s">
        <v>557</v>
      </c>
      <c r="J128" s="175">
        <v>2116130964493.425</v>
      </c>
      <c r="K128" s="175">
        <v>11785148941822.512</v>
      </c>
      <c r="L128" s="175">
        <v>12412070531959.801</v>
      </c>
      <c r="M128" s="175">
        <v>12941442621717.75</v>
      </c>
      <c r="N128" s="175">
        <v>13600681414012.75</v>
      </c>
      <c r="O128" s="175">
        <v>12510719450000</v>
      </c>
      <c r="P128" s="175">
        <v>12324534777750.951</v>
      </c>
      <c r="Q128" s="175">
        <v>11886452414655.213</v>
      </c>
      <c r="R128" s="175">
        <v>11991255347790.039</v>
      </c>
      <c r="S128" s="175">
        <v>11365466318153.764</v>
      </c>
      <c r="T128" s="175">
        <v>13575121585760.125</v>
      </c>
      <c r="U128" s="175">
        <v>9825141856717.3105</v>
      </c>
      <c r="V128" s="175">
        <v>9843337053737.6563</v>
      </c>
      <c r="W128" s="175">
        <v>8214485112326</v>
      </c>
      <c r="X128" s="175">
        <v>8431233848889.001</v>
      </c>
      <c r="Y128" s="175">
        <v>15706972799984.809</v>
      </c>
      <c r="Z128" s="175">
        <v>6988602669578.4316</v>
      </c>
      <c r="AA128" s="176">
        <v>7336529923254.127</v>
      </c>
      <c r="AB128" s="175">
        <v>1407531428882.6516</v>
      </c>
      <c r="AC128" s="175">
        <v>1407531428882.6516</v>
      </c>
      <c r="AD128" s="175" t="s">
        <v>754</v>
      </c>
    </row>
    <row r="129" spans="1:30" ht="14.5" hidden="1" x14ac:dyDescent="0.35">
      <c r="A129" s="70" t="s">
        <v>550</v>
      </c>
      <c r="B129" s="70" t="s">
        <v>750</v>
      </c>
      <c r="C129" s="70" t="s">
        <v>79</v>
      </c>
      <c r="D129" s="70" t="s">
        <v>724</v>
      </c>
      <c r="E129" s="70" t="s">
        <v>561</v>
      </c>
      <c r="F129" s="70" t="s">
        <v>26</v>
      </c>
      <c r="G129" s="70" t="s">
        <v>555</v>
      </c>
      <c r="H129" s="70" t="s">
        <v>20</v>
      </c>
      <c r="I129" s="174" t="s">
        <v>557</v>
      </c>
      <c r="J129" s="172">
        <v>129735000000</v>
      </c>
      <c r="K129" s="172">
        <v>173610000000</v>
      </c>
      <c r="L129" s="172">
        <v>45360000000</v>
      </c>
      <c r="M129" s="172">
        <v>184680000000</v>
      </c>
      <c r="N129" s="172">
        <v>175905000000</v>
      </c>
      <c r="O129" s="172">
        <v>174150000000</v>
      </c>
      <c r="P129" s="172">
        <v>131625000000</v>
      </c>
      <c r="Q129" s="172">
        <v>130545000000</v>
      </c>
      <c r="R129" s="172">
        <v>57105000000</v>
      </c>
      <c r="S129" s="172">
        <v>15120000000</v>
      </c>
      <c r="T129" s="172">
        <v>20790000000</v>
      </c>
      <c r="U129" s="172">
        <v>43065000000</v>
      </c>
      <c r="V129" s="172">
        <v>18495000000</v>
      </c>
      <c r="W129" s="172">
        <v>7155000000</v>
      </c>
      <c r="X129" s="172">
        <v>91665000000</v>
      </c>
      <c r="Y129" s="172">
        <v>17820000000</v>
      </c>
      <c r="Z129" s="172">
        <v>4995000000</v>
      </c>
      <c r="AA129" s="173">
        <v>3240000000</v>
      </c>
      <c r="AB129" s="172">
        <v>2295000000</v>
      </c>
      <c r="AC129" s="172">
        <v>1215000000</v>
      </c>
      <c r="AD129" s="172" t="s">
        <v>755</v>
      </c>
    </row>
    <row r="130" spans="1:30" ht="14.5" hidden="1" x14ac:dyDescent="0.35">
      <c r="A130" s="71" t="s">
        <v>550</v>
      </c>
      <c r="B130" s="71" t="s">
        <v>750</v>
      </c>
      <c r="C130" s="71" t="s">
        <v>79</v>
      </c>
      <c r="D130" s="71" t="s">
        <v>724</v>
      </c>
      <c r="E130" s="71" t="s">
        <v>561</v>
      </c>
      <c r="F130" s="71" t="s">
        <v>26</v>
      </c>
      <c r="G130" s="71" t="s">
        <v>555</v>
      </c>
      <c r="H130" s="71" t="s">
        <v>19</v>
      </c>
      <c r="I130" s="177" t="s">
        <v>557</v>
      </c>
      <c r="J130" s="175">
        <v>20344000000000</v>
      </c>
      <c r="K130" s="175">
        <v>21817000000000</v>
      </c>
      <c r="L130" s="175">
        <v>31516000000000.004</v>
      </c>
      <c r="M130" s="175">
        <v>22977000000000</v>
      </c>
      <c r="N130" s="175">
        <v>16480000000000</v>
      </c>
      <c r="O130" s="175">
        <v>6014000000000</v>
      </c>
      <c r="P130" s="175">
        <v>10259000000000</v>
      </c>
      <c r="Q130" s="175">
        <v>6488000000000</v>
      </c>
      <c r="R130" s="175">
        <v>13643000000000</v>
      </c>
      <c r="S130" s="175">
        <v>18994000000000</v>
      </c>
      <c r="T130" s="175">
        <v>22309000000000</v>
      </c>
      <c r="U130" s="175">
        <v>24176000000000</v>
      </c>
      <c r="V130" s="175">
        <v>23277000000000</v>
      </c>
      <c r="W130" s="175">
        <v>23080000000000</v>
      </c>
      <c r="X130" s="175">
        <v>24311000000000</v>
      </c>
      <c r="Y130" s="175">
        <v>23722000000000</v>
      </c>
      <c r="Z130" s="175">
        <v>23033000000000</v>
      </c>
      <c r="AA130" s="176">
        <v>22005000000000</v>
      </c>
      <c r="AB130" s="175">
        <v>21077000000000</v>
      </c>
      <c r="AC130" s="175">
        <v>21779000000000</v>
      </c>
      <c r="AD130" s="175" t="s">
        <v>756</v>
      </c>
    </row>
    <row r="131" spans="1:30" ht="14.5" hidden="1" x14ac:dyDescent="0.35">
      <c r="A131" s="70" t="s">
        <v>550</v>
      </c>
      <c r="B131" s="70" t="s">
        <v>750</v>
      </c>
      <c r="C131" s="70" t="s">
        <v>79</v>
      </c>
      <c r="D131" s="70" t="s">
        <v>724</v>
      </c>
      <c r="E131" s="70" t="s">
        <v>561</v>
      </c>
      <c r="F131" s="70" t="s">
        <v>26</v>
      </c>
      <c r="G131" s="70" t="s">
        <v>555</v>
      </c>
      <c r="H131" s="70" t="s">
        <v>556</v>
      </c>
      <c r="I131" s="174" t="s">
        <v>557</v>
      </c>
      <c r="J131" s="172">
        <v>1390605700268.8523</v>
      </c>
      <c r="K131" s="172">
        <v>1519089899999.991</v>
      </c>
      <c r="L131" s="172">
        <v>1662019300000.0046</v>
      </c>
      <c r="M131" s="172">
        <v>4261833567115.209</v>
      </c>
      <c r="N131" s="172">
        <v>3012410933518.8286</v>
      </c>
      <c r="O131" s="172">
        <v>2632327625825.9941</v>
      </c>
      <c r="P131" s="172">
        <v>3035874746292.3491</v>
      </c>
      <c r="Q131" s="172">
        <v>2683004577789.5103</v>
      </c>
      <c r="R131" s="172">
        <v>14728790400000.039</v>
      </c>
      <c r="S131" s="172">
        <v>15454621738000.031</v>
      </c>
      <c r="T131" s="172">
        <v>20043413979699.984</v>
      </c>
      <c r="U131" s="172">
        <v>18418434737000.043</v>
      </c>
      <c r="V131" s="172">
        <v>24702705624500</v>
      </c>
      <c r="W131" s="172">
        <v>25893012651000.004</v>
      </c>
      <c r="X131" s="172">
        <v>20951302900000</v>
      </c>
      <c r="Y131" s="172">
        <v>20457252857000</v>
      </c>
      <c r="Z131" s="172">
        <v>20073597622000</v>
      </c>
      <c r="AA131" s="173">
        <v>20905790361999.992</v>
      </c>
      <c r="AB131" s="172">
        <v>28080153837000</v>
      </c>
      <c r="AC131" s="172">
        <v>31705114700000.004</v>
      </c>
      <c r="AD131" s="172" t="s">
        <v>757</v>
      </c>
    </row>
    <row r="132" spans="1:30" ht="14.5" hidden="1" x14ac:dyDescent="0.35">
      <c r="A132" s="71" t="s">
        <v>550</v>
      </c>
      <c r="B132" s="71" t="s">
        <v>750</v>
      </c>
      <c r="C132" s="71" t="s">
        <v>79</v>
      </c>
      <c r="D132" s="71" t="s">
        <v>724</v>
      </c>
      <c r="E132" s="71" t="s">
        <v>561</v>
      </c>
      <c r="F132" s="71" t="s">
        <v>26</v>
      </c>
      <c r="G132" s="71" t="s">
        <v>555</v>
      </c>
      <c r="H132" s="71" t="s">
        <v>667</v>
      </c>
      <c r="I132" s="177" t="s">
        <v>557</v>
      </c>
      <c r="J132" s="175">
        <v>332870560000</v>
      </c>
      <c r="K132" s="175">
        <v>332870560000</v>
      </c>
      <c r="L132" s="175">
        <v>332870560000</v>
      </c>
      <c r="M132" s="175">
        <v>332870560000</v>
      </c>
      <c r="N132" s="175">
        <v>332870560000</v>
      </c>
      <c r="O132" s="175">
        <v>332870560000</v>
      </c>
      <c r="P132" s="175">
        <v>332870560000</v>
      </c>
      <c r="Q132" s="175">
        <v>332870560000</v>
      </c>
      <c r="R132" s="175">
        <v>332870560000</v>
      </c>
      <c r="S132" s="175">
        <v>332870560000</v>
      </c>
      <c r="T132" s="175">
        <v>332870560000</v>
      </c>
      <c r="U132" s="175">
        <v>228086096000</v>
      </c>
      <c r="V132" s="175">
        <v>318889808000</v>
      </c>
      <c r="W132" s="175">
        <v>303082288000</v>
      </c>
      <c r="X132" s="175">
        <v>321851225600</v>
      </c>
      <c r="Y132" s="175">
        <v>304557640000</v>
      </c>
      <c r="Z132" s="175">
        <v>338495423199.99994</v>
      </c>
      <c r="AA132" s="176">
        <v>323890976000</v>
      </c>
      <c r="AB132" s="175">
        <v>374665008000.00006</v>
      </c>
      <c r="AC132" s="175">
        <v>314205088000.00012</v>
      </c>
      <c r="AD132" s="175" t="s">
        <v>758</v>
      </c>
    </row>
    <row r="133" spans="1:30" ht="14.5" hidden="1" x14ac:dyDescent="0.35">
      <c r="A133" s="70" t="s">
        <v>550</v>
      </c>
      <c r="B133" s="70" t="s">
        <v>750</v>
      </c>
      <c r="C133" s="70" t="s">
        <v>79</v>
      </c>
      <c r="D133" s="70" t="s">
        <v>724</v>
      </c>
      <c r="E133" s="70" t="s">
        <v>561</v>
      </c>
      <c r="F133" s="70" t="s">
        <v>26</v>
      </c>
      <c r="G133" s="70" t="s">
        <v>555</v>
      </c>
      <c r="H133" s="70" t="s">
        <v>623</v>
      </c>
      <c r="I133" s="174" t="s">
        <v>557</v>
      </c>
      <c r="J133" s="172">
        <v>712050000000</v>
      </c>
      <c r="K133" s="172">
        <v>112500000000</v>
      </c>
      <c r="L133" s="172">
        <v>430950000000</v>
      </c>
      <c r="M133" s="172">
        <v>226200000000</v>
      </c>
      <c r="N133" s="172">
        <v>87450000000</v>
      </c>
      <c r="O133" s="172">
        <v>69750000000</v>
      </c>
      <c r="P133" s="172">
        <v>635850000000</v>
      </c>
      <c r="Q133" s="172">
        <v>67800000000</v>
      </c>
      <c r="R133" s="172">
        <v>285750000000</v>
      </c>
      <c r="S133" s="172">
        <v>40950000000</v>
      </c>
      <c r="T133" s="172">
        <v>65400000000</v>
      </c>
      <c r="U133" s="172">
        <v>44850000000</v>
      </c>
      <c r="V133" s="172">
        <v>35100000000</v>
      </c>
      <c r="W133" s="172">
        <v>38400000000</v>
      </c>
      <c r="X133" s="172">
        <v>32700000000</v>
      </c>
      <c r="Y133" s="172">
        <v>291000000000</v>
      </c>
      <c r="Z133" s="172">
        <v>363600000000</v>
      </c>
      <c r="AA133" s="173">
        <v>119700000000</v>
      </c>
      <c r="AB133" s="172">
        <v>66000000000</v>
      </c>
      <c r="AC133" s="172">
        <v>68250000000</v>
      </c>
      <c r="AD133" s="172" t="s">
        <v>759</v>
      </c>
    </row>
    <row r="134" spans="1:30" ht="14.5" hidden="1" x14ac:dyDescent="0.35">
      <c r="A134" s="71" t="s">
        <v>550</v>
      </c>
      <c r="B134" s="71" t="s">
        <v>750</v>
      </c>
      <c r="C134" s="71" t="s">
        <v>79</v>
      </c>
      <c r="D134" s="71" t="s">
        <v>724</v>
      </c>
      <c r="E134" s="71" t="s">
        <v>760</v>
      </c>
      <c r="F134" s="71" t="s">
        <v>26</v>
      </c>
      <c r="G134" s="71" t="s">
        <v>555</v>
      </c>
      <c r="H134" s="71" t="s">
        <v>556</v>
      </c>
      <c r="I134" s="177" t="s">
        <v>557</v>
      </c>
      <c r="J134" s="175">
        <v>853570773315.13367</v>
      </c>
      <c r="K134" s="175">
        <v>1114489566140.4402</v>
      </c>
      <c r="L134" s="175">
        <v>1331130246371.5254</v>
      </c>
      <c r="M134" s="175">
        <v>377153473799.40253</v>
      </c>
      <c r="N134" s="175">
        <v>255818708138.01373</v>
      </c>
      <c r="O134" s="175">
        <v>225711425446.26541</v>
      </c>
      <c r="P134" s="175">
        <v>152842485153.33102</v>
      </c>
      <c r="Q134" s="175">
        <v>269837988618.09332</v>
      </c>
      <c r="R134" s="175">
        <v>326973999999.99963</v>
      </c>
      <c r="S134" s="175">
        <v>268147700000.00012</v>
      </c>
      <c r="T134" s="175">
        <v>283990200000.00043</v>
      </c>
      <c r="U134" s="175">
        <v>291946700000.0014</v>
      </c>
      <c r="V134" s="175">
        <v>263984700000</v>
      </c>
      <c r="W134" s="175">
        <v>251580700000</v>
      </c>
      <c r="X134" s="175">
        <v>266754800000</v>
      </c>
      <c r="Y134" s="175">
        <v>267634000000.00003</v>
      </c>
      <c r="Z134" s="175">
        <v>246657400000</v>
      </c>
      <c r="AA134" s="176">
        <v>244210600000</v>
      </c>
      <c r="AB134" s="175">
        <v>240267699999.99997</v>
      </c>
      <c r="AC134" s="175">
        <v>208855399999.99988</v>
      </c>
      <c r="AD134" s="175" t="s">
        <v>761</v>
      </c>
    </row>
    <row r="135" spans="1:30" ht="14.5" hidden="1" x14ac:dyDescent="0.35">
      <c r="A135" s="70" t="s">
        <v>550</v>
      </c>
      <c r="B135" s="70" t="s">
        <v>750</v>
      </c>
      <c r="C135" s="70" t="s">
        <v>79</v>
      </c>
      <c r="D135" s="70" t="s">
        <v>724</v>
      </c>
      <c r="E135" s="70" t="s">
        <v>760</v>
      </c>
      <c r="F135" s="70" t="s">
        <v>762</v>
      </c>
      <c r="G135" s="70" t="s">
        <v>555</v>
      </c>
      <c r="H135" s="70" t="s">
        <v>556</v>
      </c>
      <c r="I135" s="174" t="s">
        <v>557</v>
      </c>
      <c r="J135" s="172">
        <v>4395504773219.5581</v>
      </c>
      <c r="K135" s="172">
        <v>3283142169116.6763</v>
      </c>
      <c r="L135" s="172">
        <v>4128624954893.4033</v>
      </c>
      <c r="M135" s="172">
        <v>3794663049626.7881</v>
      </c>
      <c r="N135" s="172">
        <v>4019887022232.6055</v>
      </c>
      <c r="O135" s="172">
        <v>3684303475228.7163</v>
      </c>
      <c r="P135" s="172">
        <v>3620228340274.4224</v>
      </c>
      <c r="Q135" s="172">
        <v>2941577578651.3516</v>
      </c>
      <c r="R135" s="172">
        <v>2393841999999.9995</v>
      </c>
      <c r="S135" s="172">
        <v>2033563570999.9963</v>
      </c>
      <c r="T135" s="172">
        <v>1970375800000.0027</v>
      </c>
      <c r="U135" s="172">
        <v>1815020100000.0122</v>
      </c>
      <c r="V135" s="172">
        <v>1624132100000</v>
      </c>
      <c r="W135" s="172">
        <v>1640984707999.9998</v>
      </c>
      <c r="X135" s="172">
        <v>1660275100000.0002</v>
      </c>
      <c r="Y135" s="172">
        <v>1641263074000</v>
      </c>
      <c r="Z135" s="172">
        <v>1629098148000</v>
      </c>
      <c r="AA135" s="173">
        <v>1647421245000</v>
      </c>
      <c r="AB135" s="172">
        <v>1612425055000</v>
      </c>
      <c r="AC135" s="172">
        <v>1626829000000.0002</v>
      </c>
      <c r="AD135" s="172" t="s">
        <v>763</v>
      </c>
    </row>
    <row r="136" spans="1:30" ht="14.5" hidden="1" x14ac:dyDescent="0.35">
      <c r="A136" s="71" t="s">
        <v>550</v>
      </c>
      <c r="B136" s="71" t="s">
        <v>764</v>
      </c>
      <c r="C136" s="71" t="s">
        <v>79</v>
      </c>
      <c r="D136" s="71" t="s">
        <v>724</v>
      </c>
      <c r="E136" s="71" t="s">
        <v>765</v>
      </c>
      <c r="F136" s="71" t="s">
        <v>26</v>
      </c>
      <c r="G136" s="71" t="s">
        <v>555</v>
      </c>
      <c r="H136" s="71" t="s">
        <v>556</v>
      </c>
      <c r="I136" s="177" t="s">
        <v>557</v>
      </c>
      <c r="J136" s="175">
        <v>15054999999999.977</v>
      </c>
      <c r="K136" s="175">
        <v>14690999999999.938</v>
      </c>
      <c r="L136" s="175">
        <v>17051000000000.055</v>
      </c>
      <c r="M136" s="175">
        <v>14234626600000.096</v>
      </c>
      <c r="N136" s="175">
        <v>13640533199146.088</v>
      </c>
      <c r="O136" s="175">
        <v>11345464300000.025</v>
      </c>
      <c r="P136" s="175">
        <v>8470913290518.7217</v>
      </c>
      <c r="Q136" s="175">
        <v>9811916873971.9141</v>
      </c>
      <c r="R136" s="175">
        <v>10018476699999.998</v>
      </c>
      <c r="S136" s="175">
        <v>6650917799999.9961</v>
      </c>
      <c r="T136" s="175">
        <v>8607989699999.999</v>
      </c>
      <c r="U136" s="175">
        <v>9281709700000.041</v>
      </c>
      <c r="V136" s="175">
        <v>9589743000000</v>
      </c>
      <c r="W136" s="175">
        <v>9603537900000</v>
      </c>
      <c r="X136" s="175">
        <v>9810772400000</v>
      </c>
      <c r="Y136" s="175">
        <v>8914605000000.002</v>
      </c>
      <c r="Z136" s="175">
        <v>9330345000000</v>
      </c>
      <c r="AA136" s="176">
        <v>9201076500000</v>
      </c>
      <c r="AB136" s="175">
        <v>8930809496000</v>
      </c>
      <c r="AC136" s="175">
        <v>8351389100000</v>
      </c>
      <c r="AD136" s="175" t="s">
        <v>766</v>
      </c>
    </row>
    <row r="137" spans="1:30" ht="14.5" hidden="1" x14ac:dyDescent="0.35">
      <c r="A137" s="70" t="s">
        <v>550</v>
      </c>
      <c r="B137" s="70" t="s">
        <v>767</v>
      </c>
      <c r="C137" s="70" t="s">
        <v>79</v>
      </c>
      <c r="D137" s="70" t="s">
        <v>724</v>
      </c>
      <c r="E137" s="70" t="s">
        <v>768</v>
      </c>
      <c r="F137" s="70" t="s">
        <v>26</v>
      </c>
      <c r="G137" s="70" t="s">
        <v>555</v>
      </c>
      <c r="H137" s="70" t="s">
        <v>556</v>
      </c>
      <c r="I137" s="174" t="s">
        <v>557</v>
      </c>
      <c r="J137" s="172">
        <v>2385000000000</v>
      </c>
      <c r="K137" s="172">
        <v>1958207599999.9976</v>
      </c>
      <c r="L137" s="172">
        <v>2050056800000.0088</v>
      </c>
      <c r="M137" s="172">
        <v>1648683324737.8196</v>
      </c>
      <c r="N137" s="172">
        <v>1683339899999.9973</v>
      </c>
      <c r="O137" s="172">
        <v>1533752152241.3352</v>
      </c>
      <c r="P137" s="172">
        <v>1428004145869.4634</v>
      </c>
      <c r="Q137" s="172">
        <v>1409359398253.8247</v>
      </c>
      <c r="R137" s="172">
        <v>1271727400000.0032</v>
      </c>
      <c r="S137" s="172">
        <v>1165981723999.9973</v>
      </c>
      <c r="T137" s="172">
        <v>1027608226500.0009</v>
      </c>
      <c r="U137" s="172">
        <v>1083116381800.0059</v>
      </c>
      <c r="V137" s="172">
        <v>1044526433100.0001</v>
      </c>
      <c r="W137" s="172">
        <v>981897753000</v>
      </c>
      <c r="X137" s="172">
        <v>895970808000.00024</v>
      </c>
      <c r="Y137" s="172">
        <v>928086959000</v>
      </c>
      <c r="Z137" s="172">
        <v>936902517999.99976</v>
      </c>
      <c r="AA137" s="173">
        <v>903306381000</v>
      </c>
      <c r="AB137" s="172">
        <v>905407252000</v>
      </c>
      <c r="AC137" s="172">
        <v>843984400000.00012</v>
      </c>
      <c r="AD137" s="172" t="s">
        <v>769</v>
      </c>
    </row>
    <row r="138" spans="1:30" ht="14.5" hidden="1" x14ac:dyDescent="0.35">
      <c r="A138" s="71" t="s">
        <v>550</v>
      </c>
      <c r="B138" s="71" t="s">
        <v>767</v>
      </c>
      <c r="C138" s="71" t="s">
        <v>79</v>
      </c>
      <c r="D138" s="71" t="s">
        <v>724</v>
      </c>
      <c r="E138" s="71" t="s">
        <v>770</v>
      </c>
      <c r="F138" s="71" t="s">
        <v>26</v>
      </c>
      <c r="G138" s="71" t="s">
        <v>555</v>
      </c>
      <c r="H138" s="71" t="s">
        <v>556</v>
      </c>
      <c r="I138" s="177" t="s">
        <v>557</v>
      </c>
      <c r="J138" s="175">
        <v>17408004325595.453</v>
      </c>
      <c r="K138" s="175">
        <v>15829002400000.006</v>
      </c>
      <c r="L138" s="175">
        <v>16890000000000.082</v>
      </c>
      <c r="M138" s="175">
        <v>15629000000000.057</v>
      </c>
      <c r="N138" s="175">
        <v>16032000000000</v>
      </c>
      <c r="O138" s="175">
        <v>10186000000000.014</v>
      </c>
      <c r="P138" s="175">
        <v>10647998511006.465</v>
      </c>
      <c r="Q138" s="175">
        <v>8968733739368.9414</v>
      </c>
      <c r="R138" s="175">
        <v>7348165599999.998</v>
      </c>
      <c r="S138" s="175">
        <v>6284803600000</v>
      </c>
      <c r="T138" s="175">
        <v>6585343600000.002</v>
      </c>
      <c r="U138" s="175">
        <v>7271984500000.0283</v>
      </c>
      <c r="V138" s="175">
        <v>7238880200000</v>
      </c>
      <c r="W138" s="175">
        <v>7204387400000</v>
      </c>
      <c r="X138" s="175">
        <v>6902970500000.001</v>
      </c>
      <c r="Y138" s="175">
        <v>7302558100000</v>
      </c>
      <c r="Z138" s="175">
        <v>7544163200000</v>
      </c>
      <c r="AA138" s="176">
        <v>6533794291000</v>
      </c>
      <c r="AB138" s="175">
        <v>6343344846999.999</v>
      </c>
      <c r="AC138" s="175">
        <v>6311159999999.9971</v>
      </c>
      <c r="AD138" s="175" t="s">
        <v>771</v>
      </c>
    </row>
    <row r="139" spans="1:30" ht="14.5" hidden="1" x14ac:dyDescent="0.35">
      <c r="A139" s="70" t="s">
        <v>550</v>
      </c>
      <c r="B139" s="70" t="s">
        <v>772</v>
      </c>
      <c r="C139" s="70" t="s">
        <v>79</v>
      </c>
      <c r="D139" s="70" t="s">
        <v>724</v>
      </c>
      <c r="E139" s="70" t="s">
        <v>773</v>
      </c>
      <c r="F139" s="70" t="s">
        <v>774</v>
      </c>
      <c r="G139" s="70" t="s">
        <v>555</v>
      </c>
      <c r="H139" s="70" t="s">
        <v>775</v>
      </c>
      <c r="I139" s="174" t="s">
        <v>557</v>
      </c>
      <c r="J139" s="172">
        <v>439021693121.69244</v>
      </c>
      <c r="K139" s="172">
        <v>428707328042.3277</v>
      </c>
      <c r="L139" s="172">
        <v>418392962962.96289</v>
      </c>
      <c r="M139" s="172">
        <v>408078597883.59814</v>
      </c>
      <c r="N139" s="172">
        <v>397764232804.2334</v>
      </c>
      <c r="O139" s="172">
        <v>387449867724.86713</v>
      </c>
      <c r="P139" s="172">
        <v>143136397707.23111</v>
      </c>
      <c r="Q139" s="172">
        <v>213469461853.61615</v>
      </c>
      <c r="R139" s="172">
        <v>288899065000.00043</v>
      </c>
      <c r="S139" s="172">
        <v>408842219999.99963</v>
      </c>
      <c r="T139" s="172">
        <v>641203250000.00037</v>
      </c>
      <c r="U139" s="172">
        <v>979687583473.90649</v>
      </c>
      <c r="V139" s="172">
        <v>1305971180649.2</v>
      </c>
      <c r="W139" s="172">
        <v>1190423252591.1001</v>
      </c>
      <c r="X139" s="172">
        <v>1700699772177.6003</v>
      </c>
      <c r="Y139" s="172">
        <v>1565621537832</v>
      </c>
      <c r="Z139" s="172">
        <v>1445591463489.8</v>
      </c>
      <c r="AA139" s="173">
        <v>1741686115937.1602</v>
      </c>
      <c r="AB139" s="172">
        <v>1777869133660.3</v>
      </c>
      <c r="AC139" s="172">
        <v>1251192527080</v>
      </c>
      <c r="AD139" s="172" t="s">
        <v>776</v>
      </c>
    </row>
    <row r="140" spans="1:30" ht="14.5" hidden="1" x14ac:dyDescent="0.35">
      <c r="A140" s="71" t="s">
        <v>550</v>
      </c>
      <c r="B140" s="71" t="s">
        <v>772</v>
      </c>
      <c r="C140" s="71" t="s">
        <v>79</v>
      </c>
      <c r="D140" s="71" t="s">
        <v>724</v>
      </c>
      <c r="E140" s="71" t="s">
        <v>773</v>
      </c>
      <c r="F140" s="71" t="s">
        <v>774</v>
      </c>
      <c r="G140" s="71" t="s">
        <v>555</v>
      </c>
      <c r="H140" s="71" t="s">
        <v>157</v>
      </c>
      <c r="I140" s="177" t="s">
        <v>557</v>
      </c>
      <c r="J140" s="175">
        <v>33045495436507.973</v>
      </c>
      <c r="K140" s="175">
        <v>32850171964285.75</v>
      </c>
      <c r="L140" s="175">
        <v>32654848492063.523</v>
      </c>
      <c r="M140" s="175">
        <v>32459525019841.301</v>
      </c>
      <c r="N140" s="175">
        <v>32264201547619.07</v>
      </c>
      <c r="O140" s="175">
        <v>32068878075396.848</v>
      </c>
      <c r="P140" s="175">
        <v>30270054365079.281</v>
      </c>
      <c r="Q140" s="175">
        <v>27221773764813.926</v>
      </c>
      <c r="R140" s="175">
        <v>23564001503248.512</v>
      </c>
      <c r="S140" s="175">
        <v>15616220672599.998</v>
      </c>
      <c r="T140" s="175">
        <v>15083486599999.988</v>
      </c>
      <c r="U140" s="175">
        <v>16299632518841.348</v>
      </c>
      <c r="V140" s="175">
        <v>18163168649481.598</v>
      </c>
      <c r="W140" s="175">
        <v>18942489888606.309</v>
      </c>
      <c r="X140" s="175">
        <v>20282139979358.039</v>
      </c>
      <c r="Y140" s="175">
        <v>19570099128287.441</v>
      </c>
      <c r="Z140" s="175">
        <v>18473814506254.246</v>
      </c>
      <c r="AA140" s="176">
        <v>20939529562347.961</v>
      </c>
      <c r="AB140" s="175">
        <v>20698349259332.102</v>
      </c>
      <c r="AC140" s="175">
        <v>20135613169289.898</v>
      </c>
      <c r="AD140" s="175" t="s">
        <v>777</v>
      </c>
    </row>
    <row r="141" spans="1:30" ht="14.5" hidden="1" x14ac:dyDescent="0.35">
      <c r="A141" s="70" t="s">
        <v>550</v>
      </c>
      <c r="B141" s="70" t="s">
        <v>772</v>
      </c>
      <c r="C141" s="70" t="s">
        <v>79</v>
      </c>
      <c r="D141" s="70" t="s">
        <v>724</v>
      </c>
      <c r="E141" s="70" t="s">
        <v>773</v>
      </c>
      <c r="F141" s="70" t="s">
        <v>774</v>
      </c>
      <c r="G141" s="70" t="s">
        <v>555</v>
      </c>
      <c r="H141" s="70" t="s">
        <v>562</v>
      </c>
      <c r="I141" s="174" t="s">
        <v>557</v>
      </c>
      <c r="J141" s="172">
        <v>65534063841.656807</v>
      </c>
      <c r="K141" s="172">
        <v>54644796090.745537</v>
      </c>
      <c r="L141" s="172">
        <v>43755528339.834259</v>
      </c>
      <c r="M141" s="172">
        <v>32866260588.92313</v>
      </c>
      <c r="N141" s="172">
        <v>21976992838.011856</v>
      </c>
      <c r="O141" s="172">
        <v>11087725087.100586</v>
      </c>
      <c r="P141" s="172">
        <v>11100306000</v>
      </c>
      <c r="Q141" s="172">
        <v>10833690000</v>
      </c>
      <c r="R141" s="172">
        <v>10619945833.333319</v>
      </c>
      <c r="S141" s="172">
        <v>202488095.23809499</v>
      </c>
      <c r="T141" s="172">
        <v>4160714285.7142801</v>
      </c>
      <c r="U141" s="172"/>
      <c r="V141" s="172"/>
      <c r="W141" s="172"/>
      <c r="X141" s="172"/>
      <c r="Y141" s="172"/>
      <c r="Z141" s="172"/>
      <c r="AA141" s="173"/>
      <c r="AB141" s="172"/>
      <c r="AC141" s="172"/>
      <c r="AD141" s="172" t="s">
        <v>778</v>
      </c>
    </row>
    <row r="142" spans="1:30" ht="14.5" hidden="1" x14ac:dyDescent="0.35">
      <c r="A142" s="71" t="s">
        <v>550</v>
      </c>
      <c r="B142" s="71" t="s">
        <v>772</v>
      </c>
      <c r="C142" s="71" t="s">
        <v>79</v>
      </c>
      <c r="D142" s="71" t="s">
        <v>724</v>
      </c>
      <c r="E142" s="71" t="s">
        <v>773</v>
      </c>
      <c r="F142" s="71" t="s">
        <v>774</v>
      </c>
      <c r="G142" s="71" t="s">
        <v>555</v>
      </c>
      <c r="H142" s="71" t="s">
        <v>19</v>
      </c>
      <c r="I142" s="177" t="s">
        <v>557</v>
      </c>
      <c r="J142" s="175"/>
      <c r="K142" s="175"/>
      <c r="L142" s="175"/>
      <c r="M142" s="175"/>
      <c r="N142" s="175"/>
      <c r="O142" s="175"/>
      <c r="P142" s="175"/>
      <c r="Q142" s="175"/>
      <c r="R142" s="175"/>
      <c r="S142" s="175">
        <v>441094936.23188424</v>
      </c>
      <c r="T142" s="175">
        <v>379053999.99999982</v>
      </c>
      <c r="U142" s="175">
        <v>343601143.22006989</v>
      </c>
      <c r="V142" s="175">
        <v>602939046.44698286</v>
      </c>
      <c r="W142" s="175">
        <v>649999595.27959931</v>
      </c>
      <c r="X142" s="175">
        <v>398840014.27771783</v>
      </c>
      <c r="Y142" s="175">
        <v>425611853.86507052</v>
      </c>
      <c r="Z142" s="175">
        <v>657032583.17766964</v>
      </c>
      <c r="AA142" s="176">
        <v>2819313441.9794817</v>
      </c>
      <c r="AB142" s="175">
        <v>409700749.81075484</v>
      </c>
      <c r="AC142" s="175">
        <v>562988102.68472004</v>
      </c>
      <c r="AD142" s="175" t="s">
        <v>779</v>
      </c>
    </row>
    <row r="143" spans="1:30" ht="14.5" hidden="1" x14ac:dyDescent="0.35">
      <c r="A143" s="70" t="s">
        <v>550</v>
      </c>
      <c r="B143" s="70" t="s">
        <v>772</v>
      </c>
      <c r="C143" s="70" t="s">
        <v>79</v>
      </c>
      <c r="D143" s="70" t="s">
        <v>724</v>
      </c>
      <c r="E143" s="70" t="s">
        <v>773</v>
      </c>
      <c r="F143" s="70" t="s">
        <v>774</v>
      </c>
      <c r="G143" s="70" t="s">
        <v>555</v>
      </c>
      <c r="H143" s="70" t="s">
        <v>664</v>
      </c>
      <c r="I143" s="174" t="s">
        <v>557</v>
      </c>
      <c r="J143" s="172"/>
      <c r="K143" s="172"/>
      <c r="L143" s="172"/>
      <c r="M143" s="172"/>
      <c r="N143" s="172"/>
      <c r="O143" s="172"/>
      <c r="P143" s="172"/>
      <c r="Q143" s="172"/>
      <c r="R143" s="172"/>
      <c r="S143" s="172"/>
      <c r="T143" s="172"/>
      <c r="U143" s="172"/>
      <c r="V143" s="172"/>
      <c r="W143" s="172">
        <v>28894800000</v>
      </c>
      <c r="X143" s="172"/>
      <c r="Y143" s="172">
        <v>76624950000</v>
      </c>
      <c r="Z143" s="172"/>
      <c r="AA143" s="173">
        <v>2393999999.9999995</v>
      </c>
      <c r="AB143" s="172">
        <v>98080080000.000015</v>
      </c>
      <c r="AC143" s="172">
        <v>253633763936.79443</v>
      </c>
      <c r="AD143" s="172" t="s">
        <v>780</v>
      </c>
    </row>
    <row r="144" spans="1:30" ht="14.5" hidden="1" x14ac:dyDescent="0.35">
      <c r="A144" s="71" t="s">
        <v>550</v>
      </c>
      <c r="B144" s="71" t="s">
        <v>772</v>
      </c>
      <c r="C144" s="71" t="s">
        <v>79</v>
      </c>
      <c r="D144" s="71" t="s">
        <v>724</v>
      </c>
      <c r="E144" s="71" t="s">
        <v>773</v>
      </c>
      <c r="F144" s="71" t="s">
        <v>774</v>
      </c>
      <c r="G144" s="71" t="s">
        <v>555</v>
      </c>
      <c r="H144" s="71" t="s">
        <v>556</v>
      </c>
      <c r="I144" s="177" t="s">
        <v>557</v>
      </c>
      <c r="J144" s="175">
        <v>2413605876225.4556</v>
      </c>
      <c r="K144" s="175">
        <v>2713682463491.9502</v>
      </c>
      <c r="L144" s="175">
        <v>2875137687690.8691</v>
      </c>
      <c r="M144" s="175">
        <v>3028451300856.6255</v>
      </c>
      <c r="N144" s="175">
        <v>3180059069994.0547</v>
      </c>
      <c r="O144" s="175">
        <v>3341839852110.1729</v>
      </c>
      <c r="P144" s="175">
        <v>2894255799367.5313</v>
      </c>
      <c r="Q144" s="175">
        <v>2447433801390.6997</v>
      </c>
      <c r="R144" s="175">
        <v>1960667794058.4395</v>
      </c>
      <c r="S144" s="175">
        <v>1195819871646.4902</v>
      </c>
      <c r="T144" s="175">
        <v>937515229414.87866</v>
      </c>
      <c r="U144" s="175">
        <v>957865287482.35254</v>
      </c>
      <c r="V144" s="175">
        <v>2151442699491.6182</v>
      </c>
      <c r="W144" s="175">
        <v>1822819975624.9558</v>
      </c>
      <c r="X144" s="175">
        <v>1928907585751.9998</v>
      </c>
      <c r="Y144" s="175">
        <v>3290088875171.604</v>
      </c>
      <c r="Z144" s="175">
        <v>4991959804806.0273</v>
      </c>
      <c r="AA144" s="176">
        <v>2973678879348.0005</v>
      </c>
      <c r="AB144" s="175">
        <v>3847380609895</v>
      </c>
      <c r="AC144" s="175">
        <v>5218541953652.0664</v>
      </c>
      <c r="AD144" s="175" t="s">
        <v>781</v>
      </c>
    </row>
    <row r="145" spans="1:30" ht="14.5" hidden="1" x14ac:dyDescent="0.35">
      <c r="A145" s="70" t="s">
        <v>550</v>
      </c>
      <c r="B145" s="70" t="s">
        <v>772</v>
      </c>
      <c r="C145" s="70" t="s">
        <v>79</v>
      </c>
      <c r="D145" s="70" t="s">
        <v>724</v>
      </c>
      <c r="E145" s="70" t="s">
        <v>773</v>
      </c>
      <c r="F145" s="70" t="s">
        <v>774</v>
      </c>
      <c r="G145" s="70" t="s">
        <v>555</v>
      </c>
      <c r="H145" s="70" t="s">
        <v>667</v>
      </c>
      <c r="I145" s="174" t="s">
        <v>557</v>
      </c>
      <c r="J145" s="172">
        <v>5577211640211.6367</v>
      </c>
      <c r="K145" s="172">
        <v>5670594356261.0332</v>
      </c>
      <c r="L145" s="172">
        <v>5763977072310.4053</v>
      </c>
      <c r="M145" s="172">
        <v>5857359788359.7773</v>
      </c>
      <c r="N145" s="172">
        <v>5950742504409.1748</v>
      </c>
      <c r="O145" s="172">
        <v>6044125220458.5459</v>
      </c>
      <c r="P145" s="172">
        <v>7131503527336.8672</v>
      </c>
      <c r="Q145" s="172">
        <v>6868844543668.4219</v>
      </c>
      <c r="R145" s="172">
        <v>7567025571499.998</v>
      </c>
      <c r="S145" s="172">
        <v>4843235810100.0059</v>
      </c>
      <c r="T145" s="172">
        <v>5518875006499.998</v>
      </c>
      <c r="U145" s="172">
        <v>5881391033765.5342</v>
      </c>
      <c r="V145" s="172">
        <v>5227181000000</v>
      </c>
      <c r="W145" s="172">
        <v>6469887670000</v>
      </c>
      <c r="X145" s="172">
        <v>6951933899999.999</v>
      </c>
      <c r="Y145" s="172">
        <v>5445742506000</v>
      </c>
      <c r="Z145" s="172">
        <v>5463090700000</v>
      </c>
      <c r="AA145" s="173">
        <v>5283321800000</v>
      </c>
      <c r="AB145" s="172">
        <v>5487038500000</v>
      </c>
      <c r="AC145" s="172">
        <v>4853114683917.2988</v>
      </c>
      <c r="AD145" s="172" t="s">
        <v>782</v>
      </c>
    </row>
    <row r="146" spans="1:30" ht="14.5" hidden="1" x14ac:dyDescent="0.35">
      <c r="A146" s="71" t="s">
        <v>550</v>
      </c>
      <c r="B146" s="71" t="s">
        <v>772</v>
      </c>
      <c r="C146" s="71" t="s">
        <v>79</v>
      </c>
      <c r="D146" s="71" t="s">
        <v>724</v>
      </c>
      <c r="E146" s="71" t="s">
        <v>773</v>
      </c>
      <c r="F146" s="71" t="s">
        <v>774</v>
      </c>
      <c r="G146" s="71" t="s">
        <v>555</v>
      </c>
      <c r="H146" s="71" t="s">
        <v>623</v>
      </c>
      <c r="I146" s="177" t="s">
        <v>557</v>
      </c>
      <c r="J146" s="175">
        <v>839907767304.02539</v>
      </c>
      <c r="K146" s="175">
        <v>877812545847.45752</v>
      </c>
      <c r="L146" s="175">
        <v>915717324390.88953</v>
      </c>
      <c r="M146" s="175">
        <v>953622102934.32153</v>
      </c>
      <c r="N146" s="175">
        <v>991526881477.755</v>
      </c>
      <c r="O146" s="175">
        <v>1029431660021.1869</v>
      </c>
      <c r="P146" s="175">
        <v>734826600000</v>
      </c>
      <c r="Q146" s="175">
        <v>429336900000</v>
      </c>
      <c r="R146" s="175">
        <v>123809732285.71407</v>
      </c>
      <c r="S146" s="175"/>
      <c r="T146" s="175"/>
      <c r="U146" s="175"/>
      <c r="V146" s="175"/>
      <c r="W146" s="175"/>
      <c r="X146" s="175"/>
      <c r="Y146" s="175"/>
      <c r="Z146" s="175"/>
      <c r="AA146" s="176"/>
      <c r="AB146" s="175"/>
      <c r="AC146" s="175"/>
      <c r="AD146" s="175" t="s">
        <v>783</v>
      </c>
    </row>
    <row r="147" spans="1:30" ht="14.5" hidden="1" x14ac:dyDescent="0.35">
      <c r="A147" s="70" t="s">
        <v>550</v>
      </c>
      <c r="B147" s="70" t="s">
        <v>772</v>
      </c>
      <c r="C147" s="70" t="s">
        <v>79</v>
      </c>
      <c r="D147" s="70" t="s">
        <v>724</v>
      </c>
      <c r="E147" s="70" t="s">
        <v>773</v>
      </c>
      <c r="F147" s="70" t="s">
        <v>774</v>
      </c>
      <c r="G147" s="70" t="s">
        <v>555</v>
      </c>
      <c r="H147" s="70" t="s">
        <v>673</v>
      </c>
      <c r="I147" s="174" t="s">
        <v>557</v>
      </c>
      <c r="J147" s="172">
        <v>1102404541446.2083</v>
      </c>
      <c r="K147" s="172">
        <v>1305185370370.3711</v>
      </c>
      <c r="L147" s="172">
        <v>1507966199294.5337</v>
      </c>
      <c r="M147" s="172">
        <v>1710747028218.6938</v>
      </c>
      <c r="N147" s="172">
        <v>1913527857142.8567</v>
      </c>
      <c r="O147" s="172">
        <v>2116308686067.0195</v>
      </c>
      <c r="P147" s="172">
        <v>1946564451058.2019</v>
      </c>
      <c r="Q147" s="172">
        <v>2033948605529.0996</v>
      </c>
      <c r="R147" s="172">
        <v>2189675879999.9963</v>
      </c>
      <c r="S147" s="172">
        <v>1513349739999.9998</v>
      </c>
      <c r="T147" s="172">
        <v>1854135220000.0029</v>
      </c>
      <c r="U147" s="172">
        <v>2041708522852.9438</v>
      </c>
      <c r="V147" s="172">
        <v>2169994330000</v>
      </c>
      <c r="W147" s="172">
        <v>2597415940000.0005</v>
      </c>
      <c r="X147" s="172">
        <v>2883273219999.9995</v>
      </c>
      <c r="Y147" s="172">
        <v>2940267684200</v>
      </c>
      <c r="Z147" s="172">
        <v>2662496719999.9995</v>
      </c>
      <c r="AA147" s="173">
        <v>2693850910000</v>
      </c>
      <c r="AB147" s="172">
        <v>2596035510000</v>
      </c>
      <c r="AC147" s="172">
        <v>2040374235858.9934</v>
      </c>
      <c r="AD147" s="172" t="s">
        <v>784</v>
      </c>
    </row>
    <row r="148" spans="1:30" ht="14.5" hidden="1" x14ac:dyDescent="0.35">
      <c r="A148" s="71" t="s">
        <v>550</v>
      </c>
      <c r="B148" s="71" t="s">
        <v>772</v>
      </c>
      <c r="C148" s="71" t="s">
        <v>79</v>
      </c>
      <c r="D148" s="71" t="s">
        <v>724</v>
      </c>
      <c r="E148" s="71" t="s">
        <v>773</v>
      </c>
      <c r="F148" s="71" t="s">
        <v>785</v>
      </c>
      <c r="G148" s="71" t="s">
        <v>555</v>
      </c>
      <c r="H148" s="71" t="s">
        <v>556</v>
      </c>
      <c r="I148" s="177" t="s">
        <v>557</v>
      </c>
      <c r="J148" s="175">
        <v>11572745870.242626</v>
      </c>
      <c r="K148" s="175">
        <v>3333014450249.1455</v>
      </c>
      <c r="L148" s="175">
        <v>4659275839465.0479</v>
      </c>
      <c r="M148" s="175">
        <v>5132402789018.0625</v>
      </c>
      <c r="N148" s="175">
        <v>5676908015932.9678</v>
      </c>
      <c r="O148" s="175">
        <v>6773131761827.9629</v>
      </c>
      <c r="P148" s="175">
        <v>61499809725.693283</v>
      </c>
      <c r="Q148" s="175">
        <v>42038459091.910446</v>
      </c>
      <c r="R148" s="175">
        <v>29445299999.999985</v>
      </c>
      <c r="S148" s="175">
        <v>15741900000.000004</v>
      </c>
      <c r="T148" s="175">
        <v>13774000000.000046</v>
      </c>
      <c r="U148" s="175">
        <v>11852900000.00001</v>
      </c>
      <c r="V148" s="175">
        <v>7092600000</v>
      </c>
      <c r="W148" s="175">
        <v>9862100000</v>
      </c>
      <c r="X148" s="175">
        <v>11355600000</v>
      </c>
      <c r="Y148" s="175">
        <v>11842400000</v>
      </c>
      <c r="Z148" s="175">
        <v>8298500000</v>
      </c>
      <c r="AA148" s="176">
        <v>9636400000</v>
      </c>
      <c r="AB148" s="175">
        <v>9812500000</v>
      </c>
      <c r="AC148" s="175">
        <v>9009100000</v>
      </c>
      <c r="AD148" s="175" t="s">
        <v>786</v>
      </c>
    </row>
    <row r="149" spans="1:30" ht="14.5" hidden="1" x14ac:dyDescent="0.35">
      <c r="A149" s="70" t="s">
        <v>550</v>
      </c>
      <c r="B149" s="70" t="s">
        <v>772</v>
      </c>
      <c r="C149" s="70" t="s">
        <v>79</v>
      </c>
      <c r="D149" s="70" t="s">
        <v>724</v>
      </c>
      <c r="E149" s="70" t="s">
        <v>773</v>
      </c>
      <c r="F149" s="70" t="s">
        <v>787</v>
      </c>
      <c r="G149" s="70" t="s">
        <v>555</v>
      </c>
      <c r="H149" s="70" t="s">
        <v>556</v>
      </c>
      <c r="I149" s="174" t="s">
        <v>557</v>
      </c>
      <c r="J149" s="172">
        <v>13959907962624.086</v>
      </c>
      <c r="K149" s="172">
        <v>12002925018013.439</v>
      </c>
      <c r="L149" s="172">
        <v>13068094535571.404</v>
      </c>
      <c r="M149" s="172">
        <v>11684049835627.838</v>
      </c>
      <c r="N149" s="172">
        <v>10700975683917.35</v>
      </c>
      <c r="O149" s="172">
        <v>10058078600009.109</v>
      </c>
      <c r="P149" s="172">
        <v>11591447214945.012</v>
      </c>
      <c r="Q149" s="172">
        <v>9978071057193.9922</v>
      </c>
      <c r="R149" s="172">
        <v>9394905100000.002</v>
      </c>
      <c r="S149" s="172">
        <v>8979597999999.9961</v>
      </c>
      <c r="T149" s="172">
        <v>9342586199999.998</v>
      </c>
      <c r="U149" s="172">
        <v>9379265900000.043</v>
      </c>
      <c r="V149" s="172">
        <v>9730179707400</v>
      </c>
      <c r="W149" s="172">
        <v>9479536706000</v>
      </c>
      <c r="X149" s="172">
        <v>8366716200000</v>
      </c>
      <c r="Y149" s="172">
        <v>7791414506999.999</v>
      </c>
      <c r="Z149" s="172">
        <v>7193258239000.001</v>
      </c>
      <c r="AA149" s="173">
        <v>7890185633000</v>
      </c>
      <c r="AB149" s="172">
        <v>6814979648000.001</v>
      </c>
      <c r="AC149" s="172">
        <v>6881541600000</v>
      </c>
      <c r="AD149" s="172" t="s">
        <v>788</v>
      </c>
    </row>
    <row r="150" spans="1:30" ht="14.5" hidden="1" x14ac:dyDescent="0.35">
      <c r="A150" s="71" t="s">
        <v>550</v>
      </c>
      <c r="B150" s="71" t="s">
        <v>772</v>
      </c>
      <c r="C150" s="71" t="s">
        <v>79</v>
      </c>
      <c r="D150" s="71" t="s">
        <v>724</v>
      </c>
      <c r="E150" s="71" t="s">
        <v>773</v>
      </c>
      <c r="F150" s="71" t="s">
        <v>26</v>
      </c>
      <c r="G150" s="71" t="s">
        <v>555</v>
      </c>
      <c r="H150" s="71" t="s">
        <v>556</v>
      </c>
      <c r="I150" s="177" t="s">
        <v>557</v>
      </c>
      <c r="J150" s="175">
        <v>13625821377911.045</v>
      </c>
      <c r="K150" s="175">
        <v>9185352086281.7051</v>
      </c>
      <c r="L150" s="175">
        <v>10036586472958.809</v>
      </c>
      <c r="M150" s="175">
        <v>7260145910241.7266</v>
      </c>
      <c r="N150" s="175">
        <v>6981041714215.8975</v>
      </c>
      <c r="O150" s="175">
        <v>7188123186187.8779</v>
      </c>
      <c r="P150" s="175">
        <v>14562855497983.016</v>
      </c>
      <c r="Q150" s="175">
        <v>12745994282684.818</v>
      </c>
      <c r="R150" s="175">
        <v>9443091110009.4355</v>
      </c>
      <c r="S150" s="175">
        <v>6362539660312.8447</v>
      </c>
      <c r="T150" s="175">
        <v>5662553884599.9961</v>
      </c>
      <c r="U150" s="175">
        <v>5697829051872.0234</v>
      </c>
      <c r="V150" s="175">
        <v>5645461570550.2803</v>
      </c>
      <c r="W150" s="175">
        <v>5245222922375.04</v>
      </c>
      <c r="X150" s="175">
        <v>6829206848248</v>
      </c>
      <c r="Y150" s="175">
        <v>7117604038828.3965</v>
      </c>
      <c r="Z150" s="175">
        <v>7715827645193.9717</v>
      </c>
      <c r="AA150" s="176">
        <v>8561218069651.998</v>
      </c>
      <c r="AB150" s="175">
        <v>8903389994104.998</v>
      </c>
      <c r="AC150" s="175">
        <v>8449362681767.002</v>
      </c>
      <c r="AD150" s="175" t="s">
        <v>789</v>
      </c>
    </row>
    <row r="151" spans="1:30" ht="14.5" hidden="1" x14ac:dyDescent="0.35">
      <c r="A151" s="70" t="s">
        <v>550</v>
      </c>
      <c r="B151" s="70" t="s">
        <v>790</v>
      </c>
      <c r="C151" s="70" t="s">
        <v>79</v>
      </c>
      <c r="D151" s="70" t="s">
        <v>724</v>
      </c>
      <c r="E151" s="70" t="s">
        <v>791</v>
      </c>
      <c r="F151" s="70" t="s">
        <v>792</v>
      </c>
      <c r="G151" s="70" t="s">
        <v>555</v>
      </c>
      <c r="H151" s="70" t="s">
        <v>556</v>
      </c>
      <c r="I151" s="174" t="s">
        <v>557</v>
      </c>
      <c r="J151" s="172">
        <v>483702075937.23871</v>
      </c>
      <c r="K151" s="172">
        <v>477160418578.48743</v>
      </c>
      <c r="L151" s="172">
        <v>519071495210.44</v>
      </c>
      <c r="M151" s="172">
        <v>293865769176.03333</v>
      </c>
      <c r="N151" s="172">
        <v>386498139603.00189</v>
      </c>
      <c r="O151" s="172">
        <v>393609571807.52771</v>
      </c>
      <c r="P151" s="172">
        <v>406991634970.96222</v>
      </c>
      <c r="Q151" s="172">
        <v>373303467026.7226</v>
      </c>
      <c r="R151" s="172">
        <v>262378600000.00037</v>
      </c>
      <c r="S151" s="172">
        <v>200684800000.00015</v>
      </c>
      <c r="T151" s="172">
        <v>190561199999.99969</v>
      </c>
      <c r="U151" s="172">
        <v>181983700000.00082</v>
      </c>
      <c r="V151" s="172">
        <v>184903500000</v>
      </c>
      <c r="W151" s="172">
        <v>180447500000</v>
      </c>
      <c r="X151" s="172">
        <v>155778800000</v>
      </c>
      <c r="Y151" s="172">
        <v>145246400000</v>
      </c>
      <c r="Z151" s="172">
        <v>143873600000</v>
      </c>
      <c r="AA151" s="173">
        <v>127944400000</v>
      </c>
      <c r="AB151" s="172">
        <v>103395500000</v>
      </c>
      <c r="AC151" s="172">
        <v>101262700000</v>
      </c>
      <c r="AD151" s="172" t="s">
        <v>793</v>
      </c>
    </row>
    <row r="152" spans="1:30" ht="14.5" hidden="1" x14ac:dyDescent="0.35">
      <c r="A152" s="71" t="s">
        <v>550</v>
      </c>
      <c r="B152" s="71" t="s">
        <v>790</v>
      </c>
      <c r="C152" s="71" t="s">
        <v>79</v>
      </c>
      <c r="D152" s="71" t="s">
        <v>724</v>
      </c>
      <c r="E152" s="71" t="s">
        <v>791</v>
      </c>
      <c r="F152" s="71" t="s">
        <v>794</v>
      </c>
      <c r="G152" s="71" t="s">
        <v>555</v>
      </c>
      <c r="H152" s="71" t="s">
        <v>556</v>
      </c>
      <c r="I152" s="177" t="s">
        <v>557</v>
      </c>
      <c r="J152" s="175">
        <v>74370271154.617233</v>
      </c>
      <c r="K152" s="175">
        <v>158760276664.07028</v>
      </c>
      <c r="L152" s="175">
        <v>70341414778.046188</v>
      </c>
      <c r="M152" s="175">
        <v>110497264310.36604</v>
      </c>
      <c r="N152" s="175">
        <v>48477571591.74202</v>
      </c>
      <c r="O152" s="175">
        <v>67856143127.368195</v>
      </c>
      <c r="P152" s="175">
        <v>32856646361.273205</v>
      </c>
      <c r="Q152" s="175">
        <v>34660326070.430763</v>
      </c>
      <c r="R152" s="175">
        <v>35128000000</v>
      </c>
      <c r="S152" s="175">
        <v>23898599999.999985</v>
      </c>
      <c r="T152" s="175">
        <v>27976000000.000015</v>
      </c>
      <c r="U152" s="175">
        <v>32762612800.000122</v>
      </c>
      <c r="V152" s="175">
        <v>33959644299.999996</v>
      </c>
      <c r="W152" s="175">
        <v>30823299999.999996</v>
      </c>
      <c r="X152" s="175">
        <v>22080500000</v>
      </c>
      <c r="Y152" s="175">
        <v>21116100000</v>
      </c>
      <c r="Z152" s="175">
        <v>22946200000</v>
      </c>
      <c r="AA152" s="176">
        <v>20590900000</v>
      </c>
      <c r="AB152" s="175">
        <v>15526499999.999998</v>
      </c>
      <c r="AC152" s="175">
        <v>16032800000.000002</v>
      </c>
      <c r="AD152" s="175" t="s">
        <v>795</v>
      </c>
    </row>
    <row r="153" spans="1:30" ht="14.5" hidden="1" x14ac:dyDescent="0.35">
      <c r="A153" s="70" t="s">
        <v>550</v>
      </c>
      <c r="B153" s="70" t="s">
        <v>790</v>
      </c>
      <c r="C153" s="70" t="s">
        <v>79</v>
      </c>
      <c r="D153" s="70" t="s">
        <v>724</v>
      </c>
      <c r="E153" s="70" t="s">
        <v>791</v>
      </c>
      <c r="F153" s="70" t="s">
        <v>796</v>
      </c>
      <c r="G153" s="70" t="s">
        <v>555</v>
      </c>
      <c r="H153" s="70" t="s">
        <v>556</v>
      </c>
      <c r="I153" s="174" t="s">
        <v>557</v>
      </c>
      <c r="J153" s="172">
        <v>10046329871519.609</v>
      </c>
      <c r="K153" s="172">
        <v>9488500609679.1133</v>
      </c>
      <c r="L153" s="172">
        <v>10569686519481.465</v>
      </c>
      <c r="M153" s="172">
        <v>8034029096711.8164</v>
      </c>
      <c r="N153" s="172">
        <v>7901354403888.2881</v>
      </c>
      <c r="O153" s="172">
        <v>7727734892483.4346</v>
      </c>
      <c r="P153" s="172">
        <v>6936316512240.1035</v>
      </c>
      <c r="Q153" s="172">
        <v>6191013910023.7041</v>
      </c>
      <c r="R153" s="172">
        <v>5451458499999.9961</v>
      </c>
      <c r="S153" s="172">
        <v>4189443800000.0034</v>
      </c>
      <c r="T153" s="172">
        <v>4367721699999.9961</v>
      </c>
      <c r="U153" s="172">
        <v>4130308300000.0166</v>
      </c>
      <c r="V153" s="172">
        <v>3843243200000</v>
      </c>
      <c r="W153" s="172">
        <v>3942191200000</v>
      </c>
      <c r="X153" s="172">
        <v>3740490700000</v>
      </c>
      <c r="Y153" s="172">
        <v>3578216400000</v>
      </c>
      <c r="Z153" s="172">
        <v>3587937000000.001</v>
      </c>
      <c r="AA153" s="173">
        <v>4120948099999.9995</v>
      </c>
      <c r="AB153" s="172">
        <v>3747037200000</v>
      </c>
      <c r="AC153" s="172">
        <v>3381247000000</v>
      </c>
      <c r="AD153" s="172" t="s">
        <v>797</v>
      </c>
    </row>
    <row r="154" spans="1:30" ht="14.5" hidden="1" x14ac:dyDescent="0.35">
      <c r="A154" s="71" t="s">
        <v>550</v>
      </c>
      <c r="B154" s="71" t="s">
        <v>736</v>
      </c>
      <c r="C154" s="71" t="s">
        <v>79</v>
      </c>
      <c r="D154" s="71" t="s">
        <v>724</v>
      </c>
      <c r="E154" s="71" t="s">
        <v>798</v>
      </c>
      <c r="F154" s="71" t="s">
        <v>26</v>
      </c>
      <c r="G154" s="71" t="s">
        <v>555</v>
      </c>
      <c r="H154" s="71" t="s">
        <v>556</v>
      </c>
      <c r="I154" s="177" t="s">
        <v>557</v>
      </c>
      <c r="J154" s="175">
        <v>141367369.2300522</v>
      </c>
      <c r="K154" s="175">
        <v>439336647.58724195</v>
      </c>
      <c r="L154" s="175">
        <v>231034035.28707442</v>
      </c>
      <c r="M154" s="175">
        <v>483795216.23416692</v>
      </c>
      <c r="N154" s="175">
        <v>329672042.3209492</v>
      </c>
      <c r="O154" s="175">
        <v>837263746.42885923</v>
      </c>
      <c r="P154" s="175">
        <v>88508506.146117061</v>
      </c>
      <c r="Q154" s="175">
        <v>98145036.007277995</v>
      </c>
      <c r="R154" s="175">
        <v>102600000.00000003</v>
      </c>
      <c r="S154" s="175">
        <v>86599999.999999985</v>
      </c>
      <c r="T154" s="175">
        <v>148899999.99999985</v>
      </c>
      <c r="U154" s="175">
        <v>166300000.00000066</v>
      </c>
      <c r="V154" s="175">
        <v>149900000</v>
      </c>
      <c r="W154" s="175">
        <v>172100000</v>
      </c>
      <c r="X154" s="175">
        <v>132400000.00000001</v>
      </c>
      <c r="Y154" s="175">
        <v>215499999.99999997</v>
      </c>
      <c r="Z154" s="175">
        <v>646000000</v>
      </c>
      <c r="AA154" s="176">
        <v>760000000</v>
      </c>
      <c r="AB154" s="175">
        <v>775100000</v>
      </c>
      <c r="AC154" s="175">
        <v>703400000</v>
      </c>
      <c r="AD154" s="175" t="s">
        <v>799</v>
      </c>
    </row>
    <row r="155" spans="1:30" ht="14.5" hidden="1" x14ac:dyDescent="0.35">
      <c r="A155" s="70" t="s">
        <v>550</v>
      </c>
      <c r="B155" s="70" t="s">
        <v>800</v>
      </c>
      <c r="C155" s="70" t="s">
        <v>79</v>
      </c>
      <c r="D155" s="70" t="s">
        <v>724</v>
      </c>
      <c r="E155" s="70" t="s">
        <v>801</v>
      </c>
      <c r="F155" s="70" t="s">
        <v>26</v>
      </c>
      <c r="G155" s="70" t="s">
        <v>555</v>
      </c>
      <c r="H155" s="70" t="s">
        <v>556</v>
      </c>
      <c r="I155" s="174" t="s">
        <v>557</v>
      </c>
      <c r="J155" s="172">
        <v>8575458939454.084</v>
      </c>
      <c r="K155" s="172">
        <v>9111085884487.9375</v>
      </c>
      <c r="L155" s="172">
        <v>9875092051812.9238</v>
      </c>
      <c r="M155" s="172">
        <v>5930040381258.2607</v>
      </c>
      <c r="N155" s="172">
        <v>5071038644015.6572</v>
      </c>
      <c r="O155" s="172">
        <v>5071026100593.9922</v>
      </c>
      <c r="P155" s="172">
        <v>4952904182231.5342</v>
      </c>
      <c r="Q155" s="172">
        <v>5213330546142.1611</v>
      </c>
      <c r="R155" s="172">
        <v>5418142951000.002</v>
      </c>
      <c r="S155" s="172">
        <v>4791684104000.002</v>
      </c>
      <c r="T155" s="172">
        <v>4654151540000.001</v>
      </c>
      <c r="U155" s="172">
        <v>4430132206000.0137</v>
      </c>
      <c r="V155" s="172">
        <v>4609229060600</v>
      </c>
      <c r="W155" s="172">
        <v>5353686498000</v>
      </c>
      <c r="X155" s="172">
        <v>5124756574000</v>
      </c>
      <c r="Y155" s="172">
        <v>5107569323000.001</v>
      </c>
      <c r="Z155" s="172">
        <v>5330783085000</v>
      </c>
      <c r="AA155" s="173">
        <v>5469649554999.999</v>
      </c>
      <c r="AB155" s="172">
        <v>5493633787000</v>
      </c>
      <c r="AC155" s="172">
        <v>3975708600000</v>
      </c>
      <c r="AD155" s="172" t="s">
        <v>802</v>
      </c>
    </row>
    <row r="156" spans="1:30" ht="14.5" hidden="1" x14ac:dyDescent="0.35">
      <c r="A156" s="71" t="s">
        <v>550</v>
      </c>
      <c r="B156" s="71" t="s">
        <v>803</v>
      </c>
      <c r="C156" s="71" t="s">
        <v>79</v>
      </c>
      <c r="D156" s="71" t="s">
        <v>724</v>
      </c>
      <c r="E156" s="71" t="s">
        <v>804</v>
      </c>
      <c r="F156" s="71" t="s">
        <v>805</v>
      </c>
      <c r="G156" s="71" t="s">
        <v>555</v>
      </c>
      <c r="H156" s="71" t="s">
        <v>556</v>
      </c>
      <c r="I156" s="177" t="s">
        <v>557</v>
      </c>
      <c r="J156" s="175">
        <v>1108559131591.2668</v>
      </c>
      <c r="K156" s="175">
        <v>996519946337.84021</v>
      </c>
      <c r="L156" s="175">
        <v>1036743064377.7916</v>
      </c>
      <c r="M156" s="175">
        <v>787500175979.08801</v>
      </c>
      <c r="N156" s="175">
        <v>817073648327.70764</v>
      </c>
      <c r="O156" s="175">
        <v>773624512101.96997</v>
      </c>
      <c r="P156" s="175">
        <v>737784721851.3573</v>
      </c>
      <c r="Q156" s="175">
        <v>641247738525.30908</v>
      </c>
      <c r="R156" s="175">
        <v>515502899999.99951</v>
      </c>
      <c r="S156" s="175">
        <v>402263427999.99957</v>
      </c>
      <c r="T156" s="175">
        <v>346242209900.00024</v>
      </c>
      <c r="U156" s="175">
        <v>328573022300.00165</v>
      </c>
      <c r="V156" s="175">
        <v>324326597499.99994</v>
      </c>
      <c r="W156" s="175">
        <v>317604609000</v>
      </c>
      <c r="X156" s="175">
        <v>274900253000</v>
      </c>
      <c r="Y156" s="175">
        <v>293029344999.99994</v>
      </c>
      <c r="Z156" s="175">
        <v>294912118000</v>
      </c>
      <c r="AA156" s="176">
        <v>281004877000</v>
      </c>
      <c r="AB156" s="175">
        <v>255343495000.00003</v>
      </c>
      <c r="AC156" s="175">
        <v>256708100000</v>
      </c>
      <c r="AD156" s="175" t="s">
        <v>806</v>
      </c>
    </row>
    <row r="157" spans="1:30" ht="14.5" hidden="1" x14ac:dyDescent="0.35">
      <c r="A157" s="70" t="s">
        <v>550</v>
      </c>
      <c r="B157" s="70" t="s">
        <v>803</v>
      </c>
      <c r="C157" s="70" t="s">
        <v>79</v>
      </c>
      <c r="D157" s="70" t="s">
        <v>724</v>
      </c>
      <c r="E157" s="70" t="s">
        <v>804</v>
      </c>
      <c r="F157" s="70" t="s">
        <v>807</v>
      </c>
      <c r="G157" s="70" t="s">
        <v>555</v>
      </c>
      <c r="H157" s="70" t="s">
        <v>556</v>
      </c>
      <c r="I157" s="174" t="s">
        <v>557</v>
      </c>
      <c r="J157" s="172">
        <v>6372774140463.4111</v>
      </c>
      <c r="K157" s="172">
        <v>4829906952850.3857</v>
      </c>
      <c r="L157" s="172">
        <v>2579368473980.251</v>
      </c>
      <c r="M157" s="172">
        <v>2172676114453.4221</v>
      </c>
      <c r="N157" s="172">
        <v>1300833434945.4534</v>
      </c>
      <c r="O157" s="172">
        <v>1241156148094.033</v>
      </c>
      <c r="P157" s="172">
        <v>1250356081798.6248</v>
      </c>
      <c r="Q157" s="172">
        <v>919777245075.15002</v>
      </c>
      <c r="R157" s="172">
        <v>853267500000.00012</v>
      </c>
      <c r="S157" s="172">
        <v>633969825000.00024</v>
      </c>
      <c r="T157" s="172">
        <v>607649746200.00024</v>
      </c>
      <c r="U157" s="172">
        <v>478751946300.00214</v>
      </c>
      <c r="V157" s="172">
        <v>279963705100</v>
      </c>
      <c r="W157" s="172">
        <v>320796023000</v>
      </c>
      <c r="X157" s="172">
        <v>416503804000</v>
      </c>
      <c r="Y157" s="172">
        <v>477588495999.99994</v>
      </c>
      <c r="Z157" s="172">
        <v>529096941000.00012</v>
      </c>
      <c r="AA157" s="173">
        <v>504093936000.00006</v>
      </c>
      <c r="AB157" s="172">
        <v>450752996000</v>
      </c>
      <c r="AC157" s="172">
        <v>471589289618.66693</v>
      </c>
      <c r="AD157" s="172" t="s">
        <v>808</v>
      </c>
    </row>
    <row r="158" spans="1:30" ht="14.5" hidden="1" x14ac:dyDescent="0.35">
      <c r="A158" s="71" t="s">
        <v>550</v>
      </c>
      <c r="B158" s="71" t="s">
        <v>809</v>
      </c>
      <c r="C158" s="71" t="s">
        <v>79</v>
      </c>
      <c r="D158" s="71" t="s">
        <v>80</v>
      </c>
      <c r="E158" s="71" t="s">
        <v>157</v>
      </c>
      <c r="F158" s="71" t="s">
        <v>26</v>
      </c>
      <c r="G158" s="71" t="s">
        <v>555</v>
      </c>
      <c r="H158" s="71" t="s">
        <v>556</v>
      </c>
      <c r="I158" s="177" t="s">
        <v>557</v>
      </c>
      <c r="J158" s="175">
        <v>334166.48915631033</v>
      </c>
      <c r="K158" s="175">
        <v>107967325.6777554</v>
      </c>
      <c r="L158" s="175">
        <v>87064965.197216004</v>
      </c>
      <c r="M158" s="175">
        <v>103406426.47204575</v>
      </c>
      <c r="N158" s="175">
        <v>215881027.73401022</v>
      </c>
      <c r="O158" s="175">
        <v>326077109.81783575</v>
      </c>
      <c r="P158" s="175">
        <v>14300000</v>
      </c>
      <c r="Q158" s="175">
        <v>15700000.000000058</v>
      </c>
      <c r="R158" s="175">
        <v>27599999.99999997</v>
      </c>
      <c r="S158" s="175"/>
      <c r="T158" s="175"/>
      <c r="U158" s="175"/>
      <c r="V158" s="175">
        <v>44400000</v>
      </c>
      <c r="W158" s="175">
        <v>1055600000</v>
      </c>
      <c r="X158" s="175">
        <v>886000000</v>
      </c>
      <c r="Y158" s="175">
        <v>719500000</v>
      </c>
      <c r="Z158" s="175">
        <v>106100000.00000001</v>
      </c>
      <c r="AA158" s="176">
        <v>31900000</v>
      </c>
      <c r="AB158" s="175">
        <v>27000000</v>
      </c>
      <c r="AC158" s="175">
        <v>33400000.000000007</v>
      </c>
      <c r="AD158" s="175" t="s">
        <v>810</v>
      </c>
    </row>
    <row r="159" spans="1:30" ht="14.5" hidden="1" x14ac:dyDescent="0.35">
      <c r="A159" s="70" t="s">
        <v>550</v>
      </c>
      <c r="B159" s="70" t="s">
        <v>809</v>
      </c>
      <c r="C159" s="70" t="s">
        <v>79</v>
      </c>
      <c r="D159" s="70" t="s">
        <v>80</v>
      </c>
      <c r="E159" s="70" t="s">
        <v>811</v>
      </c>
      <c r="F159" s="70" t="s">
        <v>26</v>
      </c>
      <c r="G159" s="70" t="s">
        <v>555</v>
      </c>
      <c r="H159" s="70" t="s">
        <v>556</v>
      </c>
      <c r="I159" s="174" t="s">
        <v>557</v>
      </c>
      <c r="J159" s="172">
        <v>10028483565831.617</v>
      </c>
      <c r="K159" s="172">
        <v>5323220979606.2354</v>
      </c>
      <c r="L159" s="172">
        <v>5182611982935.5459</v>
      </c>
      <c r="M159" s="172">
        <v>5008399533119.8213</v>
      </c>
      <c r="N159" s="172">
        <v>5127224934662.4639</v>
      </c>
      <c r="O159" s="172">
        <v>4838871571892.9795</v>
      </c>
      <c r="P159" s="172">
        <v>215839488715.20428</v>
      </c>
      <c r="Q159" s="172">
        <v>220330846964.40573</v>
      </c>
      <c r="R159" s="172">
        <v>4665799999.9999971</v>
      </c>
      <c r="S159" s="172">
        <v>2813500000.0000024</v>
      </c>
      <c r="T159" s="172">
        <v>3057000000.0000005</v>
      </c>
      <c r="U159" s="172">
        <v>2764500000.0000095</v>
      </c>
      <c r="V159" s="172">
        <v>303704080000</v>
      </c>
      <c r="W159" s="172">
        <v>319601820000</v>
      </c>
      <c r="X159" s="172">
        <v>183609400000</v>
      </c>
      <c r="Y159" s="172">
        <v>220367600000</v>
      </c>
      <c r="Z159" s="172">
        <v>340137600000</v>
      </c>
      <c r="AA159" s="173">
        <v>460107644252.12097</v>
      </c>
      <c r="AB159" s="172">
        <v>443975700000</v>
      </c>
      <c r="AC159" s="172">
        <v>445395898191.09302</v>
      </c>
      <c r="AD159" s="172" t="s">
        <v>812</v>
      </c>
    </row>
    <row r="160" spans="1:30" ht="14.5" hidden="1" x14ac:dyDescent="0.35">
      <c r="A160" s="71" t="s">
        <v>550</v>
      </c>
      <c r="B160" s="71" t="s">
        <v>809</v>
      </c>
      <c r="C160" s="71" t="s">
        <v>79</v>
      </c>
      <c r="D160" s="71" t="s">
        <v>80</v>
      </c>
      <c r="E160" s="71" t="s">
        <v>813</v>
      </c>
      <c r="F160" s="71" t="s">
        <v>26</v>
      </c>
      <c r="G160" s="71" t="s">
        <v>555</v>
      </c>
      <c r="H160" s="71" t="s">
        <v>556</v>
      </c>
      <c r="I160" s="177" t="s">
        <v>557</v>
      </c>
      <c r="J160" s="175">
        <v>6121188004016.5088</v>
      </c>
      <c r="K160" s="175">
        <v>580467047318.57239</v>
      </c>
      <c r="L160" s="175">
        <v>659125912412.99426</v>
      </c>
      <c r="M160" s="175">
        <v>1329484978098.4785</v>
      </c>
      <c r="N160" s="175">
        <v>1725931783911.2917</v>
      </c>
      <c r="O160" s="175">
        <v>1582881522825.6045</v>
      </c>
      <c r="P160" s="175">
        <v>1782771599999.9995</v>
      </c>
      <c r="Q160" s="175">
        <v>2813758900000.0112</v>
      </c>
      <c r="R160" s="175">
        <v>3540106400000.0015</v>
      </c>
      <c r="S160" s="175">
        <v>2653817399999.999</v>
      </c>
      <c r="T160" s="175">
        <v>2791141700000.002</v>
      </c>
      <c r="U160" s="175">
        <v>2857623000000.0151</v>
      </c>
      <c r="V160" s="175">
        <v>2966572200000</v>
      </c>
      <c r="W160" s="175">
        <v>2713833400000</v>
      </c>
      <c r="X160" s="175">
        <v>2697855200000</v>
      </c>
      <c r="Y160" s="175">
        <v>2600753800000</v>
      </c>
      <c r="Z160" s="175">
        <v>2752012500000</v>
      </c>
      <c r="AA160" s="176">
        <v>2820834800000</v>
      </c>
      <c r="AB160" s="175">
        <v>2719342100000</v>
      </c>
      <c r="AC160" s="175">
        <v>2477876200000</v>
      </c>
      <c r="AD160" s="175" t="s">
        <v>814</v>
      </c>
    </row>
    <row r="161" spans="1:30" ht="14.5" hidden="1" x14ac:dyDescent="0.35">
      <c r="A161" s="70" t="s">
        <v>550</v>
      </c>
      <c r="B161" s="70" t="s">
        <v>750</v>
      </c>
      <c r="C161" s="70" t="s">
        <v>79</v>
      </c>
      <c r="D161" s="70" t="s">
        <v>561</v>
      </c>
      <c r="E161" s="70" t="s">
        <v>561</v>
      </c>
      <c r="F161" s="70" t="s">
        <v>26</v>
      </c>
      <c r="G161" s="70" t="s">
        <v>555</v>
      </c>
      <c r="H161" s="70" t="s">
        <v>815</v>
      </c>
      <c r="I161" s="174" t="s">
        <v>557</v>
      </c>
      <c r="J161" s="172">
        <v>977000000000</v>
      </c>
      <c r="K161" s="172">
        <v>1717000000000</v>
      </c>
      <c r="L161" s="172">
        <v>1844000000000</v>
      </c>
      <c r="M161" s="172">
        <v>1731000000000</v>
      </c>
      <c r="N161" s="172">
        <v>1559000000000</v>
      </c>
      <c r="O161" s="172">
        <v>1550000000000</v>
      </c>
      <c r="P161" s="172">
        <v>1107000000000</v>
      </c>
      <c r="Q161" s="172">
        <v>1087000000000</v>
      </c>
      <c r="R161" s="172">
        <v>1156000000000</v>
      </c>
      <c r="S161" s="172">
        <v>1236000000000</v>
      </c>
      <c r="T161" s="172">
        <v>1292000000000</v>
      </c>
      <c r="U161" s="172">
        <v>1341000000000</v>
      </c>
      <c r="V161" s="172">
        <v>1315000000000</v>
      </c>
      <c r="W161" s="172">
        <v>2787000000000</v>
      </c>
      <c r="X161" s="172">
        <v>2976000000000</v>
      </c>
      <c r="Y161" s="172">
        <v>3076000000000</v>
      </c>
      <c r="Z161" s="172">
        <v>3116000000000</v>
      </c>
      <c r="AA161" s="173">
        <v>3237000000000</v>
      </c>
      <c r="AB161" s="172">
        <v>3224000000000</v>
      </c>
      <c r="AC161" s="172">
        <v>3224000000000</v>
      </c>
      <c r="AD161" s="172" t="s">
        <v>816</v>
      </c>
    </row>
    <row r="162" spans="1:30" ht="14.5" hidden="1" x14ac:dyDescent="0.35">
      <c r="A162" s="71" t="s">
        <v>550</v>
      </c>
      <c r="B162" s="71" t="s">
        <v>750</v>
      </c>
      <c r="C162" s="71" t="s">
        <v>79</v>
      </c>
      <c r="D162" s="71" t="s">
        <v>561</v>
      </c>
      <c r="E162" s="71" t="s">
        <v>561</v>
      </c>
      <c r="F162" s="71" t="s">
        <v>26</v>
      </c>
      <c r="G162" s="71" t="s">
        <v>555</v>
      </c>
      <c r="H162" s="71" t="s">
        <v>625</v>
      </c>
      <c r="I162" s="177" t="s">
        <v>557</v>
      </c>
      <c r="J162" s="175">
        <v>39641000000000</v>
      </c>
      <c r="K162" s="175">
        <v>44694000000000</v>
      </c>
      <c r="L162" s="175">
        <v>27437000000000</v>
      </c>
      <c r="M162" s="175">
        <v>26680000000000</v>
      </c>
      <c r="N162" s="175">
        <v>26939000000000</v>
      </c>
      <c r="O162" s="175">
        <v>29671000000000</v>
      </c>
      <c r="P162" s="175">
        <v>27311000000000</v>
      </c>
      <c r="Q162" s="175">
        <v>27817000000000</v>
      </c>
      <c r="R162" s="175">
        <v>24662000000000</v>
      </c>
      <c r="S162" s="175">
        <v>22666000000000</v>
      </c>
      <c r="T162" s="175">
        <v>25807000000000</v>
      </c>
      <c r="U162" s="175">
        <v>28507000000000</v>
      </c>
      <c r="V162" s="175">
        <v>27877000000000</v>
      </c>
      <c r="W162" s="175">
        <v>27486000000000</v>
      </c>
      <c r="X162" s="175">
        <v>24505000000000</v>
      </c>
      <c r="Y162" s="175">
        <v>23107000000000</v>
      </c>
      <c r="Z162" s="175">
        <v>24783000000000</v>
      </c>
      <c r="AA162" s="176">
        <v>25859000000000</v>
      </c>
      <c r="AB162" s="175">
        <v>25991000000000</v>
      </c>
      <c r="AC162" s="175">
        <v>25991000000000</v>
      </c>
      <c r="AD162" s="175" t="s">
        <v>817</v>
      </c>
    </row>
    <row r="163" spans="1:30" ht="14.5" hidden="1" x14ac:dyDescent="0.35">
      <c r="A163" s="70" t="s">
        <v>550</v>
      </c>
      <c r="B163" s="70" t="s">
        <v>818</v>
      </c>
      <c r="C163" s="70" t="s">
        <v>79</v>
      </c>
      <c r="D163" s="70" t="s">
        <v>561</v>
      </c>
      <c r="E163" s="70" t="s">
        <v>561</v>
      </c>
      <c r="F163" s="70" t="s">
        <v>26</v>
      </c>
      <c r="G163" s="70" t="s">
        <v>819</v>
      </c>
      <c r="H163" s="70" t="s">
        <v>820</v>
      </c>
      <c r="I163" s="174" t="s">
        <v>557</v>
      </c>
      <c r="J163" s="172">
        <v>13310000000000</v>
      </c>
      <c r="K163" s="172">
        <v>12194000000000</v>
      </c>
      <c r="L163" s="172">
        <v>12050000000000</v>
      </c>
      <c r="M163" s="172">
        <v>11140000000000</v>
      </c>
      <c r="N163" s="172">
        <v>11286000000000</v>
      </c>
      <c r="O163" s="172">
        <v>11227000000000</v>
      </c>
      <c r="P163" s="172">
        <v>10939000000000</v>
      </c>
      <c r="Q163" s="172">
        <v>11296000000000</v>
      </c>
      <c r="R163" s="172">
        <v>10487000000000</v>
      </c>
      <c r="S163" s="172">
        <v>9429000000000</v>
      </c>
      <c r="T163" s="172">
        <v>12509000000000</v>
      </c>
      <c r="U163" s="172">
        <v>10884000000000</v>
      </c>
      <c r="V163" s="172">
        <v>10310000000000</v>
      </c>
      <c r="W163" s="172">
        <v>10833000000000</v>
      </c>
      <c r="X163" s="172">
        <v>11001000000000</v>
      </c>
      <c r="Y163" s="172">
        <v>11804000000000</v>
      </c>
      <c r="Z163" s="172">
        <v>11476000000000</v>
      </c>
      <c r="AA163" s="173">
        <v>10663000000000</v>
      </c>
      <c r="AB163" s="172">
        <v>10411000000000</v>
      </c>
      <c r="AC163" s="172">
        <v>9806000000000</v>
      </c>
      <c r="AD163" s="172" t="s">
        <v>821</v>
      </c>
    </row>
    <row r="164" spans="1:30" ht="14.5" hidden="1" x14ac:dyDescent="0.35">
      <c r="A164" s="71" t="s">
        <v>550</v>
      </c>
      <c r="B164" s="71" t="s">
        <v>822</v>
      </c>
      <c r="C164" s="71" t="s">
        <v>79</v>
      </c>
      <c r="D164" s="71" t="s">
        <v>823</v>
      </c>
      <c r="E164" s="71" t="s">
        <v>561</v>
      </c>
      <c r="F164" s="71" t="s">
        <v>26</v>
      </c>
      <c r="G164" s="71" t="s">
        <v>555</v>
      </c>
      <c r="H164" s="71" t="s">
        <v>652</v>
      </c>
      <c r="I164" s="177" t="s">
        <v>557</v>
      </c>
      <c r="J164" s="175">
        <v>48482564592000</v>
      </c>
      <c r="K164" s="175">
        <v>41124659648000</v>
      </c>
      <c r="L164" s="175">
        <v>54085098424000</v>
      </c>
      <c r="M164" s="175">
        <v>58836931880000</v>
      </c>
      <c r="N164" s="175">
        <v>57651616080000</v>
      </c>
      <c r="O164" s="175">
        <v>53564934688000</v>
      </c>
      <c r="P164" s="175">
        <v>47507275464000</v>
      </c>
      <c r="Q164" s="175">
        <v>47522979752000</v>
      </c>
      <c r="R164" s="175">
        <v>53987311840000</v>
      </c>
      <c r="S164" s="175">
        <v>53148549664000</v>
      </c>
      <c r="T164" s="175">
        <v>54705816144000</v>
      </c>
      <c r="U164" s="175">
        <v>53772889648000</v>
      </c>
      <c r="V164" s="175">
        <v>53988638576000</v>
      </c>
      <c r="W164" s="175">
        <v>56373102328000</v>
      </c>
      <c r="X164" s="175">
        <v>53053293736000</v>
      </c>
      <c r="Y164" s="175">
        <v>51372370128000</v>
      </c>
      <c r="Z164" s="175">
        <v>38837295680000</v>
      </c>
      <c r="AA164" s="176">
        <v>43329366024000</v>
      </c>
      <c r="AB164" s="175">
        <v>34220034623999.996</v>
      </c>
      <c r="AC164" s="175">
        <v>29566233383999.996</v>
      </c>
      <c r="AD164" s="175" t="s">
        <v>824</v>
      </c>
    </row>
    <row r="165" spans="1:30" ht="14.5" hidden="1" x14ac:dyDescent="0.35">
      <c r="A165" s="70" t="s">
        <v>550</v>
      </c>
      <c r="B165" s="70" t="s">
        <v>822</v>
      </c>
      <c r="C165" s="70" t="s">
        <v>79</v>
      </c>
      <c r="D165" s="70" t="s">
        <v>823</v>
      </c>
      <c r="E165" s="70" t="s">
        <v>561</v>
      </c>
      <c r="F165" s="70" t="s">
        <v>26</v>
      </c>
      <c r="G165" s="70" t="s">
        <v>555</v>
      </c>
      <c r="H165" s="70" t="s">
        <v>562</v>
      </c>
      <c r="I165" s="174" t="s">
        <v>557</v>
      </c>
      <c r="J165" s="172">
        <v>833244000000</v>
      </c>
      <c r="K165" s="172">
        <v>1098894000000</v>
      </c>
      <c r="L165" s="172">
        <v>1433682000000</v>
      </c>
      <c r="M165" s="172">
        <v>1502268000000</v>
      </c>
      <c r="N165" s="172">
        <v>1599144000000</v>
      </c>
      <c r="O165" s="172">
        <v>1437546000000</v>
      </c>
      <c r="P165" s="172">
        <v>1225026000000</v>
      </c>
      <c r="Q165" s="172">
        <v>1679598000000</v>
      </c>
      <c r="R165" s="172">
        <v>2021148000000</v>
      </c>
      <c r="S165" s="172">
        <v>370806000000</v>
      </c>
      <c r="T165" s="172">
        <v>354108000000</v>
      </c>
      <c r="U165" s="172">
        <v>954270000000</v>
      </c>
      <c r="V165" s="172">
        <v>1082748000000</v>
      </c>
      <c r="W165" s="172">
        <v>839316000000</v>
      </c>
      <c r="X165" s="172">
        <v>1748046000000</v>
      </c>
      <c r="Y165" s="172">
        <v>1479912000000</v>
      </c>
      <c r="Z165" s="172">
        <v>893412000000</v>
      </c>
      <c r="AA165" s="173">
        <v>367770000000</v>
      </c>
      <c r="AB165" s="172">
        <v>463542000000</v>
      </c>
      <c r="AC165" s="172">
        <v>590364000000</v>
      </c>
      <c r="AD165" s="172" t="s">
        <v>825</v>
      </c>
    </row>
    <row r="166" spans="1:30" ht="14.5" hidden="1" x14ac:dyDescent="0.35">
      <c r="A166" s="71" t="s">
        <v>550</v>
      </c>
      <c r="B166" s="71" t="s">
        <v>822</v>
      </c>
      <c r="C166" s="71" t="s">
        <v>79</v>
      </c>
      <c r="D166" s="71" t="s">
        <v>823</v>
      </c>
      <c r="E166" s="71" t="s">
        <v>561</v>
      </c>
      <c r="F166" s="71" t="s">
        <v>26</v>
      </c>
      <c r="G166" s="71" t="s">
        <v>555</v>
      </c>
      <c r="H166" s="71" t="s">
        <v>556</v>
      </c>
      <c r="I166" s="177" t="s">
        <v>557</v>
      </c>
      <c r="J166" s="175">
        <v>269520026294685.78</v>
      </c>
      <c r="K166" s="175">
        <v>279460665608872.72</v>
      </c>
      <c r="L166" s="175">
        <v>241353534444327.84</v>
      </c>
      <c r="M166" s="175">
        <v>284052310117458.38</v>
      </c>
      <c r="N166" s="175">
        <v>288673396905576.56</v>
      </c>
      <c r="O166" s="175">
        <v>269562701824427.97</v>
      </c>
      <c r="P166" s="175">
        <v>236761525882900.31</v>
      </c>
      <c r="Q166" s="175">
        <v>236665069982900.22</v>
      </c>
      <c r="R166" s="175">
        <v>248832298046759.66</v>
      </c>
      <c r="S166" s="175">
        <v>234193433546760.03</v>
      </c>
      <c r="T166" s="175">
        <v>215025661108519.41</v>
      </c>
      <c r="U166" s="175">
        <v>213575920608520.47</v>
      </c>
      <c r="V166" s="175">
        <v>212260377914999.97</v>
      </c>
      <c r="W166" s="175">
        <v>248694083349999.97</v>
      </c>
      <c r="X166" s="175">
        <v>255931283000000</v>
      </c>
      <c r="Y166" s="175">
        <v>259339886529999.97</v>
      </c>
      <c r="Z166" s="175">
        <v>230630222678000.03</v>
      </c>
      <c r="AA166" s="176">
        <v>227766085274728.69</v>
      </c>
      <c r="AB166" s="175">
        <v>232537076171999.97</v>
      </c>
      <c r="AC166" s="175">
        <v>232422779121227.5</v>
      </c>
      <c r="AD166" s="175" t="s">
        <v>826</v>
      </c>
    </row>
    <row r="167" spans="1:30" ht="14.5" hidden="1" x14ac:dyDescent="0.35">
      <c r="A167" s="70" t="s">
        <v>550</v>
      </c>
      <c r="B167" s="70" t="s">
        <v>822</v>
      </c>
      <c r="C167" s="70" t="s">
        <v>79</v>
      </c>
      <c r="D167" s="70" t="s">
        <v>823</v>
      </c>
      <c r="E167" s="70" t="s">
        <v>561</v>
      </c>
      <c r="F167" s="70" t="s">
        <v>26</v>
      </c>
      <c r="G167" s="70" t="s">
        <v>555</v>
      </c>
      <c r="H167" s="70" t="s">
        <v>623</v>
      </c>
      <c r="I167" s="174" t="s">
        <v>557</v>
      </c>
      <c r="J167" s="172"/>
      <c r="K167" s="172">
        <v>2224650000000</v>
      </c>
      <c r="L167" s="172">
        <v>863250000000</v>
      </c>
      <c r="M167" s="172">
        <v>105150000000</v>
      </c>
      <c r="N167" s="172"/>
      <c r="O167" s="172"/>
      <c r="P167" s="172"/>
      <c r="Q167" s="172"/>
      <c r="R167" s="172">
        <v>2249550000000</v>
      </c>
      <c r="S167" s="172"/>
      <c r="T167" s="172"/>
      <c r="U167" s="172"/>
      <c r="V167" s="172"/>
      <c r="W167" s="172"/>
      <c r="X167" s="172"/>
      <c r="Y167" s="172"/>
      <c r="Z167" s="172"/>
      <c r="AA167" s="173"/>
      <c r="AB167" s="172"/>
      <c r="AC167" s="172"/>
      <c r="AD167" s="172" t="s">
        <v>827</v>
      </c>
    </row>
    <row r="168" spans="1:30" ht="14.5" hidden="1" x14ac:dyDescent="0.35">
      <c r="A168" s="71" t="s">
        <v>550</v>
      </c>
      <c r="B168" s="71" t="s">
        <v>828</v>
      </c>
      <c r="C168" s="71" t="s">
        <v>79</v>
      </c>
      <c r="D168" s="71" t="s">
        <v>829</v>
      </c>
      <c r="E168" s="71" t="s">
        <v>561</v>
      </c>
      <c r="F168" s="71" t="s">
        <v>26</v>
      </c>
      <c r="G168" s="71" t="s">
        <v>555</v>
      </c>
      <c r="H168" s="71" t="s">
        <v>652</v>
      </c>
      <c r="I168" s="177" t="s">
        <v>557</v>
      </c>
      <c r="J168" s="175"/>
      <c r="K168" s="175"/>
      <c r="L168" s="175"/>
      <c r="M168" s="175"/>
      <c r="N168" s="175"/>
      <c r="O168" s="175"/>
      <c r="P168" s="175"/>
      <c r="Q168" s="175"/>
      <c r="R168" s="175"/>
      <c r="S168" s="175"/>
      <c r="T168" s="175"/>
      <c r="U168" s="175">
        <v>646505264624</v>
      </c>
      <c r="V168" s="175">
        <v>70325640000</v>
      </c>
      <c r="W168" s="175">
        <v>76050589999.652161</v>
      </c>
      <c r="X168" s="175">
        <v>58976069999.87674</v>
      </c>
      <c r="Y168" s="175">
        <v>95951790000.250397</v>
      </c>
      <c r="Z168" s="175">
        <v>89047984179.855606</v>
      </c>
      <c r="AA168" s="176">
        <v>90551900999.634903</v>
      </c>
      <c r="AB168" s="175">
        <v>95356426799.851089</v>
      </c>
      <c r="AC168" s="175">
        <v>110196776252.33713</v>
      </c>
      <c r="AD168" s="175" t="s">
        <v>830</v>
      </c>
    </row>
    <row r="169" spans="1:30" ht="14.5" hidden="1" x14ac:dyDescent="0.35">
      <c r="A169" s="70" t="s">
        <v>550</v>
      </c>
      <c r="B169" s="70" t="s">
        <v>828</v>
      </c>
      <c r="C169" s="70" t="s">
        <v>79</v>
      </c>
      <c r="D169" s="70" t="s">
        <v>829</v>
      </c>
      <c r="E169" s="70" t="s">
        <v>561</v>
      </c>
      <c r="F169" s="70" t="s">
        <v>26</v>
      </c>
      <c r="G169" s="70" t="s">
        <v>555</v>
      </c>
      <c r="H169" s="70" t="s">
        <v>831</v>
      </c>
      <c r="I169" s="174" t="s">
        <v>557</v>
      </c>
      <c r="J169" s="172">
        <v>54502225920000</v>
      </c>
      <c r="K169" s="172">
        <v>54314301439999.992</v>
      </c>
      <c r="L169" s="172">
        <v>54887652639999.992</v>
      </c>
      <c r="M169" s="172">
        <v>56959935680000</v>
      </c>
      <c r="N169" s="172">
        <v>57864972000000</v>
      </c>
      <c r="O169" s="172">
        <v>57906397920000</v>
      </c>
      <c r="P169" s="172">
        <v>58051706080000</v>
      </c>
      <c r="Q169" s="172">
        <v>53831113120000</v>
      </c>
      <c r="R169" s="172">
        <v>48432227520000</v>
      </c>
      <c r="S169" s="172">
        <v>56861359018198.789</v>
      </c>
      <c r="T169" s="172">
        <v>53301651180360.43</v>
      </c>
      <c r="U169" s="172">
        <v>60139046346353.398</v>
      </c>
      <c r="V169" s="172">
        <v>56548176256868.828</v>
      </c>
      <c r="W169" s="172">
        <v>54111752787417.648</v>
      </c>
      <c r="X169" s="172">
        <v>53685290016349.008</v>
      </c>
      <c r="Y169" s="172">
        <v>45469620706134.477</v>
      </c>
      <c r="Z169" s="172">
        <v>53532455244689.93</v>
      </c>
      <c r="AA169" s="173">
        <v>54835389518593.602</v>
      </c>
      <c r="AB169" s="172">
        <v>55187131148749.586</v>
      </c>
      <c r="AC169" s="172">
        <v>51647383150094.086</v>
      </c>
      <c r="AD169" s="172" t="s">
        <v>832</v>
      </c>
    </row>
    <row r="170" spans="1:30" ht="14.5" hidden="1" x14ac:dyDescent="0.35">
      <c r="A170" s="71" t="s">
        <v>550</v>
      </c>
      <c r="B170" s="71" t="s">
        <v>828</v>
      </c>
      <c r="C170" s="71" t="s">
        <v>79</v>
      </c>
      <c r="D170" s="71" t="s">
        <v>829</v>
      </c>
      <c r="E170" s="71" t="s">
        <v>561</v>
      </c>
      <c r="F170" s="71" t="s">
        <v>26</v>
      </c>
      <c r="G170" s="71" t="s">
        <v>555</v>
      </c>
      <c r="H170" s="71" t="s">
        <v>575</v>
      </c>
      <c r="I170" s="177" t="s">
        <v>557</v>
      </c>
      <c r="J170" s="175">
        <v>3535941181.4107313</v>
      </c>
      <c r="K170" s="175">
        <v>3616240791.4927797</v>
      </c>
      <c r="L170" s="175">
        <v>3640535943.0765166</v>
      </c>
      <c r="M170" s="175">
        <v>3715282169.560966</v>
      </c>
      <c r="N170" s="175">
        <v>3611520941.3544102</v>
      </c>
      <c r="O170" s="175">
        <v>3731552400.7161856</v>
      </c>
      <c r="P170" s="175">
        <v>3817879819.5169554</v>
      </c>
      <c r="Q170" s="175">
        <v>3782759864.2788887</v>
      </c>
      <c r="R170" s="175">
        <v>3732592458.227849</v>
      </c>
      <c r="S170" s="175">
        <v>3465909000</v>
      </c>
      <c r="T170" s="175">
        <v>16191861000</v>
      </c>
      <c r="U170" s="175"/>
      <c r="V170" s="175"/>
      <c r="W170" s="175">
        <v>29479181760</v>
      </c>
      <c r="X170" s="175">
        <v>36107993527.199997</v>
      </c>
      <c r="Y170" s="175">
        <v>32675112630.614132</v>
      </c>
      <c r="Z170" s="175"/>
      <c r="AA170" s="176">
        <v>14599095864.141788</v>
      </c>
      <c r="AB170" s="175"/>
      <c r="AC170" s="175"/>
      <c r="AD170" s="175" t="s">
        <v>833</v>
      </c>
    </row>
    <row r="171" spans="1:30" ht="14.5" hidden="1" x14ac:dyDescent="0.35">
      <c r="A171" s="70" t="s">
        <v>550</v>
      </c>
      <c r="B171" s="70" t="s">
        <v>828</v>
      </c>
      <c r="C171" s="70" t="s">
        <v>79</v>
      </c>
      <c r="D171" s="70" t="s">
        <v>829</v>
      </c>
      <c r="E171" s="70" t="s">
        <v>561</v>
      </c>
      <c r="F171" s="70" t="s">
        <v>26</v>
      </c>
      <c r="G171" s="70" t="s">
        <v>555</v>
      </c>
      <c r="H171" s="70" t="s">
        <v>562</v>
      </c>
      <c r="I171" s="174" t="s">
        <v>557</v>
      </c>
      <c r="J171" s="172">
        <v>9163476000</v>
      </c>
      <c r="K171" s="172">
        <v>234210564000</v>
      </c>
      <c r="L171" s="172">
        <v>13400352000</v>
      </c>
      <c r="M171" s="172">
        <v>22743504000</v>
      </c>
      <c r="N171" s="172">
        <v>21937860000</v>
      </c>
      <c r="O171" s="172">
        <v>897046920000</v>
      </c>
      <c r="P171" s="172">
        <v>453467448000</v>
      </c>
      <c r="Q171" s="172">
        <v>364840812000</v>
      </c>
      <c r="R171" s="172">
        <v>697629744000</v>
      </c>
      <c r="S171" s="172">
        <v>138153734946.88501</v>
      </c>
      <c r="T171" s="172">
        <v>200632899484.67239</v>
      </c>
      <c r="U171" s="172">
        <v>18182963860.325237</v>
      </c>
      <c r="V171" s="172">
        <v>18816806923.291527</v>
      </c>
      <c r="W171" s="172">
        <v>19767367096.825718</v>
      </c>
      <c r="X171" s="172">
        <v>20092812403.197525</v>
      </c>
      <c r="Y171" s="172">
        <v>88549081082.763458</v>
      </c>
      <c r="Z171" s="172">
        <v>130461325300.76289</v>
      </c>
      <c r="AA171" s="173">
        <v>49155450736.392456</v>
      </c>
      <c r="AB171" s="172">
        <v>68113640776.075035</v>
      </c>
      <c r="AC171" s="172">
        <v>58073628442.946564</v>
      </c>
      <c r="AD171" s="172" t="s">
        <v>834</v>
      </c>
    </row>
    <row r="172" spans="1:30" ht="14.5" hidden="1" x14ac:dyDescent="0.35">
      <c r="A172" s="71" t="s">
        <v>550</v>
      </c>
      <c r="B172" s="71" t="s">
        <v>828</v>
      </c>
      <c r="C172" s="71" t="s">
        <v>79</v>
      </c>
      <c r="D172" s="71" t="s">
        <v>829</v>
      </c>
      <c r="E172" s="71" t="s">
        <v>561</v>
      </c>
      <c r="F172" s="71" t="s">
        <v>26</v>
      </c>
      <c r="G172" s="71" t="s">
        <v>555</v>
      </c>
      <c r="H172" s="71" t="s">
        <v>564</v>
      </c>
      <c r="I172" s="177" t="s">
        <v>557</v>
      </c>
      <c r="J172" s="175"/>
      <c r="K172" s="175"/>
      <c r="L172" s="175"/>
      <c r="M172" s="175"/>
      <c r="N172" s="175"/>
      <c r="O172" s="175"/>
      <c r="P172" s="175"/>
      <c r="Q172" s="175"/>
      <c r="R172" s="175"/>
      <c r="S172" s="175"/>
      <c r="T172" s="175"/>
      <c r="U172" s="175"/>
      <c r="V172" s="175">
        <v>4998000000.000001</v>
      </c>
      <c r="W172" s="175"/>
      <c r="X172" s="175"/>
      <c r="Y172" s="175">
        <v>1739288125.7604992</v>
      </c>
      <c r="Z172" s="175"/>
      <c r="AA172" s="176"/>
      <c r="AB172" s="175"/>
      <c r="AC172" s="175"/>
      <c r="AD172" s="175" t="s">
        <v>835</v>
      </c>
    </row>
    <row r="173" spans="1:30" ht="14.5" hidden="1" x14ac:dyDescent="0.35">
      <c r="A173" s="70" t="s">
        <v>550</v>
      </c>
      <c r="B173" s="70" t="s">
        <v>828</v>
      </c>
      <c r="C173" s="70" t="s">
        <v>79</v>
      </c>
      <c r="D173" s="70" t="s">
        <v>829</v>
      </c>
      <c r="E173" s="70" t="s">
        <v>561</v>
      </c>
      <c r="F173" s="70" t="s">
        <v>26</v>
      </c>
      <c r="G173" s="70" t="s">
        <v>555</v>
      </c>
      <c r="H173" s="70" t="s">
        <v>566</v>
      </c>
      <c r="I173" s="174" t="s">
        <v>557</v>
      </c>
      <c r="J173" s="172"/>
      <c r="K173" s="172"/>
      <c r="L173" s="172"/>
      <c r="M173" s="172"/>
      <c r="N173" s="172"/>
      <c r="O173" s="172"/>
      <c r="P173" s="172"/>
      <c r="Q173" s="172"/>
      <c r="R173" s="172"/>
      <c r="S173" s="172"/>
      <c r="T173" s="172"/>
      <c r="U173" s="172">
        <v>17816625000</v>
      </c>
      <c r="V173" s="172">
        <v>14557320419.823412</v>
      </c>
      <c r="W173" s="172">
        <v>14607855007.690117</v>
      </c>
      <c r="X173" s="172">
        <v>22972929750</v>
      </c>
      <c r="Y173" s="172">
        <v>25403625000</v>
      </c>
      <c r="Z173" s="172">
        <v>25528760668.75</v>
      </c>
      <c r="AA173" s="173">
        <v>18164008668.75</v>
      </c>
      <c r="AB173" s="172">
        <v>23802645250</v>
      </c>
      <c r="AC173" s="172">
        <v>29760230250</v>
      </c>
      <c r="AD173" s="172" t="s">
        <v>836</v>
      </c>
    </row>
    <row r="174" spans="1:30" ht="14.5" hidden="1" x14ac:dyDescent="0.35">
      <c r="A174" s="71" t="s">
        <v>550</v>
      </c>
      <c r="B174" s="71" t="s">
        <v>828</v>
      </c>
      <c r="C174" s="71" t="s">
        <v>79</v>
      </c>
      <c r="D174" s="71" t="s">
        <v>829</v>
      </c>
      <c r="E174" s="71" t="s">
        <v>561</v>
      </c>
      <c r="F174" s="71" t="s">
        <v>26</v>
      </c>
      <c r="G174" s="71" t="s">
        <v>555</v>
      </c>
      <c r="H174" s="71" t="s">
        <v>19</v>
      </c>
      <c r="I174" s="177" t="s">
        <v>557</v>
      </c>
      <c r="J174" s="175">
        <v>8011184832000</v>
      </c>
      <c r="K174" s="175">
        <v>10917658584000</v>
      </c>
      <c r="L174" s="175">
        <v>4368553392000</v>
      </c>
      <c r="M174" s="175">
        <v>8189875512000</v>
      </c>
      <c r="N174" s="175">
        <v>6271156080000</v>
      </c>
      <c r="O174" s="175">
        <v>6593344128000</v>
      </c>
      <c r="P174" s="175">
        <v>3920646240000</v>
      </c>
      <c r="Q174" s="175">
        <v>3747940896000</v>
      </c>
      <c r="R174" s="175">
        <v>3899085120000</v>
      </c>
      <c r="S174" s="175">
        <v>2601199276.1904759</v>
      </c>
      <c r="T174" s="175">
        <v>2902132476.1904764</v>
      </c>
      <c r="U174" s="175">
        <v>5388128374.7365074</v>
      </c>
      <c r="V174" s="175">
        <v>31051084752.25098</v>
      </c>
      <c r="W174" s="175">
        <v>19109501320</v>
      </c>
      <c r="X174" s="175">
        <v>17056167157.717318</v>
      </c>
      <c r="Y174" s="175">
        <v>26063289306.915958</v>
      </c>
      <c r="Z174" s="175">
        <v>9251715200.0002098</v>
      </c>
      <c r="AA174" s="176">
        <v>7905241710.028842</v>
      </c>
      <c r="AB174" s="175">
        <v>10222304000.038994</v>
      </c>
      <c r="AC174" s="175">
        <v>38119989804.567482</v>
      </c>
      <c r="AD174" s="175" t="s">
        <v>837</v>
      </c>
    </row>
    <row r="175" spans="1:30" ht="14.5" hidden="1" x14ac:dyDescent="0.35">
      <c r="A175" s="70" t="s">
        <v>550</v>
      </c>
      <c r="B175" s="70" t="s">
        <v>828</v>
      </c>
      <c r="C175" s="70" t="s">
        <v>79</v>
      </c>
      <c r="D175" s="70" t="s">
        <v>829</v>
      </c>
      <c r="E175" s="70" t="s">
        <v>561</v>
      </c>
      <c r="F175" s="70" t="s">
        <v>26</v>
      </c>
      <c r="G175" s="70" t="s">
        <v>555</v>
      </c>
      <c r="H175" s="70" t="s">
        <v>556</v>
      </c>
      <c r="I175" s="174" t="s">
        <v>557</v>
      </c>
      <c r="J175" s="172">
        <v>55465985425980.977</v>
      </c>
      <c r="K175" s="172">
        <v>53870754245122.898</v>
      </c>
      <c r="L175" s="172">
        <v>59556073056867.383</v>
      </c>
      <c r="M175" s="172">
        <v>59992019050176.141</v>
      </c>
      <c r="N175" s="172">
        <v>60594576145796.742</v>
      </c>
      <c r="O175" s="172">
        <v>61992557141708.594</v>
      </c>
      <c r="P175" s="172">
        <v>63586926354889.273</v>
      </c>
      <c r="Q175" s="172">
        <v>66416089672295.125</v>
      </c>
      <c r="R175" s="172">
        <v>67685081610848.219</v>
      </c>
      <c r="S175" s="172">
        <v>68134056708008.531</v>
      </c>
      <c r="T175" s="172">
        <v>75021491890220.656</v>
      </c>
      <c r="U175" s="172">
        <v>45443648220317.281</v>
      </c>
      <c r="V175" s="172">
        <v>42709929411577.875</v>
      </c>
      <c r="W175" s="172">
        <v>47807426107191.531</v>
      </c>
      <c r="X175" s="172">
        <v>48316101230017.195</v>
      </c>
      <c r="Y175" s="172">
        <v>49615115308374.563</v>
      </c>
      <c r="Z175" s="172">
        <v>51355216624682.609</v>
      </c>
      <c r="AA175" s="173">
        <v>51565518102520.359</v>
      </c>
      <c r="AB175" s="172">
        <v>49373327611121.266</v>
      </c>
      <c r="AC175" s="172">
        <v>46461651955862.617</v>
      </c>
      <c r="AD175" s="172" t="s">
        <v>838</v>
      </c>
    </row>
    <row r="176" spans="1:30" ht="14.5" hidden="1" x14ac:dyDescent="0.35">
      <c r="A176" s="71" t="s">
        <v>550</v>
      </c>
      <c r="B176" s="71" t="s">
        <v>828</v>
      </c>
      <c r="C176" s="71" t="s">
        <v>79</v>
      </c>
      <c r="D176" s="71" t="s">
        <v>829</v>
      </c>
      <c r="E176" s="71" t="s">
        <v>561</v>
      </c>
      <c r="F176" s="71" t="s">
        <v>26</v>
      </c>
      <c r="G176" s="71" t="s">
        <v>555</v>
      </c>
      <c r="H176" s="71" t="s">
        <v>667</v>
      </c>
      <c r="I176" s="177" t="s">
        <v>557</v>
      </c>
      <c r="J176" s="175">
        <v>1854410883901.9348</v>
      </c>
      <c r="K176" s="175">
        <v>1854410883901.9348</v>
      </c>
      <c r="L176" s="175">
        <v>1854410883901.9348</v>
      </c>
      <c r="M176" s="175">
        <v>1854410883901.9348</v>
      </c>
      <c r="N176" s="175">
        <v>1854410883901.9348</v>
      </c>
      <c r="O176" s="175">
        <v>1854410883901.9348</v>
      </c>
      <c r="P176" s="175">
        <v>1854410883901.9348</v>
      </c>
      <c r="Q176" s="175">
        <v>1854410883901.9348</v>
      </c>
      <c r="R176" s="175">
        <v>1854410883901.9348</v>
      </c>
      <c r="S176" s="175">
        <v>2174627597020.7773</v>
      </c>
      <c r="T176" s="175">
        <v>1425271721351.6931</v>
      </c>
      <c r="U176" s="175">
        <v>630905761.89073205</v>
      </c>
      <c r="V176" s="175">
        <v>3528103521918.6309</v>
      </c>
      <c r="W176" s="175">
        <v>3804019681049.0503</v>
      </c>
      <c r="X176" s="175">
        <v>4285458644200.3853</v>
      </c>
      <c r="Y176" s="175">
        <v>3794803465639.1797</v>
      </c>
      <c r="Z176" s="175">
        <v>3574565739942.8105</v>
      </c>
      <c r="AA176" s="176">
        <v>3011305490518.584</v>
      </c>
      <c r="AB176" s="175">
        <v>4421870379249.5664</v>
      </c>
      <c r="AC176" s="175">
        <v>5498196162792.0488</v>
      </c>
      <c r="AD176" s="175" t="s">
        <v>839</v>
      </c>
    </row>
    <row r="177" spans="1:31" ht="14.5" hidden="1" x14ac:dyDescent="0.35">
      <c r="A177" s="70" t="s">
        <v>550</v>
      </c>
      <c r="B177" s="70" t="s">
        <v>828</v>
      </c>
      <c r="C177" s="70" t="s">
        <v>79</v>
      </c>
      <c r="D177" s="70" t="s">
        <v>829</v>
      </c>
      <c r="E177" s="70" t="s">
        <v>561</v>
      </c>
      <c r="F177" s="70" t="s">
        <v>26</v>
      </c>
      <c r="G177" s="70" t="s">
        <v>555</v>
      </c>
      <c r="H177" s="70" t="s">
        <v>840</v>
      </c>
      <c r="I177" s="174" t="s">
        <v>557</v>
      </c>
      <c r="J177" s="172">
        <v>18881439436974.555</v>
      </c>
      <c r="K177" s="172">
        <v>19310228307261.238</v>
      </c>
      <c r="L177" s="172">
        <v>19439961074212.195</v>
      </c>
      <c r="M177" s="172">
        <v>19839095640117.375</v>
      </c>
      <c r="N177" s="172">
        <v>19285024956875.289</v>
      </c>
      <c r="O177" s="172">
        <v>19925976436041.758</v>
      </c>
      <c r="P177" s="172">
        <v>20386952975585.543</v>
      </c>
      <c r="Q177" s="172">
        <v>20199417246387.707</v>
      </c>
      <c r="R177" s="172">
        <v>19931530200063.848</v>
      </c>
      <c r="S177" s="172">
        <v>18507477223208.844</v>
      </c>
      <c r="T177" s="172">
        <v>6706238803210.8857</v>
      </c>
      <c r="U177" s="172">
        <v>31100275951076.582</v>
      </c>
      <c r="V177" s="172">
        <v>25141573732166.246</v>
      </c>
      <c r="W177" s="172">
        <v>64424016124027.359</v>
      </c>
      <c r="X177" s="172">
        <v>62501589777080.602</v>
      </c>
      <c r="Y177" s="172">
        <v>58814855853467.516</v>
      </c>
      <c r="Z177" s="172">
        <v>59966766033593.023</v>
      </c>
      <c r="AA177" s="173">
        <v>60246633000268.055</v>
      </c>
      <c r="AB177" s="172">
        <v>60008487734783.773</v>
      </c>
      <c r="AC177" s="172">
        <f>AB177/'[7]In-State Fuel Quantity'!AB178*'[7]In-State Fuel Quantity'!AC178</f>
        <v>68090806323056.859</v>
      </c>
      <c r="AD177" s="172" t="s">
        <v>841</v>
      </c>
    </row>
    <row r="178" spans="1:31" ht="14.5" hidden="1" x14ac:dyDescent="0.35">
      <c r="A178" s="71" t="s">
        <v>550</v>
      </c>
      <c r="B178" s="71" t="s">
        <v>828</v>
      </c>
      <c r="C178" s="71" t="s">
        <v>79</v>
      </c>
      <c r="D178" s="71" t="s">
        <v>829</v>
      </c>
      <c r="E178" s="71" t="s">
        <v>561</v>
      </c>
      <c r="F178" s="71" t="s">
        <v>26</v>
      </c>
      <c r="G178" s="71" t="s">
        <v>555</v>
      </c>
      <c r="H178" s="71" t="s">
        <v>670</v>
      </c>
      <c r="I178" s="177" t="s">
        <v>557</v>
      </c>
      <c r="J178" s="175">
        <v>254515883399275.13</v>
      </c>
      <c r="K178" s="175">
        <v>262300308573950.69</v>
      </c>
      <c r="L178" s="175">
        <v>265136325183659</v>
      </c>
      <c r="M178" s="175">
        <v>268822691071932.25</v>
      </c>
      <c r="N178" s="175">
        <v>256689417405078.94</v>
      </c>
      <c r="O178" s="175">
        <v>264216214201703.72</v>
      </c>
      <c r="P178" s="175">
        <v>259785715991988.31</v>
      </c>
      <c r="Q178" s="175">
        <v>256226727695534.38</v>
      </c>
      <c r="R178" s="175">
        <v>250739185625812.72</v>
      </c>
      <c r="S178" s="175">
        <v>237301658453117.34</v>
      </c>
      <c r="T178" s="175">
        <v>300773416561169.44</v>
      </c>
      <c r="U178" s="175">
        <v>272251055113361.94</v>
      </c>
      <c r="V178" s="175">
        <v>270710314272631.38</v>
      </c>
      <c r="W178" s="175">
        <v>265546225122544.47</v>
      </c>
      <c r="X178" s="175">
        <v>273760319321801.59</v>
      </c>
      <c r="Y178" s="175">
        <v>270781878437745.97</v>
      </c>
      <c r="Z178" s="175">
        <v>279931147132359.31</v>
      </c>
      <c r="AA178" s="176">
        <v>277668203217731.09</v>
      </c>
      <c r="AB178" s="175">
        <v>274565428455428.81</v>
      </c>
      <c r="AC178" s="175">
        <v>311545618256415.38</v>
      </c>
      <c r="AD178" s="175" t="s">
        <v>842</v>
      </c>
    </row>
    <row r="179" spans="1:31" ht="14.5" hidden="1" x14ac:dyDescent="0.35">
      <c r="A179" s="70" t="s">
        <v>550</v>
      </c>
      <c r="B179" s="70" t="s">
        <v>828</v>
      </c>
      <c r="C179" s="70" t="s">
        <v>79</v>
      </c>
      <c r="D179" s="70" t="s">
        <v>829</v>
      </c>
      <c r="E179" s="70" t="s">
        <v>561</v>
      </c>
      <c r="F179" s="70" t="s">
        <v>26</v>
      </c>
      <c r="G179" s="70" t="s">
        <v>555</v>
      </c>
      <c r="H179" s="70" t="s">
        <v>623</v>
      </c>
      <c r="I179" s="174" t="s">
        <v>557</v>
      </c>
      <c r="J179" s="172">
        <v>24066000000</v>
      </c>
      <c r="K179" s="172"/>
      <c r="L179" s="172"/>
      <c r="M179" s="172"/>
      <c r="N179" s="172"/>
      <c r="O179" s="172"/>
      <c r="P179" s="172"/>
      <c r="Q179" s="172"/>
      <c r="R179" s="172"/>
      <c r="S179" s="172"/>
      <c r="T179" s="172"/>
      <c r="U179" s="172"/>
      <c r="V179" s="172"/>
      <c r="W179" s="172"/>
      <c r="X179" s="172"/>
      <c r="Y179" s="172"/>
      <c r="Z179" s="172"/>
      <c r="AA179" s="173"/>
      <c r="AB179" s="172">
        <v>2693174400000</v>
      </c>
      <c r="AC179" s="172">
        <v>3055907978802.7861</v>
      </c>
      <c r="AD179" s="172" t="s">
        <v>843</v>
      </c>
    </row>
    <row r="180" spans="1:31" ht="14.5" hidden="1" x14ac:dyDescent="0.35">
      <c r="A180" s="71" t="s">
        <v>550</v>
      </c>
      <c r="B180" s="71" t="s">
        <v>844</v>
      </c>
      <c r="C180" s="71" t="s">
        <v>79</v>
      </c>
      <c r="D180" s="71" t="s">
        <v>829</v>
      </c>
      <c r="E180" s="71" t="s">
        <v>845</v>
      </c>
      <c r="F180" s="71" t="s">
        <v>26</v>
      </c>
      <c r="G180" s="71" t="s">
        <v>819</v>
      </c>
      <c r="H180" s="71" t="s">
        <v>556</v>
      </c>
      <c r="I180" s="177" t="s">
        <v>557</v>
      </c>
      <c r="J180" s="175">
        <v>32285963230686.27</v>
      </c>
      <c r="K180" s="175">
        <v>33605253107078.566</v>
      </c>
      <c r="L180" s="175">
        <v>34093964674179.594</v>
      </c>
      <c r="M180" s="175">
        <v>33487801641843.848</v>
      </c>
      <c r="N180" s="175">
        <v>33316668901446.57</v>
      </c>
      <c r="O180" s="175">
        <v>33669349224246</v>
      </c>
      <c r="P180" s="175">
        <v>36088940081159.5</v>
      </c>
      <c r="Q180" s="175">
        <v>37068898343265.875</v>
      </c>
      <c r="R180" s="175">
        <v>37065657109879.758</v>
      </c>
      <c r="S180" s="175">
        <v>35723872229482.945</v>
      </c>
      <c r="T180" s="175">
        <v>22345178323263.727</v>
      </c>
      <c r="U180" s="175">
        <v>41377013591937.945</v>
      </c>
      <c r="V180" s="175">
        <v>42437416442664.063</v>
      </c>
      <c r="W180" s="175">
        <v>43531660782168.867</v>
      </c>
      <c r="X180" s="175">
        <v>42819307636264.641</v>
      </c>
      <c r="Y180" s="175">
        <v>41965733846052.094</v>
      </c>
      <c r="Z180" s="175">
        <v>44000262810186.258</v>
      </c>
      <c r="AA180" s="176">
        <v>44972234402978.148</v>
      </c>
      <c r="AB180" s="175">
        <v>45220780671943.773</v>
      </c>
      <c r="AC180" s="175">
        <v>29594424509267.711</v>
      </c>
      <c r="AD180" s="175" t="s">
        <v>846</v>
      </c>
    </row>
    <row r="181" spans="1:31" ht="14.5" hidden="1" x14ac:dyDescent="0.35">
      <c r="A181" s="70" t="s">
        <v>550</v>
      </c>
      <c r="B181" s="70" t="s">
        <v>844</v>
      </c>
      <c r="C181" s="70" t="s">
        <v>79</v>
      </c>
      <c r="D181" s="70" t="s">
        <v>829</v>
      </c>
      <c r="E181" s="70" t="s">
        <v>845</v>
      </c>
      <c r="F181" s="70" t="s">
        <v>26</v>
      </c>
      <c r="G181" s="70" t="s">
        <v>819</v>
      </c>
      <c r="H181" s="70" t="s">
        <v>847</v>
      </c>
      <c r="I181" s="174" t="s">
        <v>557</v>
      </c>
      <c r="J181" s="172">
        <v>40774655761.605072</v>
      </c>
      <c r="K181" s="172">
        <v>41700629580.428886</v>
      </c>
      <c r="L181" s="172">
        <v>41980788777.564461</v>
      </c>
      <c r="M181" s="172">
        <v>42842723831.915779</v>
      </c>
      <c r="N181" s="172">
        <v>41646202695.261787</v>
      </c>
      <c r="O181" s="172">
        <v>43030343772.542488</v>
      </c>
      <c r="P181" s="172">
        <v>44025827182.417801</v>
      </c>
      <c r="Q181" s="172">
        <v>43620841914.924362</v>
      </c>
      <c r="R181" s="172">
        <v>43042337181.039604</v>
      </c>
      <c r="S181" s="172">
        <v>39967080651.400002</v>
      </c>
      <c r="T181" s="172"/>
      <c r="U181" s="172"/>
      <c r="V181" s="172"/>
      <c r="W181" s="172"/>
      <c r="X181" s="172"/>
      <c r="Y181" s="172"/>
      <c r="Z181" s="172"/>
      <c r="AA181" s="173"/>
      <c r="AB181" s="172"/>
      <c r="AC181" s="172"/>
      <c r="AD181" s="172" t="s">
        <v>848</v>
      </c>
    </row>
    <row r="182" spans="1:31" ht="14.5" hidden="1" x14ac:dyDescent="0.35">
      <c r="A182" s="71" t="s">
        <v>550</v>
      </c>
      <c r="B182" s="71" t="s">
        <v>844</v>
      </c>
      <c r="C182" s="71" t="s">
        <v>79</v>
      </c>
      <c r="D182" s="71" t="s">
        <v>829</v>
      </c>
      <c r="E182" s="71" t="s">
        <v>845</v>
      </c>
      <c r="F182" s="71" t="s">
        <v>26</v>
      </c>
      <c r="G182" s="71" t="s">
        <v>819</v>
      </c>
      <c r="H182" s="71" t="s">
        <v>670</v>
      </c>
      <c r="I182" s="177" t="s">
        <v>557</v>
      </c>
      <c r="J182" s="175">
        <v>27025309739967.207</v>
      </c>
      <c r="K182" s="175">
        <v>26491131502747.191</v>
      </c>
      <c r="L182" s="175">
        <v>26776711406491.695</v>
      </c>
      <c r="M182" s="175">
        <v>26283623802904.094</v>
      </c>
      <c r="N182" s="175">
        <v>26148024711917.527</v>
      </c>
      <c r="O182" s="175">
        <v>26343205221670.957</v>
      </c>
      <c r="P182" s="175">
        <v>28245701558846.66</v>
      </c>
      <c r="Q182" s="175">
        <v>28829188556425.352</v>
      </c>
      <c r="R182" s="175">
        <v>28829188556425.352</v>
      </c>
      <c r="S182" s="175">
        <v>23344349246359.996</v>
      </c>
      <c r="T182" s="175">
        <v>36885419964868.648</v>
      </c>
      <c r="U182" s="175">
        <v>65283035749972.891</v>
      </c>
      <c r="V182" s="175">
        <v>61035319677544.586</v>
      </c>
      <c r="W182" s="175">
        <v>56052821504531.906</v>
      </c>
      <c r="X182" s="175">
        <v>59202177172777.039</v>
      </c>
      <c r="Y182" s="175">
        <v>52378662158072.828</v>
      </c>
      <c r="Z182" s="175">
        <v>55694466410399.68</v>
      </c>
      <c r="AA182" s="176">
        <v>56239293161923.5</v>
      </c>
      <c r="AB182" s="175">
        <v>58101579385366.578</v>
      </c>
      <c r="AC182" s="175">
        <v>54544452005407.109</v>
      </c>
      <c r="AD182" s="175" t="s">
        <v>849</v>
      </c>
    </row>
    <row r="183" spans="1:31" ht="14.5" hidden="1" x14ac:dyDescent="0.35">
      <c r="A183" s="70" t="s">
        <v>550</v>
      </c>
      <c r="B183" s="70" t="s">
        <v>822</v>
      </c>
      <c r="C183" s="70" t="s">
        <v>79</v>
      </c>
      <c r="D183" s="70" t="s">
        <v>850</v>
      </c>
      <c r="E183" s="70" t="s">
        <v>851</v>
      </c>
      <c r="F183" s="70" t="s">
        <v>26</v>
      </c>
      <c r="G183" s="70" t="s">
        <v>555</v>
      </c>
      <c r="H183" s="70" t="s">
        <v>556</v>
      </c>
      <c r="I183" s="174" t="s">
        <v>557</v>
      </c>
      <c r="J183" s="172">
        <v>9969544000000</v>
      </c>
      <c r="K183" s="172">
        <v>11218564000000</v>
      </c>
      <c r="L183" s="172">
        <v>9879080000000</v>
      </c>
      <c r="M183" s="172">
        <v>8912760000000</v>
      </c>
      <c r="N183" s="172">
        <v>13332132000000</v>
      </c>
      <c r="O183" s="172">
        <v>11076700000000</v>
      </c>
      <c r="P183" s="172">
        <v>7219644000000</v>
      </c>
      <c r="Q183" s="172">
        <v>9245832000000</v>
      </c>
      <c r="R183" s="172">
        <v>7960832000000</v>
      </c>
      <c r="S183" s="172">
        <v>6564808000000</v>
      </c>
      <c r="T183" s="172">
        <v>10013748000000</v>
      </c>
      <c r="U183" s="172">
        <v>10563728000000</v>
      </c>
      <c r="V183" s="172">
        <v>13267368000000</v>
      </c>
      <c r="W183" s="172">
        <v>10764188000000</v>
      </c>
      <c r="X183" s="172">
        <v>23857824000000</v>
      </c>
      <c r="Y183" s="172">
        <v>17779260000000</v>
      </c>
      <c r="Z183" s="172">
        <v>22731136000000</v>
      </c>
      <c r="AA183" s="173">
        <v>19819840000000</v>
      </c>
      <c r="AB183" s="172">
        <v>19394248000000</v>
      </c>
      <c r="AC183" s="172">
        <v>21082224000000</v>
      </c>
      <c r="AD183" s="172" t="s">
        <v>852</v>
      </c>
    </row>
    <row r="184" spans="1:31" ht="14.5" hidden="1" x14ac:dyDescent="0.35">
      <c r="A184" s="71" t="s">
        <v>550</v>
      </c>
      <c r="B184" s="71" t="s">
        <v>822</v>
      </c>
      <c r="C184" s="71" t="s">
        <v>79</v>
      </c>
      <c r="D184" s="71" t="s">
        <v>850</v>
      </c>
      <c r="E184" s="71" t="s">
        <v>853</v>
      </c>
      <c r="F184" s="71" t="s">
        <v>26</v>
      </c>
      <c r="G184" s="71" t="s">
        <v>555</v>
      </c>
      <c r="H184" s="71" t="s">
        <v>556</v>
      </c>
      <c r="I184" s="177" t="s">
        <v>557</v>
      </c>
      <c r="J184" s="175">
        <v>1237373484039.2168</v>
      </c>
      <c r="K184" s="175">
        <v>1471951300910.7168</v>
      </c>
      <c r="L184" s="175">
        <v>1538263687980.8757</v>
      </c>
      <c r="M184" s="175">
        <v>849122881645.80505</v>
      </c>
      <c r="N184" s="175">
        <v>1199061167147.5796</v>
      </c>
      <c r="O184" s="175">
        <v>1359620219710.344</v>
      </c>
      <c r="P184" s="175">
        <v>1062454320950.307</v>
      </c>
      <c r="Q184" s="175">
        <v>1468966193258.8362</v>
      </c>
      <c r="R184" s="175">
        <v>1665394699999.9963</v>
      </c>
      <c r="S184" s="175">
        <v>1513153800000.0017</v>
      </c>
      <c r="T184" s="175">
        <v>1455596600000.001</v>
      </c>
      <c r="U184" s="175">
        <v>1434076700000.0095</v>
      </c>
      <c r="V184" s="175">
        <v>1362545900000</v>
      </c>
      <c r="W184" s="175">
        <v>1304843900000</v>
      </c>
      <c r="X184" s="175">
        <v>1156312700000</v>
      </c>
      <c r="Y184" s="175">
        <v>1132371400000.0002</v>
      </c>
      <c r="Z184" s="175">
        <v>1175065800000</v>
      </c>
      <c r="AA184" s="176">
        <v>1305951200000</v>
      </c>
      <c r="AB184" s="175">
        <v>1236940100000</v>
      </c>
      <c r="AC184" s="175">
        <v>1354388900000</v>
      </c>
      <c r="AD184" s="175" t="s">
        <v>854</v>
      </c>
    </row>
    <row r="185" spans="1:31" ht="14.5" x14ac:dyDescent="0.35">
      <c r="A185" s="70" t="s">
        <v>550</v>
      </c>
      <c r="B185" s="70" t="s">
        <v>855</v>
      </c>
      <c r="C185" s="70" t="s">
        <v>77</v>
      </c>
      <c r="D185" s="70" t="s">
        <v>856</v>
      </c>
      <c r="E185" s="70" t="s">
        <v>561</v>
      </c>
      <c r="F185" s="70" t="s">
        <v>26</v>
      </c>
      <c r="G185" s="70" t="s">
        <v>555</v>
      </c>
      <c r="H185" s="70" t="s">
        <v>157</v>
      </c>
      <c r="I185" s="174" t="s">
        <v>557</v>
      </c>
      <c r="J185" s="172">
        <v>62000000000</v>
      </c>
      <c r="K185" s="172"/>
      <c r="L185" s="172"/>
      <c r="M185" s="172">
        <v>1000000000</v>
      </c>
      <c r="N185" s="172">
        <v>19000000000</v>
      </c>
      <c r="O185" s="172">
        <v>36000000000</v>
      </c>
      <c r="P185" s="172">
        <v>3000000000</v>
      </c>
      <c r="Q185" s="172"/>
      <c r="R185" s="172"/>
      <c r="S185" s="172"/>
      <c r="T185" s="172"/>
      <c r="U185" s="172"/>
      <c r="V185" s="172"/>
      <c r="W185" s="172"/>
      <c r="X185" s="172"/>
      <c r="Y185" s="172"/>
      <c r="Z185" s="172"/>
      <c r="AA185" s="173"/>
      <c r="AB185" s="172"/>
      <c r="AC185" s="172"/>
      <c r="AD185" s="172" t="s">
        <v>857</v>
      </c>
      <c r="AE185" s="170" t="str">
        <f>IFERROR(INDEX(Crosswalk!$D:$D,MATCH(H185,Crosswalk!$E:$E,0)),0)</f>
        <v>coal</v>
      </c>
    </row>
    <row r="186" spans="1:31" ht="14.5" x14ac:dyDescent="0.35">
      <c r="A186" s="71" t="s">
        <v>550</v>
      </c>
      <c r="B186" s="71" t="s">
        <v>855</v>
      </c>
      <c r="C186" s="71" t="s">
        <v>77</v>
      </c>
      <c r="D186" s="71" t="s">
        <v>856</v>
      </c>
      <c r="E186" s="71" t="s">
        <v>561</v>
      </c>
      <c r="F186" s="71" t="s">
        <v>26</v>
      </c>
      <c r="G186" s="71" t="s">
        <v>555</v>
      </c>
      <c r="H186" s="71" t="s">
        <v>562</v>
      </c>
      <c r="I186" s="177" t="s">
        <v>557</v>
      </c>
      <c r="J186" s="175">
        <v>897966000000</v>
      </c>
      <c r="K186" s="175">
        <v>1127322000000</v>
      </c>
      <c r="L186" s="175">
        <v>720222000000</v>
      </c>
      <c r="M186" s="175">
        <v>743406000000</v>
      </c>
      <c r="N186" s="175">
        <v>754860000000</v>
      </c>
      <c r="O186" s="175">
        <v>943368000000</v>
      </c>
      <c r="P186" s="175">
        <v>944058000000</v>
      </c>
      <c r="Q186" s="175">
        <v>531714000000</v>
      </c>
      <c r="R186" s="175">
        <v>764520000000</v>
      </c>
      <c r="S186" s="175">
        <v>1891152000000</v>
      </c>
      <c r="T186" s="175">
        <v>806196000000</v>
      </c>
      <c r="U186" s="175">
        <v>606510000000</v>
      </c>
      <c r="V186" s="175">
        <v>343758000000</v>
      </c>
      <c r="W186" s="175">
        <v>510324000000</v>
      </c>
      <c r="X186" s="175">
        <v>518052000000</v>
      </c>
      <c r="Y186" s="175">
        <v>442428000000</v>
      </c>
      <c r="Z186" s="175">
        <v>416484000000</v>
      </c>
      <c r="AA186" s="176">
        <v>302082000000</v>
      </c>
      <c r="AB186" s="175">
        <v>369012000000</v>
      </c>
      <c r="AC186" s="175">
        <v>313674000000</v>
      </c>
      <c r="AD186" s="175" t="s">
        <v>858</v>
      </c>
      <c r="AE186" s="170" t="str">
        <f>IFERROR(INDEX(Crosswalk!$D:$D,MATCH(H186,Crosswalk!$E:$E,0)),0)</f>
        <v>petroleum diesel</v>
      </c>
    </row>
    <row r="187" spans="1:31" ht="14.5" x14ac:dyDescent="0.35">
      <c r="A187" s="70" t="s">
        <v>550</v>
      </c>
      <c r="B187" s="70" t="s">
        <v>855</v>
      </c>
      <c r="C187" s="70" t="s">
        <v>77</v>
      </c>
      <c r="D187" s="70" t="s">
        <v>856</v>
      </c>
      <c r="E187" s="70" t="s">
        <v>561</v>
      </c>
      <c r="F187" s="70" t="s">
        <v>26</v>
      </c>
      <c r="G187" s="70" t="s">
        <v>555</v>
      </c>
      <c r="H187" s="70" t="s">
        <v>20</v>
      </c>
      <c r="I187" s="174" t="s">
        <v>557</v>
      </c>
      <c r="J187" s="172">
        <v>1591380000000</v>
      </c>
      <c r="K187" s="172">
        <v>1984635000000</v>
      </c>
      <c r="L187" s="172">
        <v>1226745000000</v>
      </c>
      <c r="M187" s="172">
        <v>1109295000000</v>
      </c>
      <c r="N187" s="172">
        <v>1566675000000</v>
      </c>
      <c r="O187" s="172">
        <v>1720980000000</v>
      </c>
      <c r="P187" s="172">
        <v>1624860000000</v>
      </c>
      <c r="Q187" s="172">
        <v>863865000000</v>
      </c>
      <c r="R187" s="172">
        <v>458460000000</v>
      </c>
      <c r="S187" s="172">
        <v>972540000000</v>
      </c>
      <c r="T187" s="172">
        <v>815805000000</v>
      </c>
      <c r="U187" s="172">
        <v>624915000000</v>
      </c>
      <c r="V187" s="172">
        <v>268650000000</v>
      </c>
      <c r="W187" s="172">
        <v>257040000000</v>
      </c>
      <c r="X187" s="172">
        <v>333720000000</v>
      </c>
      <c r="Y187" s="172">
        <v>247725000000</v>
      </c>
      <c r="Z187" s="172">
        <v>473175000000</v>
      </c>
      <c r="AA187" s="173">
        <v>286875000000</v>
      </c>
      <c r="AB187" s="172">
        <v>286875000000</v>
      </c>
      <c r="AC187" s="172">
        <v>418365000000</v>
      </c>
      <c r="AD187" s="172" t="s">
        <v>859</v>
      </c>
      <c r="AE187" s="170" t="str">
        <f>IFERROR(INDEX(Crosswalk!$D:$D,MATCH(H187,Crosswalk!$E:$E,0)),0)</f>
        <v>kerosene</v>
      </c>
    </row>
    <row r="188" spans="1:31" ht="14.5" x14ac:dyDescent="0.35">
      <c r="A188" s="71" t="s">
        <v>550</v>
      </c>
      <c r="B188" s="71" t="s">
        <v>855</v>
      </c>
      <c r="C188" s="71" t="s">
        <v>77</v>
      </c>
      <c r="D188" s="71" t="s">
        <v>856</v>
      </c>
      <c r="E188" s="71" t="s">
        <v>561</v>
      </c>
      <c r="F188" s="71" t="s">
        <v>26</v>
      </c>
      <c r="G188" s="71" t="s">
        <v>555</v>
      </c>
      <c r="H188" s="71" t="s">
        <v>19</v>
      </c>
      <c r="I188" s="177" t="s">
        <v>557</v>
      </c>
      <c r="J188" s="175">
        <v>17889000000000</v>
      </c>
      <c r="K188" s="175">
        <v>12279000000000</v>
      </c>
      <c r="L188" s="175">
        <v>14290000000000</v>
      </c>
      <c r="M188" s="175">
        <v>20489000000000</v>
      </c>
      <c r="N188" s="175">
        <v>24878000000000</v>
      </c>
      <c r="O188" s="175">
        <v>28287999999999.996</v>
      </c>
      <c r="P188" s="175">
        <v>24696000000000</v>
      </c>
      <c r="Q188" s="175">
        <v>26190000000000</v>
      </c>
      <c r="R188" s="175">
        <v>32156000000000.004</v>
      </c>
      <c r="S188" s="175">
        <v>30186000000000.004</v>
      </c>
      <c r="T188" s="175">
        <v>31725000000000</v>
      </c>
      <c r="U188" s="175">
        <v>30067000000000.004</v>
      </c>
      <c r="V188" s="175">
        <v>22728000000000</v>
      </c>
      <c r="W188" s="175">
        <v>22821000000000</v>
      </c>
      <c r="X188" s="175">
        <v>18804000000000</v>
      </c>
      <c r="Y188" s="175">
        <v>21125000000000</v>
      </c>
      <c r="Z188" s="175">
        <v>23006000000000</v>
      </c>
      <c r="AA188" s="176">
        <v>22096000000000</v>
      </c>
      <c r="AB188" s="175">
        <v>24078000000000</v>
      </c>
      <c r="AC188" s="175">
        <v>25947000000000</v>
      </c>
      <c r="AD188" s="175" t="s">
        <v>860</v>
      </c>
      <c r="AE188" s="170" t="str">
        <f>IFERROR(INDEX(Crosswalk!$D:$D,MATCH(H188,Crosswalk!$E:$E,0)),0)</f>
        <v>LPG propane or butane</v>
      </c>
    </row>
    <row r="189" spans="1:31" ht="14.5" x14ac:dyDescent="0.35">
      <c r="A189" s="70" t="s">
        <v>550</v>
      </c>
      <c r="B189" s="70" t="s">
        <v>855</v>
      </c>
      <c r="C189" s="70" t="s">
        <v>77</v>
      </c>
      <c r="D189" s="70" t="s">
        <v>856</v>
      </c>
      <c r="E189" s="70" t="s">
        <v>561</v>
      </c>
      <c r="F189" s="70" t="s">
        <v>26</v>
      </c>
      <c r="G189" s="70" t="s">
        <v>555</v>
      </c>
      <c r="H189" s="70" t="s">
        <v>556</v>
      </c>
      <c r="I189" s="174" t="s">
        <v>557</v>
      </c>
      <c r="J189" s="172">
        <v>527109999999999.63</v>
      </c>
      <c r="K189" s="172">
        <v>515865000000001.38</v>
      </c>
      <c r="L189" s="172">
        <v>517996000000000.94</v>
      </c>
      <c r="M189" s="172">
        <v>501627999999999.75</v>
      </c>
      <c r="N189" s="172">
        <v>514980999999998.31</v>
      </c>
      <c r="O189" s="172">
        <v>488485999999999.06</v>
      </c>
      <c r="P189" s="172">
        <v>500292958000000.13</v>
      </c>
      <c r="Q189" s="172">
        <v>502626016900001.25</v>
      </c>
      <c r="R189" s="172">
        <v>501583638999999.69</v>
      </c>
      <c r="S189" s="172">
        <v>494778749250000.38</v>
      </c>
      <c r="T189" s="172">
        <v>508433757748499.75</v>
      </c>
      <c r="U189" s="172">
        <v>518417854889102.63</v>
      </c>
      <c r="V189" s="172">
        <v>485339651947700</v>
      </c>
      <c r="W189" s="172">
        <v>499791195336000.06</v>
      </c>
      <c r="X189" s="172">
        <v>406678986357000.06</v>
      </c>
      <c r="Y189" s="172">
        <v>412575435037000</v>
      </c>
      <c r="Z189" s="172">
        <v>429555129813000</v>
      </c>
      <c r="AA189" s="173">
        <v>444960255792000.06</v>
      </c>
      <c r="AB189" s="172">
        <v>437607353747000.06</v>
      </c>
      <c r="AC189" s="172">
        <v>476873012800000</v>
      </c>
      <c r="AD189" s="172" t="s">
        <v>861</v>
      </c>
      <c r="AE189" s="170" t="str">
        <f>IFERROR(INDEX(Crosswalk!$D:$D,MATCH(H189,Crosswalk!$E:$E,0)),0)</f>
        <v>natural gas</v>
      </c>
    </row>
    <row r="190" spans="1:31" ht="14.5" x14ac:dyDescent="0.35">
      <c r="A190" s="71" t="s">
        <v>550</v>
      </c>
      <c r="B190" s="71" t="s">
        <v>855</v>
      </c>
      <c r="C190" s="71" t="s">
        <v>77</v>
      </c>
      <c r="D190" s="71" t="s">
        <v>856</v>
      </c>
      <c r="E190" s="71" t="s">
        <v>561</v>
      </c>
      <c r="F190" s="71" t="s">
        <v>26</v>
      </c>
      <c r="G190" s="71" t="s">
        <v>555</v>
      </c>
      <c r="H190" s="71" t="s">
        <v>625</v>
      </c>
      <c r="I190" s="177" t="s">
        <v>557</v>
      </c>
      <c r="J190" s="175">
        <v>36997000000000</v>
      </c>
      <c r="K190" s="175">
        <v>35550000000000</v>
      </c>
      <c r="L190" s="175">
        <v>36085000000000</v>
      </c>
      <c r="M190" s="175">
        <v>37985000000000</v>
      </c>
      <c r="N190" s="175">
        <v>38934000000000</v>
      </c>
      <c r="O190" s="175">
        <v>25879000000000</v>
      </c>
      <c r="P190" s="175">
        <v>22952000000000</v>
      </c>
      <c r="Q190" s="175">
        <v>25368000000000</v>
      </c>
      <c r="R190" s="175">
        <v>28388000000000</v>
      </c>
      <c r="S190" s="175">
        <v>37284000000000</v>
      </c>
      <c r="T190" s="175">
        <v>39988000000000</v>
      </c>
      <c r="U190" s="175">
        <v>38785000000000</v>
      </c>
      <c r="V190" s="175">
        <v>32410000000000</v>
      </c>
      <c r="W190" s="175">
        <v>42291000000000</v>
      </c>
      <c r="X190" s="175">
        <v>42800000000000</v>
      </c>
      <c r="Y190" s="175">
        <v>22025000000000</v>
      </c>
      <c r="Z190" s="175">
        <v>20741000000000</v>
      </c>
      <c r="AA190" s="176">
        <v>20138000000000</v>
      </c>
      <c r="AB190" s="175">
        <v>21879000000000.004</v>
      </c>
      <c r="AC190" s="175">
        <v>21879000000000.004</v>
      </c>
      <c r="AD190" s="175" t="s">
        <v>862</v>
      </c>
      <c r="AE190" s="170" t="str">
        <f>IFERROR(INDEX(Crosswalk!$D:$D,MATCH(H190,Crosswalk!$E:$E,0)),0)</f>
        <v>biomass</v>
      </c>
    </row>
    <row r="191" spans="1:31" ht="14.5" hidden="1" x14ac:dyDescent="0.35">
      <c r="A191" s="70" t="s">
        <v>550</v>
      </c>
      <c r="B191" s="70" t="s">
        <v>863</v>
      </c>
      <c r="C191" s="70" t="s">
        <v>230</v>
      </c>
      <c r="D191" s="70" t="s">
        <v>864</v>
      </c>
      <c r="E191" s="70" t="s">
        <v>865</v>
      </c>
      <c r="F191" s="70" t="s">
        <v>866</v>
      </c>
      <c r="G191" s="70" t="s">
        <v>555</v>
      </c>
      <c r="H191" s="70" t="s">
        <v>578</v>
      </c>
      <c r="I191" s="174" t="s">
        <v>557</v>
      </c>
      <c r="J191" s="172">
        <v>50718274424282.797</v>
      </c>
      <c r="K191" s="172">
        <v>48578853423798.391</v>
      </c>
      <c r="L191" s="172">
        <v>50335865352921.805</v>
      </c>
      <c r="M191" s="172">
        <v>51265642270841.367</v>
      </c>
      <c r="N191" s="172">
        <v>55344261086059.406</v>
      </c>
      <c r="O191" s="172">
        <v>55820496348566.156</v>
      </c>
      <c r="P191" s="172">
        <v>57169693517518.914</v>
      </c>
      <c r="Q191" s="172">
        <v>62012617979894.898</v>
      </c>
      <c r="R191" s="172">
        <v>56329784100489.719</v>
      </c>
      <c r="S191" s="172">
        <v>50994690010779.875</v>
      </c>
      <c r="T191" s="172">
        <v>48984848443633.313</v>
      </c>
      <c r="U191" s="172">
        <v>47866876833836.094</v>
      </c>
      <c r="V191" s="172">
        <v>47444743613101.391</v>
      </c>
      <c r="W191" s="172">
        <v>50056275476647.813</v>
      </c>
      <c r="X191" s="172">
        <v>49379518957183.328</v>
      </c>
      <c r="Y191" s="172">
        <v>53361225373960.891</v>
      </c>
      <c r="Z191" s="172">
        <v>57905267606343.852</v>
      </c>
      <c r="AA191" s="173">
        <v>61247045914640.438</v>
      </c>
      <c r="AB191" s="172">
        <v>61897006622857.711</v>
      </c>
      <c r="AC191" s="172">
        <v>57740487949439.172</v>
      </c>
      <c r="AD191" s="172" t="s">
        <v>867</v>
      </c>
    </row>
    <row r="192" spans="1:31" ht="14.5" hidden="1" x14ac:dyDescent="0.35">
      <c r="A192" s="71" t="s">
        <v>550</v>
      </c>
      <c r="B192" s="71" t="s">
        <v>863</v>
      </c>
      <c r="C192" s="71" t="s">
        <v>230</v>
      </c>
      <c r="D192" s="71" t="s">
        <v>864</v>
      </c>
      <c r="E192" s="71" t="s">
        <v>865</v>
      </c>
      <c r="F192" s="71" t="s">
        <v>26</v>
      </c>
      <c r="G192" s="71" t="s">
        <v>555</v>
      </c>
      <c r="H192" s="71" t="s">
        <v>868</v>
      </c>
      <c r="I192" s="177" t="s">
        <v>557</v>
      </c>
      <c r="J192" s="175">
        <v>3574677360000</v>
      </c>
      <c r="K192" s="175">
        <v>3400837800000</v>
      </c>
      <c r="L192" s="175">
        <v>3199830000000</v>
      </c>
      <c r="M192" s="175">
        <v>3493965960000</v>
      </c>
      <c r="N192" s="175">
        <v>3125949720000</v>
      </c>
      <c r="O192" s="175">
        <v>3010556520000</v>
      </c>
      <c r="P192" s="175">
        <v>2747450160000</v>
      </c>
      <c r="Q192" s="175">
        <v>3336188040000</v>
      </c>
      <c r="R192" s="175">
        <v>3012855000000</v>
      </c>
      <c r="S192" s="175">
        <v>2357836320000</v>
      </c>
      <c r="T192" s="175">
        <v>2086445880000</v>
      </c>
      <c r="U192" s="175">
        <v>2006662200000</v>
      </c>
      <c r="V192" s="175">
        <v>2027562960000</v>
      </c>
      <c r="W192" s="175">
        <v>1970946480000</v>
      </c>
      <c r="X192" s="175">
        <v>1909027920000</v>
      </c>
      <c r="Y192" s="175">
        <v>1995545400000</v>
      </c>
      <c r="Z192" s="175">
        <v>1889211480000</v>
      </c>
      <c r="AA192" s="176">
        <v>1808867760000</v>
      </c>
      <c r="AB192" s="175">
        <v>1803428160000</v>
      </c>
      <c r="AC192" s="175">
        <v>1931556840000</v>
      </c>
      <c r="AD192" s="175" t="s">
        <v>869</v>
      </c>
    </row>
    <row r="193" spans="1:30" ht="14.5" hidden="1" x14ac:dyDescent="0.35">
      <c r="A193" s="70" t="s">
        <v>550</v>
      </c>
      <c r="B193" s="70" t="s">
        <v>870</v>
      </c>
      <c r="C193" s="70" t="s">
        <v>230</v>
      </c>
      <c r="D193" s="70" t="s">
        <v>864</v>
      </c>
      <c r="E193" s="70" t="s">
        <v>561</v>
      </c>
      <c r="F193" s="70" t="s">
        <v>26</v>
      </c>
      <c r="G193" s="70" t="s">
        <v>555</v>
      </c>
      <c r="H193" s="70" t="s">
        <v>564</v>
      </c>
      <c r="I193" s="174" t="s">
        <v>557</v>
      </c>
      <c r="J193" s="172">
        <v>9417187402.4620552</v>
      </c>
      <c r="K193" s="172">
        <v>11719314552.601404</v>
      </c>
      <c r="L193" s="172">
        <v>15216492855.673283</v>
      </c>
      <c r="M193" s="172">
        <v>88675056932.012039</v>
      </c>
      <c r="N193" s="172">
        <v>122815466894.79564</v>
      </c>
      <c r="O193" s="172">
        <v>117090414000</v>
      </c>
      <c r="P193" s="172">
        <v>111634791552.18265</v>
      </c>
      <c r="Q193" s="172">
        <v>119221206471.32304</v>
      </c>
      <c r="R193" s="172">
        <v>110936264358.50952</v>
      </c>
      <c r="S193" s="172">
        <v>92079305864.22876</v>
      </c>
      <c r="T193" s="172">
        <v>124482683025.18971</v>
      </c>
      <c r="U193" s="172">
        <v>109670245251.94232</v>
      </c>
      <c r="V193" s="172">
        <v>150826025967.97067</v>
      </c>
      <c r="W193" s="172">
        <v>146193126812.58945</v>
      </c>
      <c r="X193" s="172">
        <v>189934167170.46768</v>
      </c>
      <c r="Y193" s="172">
        <v>200286729068.26105</v>
      </c>
      <c r="Z193" s="172">
        <v>86702165347.159332</v>
      </c>
      <c r="AA193" s="173">
        <v>90369833466.613724</v>
      </c>
      <c r="AB193" s="172">
        <v>12476442302.996931</v>
      </c>
      <c r="AC193" s="172">
        <v>12476442302.996931</v>
      </c>
      <c r="AD193" s="172" t="s">
        <v>871</v>
      </c>
    </row>
    <row r="194" spans="1:30" ht="14.5" hidden="1" x14ac:dyDescent="0.35">
      <c r="A194" s="71" t="s">
        <v>550</v>
      </c>
      <c r="B194" s="71" t="s">
        <v>870</v>
      </c>
      <c r="C194" s="71" t="s">
        <v>230</v>
      </c>
      <c r="D194" s="71" t="s">
        <v>864</v>
      </c>
      <c r="E194" s="71" t="s">
        <v>561</v>
      </c>
      <c r="F194" s="71" t="s">
        <v>26</v>
      </c>
      <c r="G194" s="71" t="s">
        <v>555</v>
      </c>
      <c r="H194" s="71" t="s">
        <v>566</v>
      </c>
      <c r="I194" s="177" t="s">
        <v>557</v>
      </c>
      <c r="J194" s="175">
        <v>3709611328270.1499</v>
      </c>
      <c r="K194" s="175">
        <v>3426810543820.5376</v>
      </c>
      <c r="L194" s="175">
        <v>3795231409440.9624</v>
      </c>
      <c r="M194" s="175">
        <v>3685918070041.6499</v>
      </c>
      <c r="N194" s="175">
        <v>3327238888549.4126</v>
      </c>
      <c r="O194" s="175">
        <v>2978883312500</v>
      </c>
      <c r="P194" s="175">
        <v>2834876798285.4375</v>
      </c>
      <c r="Q194" s="175">
        <v>3022087490370.0503</v>
      </c>
      <c r="R194" s="175">
        <v>2537916273276.0249</v>
      </c>
      <c r="S194" s="175">
        <v>2069102223416.325</v>
      </c>
      <c r="T194" s="175">
        <v>1763757912164.8999</v>
      </c>
      <c r="U194" s="175">
        <v>1419589782882.0762</v>
      </c>
      <c r="V194" s="175">
        <v>2117964027461.8972</v>
      </c>
      <c r="W194" s="175">
        <v>1958148304629.4468</v>
      </c>
      <c r="X194" s="175">
        <v>2356819272276.9321</v>
      </c>
      <c r="Y194" s="175">
        <v>2633341345335.9141</v>
      </c>
      <c r="Z194" s="175">
        <v>1171669206426.8184</v>
      </c>
      <c r="AA194" s="176">
        <v>1230000702504.4248</v>
      </c>
      <c r="AB194" s="175">
        <v>167127381831.55896</v>
      </c>
      <c r="AC194" s="175">
        <v>167127381831.55896</v>
      </c>
      <c r="AD194" s="175" t="s">
        <v>872</v>
      </c>
    </row>
    <row r="195" spans="1:30" ht="14.5" hidden="1" x14ac:dyDescent="0.35">
      <c r="A195" s="70" t="s">
        <v>550</v>
      </c>
      <c r="B195" s="70" t="s">
        <v>873</v>
      </c>
      <c r="C195" s="70" t="s">
        <v>230</v>
      </c>
      <c r="D195" s="70" t="s">
        <v>561</v>
      </c>
      <c r="E195" s="70" t="s">
        <v>561</v>
      </c>
      <c r="F195" s="70" t="s">
        <v>26</v>
      </c>
      <c r="G195" s="70" t="s">
        <v>555</v>
      </c>
      <c r="H195" s="70" t="s">
        <v>562</v>
      </c>
      <c r="I195" s="174" t="s">
        <v>557</v>
      </c>
      <c r="J195" s="172">
        <v>9501473567905.918</v>
      </c>
      <c r="K195" s="172">
        <v>9482005818838.1719</v>
      </c>
      <c r="L195" s="172">
        <v>9744580595527.2656</v>
      </c>
      <c r="M195" s="172">
        <v>9628412775256.1543</v>
      </c>
      <c r="N195" s="172">
        <v>10257806192660.693</v>
      </c>
      <c r="O195" s="172">
        <v>10695937392966.582</v>
      </c>
      <c r="P195" s="172">
        <v>11447400134133.836</v>
      </c>
      <c r="Q195" s="172">
        <v>8333060793000</v>
      </c>
      <c r="R195" s="172">
        <v>10959607532666.666</v>
      </c>
      <c r="S195" s="172">
        <v>7469510038000.001</v>
      </c>
      <c r="T195" s="172">
        <v>12586653231333.33</v>
      </c>
      <c r="U195" s="172">
        <v>7825427301743.5889</v>
      </c>
      <c r="V195" s="172">
        <v>8457065939712.8203</v>
      </c>
      <c r="W195" s="172">
        <v>7890970710179.4883</v>
      </c>
      <c r="X195" s="172">
        <v>10616146634571.561</v>
      </c>
      <c r="Y195" s="172">
        <v>11237814186142.658</v>
      </c>
      <c r="Z195" s="172">
        <v>8033974137403.8457</v>
      </c>
      <c r="AA195" s="173">
        <v>7812108089394.2314</v>
      </c>
      <c r="AB195" s="172">
        <v>9099086993705.1289</v>
      </c>
      <c r="AC195" s="172">
        <v>13692593849846.156</v>
      </c>
      <c r="AD195" s="172" t="s">
        <v>874</v>
      </c>
    </row>
    <row r="196" spans="1:30" ht="14.5" hidden="1" x14ac:dyDescent="0.35">
      <c r="A196" s="71" t="s">
        <v>550</v>
      </c>
      <c r="B196" s="71" t="s">
        <v>873</v>
      </c>
      <c r="C196" s="71" t="s">
        <v>230</v>
      </c>
      <c r="D196" s="71" t="s">
        <v>561</v>
      </c>
      <c r="E196" s="71" t="s">
        <v>561</v>
      </c>
      <c r="F196" s="71" t="s">
        <v>26</v>
      </c>
      <c r="G196" s="71" t="s">
        <v>555</v>
      </c>
      <c r="H196" s="71" t="s">
        <v>19</v>
      </c>
      <c r="I196" s="177" t="s">
        <v>557</v>
      </c>
      <c r="J196" s="175">
        <v>1311000000000</v>
      </c>
      <c r="K196" s="175">
        <v>1498000000000</v>
      </c>
      <c r="L196" s="175">
        <v>1924000000000.0002</v>
      </c>
      <c r="M196" s="175">
        <v>1960000000000</v>
      </c>
      <c r="N196" s="175">
        <v>1836999999999.9998</v>
      </c>
      <c r="O196" s="175">
        <v>3235999999999.9995</v>
      </c>
      <c r="P196" s="175">
        <v>3334000000000</v>
      </c>
      <c r="Q196" s="175">
        <v>2919000000000</v>
      </c>
      <c r="R196" s="175">
        <v>5072000000000</v>
      </c>
      <c r="S196" s="175">
        <v>3891999999999.9995</v>
      </c>
      <c r="T196" s="175">
        <v>724000000000</v>
      </c>
      <c r="U196" s="175">
        <v>708000000000</v>
      </c>
      <c r="V196" s="175">
        <v>890000000000.00012</v>
      </c>
      <c r="W196" s="175">
        <v>886000000000</v>
      </c>
      <c r="X196" s="175">
        <v>764000000000</v>
      </c>
      <c r="Y196" s="175">
        <v>720000000000</v>
      </c>
      <c r="Z196" s="175">
        <v>793000000000</v>
      </c>
      <c r="AA196" s="176">
        <v>608000000000</v>
      </c>
      <c r="AB196" s="175">
        <v>674000000000</v>
      </c>
      <c r="AC196" s="175">
        <v>529000000000</v>
      </c>
      <c r="AD196" s="175" t="s">
        <v>875</v>
      </c>
    </row>
    <row r="197" spans="1:30" ht="14.5" hidden="1" x14ac:dyDescent="0.35">
      <c r="A197" s="70" t="s">
        <v>550</v>
      </c>
      <c r="B197" s="70" t="s">
        <v>873</v>
      </c>
      <c r="C197" s="70" t="s">
        <v>230</v>
      </c>
      <c r="D197" s="70" t="s">
        <v>561</v>
      </c>
      <c r="E197" s="70" t="s">
        <v>561</v>
      </c>
      <c r="F197" s="70" t="s">
        <v>26</v>
      </c>
      <c r="G197" s="70" t="s">
        <v>555</v>
      </c>
      <c r="H197" s="70" t="s">
        <v>623</v>
      </c>
      <c r="I197" s="174" t="s">
        <v>557</v>
      </c>
      <c r="J197" s="172"/>
      <c r="K197" s="172">
        <v>23550000000</v>
      </c>
      <c r="L197" s="172"/>
      <c r="M197" s="172">
        <v>174300000000</v>
      </c>
      <c r="N197" s="172"/>
      <c r="O197" s="172">
        <v>80850000000</v>
      </c>
      <c r="P197" s="172">
        <v>58500000000</v>
      </c>
      <c r="Q197" s="172">
        <v>269850000000</v>
      </c>
      <c r="R197" s="172">
        <v>111600000000</v>
      </c>
      <c r="S197" s="172">
        <v>93150000000</v>
      </c>
      <c r="T197" s="172">
        <v>89250000000</v>
      </c>
      <c r="U197" s="172">
        <v>49800000000</v>
      </c>
      <c r="V197" s="172"/>
      <c r="W197" s="172"/>
      <c r="X197" s="172"/>
      <c r="Y197" s="172"/>
      <c r="Z197" s="172"/>
      <c r="AA197" s="173"/>
      <c r="AB197" s="172"/>
      <c r="AC197" s="172"/>
      <c r="AD197" s="172" t="s">
        <v>876</v>
      </c>
    </row>
    <row r="198" spans="1:30" ht="14.5" hidden="1" x14ac:dyDescent="0.35">
      <c r="A198" s="71" t="s">
        <v>550</v>
      </c>
      <c r="B198" s="71" t="s">
        <v>818</v>
      </c>
      <c r="C198" s="71" t="s">
        <v>230</v>
      </c>
      <c r="D198" s="71" t="s">
        <v>561</v>
      </c>
      <c r="E198" s="71" t="s">
        <v>561</v>
      </c>
      <c r="F198" s="71" t="s">
        <v>26</v>
      </c>
      <c r="G198" s="71" t="s">
        <v>819</v>
      </c>
      <c r="H198" s="71" t="s">
        <v>820</v>
      </c>
      <c r="I198" s="177" t="s">
        <v>557</v>
      </c>
      <c r="J198" s="175">
        <v>17746000000000</v>
      </c>
      <c r="K198" s="175">
        <v>16259000000000</v>
      </c>
      <c r="L198" s="175">
        <v>16067000000000</v>
      </c>
      <c r="M198" s="175">
        <v>14854000000000</v>
      </c>
      <c r="N198" s="175">
        <v>15048000000000</v>
      </c>
      <c r="O198" s="175">
        <v>14970000000000</v>
      </c>
      <c r="P198" s="175">
        <v>14585000000000</v>
      </c>
      <c r="Q198" s="175">
        <v>15061000000000</v>
      </c>
      <c r="R198" s="175">
        <v>13983000000000</v>
      </c>
      <c r="S198" s="175">
        <v>12571000000000</v>
      </c>
      <c r="T198" s="175">
        <v>15459000000000</v>
      </c>
      <c r="U198" s="175">
        <v>14481000000000</v>
      </c>
      <c r="V198" s="175">
        <v>13215000000000</v>
      </c>
      <c r="W198" s="175">
        <v>13807000000000</v>
      </c>
      <c r="X198" s="175">
        <v>14134000000000</v>
      </c>
      <c r="Y198" s="175">
        <v>15591000000000</v>
      </c>
      <c r="Z198" s="175">
        <v>14772000000000</v>
      </c>
      <c r="AA198" s="176">
        <v>13737000000000</v>
      </c>
      <c r="AB198" s="175">
        <v>13242000000000</v>
      </c>
      <c r="AC198" s="175">
        <v>12769000000000</v>
      </c>
      <c r="AD198" s="175" t="s">
        <v>877</v>
      </c>
    </row>
    <row r="199" spans="1:30" ht="14.5" hidden="1" x14ac:dyDescent="0.35">
      <c r="A199" s="70" t="s">
        <v>550</v>
      </c>
      <c r="B199" s="70" t="s">
        <v>878</v>
      </c>
      <c r="C199" s="70" t="s">
        <v>230</v>
      </c>
      <c r="D199" s="70" t="s">
        <v>879</v>
      </c>
      <c r="E199" s="70" t="s">
        <v>880</v>
      </c>
      <c r="F199" s="70" t="s">
        <v>26</v>
      </c>
      <c r="G199" s="70" t="s">
        <v>555</v>
      </c>
      <c r="H199" s="70" t="s">
        <v>562</v>
      </c>
      <c r="I199" s="174" t="s">
        <v>557</v>
      </c>
      <c r="J199" s="172">
        <v>439431853452.11017</v>
      </c>
      <c r="K199" s="172">
        <v>417294199504.7193</v>
      </c>
      <c r="L199" s="172">
        <v>389373271119.74249</v>
      </c>
      <c r="M199" s="172">
        <v>389585755643.80627</v>
      </c>
      <c r="N199" s="172">
        <v>419072602586.56525</v>
      </c>
      <c r="O199" s="172">
        <v>423225289263.39404</v>
      </c>
      <c r="P199" s="172">
        <v>421266736258.97168</v>
      </c>
      <c r="Q199" s="172">
        <v>425588024786.41803</v>
      </c>
      <c r="R199" s="172">
        <v>415229404238.26379</v>
      </c>
      <c r="S199" s="172">
        <v>374942800398.47961</v>
      </c>
      <c r="T199" s="172">
        <v>363694516386.52478</v>
      </c>
      <c r="U199" s="172">
        <v>377861462283.29633</v>
      </c>
      <c r="V199" s="172">
        <v>392028408180.06775</v>
      </c>
      <c r="W199" s="172">
        <v>406195354076.83698</v>
      </c>
      <c r="X199" s="172">
        <v>420362299973.60852</v>
      </c>
      <c r="Y199" s="172">
        <v>434529245870.37927</v>
      </c>
      <c r="Z199" s="172">
        <v>448696191767.15161</v>
      </c>
      <c r="AA199" s="173">
        <v>462863137663.91992</v>
      </c>
      <c r="AB199" s="172">
        <v>469544618367.02069</v>
      </c>
      <c r="AC199" s="172">
        <v>476226099070.12146</v>
      </c>
      <c r="AD199" s="172" t="s">
        <v>881</v>
      </c>
    </row>
    <row r="200" spans="1:30" ht="14.5" hidden="1" x14ac:dyDescent="0.35">
      <c r="A200" s="71" t="s">
        <v>550</v>
      </c>
      <c r="B200" s="71" t="s">
        <v>878</v>
      </c>
      <c r="C200" s="71" t="s">
        <v>230</v>
      </c>
      <c r="D200" s="71" t="s">
        <v>879</v>
      </c>
      <c r="E200" s="71" t="s">
        <v>882</v>
      </c>
      <c r="F200" s="71" t="s">
        <v>26</v>
      </c>
      <c r="G200" s="71" t="s">
        <v>555</v>
      </c>
      <c r="H200" s="71" t="s">
        <v>562</v>
      </c>
      <c r="I200" s="177" t="s">
        <v>557</v>
      </c>
      <c r="J200" s="175">
        <v>30988235966764.605</v>
      </c>
      <c r="K200" s="175">
        <v>32980957701892.25</v>
      </c>
      <c r="L200" s="175">
        <v>32729736230553.328</v>
      </c>
      <c r="M200" s="175">
        <v>33671123970597.563</v>
      </c>
      <c r="N200" s="175">
        <v>35946928935856.555</v>
      </c>
      <c r="O200" s="175">
        <v>38291416214197.477</v>
      </c>
      <c r="P200" s="175">
        <v>39507902915427.016</v>
      </c>
      <c r="Q200" s="175">
        <v>37774743675529.805</v>
      </c>
      <c r="R200" s="175">
        <v>33341338282961.66</v>
      </c>
      <c r="S200" s="175">
        <v>26251318003028.012</v>
      </c>
      <c r="T200" s="175">
        <v>23623891050176.703</v>
      </c>
      <c r="U200" s="175">
        <v>24856876247885.816</v>
      </c>
      <c r="V200" s="175">
        <v>26095915716426.227</v>
      </c>
      <c r="W200" s="175">
        <v>27333576193468.871</v>
      </c>
      <c r="X200" s="175">
        <v>28552548660671.121</v>
      </c>
      <c r="Y200" s="175">
        <v>29783654933165.063</v>
      </c>
      <c r="Z200" s="175">
        <v>31005505057359.063</v>
      </c>
      <c r="AA200" s="176">
        <v>32236360206203.699</v>
      </c>
      <c r="AB200" s="175">
        <v>33461932172940.953</v>
      </c>
      <c r="AC200" s="175">
        <v>34696202479328.148</v>
      </c>
      <c r="AD200" s="175" t="s">
        <v>883</v>
      </c>
    </row>
    <row r="201" spans="1:30" ht="14.5" hidden="1" x14ac:dyDescent="0.35">
      <c r="A201" s="70" t="s">
        <v>550</v>
      </c>
      <c r="B201" s="70" t="s">
        <v>878</v>
      </c>
      <c r="C201" s="70" t="s">
        <v>230</v>
      </c>
      <c r="D201" s="70" t="s">
        <v>879</v>
      </c>
      <c r="E201" s="70" t="s">
        <v>884</v>
      </c>
      <c r="F201" s="70" t="s">
        <v>26</v>
      </c>
      <c r="G201" s="70" t="s">
        <v>555</v>
      </c>
      <c r="H201" s="70" t="s">
        <v>562</v>
      </c>
      <c r="I201" s="174" t="s">
        <v>557</v>
      </c>
      <c r="J201" s="172">
        <v>2619175462966.5845</v>
      </c>
      <c r="K201" s="172">
        <v>2787283096116.2559</v>
      </c>
      <c r="L201" s="172">
        <v>2765763039763.4531</v>
      </c>
      <c r="M201" s="172">
        <v>2845910880035.3872</v>
      </c>
      <c r="N201" s="172">
        <v>3037626247625.8169</v>
      </c>
      <c r="O201" s="172">
        <v>3233283294823.4546</v>
      </c>
      <c r="P201" s="172">
        <v>3335147534629.6445</v>
      </c>
      <c r="Q201" s="172">
        <v>3188229839437.2339</v>
      </c>
      <c r="R201" s="172">
        <v>2813376322262.2568</v>
      </c>
      <c r="S201" s="172">
        <v>2214438041039.8018</v>
      </c>
      <c r="T201" s="172">
        <v>1992996898194.0166</v>
      </c>
      <c r="U201" s="172">
        <v>2097727303450.5276</v>
      </c>
      <c r="V201" s="172">
        <v>2202457708707.0557</v>
      </c>
      <c r="W201" s="172">
        <v>2307188113963.5781</v>
      </c>
      <c r="X201" s="172">
        <v>2411918519220.1089</v>
      </c>
      <c r="Y201" s="172">
        <v>2516648924476.6304</v>
      </c>
      <c r="Z201" s="172">
        <v>2621379329733.1646</v>
      </c>
      <c r="AA201" s="173">
        <v>2726109734989.6841</v>
      </c>
      <c r="AB201" s="172">
        <v>2830840140246.2202</v>
      </c>
      <c r="AC201" s="172">
        <v>2935570545502.7544</v>
      </c>
      <c r="AD201" s="172" t="s">
        <v>885</v>
      </c>
    </row>
    <row r="202" spans="1:30" ht="14.5" hidden="1" x14ac:dyDescent="0.35">
      <c r="A202" s="71" t="s">
        <v>550</v>
      </c>
      <c r="B202" s="71" t="s">
        <v>878</v>
      </c>
      <c r="C202" s="71" t="s">
        <v>230</v>
      </c>
      <c r="D202" s="71" t="s">
        <v>879</v>
      </c>
      <c r="E202" s="71" t="s">
        <v>886</v>
      </c>
      <c r="F202" s="71" t="s">
        <v>26</v>
      </c>
      <c r="G202" s="71" t="s">
        <v>555</v>
      </c>
      <c r="H202" s="71" t="s">
        <v>562</v>
      </c>
      <c r="I202" s="177" t="s">
        <v>557</v>
      </c>
      <c r="J202" s="175">
        <v>1408440911054.9998</v>
      </c>
      <c r="K202" s="175">
        <v>1412702616829.7847</v>
      </c>
      <c r="L202" s="175">
        <v>1410450882116.2048</v>
      </c>
      <c r="M202" s="175">
        <v>1408438866089.6187</v>
      </c>
      <c r="N202" s="175">
        <v>1409328527327.9492</v>
      </c>
      <c r="O202" s="175">
        <v>1407435239851.022</v>
      </c>
      <c r="P202" s="175">
        <v>1410310146552.9995</v>
      </c>
      <c r="Q202" s="175">
        <v>1411239325752.0852</v>
      </c>
      <c r="R202" s="175">
        <v>1414038587175.7476</v>
      </c>
      <c r="S202" s="175">
        <v>1417715862642.0176</v>
      </c>
      <c r="T202" s="175">
        <v>1413685716575.2444</v>
      </c>
      <c r="U202" s="175">
        <v>1412124647613.5374</v>
      </c>
      <c r="V202" s="175">
        <v>1410537782452.271</v>
      </c>
      <c r="W202" s="175">
        <v>1409070900207.9514</v>
      </c>
      <c r="X202" s="175">
        <v>1406028696161.9885</v>
      </c>
      <c r="Y202" s="175">
        <v>1402828885417.8999</v>
      </c>
      <c r="Z202" s="175">
        <v>1400088133212.0078</v>
      </c>
      <c r="AA202" s="176">
        <v>1398622581627.0789</v>
      </c>
      <c r="AB202" s="175">
        <v>1396778792666.1262</v>
      </c>
      <c r="AC202" s="175">
        <v>1396523525388.8723</v>
      </c>
      <c r="AD202" s="175" t="s">
        <v>887</v>
      </c>
    </row>
    <row r="203" spans="1:30" ht="14.5" hidden="1" x14ac:dyDescent="0.35">
      <c r="A203" s="70" t="s">
        <v>888</v>
      </c>
      <c r="B203" s="70" t="s">
        <v>889</v>
      </c>
      <c r="C203" s="70" t="s">
        <v>230</v>
      </c>
      <c r="D203" s="70" t="s">
        <v>890</v>
      </c>
      <c r="E203" s="70" t="s">
        <v>891</v>
      </c>
      <c r="F203" s="70" t="s">
        <v>892</v>
      </c>
      <c r="G203" s="70" t="s">
        <v>555</v>
      </c>
      <c r="H203" s="70" t="s">
        <v>893</v>
      </c>
      <c r="I203" s="174" t="s">
        <v>557</v>
      </c>
      <c r="J203" s="172">
        <v>10897265548.927999</v>
      </c>
      <c r="K203" s="172">
        <v>13260790128.639999</v>
      </c>
      <c r="L203" s="172">
        <v>20595996427.52</v>
      </c>
      <c r="M203" s="172">
        <v>4533496039.8080006</v>
      </c>
      <c r="N203" s="172">
        <v>6490696698.4960003</v>
      </c>
      <c r="O203" s="172">
        <v>11225057740.544001</v>
      </c>
      <c r="P203" s="172">
        <v>82671686092.800003</v>
      </c>
      <c r="Q203" s="172">
        <v>72352820285.440002</v>
      </c>
      <c r="R203" s="172">
        <v>48908124573.440002</v>
      </c>
      <c r="S203" s="172">
        <v>28612244348.16</v>
      </c>
      <c r="T203" s="172">
        <v>21780245007.360001</v>
      </c>
      <c r="U203" s="172">
        <v>48980274947.183098</v>
      </c>
      <c r="V203" s="172">
        <v>76845287892.741058</v>
      </c>
      <c r="W203" s="172">
        <v>225236773821.77679</v>
      </c>
      <c r="X203" s="172">
        <v>237327893312</v>
      </c>
      <c r="Y203" s="172">
        <v>458110856793.60004</v>
      </c>
      <c r="Z203" s="172">
        <v>558199192998.40002</v>
      </c>
      <c r="AA203" s="173">
        <v>564101619686.40002</v>
      </c>
      <c r="AB203" s="172">
        <v>591883889907.19995</v>
      </c>
      <c r="AC203" s="172">
        <v>670220429125.24304</v>
      </c>
      <c r="AD203" s="172" t="s">
        <v>894</v>
      </c>
    </row>
    <row r="204" spans="1:30" ht="14.5" hidden="1" x14ac:dyDescent="0.35">
      <c r="A204" s="71" t="s">
        <v>550</v>
      </c>
      <c r="B204" s="71" t="s">
        <v>889</v>
      </c>
      <c r="C204" s="71" t="s">
        <v>230</v>
      </c>
      <c r="D204" s="71" t="s">
        <v>890</v>
      </c>
      <c r="E204" s="71" t="s">
        <v>891</v>
      </c>
      <c r="F204" s="71" t="s">
        <v>892</v>
      </c>
      <c r="G204" s="71" t="s">
        <v>555</v>
      </c>
      <c r="H204" s="71" t="s">
        <v>562</v>
      </c>
      <c r="I204" s="177" t="s">
        <v>557</v>
      </c>
      <c r="J204" s="175">
        <v>15453892993920</v>
      </c>
      <c r="K204" s="175">
        <v>15010861277040</v>
      </c>
      <c r="L204" s="175">
        <v>14966889775380</v>
      </c>
      <c r="M204" s="175">
        <v>14483994162720</v>
      </c>
      <c r="N204" s="175">
        <v>14200160148360</v>
      </c>
      <c r="O204" s="175">
        <v>13941625843740</v>
      </c>
      <c r="P204" s="175">
        <v>13519034276586</v>
      </c>
      <c r="Q204" s="175">
        <v>13695380357976</v>
      </c>
      <c r="R204" s="175">
        <v>12687950369610</v>
      </c>
      <c r="S204" s="175">
        <v>11468883249078</v>
      </c>
      <c r="T204" s="175">
        <v>11237381152566</v>
      </c>
      <c r="U204" s="175">
        <v>10985401517577.07</v>
      </c>
      <c r="V204" s="175">
        <v>10678614238507.301</v>
      </c>
      <c r="W204" s="175">
        <v>10392041802325.582</v>
      </c>
      <c r="X204" s="175">
        <v>9945998710512</v>
      </c>
      <c r="Y204" s="175">
        <v>9893813620524</v>
      </c>
      <c r="Z204" s="175">
        <v>9528250136886</v>
      </c>
      <c r="AA204" s="176">
        <v>9366737486850</v>
      </c>
      <c r="AB204" s="175">
        <v>8667785382000</v>
      </c>
      <c r="AC204" s="175">
        <v>7703908791509.8535</v>
      </c>
      <c r="AD204" s="175" t="s">
        <v>895</v>
      </c>
    </row>
    <row r="205" spans="1:30" ht="14.5" hidden="1" x14ac:dyDescent="0.35">
      <c r="A205" s="70" t="s">
        <v>888</v>
      </c>
      <c r="B205" s="70" t="s">
        <v>889</v>
      </c>
      <c r="C205" s="70" t="s">
        <v>230</v>
      </c>
      <c r="D205" s="70" t="s">
        <v>890</v>
      </c>
      <c r="E205" s="70" t="s">
        <v>891</v>
      </c>
      <c r="F205" s="70" t="s">
        <v>892</v>
      </c>
      <c r="G205" s="70" t="s">
        <v>555</v>
      </c>
      <c r="H205" s="70" t="s">
        <v>564</v>
      </c>
      <c r="I205" s="174" t="s">
        <v>557</v>
      </c>
      <c r="J205" s="172">
        <v>14306182103.640001</v>
      </c>
      <c r="K205" s="172">
        <v>20040863479.560001</v>
      </c>
      <c r="L205" s="172">
        <v>28535591948.639999</v>
      </c>
      <c r="M205" s="172">
        <v>167546988218.39999</v>
      </c>
      <c r="N205" s="172">
        <v>263545590420</v>
      </c>
      <c r="O205" s="172">
        <v>299688317182.79999</v>
      </c>
      <c r="P205" s="172">
        <v>342884349544.79999</v>
      </c>
      <c r="Q205" s="172">
        <v>352177359046.79999</v>
      </c>
      <c r="R205" s="172">
        <v>415734698366.40002</v>
      </c>
      <c r="S205" s="172">
        <v>467855149145.99994</v>
      </c>
      <c r="T205" s="172">
        <v>739067422917.6001</v>
      </c>
      <c r="U205" s="172">
        <v>771255882356.40002</v>
      </c>
      <c r="V205" s="172">
        <v>708901723118.40002</v>
      </c>
      <c r="W205" s="172">
        <v>756917018356.79993</v>
      </c>
      <c r="X205" s="172">
        <v>763938156668.40002</v>
      </c>
      <c r="Y205" s="172">
        <v>727387366431.59998</v>
      </c>
      <c r="Z205" s="172">
        <v>674203515980.40002</v>
      </c>
      <c r="AA205" s="173">
        <v>661343710280.40002</v>
      </c>
      <c r="AB205" s="172">
        <v>661870698879.59998</v>
      </c>
      <c r="AC205" s="172">
        <v>639389121858.29541</v>
      </c>
      <c r="AD205" s="172" t="s">
        <v>896</v>
      </c>
    </row>
    <row r="206" spans="1:30" ht="14.5" hidden="1" x14ac:dyDescent="0.35">
      <c r="A206" s="71" t="s">
        <v>550</v>
      </c>
      <c r="B206" s="71" t="s">
        <v>889</v>
      </c>
      <c r="C206" s="71" t="s">
        <v>230</v>
      </c>
      <c r="D206" s="71" t="s">
        <v>890</v>
      </c>
      <c r="E206" s="71" t="s">
        <v>891</v>
      </c>
      <c r="F206" s="71" t="s">
        <v>892</v>
      </c>
      <c r="G206" s="71" t="s">
        <v>555</v>
      </c>
      <c r="H206" s="71" t="s">
        <v>566</v>
      </c>
      <c r="I206" s="177" t="s">
        <v>557</v>
      </c>
      <c r="J206" s="175">
        <v>5635480417625</v>
      </c>
      <c r="K206" s="175">
        <v>5860090363500</v>
      </c>
      <c r="L206" s="175">
        <v>7117223126000</v>
      </c>
      <c r="M206" s="175">
        <v>6964353819875</v>
      </c>
      <c r="N206" s="175">
        <v>7139810314750</v>
      </c>
      <c r="O206" s="175">
        <v>7624334875125</v>
      </c>
      <c r="P206" s="175">
        <v>8707275514125.001</v>
      </c>
      <c r="Q206" s="175">
        <v>8927193598125</v>
      </c>
      <c r="R206" s="175">
        <v>9510865202250</v>
      </c>
      <c r="S206" s="175">
        <v>10513112802500</v>
      </c>
      <c r="T206" s="175">
        <v>10471625314500</v>
      </c>
      <c r="U206" s="175">
        <v>9983263628250</v>
      </c>
      <c r="V206" s="175">
        <v>9954703367250</v>
      </c>
      <c r="W206" s="175">
        <v>10135137292375</v>
      </c>
      <c r="X206" s="175">
        <v>9479411720625</v>
      </c>
      <c r="Y206" s="175">
        <v>9563585341375</v>
      </c>
      <c r="Z206" s="175">
        <v>9111000808000</v>
      </c>
      <c r="AA206" s="176">
        <v>9001380215250</v>
      </c>
      <c r="AB206" s="175">
        <v>8866046706250</v>
      </c>
      <c r="AC206" s="175">
        <v>8768255446960.4365</v>
      </c>
      <c r="AD206" s="175" t="s">
        <v>897</v>
      </c>
    </row>
    <row r="207" spans="1:30" ht="14.5" hidden="1" x14ac:dyDescent="0.35">
      <c r="A207" s="70" t="s">
        <v>888</v>
      </c>
      <c r="B207" s="70" t="s">
        <v>889</v>
      </c>
      <c r="C207" s="70" t="s">
        <v>230</v>
      </c>
      <c r="D207" s="70" t="s">
        <v>890</v>
      </c>
      <c r="E207" s="70" t="s">
        <v>891</v>
      </c>
      <c r="F207" s="70" t="s">
        <v>892</v>
      </c>
      <c r="G207" s="70" t="s">
        <v>555</v>
      </c>
      <c r="H207" s="70" t="s">
        <v>898</v>
      </c>
      <c r="I207" s="174" t="s">
        <v>557</v>
      </c>
      <c r="J207" s="172"/>
      <c r="K207" s="172"/>
      <c r="L207" s="172"/>
      <c r="M207" s="172"/>
      <c r="N207" s="172"/>
      <c r="O207" s="172"/>
      <c r="P207" s="172"/>
      <c r="Q207" s="172"/>
      <c r="R207" s="172"/>
      <c r="S207" s="172"/>
      <c r="T207" s="172">
        <v>8570303114.7419996</v>
      </c>
      <c r="U207" s="172">
        <v>7596078768.0719995</v>
      </c>
      <c r="V207" s="172">
        <v>36559206401.759995</v>
      </c>
      <c r="W207" s="172">
        <v>474059532000</v>
      </c>
      <c r="X207" s="172">
        <v>432250629085.19995</v>
      </c>
      <c r="Y207" s="172">
        <v>645079971858.6001</v>
      </c>
      <c r="Z207" s="172">
        <v>941942214718.80005</v>
      </c>
      <c r="AA207" s="173">
        <v>1200076662807</v>
      </c>
      <c r="AB207" s="172">
        <v>1326753252000</v>
      </c>
      <c r="AC207" s="172">
        <v>2109565661091.5044</v>
      </c>
      <c r="AD207" s="172" t="s">
        <v>899</v>
      </c>
    </row>
    <row r="208" spans="1:30" ht="14.5" hidden="1" x14ac:dyDescent="0.35">
      <c r="A208" s="71" t="s">
        <v>888</v>
      </c>
      <c r="B208" s="71" t="s">
        <v>889</v>
      </c>
      <c r="C208" s="71" t="s">
        <v>230</v>
      </c>
      <c r="D208" s="71" t="s">
        <v>890</v>
      </c>
      <c r="E208" s="71" t="s">
        <v>891</v>
      </c>
      <c r="F208" s="71" t="s">
        <v>900</v>
      </c>
      <c r="G208" s="71" t="s">
        <v>555</v>
      </c>
      <c r="H208" s="71" t="s">
        <v>893</v>
      </c>
      <c r="I208" s="177" t="s">
        <v>557</v>
      </c>
      <c r="J208" s="175">
        <v>240475306188.80002</v>
      </c>
      <c r="K208" s="175">
        <v>301581344998.39996</v>
      </c>
      <c r="L208" s="175">
        <v>483562826124.80005</v>
      </c>
      <c r="M208" s="175">
        <v>108974548279.03999</v>
      </c>
      <c r="N208" s="175">
        <v>170311173376</v>
      </c>
      <c r="O208" s="175">
        <v>313943622873.59998</v>
      </c>
      <c r="P208" s="175">
        <v>2399688189952</v>
      </c>
      <c r="Q208" s="175">
        <v>2139210986112</v>
      </c>
      <c r="R208" s="175">
        <v>1433237173888</v>
      </c>
      <c r="S208" s="175">
        <v>846665063526.40002</v>
      </c>
      <c r="T208" s="175">
        <v>660139275481.6001</v>
      </c>
      <c r="U208" s="175">
        <v>1532078467497.2913</v>
      </c>
      <c r="V208" s="175">
        <v>2434438833694.4741</v>
      </c>
      <c r="W208" s="175">
        <v>7292958982529.7939</v>
      </c>
      <c r="X208" s="175">
        <v>8118214577664</v>
      </c>
      <c r="Y208" s="175">
        <v>15241537349120</v>
      </c>
      <c r="Z208" s="175">
        <v>19743150775040</v>
      </c>
      <c r="AA208" s="176">
        <v>20519874855680</v>
      </c>
      <c r="AB208" s="175">
        <v>22172997760000</v>
      </c>
      <c r="AC208" s="175">
        <v>25412773169490.227</v>
      </c>
      <c r="AD208" s="175" t="s">
        <v>901</v>
      </c>
    </row>
    <row r="209" spans="1:30" ht="14.5" hidden="1" x14ac:dyDescent="0.35">
      <c r="A209" s="70" t="s">
        <v>550</v>
      </c>
      <c r="B209" s="70" t="s">
        <v>889</v>
      </c>
      <c r="C209" s="70" t="s">
        <v>230</v>
      </c>
      <c r="D209" s="70" t="s">
        <v>890</v>
      </c>
      <c r="E209" s="70" t="s">
        <v>891</v>
      </c>
      <c r="F209" s="70" t="s">
        <v>900</v>
      </c>
      <c r="G209" s="70" t="s">
        <v>555</v>
      </c>
      <c r="H209" s="70" t="s">
        <v>562</v>
      </c>
      <c r="I209" s="174" t="s">
        <v>557</v>
      </c>
      <c r="J209" s="172">
        <v>341028639974400</v>
      </c>
      <c r="K209" s="172">
        <v>341382051102000</v>
      </c>
      <c r="L209" s="172">
        <v>351399921037200</v>
      </c>
      <c r="M209" s="172">
        <v>348161045539800</v>
      </c>
      <c r="N209" s="172">
        <v>372601902316200</v>
      </c>
      <c r="O209" s="172">
        <v>389920891938600</v>
      </c>
      <c r="P209" s="172">
        <v>392413272623400</v>
      </c>
      <c r="Q209" s="172">
        <v>404922821320200</v>
      </c>
      <c r="R209" s="172">
        <v>371816386113000</v>
      </c>
      <c r="S209" s="172">
        <v>339375780757800</v>
      </c>
      <c r="T209" s="172">
        <v>340594729306800</v>
      </c>
      <c r="U209" s="172">
        <v>343617857179556.56</v>
      </c>
      <c r="V209" s="172">
        <v>338295735559762.06</v>
      </c>
      <c r="W209" s="172">
        <v>336484728163872.38</v>
      </c>
      <c r="X209" s="172">
        <v>340220235367200</v>
      </c>
      <c r="Y209" s="172">
        <v>329171264083800</v>
      </c>
      <c r="Z209" s="172">
        <v>337008153066600</v>
      </c>
      <c r="AA209" s="173">
        <v>340726341369600</v>
      </c>
      <c r="AB209" s="172">
        <v>324708431424000</v>
      </c>
      <c r="AC209" s="172">
        <v>292107732448897.38</v>
      </c>
      <c r="AD209" s="172" t="s">
        <v>902</v>
      </c>
    </row>
    <row r="210" spans="1:30" ht="14.5" hidden="1" x14ac:dyDescent="0.35">
      <c r="A210" s="71" t="s">
        <v>888</v>
      </c>
      <c r="B210" s="71" t="s">
        <v>889</v>
      </c>
      <c r="C210" s="71" t="s">
        <v>230</v>
      </c>
      <c r="D210" s="71" t="s">
        <v>890</v>
      </c>
      <c r="E210" s="71" t="s">
        <v>891</v>
      </c>
      <c r="F210" s="71" t="s">
        <v>900</v>
      </c>
      <c r="G210" s="71" t="s">
        <v>555</v>
      </c>
      <c r="H210" s="71" t="s">
        <v>564</v>
      </c>
      <c r="I210" s="177" t="s">
        <v>557</v>
      </c>
      <c r="J210" s="175">
        <v>347899748481.59998</v>
      </c>
      <c r="K210" s="175">
        <v>466746423301.20001</v>
      </c>
      <c r="L210" s="175">
        <v>576925820108.40002</v>
      </c>
      <c r="M210" s="175">
        <v>3549243612180.0005</v>
      </c>
      <c r="N210" s="175">
        <v>5411060983356</v>
      </c>
      <c r="O210" s="175">
        <v>5579470261344</v>
      </c>
      <c r="P210" s="175">
        <v>5650085035980</v>
      </c>
      <c r="Q210" s="175">
        <v>5529444477060</v>
      </c>
      <c r="R210" s="175">
        <v>5719145550551.999</v>
      </c>
      <c r="S210" s="175">
        <v>5375387124744</v>
      </c>
      <c r="T210" s="175">
        <v>7920160734528</v>
      </c>
      <c r="U210" s="175">
        <v>8162321253492</v>
      </c>
      <c r="V210" s="175">
        <v>7236247676616</v>
      </c>
      <c r="W210" s="175">
        <v>7401032776284</v>
      </c>
      <c r="X210" s="175">
        <v>7812277005456</v>
      </c>
      <c r="Y210" s="175">
        <v>7425914330688</v>
      </c>
      <c r="Z210" s="175">
        <v>7947460285379.999</v>
      </c>
      <c r="AA210" s="176">
        <v>7919690778888</v>
      </c>
      <c r="AB210" s="175">
        <v>7895762637084</v>
      </c>
      <c r="AC210" s="175">
        <v>7611675038591.1523</v>
      </c>
      <c r="AD210" s="175" t="s">
        <v>903</v>
      </c>
    </row>
    <row r="211" spans="1:30" ht="14.5" hidden="1" x14ac:dyDescent="0.35">
      <c r="A211" s="70" t="s">
        <v>550</v>
      </c>
      <c r="B211" s="70" t="s">
        <v>889</v>
      </c>
      <c r="C211" s="70" t="s">
        <v>230</v>
      </c>
      <c r="D211" s="70" t="s">
        <v>890</v>
      </c>
      <c r="E211" s="70" t="s">
        <v>891</v>
      </c>
      <c r="F211" s="70" t="s">
        <v>900</v>
      </c>
      <c r="G211" s="70" t="s">
        <v>555</v>
      </c>
      <c r="H211" s="70" t="s">
        <v>566</v>
      </c>
      <c r="I211" s="174" t="s">
        <v>557</v>
      </c>
      <c r="J211" s="172">
        <v>137044405387499.98</v>
      </c>
      <c r="K211" s="172">
        <v>136479958574999.98</v>
      </c>
      <c r="L211" s="172">
        <v>143894326650000</v>
      </c>
      <c r="M211" s="172">
        <v>147529887412500</v>
      </c>
      <c r="N211" s="172">
        <v>146593039037500</v>
      </c>
      <c r="O211" s="172">
        <v>141946640087500</v>
      </c>
      <c r="P211" s="172">
        <v>143479418500000</v>
      </c>
      <c r="Q211" s="172">
        <v>140163528600000</v>
      </c>
      <c r="R211" s="172">
        <v>130838302925000</v>
      </c>
      <c r="S211" s="172">
        <v>120789631797500</v>
      </c>
      <c r="T211" s="172">
        <v>112218389110000</v>
      </c>
      <c r="U211" s="172">
        <v>105654435521250</v>
      </c>
      <c r="V211" s="172">
        <v>101614507008750</v>
      </c>
      <c r="W211" s="172">
        <v>99100008948750</v>
      </c>
      <c r="X211" s="172">
        <v>96939509518750</v>
      </c>
      <c r="Y211" s="172">
        <v>97634862410000</v>
      </c>
      <c r="Z211" s="172">
        <v>107399791555000</v>
      </c>
      <c r="AA211" s="173">
        <v>107792887086250</v>
      </c>
      <c r="AB211" s="172">
        <v>105767184497500</v>
      </c>
      <c r="AC211" s="172">
        <v>104382619028114.98</v>
      </c>
      <c r="AD211" s="172" t="s">
        <v>904</v>
      </c>
    </row>
    <row r="212" spans="1:30" ht="14.5" hidden="1" x14ac:dyDescent="0.35">
      <c r="A212" s="71" t="s">
        <v>888</v>
      </c>
      <c r="B212" s="71" t="s">
        <v>889</v>
      </c>
      <c r="C212" s="71" t="s">
        <v>230</v>
      </c>
      <c r="D212" s="71" t="s">
        <v>890</v>
      </c>
      <c r="E212" s="71" t="s">
        <v>891</v>
      </c>
      <c r="F212" s="71" t="s">
        <v>900</v>
      </c>
      <c r="G212" s="71" t="s">
        <v>555</v>
      </c>
      <c r="H212" s="71" t="s">
        <v>898</v>
      </c>
      <c r="I212" s="177" t="s">
        <v>557</v>
      </c>
      <c r="J212" s="175"/>
      <c r="K212" s="175"/>
      <c r="L212" s="175"/>
      <c r="M212" s="175"/>
      <c r="N212" s="175"/>
      <c r="O212" s="175"/>
      <c r="P212" s="175"/>
      <c r="Q212" s="175"/>
      <c r="R212" s="175"/>
      <c r="S212" s="175"/>
      <c r="T212" s="175">
        <v>259758037021.79999</v>
      </c>
      <c r="U212" s="175">
        <v>237601539192</v>
      </c>
      <c r="V212" s="175">
        <v>1158186197669.3999</v>
      </c>
      <c r="W212" s="175">
        <v>15349609728000</v>
      </c>
      <c r="X212" s="175">
        <v>14785886771520</v>
      </c>
      <c r="Y212" s="175">
        <v>21462077002560</v>
      </c>
      <c r="Z212" s="175">
        <v>33315897622620</v>
      </c>
      <c r="AA212" s="176">
        <v>43654231930620</v>
      </c>
      <c r="AB212" s="175">
        <v>49702197300000</v>
      </c>
      <c r="AC212" s="175">
        <v>79988026255763.234</v>
      </c>
      <c r="AD212" s="175" t="s">
        <v>905</v>
      </c>
    </row>
    <row r="213" spans="1:30" ht="14.5" hidden="1" x14ac:dyDescent="0.35">
      <c r="A213" s="70" t="s">
        <v>888</v>
      </c>
      <c r="B213" s="70" t="s">
        <v>889</v>
      </c>
      <c r="C213" s="70" t="s">
        <v>230</v>
      </c>
      <c r="D213" s="70" t="s">
        <v>890</v>
      </c>
      <c r="E213" s="70" t="s">
        <v>891</v>
      </c>
      <c r="F213" s="70" t="s">
        <v>906</v>
      </c>
      <c r="G213" s="70" t="s">
        <v>555</v>
      </c>
      <c r="H213" s="70" t="s">
        <v>893</v>
      </c>
      <c r="I213" s="174" t="s">
        <v>557</v>
      </c>
      <c r="J213" s="172">
        <v>454541408.15359998</v>
      </c>
      <c r="K213" s="172">
        <v>644322277.87520003</v>
      </c>
      <c r="L213" s="172">
        <v>1166134043.776</v>
      </c>
      <c r="M213" s="172">
        <v>317219711.24480003</v>
      </c>
      <c r="N213" s="172">
        <v>533427846.63040006</v>
      </c>
      <c r="O213" s="172">
        <v>1066497710.8352001</v>
      </c>
      <c r="P213" s="172">
        <v>8963909700.3519993</v>
      </c>
      <c r="Q213" s="172">
        <v>8391140700.1600008</v>
      </c>
      <c r="R213" s="172">
        <v>6054530994.1760006</v>
      </c>
      <c r="S213" s="172">
        <v>3853325441.408</v>
      </c>
      <c r="T213" s="172">
        <v>2946709540.48</v>
      </c>
      <c r="U213" s="172">
        <v>6510780645.7204762</v>
      </c>
      <c r="V213" s="172">
        <v>10200227783.586132</v>
      </c>
      <c r="W213" s="172">
        <v>28975716367.822315</v>
      </c>
      <c r="X213" s="172">
        <v>31807767852.799999</v>
      </c>
      <c r="Y213" s="172">
        <v>62960951422.720001</v>
      </c>
      <c r="Z213" s="172">
        <v>76394097657.600006</v>
      </c>
      <c r="AA213" s="173">
        <v>78188649424.639999</v>
      </c>
      <c r="AB213" s="172">
        <v>82590133406.720001</v>
      </c>
      <c r="AC213" s="172">
        <v>92796707248.383514</v>
      </c>
      <c r="AD213" s="172" t="s">
        <v>907</v>
      </c>
    </row>
    <row r="214" spans="1:30" ht="14.5" hidden="1" x14ac:dyDescent="0.35">
      <c r="A214" s="71" t="s">
        <v>550</v>
      </c>
      <c r="B214" s="71" t="s">
        <v>889</v>
      </c>
      <c r="C214" s="71" t="s">
        <v>230</v>
      </c>
      <c r="D214" s="71" t="s">
        <v>890</v>
      </c>
      <c r="E214" s="71" t="s">
        <v>891</v>
      </c>
      <c r="F214" s="71" t="s">
        <v>906</v>
      </c>
      <c r="G214" s="71" t="s">
        <v>555</v>
      </c>
      <c r="H214" s="71" t="s">
        <v>562</v>
      </c>
      <c r="I214" s="177" t="s">
        <v>557</v>
      </c>
      <c r="J214" s="175">
        <v>644605222409.3999</v>
      </c>
      <c r="K214" s="175">
        <v>729355659568.20007</v>
      </c>
      <c r="L214" s="175">
        <v>847417106432.40002</v>
      </c>
      <c r="M214" s="175">
        <v>1013480194012.2</v>
      </c>
      <c r="N214" s="175">
        <v>1167018149507.4001</v>
      </c>
      <c r="O214" s="175">
        <v>1324600050323.3999</v>
      </c>
      <c r="P214" s="175">
        <v>1465839251832</v>
      </c>
      <c r="Q214" s="175">
        <v>1588325970930</v>
      </c>
      <c r="R214" s="175">
        <v>1570691770236</v>
      </c>
      <c r="S214" s="175">
        <v>1544560401150</v>
      </c>
      <c r="T214" s="175">
        <v>1520336352558</v>
      </c>
      <c r="U214" s="175">
        <v>1460251900621.958</v>
      </c>
      <c r="V214" s="175">
        <v>1417449275419.1455</v>
      </c>
      <c r="W214" s="175">
        <v>1336890289453.7588</v>
      </c>
      <c r="X214" s="175">
        <v>1333008158607.5999</v>
      </c>
      <c r="Y214" s="175">
        <v>1359766767170.3999</v>
      </c>
      <c r="Z214" s="175">
        <v>1304018494812.6001</v>
      </c>
      <c r="AA214" s="176">
        <v>1298298973184.3999</v>
      </c>
      <c r="AB214" s="175">
        <v>1209476935077</v>
      </c>
      <c r="AC214" s="175">
        <v>1066654647835.8878</v>
      </c>
      <c r="AD214" s="175" t="s">
        <v>908</v>
      </c>
    </row>
    <row r="215" spans="1:30" ht="14.5" hidden="1" x14ac:dyDescent="0.35">
      <c r="A215" s="70" t="s">
        <v>888</v>
      </c>
      <c r="B215" s="70" t="s">
        <v>889</v>
      </c>
      <c r="C215" s="70" t="s">
        <v>230</v>
      </c>
      <c r="D215" s="70" t="s">
        <v>890</v>
      </c>
      <c r="E215" s="70" t="s">
        <v>891</v>
      </c>
      <c r="F215" s="70" t="s">
        <v>906</v>
      </c>
      <c r="G215" s="70" t="s">
        <v>555</v>
      </c>
      <c r="H215" s="70" t="s">
        <v>564</v>
      </c>
      <c r="I215" s="174" t="s">
        <v>557</v>
      </c>
      <c r="J215" s="172">
        <v>50459484311.040001</v>
      </c>
      <c r="K215" s="172">
        <v>63104128675.559998</v>
      </c>
      <c r="L215" s="172">
        <v>71160617107.440002</v>
      </c>
      <c r="M215" s="172">
        <v>401603124871.20001</v>
      </c>
      <c r="N215" s="172">
        <v>580739840184</v>
      </c>
      <c r="O215" s="172">
        <v>596594616752.40002</v>
      </c>
      <c r="P215" s="172">
        <v>566266176210</v>
      </c>
      <c r="Q215" s="172">
        <v>538217168538</v>
      </c>
      <c r="R215" s="172">
        <v>536553100423.19995</v>
      </c>
      <c r="S215" s="172">
        <v>522472278241.20001</v>
      </c>
      <c r="T215" s="172">
        <v>765183356405.99988</v>
      </c>
      <c r="U215" s="172">
        <v>771694593541.19995</v>
      </c>
      <c r="V215" s="172">
        <v>677887810924.80005</v>
      </c>
      <c r="W215" s="172">
        <v>671394806350.79993</v>
      </c>
      <c r="X215" s="172">
        <v>701743001870.40002</v>
      </c>
      <c r="Y215" s="172">
        <v>643002990193.19995</v>
      </c>
      <c r="Z215" s="172">
        <v>591129196870.80005</v>
      </c>
      <c r="AA215" s="173">
        <v>574701555842.40002</v>
      </c>
      <c r="AB215" s="172">
        <v>566230649006.40002</v>
      </c>
      <c r="AC215" s="172">
        <v>540215507488.19373</v>
      </c>
      <c r="AD215" s="172" t="s">
        <v>909</v>
      </c>
    </row>
    <row r="216" spans="1:30" ht="14.5" hidden="1" x14ac:dyDescent="0.35">
      <c r="A216" s="71" t="s">
        <v>550</v>
      </c>
      <c r="B216" s="71" t="s">
        <v>889</v>
      </c>
      <c r="C216" s="71" t="s">
        <v>230</v>
      </c>
      <c r="D216" s="71" t="s">
        <v>890</v>
      </c>
      <c r="E216" s="71" t="s">
        <v>891</v>
      </c>
      <c r="F216" s="71" t="s">
        <v>906</v>
      </c>
      <c r="G216" s="71" t="s">
        <v>555</v>
      </c>
      <c r="H216" s="71" t="s">
        <v>566</v>
      </c>
      <c r="I216" s="177" t="s">
        <v>557</v>
      </c>
      <c r="J216" s="175">
        <v>19876961837500</v>
      </c>
      <c r="K216" s="175">
        <v>18452093980000</v>
      </c>
      <c r="L216" s="175">
        <v>17748571351250</v>
      </c>
      <c r="M216" s="175">
        <v>16693264895000</v>
      </c>
      <c r="N216" s="175">
        <v>15733036150000</v>
      </c>
      <c r="O216" s="175">
        <v>15177892771250</v>
      </c>
      <c r="P216" s="175">
        <v>14379879446250</v>
      </c>
      <c r="Q216" s="175">
        <v>13643037345000</v>
      </c>
      <c r="R216" s="175">
        <v>12274857576250</v>
      </c>
      <c r="S216" s="175">
        <v>11740407276500</v>
      </c>
      <c r="T216" s="175">
        <v>10841654166750</v>
      </c>
      <c r="U216" s="175">
        <v>9988942378500</v>
      </c>
      <c r="V216" s="175">
        <v>9519192652500</v>
      </c>
      <c r="W216" s="175">
        <v>8989992792750</v>
      </c>
      <c r="X216" s="175">
        <v>8707656213749.999</v>
      </c>
      <c r="Y216" s="175">
        <v>8454111598999.999</v>
      </c>
      <c r="Z216" s="175">
        <v>7988357317375</v>
      </c>
      <c r="AA216" s="176">
        <v>7822115995125</v>
      </c>
      <c r="AB216" s="175">
        <v>7584906522000</v>
      </c>
      <c r="AC216" s="175">
        <v>7408239214874.0762</v>
      </c>
      <c r="AD216" s="175" t="s">
        <v>910</v>
      </c>
    </row>
    <row r="217" spans="1:30" ht="14.5" hidden="1" x14ac:dyDescent="0.35">
      <c r="A217" s="70" t="s">
        <v>888</v>
      </c>
      <c r="B217" s="70" t="s">
        <v>889</v>
      </c>
      <c r="C217" s="70" t="s">
        <v>230</v>
      </c>
      <c r="D217" s="70" t="s">
        <v>890</v>
      </c>
      <c r="E217" s="70" t="s">
        <v>891</v>
      </c>
      <c r="F217" s="70" t="s">
        <v>906</v>
      </c>
      <c r="G217" s="70" t="s">
        <v>555</v>
      </c>
      <c r="H217" s="70" t="s">
        <v>898</v>
      </c>
      <c r="I217" s="174" t="s">
        <v>557</v>
      </c>
      <c r="J217" s="172"/>
      <c r="K217" s="172"/>
      <c r="L217" s="172"/>
      <c r="M217" s="172"/>
      <c r="N217" s="172"/>
      <c r="O217" s="172"/>
      <c r="P217" s="172"/>
      <c r="Q217" s="172"/>
      <c r="R217" s="172"/>
      <c r="S217" s="172"/>
      <c r="T217" s="172">
        <v>1159499993.8806</v>
      </c>
      <c r="U217" s="172">
        <v>1009720804.5395999</v>
      </c>
      <c r="V217" s="172">
        <v>4852766423.4540005</v>
      </c>
      <c r="W217" s="172">
        <v>60985650000</v>
      </c>
      <c r="X217" s="172">
        <v>57932202879.419998</v>
      </c>
      <c r="Y217" s="172">
        <v>88657250029.020004</v>
      </c>
      <c r="Z217" s="172">
        <v>128912449966.08</v>
      </c>
      <c r="AA217" s="173">
        <v>166339485999.60001</v>
      </c>
      <c r="AB217" s="172">
        <v>185138799979.80002</v>
      </c>
      <c r="AC217" s="172">
        <v>292094639944.37152</v>
      </c>
      <c r="AD217" s="172" t="s">
        <v>911</v>
      </c>
    </row>
    <row r="218" spans="1:30" ht="14.5" hidden="1" x14ac:dyDescent="0.35">
      <c r="A218" s="71" t="s">
        <v>888</v>
      </c>
      <c r="B218" s="71" t="s">
        <v>912</v>
      </c>
      <c r="C218" s="71" t="s">
        <v>230</v>
      </c>
      <c r="D218" s="71" t="s">
        <v>890</v>
      </c>
      <c r="E218" s="71" t="s">
        <v>913</v>
      </c>
      <c r="F218" s="71" t="s">
        <v>914</v>
      </c>
      <c r="G218" s="71" t="s">
        <v>555</v>
      </c>
      <c r="H218" s="71" t="s">
        <v>893</v>
      </c>
      <c r="I218" s="177" t="s">
        <v>557</v>
      </c>
      <c r="J218" s="175">
        <v>849796306.06079996</v>
      </c>
      <c r="K218" s="175">
        <v>916042249.65120006</v>
      </c>
      <c r="L218" s="175">
        <v>1401492554.24</v>
      </c>
      <c r="M218" s="175">
        <v>284956815.91040003</v>
      </c>
      <c r="N218" s="175">
        <v>410375931.71200001</v>
      </c>
      <c r="O218" s="175">
        <v>571008710.39999998</v>
      </c>
      <c r="P218" s="175">
        <v>3820199466.8800001</v>
      </c>
      <c r="Q218" s="175">
        <v>3014692885.7599998</v>
      </c>
      <c r="R218" s="175">
        <v>2008459284.096</v>
      </c>
      <c r="S218" s="175">
        <v>1578974249.0880001</v>
      </c>
      <c r="T218" s="175">
        <v>1561106864.6400001</v>
      </c>
      <c r="U218" s="175">
        <v>4957929416.1700974</v>
      </c>
      <c r="V218" s="175">
        <v>12687169886.375946</v>
      </c>
      <c r="W218" s="175">
        <v>44572582853.466957</v>
      </c>
      <c r="X218" s="175">
        <v>64736071729.919998</v>
      </c>
      <c r="Y218" s="175">
        <v>208340103974.40002</v>
      </c>
      <c r="Z218" s="175">
        <v>290260840563.20001</v>
      </c>
      <c r="AA218" s="176">
        <v>334590744320</v>
      </c>
      <c r="AB218" s="175">
        <v>387644353958.40002</v>
      </c>
      <c r="AC218" s="175">
        <v>468513639092.34576</v>
      </c>
      <c r="AD218" s="175" t="s">
        <v>915</v>
      </c>
    </row>
    <row r="219" spans="1:30" ht="14.5" hidden="1" x14ac:dyDescent="0.35">
      <c r="A219" s="70" t="s">
        <v>550</v>
      </c>
      <c r="B219" s="70" t="s">
        <v>912</v>
      </c>
      <c r="C219" s="70" t="s">
        <v>230</v>
      </c>
      <c r="D219" s="70" t="s">
        <v>890</v>
      </c>
      <c r="E219" s="70" t="s">
        <v>913</v>
      </c>
      <c r="F219" s="70" t="s">
        <v>914</v>
      </c>
      <c r="G219" s="70" t="s">
        <v>555</v>
      </c>
      <c r="H219" s="70" t="s">
        <v>562</v>
      </c>
      <c r="I219" s="174" t="s">
        <v>557</v>
      </c>
      <c r="J219" s="172">
        <v>1205133629281.8</v>
      </c>
      <c r="K219" s="172">
        <v>1036935431411.3999</v>
      </c>
      <c r="L219" s="172">
        <v>1018449612528</v>
      </c>
      <c r="M219" s="172">
        <v>910403984477.40002</v>
      </c>
      <c r="N219" s="172">
        <v>897808697940</v>
      </c>
      <c r="O219" s="172">
        <v>709198115336.40002</v>
      </c>
      <c r="P219" s="172">
        <v>624704901718.20007</v>
      </c>
      <c r="Q219" s="172">
        <v>570639341634</v>
      </c>
      <c r="R219" s="172">
        <v>521042913385.20001</v>
      </c>
      <c r="S219" s="172">
        <v>632913346303.20007</v>
      </c>
      <c r="T219" s="172">
        <v>805443320441.40002</v>
      </c>
      <c r="U219" s="172">
        <v>1111975083653.3262</v>
      </c>
      <c r="V219" s="172">
        <v>1763040997160.6274</v>
      </c>
      <c r="W219" s="172">
        <v>2056503191725.2571</v>
      </c>
      <c r="X219" s="172">
        <v>2712976030662</v>
      </c>
      <c r="Y219" s="172">
        <v>4499518245012</v>
      </c>
      <c r="Z219" s="172">
        <v>4954643303886</v>
      </c>
      <c r="AA219" s="173">
        <v>5555778530256</v>
      </c>
      <c r="AB219" s="172">
        <v>5676819612000</v>
      </c>
      <c r="AC219" s="172">
        <v>5385372030759.3447</v>
      </c>
      <c r="AD219" s="172" t="s">
        <v>916</v>
      </c>
    </row>
    <row r="220" spans="1:30" ht="14.5" hidden="1" x14ac:dyDescent="0.35">
      <c r="A220" s="71" t="s">
        <v>888</v>
      </c>
      <c r="B220" s="71" t="s">
        <v>912</v>
      </c>
      <c r="C220" s="71" t="s">
        <v>230</v>
      </c>
      <c r="D220" s="71" t="s">
        <v>890</v>
      </c>
      <c r="E220" s="71" t="s">
        <v>913</v>
      </c>
      <c r="F220" s="71" t="s">
        <v>914</v>
      </c>
      <c r="G220" s="71" t="s">
        <v>555</v>
      </c>
      <c r="H220" s="71" t="s">
        <v>564</v>
      </c>
      <c r="I220" s="177" t="s">
        <v>557</v>
      </c>
      <c r="J220" s="175">
        <v>1899448570740</v>
      </c>
      <c r="K220" s="175">
        <v>2656962777756</v>
      </c>
      <c r="L220" s="175">
        <v>3298065056664</v>
      </c>
      <c r="M220" s="175">
        <v>20216641498200</v>
      </c>
      <c r="N220" s="175">
        <v>31462275919200</v>
      </c>
      <c r="O220" s="175">
        <v>34247739536640</v>
      </c>
      <c r="P220" s="175">
        <v>34199675023080</v>
      </c>
      <c r="Q220" s="175">
        <v>34066687349519.996</v>
      </c>
      <c r="R220" s="175">
        <v>36168576787560</v>
      </c>
      <c r="S220" s="175">
        <v>36142291299240</v>
      </c>
      <c r="T220" s="175">
        <v>55602044458800.008</v>
      </c>
      <c r="U220" s="175">
        <v>59233098918840</v>
      </c>
      <c r="V220" s="175">
        <v>54469781473800.008</v>
      </c>
      <c r="W220" s="175">
        <v>56584296725880.008</v>
      </c>
      <c r="X220" s="175">
        <v>61481552537160</v>
      </c>
      <c r="Y220" s="175">
        <v>59644532267039.992</v>
      </c>
      <c r="Z220" s="175">
        <v>59717558587680</v>
      </c>
      <c r="AA220" s="176">
        <v>59354268818880.008</v>
      </c>
      <c r="AB220" s="175">
        <v>59597944782600</v>
      </c>
      <c r="AC220" s="175">
        <v>57587117873423.25</v>
      </c>
      <c r="AD220" s="175" t="s">
        <v>917</v>
      </c>
    </row>
    <row r="221" spans="1:30" ht="14.5" hidden="1" x14ac:dyDescent="0.35">
      <c r="A221" s="70" t="s">
        <v>550</v>
      </c>
      <c r="B221" s="70" t="s">
        <v>912</v>
      </c>
      <c r="C221" s="70" t="s">
        <v>230</v>
      </c>
      <c r="D221" s="70" t="s">
        <v>890</v>
      </c>
      <c r="E221" s="70" t="s">
        <v>913</v>
      </c>
      <c r="F221" s="70" t="s">
        <v>914</v>
      </c>
      <c r="G221" s="70" t="s">
        <v>555</v>
      </c>
      <c r="H221" s="70" t="s">
        <v>566</v>
      </c>
      <c r="I221" s="174" t="s">
        <v>557</v>
      </c>
      <c r="J221" s="172">
        <v>748229342187500</v>
      </c>
      <c r="K221" s="172">
        <v>776914726575000</v>
      </c>
      <c r="L221" s="172">
        <v>822589029675000</v>
      </c>
      <c r="M221" s="172">
        <v>840336468812500</v>
      </c>
      <c r="N221" s="172">
        <v>852356064012500</v>
      </c>
      <c r="O221" s="172">
        <v>871292673000000</v>
      </c>
      <c r="P221" s="172">
        <v>868473563500000</v>
      </c>
      <c r="Q221" s="172">
        <v>863541921150000</v>
      </c>
      <c r="R221" s="172">
        <v>827437449250000</v>
      </c>
      <c r="S221" s="172">
        <v>812148773112500</v>
      </c>
      <c r="T221" s="172">
        <v>787808741462500</v>
      </c>
      <c r="U221" s="172">
        <v>766723023525000</v>
      </c>
      <c r="V221" s="172">
        <v>764888135225000</v>
      </c>
      <c r="W221" s="172">
        <v>757665109912500</v>
      </c>
      <c r="X221" s="172">
        <v>762900693775000</v>
      </c>
      <c r="Y221" s="172">
        <v>784197802725000</v>
      </c>
      <c r="Z221" s="172">
        <v>807006655487500</v>
      </c>
      <c r="AA221" s="173">
        <v>807855783200000</v>
      </c>
      <c r="AB221" s="172">
        <v>798340465800000</v>
      </c>
      <c r="AC221" s="172">
        <v>789720285676055.88</v>
      </c>
      <c r="AD221" s="172" t="s">
        <v>918</v>
      </c>
    </row>
    <row r="222" spans="1:30" ht="14.5" hidden="1" x14ac:dyDescent="0.35">
      <c r="A222" s="71" t="s">
        <v>888</v>
      </c>
      <c r="B222" s="71" t="s">
        <v>912</v>
      </c>
      <c r="C222" s="71" t="s">
        <v>230</v>
      </c>
      <c r="D222" s="71" t="s">
        <v>890</v>
      </c>
      <c r="E222" s="71" t="s">
        <v>913</v>
      </c>
      <c r="F222" s="71" t="s">
        <v>914</v>
      </c>
      <c r="G222" s="71" t="s">
        <v>555</v>
      </c>
      <c r="H222" s="71" t="s">
        <v>898</v>
      </c>
      <c r="I222" s="177" t="s">
        <v>557</v>
      </c>
      <c r="J222" s="175"/>
      <c r="K222" s="175"/>
      <c r="L222" s="175"/>
      <c r="M222" s="175"/>
      <c r="N222" s="175"/>
      <c r="O222" s="175"/>
      <c r="P222" s="175"/>
      <c r="Q222" s="175"/>
      <c r="R222" s="175"/>
      <c r="S222" s="175"/>
      <c r="T222" s="175">
        <v>614279546.45939994</v>
      </c>
      <c r="U222" s="175">
        <v>768897733.05540001</v>
      </c>
      <c r="V222" s="175">
        <v>6035931092.9040003</v>
      </c>
      <c r="W222" s="175">
        <v>93812676000</v>
      </c>
      <c r="X222" s="175">
        <v>117905263216.92</v>
      </c>
      <c r="Y222" s="175">
        <v>293370101179.20001</v>
      </c>
      <c r="Z222" s="175">
        <v>489805328343</v>
      </c>
      <c r="AA222" s="176">
        <v>711812428529.40002</v>
      </c>
      <c r="AB222" s="175">
        <v>868934664000</v>
      </c>
      <c r="AC222" s="175">
        <v>1474679498963.9263</v>
      </c>
      <c r="AD222" s="175" t="s">
        <v>919</v>
      </c>
    </row>
    <row r="223" spans="1:30" ht="14.5" hidden="1" x14ac:dyDescent="0.35">
      <c r="A223" s="70" t="s">
        <v>888</v>
      </c>
      <c r="B223" s="70" t="s">
        <v>920</v>
      </c>
      <c r="C223" s="70" t="s">
        <v>230</v>
      </c>
      <c r="D223" s="70" t="s">
        <v>890</v>
      </c>
      <c r="E223" s="70" t="s">
        <v>913</v>
      </c>
      <c r="F223" s="70" t="s">
        <v>921</v>
      </c>
      <c r="G223" s="70" t="s">
        <v>555</v>
      </c>
      <c r="H223" s="70" t="s">
        <v>564</v>
      </c>
      <c r="I223" s="174" t="s">
        <v>557</v>
      </c>
      <c r="J223" s="172">
        <v>7573633580.0160007</v>
      </c>
      <c r="K223" s="172">
        <v>13305803311.08</v>
      </c>
      <c r="L223" s="172">
        <v>17802549390.360001</v>
      </c>
      <c r="M223" s="172">
        <v>112041117812.40001</v>
      </c>
      <c r="N223" s="172">
        <v>176595874635.60001</v>
      </c>
      <c r="O223" s="172">
        <v>206536817264.39999</v>
      </c>
      <c r="P223" s="172">
        <v>229341842704.79999</v>
      </c>
      <c r="Q223" s="172">
        <v>243767698918.79999</v>
      </c>
      <c r="R223" s="172">
        <v>282662609468.39996</v>
      </c>
      <c r="S223" s="172">
        <v>282217786376.40002</v>
      </c>
      <c r="T223" s="172">
        <v>424777567216.80005</v>
      </c>
      <c r="U223" s="172">
        <v>453980949366</v>
      </c>
      <c r="V223" s="172">
        <v>421520438589.59998</v>
      </c>
      <c r="W223" s="172">
        <v>440883456451.20001</v>
      </c>
      <c r="X223" s="172">
        <v>476864829571.19995</v>
      </c>
      <c r="Y223" s="172">
        <v>474578990625.59998</v>
      </c>
      <c r="Z223" s="172">
        <v>469853857435.19995</v>
      </c>
      <c r="AA223" s="173">
        <v>476808208464.00006</v>
      </c>
      <c r="AB223" s="172">
        <v>491432479641.59998</v>
      </c>
      <c r="AC223" s="172">
        <v>488245123554.36981</v>
      </c>
      <c r="AD223" s="172" t="s">
        <v>922</v>
      </c>
    </row>
    <row r="224" spans="1:30" ht="14.5" hidden="1" x14ac:dyDescent="0.35">
      <c r="A224" s="71" t="s">
        <v>550</v>
      </c>
      <c r="B224" s="71" t="s">
        <v>920</v>
      </c>
      <c r="C224" s="71" t="s">
        <v>230</v>
      </c>
      <c r="D224" s="71" t="s">
        <v>890</v>
      </c>
      <c r="E224" s="71" t="s">
        <v>913</v>
      </c>
      <c r="F224" s="71" t="s">
        <v>921</v>
      </c>
      <c r="G224" s="71" t="s">
        <v>555</v>
      </c>
      <c r="H224" s="71" t="s">
        <v>566</v>
      </c>
      <c r="I224" s="177" t="s">
        <v>557</v>
      </c>
      <c r="J224" s="175">
        <v>2983400003000</v>
      </c>
      <c r="K224" s="175">
        <v>3890711088625</v>
      </c>
      <c r="L224" s="175">
        <v>4440234373000</v>
      </c>
      <c r="M224" s="175">
        <v>4657165103875</v>
      </c>
      <c r="N224" s="175">
        <v>4784223652750</v>
      </c>
      <c r="O224" s="175">
        <v>5254478632000</v>
      </c>
      <c r="P224" s="175">
        <v>5823953802500</v>
      </c>
      <c r="Q224" s="175">
        <v>6179163382625</v>
      </c>
      <c r="R224" s="175">
        <v>6466542213000</v>
      </c>
      <c r="S224" s="175">
        <v>6341679531500</v>
      </c>
      <c r="T224" s="175">
        <v>6018546330125</v>
      </c>
      <c r="U224" s="175">
        <v>5876404450750</v>
      </c>
      <c r="V224" s="175">
        <v>5919171575625</v>
      </c>
      <c r="W224" s="175">
        <v>5903440209125</v>
      </c>
      <c r="X224" s="175">
        <v>5917230361000</v>
      </c>
      <c r="Y224" s="175">
        <v>6239696876125</v>
      </c>
      <c r="Z224" s="175">
        <v>6349475749125</v>
      </c>
      <c r="AA224" s="176">
        <v>6489714663375</v>
      </c>
      <c r="AB224" s="175">
        <v>6582952417875</v>
      </c>
      <c r="AC224" s="175">
        <v>6695543946155.8096</v>
      </c>
      <c r="AD224" s="175" t="s">
        <v>923</v>
      </c>
    </row>
    <row r="225" spans="1:30" ht="14.5" hidden="1" x14ac:dyDescent="0.35">
      <c r="A225" s="70" t="s">
        <v>888</v>
      </c>
      <c r="B225" s="70" t="s">
        <v>924</v>
      </c>
      <c r="C225" s="70" t="s">
        <v>230</v>
      </c>
      <c r="D225" s="70" t="s">
        <v>890</v>
      </c>
      <c r="E225" s="70" t="s">
        <v>913</v>
      </c>
      <c r="F225" s="70" t="s">
        <v>925</v>
      </c>
      <c r="G225" s="70" t="s">
        <v>555</v>
      </c>
      <c r="H225" s="70" t="s">
        <v>893</v>
      </c>
      <c r="I225" s="174" t="s">
        <v>557</v>
      </c>
      <c r="J225" s="172">
        <v>3323090545.5359998</v>
      </c>
      <c r="K225" s="172">
        <v>3597500340.6079998</v>
      </c>
      <c r="L225" s="172">
        <v>5273550844.0319996</v>
      </c>
      <c r="M225" s="172">
        <v>1089779197.3888001</v>
      </c>
      <c r="N225" s="172">
        <v>1454326205.9520001</v>
      </c>
      <c r="O225" s="172">
        <v>2209492966.5279999</v>
      </c>
      <c r="P225" s="172">
        <v>14980430812.16</v>
      </c>
      <c r="Q225" s="172">
        <v>11789784789.119999</v>
      </c>
      <c r="R225" s="172">
        <v>7661791196.8000002</v>
      </c>
      <c r="S225" s="172">
        <v>5194264433.408</v>
      </c>
      <c r="T225" s="172">
        <v>4527030834.816</v>
      </c>
      <c r="U225" s="172">
        <v>12284324132.313108</v>
      </c>
      <c r="V225" s="172">
        <v>22749440774.647884</v>
      </c>
      <c r="W225" s="172">
        <v>75600456388.136505</v>
      </c>
      <c r="X225" s="172">
        <v>98069977397.76001</v>
      </c>
      <c r="Y225" s="172">
        <v>214706418496</v>
      </c>
      <c r="Z225" s="172">
        <v>240634197184</v>
      </c>
      <c r="AA225" s="173">
        <v>263994853708.79999</v>
      </c>
      <c r="AB225" s="172">
        <v>297987920499.20001</v>
      </c>
      <c r="AC225" s="172">
        <v>353510308840.46674</v>
      </c>
      <c r="AD225" s="172" t="s">
        <v>926</v>
      </c>
    </row>
    <row r="226" spans="1:30" ht="14.5" hidden="1" x14ac:dyDescent="0.35">
      <c r="A226" s="71" t="s">
        <v>550</v>
      </c>
      <c r="B226" s="71" t="s">
        <v>924</v>
      </c>
      <c r="C226" s="71" t="s">
        <v>230</v>
      </c>
      <c r="D226" s="71" t="s">
        <v>890</v>
      </c>
      <c r="E226" s="71" t="s">
        <v>913</v>
      </c>
      <c r="F226" s="71" t="s">
        <v>925</v>
      </c>
      <c r="G226" s="71" t="s">
        <v>555</v>
      </c>
      <c r="H226" s="71" t="s">
        <v>562</v>
      </c>
      <c r="I226" s="177" t="s">
        <v>557</v>
      </c>
      <c r="J226" s="175">
        <v>4712621296392</v>
      </c>
      <c r="K226" s="175">
        <v>4072274580282</v>
      </c>
      <c r="L226" s="175">
        <v>3832232855814</v>
      </c>
      <c r="M226" s="175">
        <v>3481718169504</v>
      </c>
      <c r="N226" s="175">
        <v>3181733178036</v>
      </c>
      <c r="O226" s="175">
        <v>2744210761050</v>
      </c>
      <c r="P226" s="175">
        <v>2449701550794</v>
      </c>
      <c r="Q226" s="175">
        <v>2231641923468</v>
      </c>
      <c r="R226" s="175">
        <v>1987653938718</v>
      </c>
      <c r="S226" s="175">
        <v>2082060100830</v>
      </c>
      <c r="T226" s="175">
        <v>2335693237746</v>
      </c>
      <c r="U226" s="175">
        <v>2755154664007.5718</v>
      </c>
      <c r="V226" s="175">
        <v>3161319435911.3037</v>
      </c>
      <c r="W226" s="175">
        <v>3488076523796.647</v>
      </c>
      <c r="X226" s="175">
        <v>4109941967322</v>
      </c>
      <c r="Y226" s="175">
        <v>4637011448568</v>
      </c>
      <c r="Z226" s="175">
        <v>4107535179150</v>
      </c>
      <c r="AA226" s="176">
        <v>4383555030312</v>
      </c>
      <c r="AB226" s="175">
        <v>4363854768000</v>
      </c>
      <c r="AC226" s="175">
        <v>4063455918732.2749</v>
      </c>
      <c r="AD226" s="175" t="s">
        <v>927</v>
      </c>
    </row>
    <row r="227" spans="1:30" ht="14.5" hidden="1" x14ac:dyDescent="0.35">
      <c r="A227" s="70" t="s">
        <v>888</v>
      </c>
      <c r="B227" s="70" t="s">
        <v>924</v>
      </c>
      <c r="C227" s="70" t="s">
        <v>230</v>
      </c>
      <c r="D227" s="70" t="s">
        <v>890</v>
      </c>
      <c r="E227" s="70" t="s">
        <v>913</v>
      </c>
      <c r="F227" s="70" t="s">
        <v>925</v>
      </c>
      <c r="G227" s="70" t="s">
        <v>555</v>
      </c>
      <c r="H227" s="70" t="s">
        <v>564</v>
      </c>
      <c r="I227" s="174" t="s">
        <v>557</v>
      </c>
      <c r="J227" s="172">
        <v>2346589681296</v>
      </c>
      <c r="K227" s="172">
        <v>3105772086984.0005</v>
      </c>
      <c r="L227" s="172">
        <v>3728524210488</v>
      </c>
      <c r="M227" s="172">
        <v>21018688924800</v>
      </c>
      <c r="N227" s="172">
        <v>31571000081040</v>
      </c>
      <c r="O227" s="172">
        <v>32934489044519.996</v>
      </c>
      <c r="P227" s="172">
        <v>32491746834960</v>
      </c>
      <c r="Q227" s="172">
        <v>32138905618680</v>
      </c>
      <c r="R227" s="172">
        <v>33867437613240</v>
      </c>
      <c r="S227" s="172">
        <v>34381473863519.996</v>
      </c>
      <c r="T227" s="172">
        <v>53119525910640</v>
      </c>
      <c r="U227" s="172">
        <v>56916790528080</v>
      </c>
      <c r="V227" s="172">
        <v>53093895931440</v>
      </c>
      <c r="W227" s="172">
        <v>56107459470720</v>
      </c>
      <c r="X227" s="172">
        <v>60869779521600</v>
      </c>
      <c r="Y227" s="172">
        <v>59951488949520</v>
      </c>
      <c r="Z227" s="172">
        <v>59519263592880.008</v>
      </c>
      <c r="AA227" s="173">
        <v>59867890121760</v>
      </c>
      <c r="AB227" s="172">
        <v>60983973609720</v>
      </c>
      <c r="AC227" s="172">
        <v>59863116622330.258</v>
      </c>
      <c r="AD227" s="172" t="s">
        <v>928</v>
      </c>
    </row>
    <row r="228" spans="1:30" ht="14.5" hidden="1" x14ac:dyDescent="0.35">
      <c r="A228" s="71" t="s">
        <v>550</v>
      </c>
      <c r="B228" s="71" t="s">
        <v>924</v>
      </c>
      <c r="C228" s="71" t="s">
        <v>230</v>
      </c>
      <c r="D228" s="71" t="s">
        <v>890</v>
      </c>
      <c r="E228" s="71" t="s">
        <v>913</v>
      </c>
      <c r="F228" s="71" t="s">
        <v>925</v>
      </c>
      <c r="G228" s="71" t="s">
        <v>555</v>
      </c>
      <c r="H228" s="71" t="s">
        <v>566</v>
      </c>
      <c r="I228" s="177" t="s">
        <v>557</v>
      </c>
      <c r="J228" s="175">
        <v>924366829750000</v>
      </c>
      <c r="K228" s="175">
        <v>908149746000000</v>
      </c>
      <c r="L228" s="175">
        <v>929952278012500</v>
      </c>
      <c r="M228" s="175">
        <v>873674830287500</v>
      </c>
      <c r="N228" s="175">
        <v>855301550175000</v>
      </c>
      <c r="O228" s="175">
        <v>837882423250000</v>
      </c>
      <c r="P228" s="175">
        <v>825102084725000</v>
      </c>
      <c r="Q228" s="175">
        <v>814675404650000</v>
      </c>
      <c r="R228" s="175">
        <v>774793720962500</v>
      </c>
      <c r="S228" s="175">
        <v>772581671287500</v>
      </c>
      <c r="T228" s="175">
        <v>752634678487500</v>
      </c>
      <c r="U228" s="175">
        <v>736740344825000</v>
      </c>
      <c r="V228" s="175">
        <v>745567357750000</v>
      </c>
      <c r="W228" s="175">
        <v>751280247462500</v>
      </c>
      <c r="X228" s="175">
        <v>755309440162500</v>
      </c>
      <c r="Y228" s="175">
        <v>788233625400000</v>
      </c>
      <c r="Z228" s="175">
        <v>804326951475000</v>
      </c>
      <c r="AA228" s="176">
        <v>814846551487500</v>
      </c>
      <c r="AB228" s="175">
        <v>816906926487500</v>
      </c>
      <c r="AC228" s="175">
        <v>820932168610704.75</v>
      </c>
      <c r="AD228" s="175" t="s">
        <v>929</v>
      </c>
    </row>
    <row r="229" spans="1:30" ht="14.5" hidden="1" x14ac:dyDescent="0.35">
      <c r="A229" s="70" t="s">
        <v>888</v>
      </c>
      <c r="B229" s="70" t="s">
        <v>924</v>
      </c>
      <c r="C229" s="70" t="s">
        <v>230</v>
      </c>
      <c r="D229" s="70" t="s">
        <v>890</v>
      </c>
      <c r="E229" s="70" t="s">
        <v>913</v>
      </c>
      <c r="F229" s="70" t="s">
        <v>925</v>
      </c>
      <c r="G229" s="70" t="s">
        <v>555</v>
      </c>
      <c r="H229" s="70" t="s">
        <v>898</v>
      </c>
      <c r="I229" s="174" t="s">
        <v>557</v>
      </c>
      <c r="J229" s="172"/>
      <c r="K229" s="172"/>
      <c r="L229" s="172"/>
      <c r="M229" s="172"/>
      <c r="N229" s="172"/>
      <c r="O229" s="172"/>
      <c r="P229" s="172"/>
      <c r="Q229" s="172"/>
      <c r="R229" s="172"/>
      <c r="S229" s="172"/>
      <c r="T229" s="172">
        <v>1781340221.4119999</v>
      </c>
      <c r="U229" s="172">
        <v>1905107593.2059999</v>
      </c>
      <c r="V229" s="172">
        <v>10823064414.552</v>
      </c>
      <c r="W229" s="172">
        <v>159117450000</v>
      </c>
      <c r="X229" s="172">
        <v>178617055219.80002</v>
      </c>
      <c r="Y229" s="172">
        <v>302334704233.79999</v>
      </c>
      <c r="Z229" s="172">
        <v>406062050015.40002</v>
      </c>
      <c r="AA229" s="173">
        <v>561625870212.59998</v>
      </c>
      <c r="AB229" s="172">
        <v>667962918000</v>
      </c>
      <c r="AC229" s="172">
        <v>1112698547862.1311</v>
      </c>
      <c r="AD229" s="172" t="s">
        <v>930</v>
      </c>
    </row>
    <row r="230" spans="1:30" ht="14.5" hidden="1" x14ac:dyDescent="0.35">
      <c r="A230" s="71" t="s">
        <v>550</v>
      </c>
      <c r="B230" s="71" t="s">
        <v>889</v>
      </c>
      <c r="C230" s="71" t="s">
        <v>230</v>
      </c>
      <c r="D230" s="71" t="s">
        <v>890</v>
      </c>
      <c r="E230" s="71" t="s">
        <v>561</v>
      </c>
      <c r="F230" s="71" t="s">
        <v>26</v>
      </c>
      <c r="G230" s="71" t="s">
        <v>555</v>
      </c>
      <c r="H230" s="71" t="s">
        <v>656</v>
      </c>
      <c r="I230" s="177" t="s">
        <v>557</v>
      </c>
      <c r="J230" s="175"/>
      <c r="K230" s="175"/>
      <c r="L230" s="175"/>
      <c r="M230" s="175"/>
      <c r="N230" s="175"/>
      <c r="O230" s="175"/>
      <c r="P230" s="175"/>
      <c r="Q230" s="175"/>
      <c r="R230" s="175"/>
      <c r="S230" s="175"/>
      <c r="T230" s="175"/>
      <c r="U230" s="175">
        <v>181780196508.38</v>
      </c>
      <c r="V230" s="175">
        <v>183939147027.07001</v>
      </c>
      <c r="W230" s="175">
        <v>145459964233.26999</v>
      </c>
      <c r="X230" s="175">
        <v>179225152255.42001</v>
      </c>
      <c r="Y230" s="175">
        <v>190722508534.86002</v>
      </c>
      <c r="Z230" s="175">
        <v>125218136257.5</v>
      </c>
      <c r="AA230" s="176">
        <v>163158596906</v>
      </c>
      <c r="AB230" s="175">
        <v>234886079913</v>
      </c>
      <c r="AC230" s="175">
        <v>219775989707.17194</v>
      </c>
      <c r="AD230" s="175" t="s">
        <v>931</v>
      </c>
    </row>
    <row r="231" spans="1:30" ht="14.5" hidden="1" x14ac:dyDescent="0.35">
      <c r="A231" s="70" t="s">
        <v>550</v>
      </c>
      <c r="B231" s="70" t="s">
        <v>932</v>
      </c>
      <c r="C231" s="70" t="s">
        <v>230</v>
      </c>
      <c r="D231" s="70" t="s">
        <v>890</v>
      </c>
      <c r="E231" s="70" t="s">
        <v>561</v>
      </c>
      <c r="F231" s="70" t="s">
        <v>26</v>
      </c>
      <c r="G231" s="70" t="s">
        <v>555</v>
      </c>
      <c r="H231" s="70" t="s">
        <v>556</v>
      </c>
      <c r="I231" s="174" t="s">
        <v>557</v>
      </c>
      <c r="J231" s="172">
        <v>2251666246670.9497</v>
      </c>
      <c r="K231" s="172">
        <v>2755675580691.8774</v>
      </c>
      <c r="L231" s="172">
        <v>2852356301028.6699</v>
      </c>
      <c r="M231" s="172">
        <v>3487468551618.7329</v>
      </c>
      <c r="N231" s="172">
        <v>3915682169440.2383</v>
      </c>
      <c r="O231" s="172">
        <v>9628277409332.8438</v>
      </c>
      <c r="P231" s="172">
        <v>10113982672649.904</v>
      </c>
      <c r="Q231" s="172">
        <v>11337353512072.725</v>
      </c>
      <c r="R231" s="172">
        <v>12046903049493.877</v>
      </c>
      <c r="S231" s="172">
        <v>13147525979818.232</v>
      </c>
      <c r="T231" s="172">
        <v>13863797999552.314</v>
      </c>
      <c r="U231" s="172">
        <v>14941477527108.449</v>
      </c>
      <c r="V231" s="172">
        <v>14968247298023.289</v>
      </c>
      <c r="W231" s="172">
        <v>14489865376993.859</v>
      </c>
      <c r="X231" s="172">
        <v>15760268000000</v>
      </c>
      <c r="Y231" s="172">
        <v>18735300000000</v>
      </c>
      <c r="Z231" s="172">
        <v>19620408000000</v>
      </c>
      <c r="AA231" s="173">
        <v>22714688000000</v>
      </c>
      <c r="AB231" s="172">
        <v>25136656000000</v>
      </c>
      <c r="AC231" s="172">
        <v>26832299182054.047</v>
      </c>
      <c r="AD231" s="172" t="s">
        <v>933</v>
      </c>
    </row>
    <row r="232" spans="1:30" ht="14.5" hidden="1" x14ac:dyDescent="0.35">
      <c r="A232" s="71" t="s">
        <v>550</v>
      </c>
      <c r="B232" s="71" t="s">
        <v>934</v>
      </c>
      <c r="C232" s="71" t="s">
        <v>230</v>
      </c>
      <c r="D232" s="71" t="s">
        <v>935</v>
      </c>
      <c r="E232" s="71" t="s">
        <v>561</v>
      </c>
      <c r="F232" s="71" t="s">
        <v>26</v>
      </c>
      <c r="G232" s="71" t="s">
        <v>555</v>
      </c>
      <c r="H232" s="71" t="s">
        <v>562</v>
      </c>
      <c r="I232" s="177" t="s">
        <v>557</v>
      </c>
      <c r="J232" s="175">
        <v>25281048000000</v>
      </c>
      <c r="K232" s="175">
        <v>25424016000000</v>
      </c>
      <c r="L232" s="175">
        <v>33652818000000</v>
      </c>
      <c r="M232" s="175">
        <v>38569068000000</v>
      </c>
      <c r="N232" s="175">
        <v>39213252000000</v>
      </c>
      <c r="O232" s="175">
        <v>45012012000000</v>
      </c>
      <c r="P232" s="175">
        <v>47535342000000</v>
      </c>
      <c r="Q232" s="175">
        <v>42676362000000</v>
      </c>
      <c r="R232" s="175">
        <v>32036838000000</v>
      </c>
      <c r="S232" s="175">
        <v>26231316000000</v>
      </c>
      <c r="T232" s="175">
        <v>31066974000000</v>
      </c>
      <c r="U232" s="175">
        <v>35506986000000</v>
      </c>
      <c r="V232" s="175">
        <v>33307542000000</v>
      </c>
      <c r="W232" s="175">
        <v>32288964000000</v>
      </c>
      <c r="X232" s="175">
        <v>35481594000000</v>
      </c>
      <c r="Y232" s="175">
        <v>32612160000000</v>
      </c>
      <c r="Z232" s="175">
        <v>29235024000000</v>
      </c>
      <c r="AA232" s="176">
        <v>24647352000000</v>
      </c>
      <c r="AB232" s="175">
        <v>29855196000000</v>
      </c>
      <c r="AC232" s="175">
        <v>21617838000000</v>
      </c>
      <c r="AD232" s="175" t="s">
        <v>936</v>
      </c>
    </row>
    <row r="233" spans="1:30" ht="14.5" hidden="1" x14ac:dyDescent="0.35">
      <c r="A233" s="70" t="s">
        <v>550</v>
      </c>
      <c r="B233" s="70" t="s">
        <v>937</v>
      </c>
      <c r="C233" s="70" t="s">
        <v>230</v>
      </c>
      <c r="D233" s="70" t="s">
        <v>938</v>
      </c>
      <c r="E233" s="70" t="s">
        <v>939</v>
      </c>
      <c r="F233" s="70" t="s">
        <v>940</v>
      </c>
      <c r="G233" s="70" t="s">
        <v>555</v>
      </c>
      <c r="H233" s="70" t="s">
        <v>562</v>
      </c>
      <c r="I233" s="174" t="s">
        <v>557</v>
      </c>
      <c r="J233" s="172">
        <v>686841427026.21716</v>
      </c>
      <c r="K233" s="172">
        <v>721442221206.07947</v>
      </c>
      <c r="L233" s="172">
        <v>757414103329.55762</v>
      </c>
      <c r="M233" s="172">
        <v>794862610661.41187</v>
      </c>
      <c r="N233" s="172">
        <v>833903582595.10583</v>
      </c>
      <c r="O233" s="172">
        <v>874664311688.91846</v>
      </c>
      <c r="P233" s="172">
        <v>917284843056.79688</v>
      </c>
      <c r="Q233" s="172">
        <v>892056835317.43604</v>
      </c>
      <c r="R233" s="172">
        <v>893007027829.31848</v>
      </c>
      <c r="S233" s="172">
        <v>816041672241.63965</v>
      </c>
      <c r="T233" s="172">
        <v>4920592901547.7793</v>
      </c>
      <c r="U233" s="172">
        <v>4955135269024.4014</v>
      </c>
      <c r="V233" s="172">
        <v>5297986247965.0303</v>
      </c>
      <c r="W233" s="172">
        <v>5544472146080.0254</v>
      </c>
      <c r="X233" s="172">
        <v>5369636252467.0859</v>
      </c>
      <c r="Y233" s="172">
        <v>5317579662661.9707</v>
      </c>
      <c r="Z233" s="172">
        <v>5449867180443.6641</v>
      </c>
      <c r="AA233" s="173">
        <v>5601374663929.2764</v>
      </c>
      <c r="AB233" s="172">
        <v>5754096743953.3916</v>
      </c>
      <c r="AC233" s="172">
        <v>5908041830817.667</v>
      </c>
      <c r="AD233" s="172" t="s">
        <v>941</v>
      </c>
    </row>
    <row r="234" spans="1:30" ht="14.5" hidden="1" x14ac:dyDescent="0.35">
      <c r="A234" s="71" t="s">
        <v>550</v>
      </c>
      <c r="B234" s="71" t="s">
        <v>937</v>
      </c>
      <c r="C234" s="71" t="s">
        <v>230</v>
      </c>
      <c r="D234" s="71" t="s">
        <v>938</v>
      </c>
      <c r="E234" s="71" t="s">
        <v>939</v>
      </c>
      <c r="F234" s="71" t="s">
        <v>940</v>
      </c>
      <c r="G234" s="71" t="s">
        <v>555</v>
      </c>
      <c r="H234" s="71" t="s">
        <v>623</v>
      </c>
      <c r="I234" s="177" t="s">
        <v>557</v>
      </c>
      <c r="J234" s="175">
        <v>4788593962775.4912</v>
      </c>
      <c r="K234" s="175">
        <v>5043811334851.6377</v>
      </c>
      <c r="L234" s="175">
        <v>5309165109087.2148</v>
      </c>
      <c r="M234" s="175">
        <v>5585542910004.3877</v>
      </c>
      <c r="N234" s="175">
        <v>5873932265512.4717</v>
      </c>
      <c r="O234" s="175">
        <v>6175433400506.9229</v>
      </c>
      <c r="P234" s="175">
        <v>6491273818834.2793</v>
      </c>
      <c r="Q234" s="175">
        <v>6226465090326.7051</v>
      </c>
      <c r="R234" s="175">
        <v>6148852682093.9551</v>
      </c>
      <c r="S234" s="175">
        <v>5385045046224.8467</v>
      </c>
      <c r="T234" s="175"/>
      <c r="U234" s="175"/>
      <c r="V234" s="175"/>
      <c r="W234" s="175"/>
      <c r="X234" s="175"/>
      <c r="Y234" s="175"/>
      <c r="Z234" s="175"/>
      <c r="AA234" s="176"/>
      <c r="AB234" s="175"/>
      <c r="AC234" s="175"/>
      <c r="AD234" s="175" t="s">
        <v>942</v>
      </c>
    </row>
    <row r="235" spans="1:30" ht="14.5" hidden="1" x14ac:dyDescent="0.35">
      <c r="A235" s="70" t="s">
        <v>550</v>
      </c>
      <c r="B235" s="70" t="s">
        <v>937</v>
      </c>
      <c r="C235" s="70" t="s">
        <v>230</v>
      </c>
      <c r="D235" s="70" t="s">
        <v>938</v>
      </c>
      <c r="E235" s="70" t="s">
        <v>939</v>
      </c>
      <c r="F235" s="70" t="s">
        <v>943</v>
      </c>
      <c r="G235" s="70" t="s">
        <v>555</v>
      </c>
      <c r="H235" s="70" t="s">
        <v>562</v>
      </c>
      <c r="I235" s="174" t="s">
        <v>557</v>
      </c>
      <c r="J235" s="172">
        <v>101300358734.45595</v>
      </c>
      <c r="K235" s="172">
        <v>106849282042.34943</v>
      </c>
      <c r="L235" s="172">
        <v>112678998235.10017</v>
      </c>
      <c r="M235" s="172">
        <v>118818224071.25227</v>
      </c>
      <c r="N235" s="172">
        <v>125299327766.00029</v>
      </c>
      <c r="O235" s="172">
        <v>132158825120.5098</v>
      </c>
      <c r="P235" s="172">
        <v>139437946909.22543</v>
      </c>
      <c r="Q235" s="172">
        <v>135353052303.8503</v>
      </c>
      <c r="R235" s="172">
        <v>140784529090.14804</v>
      </c>
      <c r="S235" s="172">
        <v>129137749051.40169</v>
      </c>
      <c r="T235" s="172">
        <v>10371318519632.053</v>
      </c>
      <c r="U235" s="172">
        <v>10030482368685.969</v>
      </c>
      <c r="V235" s="172">
        <v>10329482990202.074</v>
      </c>
      <c r="W235" s="172">
        <v>14233021320020.672</v>
      </c>
      <c r="X235" s="172">
        <v>15191139399493.92</v>
      </c>
      <c r="Y235" s="172">
        <v>15063193625992.527</v>
      </c>
      <c r="Z235" s="172">
        <v>15561441718201.162</v>
      </c>
      <c r="AA235" s="173">
        <v>16128846144937.234</v>
      </c>
      <c r="AB235" s="172">
        <v>16698562460669.281</v>
      </c>
      <c r="AC235" s="172">
        <v>17270774938958.846</v>
      </c>
      <c r="AD235" s="172" t="s">
        <v>944</v>
      </c>
    </row>
    <row r="236" spans="1:30" ht="14.5" hidden="1" x14ac:dyDescent="0.35">
      <c r="A236" s="71" t="s">
        <v>550</v>
      </c>
      <c r="B236" s="71" t="s">
        <v>937</v>
      </c>
      <c r="C236" s="71" t="s">
        <v>230</v>
      </c>
      <c r="D236" s="71" t="s">
        <v>938</v>
      </c>
      <c r="E236" s="71" t="s">
        <v>939</v>
      </c>
      <c r="F236" s="71" t="s">
        <v>943</v>
      </c>
      <c r="G236" s="71" t="s">
        <v>555</v>
      </c>
      <c r="H236" s="71" t="s">
        <v>623</v>
      </c>
      <c r="I236" s="177" t="s">
        <v>557</v>
      </c>
      <c r="J236" s="175">
        <v>5610979781384.2051</v>
      </c>
      <c r="K236" s="175">
        <v>5890084092507.9707</v>
      </c>
      <c r="L236" s="175">
        <v>6180327002996.334</v>
      </c>
      <c r="M236" s="175">
        <v>6482510565622.6484</v>
      </c>
      <c r="N236" s="175">
        <v>6797510848314.25</v>
      </c>
      <c r="O236" s="175">
        <v>7126285622457.8584</v>
      </c>
      <c r="P236" s="175">
        <v>7469882997476.2578</v>
      </c>
      <c r="Q236" s="175">
        <v>7266231180651.0801</v>
      </c>
      <c r="R236" s="175">
        <v>7084201832434.8525</v>
      </c>
      <c r="S236" s="175">
        <v>6151957451165.2588</v>
      </c>
      <c r="T236" s="175">
        <v>3129396931958.8315</v>
      </c>
      <c r="U236" s="175">
        <v>3097721796578.3184</v>
      </c>
      <c r="V236" s="175">
        <v>1940469022936.2432</v>
      </c>
      <c r="W236" s="175"/>
      <c r="X236" s="175"/>
      <c r="Y236" s="175"/>
      <c r="Z236" s="175"/>
      <c r="AA236" s="176"/>
      <c r="AB236" s="175"/>
      <c r="AC236" s="175"/>
      <c r="AD236" s="175" t="s">
        <v>945</v>
      </c>
    </row>
    <row r="237" spans="1:30" ht="14.5" hidden="1" x14ac:dyDescent="0.35">
      <c r="A237" s="70" t="s">
        <v>550</v>
      </c>
      <c r="B237" s="70" t="s">
        <v>946</v>
      </c>
      <c r="C237" s="70" t="s">
        <v>230</v>
      </c>
      <c r="D237" s="70" t="s">
        <v>938</v>
      </c>
      <c r="E237" s="70" t="s">
        <v>947</v>
      </c>
      <c r="F237" s="70" t="s">
        <v>940</v>
      </c>
      <c r="G237" s="70" t="s">
        <v>555</v>
      </c>
      <c r="H237" s="70" t="s">
        <v>562</v>
      </c>
      <c r="I237" s="174" t="s">
        <v>557</v>
      </c>
      <c r="J237" s="172">
        <v>73064778313.652588</v>
      </c>
      <c r="K237" s="172">
        <v>76639311217.237686</v>
      </c>
      <c r="L237" s="172">
        <v>80332640642.252045</v>
      </c>
      <c r="M237" s="172">
        <v>84153059445.355392</v>
      </c>
      <c r="N237" s="172">
        <v>88109578136.8591</v>
      </c>
      <c r="O237" s="172">
        <v>92211999464.063019</v>
      </c>
      <c r="P237" s="172">
        <v>96471002177.256744</v>
      </c>
      <c r="Q237" s="172">
        <v>91402897324.450912</v>
      </c>
      <c r="R237" s="172">
        <v>89170695788.02684</v>
      </c>
      <c r="S237" s="172">
        <v>79435361489.6828</v>
      </c>
      <c r="T237" s="172">
        <v>587505485747.34521</v>
      </c>
      <c r="U237" s="172">
        <v>591629751011.56433</v>
      </c>
      <c r="V237" s="172">
        <v>632565230729.48767</v>
      </c>
      <c r="W237" s="172">
        <v>661994980395.70581</v>
      </c>
      <c r="X237" s="172">
        <v>641120047504.82751</v>
      </c>
      <c r="Y237" s="172">
        <v>634904631458.07764</v>
      </c>
      <c r="Z237" s="172">
        <v>650699403337.74219</v>
      </c>
      <c r="AA237" s="173">
        <v>668788987146.14343</v>
      </c>
      <c r="AB237" s="172">
        <v>687023590496.62378</v>
      </c>
      <c r="AC237" s="172">
        <v>705404217556.45728</v>
      </c>
      <c r="AD237" s="172" t="s">
        <v>948</v>
      </c>
    </row>
    <row r="238" spans="1:30" ht="14.5" hidden="1" x14ac:dyDescent="0.35">
      <c r="A238" s="71" t="s">
        <v>550</v>
      </c>
      <c r="B238" s="71" t="s">
        <v>946</v>
      </c>
      <c r="C238" s="71" t="s">
        <v>230</v>
      </c>
      <c r="D238" s="71" t="s">
        <v>938</v>
      </c>
      <c r="E238" s="71" t="s">
        <v>947</v>
      </c>
      <c r="F238" s="71" t="s">
        <v>940</v>
      </c>
      <c r="G238" s="71" t="s">
        <v>555</v>
      </c>
      <c r="H238" s="71" t="s">
        <v>623</v>
      </c>
      <c r="I238" s="177" t="s">
        <v>557</v>
      </c>
      <c r="J238" s="175">
        <v>652520775845.04956</v>
      </c>
      <c r="K238" s="175">
        <v>685570966350.73633</v>
      </c>
      <c r="L238" s="175">
        <v>719678494795.5376</v>
      </c>
      <c r="M238" s="175">
        <v>754919263013.76819</v>
      </c>
      <c r="N238" s="175">
        <v>791376191790.23254</v>
      </c>
      <c r="O238" s="175">
        <v>829140022060.78479</v>
      </c>
      <c r="P238" s="175">
        <v>868310221919.85803</v>
      </c>
      <c r="Q238" s="175">
        <v>815824510590.99036</v>
      </c>
      <c r="R238" s="175">
        <v>789029113023.31787</v>
      </c>
      <c r="S238" s="175">
        <v>672566021213.15283</v>
      </c>
      <c r="T238" s="175"/>
      <c r="U238" s="175"/>
      <c r="V238" s="175"/>
      <c r="W238" s="175"/>
      <c r="X238" s="175"/>
      <c r="Y238" s="175"/>
      <c r="Z238" s="175"/>
      <c r="AA238" s="176"/>
      <c r="AB238" s="175"/>
      <c r="AC238" s="175"/>
      <c r="AD238" s="175" t="s">
        <v>949</v>
      </c>
    </row>
    <row r="239" spans="1:30" ht="14.5" hidden="1" x14ac:dyDescent="0.35">
      <c r="A239" s="70" t="s">
        <v>550</v>
      </c>
      <c r="B239" s="70" t="s">
        <v>946</v>
      </c>
      <c r="C239" s="70" t="s">
        <v>230</v>
      </c>
      <c r="D239" s="70" t="s">
        <v>938</v>
      </c>
      <c r="E239" s="70" t="s">
        <v>947</v>
      </c>
      <c r="F239" s="70" t="s">
        <v>943</v>
      </c>
      <c r="G239" s="70" t="s">
        <v>555</v>
      </c>
      <c r="H239" s="70" t="s">
        <v>562</v>
      </c>
      <c r="I239" s="174" t="s">
        <v>557</v>
      </c>
      <c r="J239" s="172">
        <v>20728474308.799545</v>
      </c>
      <c r="K239" s="172">
        <v>21944290808.142231</v>
      </c>
      <c r="L239" s="172">
        <v>23219160904.23119</v>
      </c>
      <c r="M239" s="172">
        <v>24559426654.577629</v>
      </c>
      <c r="N239" s="172">
        <v>25972251542.838856</v>
      </c>
      <c r="O239" s="172">
        <v>27465734406.498901</v>
      </c>
      <c r="P239" s="172">
        <v>29049039866.595707</v>
      </c>
      <c r="Q239" s="172">
        <v>27923042919.446072</v>
      </c>
      <c r="R239" s="172">
        <v>28108412032.073769</v>
      </c>
      <c r="S239" s="172">
        <v>25469903729.193542</v>
      </c>
      <c r="T239" s="172">
        <v>1988456690427.0933</v>
      </c>
      <c r="U239" s="172">
        <v>1923109365166.0613</v>
      </c>
      <c r="V239" s="172">
        <v>1980435710429.6965</v>
      </c>
      <c r="W239" s="172">
        <v>2728847485998.3989</v>
      </c>
      <c r="X239" s="172">
        <v>2912544120302.0698</v>
      </c>
      <c r="Y239" s="172">
        <v>2888013523845.2041</v>
      </c>
      <c r="Z239" s="172">
        <v>2983540891032.8374</v>
      </c>
      <c r="AA239" s="173">
        <v>3092327360794.189</v>
      </c>
      <c r="AB239" s="172">
        <v>3201557080961.249</v>
      </c>
      <c r="AC239" s="172">
        <v>3311265381660.623</v>
      </c>
      <c r="AD239" s="172" t="s">
        <v>950</v>
      </c>
    </row>
    <row r="240" spans="1:30" ht="14.5" hidden="1" x14ac:dyDescent="0.35">
      <c r="A240" s="71" t="s">
        <v>550</v>
      </c>
      <c r="B240" s="71" t="s">
        <v>946</v>
      </c>
      <c r="C240" s="71" t="s">
        <v>230</v>
      </c>
      <c r="D240" s="71" t="s">
        <v>938</v>
      </c>
      <c r="E240" s="71" t="s">
        <v>947</v>
      </c>
      <c r="F240" s="71" t="s">
        <v>943</v>
      </c>
      <c r="G240" s="71" t="s">
        <v>555</v>
      </c>
      <c r="H240" s="71" t="s">
        <v>623</v>
      </c>
      <c r="I240" s="177" t="s">
        <v>557</v>
      </c>
      <c r="J240" s="175">
        <v>1096571687810.8878</v>
      </c>
      <c r="K240" s="175">
        <v>1152345370336.3247</v>
      </c>
      <c r="L240" s="175">
        <v>1210195830123.271</v>
      </c>
      <c r="M240" s="175">
        <v>1270278472403.2371</v>
      </c>
      <c r="N240" s="175">
        <v>1332763503373.3801</v>
      </c>
      <c r="O240" s="175">
        <v>1397837566419.6621</v>
      </c>
      <c r="P240" s="175">
        <v>1465705588087.0906</v>
      </c>
      <c r="Q240" s="175">
        <v>1406720872807.5142</v>
      </c>
      <c r="R240" s="175">
        <v>1378146852823.8918</v>
      </c>
      <c r="S240" s="175">
        <v>1185708696497.9504</v>
      </c>
      <c r="T240" s="175">
        <v>599988348113.74805</v>
      </c>
      <c r="U240" s="175">
        <v>593915384994.51294</v>
      </c>
      <c r="V240" s="175">
        <v>372039351015.99683</v>
      </c>
      <c r="W240" s="175"/>
      <c r="X240" s="175"/>
      <c r="Y240" s="175"/>
      <c r="Z240" s="175"/>
      <c r="AA240" s="176"/>
      <c r="AB240" s="175"/>
      <c r="AC240" s="175"/>
      <c r="AD240" s="175" t="s">
        <v>951</v>
      </c>
    </row>
    <row r="241" spans="1:30" ht="14.5" hidden="1" x14ac:dyDescent="0.35">
      <c r="A241" s="70" t="s">
        <v>550</v>
      </c>
      <c r="B241" s="70" t="s">
        <v>946</v>
      </c>
      <c r="C241" s="70" t="s">
        <v>230</v>
      </c>
      <c r="D241" s="70" t="s">
        <v>938</v>
      </c>
      <c r="E241" s="70" t="s">
        <v>866</v>
      </c>
      <c r="F241" s="70" t="s">
        <v>952</v>
      </c>
      <c r="G241" s="70" t="s">
        <v>555</v>
      </c>
      <c r="H241" s="70" t="s">
        <v>562</v>
      </c>
      <c r="I241" s="174" t="s">
        <v>557</v>
      </c>
      <c r="J241" s="172">
        <v>11356168490789.387</v>
      </c>
      <c r="K241" s="172">
        <v>11786430578334.889</v>
      </c>
      <c r="L241" s="172">
        <v>11820150550748.346</v>
      </c>
      <c r="M241" s="172">
        <v>11882601803231.219</v>
      </c>
      <c r="N241" s="172">
        <v>11819880093926.318</v>
      </c>
      <c r="O241" s="172">
        <v>12002341930738.248</v>
      </c>
      <c r="P241" s="172">
        <v>12048281123597.639</v>
      </c>
      <c r="Q241" s="172">
        <v>12092431091207.223</v>
      </c>
      <c r="R241" s="172">
        <v>12149276561670.83</v>
      </c>
      <c r="S241" s="172">
        <v>12210733151546.303</v>
      </c>
      <c r="T241" s="172">
        <v>12314399185667.9</v>
      </c>
      <c r="U241" s="172">
        <v>12390094293312.947</v>
      </c>
      <c r="V241" s="172">
        <v>12472965680775.357</v>
      </c>
      <c r="W241" s="172">
        <v>12536669003975.77</v>
      </c>
      <c r="X241" s="172">
        <v>12618626199096.631</v>
      </c>
      <c r="Y241" s="172">
        <v>12634364746771.84</v>
      </c>
      <c r="Z241" s="172">
        <v>12725221440814.738</v>
      </c>
      <c r="AA241" s="173">
        <v>12819482701883.037</v>
      </c>
      <c r="AB241" s="172">
        <v>12900245026933.998</v>
      </c>
      <c r="AC241" s="172">
        <v>12973913999390.627</v>
      </c>
      <c r="AD241" s="172" t="s">
        <v>953</v>
      </c>
    </row>
    <row r="242" spans="1:30" ht="14.5" hidden="1" x14ac:dyDescent="0.35">
      <c r="A242" s="71" t="s">
        <v>550</v>
      </c>
      <c r="B242" s="71" t="s">
        <v>946</v>
      </c>
      <c r="C242" s="71" t="s">
        <v>230</v>
      </c>
      <c r="D242" s="71" t="s">
        <v>938</v>
      </c>
      <c r="E242" s="71" t="s">
        <v>866</v>
      </c>
      <c r="F242" s="71" t="s">
        <v>940</v>
      </c>
      <c r="G242" s="71" t="s">
        <v>555</v>
      </c>
      <c r="H242" s="71" t="s">
        <v>562</v>
      </c>
      <c r="I242" s="177" t="s">
        <v>557</v>
      </c>
      <c r="J242" s="175">
        <v>239880447186.93085</v>
      </c>
      <c r="K242" s="175">
        <v>252079323789.99933</v>
      </c>
      <c r="L242" s="175">
        <v>264720428587.60846</v>
      </c>
      <c r="M242" s="175">
        <v>277836215363.0354</v>
      </c>
      <c r="N242" s="175">
        <v>291462159107.94379</v>
      </c>
      <c r="O242" s="175">
        <v>305637085786.50708</v>
      </c>
      <c r="P242" s="175">
        <v>320403544096.58044</v>
      </c>
      <c r="Q242" s="175">
        <v>306174804572.0426</v>
      </c>
      <c r="R242" s="175">
        <v>301196655378.30286</v>
      </c>
      <c r="S242" s="175">
        <v>270499959020.86801</v>
      </c>
      <c r="T242" s="175">
        <v>2132332152265.9795</v>
      </c>
      <c r="U242" s="175">
        <v>2147301039605.2712</v>
      </c>
      <c r="V242" s="175">
        <v>2295875038807.8896</v>
      </c>
      <c r="W242" s="175">
        <v>2402689363046.2222</v>
      </c>
      <c r="X242" s="175">
        <v>2326924469509.9653</v>
      </c>
      <c r="Y242" s="175">
        <v>2304365818062.9312</v>
      </c>
      <c r="Z242" s="175">
        <v>2361692431573.3955</v>
      </c>
      <c r="AA242" s="176">
        <v>2427347990732.4673</v>
      </c>
      <c r="AB242" s="175">
        <v>2493529893627.5273</v>
      </c>
      <c r="AC242" s="175">
        <v>2560241784851.209</v>
      </c>
      <c r="AD242" s="175" t="s">
        <v>954</v>
      </c>
    </row>
    <row r="243" spans="1:30" ht="14.5" hidden="1" x14ac:dyDescent="0.35">
      <c r="A243" s="70" t="s">
        <v>550</v>
      </c>
      <c r="B243" s="70" t="s">
        <v>946</v>
      </c>
      <c r="C243" s="70" t="s">
        <v>230</v>
      </c>
      <c r="D243" s="70" t="s">
        <v>938</v>
      </c>
      <c r="E243" s="70" t="s">
        <v>866</v>
      </c>
      <c r="F243" s="70" t="s">
        <v>940</v>
      </c>
      <c r="G243" s="70" t="s">
        <v>555</v>
      </c>
      <c r="H243" s="70" t="s">
        <v>623</v>
      </c>
      <c r="I243" s="174" t="s">
        <v>557</v>
      </c>
      <c r="J243" s="172">
        <v>2320392375556.8662</v>
      </c>
      <c r="K243" s="172">
        <v>2440590292211.0815</v>
      </c>
      <c r="L243" s="172">
        <v>2564877573936.8442</v>
      </c>
      <c r="M243" s="172">
        <v>2693568477109.8633</v>
      </c>
      <c r="N243" s="172">
        <v>2827008864728.0088</v>
      </c>
      <c r="O243" s="172">
        <v>2965580027760.0488</v>
      </c>
      <c r="P243" s="172">
        <v>3109703027397.355</v>
      </c>
      <c r="Q243" s="172">
        <v>2936889673693.8608</v>
      </c>
      <c r="R243" s="172">
        <v>2855186654625.6548</v>
      </c>
      <c r="S243" s="172">
        <v>2445486572796.5547</v>
      </c>
      <c r="T243" s="172"/>
      <c r="U243" s="172"/>
      <c r="V243" s="172"/>
      <c r="W243" s="172"/>
      <c r="X243" s="172"/>
      <c r="Y243" s="172"/>
      <c r="Z243" s="172"/>
      <c r="AA243" s="173"/>
      <c r="AB243" s="172"/>
      <c r="AC243" s="172"/>
      <c r="AD243" s="172" t="s">
        <v>955</v>
      </c>
    </row>
    <row r="244" spans="1:30" ht="14.5" hidden="1" x14ac:dyDescent="0.35">
      <c r="A244" s="71" t="s">
        <v>550</v>
      </c>
      <c r="B244" s="71" t="s">
        <v>946</v>
      </c>
      <c r="C244" s="71" t="s">
        <v>230</v>
      </c>
      <c r="D244" s="71" t="s">
        <v>938</v>
      </c>
      <c r="E244" s="71" t="s">
        <v>866</v>
      </c>
      <c r="F244" s="71" t="s">
        <v>943</v>
      </c>
      <c r="G244" s="71" t="s">
        <v>555</v>
      </c>
      <c r="H244" s="71" t="s">
        <v>562</v>
      </c>
      <c r="I244" s="177" t="s">
        <v>557</v>
      </c>
      <c r="J244" s="175">
        <v>45863307900.471748</v>
      </c>
      <c r="K244" s="175">
        <v>49125414429.045616</v>
      </c>
      <c r="L244" s="175">
        <v>52562868367.656662</v>
      </c>
      <c r="M244" s="175">
        <v>56196319256.745071</v>
      </c>
      <c r="N244" s="175">
        <v>60049191382.682594</v>
      </c>
      <c r="O244" s="175">
        <v>64148076025.209457</v>
      </c>
      <c r="P244" s="175">
        <v>68523180898.378098</v>
      </c>
      <c r="Q244" s="175">
        <v>66334784123.393745</v>
      </c>
      <c r="R244" s="175">
        <v>68233941107.210732</v>
      </c>
      <c r="S244" s="175">
        <v>62289081775.651726</v>
      </c>
      <c r="T244" s="175">
        <v>5046128314185.4014</v>
      </c>
      <c r="U244" s="175">
        <v>4880295691406.4004</v>
      </c>
      <c r="V244" s="175">
        <v>5025773385427.2168</v>
      </c>
      <c r="W244" s="175">
        <v>6925026142376.0449</v>
      </c>
      <c r="X244" s="175">
        <v>7391195102476.0605</v>
      </c>
      <c r="Y244" s="175">
        <v>7328943539270.8984</v>
      </c>
      <c r="Z244" s="175">
        <v>7571364384877.3311</v>
      </c>
      <c r="AA244" s="176">
        <v>7847433000254.1748</v>
      </c>
      <c r="AB244" s="175">
        <v>8124626457038.5742</v>
      </c>
      <c r="AC244" s="175">
        <v>8403034412879.625</v>
      </c>
      <c r="AD244" s="175" t="s">
        <v>956</v>
      </c>
    </row>
    <row r="245" spans="1:30" ht="14.5" hidden="1" x14ac:dyDescent="0.35">
      <c r="A245" s="70" t="s">
        <v>550</v>
      </c>
      <c r="B245" s="70" t="s">
        <v>946</v>
      </c>
      <c r="C245" s="70" t="s">
        <v>230</v>
      </c>
      <c r="D245" s="70" t="s">
        <v>938</v>
      </c>
      <c r="E245" s="70" t="s">
        <v>866</v>
      </c>
      <c r="F245" s="70" t="s">
        <v>943</v>
      </c>
      <c r="G245" s="70" t="s">
        <v>555</v>
      </c>
      <c r="H245" s="70" t="s">
        <v>623</v>
      </c>
      <c r="I245" s="174" t="s">
        <v>557</v>
      </c>
      <c r="J245" s="172">
        <v>2694590848606.0273</v>
      </c>
      <c r="K245" s="172">
        <v>2851270748765.4019</v>
      </c>
      <c r="L245" s="172">
        <v>3014082006302.291</v>
      </c>
      <c r="M245" s="172">
        <v>3183520064465.5903</v>
      </c>
      <c r="N245" s="172">
        <v>3360129327367.0415</v>
      </c>
      <c r="O245" s="172">
        <v>3544508742767.7686</v>
      </c>
      <c r="P245" s="172">
        <v>3737318108858.4268</v>
      </c>
      <c r="Q245" s="172">
        <v>3606657131525.1123</v>
      </c>
      <c r="R245" s="172">
        <v>3496256458154.3213</v>
      </c>
      <c r="S245" s="172">
        <v>3015939783796.1152</v>
      </c>
      <c r="T245" s="172">
        <v>1522597000062.3044</v>
      </c>
      <c r="U245" s="172">
        <v>1507185575063.959</v>
      </c>
      <c r="V245" s="172">
        <v>944128334396.73853</v>
      </c>
      <c r="W245" s="172"/>
      <c r="X245" s="172"/>
      <c r="Y245" s="172"/>
      <c r="Z245" s="172"/>
      <c r="AA245" s="173"/>
      <c r="AB245" s="172"/>
      <c r="AC245" s="172"/>
      <c r="AD245" s="172" t="s">
        <v>957</v>
      </c>
    </row>
    <row r="246" spans="1:30" ht="14.5" hidden="1" x14ac:dyDescent="0.35">
      <c r="A246" s="71" t="s">
        <v>550</v>
      </c>
      <c r="B246" s="71" t="s">
        <v>946</v>
      </c>
      <c r="C246" s="71" t="s">
        <v>230</v>
      </c>
      <c r="D246" s="71" t="s">
        <v>938</v>
      </c>
      <c r="E246" s="71" t="s">
        <v>561</v>
      </c>
      <c r="F246" s="71" t="s">
        <v>26</v>
      </c>
      <c r="G246" s="71" t="s">
        <v>555</v>
      </c>
      <c r="H246" s="71" t="s">
        <v>564</v>
      </c>
      <c r="I246" s="177" t="s">
        <v>557</v>
      </c>
      <c r="J246" s="175">
        <v>25288478601.918419</v>
      </c>
      <c r="K246" s="175">
        <v>18957014187.558887</v>
      </c>
      <c r="L246" s="175">
        <v>33594058532.262981</v>
      </c>
      <c r="M246" s="175">
        <v>217546105195.05612</v>
      </c>
      <c r="N246" s="175">
        <v>279663239626.78589</v>
      </c>
      <c r="O246" s="175">
        <v>361376527679.99994</v>
      </c>
      <c r="P246" s="175">
        <v>333653551642.23853</v>
      </c>
      <c r="Q246" s="175">
        <v>351519973088.92969</v>
      </c>
      <c r="R246" s="175">
        <v>353021930403.15179</v>
      </c>
      <c r="S246" s="175">
        <v>377071774719.8858</v>
      </c>
      <c r="T246" s="175">
        <v>535039217907.65289</v>
      </c>
      <c r="U246" s="175">
        <v>464466712093.81476</v>
      </c>
      <c r="V246" s="175">
        <v>532311263906.29675</v>
      </c>
      <c r="W246" s="175">
        <v>543924819802.44843</v>
      </c>
      <c r="X246" s="175">
        <v>565808123066.80115</v>
      </c>
      <c r="Y246" s="175">
        <v>488575094630.95648</v>
      </c>
      <c r="Z246" s="175">
        <v>211499378097.88708</v>
      </c>
      <c r="AA246" s="176">
        <v>220446208009.55161</v>
      </c>
      <c r="AB246" s="175">
        <v>44862198879.13221</v>
      </c>
      <c r="AC246" s="175">
        <v>44862198879.13221</v>
      </c>
      <c r="AD246" s="175" t="s">
        <v>958</v>
      </c>
    </row>
    <row r="247" spans="1:30" ht="14.5" hidden="1" x14ac:dyDescent="0.35">
      <c r="A247" s="70" t="s">
        <v>550</v>
      </c>
      <c r="B247" s="70" t="s">
        <v>946</v>
      </c>
      <c r="C247" s="70" t="s">
        <v>230</v>
      </c>
      <c r="D247" s="70" t="s">
        <v>938</v>
      </c>
      <c r="E247" s="70" t="s">
        <v>561</v>
      </c>
      <c r="F247" s="70" t="s">
        <v>26</v>
      </c>
      <c r="G247" s="70" t="s">
        <v>555</v>
      </c>
      <c r="H247" s="70" t="s">
        <v>566</v>
      </c>
      <c r="I247" s="174" t="s">
        <v>557</v>
      </c>
      <c r="J247" s="172">
        <v>9961618335413.8125</v>
      </c>
      <c r="K247" s="172">
        <v>5543165157458.9873</v>
      </c>
      <c r="L247" s="172">
        <v>8378883841469.8506</v>
      </c>
      <c r="M247" s="172">
        <v>9042645676793.0742</v>
      </c>
      <c r="N247" s="172">
        <v>7576459464841.1006</v>
      </c>
      <c r="O247" s="172">
        <v>9193737310000</v>
      </c>
      <c r="P247" s="172">
        <v>8472866738627.626</v>
      </c>
      <c r="Q247" s="172">
        <v>8910529801951</v>
      </c>
      <c r="R247" s="172">
        <v>8076169746423.875</v>
      </c>
      <c r="S247" s="172">
        <v>8473131287619.2129</v>
      </c>
      <c r="T247" s="172">
        <v>7580810687637.4248</v>
      </c>
      <c r="U247" s="172">
        <v>6012133897052.0146</v>
      </c>
      <c r="V247" s="172">
        <v>7474944069704.0713</v>
      </c>
      <c r="W247" s="172">
        <v>7285468797089.3164</v>
      </c>
      <c r="X247" s="172">
        <v>7020893126921.3916</v>
      </c>
      <c r="Y247" s="172">
        <v>6423715654942.9453</v>
      </c>
      <c r="Z247" s="172">
        <v>2858144401624.6372</v>
      </c>
      <c r="AA247" s="173">
        <v>3000436985604.9209</v>
      </c>
      <c r="AB247" s="172">
        <v>600948704750.15649</v>
      </c>
      <c r="AC247" s="172">
        <v>600948704750.15649</v>
      </c>
      <c r="AD247" s="172" t="s">
        <v>959</v>
      </c>
    </row>
  </sheetData>
  <autoFilter ref="A2:AD247" xr:uid="{00000000-0009-0000-0000-000002000000}">
    <filterColumn colId="2">
      <filters>
        <filter val="Commercial"/>
        <filter val="Residential"/>
      </filters>
    </filterColumn>
  </autoFilter>
  <pageMargins left="0.75" right="0.75" top="1" bottom="1" header="0.5" footer="0.5"/>
  <pageSetup orientation="portrait"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13C18-CF1C-4320-BE3F-F0F9DBC10805}">
  <sheetPr filterMode="1">
    <tabColor indexed="43"/>
  </sheetPr>
  <dimension ref="A1:L247"/>
  <sheetViews>
    <sheetView workbookViewId="0">
      <selection activeCell="L10" sqref="L10"/>
    </sheetView>
  </sheetViews>
  <sheetFormatPr defaultColWidth="9.1796875" defaultRowHeight="13" x14ac:dyDescent="0.3"/>
  <cols>
    <col min="1" max="1" width="20" style="78" customWidth="1"/>
    <col min="2" max="2" width="8.7265625" style="78" customWidth="1"/>
    <col min="3" max="3" width="17.7265625" style="78" customWidth="1"/>
    <col min="4" max="4" width="16.1796875" style="78" customWidth="1"/>
    <col min="5" max="5" width="28.26953125" style="78" customWidth="1"/>
    <col min="6" max="8" width="16.1796875" style="78" customWidth="1"/>
    <col min="9" max="9" width="11.453125" style="78" customWidth="1"/>
    <col min="10" max="10" width="12.7265625" style="78" bestFit="1" customWidth="1"/>
    <col min="11" max="11" width="18.1796875" style="78" hidden="1" customWidth="1"/>
    <col min="12" max="12" width="27" style="78" customWidth="1"/>
    <col min="13" max="16384" width="9.1796875" style="78"/>
  </cols>
  <sheetData>
    <row r="1" spans="1:12" x14ac:dyDescent="0.3">
      <c r="A1" s="79" t="s">
        <v>993</v>
      </c>
      <c r="D1" s="80"/>
      <c r="I1" s="81" t="s">
        <v>538</v>
      </c>
      <c r="J1" s="82"/>
      <c r="K1" s="82"/>
      <c r="L1" s="82"/>
    </row>
    <row r="2" spans="1:12" ht="25.5" customHeight="1" x14ac:dyDescent="0.3">
      <c r="A2" s="83" t="s">
        <v>539</v>
      </c>
      <c r="B2" s="84" t="s">
        <v>540</v>
      </c>
      <c r="C2" s="85" t="s">
        <v>541</v>
      </c>
      <c r="D2" s="85" t="s">
        <v>542</v>
      </c>
      <c r="E2" s="85" t="s">
        <v>543</v>
      </c>
      <c r="F2" s="85" t="s">
        <v>544</v>
      </c>
      <c r="G2" s="85" t="s">
        <v>545</v>
      </c>
      <c r="H2" s="85" t="s">
        <v>546</v>
      </c>
      <c r="I2" s="86" t="s">
        <v>547</v>
      </c>
      <c r="J2" s="87">
        <v>2019</v>
      </c>
      <c r="K2" s="88" t="s">
        <v>548</v>
      </c>
      <c r="L2" s="95" t="s">
        <v>549</v>
      </c>
    </row>
    <row r="3" spans="1:12" ht="14.5" hidden="1" x14ac:dyDescent="0.35">
      <c r="A3" s="89" t="s">
        <v>550</v>
      </c>
      <c r="B3" s="89" t="s">
        <v>551</v>
      </c>
      <c r="C3" s="89" t="s">
        <v>552</v>
      </c>
      <c r="D3" s="89" t="s">
        <v>553</v>
      </c>
      <c r="E3" s="89" t="s">
        <v>554</v>
      </c>
      <c r="F3" s="89" t="s">
        <v>26</v>
      </c>
      <c r="G3" s="89" t="s">
        <v>555</v>
      </c>
      <c r="H3" s="89" t="s">
        <v>556</v>
      </c>
      <c r="I3" s="90" t="s">
        <v>557</v>
      </c>
      <c r="J3" s="91">
        <v>10981077800000</v>
      </c>
      <c r="K3" s="91" t="s">
        <v>558</v>
      </c>
      <c r="L3" s="96" t="str">
        <f>IFERROR(INDEX(Crosswalk!$G:$G,MATCH(H3,Crosswalk!$H:$H,0)),0)</f>
        <v>Natural gas</v>
      </c>
    </row>
    <row r="4" spans="1:12" ht="14.5" hidden="1" x14ac:dyDescent="0.35">
      <c r="A4" s="92" t="s">
        <v>550</v>
      </c>
      <c r="B4" s="92" t="s">
        <v>551</v>
      </c>
      <c r="C4" s="92" t="s">
        <v>552</v>
      </c>
      <c r="D4" s="92" t="s">
        <v>553</v>
      </c>
      <c r="E4" s="92" t="s">
        <v>559</v>
      </c>
      <c r="F4" s="92" t="s">
        <v>26</v>
      </c>
      <c r="G4" s="92" t="s">
        <v>555</v>
      </c>
      <c r="H4" s="92" t="s">
        <v>556</v>
      </c>
      <c r="I4" s="93" t="s">
        <v>557</v>
      </c>
      <c r="J4" s="94">
        <v>1578395000000</v>
      </c>
      <c r="K4" s="94" t="s">
        <v>560</v>
      </c>
      <c r="L4" s="94" t="str">
        <f>IFERROR(INDEX(Crosswalk!$G:$G,MATCH(H4,Crosswalk!$H:$H,0)),0)</f>
        <v>Natural gas</v>
      </c>
    </row>
    <row r="5" spans="1:12" ht="14.5" hidden="1" x14ac:dyDescent="0.35">
      <c r="A5" s="89" t="s">
        <v>550</v>
      </c>
      <c r="B5" s="89" t="s">
        <v>551</v>
      </c>
      <c r="C5" s="89" t="s">
        <v>552</v>
      </c>
      <c r="D5" s="89" t="s">
        <v>553</v>
      </c>
      <c r="E5" s="89" t="s">
        <v>561</v>
      </c>
      <c r="F5" s="89" t="s">
        <v>26</v>
      </c>
      <c r="G5" s="89" t="s">
        <v>555</v>
      </c>
      <c r="H5" s="89" t="s">
        <v>562</v>
      </c>
      <c r="I5" s="90" t="s">
        <v>557</v>
      </c>
      <c r="J5" s="91">
        <v>24956334000000</v>
      </c>
      <c r="K5" s="91" t="s">
        <v>563</v>
      </c>
      <c r="L5" s="96" t="str">
        <f>IFERROR(INDEX(Crosswalk!$G:$G,MATCH(H5,Crosswalk!$H:$H,0)),0)</f>
        <v>Distillate fuel oil</v>
      </c>
    </row>
    <row r="6" spans="1:12" ht="14.5" hidden="1" x14ac:dyDescent="0.35">
      <c r="A6" s="92" t="s">
        <v>550</v>
      </c>
      <c r="B6" s="92" t="s">
        <v>551</v>
      </c>
      <c r="C6" s="92" t="s">
        <v>552</v>
      </c>
      <c r="D6" s="92" t="s">
        <v>553</v>
      </c>
      <c r="E6" s="92" t="s">
        <v>561</v>
      </c>
      <c r="F6" s="92" t="s">
        <v>26</v>
      </c>
      <c r="G6" s="92" t="s">
        <v>555</v>
      </c>
      <c r="H6" s="92" t="s">
        <v>564</v>
      </c>
      <c r="I6" s="93" t="s">
        <v>557</v>
      </c>
      <c r="J6" s="94">
        <v>7204290767.3727493</v>
      </c>
      <c r="K6" s="94" t="s">
        <v>565</v>
      </c>
      <c r="L6" s="94" t="str">
        <f>IFERROR(INDEX(Crosswalk!$G:$G,MATCH(H6,Crosswalk!$H:$H,0)),0)</f>
        <v>Distillate fuel oil</v>
      </c>
    </row>
    <row r="7" spans="1:12" ht="14.5" hidden="1" x14ac:dyDescent="0.35">
      <c r="A7" s="89" t="s">
        <v>550</v>
      </c>
      <c r="B7" s="89" t="s">
        <v>551</v>
      </c>
      <c r="C7" s="89" t="s">
        <v>552</v>
      </c>
      <c r="D7" s="89" t="s">
        <v>553</v>
      </c>
      <c r="E7" s="89" t="s">
        <v>561</v>
      </c>
      <c r="F7" s="89" t="s">
        <v>26</v>
      </c>
      <c r="G7" s="89" t="s">
        <v>555</v>
      </c>
      <c r="H7" s="89" t="s">
        <v>566</v>
      </c>
      <c r="I7" s="90" t="s">
        <v>557</v>
      </c>
      <c r="J7" s="91">
        <v>96504614429.63295</v>
      </c>
      <c r="K7" s="91" t="s">
        <v>567</v>
      </c>
      <c r="L7" s="96" t="str">
        <f>IFERROR(INDEX(Crosswalk!$G:$G,MATCH(H7,Crosswalk!$H:$H,0)),0)</f>
        <v>Distillate fuel oil</v>
      </c>
    </row>
    <row r="8" spans="1:12" ht="14.5" hidden="1" x14ac:dyDescent="0.35">
      <c r="A8" s="92" t="s">
        <v>550</v>
      </c>
      <c r="B8" s="92" t="s">
        <v>551</v>
      </c>
      <c r="C8" s="92" t="s">
        <v>552</v>
      </c>
      <c r="D8" s="92" t="s">
        <v>553</v>
      </c>
      <c r="E8" s="92" t="s">
        <v>561</v>
      </c>
      <c r="F8" s="92" t="s">
        <v>26</v>
      </c>
      <c r="G8" s="92" t="s">
        <v>555</v>
      </c>
      <c r="H8" s="92" t="s">
        <v>20</v>
      </c>
      <c r="I8" s="93" t="s">
        <v>557</v>
      </c>
      <c r="J8" s="94">
        <v>2295000000</v>
      </c>
      <c r="K8" s="94" t="s">
        <v>568</v>
      </c>
      <c r="L8" s="94" t="str">
        <f>IFERROR(INDEX(Crosswalk!$G:$G,MATCH(H8,Crosswalk!$H:$H,0)),0)</f>
        <v>Distillate fuel oil</v>
      </c>
    </row>
    <row r="9" spans="1:12" ht="14.5" hidden="1" x14ac:dyDescent="0.35">
      <c r="A9" s="89" t="s">
        <v>550</v>
      </c>
      <c r="B9" s="89" t="s">
        <v>551</v>
      </c>
      <c r="C9" s="89" t="s">
        <v>552</v>
      </c>
      <c r="D9" s="89" t="s">
        <v>553</v>
      </c>
      <c r="E9" s="89" t="s">
        <v>561</v>
      </c>
      <c r="F9" s="89" t="s">
        <v>26</v>
      </c>
      <c r="G9" s="89" t="s">
        <v>555</v>
      </c>
      <c r="H9" s="89" t="s">
        <v>556</v>
      </c>
      <c r="I9" s="90" t="s">
        <v>557</v>
      </c>
      <c r="J9" s="91">
        <v>214006228480.71875</v>
      </c>
      <c r="K9" s="91" t="s">
        <v>569</v>
      </c>
      <c r="L9" s="96" t="str">
        <f>IFERROR(INDEX(Crosswalk!$G:$G,MATCH(H9,Crosswalk!$H:$H,0)),0)</f>
        <v>Natural gas</v>
      </c>
    </row>
    <row r="10" spans="1:12" ht="14.5" x14ac:dyDescent="0.35">
      <c r="A10" s="92" t="s">
        <v>550</v>
      </c>
      <c r="B10" s="92" t="s">
        <v>570</v>
      </c>
      <c r="C10" s="92" t="s">
        <v>78</v>
      </c>
      <c r="D10" s="92" t="s">
        <v>571</v>
      </c>
      <c r="E10" s="92" t="s">
        <v>572</v>
      </c>
      <c r="F10" s="92" t="s">
        <v>26</v>
      </c>
      <c r="G10" s="92" t="s">
        <v>555</v>
      </c>
      <c r="H10" s="92" t="s">
        <v>573</v>
      </c>
      <c r="I10" s="93" t="s">
        <v>557</v>
      </c>
      <c r="J10" s="94"/>
      <c r="K10" s="94" t="s">
        <v>574</v>
      </c>
      <c r="L10" s="94" t="str">
        <f>IFERROR(INDEX(Crosswalk!$G:$G,MATCH(H10,Crosswalk!$H:$H,0)),0)</f>
        <v>crude oil</v>
      </c>
    </row>
    <row r="11" spans="1:12" ht="14.5" x14ac:dyDescent="0.35">
      <c r="A11" s="89" t="s">
        <v>550</v>
      </c>
      <c r="B11" s="89" t="s">
        <v>570</v>
      </c>
      <c r="C11" s="89" t="s">
        <v>78</v>
      </c>
      <c r="D11" s="89" t="s">
        <v>571</v>
      </c>
      <c r="E11" s="89" t="s">
        <v>572</v>
      </c>
      <c r="F11" s="89" t="s">
        <v>26</v>
      </c>
      <c r="G11" s="89" t="s">
        <v>555</v>
      </c>
      <c r="H11" s="89" t="s">
        <v>575</v>
      </c>
      <c r="I11" s="90" t="s">
        <v>557</v>
      </c>
      <c r="J11" s="91">
        <v>1513005755535.4734</v>
      </c>
      <c r="K11" s="91" t="s">
        <v>576</v>
      </c>
      <c r="L11" s="96" t="str">
        <f>IFERROR(INDEX(Crosswalk!$G:$G,MATCH(H11,Crosswalk!$H:$H,0)),0)</f>
        <v>Natural gas</v>
      </c>
    </row>
    <row r="12" spans="1:12" ht="14.5" x14ac:dyDescent="0.35">
      <c r="A12" s="92" t="s">
        <v>550</v>
      </c>
      <c r="B12" s="92" t="s">
        <v>570</v>
      </c>
      <c r="C12" s="92" t="s">
        <v>78</v>
      </c>
      <c r="D12" s="92" t="s">
        <v>571</v>
      </c>
      <c r="E12" s="92" t="s">
        <v>572</v>
      </c>
      <c r="F12" s="92" t="s">
        <v>26</v>
      </c>
      <c r="G12" s="92" t="s">
        <v>555</v>
      </c>
      <c r="H12" s="92" t="s">
        <v>562</v>
      </c>
      <c r="I12" s="93" t="s">
        <v>557</v>
      </c>
      <c r="J12" s="94">
        <v>2958634104.1069894</v>
      </c>
      <c r="K12" s="94" t="s">
        <v>577</v>
      </c>
      <c r="L12" s="94" t="str">
        <f>IFERROR(INDEX(Crosswalk!$G:$G,MATCH(H12,Crosswalk!$H:$H,0)),0)</f>
        <v>Distillate fuel oil</v>
      </c>
    </row>
    <row r="13" spans="1:12" ht="14.5" x14ac:dyDescent="0.35">
      <c r="A13" s="89" t="s">
        <v>550</v>
      </c>
      <c r="B13" s="89" t="s">
        <v>570</v>
      </c>
      <c r="C13" s="89" t="s">
        <v>78</v>
      </c>
      <c r="D13" s="89" t="s">
        <v>571</v>
      </c>
      <c r="E13" s="89" t="s">
        <v>572</v>
      </c>
      <c r="F13" s="89" t="s">
        <v>26</v>
      </c>
      <c r="G13" s="89" t="s">
        <v>555</v>
      </c>
      <c r="H13" s="89" t="s">
        <v>578</v>
      </c>
      <c r="I13" s="90" t="s">
        <v>557</v>
      </c>
      <c r="J13" s="91"/>
      <c r="K13" s="91" t="s">
        <v>579</v>
      </c>
      <c r="L13" s="96" t="str">
        <f>IFERROR(INDEX(Crosswalk!$G:$G,MATCH(H13,Crosswalk!$H:$H,0)),0)</f>
        <v>jet fuel</v>
      </c>
    </row>
    <row r="14" spans="1:12" ht="14.5" x14ac:dyDescent="0.35">
      <c r="A14" s="92" t="s">
        <v>550</v>
      </c>
      <c r="B14" s="92" t="s">
        <v>570</v>
      </c>
      <c r="C14" s="92" t="s">
        <v>78</v>
      </c>
      <c r="D14" s="92" t="s">
        <v>571</v>
      </c>
      <c r="E14" s="92" t="s">
        <v>572</v>
      </c>
      <c r="F14" s="92" t="s">
        <v>26</v>
      </c>
      <c r="G14" s="92" t="s">
        <v>555</v>
      </c>
      <c r="H14" s="92" t="s">
        <v>20</v>
      </c>
      <c r="I14" s="93" t="s">
        <v>557</v>
      </c>
      <c r="J14" s="94"/>
      <c r="K14" s="94" t="s">
        <v>580</v>
      </c>
      <c r="L14" s="94" t="str">
        <f>IFERROR(INDEX(Crosswalk!$G:$G,MATCH(H14,Crosswalk!$H:$H,0)),0)</f>
        <v>Distillate fuel oil</v>
      </c>
    </row>
    <row r="15" spans="1:12" ht="14.5" x14ac:dyDescent="0.35">
      <c r="A15" s="89" t="s">
        <v>550</v>
      </c>
      <c r="B15" s="89" t="s">
        <v>570</v>
      </c>
      <c r="C15" s="89" t="s">
        <v>78</v>
      </c>
      <c r="D15" s="89" t="s">
        <v>571</v>
      </c>
      <c r="E15" s="89" t="s">
        <v>572</v>
      </c>
      <c r="F15" s="89" t="s">
        <v>26</v>
      </c>
      <c r="G15" s="89" t="s">
        <v>555</v>
      </c>
      <c r="H15" s="89" t="s">
        <v>581</v>
      </c>
      <c r="I15" s="90" t="s">
        <v>557</v>
      </c>
      <c r="J15" s="91"/>
      <c r="K15" s="91" t="s">
        <v>582</v>
      </c>
      <c r="L15" s="96" t="str">
        <f>IFERROR(INDEX(Crosswalk!$G:$G,MATCH(H15,Crosswalk!$H:$H,0)),0)</f>
        <v>biomass</v>
      </c>
    </row>
    <row r="16" spans="1:12" ht="14.5" x14ac:dyDescent="0.35">
      <c r="A16" s="92" t="s">
        <v>550</v>
      </c>
      <c r="B16" s="92" t="s">
        <v>570</v>
      </c>
      <c r="C16" s="92" t="s">
        <v>78</v>
      </c>
      <c r="D16" s="92" t="s">
        <v>571</v>
      </c>
      <c r="E16" s="92" t="s">
        <v>572</v>
      </c>
      <c r="F16" s="92" t="s">
        <v>26</v>
      </c>
      <c r="G16" s="92" t="s">
        <v>555</v>
      </c>
      <c r="H16" s="92" t="s">
        <v>556</v>
      </c>
      <c r="I16" s="93" t="s">
        <v>557</v>
      </c>
      <c r="J16" s="94">
        <v>9367844833824.6543</v>
      </c>
      <c r="K16" s="94" t="s">
        <v>583</v>
      </c>
      <c r="L16" s="94" t="str">
        <f>IFERROR(INDEX(Crosswalk!$G:$G,MATCH(H16,Crosswalk!$H:$H,0)),0)</f>
        <v>Natural gas</v>
      </c>
    </row>
    <row r="17" spans="1:12" ht="14.5" x14ac:dyDescent="0.35">
      <c r="A17" s="89" t="s">
        <v>550</v>
      </c>
      <c r="B17" s="89" t="s">
        <v>570</v>
      </c>
      <c r="C17" s="89" t="s">
        <v>78</v>
      </c>
      <c r="D17" s="89" t="s">
        <v>571</v>
      </c>
      <c r="E17" s="89" t="s">
        <v>572</v>
      </c>
      <c r="F17" s="89" t="s">
        <v>26</v>
      </c>
      <c r="G17" s="89" t="s">
        <v>555</v>
      </c>
      <c r="H17" s="89" t="s">
        <v>111</v>
      </c>
      <c r="I17" s="90" t="s">
        <v>557</v>
      </c>
      <c r="J17" s="91">
        <v>12775377.760407297</v>
      </c>
      <c r="K17" s="91" t="s">
        <v>584</v>
      </c>
      <c r="L17" s="96" t="str">
        <f>IFERROR(INDEX(Crosswalk!$G:$G,MATCH(H17,Crosswalk!$H:$H,0)),0)</f>
        <v>lpg propane or butane</v>
      </c>
    </row>
    <row r="18" spans="1:12" ht="14.5" x14ac:dyDescent="0.35">
      <c r="A18" s="92" t="s">
        <v>550</v>
      </c>
      <c r="B18" s="92" t="s">
        <v>585</v>
      </c>
      <c r="C18" s="92" t="s">
        <v>78</v>
      </c>
      <c r="D18" s="92" t="s">
        <v>586</v>
      </c>
      <c r="E18" s="92" t="s">
        <v>587</v>
      </c>
      <c r="F18" s="92" t="s">
        <v>26</v>
      </c>
      <c r="G18" s="92" t="s">
        <v>555</v>
      </c>
      <c r="H18" s="92" t="s">
        <v>556</v>
      </c>
      <c r="I18" s="93" t="s">
        <v>557</v>
      </c>
      <c r="J18" s="94">
        <v>1822766500000</v>
      </c>
      <c r="K18" s="94" t="s">
        <v>588</v>
      </c>
      <c r="L18" s="94" t="str">
        <f>IFERROR(INDEX(Crosswalk!$G:$G,MATCH(H18,Crosswalk!$H:$H,0)),0)</f>
        <v>Natural gas</v>
      </c>
    </row>
    <row r="19" spans="1:12" ht="14.5" x14ac:dyDescent="0.35">
      <c r="A19" s="89" t="s">
        <v>550</v>
      </c>
      <c r="B19" s="89" t="s">
        <v>585</v>
      </c>
      <c r="C19" s="89" t="s">
        <v>78</v>
      </c>
      <c r="D19" s="89" t="s">
        <v>586</v>
      </c>
      <c r="E19" s="89" t="s">
        <v>589</v>
      </c>
      <c r="F19" s="89" t="s">
        <v>26</v>
      </c>
      <c r="G19" s="89" t="s">
        <v>555</v>
      </c>
      <c r="H19" s="89" t="s">
        <v>556</v>
      </c>
      <c r="I19" s="90" t="s">
        <v>557</v>
      </c>
      <c r="J19" s="91">
        <v>107003600000.00003</v>
      </c>
      <c r="K19" s="91" t="s">
        <v>590</v>
      </c>
      <c r="L19" s="96" t="str">
        <f>IFERROR(INDEX(Crosswalk!$G:$G,MATCH(H19,Crosswalk!$H:$H,0)),0)</f>
        <v>Natural gas</v>
      </c>
    </row>
    <row r="20" spans="1:12" ht="14.5" x14ac:dyDescent="0.35">
      <c r="A20" s="92" t="s">
        <v>550</v>
      </c>
      <c r="B20" s="92" t="s">
        <v>585</v>
      </c>
      <c r="C20" s="92" t="s">
        <v>78</v>
      </c>
      <c r="D20" s="92" t="s">
        <v>586</v>
      </c>
      <c r="E20" s="92" t="s">
        <v>591</v>
      </c>
      <c r="F20" s="92" t="s">
        <v>26</v>
      </c>
      <c r="G20" s="92" t="s">
        <v>555</v>
      </c>
      <c r="H20" s="92" t="s">
        <v>556</v>
      </c>
      <c r="I20" s="93" t="s">
        <v>557</v>
      </c>
      <c r="J20" s="94">
        <v>159364482169.77582</v>
      </c>
      <c r="K20" s="94" t="s">
        <v>592</v>
      </c>
      <c r="L20" s="94" t="str">
        <f>IFERROR(INDEX(Crosswalk!$G:$G,MATCH(H20,Crosswalk!$H:$H,0)),0)</f>
        <v>Natural gas</v>
      </c>
    </row>
    <row r="21" spans="1:12" ht="14.5" x14ac:dyDescent="0.35">
      <c r="A21" s="89" t="s">
        <v>550</v>
      </c>
      <c r="B21" s="89" t="s">
        <v>585</v>
      </c>
      <c r="C21" s="89" t="s">
        <v>78</v>
      </c>
      <c r="D21" s="89" t="s">
        <v>586</v>
      </c>
      <c r="E21" s="89" t="s">
        <v>593</v>
      </c>
      <c r="F21" s="89" t="s">
        <v>26</v>
      </c>
      <c r="G21" s="89" t="s">
        <v>555</v>
      </c>
      <c r="H21" s="89" t="s">
        <v>556</v>
      </c>
      <c r="I21" s="90" t="s">
        <v>557</v>
      </c>
      <c r="J21" s="91">
        <v>195351600000</v>
      </c>
      <c r="K21" s="91" t="s">
        <v>594</v>
      </c>
      <c r="L21" s="96" t="str">
        <f>IFERROR(INDEX(Crosswalk!$G:$G,MATCH(H21,Crosswalk!$H:$H,0)),0)</f>
        <v>Natural gas</v>
      </c>
    </row>
    <row r="22" spans="1:12" ht="14.5" x14ac:dyDescent="0.35">
      <c r="A22" s="92" t="s">
        <v>550</v>
      </c>
      <c r="B22" s="92" t="s">
        <v>585</v>
      </c>
      <c r="C22" s="92" t="s">
        <v>78</v>
      </c>
      <c r="D22" s="92" t="s">
        <v>595</v>
      </c>
      <c r="E22" s="92" t="s">
        <v>596</v>
      </c>
      <c r="F22" s="92" t="s">
        <v>26</v>
      </c>
      <c r="G22" s="92" t="s">
        <v>555</v>
      </c>
      <c r="H22" s="92" t="s">
        <v>556</v>
      </c>
      <c r="I22" s="93" t="s">
        <v>557</v>
      </c>
      <c r="J22" s="94"/>
      <c r="K22" s="94" t="s">
        <v>597</v>
      </c>
      <c r="L22" s="94" t="str">
        <f>IFERROR(INDEX(Crosswalk!$G:$G,MATCH(H22,Crosswalk!$H:$H,0)),0)</f>
        <v>Natural gas</v>
      </c>
    </row>
    <row r="23" spans="1:12" ht="14.5" x14ac:dyDescent="0.35">
      <c r="A23" s="89" t="s">
        <v>550</v>
      </c>
      <c r="B23" s="89" t="s">
        <v>585</v>
      </c>
      <c r="C23" s="89" t="s">
        <v>78</v>
      </c>
      <c r="D23" s="89" t="s">
        <v>595</v>
      </c>
      <c r="E23" s="89" t="s">
        <v>598</v>
      </c>
      <c r="F23" s="89" t="s">
        <v>26</v>
      </c>
      <c r="G23" s="89" t="s">
        <v>555</v>
      </c>
      <c r="H23" s="89" t="s">
        <v>556</v>
      </c>
      <c r="I23" s="90" t="s">
        <v>557</v>
      </c>
      <c r="J23" s="91">
        <v>4737513745873.5928</v>
      </c>
      <c r="K23" s="91" t="s">
        <v>599</v>
      </c>
      <c r="L23" s="96" t="str">
        <f>IFERROR(INDEX(Crosswalk!$G:$G,MATCH(H23,Crosswalk!$H:$H,0)),0)</f>
        <v>Natural gas</v>
      </c>
    </row>
    <row r="24" spans="1:12" ht="14.5" x14ac:dyDescent="0.35">
      <c r="A24" s="92" t="s">
        <v>550</v>
      </c>
      <c r="B24" s="92" t="s">
        <v>585</v>
      </c>
      <c r="C24" s="92" t="s">
        <v>78</v>
      </c>
      <c r="D24" s="92" t="s">
        <v>600</v>
      </c>
      <c r="E24" s="92" t="s">
        <v>601</v>
      </c>
      <c r="F24" s="92" t="s">
        <v>26</v>
      </c>
      <c r="G24" s="92" t="s">
        <v>555</v>
      </c>
      <c r="H24" s="92" t="s">
        <v>556</v>
      </c>
      <c r="I24" s="93" t="s">
        <v>557</v>
      </c>
      <c r="J24" s="94">
        <v>10811456987580.563</v>
      </c>
      <c r="K24" s="94" t="s">
        <v>602</v>
      </c>
      <c r="L24" s="94" t="str">
        <f>IFERROR(INDEX(Crosswalk!$G:$G,MATCH(H24,Crosswalk!$H:$H,0)),0)</f>
        <v>Natural gas</v>
      </c>
    </row>
    <row r="25" spans="1:12" ht="14.5" x14ac:dyDescent="0.35">
      <c r="A25" s="89" t="s">
        <v>550</v>
      </c>
      <c r="B25" s="89" t="s">
        <v>585</v>
      </c>
      <c r="C25" s="89" t="s">
        <v>78</v>
      </c>
      <c r="D25" s="89" t="s">
        <v>600</v>
      </c>
      <c r="E25" s="89" t="s">
        <v>603</v>
      </c>
      <c r="F25" s="89" t="s">
        <v>26</v>
      </c>
      <c r="G25" s="89" t="s">
        <v>555</v>
      </c>
      <c r="H25" s="89" t="s">
        <v>556</v>
      </c>
      <c r="I25" s="90" t="s">
        <v>557</v>
      </c>
      <c r="J25" s="91">
        <v>8358732553072.8418</v>
      </c>
      <c r="K25" s="91" t="s">
        <v>604</v>
      </c>
      <c r="L25" s="96" t="str">
        <f>IFERROR(INDEX(Crosswalk!$G:$G,MATCH(H25,Crosswalk!$H:$H,0)),0)</f>
        <v>Natural gas</v>
      </c>
    </row>
    <row r="26" spans="1:12" ht="14.5" x14ac:dyDescent="0.35">
      <c r="A26" s="92" t="s">
        <v>550</v>
      </c>
      <c r="B26" s="92" t="s">
        <v>585</v>
      </c>
      <c r="C26" s="92" t="s">
        <v>78</v>
      </c>
      <c r="D26" s="92" t="s">
        <v>605</v>
      </c>
      <c r="E26" s="92" t="s">
        <v>606</v>
      </c>
      <c r="F26" s="92" t="s">
        <v>26</v>
      </c>
      <c r="G26" s="92" t="s">
        <v>555</v>
      </c>
      <c r="H26" s="92" t="s">
        <v>556</v>
      </c>
      <c r="I26" s="93" t="s">
        <v>557</v>
      </c>
      <c r="J26" s="94">
        <v>15248218766480.529</v>
      </c>
      <c r="K26" s="94" t="s">
        <v>607</v>
      </c>
      <c r="L26" s="94" t="str">
        <f>IFERROR(INDEX(Crosswalk!$G:$G,MATCH(H26,Crosswalk!$H:$H,0)),0)</f>
        <v>Natural gas</v>
      </c>
    </row>
    <row r="27" spans="1:12" ht="14.5" x14ac:dyDescent="0.35">
      <c r="A27" s="89" t="s">
        <v>550</v>
      </c>
      <c r="B27" s="89" t="s">
        <v>585</v>
      </c>
      <c r="C27" s="89" t="s">
        <v>78</v>
      </c>
      <c r="D27" s="89" t="s">
        <v>605</v>
      </c>
      <c r="E27" s="89" t="s">
        <v>608</v>
      </c>
      <c r="F27" s="89" t="s">
        <v>26</v>
      </c>
      <c r="G27" s="89" t="s">
        <v>555</v>
      </c>
      <c r="H27" s="89" t="s">
        <v>556</v>
      </c>
      <c r="I27" s="90" t="s">
        <v>557</v>
      </c>
      <c r="J27" s="91">
        <v>30505599725202.09</v>
      </c>
      <c r="K27" s="91" t="s">
        <v>609</v>
      </c>
      <c r="L27" s="96" t="str">
        <f>IFERROR(INDEX(Crosswalk!$G:$G,MATCH(H27,Crosswalk!$H:$H,0)),0)</f>
        <v>Natural gas</v>
      </c>
    </row>
    <row r="28" spans="1:12" ht="14.5" x14ac:dyDescent="0.35">
      <c r="A28" s="92" t="s">
        <v>550</v>
      </c>
      <c r="B28" s="92" t="s">
        <v>585</v>
      </c>
      <c r="C28" s="92" t="s">
        <v>78</v>
      </c>
      <c r="D28" s="92" t="s">
        <v>610</v>
      </c>
      <c r="E28" s="92" t="s">
        <v>561</v>
      </c>
      <c r="F28" s="92" t="s">
        <v>26</v>
      </c>
      <c r="G28" s="92" t="s">
        <v>555</v>
      </c>
      <c r="H28" s="92" t="s">
        <v>556</v>
      </c>
      <c r="I28" s="93" t="s">
        <v>557</v>
      </c>
      <c r="J28" s="94">
        <v>28851367752667.633</v>
      </c>
      <c r="K28" s="94" t="s">
        <v>611</v>
      </c>
      <c r="L28" s="94" t="str">
        <f>IFERROR(INDEX(Crosswalk!$G:$G,MATCH(H28,Crosswalk!$H:$H,0)),0)</f>
        <v>Natural gas</v>
      </c>
    </row>
    <row r="29" spans="1:12" ht="14.5" x14ac:dyDescent="0.35">
      <c r="A29" s="89" t="s">
        <v>550</v>
      </c>
      <c r="B29" s="89" t="s">
        <v>585</v>
      </c>
      <c r="C29" s="89" t="s">
        <v>78</v>
      </c>
      <c r="D29" s="89" t="s">
        <v>612</v>
      </c>
      <c r="E29" s="89" t="s">
        <v>561</v>
      </c>
      <c r="F29" s="89" t="s">
        <v>26</v>
      </c>
      <c r="G29" s="89" t="s">
        <v>555</v>
      </c>
      <c r="H29" s="89" t="s">
        <v>556</v>
      </c>
      <c r="I29" s="90" t="s">
        <v>557</v>
      </c>
      <c r="J29" s="91">
        <v>13937655281256.254</v>
      </c>
      <c r="K29" s="91" t="s">
        <v>613</v>
      </c>
      <c r="L29" s="96" t="str">
        <f>IFERROR(INDEX(Crosswalk!$G:$G,MATCH(H29,Crosswalk!$H:$H,0)),0)</f>
        <v>Natural gas</v>
      </c>
    </row>
    <row r="30" spans="1:12" ht="14.5" x14ac:dyDescent="0.35">
      <c r="A30" s="92" t="s">
        <v>550</v>
      </c>
      <c r="B30" s="92" t="s">
        <v>585</v>
      </c>
      <c r="C30" s="92" t="s">
        <v>78</v>
      </c>
      <c r="D30" s="92" t="s">
        <v>614</v>
      </c>
      <c r="E30" s="92" t="s">
        <v>561</v>
      </c>
      <c r="F30" s="92" t="s">
        <v>26</v>
      </c>
      <c r="G30" s="92" t="s">
        <v>555</v>
      </c>
      <c r="H30" s="92" t="s">
        <v>556</v>
      </c>
      <c r="I30" s="93" t="s">
        <v>557</v>
      </c>
      <c r="J30" s="94">
        <v>3057418700000.0005</v>
      </c>
      <c r="K30" s="94" t="s">
        <v>615</v>
      </c>
      <c r="L30" s="94" t="str">
        <f>IFERROR(INDEX(Crosswalk!$G:$G,MATCH(H30,Crosswalk!$H:$H,0)),0)</f>
        <v>Natural gas</v>
      </c>
    </row>
    <row r="31" spans="1:12" ht="14.5" x14ac:dyDescent="0.35">
      <c r="A31" s="89" t="s">
        <v>550</v>
      </c>
      <c r="B31" s="89" t="s">
        <v>585</v>
      </c>
      <c r="C31" s="89" t="s">
        <v>78</v>
      </c>
      <c r="D31" s="89" t="s">
        <v>561</v>
      </c>
      <c r="E31" s="89" t="s">
        <v>561</v>
      </c>
      <c r="F31" s="89" t="s">
        <v>26</v>
      </c>
      <c r="G31" s="89" t="s">
        <v>555</v>
      </c>
      <c r="H31" s="89" t="s">
        <v>157</v>
      </c>
      <c r="I31" s="90" t="s">
        <v>557</v>
      </c>
      <c r="J31" s="91"/>
      <c r="K31" s="91" t="s">
        <v>616</v>
      </c>
      <c r="L31" s="96" t="str">
        <f>IFERROR(INDEX(Crosswalk!$G:$G,MATCH(H31,Crosswalk!$H:$H,0)),0)</f>
        <v>coal</v>
      </c>
    </row>
    <row r="32" spans="1:12" ht="14.5" x14ac:dyDescent="0.35">
      <c r="A32" s="92" t="s">
        <v>550</v>
      </c>
      <c r="B32" s="92" t="s">
        <v>585</v>
      </c>
      <c r="C32" s="92" t="s">
        <v>78</v>
      </c>
      <c r="D32" s="92" t="s">
        <v>561</v>
      </c>
      <c r="E32" s="92" t="s">
        <v>561</v>
      </c>
      <c r="F32" s="92" t="s">
        <v>26</v>
      </c>
      <c r="G32" s="92" t="s">
        <v>555</v>
      </c>
      <c r="H32" s="92" t="s">
        <v>562</v>
      </c>
      <c r="I32" s="93" t="s">
        <v>557</v>
      </c>
      <c r="J32" s="94">
        <v>16499279999999.998</v>
      </c>
      <c r="K32" s="94" t="s">
        <v>617</v>
      </c>
      <c r="L32" s="94" t="str">
        <f>IFERROR(INDEX(Crosswalk!$G:$G,MATCH(H32,Crosswalk!$H:$H,0)),0)</f>
        <v>Distillate fuel oil</v>
      </c>
    </row>
    <row r="33" spans="1:12" ht="14.5" x14ac:dyDescent="0.35">
      <c r="A33" s="89" t="s">
        <v>550</v>
      </c>
      <c r="B33" s="89" t="s">
        <v>585</v>
      </c>
      <c r="C33" s="89" t="s">
        <v>78</v>
      </c>
      <c r="D33" s="89" t="s">
        <v>561</v>
      </c>
      <c r="E33" s="89" t="s">
        <v>561</v>
      </c>
      <c r="F33" s="89" t="s">
        <v>26</v>
      </c>
      <c r="G33" s="89" t="s">
        <v>555</v>
      </c>
      <c r="H33" s="89" t="s">
        <v>564</v>
      </c>
      <c r="I33" s="90" t="s">
        <v>557</v>
      </c>
      <c r="J33" s="91">
        <v>310553375681.29767</v>
      </c>
      <c r="K33" s="91" t="s">
        <v>618</v>
      </c>
      <c r="L33" s="96" t="str">
        <f>IFERROR(INDEX(Crosswalk!$G:$G,MATCH(H33,Crosswalk!$H:$H,0)),0)</f>
        <v>Distillate fuel oil</v>
      </c>
    </row>
    <row r="34" spans="1:12" ht="14.5" x14ac:dyDescent="0.35">
      <c r="A34" s="92" t="s">
        <v>550</v>
      </c>
      <c r="B34" s="92" t="s">
        <v>585</v>
      </c>
      <c r="C34" s="92" t="s">
        <v>78</v>
      </c>
      <c r="D34" s="92" t="s">
        <v>561</v>
      </c>
      <c r="E34" s="92" t="s">
        <v>561</v>
      </c>
      <c r="F34" s="92" t="s">
        <v>26</v>
      </c>
      <c r="G34" s="92" t="s">
        <v>555</v>
      </c>
      <c r="H34" s="92" t="s">
        <v>566</v>
      </c>
      <c r="I34" s="93" t="s">
        <v>557</v>
      </c>
      <c r="J34" s="94">
        <v>4184833612943.5498</v>
      </c>
      <c r="K34" s="94" t="s">
        <v>619</v>
      </c>
      <c r="L34" s="94" t="str">
        <f>IFERROR(INDEX(Crosswalk!$G:$G,MATCH(H34,Crosswalk!$H:$H,0)),0)</f>
        <v>Distillate fuel oil</v>
      </c>
    </row>
    <row r="35" spans="1:12" ht="14.5" x14ac:dyDescent="0.35">
      <c r="A35" s="89" t="s">
        <v>550</v>
      </c>
      <c r="B35" s="89" t="s">
        <v>585</v>
      </c>
      <c r="C35" s="89" t="s">
        <v>78</v>
      </c>
      <c r="D35" s="89" t="s">
        <v>561</v>
      </c>
      <c r="E35" s="89" t="s">
        <v>561</v>
      </c>
      <c r="F35" s="89" t="s">
        <v>26</v>
      </c>
      <c r="G35" s="89" t="s">
        <v>555</v>
      </c>
      <c r="H35" s="89" t="s">
        <v>20</v>
      </c>
      <c r="I35" s="90" t="s">
        <v>557</v>
      </c>
      <c r="J35" s="91">
        <v>47950484913.793106</v>
      </c>
      <c r="K35" s="91" t="s">
        <v>620</v>
      </c>
      <c r="L35" s="96" t="str">
        <f>IFERROR(INDEX(Crosswalk!$G:$G,MATCH(H35,Crosswalk!$H:$H,0)),0)</f>
        <v>Distillate fuel oil</v>
      </c>
    </row>
    <row r="36" spans="1:12" ht="14.5" x14ac:dyDescent="0.35">
      <c r="A36" s="92" t="s">
        <v>550</v>
      </c>
      <c r="B36" s="92" t="s">
        <v>585</v>
      </c>
      <c r="C36" s="92" t="s">
        <v>78</v>
      </c>
      <c r="D36" s="92" t="s">
        <v>561</v>
      </c>
      <c r="E36" s="92" t="s">
        <v>561</v>
      </c>
      <c r="F36" s="92" t="s">
        <v>26</v>
      </c>
      <c r="G36" s="92" t="s">
        <v>555</v>
      </c>
      <c r="H36" s="92" t="s">
        <v>19</v>
      </c>
      <c r="I36" s="93" t="s">
        <v>557</v>
      </c>
      <c r="J36" s="94">
        <v>13258378446053.045</v>
      </c>
      <c r="K36" s="94" t="s">
        <v>621</v>
      </c>
      <c r="L36" s="94" t="str">
        <f>IFERROR(INDEX(Crosswalk!$G:$G,MATCH(H36,Crosswalk!$H:$H,0)),0)</f>
        <v>lpg propane or butane</v>
      </c>
    </row>
    <row r="37" spans="1:12" ht="14.5" x14ac:dyDescent="0.35">
      <c r="A37" s="89" t="s">
        <v>550</v>
      </c>
      <c r="B37" s="89" t="s">
        <v>585</v>
      </c>
      <c r="C37" s="89" t="s">
        <v>78</v>
      </c>
      <c r="D37" s="89" t="s">
        <v>561</v>
      </c>
      <c r="E37" s="89" t="s">
        <v>561</v>
      </c>
      <c r="F37" s="89" t="s">
        <v>26</v>
      </c>
      <c r="G37" s="89" t="s">
        <v>555</v>
      </c>
      <c r="H37" s="89" t="s">
        <v>556</v>
      </c>
      <c r="I37" s="90" t="s">
        <v>557</v>
      </c>
      <c r="J37" s="91">
        <v>57025691800000.016</v>
      </c>
      <c r="K37" s="91" t="s">
        <v>622</v>
      </c>
      <c r="L37" s="96" t="str">
        <f>IFERROR(INDEX(Crosswalk!$G:$G,MATCH(H37,Crosswalk!$H:$H,0)),0)</f>
        <v>Natural gas</v>
      </c>
    </row>
    <row r="38" spans="1:12" ht="14.5" x14ac:dyDescent="0.35">
      <c r="A38" s="92" t="s">
        <v>550</v>
      </c>
      <c r="B38" s="92" t="s">
        <v>585</v>
      </c>
      <c r="C38" s="92" t="s">
        <v>78</v>
      </c>
      <c r="D38" s="92" t="s">
        <v>561</v>
      </c>
      <c r="E38" s="92" t="s">
        <v>561</v>
      </c>
      <c r="F38" s="92" t="s">
        <v>26</v>
      </c>
      <c r="G38" s="92" t="s">
        <v>555</v>
      </c>
      <c r="H38" s="92" t="s">
        <v>623</v>
      </c>
      <c r="I38" s="93" t="s">
        <v>557</v>
      </c>
      <c r="J38" s="94"/>
      <c r="K38" s="94" t="s">
        <v>624</v>
      </c>
      <c r="L38" s="94" t="str">
        <f>IFERROR(INDEX(Crosswalk!$G:$G,MATCH(H38,Crosswalk!$H:$H,0)),0)</f>
        <v>Residual fuel oil</v>
      </c>
    </row>
    <row r="39" spans="1:12" ht="14.5" x14ac:dyDescent="0.35">
      <c r="A39" s="89" t="s">
        <v>550</v>
      </c>
      <c r="B39" s="89" t="s">
        <v>585</v>
      </c>
      <c r="C39" s="89" t="s">
        <v>78</v>
      </c>
      <c r="D39" s="89" t="s">
        <v>561</v>
      </c>
      <c r="E39" s="89" t="s">
        <v>561</v>
      </c>
      <c r="F39" s="89" t="s">
        <v>26</v>
      </c>
      <c r="G39" s="89" t="s">
        <v>555</v>
      </c>
      <c r="H39" s="89" t="s">
        <v>625</v>
      </c>
      <c r="I39" s="90" t="s">
        <v>557</v>
      </c>
      <c r="J39" s="91">
        <v>3515191722399.2183</v>
      </c>
      <c r="K39" s="91" t="s">
        <v>626</v>
      </c>
      <c r="L39" s="96" t="str">
        <f>IFERROR(INDEX(Crosswalk!$G:$G,MATCH(H39,Crosswalk!$H:$H,0)),0)</f>
        <v>biomass</v>
      </c>
    </row>
    <row r="40" spans="1:12" ht="14.5" x14ac:dyDescent="0.35">
      <c r="A40" s="92" t="s">
        <v>550</v>
      </c>
      <c r="B40" s="92" t="s">
        <v>585</v>
      </c>
      <c r="C40" s="92" t="s">
        <v>78</v>
      </c>
      <c r="D40" s="92" t="s">
        <v>627</v>
      </c>
      <c r="E40" s="92" t="s">
        <v>561</v>
      </c>
      <c r="F40" s="92" t="s">
        <v>26</v>
      </c>
      <c r="G40" s="92" t="s">
        <v>555</v>
      </c>
      <c r="H40" s="92" t="s">
        <v>556</v>
      </c>
      <c r="I40" s="93" t="s">
        <v>557</v>
      </c>
      <c r="J40" s="94">
        <v>8776889364134.1602</v>
      </c>
      <c r="K40" s="94" t="s">
        <v>628</v>
      </c>
      <c r="L40" s="94" t="str">
        <f>IFERROR(INDEX(Crosswalk!$G:$G,MATCH(H40,Crosswalk!$H:$H,0)),0)</f>
        <v>Natural gas</v>
      </c>
    </row>
    <row r="41" spans="1:12" ht="14.5" x14ac:dyDescent="0.35">
      <c r="A41" s="89" t="s">
        <v>550</v>
      </c>
      <c r="B41" s="89" t="s">
        <v>585</v>
      </c>
      <c r="C41" s="89" t="s">
        <v>78</v>
      </c>
      <c r="D41" s="89" t="s">
        <v>629</v>
      </c>
      <c r="E41" s="89" t="s">
        <v>630</v>
      </c>
      <c r="F41" s="89" t="s">
        <v>26</v>
      </c>
      <c r="G41" s="89" t="s">
        <v>555</v>
      </c>
      <c r="H41" s="89" t="s">
        <v>556</v>
      </c>
      <c r="I41" s="90" t="s">
        <v>557</v>
      </c>
      <c r="J41" s="91">
        <v>2363924044493.6924</v>
      </c>
      <c r="K41" s="91" t="s">
        <v>631</v>
      </c>
      <c r="L41" s="96" t="str">
        <f>IFERROR(INDEX(Crosswalk!$G:$G,MATCH(H41,Crosswalk!$H:$H,0)),0)</f>
        <v>Natural gas</v>
      </c>
    </row>
    <row r="42" spans="1:12" ht="14.5" x14ac:dyDescent="0.35">
      <c r="A42" s="92" t="s">
        <v>550</v>
      </c>
      <c r="B42" s="92" t="s">
        <v>585</v>
      </c>
      <c r="C42" s="92" t="s">
        <v>78</v>
      </c>
      <c r="D42" s="92" t="s">
        <v>629</v>
      </c>
      <c r="E42" s="92" t="s">
        <v>632</v>
      </c>
      <c r="F42" s="92" t="s">
        <v>26</v>
      </c>
      <c r="G42" s="92" t="s">
        <v>555</v>
      </c>
      <c r="H42" s="92" t="s">
        <v>556</v>
      </c>
      <c r="I42" s="93" t="s">
        <v>557</v>
      </c>
      <c r="J42" s="94">
        <v>15286905879193.305</v>
      </c>
      <c r="K42" s="94" t="s">
        <v>633</v>
      </c>
      <c r="L42" s="94" t="str">
        <f>IFERROR(INDEX(Crosswalk!$G:$G,MATCH(H42,Crosswalk!$H:$H,0)),0)</f>
        <v>Natural gas</v>
      </c>
    </row>
    <row r="43" spans="1:12" ht="14.5" x14ac:dyDescent="0.35">
      <c r="A43" s="89" t="s">
        <v>550</v>
      </c>
      <c r="B43" s="89" t="s">
        <v>585</v>
      </c>
      <c r="C43" s="89" t="s">
        <v>78</v>
      </c>
      <c r="D43" s="89" t="s">
        <v>629</v>
      </c>
      <c r="E43" s="89" t="s">
        <v>634</v>
      </c>
      <c r="F43" s="89" t="s">
        <v>26</v>
      </c>
      <c r="G43" s="89" t="s">
        <v>555</v>
      </c>
      <c r="H43" s="89" t="s">
        <v>556</v>
      </c>
      <c r="I43" s="90" t="s">
        <v>557</v>
      </c>
      <c r="J43" s="91">
        <v>4853549887097.9268</v>
      </c>
      <c r="K43" s="91" t="s">
        <v>635</v>
      </c>
      <c r="L43" s="96" t="str">
        <f>IFERROR(INDEX(Crosswalk!$G:$G,MATCH(H43,Crosswalk!$H:$H,0)),0)</f>
        <v>Natural gas</v>
      </c>
    </row>
    <row r="44" spans="1:12" ht="14.5" x14ac:dyDescent="0.35">
      <c r="A44" s="92" t="s">
        <v>550</v>
      </c>
      <c r="B44" s="92" t="s">
        <v>585</v>
      </c>
      <c r="C44" s="92" t="s">
        <v>78</v>
      </c>
      <c r="D44" s="92" t="s">
        <v>636</v>
      </c>
      <c r="E44" s="92" t="s">
        <v>637</v>
      </c>
      <c r="F44" s="92" t="s">
        <v>26</v>
      </c>
      <c r="G44" s="92" t="s">
        <v>555</v>
      </c>
      <c r="H44" s="92" t="s">
        <v>556</v>
      </c>
      <c r="I44" s="93" t="s">
        <v>557</v>
      </c>
      <c r="J44" s="94">
        <v>1411855306281.2263</v>
      </c>
      <c r="K44" s="94" t="s">
        <v>638</v>
      </c>
      <c r="L44" s="94" t="str">
        <f>IFERROR(INDEX(Crosswalk!$G:$G,MATCH(H44,Crosswalk!$H:$H,0)),0)</f>
        <v>Natural gas</v>
      </c>
    </row>
    <row r="45" spans="1:12" ht="14.5" x14ac:dyDescent="0.35">
      <c r="A45" s="89" t="s">
        <v>550</v>
      </c>
      <c r="B45" s="89" t="s">
        <v>585</v>
      </c>
      <c r="C45" s="89" t="s">
        <v>78</v>
      </c>
      <c r="D45" s="89" t="s">
        <v>636</v>
      </c>
      <c r="E45" s="89" t="s">
        <v>230</v>
      </c>
      <c r="F45" s="89" t="s">
        <v>26</v>
      </c>
      <c r="G45" s="89" t="s">
        <v>555</v>
      </c>
      <c r="H45" s="89" t="s">
        <v>556</v>
      </c>
      <c r="I45" s="90" t="s">
        <v>557</v>
      </c>
      <c r="J45" s="91">
        <v>8137067156690.708</v>
      </c>
      <c r="K45" s="91" t="s">
        <v>639</v>
      </c>
      <c r="L45" s="96" t="str">
        <f>IFERROR(INDEX(Crosswalk!$G:$G,MATCH(H45,Crosswalk!$H:$H,0)),0)</f>
        <v>Natural gas</v>
      </c>
    </row>
    <row r="46" spans="1:12" ht="14.5" x14ac:dyDescent="0.35">
      <c r="A46" s="92" t="s">
        <v>550</v>
      </c>
      <c r="B46" s="92" t="s">
        <v>585</v>
      </c>
      <c r="C46" s="92" t="s">
        <v>78</v>
      </c>
      <c r="D46" s="92" t="s">
        <v>636</v>
      </c>
      <c r="E46" s="92" t="s">
        <v>640</v>
      </c>
      <c r="F46" s="92" t="s">
        <v>26</v>
      </c>
      <c r="G46" s="92" t="s">
        <v>555</v>
      </c>
      <c r="H46" s="92" t="s">
        <v>556</v>
      </c>
      <c r="I46" s="93" t="s">
        <v>557</v>
      </c>
      <c r="J46" s="94">
        <v>91846367433.429428</v>
      </c>
      <c r="K46" s="94" t="s">
        <v>641</v>
      </c>
      <c r="L46" s="94" t="str">
        <f>IFERROR(INDEX(Crosswalk!$G:$G,MATCH(H46,Crosswalk!$H:$H,0)),0)</f>
        <v>Natural gas</v>
      </c>
    </row>
    <row r="47" spans="1:12" ht="14.5" hidden="1" x14ac:dyDescent="0.35">
      <c r="A47" s="89" t="s">
        <v>550</v>
      </c>
      <c r="B47" s="89" t="s">
        <v>570</v>
      </c>
      <c r="C47" s="89" t="s">
        <v>642</v>
      </c>
      <c r="D47" s="89" t="s">
        <v>571</v>
      </c>
      <c r="E47" s="89" t="s">
        <v>561</v>
      </c>
      <c r="F47" s="89" t="s">
        <v>26</v>
      </c>
      <c r="G47" s="89" t="s">
        <v>555</v>
      </c>
      <c r="H47" s="89" t="s">
        <v>573</v>
      </c>
      <c r="I47" s="90" t="s">
        <v>557</v>
      </c>
      <c r="J47" s="91"/>
      <c r="K47" s="91" t="s">
        <v>643</v>
      </c>
      <c r="L47" s="96" t="str">
        <f>IFERROR(INDEX(Crosswalk!$G:$G,MATCH(H47,Crosswalk!$H:$H,0)),0)</f>
        <v>crude oil</v>
      </c>
    </row>
    <row r="48" spans="1:12" ht="14.5" hidden="1" x14ac:dyDescent="0.35">
      <c r="A48" s="92" t="s">
        <v>550</v>
      </c>
      <c r="B48" s="92" t="s">
        <v>570</v>
      </c>
      <c r="C48" s="92" t="s">
        <v>642</v>
      </c>
      <c r="D48" s="92" t="s">
        <v>571</v>
      </c>
      <c r="E48" s="92" t="s">
        <v>561</v>
      </c>
      <c r="F48" s="92" t="s">
        <v>26</v>
      </c>
      <c r="G48" s="92" t="s">
        <v>555</v>
      </c>
      <c r="H48" s="92" t="s">
        <v>575</v>
      </c>
      <c r="I48" s="93" t="s">
        <v>557</v>
      </c>
      <c r="J48" s="94">
        <v>7920239931187.8291</v>
      </c>
      <c r="K48" s="94" t="s">
        <v>644</v>
      </c>
      <c r="L48" s="94" t="str">
        <f>IFERROR(INDEX(Crosswalk!$G:$G,MATCH(H48,Crosswalk!$H:$H,0)),0)</f>
        <v>Natural gas</v>
      </c>
    </row>
    <row r="49" spans="1:12" ht="14.5" hidden="1" x14ac:dyDescent="0.35">
      <c r="A49" s="89" t="s">
        <v>550</v>
      </c>
      <c r="B49" s="89" t="s">
        <v>570</v>
      </c>
      <c r="C49" s="89" t="s">
        <v>642</v>
      </c>
      <c r="D49" s="89" t="s">
        <v>571</v>
      </c>
      <c r="E49" s="89" t="s">
        <v>561</v>
      </c>
      <c r="F49" s="89" t="s">
        <v>26</v>
      </c>
      <c r="G49" s="89" t="s">
        <v>555</v>
      </c>
      <c r="H49" s="89" t="s">
        <v>562</v>
      </c>
      <c r="I49" s="90" t="s">
        <v>557</v>
      </c>
      <c r="J49" s="91">
        <v>4742748355.893012</v>
      </c>
      <c r="K49" s="91" t="s">
        <v>645</v>
      </c>
      <c r="L49" s="96" t="str">
        <f>IFERROR(INDEX(Crosswalk!$G:$G,MATCH(H49,Crosswalk!$H:$H,0)),0)</f>
        <v>Distillate fuel oil</v>
      </c>
    </row>
    <row r="50" spans="1:12" ht="14.5" hidden="1" x14ac:dyDescent="0.35">
      <c r="A50" s="92" t="s">
        <v>550</v>
      </c>
      <c r="B50" s="92" t="s">
        <v>570</v>
      </c>
      <c r="C50" s="92" t="s">
        <v>642</v>
      </c>
      <c r="D50" s="92" t="s">
        <v>571</v>
      </c>
      <c r="E50" s="92" t="s">
        <v>561</v>
      </c>
      <c r="F50" s="92" t="s">
        <v>26</v>
      </c>
      <c r="G50" s="92" t="s">
        <v>555</v>
      </c>
      <c r="H50" s="92" t="s">
        <v>578</v>
      </c>
      <c r="I50" s="93" t="s">
        <v>557</v>
      </c>
      <c r="J50" s="94"/>
      <c r="K50" s="94" t="s">
        <v>646</v>
      </c>
      <c r="L50" s="94" t="str">
        <f>IFERROR(INDEX(Crosswalk!$G:$G,MATCH(H50,Crosswalk!$H:$H,0)),0)</f>
        <v>jet fuel</v>
      </c>
    </row>
    <row r="51" spans="1:12" ht="14.5" hidden="1" x14ac:dyDescent="0.35">
      <c r="A51" s="89" t="s">
        <v>550</v>
      </c>
      <c r="B51" s="89" t="s">
        <v>570</v>
      </c>
      <c r="C51" s="89" t="s">
        <v>642</v>
      </c>
      <c r="D51" s="89" t="s">
        <v>571</v>
      </c>
      <c r="E51" s="89" t="s">
        <v>561</v>
      </c>
      <c r="F51" s="89" t="s">
        <v>26</v>
      </c>
      <c r="G51" s="89" t="s">
        <v>555</v>
      </c>
      <c r="H51" s="89" t="s">
        <v>20</v>
      </c>
      <c r="I51" s="90" t="s">
        <v>557</v>
      </c>
      <c r="J51" s="91"/>
      <c r="K51" s="91" t="s">
        <v>647</v>
      </c>
      <c r="L51" s="96" t="str">
        <f>IFERROR(INDEX(Crosswalk!$G:$G,MATCH(H51,Crosswalk!$H:$H,0)),0)</f>
        <v>Distillate fuel oil</v>
      </c>
    </row>
    <row r="52" spans="1:12" ht="14.5" hidden="1" x14ac:dyDescent="0.35">
      <c r="A52" s="92" t="s">
        <v>550</v>
      </c>
      <c r="B52" s="92" t="s">
        <v>570</v>
      </c>
      <c r="C52" s="92" t="s">
        <v>642</v>
      </c>
      <c r="D52" s="92" t="s">
        <v>571</v>
      </c>
      <c r="E52" s="92" t="s">
        <v>561</v>
      </c>
      <c r="F52" s="92" t="s">
        <v>26</v>
      </c>
      <c r="G52" s="92" t="s">
        <v>555</v>
      </c>
      <c r="H52" s="92" t="s">
        <v>581</v>
      </c>
      <c r="I52" s="93" t="s">
        <v>557</v>
      </c>
      <c r="J52" s="94"/>
      <c r="K52" s="94" t="s">
        <v>648</v>
      </c>
      <c r="L52" s="94" t="str">
        <f>IFERROR(INDEX(Crosswalk!$G:$G,MATCH(H52,Crosswalk!$H:$H,0)),0)</f>
        <v>biomass</v>
      </c>
    </row>
    <row r="53" spans="1:12" ht="14.5" hidden="1" x14ac:dyDescent="0.35">
      <c r="A53" s="89" t="s">
        <v>550</v>
      </c>
      <c r="B53" s="89" t="s">
        <v>570</v>
      </c>
      <c r="C53" s="89" t="s">
        <v>642</v>
      </c>
      <c r="D53" s="89" t="s">
        <v>571</v>
      </c>
      <c r="E53" s="89" t="s">
        <v>561</v>
      </c>
      <c r="F53" s="89" t="s">
        <v>26</v>
      </c>
      <c r="G53" s="89" t="s">
        <v>555</v>
      </c>
      <c r="H53" s="89" t="s">
        <v>556</v>
      </c>
      <c r="I53" s="90" t="s">
        <v>557</v>
      </c>
      <c r="J53" s="91">
        <v>16739270710328.594</v>
      </c>
      <c r="K53" s="91" t="s">
        <v>649</v>
      </c>
      <c r="L53" s="96" t="str">
        <f>IFERROR(INDEX(Crosswalk!$G:$G,MATCH(H53,Crosswalk!$H:$H,0)),0)</f>
        <v>Natural gas</v>
      </c>
    </row>
    <row r="54" spans="1:12" ht="14.5" hidden="1" x14ac:dyDescent="0.35">
      <c r="A54" s="92" t="s">
        <v>550</v>
      </c>
      <c r="B54" s="92" t="s">
        <v>570</v>
      </c>
      <c r="C54" s="92" t="s">
        <v>642</v>
      </c>
      <c r="D54" s="92" t="s">
        <v>571</v>
      </c>
      <c r="E54" s="92" t="s">
        <v>561</v>
      </c>
      <c r="F54" s="92" t="s">
        <v>26</v>
      </c>
      <c r="G54" s="92" t="s">
        <v>555</v>
      </c>
      <c r="H54" s="92" t="s">
        <v>111</v>
      </c>
      <c r="I54" s="93" t="s">
        <v>557</v>
      </c>
      <c r="J54" s="94">
        <v>441579622.23959261</v>
      </c>
      <c r="K54" s="94" t="s">
        <v>650</v>
      </c>
      <c r="L54" s="94" t="str">
        <f>IFERROR(INDEX(Crosswalk!$G:$G,MATCH(H54,Crosswalk!$H:$H,0)),0)</f>
        <v>lpg propane or butane</v>
      </c>
    </row>
    <row r="55" spans="1:12" ht="14.5" hidden="1" x14ac:dyDescent="0.35">
      <c r="A55" s="89" t="s">
        <v>550</v>
      </c>
      <c r="B55" s="89" t="s">
        <v>570</v>
      </c>
      <c r="C55" s="89" t="s">
        <v>642</v>
      </c>
      <c r="D55" s="89" t="s">
        <v>651</v>
      </c>
      <c r="E55" s="89" t="s">
        <v>561</v>
      </c>
      <c r="F55" s="89" t="s">
        <v>26</v>
      </c>
      <c r="G55" s="89" t="s">
        <v>555</v>
      </c>
      <c r="H55" s="89" t="s">
        <v>652</v>
      </c>
      <c r="I55" s="90" t="s">
        <v>557</v>
      </c>
      <c r="J55" s="91">
        <v>22047661796808.285</v>
      </c>
      <c r="K55" s="91" t="s">
        <v>653</v>
      </c>
      <c r="L55" s="96" t="str">
        <f>IFERROR(INDEX(Crosswalk!$G:$G,MATCH(H55,Crosswalk!$H:$H,0)),0)</f>
        <v>Natural gas</v>
      </c>
    </row>
    <row r="56" spans="1:12" ht="14.5" hidden="1" x14ac:dyDescent="0.35">
      <c r="A56" s="92" t="s">
        <v>550</v>
      </c>
      <c r="B56" s="92" t="s">
        <v>570</v>
      </c>
      <c r="C56" s="92" t="s">
        <v>642</v>
      </c>
      <c r="D56" s="92" t="s">
        <v>651</v>
      </c>
      <c r="E56" s="92" t="s">
        <v>561</v>
      </c>
      <c r="F56" s="92" t="s">
        <v>26</v>
      </c>
      <c r="G56" s="92" t="s">
        <v>555</v>
      </c>
      <c r="H56" s="92" t="s">
        <v>654</v>
      </c>
      <c r="I56" s="93" t="s">
        <v>557</v>
      </c>
      <c r="J56" s="94">
        <v>17901057998065.699</v>
      </c>
      <c r="K56" s="94" t="s">
        <v>655</v>
      </c>
      <c r="L56" s="94" t="str">
        <f>IFERROR(INDEX(Crosswalk!$G:$G,MATCH(H56,Crosswalk!$H:$H,0)),0)</f>
        <v>biomass</v>
      </c>
    </row>
    <row r="57" spans="1:12" ht="14.5" hidden="1" x14ac:dyDescent="0.35">
      <c r="A57" s="89" t="s">
        <v>550</v>
      </c>
      <c r="B57" s="89" t="s">
        <v>570</v>
      </c>
      <c r="C57" s="89" t="s">
        <v>642</v>
      </c>
      <c r="D57" s="89" t="s">
        <v>651</v>
      </c>
      <c r="E57" s="89" t="s">
        <v>561</v>
      </c>
      <c r="F57" s="89" t="s">
        <v>26</v>
      </c>
      <c r="G57" s="89" t="s">
        <v>555</v>
      </c>
      <c r="H57" s="89" t="s">
        <v>656</v>
      </c>
      <c r="I57" s="90" t="s">
        <v>557</v>
      </c>
      <c r="J57" s="91"/>
      <c r="K57" s="91" t="s">
        <v>657</v>
      </c>
      <c r="L57" s="96" t="str">
        <f>IFERROR(INDEX(Crosswalk!$G:$G,MATCH(H57,Crosswalk!$H:$H,0)),0)</f>
        <v>biomass</v>
      </c>
    </row>
    <row r="58" spans="1:12" ht="14.5" hidden="1" x14ac:dyDescent="0.35">
      <c r="A58" s="92" t="s">
        <v>550</v>
      </c>
      <c r="B58" s="92" t="s">
        <v>570</v>
      </c>
      <c r="C58" s="92" t="s">
        <v>642</v>
      </c>
      <c r="D58" s="92" t="s">
        <v>651</v>
      </c>
      <c r="E58" s="92" t="s">
        <v>561</v>
      </c>
      <c r="F58" s="92" t="s">
        <v>26</v>
      </c>
      <c r="G58" s="92" t="s">
        <v>555</v>
      </c>
      <c r="H58" s="92" t="s">
        <v>157</v>
      </c>
      <c r="I58" s="93" t="s">
        <v>557</v>
      </c>
      <c r="J58" s="94">
        <v>2497935571946.9731</v>
      </c>
      <c r="K58" s="94" t="s">
        <v>658</v>
      </c>
      <c r="L58" s="94" t="str">
        <f>IFERROR(INDEX(Crosswalk!$G:$G,MATCH(H58,Crosswalk!$H:$H,0)),0)</f>
        <v>coal</v>
      </c>
    </row>
    <row r="59" spans="1:12" ht="14.5" hidden="1" x14ac:dyDescent="0.35">
      <c r="A59" s="89" t="s">
        <v>550</v>
      </c>
      <c r="B59" s="89" t="s">
        <v>570</v>
      </c>
      <c r="C59" s="89" t="s">
        <v>642</v>
      </c>
      <c r="D59" s="89" t="s">
        <v>651</v>
      </c>
      <c r="E59" s="89" t="s">
        <v>561</v>
      </c>
      <c r="F59" s="89" t="s">
        <v>26</v>
      </c>
      <c r="G59" s="89" t="s">
        <v>555</v>
      </c>
      <c r="H59" s="89" t="s">
        <v>573</v>
      </c>
      <c r="I59" s="90" t="s">
        <v>557</v>
      </c>
      <c r="J59" s="91"/>
      <c r="K59" s="91" t="s">
        <v>659</v>
      </c>
      <c r="L59" s="96" t="str">
        <f>IFERROR(INDEX(Crosswalk!$G:$G,MATCH(H59,Crosswalk!$H:$H,0)),0)</f>
        <v>crude oil</v>
      </c>
    </row>
    <row r="60" spans="1:12" ht="14.5" hidden="1" x14ac:dyDescent="0.35">
      <c r="A60" s="92" t="s">
        <v>550</v>
      </c>
      <c r="B60" s="92" t="s">
        <v>570</v>
      </c>
      <c r="C60" s="92" t="s">
        <v>642</v>
      </c>
      <c r="D60" s="92" t="s">
        <v>651</v>
      </c>
      <c r="E60" s="92" t="s">
        <v>561</v>
      </c>
      <c r="F60" s="92" t="s">
        <v>26</v>
      </c>
      <c r="G60" s="92" t="s">
        <v>555</v>
      </c>
      <c r="H60" s="92" t="s">
        <v>575</v>
      </c>
      <c r="I60" s="93" t="s">
        <v>557</v>
      </c>
      <c r="J60" s="94">
        <v>196405588558.89142</v>
      </c>
      <c r="K60" s="94" t="s">
        <v>660</v>
      </c>
      <c r="L60" s="94" t="str">
        <f>IFERROR(INDEX(Crosswalk!$G:$G,MATCH(H60,Crosswalk!$H:$H,0)),0)</f>
        <v>Natural gas</v>
      </c>
    </row>
    <row r="61" spans="1:12" ht="14.5" hidden="1" x14ac:dyDescent="0.35">
      <c r="A61" s="89" t="s">
        <v>550</v>
      </c>
      <c r="B61" s="89" t="s">
        <v>570</v>
      </c>
      <c r="C61" s="89" t="s">
        <v>642</v>
      </c>
      <c r="D61" s="89" t="s">
        <v>651</v>
      </c>
      <c r="E61" s="89" t="s">
        <v>561</v>
      </c>
      <c r="F61" s="89" t="s">
        <v>26</v>
      </c>
      <c r="G61" s="89" t="s">
        <v>555</v>
      </c>
      <c r="H61" s="89" t="s">
        <v>562</v>
      </c>
      <c r="I61" s="90" t="s">
        <v>557</v>
      </c>
      <c r="J61" s="91">
        <v>15411183740.531441</v>
      </c>
      <c r="K61" s="91" t="s">
        <v>661</v>
      </c>
      <c r="L61" s="96" t="str">
        <f>IFERROR(INDEX(Crosswalk!$G:$G,MATCH(H61,Crosswalk!$H:$H,0)),0)</f>
        <v>Distillate fuel oil</v>
      </c>
    </row>
    <row r="62" spans="1:12" ht="14.5" hidden="1" x14ac:dyDescent="0.35">
      <c r="A62" s="92" t="s">
        <v>550</v>
      </c>
      <c r="B62" s="92" t="s">
        <v>570</v>
      </c>
      <c r="C62" s="92" t="s">
        <v>642</v>
      </c>
      <c r="D62" s="92" t="s">
        <v>651</v>
      </c>
      <c r="E62" s="92" t="s">
        <v>561</v>
      </c>
      <c r="F62" s="92" t="s">
        <v>26</v>
      </c>
      <c r="G62" s="92" t="s">
        <v>555</v>
      </c>
      <c r="H62" s="92" t="s">
        <v>20</v>
      </c>
      <c r="I62" s="93" t="s">
        <v>557</v>
      </c>
      <c r="J62" s="94"/>
      <c r="K62" s="94" t="s">
        <v>662</v>
      </c>
      <c r="L62" s="94" t="str">
        <f>IFERROR(INDEX(Crosswalk!$G:$G,MATCH(H62,Crosswalk!$H:$H,0)),0)</f>
        <v>Distillate fuel oil</v>
      </c>
    </row>
    <row r="63" spans="1:12" ht="14.5" hidden="1" x14ac:dyDescent="0.35">
      <c r="A63" s="89" t="s">
        <v>550</v>
      </c>
      <c r="B63" s="89" t="s">
        <v>570</v>
      </c>
      <c r="C63" s="89" t="s">
        <v>642</v>
      </c>
      <c r="D63" s="89" t="s">
        <v>651</v>
      </c>
      <c r="E63" s="89" t="s">
        <v>561</v>
      </c>
      <c r="F63" s="89" t="s">
        <v>26</v>
      </c>
      <c r="G63" s="89" t="s">
        <v>555</v>
      </c>
      <c r="H63" s="89" t="s">
        <v>581</v>
      </c>
      <c r="I63" s="90" t="s">
        <v>557</v>
      </c>
      <c r="J63" s="91">
        <v>257131213696.33765</v>
      </c>
      <c r="K63" s="91" t="s">
        <v>663</v>
      </c>
      <c r="L63" s="96" t="str">
        <f>IFERROR(INDEX(Crosswalk!$G:$G,MATCH(H63,Crosswalk!$H:$H,0)),0)</f>
        <v>biomass</v>
      </c>
    </row>
    <row r="64" spans="1:12" ht="14.5" hidden="1" x14ac:dyDescent="0.35">
      <c r="A64" s="92" t="s">
        <v>550</v>
      </c>
      <c r="B64" s="92" t="s">
        <v>570</v>
      </c>
      <c r="C64" s="92" t="s">
        <v>642</v>
      </c>
      <c r="D64" s="92" t="s">
        <v>651</v>
      </c>
      <c r="E64" s="92" t="s">
        <v>561</v>
      </c>
      <c r="F64" s="92" t="s">
        <v>26</v>
      </c>
      <c r="G64" s="92" t="s">
        <v>555</v>
      </c>
      <c r="H64" s="92" t="s">
        <v>664</v>
      </c>
      <c r="I64" s="93" t="s">
        <v>557</v>
      </c>
      <c r="J64" s="94"/>
      <c r="K64" s="94" t="s">
        <v>665</v>
      </c>
      <c r="L64" s="94" t="str">
        <f>IFERROR(INDEX(Crosswalk!$G:$G,MATCH(H64,Crosswalk!$H:$H,0)),0)</f>
        <v>biomass</v>
      </c>
    </row>
    <row r="65" spans="1:12" ht="14.5" hidden="1" x14ac:dyDescent="0.35">
      <c r="A65" s="89" t="s">
        <v>550</v>
      </c>
      <c r="B65" s="89" t="s">
        <v>570</v>
      </c>
      <c r="C65" s="89" t="s">
        <v>642</v>
      </c>
      <c r="D65" s="89" t="s">
        <v>651</v>
      </c>
      <c r="E65" s="89" t="s">
        <v>561</v>
      </c>
      <c r="F65" s="89" t="s">
        <v>26</v>
      </c>
      <c r="G65" s="89" t="s">
        <v>555</v>
      </c>
      <c r="H65" s="89" t="s">
        <v>556</v>
      </c>
      <c r="I65" s="90" t="s">
        <v>557</v>
      </c>
      <c r="J65" s="91">
        <v>132403674827086.31</v>
      </c>
      <c r="K65" s="91" t="s">
        <v>666</v>
      </c>
      <c r="L65" s="96" t="str">
        <f>IFERROR(INDEX(Crosswalk!$G:$G,MATCH(H65,Crosswalk!$H:$H,0)),0)</f>
        <v>Natural gas</v>
      </c>
    </row>
    <row r="66" spans="1:12" ht="14.5" hidden="1" x14ac:dyDescent="0.35">
      <c r="A66" s="92" t="s">
        <v>550</v>
      </c>
      <c r="B66" s="92" t="s">
        <v>570</v>
      </c>
      <c r="C66" s="92" t="s">
        <v>642</v>
      </c>
      <c r="D66" s="92" t="s">
        <v>651</v>
      </c>
      <c r="E66" s="92" t="s">
        <v>561</v>
      </c>
      <c r="F66" s="92" t="s">
        <v>26</v>
      </c>
      <c r="G66" s="92" t="s">
        <v>555</v>
      </c>
      <c r="H66" s="92" t="s">
        <v>667</v>
      </c>
      <c r="I66" s="93" t="s">
        <v>557</v>
      </c>
      <c r="J66" s="94">
        <v>935572295975.1792</v>
      </c>
      <c r="K66" s="94" t="s">
        <v>668</v>
      </c>
      <c r="L66" s="94" t="str">
        <f>IFERROR(INDEX(Crosswalk!$G:$G,MATCH(H66,Crosswalk!$H:$H,0)),0)</f>
        <v>Distillate fuel oil</v>
      </c>
    </row>
    <row r="67" spans="1:12" ht="14.5" hidden="1" x14ac:dyDescent="0.35">
      <c r="A67" s="89" t="s">
        <v>550</v>
      </c>
      <c r="B67" s="89" t="s">
        <v>570</v>
      </c>
      <c r="C67" s="89" t="s">
        <v>642</v>
      </c>
      <c r="D67" s="89" t="s">
        <v>651</v>
      </c>
      <c r="E67" s="89" t="s">
        <v>561</v>
      </c>
      <c r="F67" s="89" t="s">
        <v>26</v>
      </c>
      <c r="G67" s="89" t="s">
        <v>555</v>
      </c>
      <c r="H67" s="89" t="s">
        <v>111</v>
      </c>
      <c r="I67" s="90" t="s">
        <v>557</v>
      </c>
      <c r="J67" s="91">
        <v>218468185371.97961</v>
      </c>
      <c r="K67" s="91" t="s">
        <v>669</v>
      </c>
      <c r="L67" s="96" t="str">
        <f>IFERROR(INDEX(Crosswalk!$G:$G,MATCH(H67,Crosswalk!$H:$H,0)),0)</f>
        <v>lpg propane or butane</v>
      </c>
    </row>
    <row r="68" spans="1:12" ht="14.5" hidden="1" x14ac:dyDescent="0.35">
      <c r="A68" s="92" t="s">
        <v>550</v>
      </c>
      <c r="B68" s="92" t="s">
        <v>570</v>
      </c>
      <c r="C68" s="92" t="s">
        <v>642</v>
      </c>
      <c r="D68" s="92" t="s">
        <v>651</v>
      </c>
      <c r="E68" s="92" t="s">
        <v>561</v>
      </c>
      <c r="F68" s="92" t="s">
        <v>26</v>
      </c>
      <c r="G68" s="92" t="s">
        <v>555</v>
      </c>
      <c r="H68" s="92" t="s">
        <v>670</v>
      </c>
      <c r="I68" s="93" t="s">
        <v>557</v>
      </c>
      <c r="J68" s="94">
        <v>18958236717769.086</v>
      </c>
      <c r="K68" s="94" t="s">
        <v>671</v>
      </c>
      <c r="L68" s="94" t="str">
        <f>IFERROR(INDEX(Crosswalk!$G:$G,MATCH(H68,Crosswalk!$H:$H,0)),0)</f>
        <v>Distillate fuel oil</v>
      </c>
    </row>
    <row r="69" spans="1:12" ht="14.5" hidden="1" x14ac:dyDescent="0.35">
      <c r="A69" s="89" t="s">
        <v>550</v>
      </c>
      <c r="B69" s="89" t="s">
        <v>570</v>
      </c>
      <c r="C69" s="89" t="s">
        <v>642</v>
      </c>
      <c r="D69" s="89" t="s">
        <v>651</v>
      </c>
      <c r="E69" s="89" t="s">
        <v>561</v>
      </c>
      <c r="F69" s="89" t="s">
        <v>26</v>
      </c>
      <c r="G69" s="89" t="s">
        <v>555</v>
      </c>
      <c r="H69" s="89" t="s">
        <v>623</v>
      </c>
      <c r="I69" s="90" t="s">
        <v>557</v>
      </c>
      <c r="J69" s="91"/>
      <c r="K69" s="91" t="s">
        <v>672</v>
      </c>
      <c r="L69" s="96" t="str">
        <f>IFERROR(INDEX(Crosswalk!$G:$G,MATCH(H69,Crosswalk!$H:$H,0)),0)</f>
        <v>Residual fuel oil</v>
      </c>
    </row>
    <row r="70" spans="1:12" ht="14.5" hidden="1" x14ac:dyDescent="0.35">
      <c r="A70" s="92" t="s">
        <v>550</v>
      </c>
      <c r="B70" s="92" t="s">
        <v>570</v>
      </c>
      <c r="C70" s="92" t="s">
        <v>642</v>
      </c>
      <c r="D70" s="92" t="s">
        <v>651</v>
      </c>
      <c r="E70" s="92" t="s">
        <v>561</v>
      </c>
      <c r="F70" s="92" t="s">
        <v>26</v>
      </c>
      <c r="G70" s="92" t="s">
        <v>555</v>
      </c>
      <c r="H70" s="92" t="s">
        <v>673</v>
      </c>
      <c r="I70" s="93" t="s">
        <v>557</v>
      </c>
      <c r="J70" s="94"/>
      <c r="K70" s="94" t="s">
        <v>674</v>
      </c>
      <c r="L70" s="94" t="str">
        <f>IFERROR(INDEX(Crosswalk!$G:$G,MATCH(H70,Crosswalk!$H:$H,0)),0)</f>
        <v>Distillate fuel oil</v>
      </c>
    </row>
    <row r="71" spans="1:12" ht="14.5" hidden="1" x14ac:dyDescent="0.35">
      <c r="A71" s="89" t="s">
        <v>550</v>
      </c>
      <c r="B71" s="89" t="s">
        <v>570</v>
      </c>
      <c r="C71" s="89" t="s">
        <v>642</v>
      </c>
      <c r="D71" s="89" t="s">
        <v>651</v>
      </c>
      <c r="E71" s="89" t="s">
        <v>561</v>
      </c>
      <c r="F71" s="89" t="s">
        <v>26</v>
      </c>
      <c r="G71" s="89" t="s">
        <v>555</v>
      </c>
      <c r="H71" s="89" t="s">
        <v>675</v>
      </c>
      <c r="I71" s="90" t="s">
        <v>557</v>
      </c>
      <c r="J71" s="91"/>
      <c r="K71" s="91" t="s">
        <v>676</v>
      </c>
      <c r="L71" s="96">
        <f>IFERROR(INDEX(Crosswalk!$G:$G,MATCH(H71,Crosswalk!$H:$H,0)),0)</f>
        <v>0</v>
      </c>
    </row>
    <row r="72" spans="1:12" ht="14.5" hidden="1" x14ac:dyDescent="0.35">
      <c r="A72" s="92" t="s">
        <v>550</v>
      </c>
      <c r="B72" s="92" t="s">
        <v>677</v>
      </c>
      <c r="C72" s="92" t="s">
        <v>642</v>
      </c>
      <c r="D72" s="92" t="s">
        <v>678</v>
      </c>
      <c r="E72" s="92" t="s">
        <v>561</v>
      </c>
      <c r="F72" s="92" t="s">
        <v>26</v>
      </c>
      <c r="G72" s="92" t="s">
        <v>555</v>
      </c>
      <c r="H72" s="92" t="s">
        <v>652</v>
      </c>
      <c r="I72" s="93" t="s">
        <v>557</v>
      </c>
      <c r="J72" s="94">
        <v>3563796277491.166</v>
      </c>
      <c r="K72" s="94" t="s">
        <v>679</v>
      </c>
      <c r="L72" s="94" t="str">
        <f>IFERROR(INDEX(Crosswalk!$G:$G,MATCH(H72,Crosswalk!$H:$H,0)),0)</f>
        <v>Natural gas</v>
      </c>
    </row>
    <row r="73" spans="1:12" ht="14.5" hidden="1" x14ac:dyDescent="0.35">
      <c r="A73" s="89" t="s">
        <v>550</v>
      </c>
      <c r="B73" s="89" t="s">
        <v>677</v>
      </c>
      <c r="C73" s="89" t="s">
        <v>642</v>
      </c>
      <c r="D73" s="89" t="s">
        <v>678</v>
      </c>
      <c r="E73" s="89" t="s">
        <v>561</v>
      </c>
      <c r="F73" s="89" t="s">
        <v>26</v>
      </c>
      <c r="G73" s="89" t="s">
        <v>555</v>
      </c>
      <c r="H73" s="89" t="s">
        <v>654</v>
      </c>
      <c r="I73" s="90" t="s">
        <v>557</v>
      </c>
      <c r="J73" s="91">
        <v>24854518681939.379</v>
      </c>
      <c r="K73" s="91" t="s">
        <v>680</v>
      </c>
      <c r="L73" s="96" t="str">
        <f>IFERROR(INDEX(Crosswalk!$G:$G,MATCH(H73,Crosswalk!$H:$H,0)),0)</f>
        <v>biomass</v>
      </c>
    </row>
    <row r="74" spans="1:12" ht="14.5" hidden="1" x14ac:dyDescent="0.35">
      <c r="A74" s="92" t="s">
        <v>550</v>
      </c>
      <c r="B74" s="92" t="s">
        <v>677</v>
      </c>
      <c r="C74" s="92" t="s">
        <v>642</v>
      </c>
      <c r="D74" s="92" t="s">
        <v>678</v>
      </c>
      <c r="E74" s="92" t="s">
        <v>561</v>
      </c>
      <c r="F74" s="92" t="s">
        <v>26</v>
      </c>
      <c r="G74" s="92" t="s">
        <v>555</v>
      </c>
      <c r="H74" s="92" t="s">
        <v>656</v>
      </c>
      <c r="I74" s="93" t="s">
        <v>557</v>
      </c>
      <c r="J74" s="94">
        <v>73915986715</v>
      </c>
      <c r="K74" s="94" t="s">
        <v>681</v>
      </c>
      <c r="L74" s="94" t="str">
        <f>IFERROR(INDEX(Crosswalk!$G:$G,MATCH(H74,Crosswalk!$H:$H,0)),0)</f>
        <v>biomass</v>
      </c>
    </row>
    <row r="75" spans="1:12" ht="14.5" hidden="1" x14ac:dyDescent="0.35">
      <c r="A75" s="89" t="s">
        <v>550</v>
      </c>
      <c r="B75" s="89" t="s">
        <v>677</v>
      </c>
      <c r="C75" s="89" t="s">
        <v>642</v>
      </c>
      <c r="D75" s="89" t="s">
        <v>678</v>
      </c>
      <c r="E75" s="89" t="s">
        <v>561</v>
      </c>
      <c r="F75" s="89" t="s">
        <v>26</v>
      </c>
      <c r="G75" s="89" t="s">
        <v>555</v>
      </c>
      <c r="H75" s="89" t="s">
        <v>573</v>
      </c>
      <c r="I75" s="90" t="s">
        <v>557</v>
      </c>
      <c r="J75" s="91"/>
      <c r="K75" s="91" t="s">
        <v>682</v>
      </c>
      <c r="L75" s="96" t="str">
        <f>IFERROR(INDEX(Crosswalk!$G:$G,MATCH(H75,Crosswalk!$H:$H,0)),0)</f>
        <v>crude oil</v>
      </c>
    </row>
    <row r="76" spans="1:12" ht="14.5" hidden="1" x14ac:dyDescent="0.35">
      <c r="A76" s="92" t="s">
        <v>550</v>
      </c>
      <c r="B76" s="92" t="s">
        <v>677</v>
      </c>
      <c r="C76" s="92" t="s">
        <v>642</v>
      </c>
      <c r="D76" s="92" t="s">
        <v>678</v>
      </c>
      <c r="E76" s="92" t="s">
        <v>561</v>
      </c>
      <c r="F76" s="92" t="s">
        <v>26</v>
      </c>
      <c r="G76" s="92" t="s">
        <v>555</v>
      </c>
      <c r="H76" s="92" t="s">
        <v>575</v>
      </c>
      <c r="I76" s="93" t="s">
        <v>557</v>
      </c>
      <c r="J76" s="94">
        <v>412427849671.46307</v>
      </c>
      <c r="K76" s="94" t="s">
        <v>683</v>
      </c>
      <c r="L76" s="94" t="str">
        <f>IFERROR(INDEX(Crosswalk!$G:$G,MATCH(H76,Crosswalk!$H:$H,0)),0)</f>
        <v>Natural gas</v>
      </c>
    </row>
    <row r="77" spans="1:12" ht="14.5" hidden="1" x14ac:dyDescent="0.35">
      <c r="A77" s="89" t="s">
        <v>550</v>
      </c>
      <c r="B77" s="89" t="s">
        <v>677</v>
      </c>
      <c r="C77" s="89" t="s">
        <v>642</v>
      </c>
      <c r="D77" s="89" t="s">
        <v>678</v>
      </c>
      <c r="E77" s="89" t="s">
        <v>561</v>
      </c>
      <c r="F77" s="89" t="s">
        <v>26</v>
      </c>
      <c r="G77" s="89" t="s">
        <v>555</v>
      </c>
      <c r="H77" s="89" t="s">
        <v>562</v>
      </c>
      <c r="I77" s="90" t="s">
        <v>557</v>
      </c>
      <c r="J77" s="91">
        <v>28563835575.298302</v>
      </c>
      <c r="K77" s="91" t="s">
        <v>684</v>
      </c>
      <c r="L77" s="96" t="str">
        <f>IFERROR(INDEX(Crosswalk!$G:$G,MATCH(H77,Crosswalk!$H:$H,0)),0)</f>
        <v>Distillate fuel oil</v>
      </c>
    </row>
    <row r="78" spans="1:12" ht="14.5" hidden="1" x14ac:dyDescent="0.35">
      <c r="A78" s="92" t="s">
        <v>550</v>
      </c>
      <c r="B78" s="92" t="s">
        <v>677</v>
      </c>
      <c r="C78" s="92" t="s">
        <v>642</v>
      </c>
      <c r="D78" s="92" t="s">
        <v>678</v>
      </c>
      <c r="E78" s="92" t="s">
        <v>561</v>
      </c>
      <c r="F78" s="92" t="s">
        <v>26</v>
      </c>
      <c r="G78" s="92" t="s">
        <v>555</v>
      </c>
      <c r="H78" s="92" t="s">
        <v>578</v>
      </c>
      <c r="I78" s="93" t="s">
        <v>557</v>
      </c>
      <c r="J78" s="94">
        <v>65901405140.578392</v>
      </c>
      <c r="K78" s="94" t="s">
        <v>685</v>
      </c>
      <c r="L78" s="94" t="str">
        <f>IFERROR(INDEX(Crosswalk!$G:$G,MATCH(H78,Crosswalk!$H:$H,0)),0)</f>
        <v>jet fuel</v>
      </c>
    </row>
    <row r="79" spans="1:12" ht="14.5" hidden="1" x14ac:dyDescent="0.35">
      <c r="A79" s="89" t="s">
        <v>550</v>
      </c>
      <c r="B79" s="89" t="s">
        <v>677</v>
      </c>
      <c r="C79" s="89" t="s">
        <v>642</v>
      </c>
      <c r="D79" s="89" t="s">
        <v>678</v>
      </c>
      <c r="E79" s="89" t="s">
        <v>561</v>
      </c>
      <c r="F79" s="89" t="s">
        <v>26</v>
      </c>
      <c r="G79" s="89" t="s">
        <v>555</v>
      </c>
      <c r="H79" s="89" t="s">
        <v>20</v>
      </c>
      <c r="I79" s="90" t="s">
        <v>557</v>
      </c>
      <c r="J79" s="91"/>
      <c r="K79" s="91" t="s">
        <v>686</v>
      </c>
      <c r="L79" s="96" t="str">
        <f>IFERROR(INDEX(Crosswalk!$G:$G,MATCH(H79,Crosswalk!$H:$H,0)),0)</f>
        <v>Distillate fuel oil</v>
      </c>
    </row>
    <row r="80" spans="1:12" ht="14.5" hidden="1" x14ac:dyDescent="0.35">
      <c r="A80" s="92" t="s">
        <v>550</v>
      </c>
      <c r="B80" s="92" t="s">
        <v>677</v>
      </c>
      <c r="C80" s="92" t="s">
        <v>642</v>
      </c>
      <c r="D80" s="92" t="s">
        <v>678</v>
      </c>
      <c r="E80" s="92" t="s">
        <v>561</v>
      </c>
      <c r="F80" s="92" t="s">
        <v>26</v>
      </c>
      <c r="G80" s="92" t="s">
        <v>555</v>
      </c>
      <c r="H80" s="92" t="s">
        <v>581</v>
      </c>
      <c r="I80" s="93" t="s">
        <v>557</v>
      </c>
      <c r="J80" s="94">
        <v>20365984037383.543</v>
      </c>
      <c r="K80" s="94" t="s">
        <v>687</v>
      </c>
      <c r="L80" s="94" t="str">
        <f>IFERROR(INDEX(Crosswalk!$G:$G,MATCH(H80,Crosswalk!$H:$H,0)),0)</f>
        <v>biomass</v>
      </c>
    </row>
    <row r="81" spans="1:12" ht="14.5" hidden="1" x14ac:dyDescent="0.35">
      <c r="A81" s="89" t="s">
        <v>550</v>
      </c>
      <c r="B81" s="89" t="s">
        <v>677</v>
      </c>
      <c r="C81" s="89" t="s">
        <v>642</v>
      </c>
      <c r="D81" s="89" t="s">
        <v>678</v>
      </c>
      <c r="E81" s="89" t="s">
        <v>561</v>
      </c>
      <c r="F81" s="89" t="s">
        <v>26</v>
      </c>
      <c r="G81" s="89" t="s">
        <v>555</v>
      </c>
      <c r="H81" s="89" t="s">
        <v>664</v>
      </c>
      <c r="I81" s="90" t="s">
        <v>557</v>
      </c>
      <c r="J81" s="91">
        <v>7238865148251.8799</v>
      </c>
      <c r="K81" s="91" t="s">
        <v>688</v>
      </c>
      <c r="L81" s="96" t="str">
        <f>IFERROR(INDEX(Crosswalk!$G:$G,MATCH(H81,Crosswalk!$H:$H,0)),0)</f>
        <v>biomass</v>
      </c>
    </row>
    <row r="82" spans="1:12" ht="14.5" hidden="1" x14ac:dyDescent="0.35">
      <c r="A82" s="92" t="s">
        <v>550</v>
      </c>
      <c r="B82" s="92" t="s">
        <v>677</v>
      </c>
      <c r="C82" s="92" t="s">
        <v>642</v>
      </c>
      <c r="D82" s="92" t="s">
        <v>678</v>
      </c>
      <c r="E82" s="92" t="s">
        <v>561</v>
      </c>
      <c r="F82" s="92" t="s">
        <v>26</v>
      </c>
      <c r="G82" s="92" t="s">
        <v>555</v>
      </c>
      <c r="H82" s="92" t="s">
        <v>556</v>
      </c>
      <c r="I82" s="93" t="s">
        <v>557</v>
      </c>
      <c r="J82" s="94">
        <v>271479094310270.84</v>
      </c>
      <c r="K82" s="94" t="s">
        <v>689</v>
      </c>
      <c r="L82" s="94" t="str">
        <f>IFERROR(INDEX(Crosswalk!$G:$G,MATCH(H82,Crosswalk!$H:$H,0)),0)</f>
        <v>Natural gas</v>
      </c>
    </row>
    <row r="83" spans="1:12" ht="14.5" hidden="1" x14ac:dyDescent="0.35">
      <c r="A83" s="89" t="s">
        <v>550</v>
      </c>
      <c r="B83" s="89" t="s">
        <v>677</v>
      </c>
      <c r="C83" s="89" t="s">
        <v>642</v>
      </c>
      <c r="D83" s="89" t="s">
        <v>678</v>
      </c>
      <c r="E83" s="89" t="s">
        <v>561</v>
      </c>
      <c r="F83" s="89" t="s">
        <v>26</v>
      </c>
      <c r="G83" s="89" t="s">
        <v>555</v>
      </c>
      <c r="H83" s="89" t="s">
        <v>667</v>
      </c>
      <c r="I83" s="90" t="s">
        <v>557</v>
      </c>
      <c r="J83" s="91"/>
      <c r="K83" s="91" t="s">
        <v>690</v>
      </c>
      <c r="L83" s="96" t="str">
        <f>IFERROR(INDEX(Crosswalk!$G:$G,MATCH(H83,Crosswalk!$H:$H,0)),0)</f>
        <v>Distillate fuel oil</v>
      </c>
    </row>
    <row r="84" spans="1:12" ht="14.5" hidden="1" x14ac:dyDescent="0.35">
      <c r="A84" s="92" t="s">
        <v>550</v>
      </c>
      <c r="B84" s="92" t="s">
        <v>677</v>
      </c>
      <c r="C84" s="92" t="s">
        <v>642</v>
      </c>
      <c r="D84" s="92" t="s">
        <v>678</v>
      </c>
      <c r="E84" s="92" t="s">
        <v>561</v>
      </c>
      <c r="F84" s="92" t="s">
        <v>26</v>
      </c>
      <c r="G84" s="92" t="s">
        <v>555</v>
      </c>
      <c r="H84" s="92" t="s">
        <v>111</v>
      </c>
      <c r="I84" s="93" t="s">
        <v>557</v>
      </c>
      <c r="J84" s="94">
        <v>80926192292.262878</v>
      </c>
      <c r="K84" s="94" t="s">
        <v>691</v>
      </c>
      <c r="L84" s="94" t="str">
        <f>IFERROR(INDEX(Crosswalk!$G:$G,MATCH(H84,Crosswalk!$H:$H,0)),0)</f>
        <v>lpg propane or butane</v>
      </c>
    </row>
    <row r="85" spans="1:12" ht="14.5" hidden="1" x14ac:dyDescent="0.35">
      <c r="A85" s="89" t="s">
        <v>550</v>
      </c>
      <c r="B85" s="89" t="s">
        <v>677</v>
      </c>
      <c r="C85" s="89" t="s">
        <v>642</v>
      </c>
      <c r="D85" s="89" t="s">
        <v>678</v>
      </c>
      <c r="E85" s="89" t="s">
        <v>561</v>
      </c>
      <c r="F85" s="89" t="s">
        <v>26</v>
      </c>
      <c r="G85" s="89" t="s">
        <v>555</v>
      </c>
      <c r="H85" s="89" t="s">
        <v>670</v>
      </c>
      <c r="I85" s="90" t="s">
        <v>557</v>
      </c>
      <c r="J85" s="91">
        <v>173504791686.39999</v>
      </c>
      <c r="K85" s="91" t="s">
        <v>692</v>
      </c>
      <c r="L85" s="96" t="str">
        <f>IFERROR(INDEX(Crosswalk!$G:$G,MATCH(H85,Crosswalk!$H:$H,0)),0)</f>
        <v>Distillate fuel oil</v>
      </c>
    </row>
    <row r="86" spans="1:12" ht="14.5" hidden="1" x14ac:dyDescent="0.35">
      <c r="A86" s="92" t="s">
        <v>550</v>
      </c>
      <c r="B86" s="92" t="s">
        <v>677</v>
      </c>
      <c r="C86" s="92" t="s">
        <v>642</v>
      </c>
      <c r="D86" s="92" t="s">
        <v>678</v>
      </c>
      <c r="E86" s="92" t="s">
        <v>561</v>
      </c>
      <c r="F86" s="92" t="s">
        <v>26</v>
      </c>
      <c r="G86" s="92" t="s">
        <v>555</v>
      </c>
      <c r="H86" s="92" t="s">
        <v>623</v>
      </c>
      <c r="I86" s="93" t="s">
        <v>557</v>
      </c>
      <c r="J86" s="94"/>
      <c r="K86" s="94" t="s">
        <v>693</v>
      </c>
      <c r="L86" s="94" t="str">
        <f>IFERROR(INDEX(Crosswalk!$G:$G,MATCH(H86,Crosswalk!$H:$H,0)),0)</f>
        <v>Residual fuel oil</v>
      </c>
    </row>
    <row r="87" spans="1:12" ht="14.5" hidden="1" x14ac:dyDescent="0.35">
      <c r="A87" s="89" t="s">
        <v>550</v>
      </c>
      <c r="B87" s="89" t="s">
        <v>677</v>
      </c>
      <c r="C87" s="89" t="s">
        <v>642</v>
      </c>
      <c r="D87" s="89" t="s">
        <v>678</v>
      </c>
      <c r="E87" s="89" t="s">
        <v>561</v>
      </c>
      <c r="F87" s="89" t="s">
        <v>26</v>
      </c>
      <c r="G87" s="89" t="s">
        <v>555</v>
      </c>
      <c r="H87" s="89" t="s">
        <v>675</v>
      </c>
      <c r="I87" s="90" t="s">
        <v>557</v>
      </c>
      <c r="J87" s="91"/>
      <c r="K87" s="91" t="s">
        <v>694</v>
      </c>
      <c r="L87" s="96">
        <f>IFERROR(INDEX(Crosswalk!$G:$G,MATCH(H87,Crosswalk!$H:$H,0)),0)</f>
        <v>0</v>
      </c>
    </row>
    <row r="88" spans="1:12" ht="14.5" hidden="1" x14ac:dyDescent="0.35">
      <c r="A88" s="92" t="s">
        <v>550</v>
      </c>
      <c r="B88" s="92" t="s">
        <v>677</v>
      </c>
      <c r="C88" s="92" t="s">
        <v>642</v>
      </c>
      <c r="D88" s="92" t="s">
        <v>695</v>
      </c>
      <c r="E88" s="92" t="s">
        <v>561</v>
      </c>
      <c r="F88" s="92" t="s">
        <v>26</v>
      </c>
      <c r="G88" s="92" t="s">
        <v>555</v>
      </c>
      <c r="H88" s="92" t="s">
        <v>654</v>
      </c>
      <c r="I88" s="93" t="s">
        <v>557</v>
      </c>
      <c r="J88" s="94"/>
      <c r="K88" s="94" t="s">
        <v>696</v>
      </c>
      <c r="L88" s="94" t="str">
        <f>IFERROR(INDEX(Crosswalk!$G:$G,MATCH(H88,Crosswalk!$H:$H,0)),0)</f>
        <v>biomass</v>
      </c>
    </row>
    <row r="89" spans="1:12" ht="14.5" hidden="1" x14ac:dyDescent="0.35">
      <c r="A89" s="89" t="s">
        <v>550</v>
      </c>
      <c r="B89" s="89" t="s">
        <v>677</v>
      </c>
      <c r="C89" s="89" t="s">
        <v>642</v>
      </c>
      <c r="D89" s="89" t="s">
        <v>695</v>
      </c>
      <c r="E89" s="89" t="s">
        <v>561</v>
      </c>
      <c r="F89" s="89" t="s">
        <v>26</v>
      </c>
      <c r="G89" s="89" t="s">
        <v>555</v>
      </c>
      <c r="H89" s="89" t="s">
        <v>656</v>
      </c>
      <c r="I89" s="90" t="s">
        <v>557</v>
      </c>
      <c r="J89" s="91">
        <v>805615161327.68091</v>
      </c>
      <c r="K89" s="91" t="s">
        <v>697</v>
      </c>
      <c r="L89" s="96" t="str">
        <f>IFERROR(INDEX(Crosswalk!$G:$G,MATCH(H89,Crosswalk!$H:$H,0)),0)</f>
        <v>biomass</v>
      </c>
    </row>
    <row r="90" spans="1:12" ht="14.5" hidden="1" x14ac:dyDescent="0.35">
      <c r="A90" s="92" t="s">
        <v>550</v>
      </c>
      <c r="B90" s="92" t="s">
        <v>677</v>
      </c>
      <c r="C90" s="92" t="s">
        <v>642</v>
      </c>
      <c r="D90" s="92" t="s">
        <v>695</v>
      </c>
      <c r="E90" s="92" t="s">
        <v>561</v>
      </c>
      <c r="F90" s="92" t="s">
        <v>26</v>
      </c>
      <c r="G90" s="92" t="s">
        <v>555</v>
      </c>
      <c r="H90" s="92" t="s">
        <v>575</v>
      </c>
      <c r="I90" s="93" t="s">
        <v>557</v>
      </c>
      <c r="J90" s="94">
        <v>402102077368.12708</v>
      </c>
      <c r="K90" s="94" t="s">
        <v>698</v>
      </c>
      <c r="L90" s="94" t="str">
        <f>IFERROR(INDEX(Crosswalk!$G:$G,MATCH(H90,Crosswalk!$H:$H,0)),0)</f>
        <v>Natural gas</v>
      </c>
    </row>
    <row r="91" spans="1:12" ht="14.5" hidden="1" x14ac:dyDescent="0.35">
      <c r="A91" s="89" t="s">
        <v>550</v>
      </c>
      <c r="B91" s="89" t="s">
        <v>677</v>
      </c>
      <c r="C91" s="89" t="s">
        <v>642</v>
      </c>
      <c r="D91" s="89" t="s">
        <v>695</v>
      </c>
      <c r="E91" s="89" t="s">
        <v>561</v>
      </c>
      <c r="F91" s="89" t="s">
        <v>26</v>
      </c>
      <c r="G91" s="89" t="s">
        <v>555</v>
      </c>
      <c r="H91" s="89" t="s">
        <v>562</v>
      </c>
      <c r="I91" s="90" t="s">
        <v>557</v>
      </c>
      <c r="J91" s="91">
        <v>370706993542.3678</v>
      </c>
      <c r="K91" s="91" t="s">
        <v>699</v>
      </c>
      <c r="L91" s="96" t="str">
        <f>IFERROR(INDEX(Crosswalk!$G:$G,MATCH(H91,Crosswalk!$H:$H,0)),0)</f>
        <v>Distillate fuel oil</v>
      </c>
    </row>
    <row r="92" spans="1:12" ht="14.5" hidden="1" x14ac:dyDescent="0.35">
      <c r="A92" s="92" t="s">
        <v>550</v>
      </c>
      <c r="B92" s="92" t="s">
        <v>677</v>
      </c>
      <c r="C92" s="92" t="s">
        <v>642</v>
      </c>
      <c r="D92" s="92" t="s">
        <v>695</v>
      </c>
      <c r="E92" s="92" t="s">
        <v>561</v>
      </c>
      <c r="F92" s="92" t="s">
        <v>26</v>
      </c>
      <c r="G92" s="92" t="s">
        <v>555</v>
      </c>
      <c r="H92" s="92" t="s">
        <v>581</v>
      </c>
      <c r="I92" s="93" t="s">
        <v>557</v>
      </c>
      <c r="J92" s="94">
        <v>274809441173.16437</v>
      </c>
      <c r="K92" s="94" t="s">
        <v>700</v>
      </c>
      <c r="L92" s="94" t="str">
        <f>IFERROR(INDEX(Crosswalk!$G:$G,MATCH(H92,Crosswalk!$H:$H,0)),0)</f>
        <v>biomass</v>
      </c>
    </row>
    <row r="93" spans="1:12" ht="14.5" hidden="1" x14ac:dyDescent="0.35">
      <c r="A93" s="89" t="s">
        <v>550</v>
      </c>
      <c r="B93" s="89" t="s">
        <v>677</v>
      </c>
      <c r="C93" s="89" t="s">
        <v>642</v>
      </c>
      <c r="D93" s="89" t="s">
        <v>695</v>
      </c>
      <c r="E93" s="89" t="s">
        <v>561</v>
      </c>
      <c r="F93" s="89" t="s">
        <v>26</v>
      </c>
      <c r="G93" s="89" t="s">
        <v>555</v>
      </c>
      <c r="H93" s="89" t="s">
        <v>556</v>
      </c>
      <c r="I93" s="90" t="s">
        <v>557</v>
      </c>
      <c r="J93" s="91">
        <v>9109674717317.0742</v>
      </c>
      <c r="K93" s="91" t="s">
        <v>701</v>
      </c>
      <c r="L93" s="96" t="str">
        <f>IFERROR(INDEX(Crosswalk!$G:$G,MATCH(H93,Crosswalk!$H:$H,0)),0)</f>
        <v>Natural gas</v>
      </c>
    </row>
    <row r="94" spans="1:12" ht="14.5" hidden="1" x14ac:dyDescent="0.35">
      <c r="A94" s="92" t="s">
        <v>550</v>
      </c>
      <c r="B94" s="92" t="s">
        <v>677</v>
      </c>
      <c r="C94" s="92" t="s">
        <v>642</v>
      </c>
      <c r="D94" s="92" t="s">
        <v>695</v>
      </c>
      <c r="E94" s="92" t="s">
        <v>561</v>
      </c>
      <c r="F94" s="92" t="s">
        <v>26</v>
      </c>
      <c r="G94" s="92" t="s">
        <v>555</v>
      </c>
      <c r="H94" s="92" t="s">
        <v>111</v>
      </c>
      <c r="I94" s="93" t="s">
        <v>557</v>
      </c>
      <c r="J94" s="94">
        <v>505882056</v>
      </c>
      <c r="K94" s="94" t="s">
        <v>702</v>
      </c>
      <c r="L94" s="94" t="str">
        <f>IFERROR(INDEX(Crosswalk!$G:$G,MATCH(H94,Crosswalk!$H:$H,0)),0)</f>
        <v>lpg propane or butane</v>
      </c>
    </row>
    <row r="95" spans="1:12" ht="14.5" hidden="1" x14ac:dyDescent="0.35">
      <c r="A95" s="89" t="s">
        <v>550</v>
      </c>
      <c r="B95" s="89" t="s">
        <v>677</v>
      </c>
      <c r="C95" s="89" t="s">
        <v>642</v>
      </c>
      <c r="D95" s="89" t="s">
        <v>695</v>
      </c>
      <c r="E95" s="89" t="s">
        <v>561</v>
      </c>
      <c r="F95" s="89" t="s">
        <v>26</v>
      </c>
      <c r="G95" s="89" t="s">
        <v>555</v>
      </c>
      <c r="H95" s="89" t="s">
        <v>670</v>
      </c>
      <c r="I95" s="90" t="s">
        <v>557</v>
      </c>
      <c r="J95" s="91"/>
      <c r="K95" s="91" t="s">
        <v>703</v>
      </c>
      <c r="L95" s="96" t="str">
        <f>IFERROR(INDEX(Crosswalk!$G:$G,MATCH(H95,Crosswalk!$H:$H,0)),0)</f>
        <v>Distillate fuel oil</v>
      </c>
    </row>
    <row r="96" spans="1:12" ht="14.5" hidden="1" x14ac:dyDescent="0.35">
      <c r="A96" s="92" t="s">
        <v>550</v>
      </c>
      <c r="B96" s="92" t="s">
        <v>677</v>
      </c>
      <c r="C96" s="92" t="s">
        <v>642</v>
      </c>
      <c r="D96" s="92" t="s">
        <v>695</v>
      </c>
      <c r="E96" s="92" t="s">
        <v>561</v>
      </c>
      <c r="F96" s="92" t="s">
        <v>26</v>
      </c>
      <c r="G96" s="92" t="s">
        <v>555</v>
      </c>
      <c r="H96" s="92" t="s">
        <v>623</v>
      </c>
      <c r="I96" s="93" t="s">
        <v>557</v>
      </c>
      <c r="J96" s="94"/>
      <c r="K96" s="94" t="s">
        <v>704</v>
      </c>
      <c r="L96" s="94" t="str">
        <f>IFERROR(INDEX(Crosswalk!$G:$G,MATCH(H96,Crosswalk!$H:$H,0)),0)</f>
        <v>Residual fuel oil</v>
      </c>
    </row>
    <row r="97" spans="1:12" ht="14.5" hidden="1" x14ac:dyDescent="0.35">
      <c r="A97" s="89" t="s">
        <v>550</v>
      </c>
      <c r="B97" s="89" t="s">
        <v>570</v>
      </c>
      <c r="C97" s="89" t="s">
        <v>79</v>
      </c>
      <c r="D97" s="89" t="s">
        <v>651</v>
      </c>
      <c r="E97" s="89" t="s">
        <v>572</v>
      </c>
      <c r="F97" s="89" t="s">
        <v>26</v>
      </c>
      <c r="G97" s="89" t="s">
        <v>555</v>
      </c>
      <c r="H97" s="89" t="s">
        <v>652</v>
      </c>
      <c r="I97" s="90" t="s">
        <v>557</v>
      </c>
      <c r="J97" s="91">
        <v>694866529955.13892</v>
      </c>
      <c r="K97" s="91" t="s">
        <v>705</v>
      </c>
      <c r="L97" s="96" t="str">
        <f>IFERROR(INDEX(Crosswalk!$G:$G,MATCH(H97,Crosswalk!$H:$H,0)),0)</f>
        <v>Natural gas</v>
      </c>
    </row>
    <row r="98" spans="1:12" ht="14.5" hidden="1" x14ac:dyDescent="0.35">
      <c r="A98" s="92" t="s">
        <v>550</v>
      </c>
      <c r="B98" s="92" t="s">
        <v>570</v>
      </c>
      <c r="C98" s="92" t="s">
        <v>79</v>
      </c>
      <c r="D98" s="92" t="s">
        <v>651</v>
      </c>
      <c r="E98" s="92" t="s">
        <v>572</v>
      </c>
      <c r="F98" s="92" t="s">
        <v>26</v>
      </c>
      <c r="G98" s="92" t="s">
        <v>555</v>
      </c>
      <c r="H98" s="92" t="s">
        <v>654</v>
      </c>
      <c r="I98" s="93" t="s">
        <v>557</v>
      </c>
      <c r="J98" s="94">
        <v>6710903298872.3545</v>
      </c>
      <c r="K98" s="94" t="s">
        <v>706</v>
      </c>
      <c r="L98" s="94" t="str">
        <f>IFERROR(INDEX(Crosswalk!$G:$G,MATCH(H98,Crosswalk!$H:$H,0)),0)</f>
        <v>biomass</v>
      </c>
    </row>
    <row r="99" spans="1:12" ht="14.5" hidden="1" x14ac:dyDescent="0.35">
      <c r="A99" s="89" t="s">
        <v>707</v>
      </c>
      <c r="B99" s="89" t="s">
        <v>570</v>
      </c>
      <c r="C99" s="89" t="s">
        <v>79</v>
      </c>
      <c r="D99" s="89" t="s">
        <v>651</v>
      </c>
      <c r="E99" s="89" t="s">
        <v>572</v>
      </c>
      <c r="F99" s="89" t="s">
        <v>26</v>
      </c>
      <c r="G99" s="89" t="s">
        <v>555</v>
      </c>
      <c r="H99" s="89" t="s">
        <v>656</v>
      </c>
      <c r="I99" s="90" t="s">
        <v>557</v>
      </c>
      <c r="J99" s="91">
        <v>48314729385.670403</v>
      </c>
      <c r="K99" s="91" t="s">
        <v>708</v>
      </c>
      <c r="L99" s="96" t="str">
        <f>IFERROR(INDEX(Crosswalk!$G:$G,MATCH(H99,Crosswalk!$H:$H,0)),0)</f>
        <v>biomass</v>
      </c>
    </row>
    <row r="100" spans="1:12" ht="14.5" hidden="1" x14ac:dyDescent="0.35">
      <c r="A100" s="92" t="s">
        <v>550</v>
      </c>
      <c r="B100" s="92" t="s">
        <v>570</v>
      </c>
      <c r="C100" s="92" t="s">
        <v>79</v>
      </c>
      <c r="D100" s="92" t="s">
        <v>651</v>
      </c>
      <c r="E100" s="92" t="s">
        <v>572</v>
      </c>
      <c r="F100" s="92" t="s">
        <v>26</v>
      </c>
      <c r="G100" s="92" t="s">
        <v>555</v>
      </c>
      <c r="H100" s="92" t="s">
        <v>157</v>
      </c>
      <c r="I100" s="93" t="s">
        <v>557</v>
      </c>
      <c r="J100" s="94">
        <v>9669548064053.0273</v>
      </c>
      <c r="K100" s="94" t="s">
        <v>709</v>
      </c>
      <c r="L100" s="94" t="str">
        <f>IFERROR(INDEX(Crosswalk!$G:$G,MATCH(H100,Crosswalk!$H:$H,0)),0)</f>
        <v>coal</v>
      </c>
    </row>
    <row r="101" spans="1:12" ht="14.5" hidden="1" x14ac:dyDescent="0.35">
      <c r="A101" s="89" t="s">
        <v>550</v>
      </c>
      <c r="B101" s="89" t="s">
        <v>570</v>
      </c>
      <c r="C101" s="89" t="s">
        <v>79</v>
      </c>
      <c r="D101" s="89" t="s">
        <v>651</v>
      </c>
      <c r="E101" s="89" t="s">
        <v>572</v>
      </c>
      <c r="F101" s="89" t="s">
        <v>26</v>
      </c>
      <c r="G101" s="89" t="s">
        <v>555</v>
      </c>
      <c r="H101" s="89" t="s">
        <v>573</v>
      </c>
      <c r="I101" s="90" t="s">
        <v>557</v>
      </c>
      <c r="J101" s="91"/>
      <c r="K101" s="91" t="s">
        <v>710</v>
      </c>
      <c r="L101" s="96" t="str">
        <f>IFERROR(INDEX(Crosswalk!$G:$G,MATCH(H101,Crosswalk!$H:$H,0)),0)</f>
        <v>crude oil</v>
      </c>
    </row>
    <row r="102" spans="1:12" ht="14.5" hidden="1" x14ac:dyDescent="0.35">
      <c r="A102" s="92" t="s">
        <v>550</v>
      </c>
      <c r="B102" s="92" t="s">
        <v>570</v>
      </c>
      <c r="C102" s="92" t="s">
        <v>79</v>
      </c>
      <c r="D102" s="92" t="s">
        <v>651</v>
      </c>
      <c r="E102" s="92" t="s">
        <v>572</v>
      </c>
      <c r="F102" s="92" t="s">
        <v>26</v>
      </c>
      <c r="G102" s="92" t="s">
        <v>555</v>
      </c>
      <c r="H102" s="92" t="s">
        <v>575</v>
      </c>
      <c r="I102" s="93" t="s">
        <v>557</v>
      </c>
      <c r="J102" s="94">
        <v>66677286741.175079</v>
      </c>
      <c r="K102" s="94" t="s">
        <v>711</v>
      </c>
      <c r="L102" s="94" t="str">
        <f>IFERROR(INDEX(Crosswalk!$G:$G,MATCH(H102,Crosswalk!$H:$H,0)),0)</f>
        <v>Natural gas</v>
      </c>
    </row>
    <row r="103" spans="1:12" ht="14.5" hidden="1" x14ac:dyDescent="0.35">
      <c r="A103" s="89" t="s">
        <v>550</v>
      </c>
      <c r="B103" s="89" t="s">
        <v>570</v>
      </c>
      <c r="C103" s="89" t="s">
        <v>79</v>
      </c>
      <c r="D103" s="89" t="s">
        <v>651</v>
      </c>
      <c r="E103" s="89" t="s">
        <v>572</v>
      </c>
      <c r="F103" s="89" t="s">
        <v>26</v>
      </c>
      <c r="G103" s="89" t="s">
        <v>555</v>
      </c>
      <c r="H103" s="89" t="s">
        <v>562</v>
      </c>
      <c r="I103" s="90" t="s">
        <v>557</v>
      </c>
      <c r="J103" s="91">
        <v>10779638246.614231</v>
      </c>
      <c r="K103" s="91" t="s">
        <v>712</v>
      </c>
      <c r="L103" s="96" t="str">
        <f>IFERROR(INDEX(Crosswalk!$G:$G,MATCH(H103,Crosswalk!$H:$H,0)),0)</f>
        <v>Distillate fuel oil</v>
      </c>
    </row>
    <row r="104" spans="1:12" ht="14.5" hidden="1" x14ac:dyDescent="0.35">
      <c r="A104" s="92" t="s">
        <v>550</v>
      </c>
      <c r="B104" s="92" t="s">
        <v>570</v>
      </c>
      <c r="C104" s="92" t="s">
        <v>79</v>
      </c>
      <c r="D104" s="92" t="s">
        <v>651</v>
      </c>
      <c r="E104" s="92" t="s">
        <v>572</v>
      </c>
      <c r="F104" s="92" t="s">
        <v>26</v>
      </c>
      <c r="G104" s="92" t="s">
        <v>555</v>
      </c>
      <c r="H104" s="92" t="s">
        <v>20</v>
      </c>
      <c r="I104" s="93" t="s">
        <v>557</v>
      </c>
      <c r="J104" s="94"/>
      <c r="K104" s="94" t="s">
        <v>713</v>
      </c>
      <c r="L104" s="94" t="str">
        <f>IFERROR(INDEX(Crosswalk!$G:$G,MATCH(H104,Crosswalk!$H:$H,0)),0)</f>
        <v>Distillate fuel oil</v>
      </c>
    </row>
    <row r="105" spans="1:12" ht="14.5" hidden="1" x14ac:dyDescent="0.35">
      <c r="A105" s="89" t="s">
        <v>550</v>
      </c>
      <c r="B105" s="89" t="s">
        <v>570</v>
      </c>
      <c r="C105" s="89" t="s">
        <v>79</v>
      </c>
      <c r="D105" s="89" t="s">
        <v>651</v>
      </c>
      <c r="E105" s="89" t="s">
        <v>572</v>
      </c>
      <c r="F105" s="89" t="s">
        <v>26</v>
      </c>
      <c r="G105" s="89" t="s">
        <v>555</v>
      </c>
      <c r="H105" s="89" t="s">
        <v>581</v>
      </c>
      <c r="I105" s="90" t="s">
        <v>557</v>
      </c>
      <c r="J105" s="91">
        <v>97822889169.151718</v>
      </c>
      <c r="K105" s="91" t="s">
        <v>714</v>
      </c>
      <c r="L105" s="96" t="str">
        <f>IFERROR(INDEX(Crosswalk!$G:$G,MATCH(H105,Crosswalk!$H:$H,0)),0)</f>
        <v>biomass</v>
      </c>
    </row>
    <row r="106" spans="1:12" ht="14.5" hidden="1" x14ac:dyDescent="0.35">
      <c r="A106" s="92" t="s">
        <v>550</v>
      </c>
      <c r="B106" s="92" t="s">
        <v>570</v>
      </c>
      <c r="C106" s="92" t="s">
        <v>79</v>
      </c>
      <c r="D106" s="92" t="s">
        <v>651</v>
      </c>
      <c r="E106" s="92" t="s">
        <v>572</v>
      </c>
      <c r="F106" s="92" t="s">
        <v>26</v>
      </c>
      <c r="G106" s="92" t="s">
        <v>555</v>
      </c>
      <c r="H106" s="92" t="s">
        <v>664</v>
      </c>
      <c r="I106" s="93" t="s">
        <v>557</v>
      </c>
      <c r="J106" s="94"/>
      <c r="K106" s="94" t="s">
        <v>715</v>
      </c>
      <c r="L106" s="94" t="str">
        <f>IFERROR(INDEX(Crosswalk!$G:$G,MATCH(H106,Crosswalk!$H:$H,0)),0)</f>
        <v>biomass</v>
      </c>
    </row>
    <row r="107" spans="1:12" ht="14.5" hidden="1" x14ac:dyDescent="0.35">
      <c r="A107" s="89" t="s">
        <v>550</v>
      </c>
      <c r="B107" s="89" t="s">
        <v>570</v>
      </c>
      <c r="C107" s="89" t="s">
        <v>79</v>
      </c>
      <c r="D107" s="89" t="s">
        <v>651</v>
      </c>
      <c r="E107" s="89" t="s">
        <v>572</v>
      </c>
      <c r="F107" s="89" t="s">
        <v>26</v>
      </c>
      <c r="G107" s="89" t="s">
        <v>555</v>
      </c>
      <c r="H107" s="89" t="s">
        <v>556</v>
      </c>
      <c r="I107" s="90" t="s">
        <v>557</v>
      </c>
      <c r="J107" s="91">
        <v>76488640995836.484</v>
      </c>
      <c r="K107" s="91" t="s">
        <v>716</v>
      </c>
      <c r="L107" s="96" t="str">
        <f>IFERROR(INDEX(Crosswalk!$G:$G,MATCH(H107,Crosswalk!$H:$H,0)),0)</f>
        <v>Natural gas</v>
      </c>
    </row>
    <row r="108" spans="1:12" ht="14.5" hidden="1" x14ac:dyDescent="0.35">
      <c r="A108" s="92" t="s">
        <v>550</v>
      </c>
      <c r="B108" s="92" t="s">
        <v>570</v>
      </c>
      <c r="C108" s="92" t="s">
        <v>79</v>
      </c>
      <c r="D108" s="92" t="s">
        <v>651</v>
      </c>
      <c r="E108" s="92" t="s">
        <v>572</v>
      </c>
      <c r="F108" s="92" t="s">
        <v>26</v>
      </c>
      <c r="G108" s="92" t="s">
        <v>555</v>
      </c>
      <c r="H108" s="92" t="s">
        <v>667</v>
      </c>
      <c r="I108" s="93" t="s">
        <v>557</v>
      </c>
      <c r="J108" s="94"/>
      <c r="K108" s="94" t="s">
        <v>717</v>
      </c>
      <c r="L108" s="94" t="str">
        <f>IFERROR(INDEX(Crosswalk!$G:$G,MATCH(H108,Crosswalk!$H:$H,0)),0)</f>
        <v>Distillate fuel oil</v>
      </c>
    </row>
    <row r="109" spans="1:12" ht="14.5" hidden="1" x14ac:dyDescent="0.35">
      <c r="A109" s="89" t="s">
        <v>550</v>
      </c>
      <c r="B109" s="89" t="s">
        <v>570</v>
      </c>
      <c r="C109" s="89" t="s">
        <v>79</v>
      </c>
      <c r="D109" s="89" t="s">
        <v>651</v>
      </c>
      <c r="E109" s="89" t="s">
        <v>572</v>
      </c>
      <c r="F109" s="89" t="s">
        <v>26</v>
      </c>
      <c r="G109" s="89" t="s">
        <v>555</v>
      </c>
      <c r="H109" s="89" t="s">
        <v>111</v>
      </c>
      <c r="I109" s="90" t="s">
        <v>557</v>
      </c>
      <c r="J109" s="91">
        <v>53542982063.762512</v>
      </c>
      <c r="K109" s="91" t="s">
        <v>718</v>
      </c>
      <c r="L109" s="96" t="str">
        <f>IFERROR(INDEX(Crosswalk!$G:$G,MATCH(H109,Crosswalk!$H:$H,0)),0)</f>
        <v>lpg propane or butane</v>
      </c>
    </row>
    <row r="110" spans="1:12" ht="14.5" hidden="1" x14ac:dyDescent="0.35">
      <c r="A110" s="92" t="s">
        <v>550</v>
      </c>
      <c r="B110" s="92" t="s">
        <v>570</v>
      </c>
      <c r="C110" s="92" t="s">
        <v>79</v>
      </c>
      <c r="D110" s="92" t="s">
        <v>651</v>
      </c>
      <c r="E110" s="92" t="s">
        <v>572</v>
      </c>
      <c r="F110" s="92" t="s">
        <v>26</v>
      </c>
      <c r="G110" s="92" t="s">
        <v>555</v>
      </c>
      <c r="H110" s="92" t="s">
        <v>670</v>
      </c>
      <c r="I110" s="93" t="s">
        <v>557</v>
      </c>
      <c r="J110" s="94">
        <v>13974185659148.068</v>
      </c>
      <c r="K110" s="94" t="s">
        <v>719</v>
      </c>
      <c r="L110" s="94" t="str">
        <f>IFERROR(INDEX(Crosswalk!$G:$G,MATCH(H110,Crosswalk!$H:$H,0)),0)</f>
        <v>Distillate fuel oil</v>
      </c>
    </row>
    <row r="111" spans="1:12" ht="14.5" hidden="1" x14ac:dyDescent="0.35">
      <c r="A111" s="89" t="s">
        <v>550</v>
      </c>
      <c r="B111" s="89" t="s">
        <v>570</v>
      </c>
      <c r="C111" s="89" t="s">
        <v>79</v>
      </c>
      <c r="D111" s="89" t="s">
        <v>651</v>
      </c>
      <c r="E111" s="89" t="s">
        <v>572</v>
      </c>
      <c r="F111" s="89" t="s">
        <v>26</v>
      </c>
      <c r="G111" s="89" t="s">
        <v>555</v>
      </c>
      <c r="H111" s="89" t="s">
        <v>623</v>
      </c>
      <c r="I111" s="90" t="s">
        <v>557</v>
      </c>
      <c r="J111" s="91"/>
      <c r="K111" s="91" t="s">
        <v>720</v>
      </c>
      <c r="L111" s="96" t="str">
        <f>IFERROR(INDEX(Crosswalk!$G:$G,MATCH(H111,Crosswalk!$H:$H,0)),0)</f>
        <v>Residual fuel oil</v>
      </c>
    </row>
    <row r="112" spans="1:12" ht="14.5" hidden="1" x14ac:dyDescent="0.35">
      <c r="A112" s="92" t="s">
        <v>550</v>
      </c>
      <c r="B112" s="92" t="s">
        <v>570</v>
      </c>
      <c r="C112" s="92" t="s">
        <v>79</v>
      </c>
      <c r="D112" s="92" t="s">
        <v>651</v>
      </c>
      <c r="E112" s="92" t="s">
        <v>572</v>
      </c>
      <c r="F112" s="92" t="s">
        <v>26</v>
      </c>
      <c r="G112" s="92" t="s">
        <v>555</v>
      </c>
      <c r="H112" s="92" t="s">
        <v>673</v>
      </c>
      <c r="I112" s="93" t="s">
        <v>557</v>
      </c>
      <c r="J112" s="94"/>
      <c r="K112" s="94" t="s">
        <v>721</v>
      </c>
      <c r="L112" s="94" t="str">
        <f>IFERROR(INDEX(Crosswalk!$G:$G,MATCH(H112,Crosswalk!$H:$H,0)),0)</f>
        <v>Distillate fuel oil</v>
      </c>
    </row>
    <row r="113" spans="1:12" ht="14.5" hidden="1" x14ac:dyDescent="0.35">
      <c r="A113" s="89" t="s">
        <v>550</v>
      </c>
      <c r="B113" s="89" t="s">
        <v>570</v>
      </c>
      <c r="C113" s="89" t="s">
        <v>79</v>
      </c>
      <c r="D113" s="89" t="s">
        <v>651</v>
      </c>
      <c r="E113" s="89" t="s">
        <v>572</v>
      </c>
      <c r="F113" s="89" t="s">
        <v>26</v>
      </c>
      <c r="G113" s="89" t="s">
        <v>555</v>
      </c>
      <c r="H113" s="89" t="s">
        <v>675</v>
      </c>
      <c r="I113" s="90" t="s">
        <v>557</v>
      </c>
      <c r="J113" s="91"/>
      <c r="K113" s="91" t="s">
        <v>722</v>
      </c>
      <c r="L113" s="96">
        <f>IFERROR(INDEX(Crosswalk!$G:$G,MATCH(H113,Crosswalk!$H:$H,0)),0)</f>
        <v>0</v>
      </c>
    </row>
    <row r="114" spans="1:12" ht="14.5" hidden="1" x14ac:dyDescent="0.35">
      <c r="A114" s="92" t="s">
        <v>550</v>
      </c>
      <c r="B114" s="92" t="s">
        <v>723</v>
      </c>
      <c r="C114" s="92" t="s">
        <v>79</v>
      </c>
      <c r="D114" s="92" t="s">
        <v>724</v>
      </c>
      <c r="E114" s="92" t="s">
        <v>725</v>
      </c>
      <c r="F114" s="92" t="s">
        <v>726</v>
      </c>
      <c r="G114" s="92" t="s">
        <v>555</v>
      </c>
      <c r="H114" s="92" t="s">
        <v>556</v>
      </c>
      <c r="I114" s="93" t="s">
        <v>557</v>
      </c>
      <c r="J114" s="94">
        <v>142124347569581.97</v>
      </c>
      <c r="K114" s="94" t="s">
        <v>727</v>
      </c>
      <c r="L114" s="94" t="str">
        <f>IFERROR(INDEX(Crosswalk!$G:$G,MATCH(H114,Crosswalk!$H:$H,0)),0)</f>
        <v>Natural gas</v>
      </c>
    </row>
    <row r="115" spans="1:12" ht="14.5" hidden="1" x14ac:dyDescent="0.35">
      <c r="A115" s="89" t="s">
        <v>550</v>
      </c>
      <c r="B115" s="89" t="s">
        <v>728</v>
      </c>
      <c r="C115" s="89" t="s">
        <v>79</v>
      </c>
      <c r="D115" s="89" t="s">
        <v>724</v>
      </c>
      <c r="E115" s="89" t="s">
        <v>729</v>
      </c>
      <c r="F115" s="89" t="s">
        <v>26</v>
      </c>
      <c r="G115" s="89" t="s">
        <v>555</v>
      </c>
      <c r="H115" s="89" t="s">
        <v>564</v>
      </c>
      <c r="I115" s="90" t="s">
        <v>557</v>
      </c>
      <c r="J115" s="91">
        <v>20517347628.05505</v>
      </c>
      <c r="K115" s="91" t="s">
        <v>730</v>
      </c>
      <c r="L115" s="96" t="str">
        <f>IFERROR(INDEX(Crosswalk!$G:$G,MATCH(H115,Crosswalk!$H:$H,0)),0)</f>
        <v>Distillate fuel oil</v>
      </c>
    </row>
    <row r="116" spans="1:12" ht="14.5" hidden="1" x14ac:dyDescent="0.35">
      <c r="A116" s="92" t="s">
        <v>550</v>
      </c>
      <c r="B116" s="92" t="s">
        <v>728</v>
      </c>
      <c r="C116" s="92" t="s">
        <v>79</v>
      </c>
      <c r="D116" s="92" t="s">
        <v>724</v>
      </c>
      <c r="E116" s="92" t="s">
        <v>729</v>
      </c>
      <c r="F116" s="92" t="s">
        <v>26</v>
      </c>
      <c r="G116" s="92" t="s">
        <v>555</v>
      </c>
      <c r="H116" s="92" t="s">
        <v>566</v>
      </c>
      <c r="I116" s="93" t="s">
        <v>557</v>
      </c>
      <c r="J116" s="94">
        <v>274838812854.61591</v>
      </c>
      <c r="K116" s="94" t="s">
        <v>731</v>
      </c>
      <c r="L116" s="94" t="str">
        <f>IFERROR(INDEX(Crosswalk!$G:$G,MATCH(H116,Crosswalk!$H:$H,0)),0)</f>
        <v>Distillate fuel oil</v>
      </c>
    </row>
    <row r="117" spans="1:12" ht="14.5" hidden="1" x14ac:dyDescent="0.35">
      <c r="A117" s="89" t="s">
        <v>550</v>
      </c>
      <c r="B117" s="89" t="s">
        <v>728</v>
      </c>
      <c r="C117" s="89" t="s">
        <v>79</v>
      </c>
      <c r="D117" s="89" t="s">
        <v>724</v>
      </c>
      <c r="E117" s="89" t="s">
        <v>729</v>
      </c>
      <c r="F117" s="89" t="s">
        <v>26</v>
      </c>
      <c r="G117" s="89" t="s">
        <v>555</v>
      </c>
      <c r="H117" s="89" t="s">
        <v>556</v>
      </c>
      <c r="I117" s="90" t="s">
        <v>557</v>
      </c>
      <c r="J117" s="91">
        <v>1995404299999.9993</v>
      </c>
      <c r="K117" s="91" t="s">
        <v>732</v>
      </c>
      <c r="L117" s="96" t="str">
        <f>IFERROR(INDEX(Crosswalk!$G:$G,MATCH(H117,Crosswalk!$H:$H,0)),0)</f>
        <v>Natural gas</v>
      </c>
    </row>
    <row r="118" spans="1:12" ht="14.5" hidden="1" x14ac:dyDescent="0.35">
      <c r="A118" s="92" t="s">
        <v>550</v>
      </c>
      <c r="B118" s="92" t="s">
        <v>733</v>
      </c>
      <c r="C118" s="92" t="s">
        <v>79</v>
      </c>
      <c r="D118" s="92" t="s">
        <v>724</v>
      </c>
      <c r="E118" s="92" t="s">
        <v>734</v>
      </c>
      <c r="F118" s="92" t="s">
        <v>26</v>
      </c>
      <c r="G118" s="92" t="s">
        <v>555</v>
      </c>
      <c r="H118" s="92" t="s">
        <v>556</v>
      </c>
      <c r="I118" s="93" t="s">
        <v>557</v>
      </c>
      <c r="J118" s="94">
        <v>448159700000</v>
      </c>
      <c r="K118" s="94" t="s">
        <v>735</v>
      </c>
      <c r="L118" s="94" t="str">
        <f>IFERROR(INDEX(Crosswalk!$G:$G,MATCH(H118,Crosswalk!$H:$H,0)),0)</f>
        <v>Natural gas</v>
      </c>
    </row>
    <row r="119" spans="1:12" ht="14.5" hidden="1" x14ac:dyDescent="0.35">
      <c r="A119" s="89" t="s">
        <v>550</v>
      </c>
      <c r="B119" s="89" t="s">
        <v>736</v>
      </c>
      <c r="C119" s="89" t="s">
        <v>79</v>
      </c>
      <c r="D119" s="89" t="s">
        <v>724</v>
      </c>
      <c r="E119" s="89" t="s">
        <v>737</v>
      </c>
      <c r="F119" s="89" t="s">
        <v>738</v>
      </c>
      <c r="G119" s="89" t="s">
        <v>555</v>
      </c>
      <c r="H119" s="89" t="s">
        <v>556</v>
      </c>
      <c r="I119" s="90" t="s">
        <v>557</v>
      </c>
      <c r="J119" s="91">
        <v>55592374500000.008</v>
      </c>
      <c r="K119" s="91" t="s">
        <v>739</v>
      </c>
      <c r="L119" s="96" t="str">
        <f>IFERROR(INDEX(Crosswalk!$G:$G,MATCH(H119,Crosswalk!$H:$H,0)),0)</f>
        <v>Natural gas</v>
      </c>
    </row>
    <row r="120" spans="1:12" ht="14.5" hidden="1" x14ac:dyDescent="0.35">
      <c r="A120" s="92" t="s">
        <v>550</v>
      </c>
      <c r="B120" s="92" t="s">
        <v>736</v>
      </c>
      <c r="C120" s="92" t="s">
        <v>79</v>
      </c>
      <c r="D120" s="92" t="s">
        <v>724</v>
      </c>
      <c r="E120" s="92" t="s">
        <v>737</v>
      </c>
      <c r="F120" s="92" t="s">
        <v>26</v>
      </c>
      <c r="G120" s="92" t="s">
        <v>555</v>
      </c>
      <c r="H120" s="92" t="s">
        <v>556</v>
      </c>
      <c r="I120" s="93" t="s">
        <v>557</v>
      </c>
      <c r="J120" s="94">
        <v>4271049200000</v>
      </c>
      <c r="K120" s="94" t="s">
        <v>740</v>
      </c>
      <c r="L120" s="94" t="str">
        <f>IFERROR(INDEX(Crosswalk!$G:$G,MATCH(H120,Crosswalk!$H:$H,0)),0)</f>
        <v>Natural gas</v>
      </c>
    </row>
    <row r="121" spans="1:12" ht="14.5" hidden="1" x14ac:dyDescent="0.35">
      <c r="A121" s="89" t="s">
        <v>550</v>
      </c>
      <c r="B121" s="89" t="s">
        <v>736</v>
      </c>
      <c r="C121" s="89" t="s">
        <v>79</v>
      </c>
      <c r="D121" s="89" t="s">
        <v>724</v>
      </c>
      <c r="E121" s="89" t="s">
        <v>737</v>
      </c>
      <c r="F121" s="89" t="s">
        <v>741</v>
      </c>
      <c r="G121" s="89" t="s">
        <v>555</v>
      </c>
      <c r="H121" s="89" t="s">
        <v>556</v>
      </c>
      <c r="I121" s="90" t="s">
        <v>557</v>
      </c>
      <c r="J121" s="91">
        <v>1972846699999.9998</v>
      </c>
      <c r="K121" s="91" t="s">
        <v>742</v>
      </c>
      <c r="L121" s="96" t="str">
        <f>IFERROR(INDEX(Crosswalk!$G:$G,MATCH(H121,Crosswalk!$H:$H,0)),0)</f>
        <v>Natural gas</v>
      </c>
    </row>
    <row r="122" spans="1:12" ht="14.5" hidden="1" x14ac:dyDescent="0.35">
      <c r="A122" s="92" t="s">
        <v>550</v>
      </c>
      <c r="B122" s="92" t="s">
        <v>733</v>
      </c>
      <c r="C122" s="92" t="s">
        <v>79</v>
      </c>
      <c r="D122" s="92" t="s">
        <v>724</v>
      </c>
      <c r="E122" s="92" t="s">
        <v>743</v>
      </c>
      <c r="F122" s="92" t="s">
        <v>744</v>
      </c>
      <c r="G122" s="92" t="s">
        <v>555</v>
      </c>
      <c r="H122" s="92" t="s">
        <v>556</v>
      </c>
      <c r="I122" s="93" t="s">
        <v>557</v>
      </c>
      <c r="J122" s="94">
        <v>3200644800000.0005</v>
      </c>
      <c r="K122" s="94" t="s">
        <v>745</v>
      </c>
      <c r="L122" s="94" t="str">
        <f>IFERROR(INDEX(Crosswalk!$G:$G,MATCH(H122,Crosswalk!$H:$H,0)),0)</f>
        <v>Natural gas</v>
      </c>
    </row>
    <row r="123" spans="1:12" ht="14.5" hidden="1" x14ac:dyDescent="0.35">
      <c r="A123" s="89" t="s">
        <v>550</v>
      </c>
      <c r="B123" s="89" t="s">
        <v>733</v>
      </c>
      <c r="C123" s="89" t="s">
        <v>79</v>
      </c>
      <c r="D123" s="89" t="s">
        <v>724</v>
      </c>
      <c r="E123" s="89" t="s">
        <v>743</v>
      </c>
      <c r="F123" s="89" t="s">
        <v>746</v>
      </c>
      <c r="G123" s="89" t="s">
        <v>555</v>
      </c>
      <c r="H123" s="89" t="s">
        <v>556</v>
      </c>
      <c r="I123" s="90" t="s">
        <v>557</v>
      </c>
      <c r="J123" s="91">
        <v>8686384099999.999</v>
      </c>
      <c r="K123" s="91" t="s">
        <v>747</v>
      </c>
      <c r="L123" s="96" t="str">
        <f>IFERROR(INDEX(Crosswalk!$G:$G,MATCH(H123,Crosswalk!$H:$H,0)),0)</f>
        <v>Natural gas</v>
      </c>
    </row>
    <row r="124" spans="1:12" ht="14.5" hidden="1" x14ac:dyDescent="0.35">
      <c r="A124" s="92" t="s">
        <v>550</v>
      </c>
      <c r="B124" s="92" t="s">
        <v>733</v>
      </c>
      <c r="C124" s="92" t="s">
        <v>79</v>
      </c>
      <c r="D124" s="92" t="s">
        <v>724</v>
      </c>
      <c r="E124" s="92" t="s">
        <v>743</v>
      </c>
      <c r="F124" s="92" t="s">
        <v>748</v>
      </c>
      <c r="G124" s="92" t="s">
        <v>555</v>
      </c>
      <c r="H124" s="92" t="s">
        <v>556</v>
      </c>
      <c r="I124" s="93" t="s">
        <v>557</v>
      </c>
      <c r="J124" s="94">
        <v>1743129992901.8904</v>
      </c>
      <c r="K124" s="94" t="s">
        <v>749</v>
      </c>
      <c r="L124" s="94" t="str">
        <f>IFERROR(INDEX(Crosswalk!$G:$G,MATCH(H124,Crosswalk!$H:$H,0)),0)</f>
        <v>Natural gas</v>
      </c>
    </row>
    <row r="125" spans="1:12" ht="14.5" hidden="1" x14ac:dyDescent="0.35">
      <c r="A125" s="89" t="s">
        <v>550</v>
      </c>
      <c r="B125" s="89" t="s">
        <v>750</v>
      </c>
      <c r="C125" s="89" t="s">
        <v>79</v>
      </c>
      <c r="D125" s="89" t="s">
        <v>724</v>
      </c>
      <c r="E125" s="89" t="s">
        <v>561</v>
      </c>
      <c r="F125" s="89" t="s">
        <v>26</v>
      </c>
      <c r="G125" s="89" t="s">
        <v>555</v>
      </c>
      <c r="H125" s="89" t="s">
        <v>157</v>
      </c>
      <c r="I125" s="90" t="s">
        <v>557</v>
      </c>
      <c r="J125" s="91">
        <v>83714039500.000015</v>
      </c>
      <c r="K125" s="91" t="s">
        <v>751</v>
      </c>
      <c r="L125" s="96" t="str">
        <f>IFERROR(INDEX(Crosswalk!$G:$G,MATCH(H125,Crosswalk!$H:$H,0)),0)</f>
        <v>coal</v>
      </c>
    </row>
    <row r="126" spans="1:12" ht="14.5" hidden="1" x14ac:dyDescent="0.35">
      <c r="A126" s="92" t="s">
        <v>550</v>
      </c>
      <c r="B126" s="92" t="s">
        <v>750</v>
      </c>
      <c r="C126" s="92" t="s">
        <v>79</v>
      </c>
      <c r="D126" s="92" t="s">
        <v>724</v>
      </c>
      <c r="E126" s="92" t="s">
        <v>561</v>
      </c>
      <c r="F126" s="92" t="s">
        <v>26</v>
      </c>
      <c r="G126" s="92" t="s">
        <v>555</v>
      </c>
      <c r="H126" s="92" t="s">
        <v>562</v>
      </c>
      <c r="I126" s="93" t="s">
        <v>557</v>
      </c>
      <c r="J126" s="94">
        <v>7022820000000</v>
      </c>
      <c r="K126" s="94" t="s">
        <v>752</v>
      </c>
      <c r="L126" s="94" t="str">
        <f>IFERROR(INDEX(Crosswalk!$G:$G,MATCH(H126,Crosswalk!$H:$H,0)),0)</f>
        <v>Distillate fuel oil</v>
      </c>
    </row>
    <row r="127" spans="1:12" ht="14.5" hidden="1" x14ac:dyDescent="0.35">
      <c r="A127" s="89" t="s">
        <v>550</v>
      </c>
      <c r="B127" s="89" t="s">
        <v>750</v>
      </c>
      <c r="C127" s="89" t="s">
        <v>79</v>
      </c>
      <c r="D127" s="89" t="s">
        <v>724</v>
      </c>
      <c r="E127" s="89" t="s">
        <v>561</v>
      </c>
      <c r="F127" s="89" t="s">
        <v>26</v>
      </c>
      <c r="G127" s="89" t="s">
        <v>555</v>
      </c>
      <c r="H127" s="89" t="s">
        <v>564</v>
      </c>
      <c r="I127" s="90" t="s">
        <v>557</v>
      </c>
      <c r="J127" s="91">
        <v>105075448856.17993</v>
      </c>
      <c r="K127" s="91" t="s">
        <v>753</v>
      </c>
      <c r="L127" s="96" t="str">
        <f>IFERROR(INDEX(Crosswalk!$G:$G,MATCH(H127,Crosswalk!$H:$H,0)),0)</f>
        <v>Distillate fuel oil</v>
      </c>
    </row>
    <row r="128" spans="1:12" ht="14.5" hidden="1" x14ac:dyDescent="0.35">
      <c r="A128" s="92" t="s">
        <v>550</v>
      </c>
      <c r="B128" s="92" t="s">
        <v>750</v>
      </c>
      <c r="C128" s="92" t="s">
        <v>79</v>
      </c>
      <c r="D128" s="92" t="s">
        <v>724</v>
      </c>
      <c r="E128" s="92" t="s">
        <v>561</v>
      </c>
      <c r="F128" s="92" t="s">
        <v>26</v>
      </c>
      <c r="G128" s="92" t="s">
        <v>555</v>
      </c>
      <c r="H128" s="92" t="s">
        <v>566</v>
      </c>
      <c r="I128" s="93" t="s">
        <v>557</v>
      </c>
      <c r="J128" s="94">
        <v>1407531428882.6516</v>
      </c>
      <c r="K128" s="94" t="s">
        <v>754</v>
      </c>
      <c r="L128" s="94" t="str">
        <f>IFERROR(INDEX(Crosswalk!$G:$G,MATCH(H128,Crosswalk!$H:$H,0)),0)</f>
        <v>Distillate fuel oil</v>
      </c>
    </row>
    <row r="129" spans="1:12" ht="14.5" hidden="1" x14ac:dyDescent="0.35">
      <c r="A129" s="89" t="s">
        <v>550</v>
      </c>
      <c r="B129" s="89" t="s">
        <v>750</v>
      </c>
      <c r="C129" s="89" t="s">
        <v>79</v>
      </c>
      <c r="D129" s="89" t="s">
        <v>724</v>
      </c>
      <c r="E129" s="89" t="s">
        <v>561</v>
      </c>
      <c r="F129" s="89" t="s">
        <v>26</v>
      </c>
      <c r="G129" s="89" t="s">
        <v>555</v>
      </c>
      <c r="H129" s="89" t="s">
        <v>20</v>
      </c>
      <c r="I129" s="90" t="s">
        <v>557</v>
      </c>
      <c r="J129" s="91">
        <v>1215000000</v>
      </c>
      <c r="K129" s="91" t="s">
        <v>755</v>
      </c>
      <c r="L129" s="96" t="str">
        <f>IFERROR(INDEX(Crosswalk!$G:$G,MATCH(H129,Crosswalk!$H:$H,0)),0)</f>
        <v>Distillate fuel oil</v>
      </c>
    </row>
    <row r="130" spans="1:12" ht="14.5" hidden="1" x14ac:dyDescent="0.35">
      <c r="A130" s="92" t="s">
        <v>550</v>
      </c>
      <c r="B130" s="92" t="s">
        <v>750</v>
      </c>
      <c r="C130" s="92" t="s">
        <v>79</v>
      </c>
      <c r="D130" s="92" t="s">
        <v>724</v>
      </c>
      <c r="E130" s="92" t="s">
        <v>561</v>
      </c>
      <c r="F130" s="92" t="s">
        <v>26</v>
      </c>
      <c r="G130" s="92" t="s">
        <v>555</v>
      </c>
      <c r="H130" s="92" t="s">
        <v>19</v>
      </c>
      <c r="I130" s="93" t="s">
        <v>557</v>
      </c>
      <c r="J130" s="94">
        <v>21779000000000</v>
      </c>
      <c r="K130" s="94" t="s">
        <v>756</v>
      </c>
      <c r="L130" s="94" t="str">
        <f>IFERROR(INDEX(Crosswalk!$G:$G,MATCH(H130,Crosswalk!$H:$H,0)),0)</f>
        <v>lpg propane or butane</v>
      </c>
    </row>
    <row r="131" spans="1:12" ht="14.5" hidden="1" x14ac:dyDescent="0.35">
      <c r="A131" s="89" t="s">
        <v>550</v>
      </c>
      <c r="B131" s="89" t="s">
        <v>750</v>
      </c>
      <c r="C131" s="89" t="s">
        <v>79</v>
      </c>
      <c r="D131" s="89" t="s">
        <v>724</v>
      </c>
      <c r="E131" s="89" t="s">
        <v>561</v>
      </c>
      <c r="F131" s="89" t="s">
        <v>26</v>
      </c>
      <c r="G131" s="89" t="s">
        <v>555</v>
      </c>
      <c r="H131" s="89" t="s">
        <v>556</v>
      </c>
      <c r="I131" s="90" t="s">
        <v>557</v>
      </c>
      <c r="J131" s="91">
        <v>31705114700000.004</v>
      </c>
      <c r="K131" s="91" t="s">
        <v>757</v>
      </c>
      <c r="L131" s="96" t="str">
        <f>IFERROR(INDEX(Crosswalk!$G:$G,MATCH(H131,Crosswalk!$H:$H,0)),0)</f>
        <v>Natural gas</v>
      </c>
    </row>
    <row r="132" spans="1:12" ht="14.5" hidden="1" x14ac:dyDescent="0.35">
      <c r="A132" s="92" t="s">
        <v>550</v>
      </c>
      <c r="B132" s="92" t="s">
        <v>750</v>
      </c>
      <c r="C132" s="92" t="s">
        <v>79</v>
      </c>
      <c r="D132" s="92" t="s">
        <v>724</v>
      </c>
      <c r="E132" s="92" t="s">
        <v>561</v>
      </c>
      <c r="F132" s="92" t="s">
        <v>26</v>
      </c>
      <c r="G132" s="92" t="s">
        <v>555</v>
      </c>
      <c r="H132" s="92" t="s">
        <v>667</v>
      </c>
      <c r="I132" s="93" t="s">
        <v>557</v>
      </c>
      <c r="J132" s="94">
        <v>314205088000.00012</v>
      </c>
      <c r="K132" s="94" t="s">
        <v>758</v>
      </c>
      <c r="L132" s="94" t="str">
        <f>IFERROR(INDEX(Crosswalk!$G:$G,MATCH(H132,Crosswalk!$H:$H,0)),0)</f>
        <v>Distillate fuel oil</v>
      </c>
    </row>
    <row r="133" spans="1:12" ht="14.5" hidden="1" x14ac:dyDescent="0.35">
      <c r="A133" s="89" t="s">
        <v>550</v>
      </c>
      <c r="B133" s="89" t="s">
        <v>750</v>
      </c>
      <c r="C133" s="89" t="s">
        <v>79</v>
      </c>
      <c r="D133" s="89" t="s">
        <v>724</v>
      </c>
      <c r="E133" s="89" t="s">
        <v>561</v>
      </c>
      <c r="F133" s="89" t="s">
        <v>26</v>
      </c>
      <c r="G133" s="89" t="s">
        <v>555</v>
      </c>
      <c r="H133" s="89" t="s">
        <v>623</v>
      </c>
      <c r="I133" s="90" t="s">
        <v>557</v>
      </c>
      <c r="J133" s="91">
        <v>68250000000</v>
      </c>
      <c r="K133" s="91" t="s">
        <v>759</v>
      </c>
      <c r="L133" s="96" t="str">
        <f>IFERROR(INDEX(Crosswalk!$G:$G,MATCH(H133,Crosswalk!$H:$H,0)),0)</f>
        <v>Residual fuel oil</v>
      </c>
    </row>
    <row r="134" spans="1:12" ht="14.5" hidden="1" x14ac:dyDescent="0.35">
      <c r="A134" s="92" t="s">
        <v>550</v>
      </c>
      <c r="B134" s="92" t="s">
        <v>750</v>
      </c>
      <c r="C134" s="92" t="s">
        <v>79</v>
      </c>
      <c r="D134" s="92" t="s">
        <v>724</v>
      </c>
      <c r="E134" s="92" t="s">
        <v>760</v>
      </c>
      <c r="F134" s="92" t="s">
        <v>26</v>
      </c>
      <c r="G134" s="92" t="s">
        <v>555</v>
      </c>
      <c r="H134" s="92" t="s">
        <v>556</v>
      </c>
      <c r="I134" s="93" t="s">
        <v>557</v>
      </c>
      <c r="J134" s="94">
        <v>208855399999.99988</v>
      </c>
      <c r="K134" s="94" t="s">
        <v>761</v>
      </c>
      <c r="L134" s="94" t="str">
        <f>IFERROR(INDEX(Crosswalk!$G:$G,MATCH(H134,Crosswalk!$H:$H,0)),0)</f>
        <v>Natural gas</v>
      </c>
    </row>
    <row r="135" spans="1:12" ht="14.5" hidden="1" x14ac:dyDescent="0.35">
      <c r="A135" s="89" t="s">
        <v>550</v>
      </c>
      <c r="B135" s="89" t="s">
        <v>750</v>
      </c>
      <c r="C135" s="89" t="s">
        <v>79</v>
      </c>
      <c r="D135" s="89" t="s">
        <v>724</v>
      </c>
      <c r="E135" s="89" t="s">
        <v>760</v>
      </c>
      <c r="F135" s="89" t="s">
        <v>762</v>
      </c>
      <c r="G135" s="89" t="s">
        <v>555</v>
      </c>
      <c r="H135" s="89" t="s">
        <v>556</v>
      </c>
      <c r="I135" s="90" t="s">
        <v>557</v>
      </c>
      <c r="J135" s="91">
        <v>1626829000000.0002</v>
      </c>
      <c r="K135" s="91" t="s">
        <v>763</v>
      </c>
      <c r="L135" s="96" t="str">
        <f>IFERROR(INDEX(Crosswalk!$G:$G,MATCH(H135,Crosswalk!$H:$H,0)),0)</f>
        <v>Natural gas</v>
      </c>
    </row>
    <row r="136" spans="1:12" ht="14.5" hidden="1" x14ac:dyDescent="0.35">
      <c r="A136" s="92" t="s">
        <v>550</v>
      </c>
      <c r="B136" s="92" t="s">
        <v>764</v>
      </c>
      <c r="C136" s="92" t="s">
        <v>79</v>
      </c>
      <c r="D136" s="92" t="s">
        <v>724</v>
      </c>
      <c r="E136" s="92" t="s">
        <v>765</v>
      </c>
      <c r="F136" s="92" t="s">
        <v>26</v>
      </c>
      <c r="G136" s="92" t="s">
        <v>555</v>
      </c>
      <c r="H136" s="92" t="s">
        <v>556</v>
      </c>
      <c r="I136" s="93" t="s">
        <v>557</v>
      </c>
      <c r="J136" s="94">
        <v>8351389100000</v>
      </c>
      <c r="K136" s="94" t="s">
        <v>766</v>
      </c>
      <c r="L136" s="94" t="str">
        <f>IFERROR(INDEX(Crosswalk!$G:$G,MATCH(H136,Crosswalk!$H:$H,0)),0)</f>
        <v>Natural gas</v>
      </c>
    </row>
    <row r="137" spans="1:12" ht="14.5" hidden="1" x14ac:dyDescent="0.35">
      <c r="A137" s="89" t="s">
        <v>550</v>
      </c>
      <c r="B137" s="89" t="s">
        <v>767</v>
      </c>
      <c r="C137" s="89" t="s">
        <v>79</v>
      </c>
      <c r="D137" s="89" t="s">
        <v>724</v>
      </c>
      <c r="E137" s="89" t="s">
        <v>768</v>
      </c>
      <c r="F137" s="89" t="s">
        <v>26</v>
      </c>
      <c r="G137" s="89" t="s">
        <v>555</v>
      </c>
      <c r="H137" s="89" t="s">
        <v>556</v>
      </c>
      <c r="I137" s="90" t="s">
        <v>557</v>
      </c>
      <c r="J137" s="91">
        <v>843984400000.00012</v>
      </c>
      <c r="K137" s="91" t="s">
        <v>769</v>
      </c>
      <c r="L137" s="96" t="str">
        <f>IFERROR(INDEX(Crosswalk!$G:$G,MATCH(H137,Crosswalk!$H:$H,0)),0)</f>
        <v>Natural gas</v>
      </c>
    </row>
    <row r="138" spans="1:12" ht="14.5" hidden="1" x14ac:dyDescent="0.35">
      <c r="A138" s="92" t="s">
        <v>550</v>
      </c>
      <c r="B138" s="92" t="s">
        <v>767</v>
      </c>
      <c r="C138" s="92" t="s">
        <v>79</v>
      </c>
      <c r="D138" s="92" t="s">
        <v>724</v>
      </c>
      <c r="E138" s="92" t="s">
        <v>770</v>
      </c>
      <c r="F138" s="92" t="s">
        <v>26</v>
      </c>
      <c r="G138" s="92" t="s">
        <v>555</v>
      </c>
      <c r="H138" s="92" t="s">
        <v>556</v>
      </c>
      <c r="I138" s="93" t="s">
        <v>557</v>
      </c>
      <c r="J138" s="94">
        <v>6311159999999.9971</v>
      </c>
      <c r="K138" s="94" t="s">
        <v>771</v>
      </c>
      <c r="L138" s="94" t="str">
        <f>IFERROR(INDEX(Crosswalk!$G:$G,MATCH(H138,Crosswalk!$H:$H,0)),0)</f>
        <v>Natural gas</v>
      </c>
    </row>
    <row r="139" spans="1:12" ht="14.5" hidden="1" x14ac:dyDescent="0.35">
      <c r="A139" s="89" t="s">
        <v>550</v>
      </c>
      <c r="B139" s="89" t="s">
        <v>772</v>
      </c>
      <c r="C139" s="89" t="s">
        <v>79</v>
      </c>
      <c r="D139" s="89" t="s">
        <v>724</v>
      </c>
      <c r="E139" s="89" t="s">
        <v>773</v>
      </c>
      <c r="F139" s="89" t="s">
        <v>774</v>
      </c>
      <c r="G139" s="89" t="s">
        <v>555</v>
      </c>
      <c r="H139" s="89" t="s">
        <v>775</v>
      </c>
      <c r="I139" s="90" t="s">
        <v>557</v>
      </c>
      <c r="J139" s="91">
        <v>1251192527080</v>
      </c>
      <c r="K139" s="91" t="s">
        <v>776</v>
      </c>
      <c r="L139" s="96" t="str">
        <f>IFERROR(INDEX(Crosswalk!$G:$G,MATCH(H139,Crosswalk!$H:$H,0)),0)</f>
        <v>biomass</v>
      </c>
    </row>
    <row r="140" spans="1:12" ht="14.5" hidden="1" x14ac:dyDescent="0.35">
      <c r="A140" s="92" t="s">
        <v>550</v>
      </c>
      <c r="B140" s="92" t="s">
        <v>772</v>
      </c>
      <c r="C140" s="92" t="s">
        <v>79</v>
      </c>
      <c r="D140" s="92" t="s">
        <v>724</v>
      </c>
      <c r="E140" s="92" t="s">
        <v>773</v>
      </c>
      <c r="F140" s="92" t="s">
        <v>774</v>
      </c>
      <c r="G140" s="92" t="s">
        <v>555</v>
      </c>
      <c r="H140" s="92" t="s">
        <v>157</v>
      </c>
      <c r="I140" s="93" t="s">
        <v>557</v>
      </c>
      <c r="J140" s="94">
        <v>20135613169289.898</v>
      </c>
      <c r="K140" s="94" t="s">
        <v>777</v>
      </c>
      <c r="L140" s="94" t="str">
        <f>IFERROR(INDEX(Crosswalk!$G:$G,MATCH(H140,Crosswalk!$H:$H,0)),0)</f>
        <v>coal</v>
      </c>
    </row>
    <row r="141" spans="1:12" ht="14.5" hidden="1" x14ac:dyDescent="0.35">
      <c r="A141" s="89" t="s">
        <v>550</v>
      </c>
      <c r="B141" s="89" t="s">
        <v>772</v>
      </c>
      <c r="C141" s="89" t="s">
        <v>79</v>
      </c>
      <c r="D141" s="89" t="s">
        <v>724</v>
      </c>
      <c r="E141" s="89" t="s">
        <v>773</v>
      </c>
      <c r="F141" s="89" t="s">
        <v>774</v>
      </c>
      <c r="G141" s="89" t="s">
        <v>555</v>
      </c>
      <c r="H141" s="89" t="s">
        <v>562</v>
      </c>
      <c r="I141" s="90" t="s">
        <v>557</v>
      </c>
      <c r="J141" s="91"/>
      <c r="K141" s="91" t="s">
        <v>778</v>
      </c>
      <c r="L141" s="96" t="str">
        <f>IFERROR(INDEX(Crosswalk!$G:$G,MATCH(H141,Crosswalk!$H:$H,0)),0)</f>
        <v>Distillate fuel oil</v>
      </c>
    </row>
    <row r="142" spans="1:12" ht="14.5" hidden="1" x14ac:dyDescent="0.35">
      <c r="A142" s="92" t="s">
        <v>550</v>
      </c>
      <c r="B142" s="92" t="s">
        <v>772</v>
      </c>
      <c r="C142" s="92" t="s">
        <v>79</v>
      </c>
      <c r="D142" s="92" t="s">
        <v>724</v>
      </c>
      <c r="E142" s="92" t="s">
        <v>773</v>
      </c>
      <c r="F142" s="92" t="s">
        <v>774</v>
      </c>
      <c r="G142" s="92" t="s">
        <v>555</v>
      </c>
      <c r="H142" s="92" t="s">
        <v>19</v>
      </c>
      <c r="I142" s="93" t="s">
        <v>557</v>
      </c>
      <c r="J142" s="94">
        <v>562988102.68472004</v>
      </c>
      <c r="K142" s="94" t="s">
        <v>779</v>
      </c>
      <c r="L142" s="94" t="str">
        <f>IFERROR(INDEX(Crosswalk!$G:$G,MATCH(H142,Crosswalk!$H:$H,0)),0)</f>
        <v>lpg propane or butane</v>
      </c>
    </row>
    <row r="143" spans="1:12" ht="14.5" hidden="1" x14ac:dyDescent="0.35">
      <c r="A143" s="89" t="s">
        <v>550</v>
      </c>
      <c r="B143" s="89" t="s">
        <v>772</v>
      </c>
      <c r="C143" s="89" t="s">
        <v>79</v>
      </c>
      <c r="D143" s="89" t="s">
        <v>724</v>
      </c>
      <c r="E143" s="89" t="s">
        <v>773</v>
      </c>
      <c r="F143" s="89" t="s">
        <v>774</v>
      </c>
      <c r="G143" s="89" t="s">
        <v>555</v>
      </c>
      <c r="H143" s="89" t="s">
        <v>664</v>
      </c>
      <c r="I143" s="90" t="s">
        <v>557</v>
      </c>
      <c r="J143" s="91">
        <v>253633763936.79443</v>
      </c>
      <c r="K143" s="91" t="s">
        <v>780</v>
      </c>
      <c r="L143" s="96" t="str">
        <f>IFERROR(INDEX(Crosswalk!$G:$G,MATCH(H143,Crosswalk!$H:$H,0)),0)</f>
        <v>biomass</v>
      </c>
    </row>
    <row r="144" spans="1:12" ht="14.5" hidden="1" x14ac:dyDescent="0.35">
      <c r="A144" s="92" t="s">
        <v>550</v>
      </c>
      <c r="B144" s="92" t="s">
        <v>772</v>
      </c>
      <c r="C144" s="92" t="s">
        <v>79</v>
      </c>
      <c r="D144" s="92" t="s">
        <v>724</v>
      </c>
      <c r="E144" s="92" t="s">
        <v>773</v>
      </c>
      <c r="F144" s="92" t="s">
        <v>774</v>
      </c>
      <c r="G144" s="92" t="s">
        <v>555</v>
      </c>
      <c r="H144" s="92" t="s">
        <v>556</v>
      </c>
      <c r="I144" s="93" t="s">
        <v>557</v>
      </c>
      <c r="J144" s="94">
        <v>5218541953652.0664</v>
      </c>
      <c r="K144" s="94" t="s">
        <v>781</v>
      </c>
      <c r="L144" s="94" t="str">
        <f>IFERROR(INDEX(Crosswalk!$G:$G,MATCH(H144,Crosswalk!$H:$H,0)),0)</f>
        <v>Natural gas</v>
      </c>
    </row>
    <row r="145" spans="1:12" ht="14.5" hidden="1" x14ac:dyDescent="0.35">
      <c r="A145" s="89" t="s">
        <v>550</v>
      </c>
      <c r="B145" s="89" t="s">
        <v>772</v>
      </c>
      <c r="C145" s="89" t="s">
        <v>79</v>
      </c>
      <c r="D145" s="89" t="s">
        <v>724</v>
      </c>
      <c r="E145" s="89" t="s">
        <v>773</v>
      </c>
      <c r="F145" s="89" t="s">
        <v>774</v>
      </c>
      <c r="G145" s="89" t="s">
        <v>555</v>
      </c>
      <c r="H145" s="89" t="s">
        <v>667</v>
      </c>
      <c r="I145" s="90" t="s">
        <v>557</v>
      </c>
      <c r="J145" s="91">
        <v>4853114683917.2988</v>
      </c>
      <c r="K145" s="91" t="s">
        <v>782</v>
      </c>
      <c r="L145" s="96" t="str">
        <f>IFERROR(INDEX(Crosswalk!$G:$G,MATCH(H145,Crosswalk!$H:$H,0)),0)</f>
        <v>Distillate fuel oil</v>
      </c>
    </row>
    <row r="146" spans="1:12" ht="14.5" hidden="1" x14ac:dyDescent="0.35">
      <c r="A146" s="92" t="s">
        <v>550</v>
      </c>
      <c r="B146" s="92" t="s">
        <v>772</v>
      </c>
      <c r="C146" s="92" t="s">
        <v>79</v>
      </c>
      <c r="D146" s="92" t="s">
        <v>724</v>
      </c>
      <c r="E146" s="92" t="s">
        <v>773</v>
      </c>
      <c r="F146" s="92" t="s">
        <v>774</v>
      </c>
      <c r="G146" s="92" t="s">
        <v>555</v>
      </c>
      <c r="H146" s="92" t="s">
        <v>623</v>
      </c>
      <c r="I146" s="93" t="s">
        <v>557</v>
      </c>
      <c r="J146" s="94"/>
      <c r="K146" s="94" t="s">
        <v>783</v>
      </c>
      <c r="L146" s="94" t="str">
        <f>IFERROR(INDEX(Crosswalk!$G:$G,MATCH(H146,Crosswalk!$H:$H,0)),0)</f>
        <v>Residual fuel oil</v>
      </c>
    </row>
    <row r="147" spans="1:12" ht="14.5" hidden="1" x14ac:dyDescent="0.35">
      <c r="A147" s="89" t="s">
        <v>550</v>
      </c>
      <c r="B147" s="89" t="s">
        <v>772</v>
      </c>
      <c r="C147" s="89" t="s">
        <v>79</v>
      </c>
      <c r="D147" s="89" t="s">
        <v>724</v>
      </c>
      <c r="E147" s="89" t="s">
        <v>773</v>
      </c>
      <c r="F147" s="89" t="s">
        <v>774</v>
      </c>
      <c r="G147" s="89" t="s">
        <v>555</v>
      </c>
      <c r="H147" s="89" t="s">
        <v>673</v>
      </c>
      <c r="I147" s="90" t="s">
        <v>557</v>
      </c>
      <c r="J147" s="91">
        <v>2040374235858.9934</v>
      </c>
      <c r="K147" s="91" t="s">
        <v>784</v>
      </c>
      <c r="L147" s="96" t="str">
        <f>IFERROR(INDEX(Crosswalk!$G:$G,MATCH(H147,Crosswalk!$H:$H,0)),0)</f>
        <v>Distillate fuel oil</v>
      </c>
    </row>
    <row r="148" spans="1:12" ht="14.5" hidden="1" x14ac:dyDescent="0.35">
      <c r="A148" s="92" t="s">
        <v>550</v>
      </c>
      <c r="B148" s="92" t="s">
        <v>772</v>
      </c>
      <c r="C148" s="92" t="s">
        <v>79</v>
      </c>
      <c r="D148" s="92" t="s">
        <v>724</v>
      </c>
      <c r="E148" s="92" t="s">
        <v>773</v>
      </c>
      <c r="F148" s="92" t="s">
        <v>785</v>
      </c>
      <c r="G148" s="92" t="s">
        <v>555</v>
      </c>
      <c r="H148" s="92" t="s">
        <v>556</v>
      </c>
      <c r="I148" s="93" t="s">
        <v>557</v>
      </c>
      <c r="J148" s="94">
        <v>9009100000</v>
      </c>
      <c r="K148" s="94" t="s">
        <v>786</v>
      </c>
      <c r="L148" s="94" t="str">
        <f>IFERROR(INDEX(Crosswalk!$G:$G,MATCH(H148,Crosswalk!$H:$H,0)),0)</f>
        <v>Natural gas</v>
      </c>
    </row>
    <row r="149" spans="1:12" ht="14.5" hidden="1" x14ac:dyDescent="0.35">
      <c r="A149" s="89" t="s">
        <v>550</v>
      </c>
      <c r="B149" s="89" t="s">
        <v>772</v>
      </c>
      <c r="C149" s="89" t="s">
        <v>79</v>
      </c>
      <c r="D149" s="89" t="s">
        <v>724</v>
      </c>
      <c r="E149" s="89" t="s">
        <v>773</v>
      </c>
      <c r="F149" s="89" t="s">
        <v>787</v>
      </c>
      <c r="G149" s="89" t="s">
        <v>555</v>
      </c>
      <c r="H149" s="89" t="s">
        <v>556</v>
      </c>
      <c r="I149" s="90" t="s">
        <v>557</v>
      </c>
      <c r="J149" s="91">
        <v>6881541600000</v>
      </c>
      <c r="K149" s="91" t="s">
        <v>788</v>
      </c>
      <c r="L149" s="96" t="str">
        <f>IFERROR(INDEX(Crosswalk!$G:$G,MATCH(H149,Crosswalk!$H:$H,0)),0)</f>
        <v>Natural gas</v>
      </c>
    </row>
    <row r="150" spans="1:12" ht="14.5" hidden="1" x14ac:dyDescent="0.35">
      <c r="A150" s="92" t="s">
        <v>550</v>
      </c>
      <c r="B150" s="92" t="s">
        <v>772</v>
      </c>
      <c r="C150" s="92" t="s">
        <v>79</v>
      </c>
      <c r="D150" s="92" t="s">
        <v>724</v>
      </c>
      <c r="E150" s="92" t="s">
        <v>773</v>
      </c>
      <c r="F150" s="92" t="s">
        <v>26</v>
      </c>
      <c r="G150" s="92" t="s">
        <v>555</v>
      </c>
      <c r="H150" s="92" t="s">
        <v>556</v>
      </c>
      <c r="I150" s="93" t="s">
        <v>557</v>
      </c>
      <c r="J150" s="94">
        <v>8449362681767.002</v>
      </c>
      <c r="K150" s="94" t="s">
        <v>789</v>
      </c>
      <c r="L150" s="94" t="str">
        <f>IFERROR(INDEX(Crosswalk!$G:$G,MATCH(H150,Crosswalk!$H:$H,0)),0)</f>
        <v>Natural gas</v>
      </c>
    </row>
    <row r="151" spans="1:12" ht="14.5" hidden="1" x14ac:dyDescent="0.35">
      <c r="A151" s="89" t="s">
        <v>550</v>
      </c>
      <c r="B151" s="89" t="s">
        <v>790</v>
      </c>
      <c r="C151" s="89" t="s">
        <v>79</v>
      </c>
      <c r="D151" s="89" t="s">
        <v>724</v>
      </c>
      <c r="E151" s="89" t="s">
        <v>791</v>
      </c>
      <c r="F151" s="89" t="s">
        <v>792</v>
      </c>
      <c r="G151" s="89" t="s">
        <v>555</v>
      </c>
      <c r="H151" s="89" t="s">
        <v>556</v>
      </c>
      <c r="I151" s="90" t="s">
        <v>557</v>
      </c>
      <c r="J151" s="91">
        <v>101262700000</v>
      </c>
      <c r="K151" s="91" t="s">
        <v>793</v>
      </c>
      <c r="L151" s="96" t="str">
        <f>IFERROR(INDEX(Crosswalk!$G:$G,MATCH(H151,Crosswalk!$H:$H,0)),0)</f>
        <v>Natural gas</v>
      </c>
    </row>
    <row r="152" spans="1:12" ht="14.5" hidden="1" x14ac:dyDescent="0.35">
      <c r="A152" s="92" t="s">
        <v>550</v>
      </c>
      <c r="B152" s="92" t="s">
        <v>790</v>
      </c>
      <c r="C152" s="92" t="s">
        <v>79</v>
      </c>
      <c r="D152" s="92" t="s">
        <v>724</v>
      </c>
      <c r="E152" s="92" t="s">
        <v>791</v>
      </c>
      <c r="F152" s="92" t="s">
        <v>794</v>
      </c>
      <c r="G152" s="92" t="s">
        <v>555</v>
      </c>
      <c r="H152" s="92" t="s">
        <v>556</v>
      </c>
      <c r="I152" s="93" t="s">
        <v>557</v>
      </c>
      <c r="J152" s="94">
        <v>16032800000.000002</v>
      </c>
      <c r="K152" s="94" t="s">
        <v>795</v>
      </c>
      <c r="L152" s="94" t="str">
        <f>IFERROR(INDEX(Crosswalk!$G:$G,MATCH(H152,Crosswalk!$H:$H,0)),0)</f>
        <v>Natural gas</v>
      </c>
    </row>
    <row r="153" spans="1:12" ht="14.5" hidden="1" x14ac:dyDescent="0.35">
      <c r="A153" s="89" t="s">
        <v>550</v>
      </c>
      <c r="B153" s="89" t="s">
        <v>790</v>
      </c>
      <c r="C153" s="89" t="s">
        <v>79</v>
      </c>
      <c r="D153" s="89" t="s">
        <v>724</v>
      </c>
      <c r="E153" s="89" t="s">
        <v>791</v>
      </c>
      <c r="F153" s="89" t="s">
        <v>796</v>
      </c>
      <c r="G153" s="89" t="s">
        <v>555</v>
      </c>
      <c r="H153" s="89" t="s">
        <v>556</v>
      </c>
      <c r="I153" s="90" t="s">
        <v>557</v>
      </c>
      <c r="J153" s="91">
        <v>3381247000000</v>
      </c>
      <c r="K153" s="91" t="s">
        <v>797</v>
      </c>
      <c r="L153" s="96" t="str">
        <f>IFERROR(INDEX(Crosswalk!$G:$G,MATCH(H153,Crosswalk!$H:$H,0)),0)</f>
        <v>Natural gas</v>
      </c>
    </row>
    <row r="154" spans="1:12" ht="14.5" hidden="1" x14ac:dyDescent="0.35">
      <c r="A154" s="92" t="s">
        <v>550</v>
      </c>
      <c r="B154" s="92" t="s">
        <v>736</v>
      </c>
      <c r="C154" s="92" t="s">
        <v>79</v>
      </c>
      <c r="D154" s="92" t="s">
        <v>724</v>
      </c>
      <c r="E154" s="92" t="s">
        <v>798</v>
      </c>
      <c r="F154" s="92" t="s">
        <v>26</v>
      </c>
      <c r="G154" s="92" t="s">
        <v>555</v>
      </c>
      <c r="H154" s="92" t="s">
        <v>556</v>
      </c>
      <c r="I154" s="93" t="s">
        <v>557</v>
      </c>
      <c r="J154" s="94">
        <v>703400000</v>
      </c>
      <c r="K154" s="94" t="s">
        <v>799</v>
      </c>
      <c r="L154" s="94" t="str">
        <f>IFERROR(INDEX(Crosswalk!$G:$G,MATCH(H154,Crosswalk!$H:$H,0)),0)</f>
        <v>Natural gas</v>
      </c>
    </row>
    <row r="155" spans="1:12" ht="14.5" hidden="1" x14ac:dyDescent="0.35">
      <c r="A155" s="89" t="s">
        <v>550</v>
      </c>
      <c r="B155" s="89" t="s">
        <v>800</v>
      </c>
      <c r="C155" s="89" t="s">
        <v>79</v>
      </c>
      <c r="D155" s="89" t="s">
        <v>724</v>
      </c>
      <c r="E155" s="89" t="s">
        <v>801</v>
      </c>
      <c r="F155" s="89" t="s">
        <v>26</v>
      </c>
      <c r="G155" s="89" t="s">
        <v>555</v>
      </c>
      <c r="H155" s="89" t="s">
        <v>556</v>
      </c>
      <c r="I155" s="90" t="s">
        <v>557</v>
      </c>
      <c r="J155" s="91">
        <v>3975708600000</v>
      </c>
      <c r="K155" s="91" t="s">
        <v>802</v>
      </c>
      <c r="L155" s="96" t="str">
        <f>IFERROR(INDEX(Crosswalk!$G:$G,MATCH(H155,Crosswalk!$H:$H,0)),0)</f>
        <v>Natural gas</v>
      </c>
    </row>
    <row r="156" spans="1:12" ht="14.5" hidden="1" x14ac:dyDescent="0.35">
      <c r="A156" s="92" t="s">
        <v>550</v>
      </c>
      <c r="B156" s="92" t="s">
        <v>803</v>
      </c>
      <c r="C156" s="92" t="s">
        <v>79</v>
      </c>
      <c r="D156" s="92" t="s">
        <v>724</v>
      </c>
      <c r="E156" s="92" t="s">
        <v>804</v>
      </c>
      <c r="F156" s="92" t="s">
        <v>805</v>
      </c>
      <c r="G156" s="92" t="s">
        <v>555</v>
      </c>
      <c r="H156" s="92" t="s">
        <v>556</v>
      </c>
      <c r="I156" s="93" t="s">
        <v>557</v>
      </c>
      <c r="J156" s="94">
        <v>256708100000</v>
      </c>
      <c r="K156" s="94" t="s">
        <v>806</v>
      </c>
      <c r="L156" s="94" t="str">
        <f>IFERROR(INDEX(Crosswalk!$G:$G,MATCH(H156,Crosswalk!$H:$H,0)),0)</f>
        <v>Natural gas</v>
      </c>
    </row>
    <row r="157" spans="1:12" ht="14.5" hidden="1" x14ac:dyDescent="0.35">
      <c r="A157" s="89" t="s">
        <v>550</v>
      </c>
      <c r="B157" s="89" t="s">
        <v>803</v>
      </c>
      <c r="C157" s="89" t="s">
        <v>79</v>
      </c>
      <c r="D157" s="89" t="s">
        <v>724</v>
      </c>
      <c r="E157" s="89" t="s">
        <v>804</v>
      </c>
      <c r="F157" s="89" t="s">
        <v>807</v>
      </c>
      <c r="G157" s="89" t="s">
        <v>555</v>
      </c>
      <c r="H157" s="89" t="s">
        <v>556</v>
      </c>
      <c r="I157" s="90" t="s">
        <v>557</v>
      </c>
      <c r="J157" s="91">
        <v>471589289618.66693</v>
      </c>
      <c r="K157" s="91" t="s">
        <v>808</v>
      </c>
      <c r="L157" s="96" t="str">
        <f>IFERROR(INDEX(Crosswalk!$G:$G,MATCH(H157,Crosswalk!$H:$H,0)),0)</f>
        <v>Natural gas</v>
      </c>
    </row>
    <row r="158" spans="1:12" ht="14.5" hidden="1" x14ac:dyDescent="0.35">
      <c r="A158" s="92" t="s">
        <v>550</v>
      </c>
      <c r="B158" s="92" t="s">
        <v>809</v>
      </c>
      <c r="C158" s="92" t="s">
        <v>79</v>
      </c>
      <c r="D158" s="92" t="s">
        <v>80</v>
      </c>
      <c r="E158" s="92" t="s">
        <v>157</v>
      </c>
      <c r="F158" s="92" t="s">
        <v>26</v>
      </c>
      <c r="G158" s="92" t="s">
        <v>555</v>
      </c>
      <c r="H158" s="92" t="s">
        <v>556</v>
      </c>
      <c r="I158" s="93" t="s">
        <v>557</v>
      </c>
      <c r="J158" s="94">
        <v>33400000.000000007</v>
      </c>
      <c r="K158" s="94" t="s">
        <v>810</v>
      </c>
      <c r="L158" s="94" t="str">
        <f>IFERROR(INDEX(Crosswalk!$G:$G,MATCH(H158,Crosswalk!$H:$H,0)),0)</f>
        <v>Natural gas</v>
      </c>
    </row>
    <row r="159" spans="1:12" ht="14.5" hidden="1" x14ac:dyDescent="0.35">
      <c r="A159" s="89" t="s">
        <v>550</v>
      </c>
      <c r="B159" s="89" t="s">
        <v>809</v>
      </c>
      <c r="C159" s="89" t="s">
        <v>79</v>
      </c>
      <c r="D159" s="89" t="s">
        <v>80</v>
      </c>
      <c r="E159" s="89" t="s">
        <v>811</v>
      </c>
      <c r="F159" s="89" t="s">
        <v>26</v>
      </c>
      <c r="G159" s="89" t="s">
        <v>555</v>
      </c>
      <c r="H159" s="89" t="s">
        <v>556</v>
      </c>
      <c r="I159" s="90" t="s">
        <v>557</v>
      </c>
      <c r="J159" s="91">
        <v>445395898191.09302</v>
      </c>
      <c r="K159" s="91" t="s">
        <v>812</v>
      </c>
      <c r="L159" s="96" t="str">
        <f>IFERROR(INDEX(Crosswalk!$G:$G,MATCH(H159,Crosswalk!$H:$H,0)),0)</f>
        <v>Natural gas</v>
      </c>
    </row>
    <row r="160" spans="1:12" ht="14.5" hidden="1" x14ac:dyDescent="0.35">
      <c r="A160" s="92" t="s">
        <v>550</v>
      </c>
      <c r="B160" s="92" t="s">
        <v>809</v>
      </c>
      <c r="C160" s="92" t="s">
        <v>79</v>
      </c>
      <c r="D160" s="92" t="s">
        <v>80</v>
      </c>
      <c r="E160" s="92" t="s">
        <v>813</v>
      </c>
      <c r="F160" s="92" t="s">
        <v>26</v>
      </c>
      <c r="G160" s="92" t="s">
        <v>555</v>
      </c>
      <c r="H160" s="92" t="s">
        <v>556</v>
      </c>
      <c r="I160" s="93" t="s">
        <v>557</v>
      </c>
      <c r="J160" s="94">
        <v>2477876200000</v>
      </c>
      <c r="K160" s="94" t="s">
        <v>814</v>
      </c>
      <c r="L160" s="94" t="str">
        <f>IFERROR(INDEX(Crosswalk!$G:$G,MATCH(H160,Crosswalk!$H:$H,0)),0)</f>
        <v>Natural gas</v>
      </c>
    </row>
    <row r="161" spans="1:12" ht="14.5" hidden="1" x14ac:dyDescent="0.35">
      <c r="A161" s="89" t="s">
        <v>550</v>
      </c>
      <c r="B161" s="89" t="s">
        <v>750</v>
      </c>
      <c r="C161" s="89" t="s">
        <v>79</v>
      </c>
      <c r="D161" s="89" t="s">
        <v>561</v>
      </c>
      <c r="E161" s="89" t="s">
        <v>561</v>
      </c>
      <c r="F161" s="89" t="s">
        <v>26</v>
      </c>
      <c r="G161" s="89" t="s">
        <v>555</v>
      </c>
      <c r="H161" s="89" t="s">
        <v>815</v>
      </c>
      <c r="I161" s="90" t="s">
        <v>557</v>
      </c>
      <c r="J161" s="91">
        <v>3224000000000</v>
      </c>
      <c r="K161" s="91" t="s">
        <v>816</v>
      </c>
      <c r="L161" s="96" t="str">
        <f>IFERROR(INDEX(Crosswalk!$G:$G,MATCH(H161,Crosswalk!$H:$H,0)),0)</f>
        <v>Distillate fuel oil</v>
      </c>
    </row>
    <row r="162" spans="1:12" ht="14.5" hidden="1" x14ac:dyDescent="0.35">
      <c r="A162" s="92" t="s">
        <v>550</v>
      </c>
      <c r="B162" s="92" t="s">
        <v>750</v>
      </c>
      <c r="C162" s="92" t="s">
        <v>79</v>
      </c>
      <c r="D162" s="92" t="s">
        <v>561</v>
      </c>
      <c r="E162" s="92" t="s">
        <v>561</v>
      </c>
      <c r="F162" s="92" t="s">
        <v>26</v>
      </c>
      <c r="G162" s="92" t="s">
        <v>555</v>
      </c>
      <c r="H162" s="92" t="s">
        <v>625</v>
      </c>
      <c r="I162" s="93" t="s">
        <v>557</v>
      </c>
      <c r="J162" s="94">
        <v>25991000000000</v>
      </c>
      <c r="K162" s="94" t="s">
        <v>817</v>
      </c>
      <c r="L162" s="94" t="str">
        <f>IFERROR(INDEX(Crosswalk!$G:$G,MATCH(H162,Crosswalk!$H:$H,0)),0)</f>
        <v>biomass</v>
      </c>
    </row>
    <row r="163" spans="1:12" ht="14.5" hidden="1" x14ac:dyDescent="0.35">
      <c r="A163" s="89" t="s">
        <v>550</v>
      </c>
      <c r="B163" s="89" t="s">
        <v>818</v>
      </c>
      <c r="C163" s="89" t="s">
        <v>79</v>
      </c>
      <c r="D163" s="89" t="s">
        <v>561</v>
      </c>
      <c r="E163" s="89" t="s">
        <v>561</v>
      </c>
      <c r="F163" s="89" t="s">
        <v>26</v>
      </c>
      <c r="G163" s="89" t="s">
        <v>819</v>
      </c>
      <c r="H163" s="89" t="s">
        <v>820</v>
      </c>
      <c r="I163" s="90" t="s">
        <v>557</v>
      </c>
      <c r="J163" s="91">
        <v>9806000000000</v>
      </c>
      <c r="K163" s="91" t="s">
        <v>821</v>
      </c>
      <c r="L163" s="96">
        <f>IFERROR(INDEX(Crosswalk!$G:$G,MATCH(H163,Crosswalk!$H:$H,0)),0)</f>
        <v>0</v>
      </c>
    </row>
    <row r="164" spans="1:12" ht="14.5" hidden="1" x14ac:dyDescent="0.35">
      <c r="A164" s="92" t="s">
        <v>550</v>
      </c>
      <c r="B164" s="92" t="s">
        <v>822</v>
      </c>
      <c r="C164" s="92" t="s">
        <v>79</v>
      </c>
      <c r="D164" s="92" t="s">
        <v>823</v>
      </c>
      <c r="E164" s="92" t="s">
        <v>561</v>
      </c>
      <c r="F164" s="92" t="s">
        <v>26</v>
      </c>
      <c r="G164" s="92" t="s">
        <v>555</v>
      </c>
      <c r="H164" s="92" t="s">
        <v>652</v>
      </c>
      <c r="I164" s="93" t="s">
        <v>557</v>
      </c>
      <c r="J164" s="94">
        <v>29566233383999.996</v>
      </c>
      <c r="K164" s="94" t="s">
        <v>824</v>
      </c>
      <c r="L164" s="94" t="str">
        <f>IFERROR(INDEX(Crosswalk!$G:$G,MATCH(H164,Crosswalk!$H:$H,0)),0)</f>
        <v>Natural gas</v>
      </c>
    </row>
    <row r="165" spans="1:12" ht="14.5" hidden="1" x14ac:dyDescent="0.35">
      <c r="A165" s="89" t="s">
        <v>550</v>
      </c>
      <c r="B165" s="89" t="s">
        <v>822</v>
      </c>
      <c r="C165" s="89" t="s">
        <v>79</v>
      </c>
      <c r="D165" s="89" t="s">
        <v>823</v>
      </c>
      <c r="E165" s="89" t="s">
        <v>561</v>
      </c>
      <c r="F165" s="89" t="s">
        <v>26</v>
      </c>
      <c r="G165" s="89" t="s">
        <v>555</v>
      </c>
      <c r="H165" s="89" t="s">
        <v>562</v>
      </c>
      <c r="I165" s="90" t="s">
        <v>557</v>
      </c>
      <c r="J165" s="91">
        <v>590364000000</v>
      </c>
      <c r="K165" s="91" t="s">
        <v>825</v>
      </c>
      <c r="L165" s="96" t="str">
        <f>IFERROR(INDEX(Crosswalk!$G:$G,MATCH(H165,Crosswalk!$H:$H,0)),0)</f>
        <v>Distillate fuel oil</v>
      </c>
    </row>
    <row r="166" spans="1:12" ht="14.5" hidden="1" x14ac:dyDescent="0.35">
      <c r="A166" s="92" t="s">
        <v>550</v>
      </c>
      <c r="B166" s="92" t="s">
        <v>822</v>
      </c>
      <c r="C166" s="92" t="s">
        <v>79</v>
      </c>
      <c r="D166" s="92" t="s">
        <v>823</v>
      </c>
      <c r="E166" s="92" t="s">
        <v>561</v>
      </c>
      <c r="F166" s="92" t="s">
        <v>26</v>
      </c>
      <c r="G166" s="92" t="s">
        <v>555</v>
      </c>
      <c r="H166" s="92" t="s">
        <v>556</v>
      </c>
      <c r="I166" s="93" t="s">
        <v>557</v>
      </c>
      <c r="J166" s="94">
        <v>232422779121227.5</v>
      </c>
      <c r="K166" s="94" t="s">
        <v>826</v>
      </c>
      <c r="L166" s="94" t="str">
        <f>IFERROR(INDEX(Crosswalk!$G:$G,MATCH(H166,Crosswalk!$H:$H,0)),0)</f>
        <v>Natural gas</v>
      </c>
    </row>
    <row r="167" spans="1:12" ht="14.5" hidden="1" x14ac:dyDescent="0.35">
      <c r="A167" s="89" t="s">
        <v>550</v>
      </c>
      <c r="B167" s="89" t="s">
        <v>822</v>
      </c>
      <c r="C167" s="89" t="s">
        <v>79</v>
      </c>
      <c r="D167" s="89" t="s">
        <v>823</v>
      </c>
      <c r="E167" s="89" t="s">
        <v>561</v>
      </c>
      <c r="F167" s="89" t="s">
        <v>26</v>
      </c>
      <c r="G167" s="89" t="s">
        <v>555</v>
      </c>
      <c r="H167" s="89" t="s">
        <v>623</v>
      </c>
      <c r="I167" s="90" t="s">
        <v>557</v>
      </c>
      <c r="J167" s="91"/>
      <c r="K167" s="91" t="s">
        <v>827</v>
      </c>
      <c r="L167" s="96" t="str">
        <f>IFERROR(INDEX(Crosswalk!$G:$G,MATCH(H167,Crosswalk!$H:$H,0)),0)</f>
        <v>Residual fuel oil</v>
      </c>
    </row>
    <row r="168" spans="1:12" ht="14.5" hidden="1" x14ac:dyDescent="0.35">
      <c r="A168" s="92" t="s">
        <v>550</v>
      </c>
      <c r="B168" s="92" t="s">
        <v>828</v>
      </c>
      <c r="C168" s="92" t="s">
        <v>79</v>
      </c>
      <c r="D168" s="92" t="s">
        <v>829</v>
      </c>
      <c r="E168" s="92" t="s">
        <v>561</v>
      </c>
      <c r="F168" s="92" t="s">
        <v>26</v>
      </c>
      <c r="G168" s="92" t="s">
        <v>555</v>
      </c>
      <c r="H168" s="92" t="s">
        <v>652</v>
      </c>
      <c r="I168" s="93" t="s">
        <v>557</v>
      </c>
      <c r="J168" s="94">
        <v>110196776252.33713</v>
      </c>
      <c r="K168" s="94" t="s">
        <v>830</v>
      </c>
      <c r="L168" s="94" t="str">
        <f>IFERROR(INDEX(Crosswalk!$G:$G,MATCH(H168,Crosswalk!$H:$H,0)),0)</f>
        <v>Natural gas</v>
      </c>
    </row>
    <row r="169" spans="1:12" ht="14.5" hidden="1" x14ac:dyDescent="0.35">
      <c r="A169" s="89" t="s">
        <v>550</v>
      </c>
      <c r="B169" s="89" t="s">
        <v>828</v>
      </c>
      <c r="C169" s="89" t="s">
        <v>79</v>
      </c>
      <c r="D169" s="89" t="s">
        <v>829</v>
      </c>
      <c r="E169" s="89" t="s">
        <v>561</v>
      </c>
      <c r="F169" s="89" t="s">
        <v>26</v>
      </c>
      <c r="G169" s="89" t="s">
        <v>555</v>
      </c>
      <c r="H169" s="89" t="s">
        <v>831</v>
      </c>
      <c r="I169" s="90" t="s">
        <v>557</v>
      </c>
      <c r="J169" s="91">
        <v>51647383150094.086</v>
      </c>
      <c r="K169" s="91" t="s">
        <v>832</v>
      </c>
      <c r="L169" s="96" t="str">
        <f>IFERROR(INDEX(Crosswalk!$G:$G,MATCH(H169,Crosswalk!$H:$H,0)),0)</f>
        <v>Distillate fuel oil</v>
      </c>
    </row>
    <row r="170" spans="1:12" ht="14.5" hidden="1" x14ac:dyDescent="0.35">
      <c r="A170" s="92" t="s">
        <v>550</v>
      </c>
      <c r="B170" s="92" t="s">
        <v>828</v>
      </c>
      <c r="C170" s="92" t="s">
        <v>79</v>
      </c>
      <c r="D170" s="92" t="s">
        <v>829</v>
      </c>
      <c r="E170" s="92" t="s">
        <v>561</v>
      </c>
      <c r="F170" s="92" t="s">
        <v>26</v>
      </c>
      <c r="G170" s="92" t="s">
        <v>555</v>
      </c>
      <c r="H170" s="92" t="s">
        <v>575</v>
      </c>
      <c r="I170" s="93" t="s">
        <v>557</v>
      </c>
      <c r="J170" s="94"/>
      <c r="K170" s="94" t="s">
        <v>833</v>
      </c>
      <c r="L170" s="94" t="str">
        <f>IFERROR(INDEX(Crosswalk!$G:$G,MATCH(H170,Crosswalk!$H:$H,0)),0)</f>
        <v>Natural gas</v>
      </c>
    </row>
    <row r="171" spans="1:12" ht="14.5" hidden="1" x14ac:dyDescent="0.35">
      <c r="A171" s="89" t="s">
        <v>550</v>
      </c>
      <c r="B171" s="89" t="s">
        <v>828</v>
      </c>
      <c r="C171" s="89" t="s">
        <v>79</v>
      </c>
      <c r="D171" s="89" t="s">
        <v>829</v>
      </c>
      <c r="E171" s="89" t="s">
        <v>561</v>
      </c>
      <c r="F171" s="89" t="s">
        <v>26</v>
      </c>
      <c r="G171" s="89" t="s">
        <v>555</v>
      </c>
      <c r="H171" s="89" t="s">
        <v>562</v>
      </c>
      <c r="I171" s="90" t="s">
        <v>557</v>
      </c>
      <c r="J171" s="91">
        <v>58073628442.946564</v>
      </c>
      <c r="K171" s="91" t="s">
        <v>834</v>
      </c>
      <c r="L171" s="96" t="str">
        <f>IFERROR(INDEX(Crosswalk!$G:$G,MATCH(H171,Crosswalk!$H:$H,0)),0)</f>
        <v>Distillate fuel oil</v>
      </c>
    </row>
    <row r="172" spans="1:12" ht="14.5" hidden="1" x14ac:dyDescent="0.35">
      <c r="A172" s="92" t="s">
        <v>550</v>
      </c>
      <c r="B172" s="92" t="s">
        <v>828</v>
      </c>
      <c r="C172" s="92" t="s">
        <v>79</v>
      </c>
      <c r="D172" s="92" t="s">
        <v>829</v>
      </c>
      <c r="E172" s="92" t="s">
        <v>561</v>
      </c>
      <c r="F172" s="92" t="s">
        <v>26</v>
      </c>
      <c r="G172" s="92" t="s">
        <v>555</v>
      </c>
      <c r="H172" s="92" t="s">
        <v>564</v>
      </c>
      <c r="I172" s="93" t="s">
        <v>557</v>
      </c>
      <c r="J172" s="94"/>
      <c r="K172" s="94" t="s">
        <v>835</v>
      </c>
      <c r="L172" s="94" t="str">
        <f>IFERROR(INDEX(Crosswalk!$G:$G,MATCH(H172,Crosswalk!$H:$H,0)),0)</f>
        <v>Distillate fuel oil</v>
      </c>
    </row>
    <row r="173" spans="1:12" ht="14.5" hidden="1" x14ac:dyDescent="0.35">
      <c r="A173" s="89" t="s">
        <v>550</v>
      </c>
      <c r="B173" s="89" t="s">
        <v>828</v>
      </c>
      <c r="C173" s="89" t="s">
        <v>79</v>
      </c>
      <c r="D173" s="89" t="s">
        <v>829</v>
      </c>
      <c r="E173" s="89" t="s">
        <v>561</v>
      </c>
      <c r="F173" s="89" t="s">
        <v>26</v>
      </c>
      <c r="G173" s="89" t="s">
        <v>555</v>
      </c>
      <c r="H173" s="89" t="s">
        <v>566</v>
      </c>
      <c r="I173" s="90" t="s">
        <v>557</v>
      </c>
      <c r="J173" s="91">
        <v>29760230250</v>
      </c>
      <c r="K173" s="91" t="s">
        <v>836</v>
      </c>
      <c r="L173" s="96" t="str">
        <f>IFERROR(INDEX(Crosswalk!$G:$G,MATCH(H173,Crosswalk!$H:$H,0)),0)</f>
        <v>Distillate fuel oil</v>
      </c>
    </row>
    <row r="174" spans="1:12" ht="14.5" hidden="1" x14ac:dyDescent="0.35">
      <c r="A174" s="92" t="s">
        <v>550</v>
      </c>
      <c r="B174" s="92" t="s">
        <v>828</v>
      </c>
      <c r="C174" s="92" t="s">
        <v>79</v>
      </c>
      <c r="D174" s="92" t="s">
        <v>829</v>
      </c>
      <c r="E174" s="92" t="s">
        <v>561</v>
      </c>
      <c r="F174" s="92" t="s">
        <v>26</v>
      </c>
      <c r="G174" s="92" t="s">
        <v>555</v>
      </c>
      <c r="H174" s="92" t="s">
        <v>19</v>
      </c>
      <c r="I174" s="93" t="s">
        <v>557</v>
      </c>
      <c r="J174" s="94">
        <v>38119989804.567482</v>
      </c>
      <c r="K174" s="94" t="s">
        <v>837</v>
      </c>
      <c r="L174" s="94" t="str">
        <f>IFERROR(INDEX(Crosswalk!$G:$G,MATCH(H174,Crosswalk!$H:$H,0)),0)</f>
        <v>lpg propane or butane</v>
      </c>
    </row>
    <row r="175" spans="1:12" ht="14.5" hidden="1" x14ac:dyDescent="0.35">
      <c r="A175" s="89" t="s">
        <v>550</v>
      </c>
      <c r="B175" s="89" t="s">
        <v>828</v>
      </c>
      <c r="C175" s="89" t="s">
        <v>79</v>
      </c>
      <c r="D175" s="89" t="s">
        <v>829</v>
      </c>
      <c r="E175" s="89" t="s">
        <v>561</v>
      </c>
      <c r="F175" s="89" t="s">
        <v>26</v>
      </c>
      <c r="G175" s="89" t="s">
        <v>555</v>
      </c>
      <c r="H175" s="89" t="s">
        <v>556</v>
      </c>
      <c r="I175" s="90" t="s">
        <v>557</v>
      </c>
      <c r="J175" s="91">
        <v>46461651955862.617</v>
      </c>
      <c r="K175" s="91" t="s">
        <v>838</v>
      </c>
      <c r="L175" s="96" t="str">
        <f>IFERROR(INDEX(Crosswalk!$G:$G,MATCH(H175,Crosswalk!$H:$H,0)),0)</f>
        <v>Natural gas</v>
      </c>
    </row>
    <row r="176" spans="1:12" ht="14.5" hidden="1" x14ac:dyDescent="0.35">
      <c r="A176" s="92" t="s">
        <v>550</v>
      </c>
      <c r="B176" s="92" t="s">
        <v>828</v>
      </c>
      <c r="C176" s="92" t="s">
        <v>79</v>
      </c>
      <c r="D176" s="92" t="s">
        <v>829</v>
      </c>
      <c r="E176" s="92" t="s">
        <v>561</v>
      </c>
      <c r="F176" s="92" t="s">
        <v>26</v>
      </c>
      <c r="G176" s="92" t="s">
        <v>555</v>
      </c>
      <c r="H176" s="92" t="s">
        <v>667</v>
      </c>
      <c r="I176" s="93" t="s">
        <v>557</v>
      </c>
      <c r="J176" s="94">
        <v>5498196162792.0488</v>
      </c>
      <c r="K176" s="94" t="s">
        <v>839</v>
      </c>
      <c r="L176" s="94" t="str">
        <f>IFERROR(INDEX(Crosswalk!$G:$G,MATCH(H176,Crosswalk!$H:$H,0)),0)</f>
        <v>Distillate fuel oil</v>
      </c>
    </row>
    <row r="177" spans="1:12" ht="14.5" hidden="1" x14ac:dyDescent="0.35">
      <c r="A177" s="89" t="s">
        <v>550</v>
      </c>
      <c r="B177" s="89" t="s">
        <v>828</v>
      </c>
      <c r="C177" s="89" t="s">
        <v>79</v>
      </c>
      <c r="D177" s="89" t="s">
        <v>829</v>
      </c>
      <c r="E177" s="89" t="s">
        <v>561</v>
      </c>
      <c r="F177" s="89" t="s">
        <v>26</v>
      </c>
      <c r="G177" s="89" t="s">
        <v>555</v>
      </c>
      <c r="H177" s="89" t="s">
        <v>840</v>
      </c>
      <c r="I177" s="90" t="s">
        <v>557</v>
      </c>
      <c r="J177" s="91">
        <v>68090806323056.859</v>
      </c>
      <c r="K177" s="91" t="s">
        <v>841</v>
      </c>
      <c r="L177" s="96" t="str">
        <f>IFERROR(INDEX(Crosswalk!$G:$G,MATCH(H177,Crosswalk!$H:$H,0)),0)</f>
        <v>Natural gas</v>
      </c>
    </row>
    <row r="178" spans="1:12" ht="14.5" hidden="1" x14ac:dyDescent="0.35">
      <c r="A178" s="92" t="s">
        <v>550</v>
      </c>
      <c r="B178" s="92" t="s">
        <v>828</v>
      </c>
      <c r="C178" s="92" t="s">
        <v>79</v>
      </c>
      <c r="D178" s="92" t="s">
        <v>829</v>
      </c>
      <c r="E178" s="92" t="s">
        <v>561</v>
      </c>
      <c r="F178" s="92" t="s">
        <v>26</v>
      </c>
      <c r="G178" s="92" t="s">
        <v>555</v>
      </c>
      <c r="H178" s="92" t="s">
        <v>670</v>
      </c>
      <c r="I178" s="93" t="s">
        <v>557</v>
      </c>
      <c r="J178" s="94">
        <v>311545618256415.38</v>
      </c>
      <c r="K178" s="94" t="s">
        <v>842</v>
      </c>
      <c r="L178" s="94" t="str">
        <f>IFERROR(INDEX(Crosswalk!$G:$G,MATCH(H178,Crosswalk!$H:$H,0)),0)</f>
        <v>Distillate fuel oil</v>
      </c>
    </row>
    <row r="179" spans="1:12" ht="14.5" hidden="1" x14ac:dyDescent="0.35">
      <c r="A179" s="89" t="s">
        <v>550</v>
      </c>
      <c r="B179" s="89" t="s">
        <v>828</v>
      </c>
      <c r="C179" s="89" t="s">
        <v>79</v>
      </c>
      <c r="D179" s="89" t="s">
        <v>829</v>
      </c>
      <c r="E179" s="89" t="s">
        <v>561</v>
      </c>
      <c r="F179" s="89" t="s">
        <v>26</v>
      </c>
      <c r="G179" s="89" t="s">
        <v>555</v>
      </c>
      <c r="H179" s="89" t="s">
        <v>623</v>
      </c>
      <c r="I179" s="90" t="s">
        <v>557</v>
      </c>
      <c r="J179" s="91">
        <v>3055907978802.7861</v>
      </c>
      <c r="K179" s="91" t="s">
        <v>843</v>
      </c>
      <c r="L179" s="96" t="str">
        <f>IFERROR(INDEX(Crosswalk!$G:$G,MATCH(H179,Crosswalk!$H:$H,0)),0)</f>
        <v>Residual fuel oil</v>
      </c>
    </row>
    <row r="180" spans="1:12" ht="14.5" hidden="1" x14ac:dyDescent="0.35">
      <c r="A180" s="92" t="s">
        <v>550</v>
      </c>
      <c r="B180" s="92" t="s">
        <v>844</v>
      </c>
      <c r="C180" s="92" t="s">
        <v>79</v>
      </c>
      <c r="D180" s="92" t="s">
        <v>829</v>
      </c>
      <c r="E180" s="92" t="s">
        <v>845</v>
      </c>
      <c r="F180" s="92" t="s">
        <v>26</v>
      </c>
      <c r="G180" s="92" t="s">
        <v>819</v>
      </c>
      <c r="H180" s="92" t="s">
        <v>556</v>
      </c>
      <c r="I180" s="93" t="s">
        <v>557</v>
      </c>
      <c r="J180" s="94">
        <v>29594424509267.711</v>
      </c>
      <c r="K180" s="94" t="s">
        <v>846</v>
      </c>
      <c r="L180" s="94" t="str">
        <f>IFERROR(INDEX(Crosswalk!$G:$G,MATCH(H180,Crosswalk!$H:$H,0)),0)</f>
        <v>Natural gas</v>
      </c>
    </row>
    <row r="181" spans="1:12" ht="14.5" hidden="1" x14ac:dyDescent="0.35">
      <c r="A181" s="89" t="s">
        <v>550</v>
      </c>
      <c r="B181" s="89" t="s">
        <v>844</v>
      </c>
      <c r="C181" s="89" t="s">
        <v>79</v>
      </c>
      <c r="D181" s="89" t="s">
        <v>829</v>
      </c>
      <c r="E181" s="89" t="s">
        <v>845</v>
      </c>
      <c r="F181" s="89" t="s">
        <v>26</v>
      </c>
      <c r="G181" s="89" t="s">
        <v>819</v>
      </c>
      <c r="H181" s="89" t="s">
        <v>847</v>
      </c>
      <c r="I181" s="90" t="s">
        <v>557</v>
      </c>
      <c r="J181" s="91"/>
      <c r="K181" s="91" t="s">
        <v>848</v>
      </c>
      <c r="L181" s="96">
        <f>IFERROR(INDEX(Crosswalk!$G:$G,MATCH(H181,Crosswalk!$H:$H,0)),0)</f>
        <v>0</v>
      </c>
    </row>
    <row r="182" spans="1:12" ht="14.5" hidden="1" x14ac:dyDescent="0.35">
      <c r="A182" s="92" t="s">
        <v>550</v>
      </c>
      <c r="B182" s="92" t="s">
        <v>844</v>
      </c>
      <c r="C182" s="92" t="s">
        <v>79</v>
      </c>
      <c r="D182" s="92" t="s">
        <v>829</v>
      </c>
      <c r="E182" s="92" t="s">
        <v>845</v>
      </c>
      <c r="F182" s="92" t="s">
        <v>26</v>
      </c>
      <c r="G182" s="92" t="s">
        <v>819</v>
      </c>
      <c r="H182" s="92" t="s">
        <v>670</v>
      </c>
      <c r="I182" s="93" t="s">
        <v>557</v>
      </c>
      <c r="J182" s="94">
        <v>54544452005407.109</v>
      </c>
      <c r="K182" s="94" t="s">
        <v>849</v>
      </c>
      <c r="L182" s="94" t="str">
        <f>IFERROR(INDEX(Crosswalk!$G:$G,MATCH(H182,Crosswalk!$H:$H,0)),0)</f>
        <v>Distillate fuel oil</v>
      </c>
    </row>
    <row r="183" spans="1:12" ht="14.5" hidden="1" x14ac:dyDescent="0.35">
      <c r="A183" s="89" t="s">
        <v>550</v>
      </c>
      <c r="B183" s="89" t="s">
        <v>822</v>
      </c>
      <c r="C183" s="89" t="s">
        <v>79</v>
      </c>
      <c r="D183" s="89" t="s">
        <v>850</v>
      </c>
      <c r="E183" s="89" t="s">
        <v>851</v>
      </c>
      <c r="F183" s="89" t="s">
        <v>26</v>
      </c>
      <c r="G183" s="89" t="s">
        <v>555</v>
      </c>
      <c r="H183" s="89" t="s">
        <v>556</v>
      </c>
      <c r="I183" s="90" t="s">
        <v>557</v>
      </c>
      <c r="J183" s="91">
        <v>21082224000000</v>
      </c>
      <c r="K183" s="91" t="s">
        <v>852</v>
      </c>
      <c r="L183" s="96" t="str">
        <f>IFERROR(INDEX(Crosswalk!$G:$G,MATCH(H183,Crosswalk!$H:$H,0)),0)</f>
        <v>Natural gas</v>
      </c>
    </row>
    <row r="184" spans="1:12" ht="14.5" hidden="1" x14ac:dyDescent="0.35">
      <c r="A184" s="92" t="s">
        <v>550</v>
      </c>
      <c r="B184" s="92" t="s">
        <v>822</v>
      </c>
      <c r="C184" s="92" t="s">
        <v>79</v>
      </c>
      <c r="D184" s="92" t="s">
        <v>850</v>
      </c>
      <c r="E184" s="92" t="s">
        <v>853</v>
      </c>
      <c r="F184" s="92" t="s">
        <v>26</v>
      </c>
      <c r="G184" s="92" t="s">
        <v>555</v>
      </c>
      <c r="H184" s="92" t="s">
        <v>556</v>
      </c>
      <c r="I184" s="93" t="s">
        <v>557</v>
      </c>
      <c r="J184" s="94">
        <v>1354388900000</v>
      </c>
      <c r="K184" s="94" t="s">
        <v>854</v>
      </c>
      <c r="L184" s="94" t="str">
        <f>IFERROR(INDEX(Crosswalk!$G:$G,MATCH(H184,Crosswalk!$H:$H,0)),0)</f>
        <v>Natural gas</v>
      </c>
    </row>
    <row r="185" spans="1:12" ht="14.5" x14ac:dyDescent="0.35">
      <c r="A185" s="89" t="s">
        <v>550</v>
      </c>
      <c r="B185" s="89" t="s">
        <v>855</v>
      </c>
      <c r="C185" s="89" t="s">
        <v>77</v>
      </c>
      <c r="D185" s="89" t="s">
        <v>856</v>
      </c>
      <c r="E185" s="89" t="s">
        <v>561</v>
      </c>
      <c r="F185" s="89" t="s">
        <v>26</v>
      </c>
      <c r="G185" s="89" t="s">
        <v>555</v>
      </c>
      <c r="H185" s="89" t="s">
        <v>157</v>
      </c>
      <c r="I185" s="90" t="s">
        <v>557</v>
      </c>
      <c r="J185" s="91"/>
      <c r="K185" s="91" t="s">
        <v>857</v>
      </c>
      <c r="L185" s="96" t="str">
        <f>IFERROR(INDEX(Crosswalk!$G:$G,MATCH(H185,Crosswalk!$H:$H,0)),0)</f>
        <v>coal</v>
      </c>
    </row>
    <row r="186" spans="1:12" ht="14.5" x14ac:dyDescent="0.35">
      <c r="A186" s="92" t="s">
        <v>550</v>
      </c>
      <c r="B186" s="92" t="s">
        <v>855</v>
      </c>
      <c r="C186" s="92" t="s">
        <v>77</v>
      </c>
      <c r="D186" s="92" t="s">
        <v>856</v>
      </c>
      <c r="E186" s="92" t="s">
        <v>561</v>
      </c>
      <c r="F186" s="92" t="s">
        <v>26</v>
      </c>
      <c r="G186" s="92" t="s">
        <v>555</v>
      </c>
      <c r="H186" s="92" t="s">
        <v>562</v>
      </c>
      <c r="I186" s="93" t="s">
        <v>557</v>
      </c>
      <c r="J186" s="94">
        <v>313674000000</v>
      </c>
      <c r="K186" s="94" t="s">
        <v>858</v>
      </c>
      <c r="L186" s="94" t="str">
        <f>IFERROR(INDEX(Crosswalk!$G:$G,MATCH(H186,Crosswalk!$H:$H,0)),0)</f>
        <v>Distillate fuel oil</v>
      </c>
    </row>
    <row r="187" spans="1:12" ht="14.5" x14ac:dyDescent="0.35">
      <c r="A187" s="89" t="s">
        <v>550</v>
      </c>
      <c r="B187" s="89" t="s">
        <v>855</v>
      </c>
      <c r="C187" s="89" t="s">
        <v>77</v>
      </c>
      <c r="D187" s="89" t="s">
        <v>856</v>
      </c>
      <c r="E187" s="89" t="s">
        <v>561</v>
      </c>
      <c r="F187" s="89" t="s">
        <v>26</v>
      </c>
      <c r="G187" s="89" t="s">
        <v>555</v>
      </c>
      <c r="H187" s="89" t="s">
        <v>20</v>
      </c>
      <c r="I187" s="90" t="s">
        <v>557</v>
      </c>
      <c r="J187" s="91">
        <v>418365000000</v>
      </c>
      <c r="K187" s="91" t="s">
        <v>859</v>
      </c>
      <c r="L187" s="96" t="str">
        <f>IFERROR(INDEX(Crosswalk!$G:$G,MATCH(H187,Crosswalk!$H:$H,0)),0)</f>
        <v>Distillate fuel oil</v>
      </c>
    </row>
    <row r="188" spans="1:12" ht="14.5" x14ac:dyDescent="0.35">
      <c r="A188" s="92" t="s">
        <v>550</v>
      </c>
      <c r="B188" s="92" t="s">
        <v>855</v>
      </c>
      <c r="C188" s="92" t="s">
        <v>77</v>
      </c>
      <c r="D188" s="92" t="s">
        <v>856</v>
      </c>
      <c r="E188" s="92" t="s">
        <v>561</v>
      </c>
      <c r="F188" s="92" t="s">
        <v>26</v>
      </c>
      <c r="G188" s="92" t="s">
        <v>555</v>
      </c>
      <c r="H188" s="92" t="s">
        <v>19</v>
      </c>
      <c r="I188" s="93" t="s">
        <v>557</v>
      </c>
      <c r="J188" s="94">
        <v>25947000000000</v>
      </c>
      <c r="K188" s="94" t="s">
        <v>860</v>
      </c>
      <c r="L188" s="94" t="str">
        <f>IFERROR(INDEX(Crosswalk!$G:$G,MATCH(H188,Crosswalk!$H:$H,0)),0)</f>
        <v>lpg propane or butane</v>
      </c>
    </row>
    <row r="189" spans="1:12" ht="14.5" x14ac:dyDescent="0.35">
      <c r="A189" s="89" t="s">
        <v>550</v>
      </c>
      <c r="B189" s="89" t="s">
        <v>855</v>
      </c>
      <c r="C189" s="89" t="s">
        <v>77</v>
      </c>
      <c r="D189" s="89" t="s">
        <v>856</v>
      </c>
      <c r="E189" s="89" t="s">
        <v>561</v>
      </c>
      <c r="F189" s="89" t="s">
        <v>26</v>
      </c>
      <c r="G189" s="89" t="s">
        <v>555</v>
      </c>
      <c r="H189" s="89" t="s">
        <v>556</v>
      </c>
      <c r="I189" s="90" t="s">
        <v>557</v>
      </c>
      <c r="J189" s="91">
        <v>476873012800000</v>
      </c>
      <c r="K189" s="91" t="s">
        <v>861</v>
      </c>
      <c r="L189" s="96" t="str">
        <f>IFERROR(INDEX(Crosswalk!$G:$G,MATCH(H189,Crosswalk!$H:$H,0)),0)</f>
        <v>Natural gas</v>
      </c>
    </row>
    <row r="190" spans="1:12" ht="14.5" x14ac:dyDescent="0.35">
      <c r="A190" s="92" t="s">
        <v>550</v>
      </c>
      <c r="B190" s="92" t="s">
        <v>855</v>
      </c>
      <c r="C190" s="92" t="s">
        <v>77</v>
      </c>
      <c r="D190" s="92" t="s">
        <v>856</v>
      </c>
      <c r="E190" s="92" t="s">
        <v>561</v>
      </c>
      <c r="F190" s="92" t="s">
        <v>26</v>
      </c>
      <c r="G190" s="92" t="s">
        <v>555</v>
      </c>
      <c r="H190" s="92" t="s">
        <v>625</v>
      </c>
      <c r="I190" s="93" t="s">
        <v>557</v>
      </c>
      <c r="J190" s="94">
        <v>21879000000000.004</v>
      </c>
      <c r="K190" s="94" t="s">
        <v>862</v>
      </c>
      <c r="L190" s="94" t="str">
        <f>IFERROR(INDEX(Crosswalk!$G:$G,MATCH(H190,Crosswalk!$H:$H,0)),0)</f>
        <v>biomass</v>
      </c>
    </row>
    <row r="191" spans="1:12" ht="14.5" hidden="1" x14ac:dyDescent="0.35">
      <c r="A191" s="89" t="s">
        <v>550</v>
      </c>
      <c r="B191" s="89" t="s">
        <v>863</v>
      </c>
      <c r="C191" s="89" t="s">
        <v>230</v>
      </c>
      <c r="D191" s="89" t="s">
        <v>864</v>
      </c>
      <c r="E191" s="89" t="s">
        <v>865</v>
      </c>
      <c r="F191" s="89" t="s">
        <v>866</v>
      </c>
      <c r="G191" s="89" t="s">
        <v>555</v>
      </c>
      <c r="H191" s="89" t="s">
        <v>578</v>
      </c>
      <c r="I191" s="90" t="s">
        <v>557</v>
      </c>
      <c r="J191" s="91">
        <v>57740487949439.172</v>
      </c>
      <c r="K191" s="91" t="s">
        <v>867</v>
      </c>
      <c r="L191" s="96" t="str">
        <f>IFERROR(INDEX(Crosswalk!$G:$G,MATCH(H191,Crosswalk!$H:$H,0)),0)</f>
        <v>jet fuel</v>
      </c>
    </row>
    <row r="192" spans="1:12" ht="14.5" hidden="1" x14ac:dyDescent="0.35">
      <c r="A192" s="92" t="s">
        <v>550</v>
      </c>
      <c r="B192" s="92" t="s">
        <v>863</v>
      </c>
      <c r="C192" s="92" t="s">
        <v>230</v>
      </c>
      <c r="D192" s="92" t="s">
        <v>864</v>
      </c>
      <c r="E192" s="92" t="s">
        <v>865</v>
      </c>
      <c r="F192" s="92" t="s">
        <v>26</v>
      </c>
      <c r="G192" s="92" t="s">
        <v>555</v>
      </c>
      <c r="H192" s="92" t="s">
        <v>868</v>
      </c>
      <c r="I192" s="93" t="s">
        <v>557</v>
      </c>
      <c r="J192" s="94">
        <v>1931556840000</v>
      </c>
      <c r="K192" s="94" t="s">
        <v>869</v>
      </c>
      <c r="L192" s="94" t="str">
        <f>IFERROR(INDEX(Crosswalk!$G:$G,MATCH(H192,Crosswalk!$H:$H,0)),0)</f>
        <v>jet fuel</v>
      </c>
    </row>
    <row r="193" spans="1:12" ht="14.5" hidden="1" x14ac:dyDescent="0.35">
      <c r="A193" s="89" t="s">
        <v>550</v>
      </c>
      <c r="B193" s="89" t="s">
        <v>870</v>
      </c>
      <c r="C193" s="89" t="s">
        <v>230</v>
      </c>
      <c r="D193" s="89" t="s">
        <v>864</v>
      </c>
      <c r="E193" s="89" t="s">
        <v>561</v>
      </c>
      <c r="F193" s="89" t="s">
        <v>26</v>
      </c>
      <c r="G193" s="89" t="s">
        <v>555</v>
      </c>
      <c r="H193" s="89" t="s">
        <v>564</v>
      </c>
      <c r="I193" s="90" t="s">
        <v>557</v>
      </c>
      <c r="J193" s="91">
        <v>12476442302.996931</v>
      </c>
      <c r="K193" s="91" t="s">
        <v>871</v>
      </c>
      <c r="L193" s="96" t="str">
        <f>IFERROR(INDEX(Crosswalk!$G:$G,MATCH(H193,Crosswalk!$H:$H,0)),0)</f>
        <v>Distillate fuel oil</v>
      </c>
    </row>
    <row r="194" spans="1:12" ht="14.5" hidden="1" x14ac:dyDescent="0.35">
      <c r="A194" s="92" t="s">
        <v>550</v>
      </c>
      <c r="B194" s="92" t="s">
        <v>870</v>
      </c>
      <c r="C194" s="92" t="s">
        <v>230</v>
      </c>
      <c r="D194" s="92" t="s">
        <v>864</v>
      </c>
      <c r="E194" s="92" t="s">
        <v>561</v>
      </c>
      <c r="F194" s="92" t="s">
        <v>26</v>
      </c>
      <c r="G194" s="92" t="s">
        <v>555</v>
      </c>
      <c r="H194" s="92" t="s">
        <v>566</v>
      </c>
      <c r="I194" s="93" t="s">
        <v>557</v>
      </c>
      <c r="J194" s="94">
        <v>167127381831.55896</v>
      </c>
      <c r="K194" s="94" t="s">
        <v>872</v>
      </c>
      <c r="L194" s="94" t="str">
        <f>IFERROR(INDEX(Crosswalk!$G:$G,MATCH(H194,Crosswalk!$H:$H,0)),0)</f>
        <v>Distillate fuel oil</v>
      </c>
    </row>
    <row r="195" spans="1:12" ht="14.5" hidden="1" x14ac:dyDescent="0.35">
      <c r="A195" s="89" t="s">
        <v>550</v>
      </c>
      <c r="B195" s="89" t="s">
        <v>873</v>
      </c>
      <c r="C195" s="89" t="s">
        <v>230</v>
      </c>
      <c r="D195" s="89" t="s">
        <v>561</v>
      </c>
      <c r="E195" s="89" t="s">
        <v>561</v>
      </c>
      <c r="F195" s="89" t="s">
        <v>26</v>
      </c>
      <c r="G195" s="89" t="s">
        <v>555</v>
      </c>
      <c r="H195" s="89" t="s">
        <v>562</v>
      </c>
      <c r="I195" s="90" t="s">
        <v>557</v>
      </c>
      <c r="J195" s="91">
        <v>13692593849846.156</v>
      </c>
      <c r="K195" s="91" t="s">
        <v>874</v>
      </c>
      <c r="L195" s="96" t="str">
        <f>IFERROR(INDEX(Crosswalk!$G:$G,MATCH(H195,Crosswalk!$H:$H,0)),0)</f>
        <v>Distillate fuel oil</v>
      </c>
    </row>
    <row r="196" spans="1:12" ht="14.5" hidden="1" x14ac:dyDescent="0.35">
      <c r="A196" s="92" t="s">
        <v>550</v>
      </c>
      <c r="B196" s="92" t="s">
        <v>873</v>
      </c>
      <c r="C196" s="92" t="s">
        <v>230</v>
      </c>
      <c r="D196" s="92" t="s">
        <v>561</v>
      </c>
      <c r="E196" s="92" t="s">
        <v>561</v>
      </c>
      <c r="F196" s="92" t="s">
        <v>26</v>
      </c>
      <c r="G196" s="92" t="s">
        <v>555</v>
      </c>
      <c r="H196" s="92" t="s">
        <v>19</v>
      </c>
      <c r="I196" s="93" t="s">
        <v>557</v>
      </c>
      <c r="J196" s="94">
        <v>529000000000</v>
      </c>
      <c r="K196" s="94" t="s">
        <v>875</v>
      </c>
      <c r="L196" s="94" t="str">
        <f>IFERROR(INDEX(Crosswalk!$G:$G,MATCH(H196,Crosswalk!$H:$H,0)),0)</f>
        <v>lpg propane or butane</v>
      </c>
    </row>
    <row r="197" spans="1:12" ht="14.5" hidden="1" x14ac:dyDescent="0.35">
      <c r="A197" s="89" t="s">
        <v>550</v>
      </c>
      <c r="B197" s="89" t="s">
        <v>873</v>
      </c>
      <c r="C197" s="89" t="s">
        <v>230</v>
      </c>
      <c r="D197" s="89" t="s">
        <v>561</v>
      </c>
      <c r="E197" s="89" t="s">
        <v>561</v>
      </c>
      <c r="F197" s="89" t="s">
        <v>26</v>
      </c>
      <c r="G197" s="89" t="s">
        <v>555</v>
      </c>
      <c r="H197" s="89" t="s">
        <v>623</v>
      </c>
      <c r="I197" s="90" t="s">
        <v>557</v>
      </c>
      <c r="J197" s="91"/>
      <c r="K197" s="91" t="s">
        <v>876</v>
      </c>
      <c r="L197" s="96" t="str">
        <f>IFERROR(INDEX(Crosswalk!$G:$G,MATCH(H197,Crosswalk!$H:$H,0)),0)</f>
        <v>Residual fuel oil</v>
      </c>
    </row>
    <row r="198" spans="1:12" ht="14.5" hidden="1" x14ac:dyDescent="0.35">
      <c r="A198" s="92" t="s">
        <v>550</v>
      </c>
      <c r="B198" s="92" t="s">
        <v>818</v>
      </c>
      <c r="C198" s="92" t="s">
        <v>230</v>
      </c>
      <c r="D198" s="92" t="s">
        <v>561</v>
      </c>
      <c r="E198" s="92" t="s">
        <v>561</v>
      </c>
      <c r="F198" s="92" t="s">
        <v>26</v>
      </c>
      <c r="G198" s="92" t="s">
        <v>819</v>
      </c>
      <c r="H198" s="92" t="s">
        <v>820</v>
      </c>
      <c r="I198" s="93" t="s">
        <v>557</v>
      </c>
      <c r="J198" s="94">
        <v>12769000000000</v>
      </c>
      <c r="K198" s="94" t="s">
        <v>877</v>
      </c>
      <c r="L198" s="94">
        <f>IFERROR(INDEX(Crosswalk!$G:$G,MATCH(H198,Crosswalk!$H:$H,0)),0)</f>
        <v>0</v>
      </c>
    </row>
    <row r="199" spans="1:12" ht="14.5" hidden="1" x14ac:dyDescent="0.35">
      <c r="A199" s="89" t="s">
        <v>550</v>
      </c>
      <c r="B199" s="89" t="s">
        <v>878</v>
      </c>
      <c r="C199" s="89" t="s">
        <v>230</v>
      </c>
      <c r="D199" s="89" t="s">
        <v>879</v>
      </c>
      <c r="E199" s="89" t="s">
        <v>880</v>
      </c>
      <c r="F199" s="89" t="s">
        <v>26</v>
      </c>
      <c r="G199" s="89" t="s">
        <v>555</v>
      </c>
      <c r="H199" s="89" t="s">
        <v>562</v>
      </c>
      <c r="I199" s="90" t="s">
        <v>557</v>
      </c>
      <c r="J199" s="91">
        <v>476226099070.12146</v>
      </c>
      <c r="K199" s="91" t="s">
        <v>881</v>
      </c>
      <c r="L199" s="96" t="str">
        <f>IFERROR(INDEX(Crosswalk!$G:$G,MATCH(H199,Crosswalk!$H:$H,0)),0)</f>
        <v>Distillate fuel oil</v>
      </c>
    </row>
    <row r="200" spans="1:12" ht="14.5" hidden="1" x14ac:dyDescent="0.35">
      <c r="A200" s="92" t="s">
        <v>550</v>
      </c>
      <c r="B200" s="92" t="s">
        <v>878</v>
      </c>
      <c r="C200" s="92" t="s">
        <v>230</v>
      </c>
      <c r="D200" s="92" t="s">
        <v>879</v>
      </c>
      <c r="E200" s="92" t="s">
        <v>882</v>
      </c>
      <c r="F200" s="92" t="s">
        <v>26</v>
      </c>
      <c r="G200" s="92" t="s">
        <v>555</v>
      </c>
      <c r="H200" s="92" t="s">
        <v>562</v>
      </c>
      <c r="I200" s="93" t="s">
        <v>557</v>
      </c>
      <c r="J200" s="94">
        <v>34696202479328.148</v>
      </c>
      <c r="K200" s="94" t="s">
        <v>883</v>
      </c>
      <c r="L200" s="94" t="str">
        <f>IFERROR(INDEX(Crosswalk!$G:$G,MATCH(H200,Crosswalk!$H:$H,0)),0)</f>
        <v>Distillate fuel oil</v>
      </c>
    </row>
    <row r="201" spans="1:12" ht="14.5" hidden="1" x14ac:dyDescent="0.35">
      <c r="A201" s="89" t="s">
        <v>550</v>
      </c>
      <c r="B201" s="89" t="s">
        <v>878</v>
      </c>
      <c r="C201" s="89" t="s">
        <v>230</v>
      </c>
      <c r="D201" s="89" t="s">
        <v>879</v>
      </c>
      <c r="E201" s="89" t="s">
        <v>884</v>
      </c>
      <c r="F201" s="89" t="s">
        <v>26</v>
      </c>
      <c r="G201" s="89" t="s">
        <v>555</v>
      </c>
      <c r="H201" s="89" t="s">
        <v>562</v>
      </c>
      <c r="I201" s="90" t="s">
        <v>557</v>
      </c>
      <c r="J201" s="91">
        <v>2935570545502.7544</v>
      </c>
      <c r="K201" s="91" t="s">
        <v>885</v>
      </c>
      <c r="L201" s="96" t="str">
        <f>IFERROR(INDEX(Crosswalk!$G:$G,MATCH(H201,Crosswalk!$H:$H,0)),0)</f>
        <v>Distillate fuel oil</v>
      </c>
    </row>
    <row r="202" spans="1:12" ht="14.5" hidden="1" x14ac:dyDescent="0.35">
      <c r="A202" s="92" t="s">
        <v>550</v>
      </c>
      <c r="B202" s="92" t="s">
        <v>878</v>
      </c>
      <c r="C202" s="92" t="s">
        <v>230</v>
      </c>
      <c r="D202" s="92" t="s">
        <v>879</v>
      </c>
      <c r="E202" s="92" t="s">
        <v>886</v>
      </c>
      <c r="F202" s="92" t="s">
        <v>26</v>
      </c>
      <c r="G202" s="92" t="s">
        <v>555</v>
      </c>
      <c r="H202" s="92" t="s">
        <v>562</v>
      </c>
      <c r="I202" s="93" t="s">
        <v>557</v>
      </c>
      <c r="J202" s="94">
        <v>1396523525388.8723</v>
      </c>
      <c r="K202" s="94" t="s">
        <v>887</v>
      </c>
      <c r="L202" s="94" t="str">
        <f>IFERROR(INDEX(Crosswalk!$G:$G,MATCH(H202,Crosswalk!$H:$H,0)),0)</f>
        <v>Distillate fuel oil</v>
      </c>
    </row>
    <row r="203" spans="1:12" ht="14.5" hidden="1" x14ac:dyDescent="0.35">
      <c r="A203" s="89" t="s">
        <v>888</v>
      </c>
      <c r="B203" s="89" t="s">
        <v>889</v>
      </c>
      <c r="C203" s="89" t="s">
        <v>230</v>
      </c>
      <c r="D203" s="89" t="s">
        <v>890</v>
      </c>
      <c r="E203" s="89" t="s">
        <v>891</v>
      </c>
      <c r="F203" s="89" t="s">
        <v>892</v>
      </c>
      <c r="G203" s="89" t="s">
        <v>555</v>
      </c>
      <c r="H203" s="89" t="s">
        <v>893</v>
      </c>
      <c r="I203" s="90" t="s">
        <v>557</v>
      </c>
      <c r="J203" s="91">
        <v>670220429125.24304</v>
      </c>
      <c r="K203" s="91" t="s">
        <v>894</v>
      </c>
      <c r="L203" s="96" t="str">
        <f>IFERROR(INDEX(Crosswalk!$G:$G,MATCH(H203,Crosswalk!$H:$H,0)),0)</f>
        <v>biodiesel</v>
      </c>
    </row>
    <row r="204" spans="1:12" ht="14.5" hidden="1" x14ac:dyDescent="0.35">
      <c r="A204" s="92" t="s">
        <v>550</v>
      </c>
      <c r="B204" s="92" t="s">
        <v>889</v>
      </c>
      <c r="C204" s="92" t="s">
        <v>230</v>
      </c>
      <c r="D204" s="92" t="s">
        <v>890</v>
      </c>
      <c r="E204" s="92" t="s">
        <v>891</v>
      </c>
      <c r="F204" s="92" t="s">
        <v>892</v>
      </c>
      <c r="G204" s="92" t="s">
        <v>555</v>
      </c>
      <c r="H204" s="92" t="s">
        <v>562</v>
      </c>
      <c r="I204" s="93" t="s">
        <v>557</v>
      </c>
      <c r="J204" s="94">
        <v>7703908791509.8535</v>
      </c>
      <c r="K204" s="94" t="s">
        <v>895</v>
      </c>
      <c r="L204" s="94" t="str">
        <f>IFERROR(INDEX(Crosswalk!$G:$G,MATCH(H204,Crosswalk!$H:$H,0)),0)</f>
        <v>Distillate fuel oil</v>
      </c>
    </row>
    <row r="205" spans="1:12" ht="14.5" hidden="1" x14ac:dyDescent="0.35">
      <c r="A205" s="89" t="s">
        <v>888</v>
      </c>
      <c r="B205" s="89" t="s">
        <v>889</v>
      </c>
      <c r="C205" s="89" t="s">
        <v>230</v>
      </c>
      <c r="D205" s="89" t="s">
        <v>890</v>
      </c>
      <c r="E205" s="89" t="s">
        <v>891</v>
      </c>
      <c r="F205" s="89" t="s">
        <v>892</v>
      </c>
      <c r="G205" s="89" t="s">
        <v>555</v>
      </c>
      <c r="H205" s="89" t="s">
        <v>564</v>
      </c>
      <c r="I205" s="90" t="s">
        <v>557</v>
      </c>
      <c r="J205" s="91">
        <v>639389121858.29541</v>
      </c>
      <c r="K205" s="91" t="s">
        <v>896</v>
      </c>
      <c r="L205" s="96" t="str">
        <f>IFERROR(INDEX(Crosswalk!$G:$G,MATCH(H205,Crosswalk!$H:$H,0)),0)</f>
        <v>Distillate fuel oil</v>
      </c>
    </row>
    <row r="206" spans="1:12" ht="14.5" hidden="1" x14ac:dyDescent="0.35">
      <c r="A206" s="92" t="s">
        <v>550</v>
      </c>
      <c r="B206" s="92" t="s">
        <v>889</v>
      </c>
      <c r="C206" s="92" t="s">
        <v>230</v>
      </c>
      <c r="D206" s="92" t="s">
        <v>890</v>
      </c>
      <c r="E206" s="92" t="s">
        <v>891</v>
      </c>
      <c r="F206" s="92" t="s">
        <v>892</v>
      </c>
      <c r="G206" s="92" t="s">
        <v>555</v>
      </c>
      <c r="H206" s="92" t="s">
        <v>566</v>
      </c>
      <c r="I206" s="93" t="s">
        <v>557</v>
      </c>
      <c r="J206" s="94">
        <v>8768255446960.4365</v>
      </c>
      <c r="K206" s="94" t="s">
        <v>897</v>
      </c>
      <c r="L206" s="94" t="str">
        <f>IFERROR(INDEX(Crosswalk!$G:$G,MATCH(H206,Crosswalk!$H:$H,0)),0)</f>
        <v>Distillate fuel oil</v>
      </c>
    </row>
    <row r="207" spans="1:12" ht="14.5" hidden="1" x14ac:dyDescent="0.35">
      <c r="A207" s="89" t="s">
        <v>888</v>
      </c>
      <c r="B207" s="89" t="s">
        <v>889</v>
      </c>
      <c r="C207" s="89" t="s">
        <v>230</v>
      </c>
      <c r="D207" s="89" t="s">
        <v>890</v>
      </c>
      <c r="E207" s="89" t="s">
        <v>891</v>
      </c>
      <c r="F207" s="89" t="s">
        <v>892</v>
      </c>
      <c r="G207" s="89" t="s">
        <v>555</v>
      </c>
      <c r="H207" s="89" t="s">
        <v>898</v>
      </c>
      <c r="I207" s="90" t="s">
        <v>557</v>
      </c>
      <c r="J207" s="91">
        <v>2109565661091.5044</v>
      </c>
      <c r="K207" s="91" t="s">
        <v>899</v>
      </c>
      <c r="L207" s="96" t="str">
        <f>IFERROR(INDEX(Crosswalk!$G:$G,MATCH(H207,Crosswalk!$H:$H,0)),0)</f>
        <v>biodiesel</v>
      </c>
    </row>
    <row r="208" spans="1:12" ht="14.5" hidden="1" x14ac:dyDescent="0.35">
      <c r="A208" s="92" t="s">
        <v>888</v>
      </c>
      <c r="B208" s="92" t="s">
        <v>889</v>
      </c>
      <c r="C208" s="92" t="s">
        <v>230</v>
      </c>
      <c r="D208" s="92" t="s">
        <v>890</v>
      </c>
      <c r="E208" s="92" t="s">
        <v>891</v>
      </c>
      <c r="F208" s="92" t="s">
        <v>900</v>
      </c>
      <c r="G208" s="92" t="s">
        <v>555</v>
      </c>
      <c r="H208" s="92" t="s">
        <v>893</v>
      </c>
      <c r="I208" s="93" t="s">
        <v>557</v>
      </c>
      <c r="J208" s="94">
        <v>25412773169490.227</v>
      </c>
      <c r="K208" s="94" t="s">
        <v>901</v>
      </c>
      <c r="L208" s="94" t="str">
        <f>IFERROR(INDEX(Crosswalk!$G:$G,MATCH(H208,Crosswalk!$H:$H,0)),0)</f>
        <v>biodiesel</v>
      </c>
    </row>
    <row r="209" spans="1:12" ht="14.5" hidden="1" x14ac:dyDescent="0.35">
      <c r="A209" s="89" t="s">
        <v>550</v>
      </c>
      <c r="B209" s="89" t="s">
        <v>889</v>
      </c>
      <c r="C209" s="89" t="s">
        <v>230</v>
      </c>
      <c r="D209" s="89" t="s">
        <v>890</v>
      </c>
      <c r="E209" s="89" t="s">
        <v>891</v>
      </c>
      <c r="F209" s="89" t="s">
        <v>900</v>
      </c>
      <c r="G209" s="89" t="s">
        <v>555</v>
      </c>
      <c r="H209" s="89" t="s">
        <v>562</v>
      </c>
      <c r="I209" s="90" t="s">
        <v>557</v>
      </c>
      <c r="J209" s="91">
        <v>292107732448897.38</v>
      </c>
      <c r="K209" s="91" t="s">
        <v>902</v>
      </c>
      <c r="L209" s="96" t="str">
        <f>IFERROR(INDEX(Crosswalk!$G:$G,MATCH(H209,Crosswalk!$H:$H,0)),0)</f>
        <v>Distillate fuel oil</v>
      </c>
    </row>
    <row r="210" spans="1:12" ht="14.5" hidden="1" x14ac:dyDescent="0.35">
      <c r="A210" s="92" t="s">
        <v>888</v>
      </c>
      <c r="B210" s="92" t="s">
        <v>889</v>
      </c>
      <c r="C210" s="92" t="s">
        <v>230</v>
      </c>
      <c r="D210" s="92" t="s">
        <v>890</v>
      </c>
      <c r="E210" s="92" t="s">
        <v>891</v>
      </c>
      <c r="F210" s="92" t="s">
        <v>900</v>
      </c>
      <c r="G210" s="92" t="s">
        <v>555</v>
      </c>
      <c r="H210" s="92" t="s">
        <v>564</v>
      </c>
      <c r="I210" s="93" t="s">
        <v>557</v>
      </c>
      <c r="J210" s="94">
        <v>7611675038591.1523</v>
      </c>
      <c r="K210" s="94" t="s">
        <v>903</v>
      </c>
      <c r="L210" s="94" t="str">
        <f>IFERROR(INDEX(Crosswalk!$G:$G,MATCH(H210,Crosswalk!$H:$H,0)),0)</f>
        <v>Distillate fuel oil</v>
      </c>
    </row>
    <row r="211" spans="1:12" ht="14.5" hidden="1" x14ac:dyDescent="0.35">
      <c r="A211" s="89" t="s">
        <v>550</v>
      </c>
      <c r="B211" s="89" t="s">
        <v>889</v>
      </c>
      <c r="C211" s="89" t="s">
        <v>230</v>
      </c>
      <c r="D211" s="89" t="s">
        <v>890</v>
      </c>
      <c r="E211" s="89" t="s">
        <v>891</v>
      </c>
      <c r="F211" s="89" t="s">
        <v>900</v>
      </c>
      <c r="G211" s="89" t="s">
        <v>555</v>
      </c>
      <c r="H211" s="89" t="s">
        <v>566</v>
      </c>
      <c r="I211" s="90" t="s">
        <v>557</v>
      </c>
      <c r="J211" s="91">
        <v>104382619028114.98</v>
      </c>
      <c r="K211" s="91" t="s">
        <v>904</v>
      </c>
      <c r="L211" s="96" t="str">
        <f>IFERROR(INDEX(Crosswalk!$G:$G,MATCH(H211,Crosswalk!$H:$H,0)),0)</f>
        <v>Distillate fuel oil</v>
      </c>
    </row>
    <row r="212" spans="1:12" ht="14.5" hidden="1" x14ac:dyDescent="0.35">
      <c r="A212" s="92" t="s">
        <v>888</v>
      </c>
      <c r="B212" s="92" t="s">
        <v>889</v>
      </c>
      <c r="C212" s="92" t="s">
        <v>230</v>
      </c>
      <c r="D212" s="92" t="s">
        <v>890</v>
      </c>
      <c r="E212" s="92" t="s">
        <v>891</v>
      </c>
      <c r="F212" s="92" t="s">
        <v>900</v>
      </c>
      <c r="G212" s="92" t="s">
        <v>555</v>
      </c>
      <c r="H212" s="92" t="s">
        <v>898</v>
      </c>
      <c r="I212" s="93" t="s">
        <v>557</v>
      </c>
      <c r="J212" s="94">
        <v>79988026255763.234</v>
      </c>
      <c r="K212" s="94" t="s">
        <v>905</v>
      </c>
      <c r="L212" s="94" t="str">
        <f>IFERROR(INDEX(Crosswalk!$G:$G,MATCH(H212,Crosswalk!$H:$H,0)),0)</f>
        <v>biodiesel</v>
      </c>
    </row>
    <row r="213" spans="1:12" ht="14.5" hidden="1" x14ac:dyDescent="0.35">
      <c r="A213" s="89" t="s">
        <v>888</v>
      </c>
      <c r="B213" s="89" t="s">
        <v>889</v>
      </c>
      <c r="C213" s="89" t="s">
        <v>230</v>
      </c>
      <c r="D213" s="89" t="s">
        <v>890</v>
      </c>
      <c r="E213" s="89" t="s">
        <v>891</v>
      </c>
      <c r="F213" s="89" t="s">
        <v>906</v>
      </c>
      <c r="G213" s="89" t="s">
        <v>555</v>
      </c>
      <c r="H213" s="89" t="s">
        <v>893</v>
      </c>
      <c r="I213" s="90" t="s">
        <v>557</v>
      </c>
      <c r="J213" s="91">
        <v>92796707248.383514</v>
      </c>
      <c r="K213" s="91" t="s">
        <v>907</v>
      </c>
      <c r="L213" s="96" t="str">
        <f>IFERROR(INDEX(Crosswalk!$G:$G,MATCH(H213,Crosswalk!$H:$H,0)),0)</f>
        <v>biodiesel</v>
      </c>
    </row>
    <row r="214" spans="1:12" ht="14.5" hidden="1" x14ac:dyDescent="0.35">
      <c r="A214" s="92" t="s">
        <v>550</v>
      </c>
      <c r="B214" s="92" t="s">
        <v>889</v>
      </c>
      <c r="C214" s="92" t="s">
        <v>230</v>
      </c>
      <c r="D214" s="92" t="s">
        <v>890</v>
      </c>
      <c r="E214" s="92" t="s">
        <v>891</v>
      </c>
      <c r="F214" s="92" t="s">
        <v>906</v>
      </c>
      <c r="G214" s="92" t="s">
        <v>555</v>
      </c>
      <c r="H214" s="92" t="s">
        <v>562</v>
      </c>
      <c r="I214" s="93" t="s">
        <v>557</v>
      </c>
      <c r="J214" s="94">
        <v>1066654647835.8878</v>
      </c>
      <c r="K214" s="94" t="s">
        <v>908</v>
      </c>
      <c r="L214" s="94" t="str">
        <f>IFERROR(INDEX(Crosswalk!$G:$G,MATCH(H214,Crosswalk!$H:$H,0)),0)</f>
        <v>Distillate fuel oil</v>
      </c>
    </row>
    <row r="215" spans="1:12" ht="14.5" hidden="1" x14ac:dyDescent="0.35">
      <c r="A215" s="89" t="s">
        <v>888</v>
      </c>
      <c r="B215" s="89" t="s">
        <v>889</v>
      </c>
      <c r="C215" s="89" t="s">
        <v>230</v>
      </c>
      <c r="D215" s="89" t="s">
        <v>890</v>
      </c>
      <c r="E215" s="89" t="s">
        <v>891</v>
      </c>
      <c r="F215" s="89" t="s">
        <v>906</v>
      </c>
      <c r="G215" s="89" t="s">
        <v>555</v>
      </c>
      <c r="H215" s="89" t="s">
        <v>564</v>
      </c>
      <c r="I215" s="90" t="s">
        <v>557</v>
      </c>
      <c r="J215" s="91">
        <v>540215507488.19373</v>
      </c>
      <c r="K215" s="91" t="s">
        <v>909</v>
      </c>
      <c r="L215" s="96" t="str">
        <f>IFERROR(INDEX(Crosswalk!$G:$G,MATCH(H215,Crosswalk!$H:$H,0)),0)</f>
        <v>Distillate fuel oil</v>
      </c>
    </row>
    <row r="216" spans="1:12" ht="14.5" hidden="1" x14ac:dyDescent="0.35">
      <c r="A216" s="92" t="s">
        <v>550</v>
      </c>
      <c r="B216" s="92" t="s">
        <v>889</v>
      </c>
      <c r="C216" s="92" t="s">
        <v>230</v>
      </c>
      <c r="D216" s="92" t="s">
        <v>890</v>
      </c>
      <c r="E216" s="92" t="s">
        <v>891</v>
      </c>
      <c r="F216" s="92" t="s">
        <v>906</v>
      </c>
      <c r="G216" s="92" t="s">
        <v>555</v>
      </c>
      <c r="H216" s="92" t="s">
        <v>566</v>
      </c>
      <c r="I216" s="93" t="s">
        <v>557</v>
      </c>
      <c r="J216" s="94">
        <v>7408239214874.0762</v>
      </c>
      <c r="K216" s="94" t="s">
        <v>910</v>
      </c>
      <c r="L216" s="94" t="str">
        <f>IFERROR(INDEX(Crosswalk!$G:$G,MATCH(H216,Crosswalk!$H:$H,0)),0)</f>
        <v>Distillate fuel oil</v>
      </c>
    </row>
    <row r="217" spans="1:12" ht="14.5" hidden="1" x14ac:dyDescent="0.35">
      <c r="A217" s="89" t="s">
        <v>888</v>
      </c>
      <c r="B217" s="89" t="s">
        <v>889</v>
      </c>
      <c r="C217" s="89" t="s">
        <v>230</v>
      </c>
      <c r="D217" s="89" t="s">
        <v>890</v>
      </c>
      <c r="E217" s="89" t="s">
        <v>891</v>
      </c>
      <c r="F217" s="89" t="s">
        <v>906</v>
      </c>
      <c r="G217" s="89" t="s">
        <v>555</v>
      </c>
      <c r="H217" s="89" t="s">
        <v>898</v>
      </c>
      <c r="I217" s="90" t="s">
        <v>557</v>
      </c>
      <c r="J217" s="91">
        <v>292094639944.37152</v>
      </c>
      <c r="K217" s="91" t="s">
        <v>911</v>
      </c>
      <c r="L217" s="96" t="str">
        <f>IFERROR(INDEX(Crosswalk!$G:$G,MATCH(H217,Crosswalk!$H:$H,0)),0)</f>
        <v>biodiesel</v>
      </c>
    </row>
    <row r="218" spans="1:12" ht="14.5" hidden="1" x14ac:dyDescent="0.35">
      <c r="A218" s="92" t="s">
        <v>888</v>
      </c>
      <c r="B218" s="92" t="s">
        <v>912</v>
      </c>
      <c r="C218" s="92" t="s">
        <v>230</v>
      </c>
      <c r="D218" s="92" t="s">
        <v>890</v>
      </c>
      <c r="E218" s="92" t="s">
        <v>913</v>
      </c>
      <c r="F218" s="92" t="s">
        <v>914</v>
      </c>
      <c r="G218" s="92" t="s">
        <v>555</v>
      </c>
      <c r="H218" s="92" t="s">
        <v>893</v>
      </c>
      <c r="I218" s="93" t="s">
        <v>557</v>
      </c>
      <c r="J218" s="94">
        <v>468513639092.34576</v>
      </c>
      <c r="K218" s="94" t="s">
        <v>915</v>
      </c>
      <c r="L218" s="94" t="str">
        <f>IFERROR(INDEX(Crosswalk!$G:$G,MATCH(H218,Crosswalk!$H:$H,0)),0)</f>
        <v>biodiesel</v>
      </c>
    </row>
    <row r="219" spans="1:12" ht="14.5" hidden="1" x14ac:dyDescent="0.35">
      <c r="A219" s="89" t="s">
        <v>550</v>
      </c>
      <c r="B219" s="89" t="s">
        <v>912</v>
      </c>
      <c r="C219" s="89" t="s">
        <v>230</v>
      </c>
      <c r="D219" s="89" t="s">
        <v>890</v>
      </c>
      <c r="E219" s="89" t="s">
        <v>913</v>
      </c>
      <c r="F219" s="89" t="s">
        <v>914</v>
      </c>
      <c r="G219" s="89" t="s">
        <v>555</v>
      </c>
      <c r="H219" s="89" t="s">
        <v>562</v>
      </c>
      <c r="I219" s="90" t="s">
        <v>557</v>
      </c>
      <c r="J219" s="91">
        <v>5385372030759.3447</v>
      </c>
      <c r="K219" s="91" t="s">
        <v>916</v>
      </c>
      <c r="L219" s="96" t="str">
        <f>IFERROR(INDEX(Crosswalk!$G:$G,MATCH(H219,Crosswalk!$H:$H,0)),0)</f>
        <v>Distillate fuel oil</v>
      </c>
    </row>
    <row r="220" spans="1:12" ht="14.5" hidden="1" x14ac:dyDescent="0.35">
      <c r="A220" s="92" t="s">
        <v>888</v>
      </c>
      <c r="B220" s="92" t="s">
        <v>912</v>
      </c>
      <c r="C220" s="92" t="s">
        <v>230</v>
      </c>
      <c r="D220" s="92" t="s">
        <v>890</v>
      </c>
      <c r="E220" s="92" t="s">
        <v>913</v>
      </c>
      <c r="F220" s="92" t="s">
        <v>914</v>
      </c>
      <c r="G220" s="92" t="s">
        <v>555</v>
      </c>
      <c r="H220" s="92" t="s">
        <v>564</v>
      </c>
      <c r="I220" s="93" t="s">
        <v>557</v>
      </c>
      <c r="J220" s="94">
        <v>57587117873423.25</v>
      </c>
      <c r="K220" s="94" t="s">
        <v>917</v>
      </c>
      <c r="L220" s="94" t="str">
        <f>IFERROR(INDEX(Crosswalk!$G:$G,MATCH(H220,Crosswalk!$H:$H,0)),0)</f>
        <v>Distillate fuel oil</v>
      </c>
    </row>
    <row r="221" spans="1:12" ht="14.5" hidden="1" x14ac:dyDescent="0.35">
      <c r="A221" s="89" t="s">
        <v>550</v>
      </c>
      <c r="B221" s="89" t="s">
        <v>912</v>
      </c>
      <c r="C221" s="89" t="s">
        <v>230</v>
      </c>
      <c r="D221" s="89" t="s">
        <v>890</v>
      </c>
      <c r="E221" s="89" t="s">
        <v>913</v>
      </c>
      <c r="F221" s="89" t="s">
        <v>914</v>
      </c>
      <c r="G221" s="89" t="s">
        <v>555</v>
      </c>
      <c r="H221" s="89" t="s">
        <v>566</v>
      </c>
      <c r="I221" s="90" t="s">
        <v>557</v>
      </c>
      <c r="J221" s="91">
        <v>789720285676055.88</v>
      </c>
      <c r="K221" s="91" t="s">
        <v>918</v>
      </c>
      <c r="L221" s="96" t="str">
        <f>IFERROR(INDEX(Crosswalk!$G:$G,MATCH(H221,Crosswalk!$H:$H,0)),0)</f>
        <v>Distillate fuel oil</v>
      </c>
    </row>
    <row r="222" spans="1:12" ht="14.5" hidden="1" x14ac:dyDescent="0.35">
      <c r="A222" s="92" t="s">
        <v>888</v>
      </c>
      <c r="B222" s="92" t="s">
        <v>912</v>
      </c>
      <c r="C222" s="92" t="s">
        <v>230</v>
      </c>
      <c r="D222" s="92" t="s">
        <v>890</v>
      </c>
      <c r="E222" s="92" t="s">
        <v>913</v>
      </c>
      <c r="F222" s="92" t="s">
        <v>914</v>
      </c>
      <c r="G222" s="92" t="s">
        <v>555</v>
      </c>
      <c r="H222" s="92" t="s">
        <v>898</v>
      </c>
      <c r="I222" s="93" t="s">
        <v>557</v>
      </c>
      <c r="J222" s="94">
        <v>1474679498963.9263</v>
      </c>
      <c r="K222" s="94" t="s">
        <v>919</v>
      </c>
      <c r="L222" s="94" t="str">
        <f>IFERROR(INDEX(Crosswalk!$G:$G,MATCH(H222,Crosswalk!$H:$H,0)),0)</f>
        <v>biodiesel</v>
      </c>
    </row>
    <row r="223" spans="1:12" ht="14.5" hidden="1" x14ac:dyDescent="0.35">
      <c r="A223" s="89" t="s">
        <v>888</v>
      </c>
      <c r="B223" s="89" t="s">
        <v>920</v>
      </c>
      <c r="C223" s="89" t="s">
        <v>230</v>
      </c>
      <c r="D223" s="89" t="s">
        <v>890</v>
      </c>
      <c r="E223" s="89" t="s">
        <v>913</v>
      </c>
      <c r="F223" s="89" t="s">
        <v>921</v>
      </c>
      <c r="G223" s="89" t="s">
        <v>555</v>
      </c>
      <c r="H223" s="89" t="s">
        <v>564</v>
      </c>
      <c r="I223" s="90" t="s">
        <v>557</v>
      </c>
      <c r="J223" s="91">
        <v>488245123554.36981</v>
      </c>
      <c r="K223" s="91" t="s">
        <v>922</v>
      </c>
      <c r="L223" s="96" t="str">
        <f>IFERROR(INDEX(Crosswalk!$G:$G,MATCH(H223,Crosswalk!$H:$H,0)),0)</f>
        <v>Distillate fuel oil</v>
      </c>
    </row>
    <row r="224" spans="1:12" ht="14.5" hidden="1" x14ac:dyDescent="0.35">
      <c r="A224" s="92" t="s">
        <v>550</v>
      </c>
      <c r="B224" s="92" t="s">
        <v>920</v>
      </c>
      <c r="C224" s="92" t="s">
        <v>230</v>
      </c>
      <c r="D224" s="92" t="s">
        <v>890</v>
      </c>
      <c r="E224" s="92" t="s">
        <v>913</v>
      </c>
      <c r="F224" s="92" t="s">
        <v>921</v>
      </c>
      <c r="G224" s="92" t="s">
        <v>555</v>
      </c>
      <c r="H224" s="92" t="s">
        <v>566</v>
      </c>
      <c r="I224" s="93" t="s">
        <v>557</v>
      </c>
      <c r="J224" s="94">
        <v>6695543946155.8096</v>
      </c>
      <c r="K224" s="94" t="s">
        <v>923</v>
      </c>
      <c r="L224" s="94" t="str">
        <f>IFERROR(INDEX(Crosswalk!$G:$G,MATCH(H224,Crosswalk!$H:$H,0)),0)</f>
        <v>Distillate fuel oil</v>
      </c>
    </row>
    <row r="225" spans="1:12" ht="14.5" hidden="1" x14ac:dyDescent="0.35">
      <c r="A225" s="89" t="s">
        <v>888</v>
      </c>
      <c r="B225" s="89" t="s">
        <v>924</v>
      </c>
      <c r="C225" s="89" t="s">
        <v>230</v>
      </c>
      <c r="D225" s="89" t="s">
        <v>890</v>
      </c>
      <c r="E225" s="89" t="s">
        <v>913</v>
      </c>
      <c r="F225" s="89" t="s">
        <v>925</v>
      </c>
      <c r="G225" s="89" t="s">
        <v>555</v>
      </c>
      <c r="H225" s="89" t="s">
        <v>893</v>
      </c>
      <c r="I225" s="90" t="s">
        <v>557</v>
      </c>
      <c r="J225" s="91">
        <v>353510308840.46674</v>
      </c>
      <c r="K225" s="91" t="s">
        <v>926</v>
      </c>
      <c r="L225" s="96" t="str">
        <f>IFERROR(INDEX(Crosswalk!$G:$G,MATCH(H225,Crosswalk!$H:$H,0)),0)</f>
        <v>biodiesel</v>
      </c>
    </row>
    <row r="226" spans="1:12" ht="14.5" hidden="1" x14ac:dyDescent="0.35">
      <c r="A226" s="92" t="s">
        <v>550</v>
      </c>
      <c r="B226" s="92" t="s">
        <v>924</v>
      </c>
      <c r="C226" s="92" t="s">
        <v>230</v>
      </c>
      <c r="D226" s="92" t="s">
        <v>890</v>
      </c>
      <c r="E226" s="92" t="s">
        <v>913</v>
      </c>
      <c r="F226" s="92" t="s">
        <v>925</v>
      </c>
      <c r="G226" s="92" t="s">
        <v>555</v>
      </c>
      <c r="H226" s="92" t="s">
        <v>562</v>
      </c>
      <c r="I226" s="93" t="s">
        <v>557</v>
      </c>
      <c r="J226" s="94">
        <v>4063455918732.2749</v>
      </c>
      <c r="K226" s="94" t="s">
        <v>927</v>
      </c>
      <c r="L226" s="94" t="str">
        <f>IFERROR(INDEX(Crosswalk!$G:$G,MATCH(H226,Crosswalk!$H:$H,0)),0)</f>
        <v>Distillate fuel oil</v>
      </c>
    </row>
    <row r="227" spans="1:12" ht="14.5" hidden="1" x14ac:dyDescent="0.35">
      <c r="A227" s="89" t="s">
        <v>888</v>
      </c>
      <c r="B227" s="89" t="s">
        <v>924</v>
      </c>
      <c r="C227" s="89" t="s">
        <v>230</v>
      </c>
      <c r="D227" s="89" t="s">
        <v>890</v>
      </c>
      <c r="E227" s="89" t="s">
        <v>913</v>
      </c>
      <c r="F227" s="89" t="s">
        <v>925</v>
      </c>
      <c r="G227" s="89" t="s">
        <v>555</v>
      </c>
      <c r="H227" s="89" t="s">
        <v>564</v>
      </c>
      <c r="I227" s="90" t="s">
        <v>557</v>
      </c>
      <c r="J227" s="91">
        <v>59863116622330.258</v>
      </c>
      <c r="K227" s="91" t="s">
        <v>928</v>
      </c>
      <c r="L227" s="96" t="str">
        <f>IFERROR(INDEX(Crosswalk!$G:$G,MATCH(H227,Crosswalk!$H:$H,0)),0)</f>
        <v>Distillate fuel oil</v>
      </c>
    </row>
    <row r="228" spans="1:12" ht="14.5" hidden="1" x14ac:dyDescent="0.35">
      <c r="A228" s="92" t="s">
        <v>550</v>
      </c>
      <c r="B228" s="92" t="s">
        <v>924</v>
      </c>
      <c r="C228" s="92" t="s">
        <v>230</v>
      </c>
      <c r="D228" s="92" t="s">
        <v>890</v>
      </c>
      <c r="E228" s="92" t="s">
        <v>913</v>
      </c>
      <c r="F228" s="92" t="s">
        <v>925</v>
      </c>
      <c r="G228" s="92" t="s">
        <v>555</v>
      </c>
      <c r="H228" s="92" t="s">
        <v>566</v>
      </c>
      <c r="I228" s="93" t="s">
        <v>557</v>
      </c>
      <c r="J228" s="94">
        <v>820932168610704.75</v>
      </c>
      <c r="K228" s="94" t="s">
        <v>929</v>
      </c>
      <c r="L228" s="94" t="str">
        <f>IFERROR(INDEX(Crosswalk!$G:$G,MATCH(H228,Crosswalk!$H:$H,0)),0)</f>
        <v>Distillate fuel oil</v>
      </c>
    </row>
    <row r="229" spans="1:12" ht="14.5" hidden="1" x14ac:dyDescent="0.35">
      <c r="A229" s="89" t="s">
        <v>888</v>
      </c>
      <c r="B229" s="89" t="s">
        <v>924</v>
      </c>
      <c r="C229" s="89" t="s">
        <v>230</v>
      </c>
      <c r="D229" s="89" t="s">
        <v>890</v>
      </c>
      <c r="E229" s="89" t="s">
        <v>913</v>
      </c>
      <c r="F229" s="89" t="s">
        <v>925</v>
      </c>
      <c r="G229" s="89" t="s">
        <v>555</v>
      </c>
      <c r="H229" s="89" t="s">
        <v>898</v>
      </c>
      <c r="I229" s="90" t="s">
        <v>557</v>
      </c>
      <c r="J229" s="91">
        <v>1112698547862.1311</v>
      </c>
      <c r="K229" s="91" t="s">
        <v>930</v>
      </c>
      <c r="L229" s="96" t="str">
        <f>IFERROR(INDEX(Crosswalk!$G:$G,MATCH(H229,Crosswalk!$H:$H,0)),0)</f>
        <v>biodiesel</v>
      </c>
    </row>
    <row r="230" spans="1:12" ht="14.5" hidden="1" x14ac:dyDescent="0.35">
      <c r="A230" s="92" t="s">
        <v>550</v>
      </c>
      <c r="B230" s="92" t="s">
        <v>889</v>
      </c>
      <c r="C230" s="92" t="s">
        <v>230</v>
      </c>
      <c r="D230" s="92" t="s">
        <v>890</v>
      </c>
      <c r="E230" s="92" t="s">
        <v>561</v>
      </c>
      <c r="F230" s="92" t="s">
        <v>26</v>
      </c>
      <c r="G230" s="92" t="s">
        <v>555</v>
      </c>
      <c r="H230" s="92" t="s">
        <v>656</v>
      </c>
      <c r="I230" s="93" t="s">
        <v>557</v>
      </c>
      <c r="J230" s="94">
        <v>219775989707.17194</v>
      </c>
      <c r="K230" s="94" t="s">
        <v>931</v>
      </c>
      <c r="L230" s="94" t="str">
        <f>IFERROR(INDEX(Crosswalk!$G:$G,MATCH(H230,Crosswalk!$H:$H,0)),0)</f>
        <v>biomass</v>
      </c>
    </row>
    <row r="231" spans="1:12" ht="14.5" hidden="1" x14ac:dyDescent="0.35">
      <c r="A231" s="89" t="s">
        <v>550</v>
      </c>
      <c r="B231" s="89" t="s">
        <v>932</v>
      </c>
      <c r="C231" s="89" t="s">
        <v>230</v>
      </c>
      <c r="D231" s="89" t="s">
        <v>890</v>
      </c>
      <c r="E231" s="89" t="s">
        <v>561</v>
      </c>
      <c r="F231" s="89" t="s">
        <v>26</v>
      </c>
      <c r="G231" s="89" t="s">
        <v>555</v>
      </c>
      <c r="H231" s="89" t="s">
        <v>556</v>
      </c>
      <c r="I231" s="90" t="s">
        <v>557</v>
      </c>
      <c r="J231" s="91">
        <v>26832299182054.047</v>
      </c>
      <c r="K231" s="91" t="s">
        <v>933</v>
      </c>
      <c r="L231" s="96" t="str">
        <f>IFERROR(INDEX(Crosswalk!$G:$G,MATCH(H231,Crosswalk!$H:$H,0)),0)</f>
        <v>Natural gas</v>
      </c>
    </row>
    <row r="232" spans="1:12" ht="14.5" hidden="1" x14ac:dyDescent="0.35">
      <c r="A232" s="92" t="s">
        <v>550</v>
      </c>
      <c r="B232" s="92" t="s">
        <v>934</v>
      </c>
      <c r="C232" s="92" t="s">
        <v>230</v>
      </c>
      <c r="D232" s="92" t="s">
        <v>935</v>
      </c>
      <c r="E232" s="92" t="s">
        <v>561</v>
      </c>
      <c r="F232" s="92" t="s">
        <v>26</v>
      </c>
      <c r="G232" s="92" t="s">
        <v>555</v>
      </c>
      <c r="H232" s="92" t="s">
        <v>562</v>
      </c>
      <c r="I232" s="93" t="s">
        <v>557</v>
      </c>
      <c r="J232" s="94">
        <v>21617838000000</v>
      </c>
      <c r="K232" s="94" t="s">
        <v>936</v>
      </c>
      <c r="L232" s="94" t="str">
        <f>IFERROR(INDEX(Crosswalk!$G:$G,MATCH(H232,Crosswalk!$H:$H,0)),0)</f>
        <v>Distillate fuel oil</v>
      </c>
    </row>
    <row r="233" spans="1:12" ht="14.5" hidden="1" x14ac:dyDescent="0.35">
      <c r="A233" s="89" t="s">
        <v>550</v>
      </c>
      <c r="B233" s="89" t="s">
        <v>937</v>
      </c>
      <c r="C233" s="89" t="s">
        <v>230</v>
      </c>
      <c r="D233" s="89" t="s">
        <v>938</v>
      </c>
      <c r="E233" s="89" t="s">
        <v>939</v>
      </c>
      <c r="F233" s="89" t="s">
        <v>940</v>
      </c>
      <c r="G233" s="89" t="s">
        <v>555</v>
      </c>
      <c r="H233" s="89" t="s">
        <v>562</v>
      </c>
      <c r="I233" s="90" t="s">
        <v>557</v>
      </c>
      <c r="J233" s="91">
        <v>5908041830817.667</v>
      </c>
      <c r="K233" s="91" t="s">
        <v>941</v>
      </c>
      <c r="L233" s="96" t="str">
        <f>IFERROR(INDEX(Crosswalk!$G:$G,MATCH(H233,Crosswalk!$H:$H,0)),0)</f>
        <v>Distillate fuel oil</v>
      </c>
    </row>
    <row r="234" spans="1:12" ht="14.5" hidden="1" x14ac:dyDescent="0.35">
      <c r="A234" s="92" t="s">
        <v>550</v>
      </c>
      <c r="B234" s="92" t="s">
        <v>937</v>
      </c>
      <c r="C234" s="92" t="s">
        <v>230</v>
      </c>
      <c r="D234" s="92" t="s">
        <v>938</v>
      </c>
      <c r="E234" s="92" t="s">
        <v>939</v>
      </c>
      <c r="F234" s="92" t="s">
        <v>940</v>
      </c>
      <c r="G234" s="92" t="s">
        <v>555</v>
      </c>
      <c r="H234" s="92" t="s">
        <v>623</v>
      </c>
      <c r="I234" s="93" t="s">
        <v>557</v>
      </c>
      <c r="J234" s="94"/>
      <c r="K234" s="94" t="s">
        <v>942</v>
      </c>
      <c r="L234" s="94" t="str">
        <f>IFERROR(INDEX(Crosswalk!$G:$G,MATCH(H234,Crosswalk!$H:$H,0)),0)</f>
        <v>Residual fuel oil</v>
      </c>
    </row>
    <row r="235" spans="1:12" ht="14.5" hidden="1" x14ac:dyDescent="0.35">
      <c r="A235" s="89" t="s">
        <v>550</v>
      </c>
      <c r="B235" s="89" t="s">
        <v>937</v>
      </c>
      <c r="C235" s="89" t="s">
        <v>230</v>
      </c>
      <c r="D235" s="89" t="s">
        <v>938</v>
      </c>
      <c r="E235" s="89" t="s">
        <v>939</v>
      </c>
      <c r="F235" s="89" t="s">
        <v>943</v>
      </c>
      <c r="G235" s="89" t="s">
        <v>555</v>
      </c>
      <c r="H235" s="89" t="s">
        <v>562</v>
      </c>
      <c r="I235" s="90" t="s">
        <v>557</v>
      </c>
      <c r="J235" s="91">
        <v>17270774938958.846</v>
      </c>
      <c r="K235" s="91" t="s">
        <v>944</v>
      </c>
      <c r="L235" s="96" t="str">
        <f>IFERROR(INDEX(Crosswalk!$G:$G,MATCH(H235,Crosswalk!$H:$H,0)),0)</f>
        <v>Distillate fuel oil</v>
      </c>
    </row>
    <row r="236" spans="1:12" ht="14.5" hidden="1" x14ac:dyDescent="0.35">
      <c r="A236" s="92" t="s">
        <v>550</v>
      </c>
      <c r="B236" s="92" t="s">
        <v>937</v>
      </c>
      <c r="C236" s="92" t="s">
        <v>230</v>
      </c>
      <c r="D236" s="92" t="s">
        <v>938</v>
      </c>
      <c r="E236" s="92" t="s">
        <v>939</v>
      </c>
      <c r="F236" s="92" t="s">
        <v>943</v>
      </c>
      <c r="G236" s="92" t="s">
        <v>555</v>
      </c>
      <c r="H236" s="92" t="s">
        <v>623</v>
      </c>
      <c r="I236" s="93" t="s">
        <v>557</v>
      </c>
      <c r="J236" s="94"/>
      <c r="K236" s="94" t="s">
        <v>945</v>
      </c>
      <c r="L236" s="94" t="str">
        <f>IFERROR(INDEX(Crosswalk!$G:$G,MATCH(H236,Crosswalk!$H:$H,0)),0)</f>
        <v>Residual fuel oil</v>
      </c>
    </row>
    <row r="237" spans="1:12" ht="14.5" hidden="1" x14ac:dyDescent="0.35">
      <c r="A237" s="89" t="s">
        <v>550</v>
      </c>
      <c r="B237" s="89" t="s">
        <v>946</v>
      </c>
      <c r="C237" s="89" t="s">
        <v>230</v>
      </c>
      <c r="D237" s="89" t="s">
        <v>938</v>
      </c>
      <c r="E237" s="89" t="s">
        <v>947</v>
      </c>
      <c r="F237" s="89" t="s">
        <v>940</v>
      </c>
      <c r="G237" s="89" t="s">
        <v>555</v>
      </c>
      <c r="H237" s="89" t="s">
        <v>562</v>
      </c>
      <c r="I237" s="90" t="s">
        <v>557</v>
      </c>
      <c r="J237" s="91">
        <v>705404217556.45728</v>
      </c>
      <c r="K237" s="91" t="s">
        <v>948</v>
      </c>
      <c r="L237" s="96" t="str">
        <f>IFERROR(INDEX(Crosswalk!$G:$G,MATCH(H237,Crosswalk!$H:$H,0)),0)</f>
        <v>Distillate fuel oil</v>
      </c>
    </row>
    <row r="238" spans="1:12" ht="14.5" hidden="1" x14ac:dyDescent="0.35">
      <c r="A238" s="92" t="s">
        <v>550</v>
      </c>
      <c r="B238" s="92" t="s">
        <v>946</v>
      </c>
      <c r="C238" s="92" t="s">
        <v>230</v>
      </c>
      <c r="D238" s="92" t="s">
        <v>938</v>
      </c>
      <c r="E238" s="92" t="s">
        <v>947</v>
      </c>
      <c r="F238" s="92" t="s">
        <v>940</v>
      </c>
      <c r="G238" s="92" t="s">
        <v>555</v>
      </c>
      <c r="H238" s="92" t="s">
        <v>623</v>
      </c>
      <c r="I238" s="93" t="s">
        <v>557</v>
      </c>
      <c r="J238" s="94"/>
      <c r="K238" s="94" t="s">
        <v>949</v>
      </c>
      <c r="L238" s="94" t="str">
        <f>IFERROR(INDEX(Crosswalk!$G:$G,MATCH(H238,Crosswalk!$H:$H,0)),0)</f>
        <v>Residual fuel oil</v>
      </c>
    </row>
    <row r="239" spans="1:12" ht="14.5" hidden="1" x14ac:dyDescent="0.35">
      <c r="A239" s="89" t="s">
        <v>550</v>
      </c>
      <c r="B239" s="89" t="s">
        <v>946</v>
      </c>
      <c r="C239" s="89" t="s">
        <v>230</v>
      </c>
      <c r="D239" s="89" t="s">
        <v>938</v>
      </c>
      <c r="E239" s="89" t="s">
        <v>947</v>
      </c>
      <c r="F239" s="89" t="s">
        <v>943</v>
      </c>
      <c r="G239" s="89" t="s">
        <v>555</v>
      </c>
      <c r="H239" s="89" t="s">
        <v>562</v>
      </c>
      <c r="I239" s="90" t="s">
        <v>557</v>
      </c>
      <c r="J239" s="91">
        <v>3311265381660.623</v>
      </c>
      <c r="K239" s="91" t="s">
        <v>950</v>
      </c>
      <c r="L239" s="96" t="str">
        <f>IFERROR(INDEX(Crosswalk!$G:$G,MATCH(H239,Crosswalk!$H:$H,0)),0)</f>
        <v>Distillate fuel oil</v>
      </c>
    </row>
    <row r="240" spans="1:12" ht="14.5" hidden="1" x14ac:dyDescent="0.35">
      <c r="A240" s="92" t="s">
        <v>550</v>
      </c>
      <c r="B240" s="92" t="s">
        <v>946</v>
      </c>
      <c r="C240" s="92" t="s">
        <v>230</v>
      </c>
      <c r="D240" s="92" t="s">
        <v>938</v>
      </c>
      <c r="E240" s="92" t="s">
        <v>947</v>
      </c>
      <c r="F240" s="92" t="s">
        <v>943</v>
      </c>
      <c r="G240" s="92" t="s">
        <v>555</v>
      </c>
      <c r="H240" s="92" t="s">
        <v>623</v>
      </c>
      <c r="I240" s="93" t="s">
        <v>557</v>
      </c>
      <c r="J240" s="94"/>
      <c r="K240" s="94" t="s">
        <v>951</v>
      </c>
      <c r="L240" s="94" t="str">
        <f>IFERROR(INDEX(Crosswalk!$G:$G,MATCH(H240,Crosswalk!$H:$H,0)),0)</f>
        <v>Residual fuel oil</v>
      </c>
    </row>
    <row r="241" spans="1:12" ht="14.5" hidden="1" x14ac:dyDescent="0.35">
      <c r="A241" s="89" t="s">
        <v>550</v>
      </c>
      <c r="B241" s="89" t="s">
        <v>946</v>
      </c>
      <c r="C241" s="89" t="s">
        <v>230</v>
      </c>
      <c r="D241" s="89" t="s">
        <v>938</v>
      </c>
      <c r="E241" s="89" t="s">
        <v>866</v>
      </c>
      <c r="F241" s="89" t="s">
        <v>952</v>
      </c>
      <c r="G241" s="89" t="s">
        <v>555</v>
      </c>
      <c r="H241" s="89" t="s">
        <v>562</v>
      </c>
      <c r="I241" s="90" t="s">
        <v>557</v>
      </c>
      <c r="J241" s="91">
        <v>12973913999390.627</v>
      </c>
      <c r="K241" s="91" t="s">
        <v>953</v>
      </c>
      <c r="L241" s="96" t="str">
        <f>IFERROR(INDEX(Crosswalk!$G:$G,MATCH(H241,Crosswalk!$H:$H,0)),0)</f>
        <v>Distillate fuel oil</v>
      </c>
    </row>
    <row r="242" spans="1:12" ht="14.5" hidden="1" x14ac:dyDescent="0.35">
      <c r="A242" s="92" t="s">
        <v>550</v>
      </c>
      <c r="B242" s="92" t="s">
        <v>946</v>
      </c>
      <c r="C242" s="92" t="s">
        <v>230</v>
      </c>
      <c r="D242" s="92" t="s">
        <v>938</v>
      </c>
      <c r="E242" s="92" t="s">
        <v>866</v>
      </c>
      <c r="F242" s="92" t="s">
        <v>940</v>
      </c>
      <c r="G242" s="92" t="s">
        <v>555</v>
      </c>
      <c r="H242" s="92" t="s">
        <v>562</v>
      </c>
      <c r="I242" s="93" t="s">
        <v>557</v>
      </c>
      <c r="J242" s="94">
        <v>2560241784851.209</v>
      </c>
      <c r="K242" s="94" t="s">
        <v>954</v>
      </c>
      <c r="L242" s="94" t="str">
        <f>IFERROR(INDEX(Crosswalk!$G:$G,MATCH(H242,Crosswalk!$H:$H,0)),0)</f>
        <v>Distillate fuel oil</v>
      </c>
    </row>
    <row r="243" spans="1:12" ht="14.5" hidden="1" x14ac:dyDescent="0.35">
      <c r="A243" s="89" t="s">
        <v>550</v>
      </c>
      <c r="B243" s="89" t="s">
        <v>946</v>
      </c>
      <c r="C243" s="89" t="s">
        <v>230</v>
      </c>
      <c r="D243" s="89" t="s">
        <v>938</v>
      </c>
      <c r="E243" s="89" t="s">
        <v>866</v>
      </c>
      <c r="F243" s="89" t="s">
        <v>940</v>
      </c>
      <c r="G243" s="89" t="s">
        <v>555</v>
      </c>
      <c r="H243" s="89" t="s">
        <v>623</v>
      </c>
      <c r="I243" s="90" t="s">
        <v>557</v>
      </c>
      <c r="J243" s="91"/>
      <c r="K243" s="91" t="s">
        <v>955</v>
      </c>
      <c r="L243" s="96" t="str">
        <f>IFERROR(INDEX(Crosswalk!$G:$G,MATCH(H243,Crosswalk!$H:$H,0)),0)</f>
        <v>Residual fuel oil</v>
      </c>
    </row>
    <row r="244" spans="1:12" ht="14.5" hidden="1" x14ac:dyDescent="0.35">
      <c r="A244" s="92" t="s">
        <v>550</v>
      </c>
      <c r="B244" s="92" t="s">
        <v>946</v>
      </c>
      <c r="C244" s="92" t="s">
        <v>230</v>
      </c>
      <c r="D244" s="92" t="s">
        <v>938</v>
      </c>
      <c r="E244" s="92" t="s">
        <v>866</v>
      </c>
      <c r="F244" s="92" t="s">
        <v>943</v>
      </c>
      <c r="G244" s="92" t="s">
        <v>555</v>
      </c>
      <c r="H244" s="92" t="s">
        <v>562</v>
      </c>
      <c r="I244" s="93" t="s">
        <v>557</v>
      </c>
      <c r="J244" s="94">
        <v>8403034412879.625</v>
      </c>
      <c r="K244" s="94" t="s">
        <v>956</v>
      </c>
      <c r="L244" s="94" t="str">
        <f>IFERROR(INDEX(Crosswalk!$G:$G,MATCH(H244,Crosswalk!$H:$H,0)),0)</f>
        <v>Distillate fuel oil</v>
      </c>
    </row>
    <row r="245" spans="1:12" ht="14.5" hidden="1" x14ac:dyDescent="0.35">
      <c r="A245" s="89" t="s">
        <v>550</v>
      </c>
      <c r="B245" s="89" t="s">
        <v>946</v>
      </c>
      <c r="C245" s="89" t="s">
        <v>230</v>
      </c>
      <c r="D245" s="89" t="s">
        <v>938</v>
      </c>
      <c r="E245" s="89" t="s">
        <v>866</v>
      </c>
      <c r="F245" s="89" t="s">
        <v>943</v>
      </c>
      <c r="G245" s="89" t="s">
        <v>555</v>
      </c>
      <c r="H245" s="89" t="s">
        <v>623</v>
      </c>
      <c r="I245" s="90" t="s">
        <v>557</v>
      </c>
      <c r="J245" s="91"/>
      <c r="K245" s="91" t="s">
        <v>957</v>
      </c>
      <c r="L245" s="96" t="str">
        <f>IFERROR(INDEX(Crosswalk!$G:$G,MATCH(H245,Crosswalk!$H:$H,0)),0)</f>
        <v>Residual fuel oil</v>
      </c>
    </row>
    <row r="246" spans="1:12" ht="14.5" hidden="1" x14ac:dyDescent="0.35">
      <c r="A246" s="92" t="s">
        <v>550</v>
      </c>
      <c r="B246" s="92" t="s">
        <v>946</v>
      </c>
      <c r="C246" s="92" t="s">
        <v>230</v>
      </c>
      <c r="D246" s="92" t="s">
        <v>938</v>
      </c>
      <c r="E246" s="92" t="s">
        <v>561</v>
      </c>
      <c r="F246" s="92" t="s">
        <v>26</v>
      </c>
      <c r="G246" s="92" t="s">
        <v>555</v>
      </c>
      <c r="H246" s="92" t="s">
        <v>564</v>
      </c>
      <c r="I246" s="93" t="s">
        <v>557</v>
      </c>
      <c r="J246" s="94">
        <v>44862198879.13221</v>
      </c>
      <c r="K246" s="94" t="s">
        <v>958</v>
      </c>
      <c r="L246" s="94" t="str">
        <f>IFERROR(INDEX(Crosswalk!$G:$G,MATCH(H246,Crosswalk!$H:$H,0)),0)</f>
        <v>Distillate fuel oil</v>
      </c>
    </row>
    <row r="247" spans="1:12" ht="14.5" hidden="1" x14ac:dyDescent="0.35">
      <c r="A247" s="89" t="s">
        <v>550</v>
      </c>
      <c r="B247" s="89" t="s">
        <v>946</v>
      </c>
      <c r="C247" s="89" t="s">
        <v>230</v>
      </c>
      <c r="D247" s="89" t="s">
        <v>938</v>
      </c>
      <c r="E247" s="89" t="s">
        <v>561</v>
      </c>
      <c r="F247" s="89" t="s">
        <v>26</v>
      </c>
      <c r="G247" s="89" t="s">
        <v>555</v>
      </c>
      <c r="H247" s="89" t="s">
        <v>566</v>
      </c>
      <c r="I247" s="90" t="s">
        <v>557</v>
      </c>
      <c r="J247" s="91">
        <v>600948704750.15649</v>
      </c>
      <c r="K247" s="91" t="s">
        <v>959</v>
      </c>
      <c r="L247" s="96" t="str">
        <f>IFERROR(INDEX(Crosswalk!$G:$G,MATCH(H247,Crosswalk!$H:$H,0)),0)</f>
        <v>Distillate fuel oil</v>
      </c>
    </row>
  </sheetData>
  <autoFilter ref="A2:L247" xr:uid="{A32AAB35-AD71-4F4E-8431-57698D35A296}">
    <filterColumn colId="2">
      <filters>
        <filter val="Commercial"/>
        <filter val="Residential"/>
      </filters>
    </filterColumn>
  </autoFilter>
  <pageMargins left="0.75" right="0.75" top="1" bottom="1" header="0.5" footer="0.5"/>
  <pageSetup orientation="portrait"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A211C-F19A-4E72-881C-F91358CF04E8}">
  <sheetPr>
    <tabColor rgb="FFFFFF99"/>
  </sheetPr>
  <dimension ref="A1:L32"/>
  <sheetViews>
    <sheetView workbookViewId="0">
      <selection activeCell="K18" sqref="K18"/>
    </sheetView>
  </sheetViews>
  <sheetFormatPr defaultColWidth="9.1796875" defaultRowHeight="14.5" x14ac:dyDescent="0.35"/>
  <cols>
    <col min="1" max="1" width="25.1796875" customWidth="1"/>
    <col min="2" max="2" width="27.1796875" customWidth="1"/>
    <col min="4" max="4" width="22.1796875" bestFit="1" customWidth="1"/>
    <col min="5" max="5" width="14.7265625" bestFit="1" customWidth="1"/>
    <col min="7" max="8" width="21.54296875" hidden="1" customWidth="1"/>
    <col min="9" max="9" width="0" hidden="1" customWidth="1"/>
    <col min="10" max="10" width="40.90625" bestFit="1" customWidth="1"/>
    <col min="11" max="11" width="27.36328125" bestFit="1" customWidth="1"/>
  </cols>
  <sheetData>
    <row r="1" spans="1:12" x14ac:dyDescent="0.35">
      <c r="A1" s="74" t="s">
        <v>963</v>
      </c>
      <c r="B1" s="74" t="s">
        <v>964</v>
      </c>
      <c r="D1" s="189" t="s">
        <v>965</v>
      </c>
      <c r="E1" s="189" t="s">
        <v>966</v>
      </c>
      <c r="G1" t="s">
        <v>965</v>
      </c>
      <c r="H1" t="s">
        <v>966</v>
      </c>
      <c r="J1" s="158" t="s">
        <v>2414</v>
      </c>
      <c r="K1" s="158" t="s">
        <v>964</v>
      </c>
    </row>
    <row r="2" spans="1:12" x14ac:dyDescent="0.35">
      <c r="A2" t="s">
        <v>868</v>
      </c>
      <c r="B2" t="s">
        <v>967</v>
      </c>
      <c r="D2" t="s">
        <v>983</v>
      </c>
      <c r="E2" t="s">
        <v>573</v>
      </c>
      <c r="G2" s="75" t="s">
        <v>556</v>
      </c>
      <c r="H2" s="76" t="s">
        <v>556</v>
      </c>
      <c r="J2" t="s">
        <v>1183</v>
      </c>
      <c r="K2" t="s">
        <v>971</v>
      </c>
      <c r="L2" s="1"/>
    </row>
    <row r="3" spans="1:12" x14ac:dyDescent="0.35">
      <c r="A3" t="s">
        <v>893</v>
      </c>
      <c r="B3" t="s">
        <v>968</v>
      </c>
      <c r="D3" t="s">
        <v>981</v>
      </c>
      <c r="E3" t="s">
        <v>575</v>
      </c>
      <c r="G3" s="75" t="s">
        <v>969</v>
      </c>
      <c r="H3" s="76" t="s">
        <v>562</v>
      </c>
      <c r="J3" t="s">
        <v>13</v>
      </c>
      <c r="K3" t="s">
        <v>972</v>
      </c>
      <c r="L3" s="1"/>
    </row>
    <row r="4" spans="1:12" x14ac:dyDescent="0.35">
      <c r="A4" t="s">
        <v>157</v>
      </c>
      <c r="B4" t="s">
        <v>970</v>
      </c>
      <c r="D4" t="s">
        <v>971</v>
      </c>
      <c r="E4" t="s">
        <v>562</v>
      </c>
      <c r="G4" s="75" t="s">
        <v>969</v>
      </c>
      <c r="H4" s="76" t="s">
        <v>564</v>
      </c>
      <c r="J4" t="s">
        <v>121</v>
      </c>
      <c r="K4" t="s">
        <v>981</v>
      </c>
      <c r="L4" s="1"/>
    </row>
    <row r="5" spans="1:12" x14ac:dyDescent="0.35">
      <c r="A5" t="s">
        <v>969</v>
      </c>
      <c r="B5" t="s">
        <v>971</v>
      </c>
      <c r="D5" s="188" t="s">
        <v>967</v>
      </c>
      <c r="E5" t="s">
        <v>578</v>
      </c>
      <c r="G5" s="75" t="s">
        <v>969</v>
      </c>
      <c r="H5" s="76" t="s">
        <v>566</v>
      </c>
      <c r="J5" t="s">
        <v>15</v>
      </c>
      <c r="K5" t="s">
        <v>2415</v>
      </c>
      <c r="L5" s="1"/>
    </row>
    <row r="6" spans="1:12" x14ac:dyDescent="0.35">
      <c r="A6" t="s">
        <v>13</v>
      </c>
      <c r="B6" t="s">
        <v>972</v>
      </c>
      <c r="D6" t="s">
        <v>2416</v>
      </c>
      <c r="E6" t="s">
        <v>20</v>
      </c>
      <c r="G6" s="75" t="s">
        <v>969</v>
      </c>
      <c r="H6" s="76" t="s">
        <v>20</v>
      </c>
      <c r="J6" t="s">
        <v>14</v>
      </c>
      <c r="K6" t="s">
        <v>983</v>
      </c>
      <c r="L6" s="1"/>
    </row>
    <row r="7" spans="1:12" x14ac:dyDescent="0.35">
      <c r="A7" t="s">
        <v>973</v>
      </c>
      <c r="B7" t="s">
        <v>974</v>
      </c>
      <c r="D7" t="s">
        <v>980</v>
      </c>
      <c r="E7" t="s">
        <v>581</v>
      </c>
      <c r="G7" s="75" t="s">
        <v>975</v>
      </c>
      <c r="H7" s="76" t="s">
        <v>157</v>
      </c>
      <c r="J7" t="s">
        <v>20</v>
      </c>
      <c r="K7" t="s">
        <v>2416</v>
      </c>
      <c r="L7" s="1"/>
    </row>
    <row r="8" spans="1:12" x14ac:dyDescent="0.35">
      <c r="A8" t="s">
        <v>976</v>
      </c>
      <c r="B8" t="s">
        <v>970</v>
      </c>
      <c r="D8" t="s">
        <v>981</v>
      </c>
      <c r="E8" t="s">
        <v>556</v>
      </c>
      <c r="G8" s="75" t="s">
        <v>977</v>
      </c>
      <c r="H8" s="76" t="s">
        <v>19</v>
      </c>
      <c r="J8" t="s">
        <v>19</v>
      </c>
      <c r="K8" t="s">
        <v>982</v>
      </c>
      <c r="L8" s="18"/>
    </row>
    <row r="9" spans="1:12" x14ac:dyDescent="0.35">
      <c r="A9" t="s">
        <v>578</v>
      </c>
      <c r="B9" t="s">
        <v>967</v>
      </c>
      <c r="D9" t="s">
        <v>982</v>
      </c>
      <c r="E9" t="s">
        <v>111</v>
      </c>
      <c r="G9" s="75" t="s">
        <v>969</v>
      </c>
      <c r="H9" s="76" t="s">
        <v>667</v>
      </c>
      <c r="J9" t="s">
        <v>25</v>
      </c>
      <c r="K9" t="s">
        <v>980</v>
      </c>
      <c r="L9" s="18"/>
    </row>
    <row r="10" spans="1:12" x14ac:dyDescent="0.35">
      <c r="A10" t="s">
        <v>820</v>
      </c>
      <c r="B10" t="s">
        <v>970</v>
      </c>
      <c r="D10" t="s">
        <v>975</v>
      </c>
      <c r="E10" t="s">
        <v>157</v>
      </c>
      <c r="G10" s="75" t="s">
        <v>623</v>
      </c>
      <c r="H10" s="76" t="s">
        <v>623</v>
      </c>
      <c r="J10" t="str">
        <f>"-"</f>
        <v>-</v>
      </c>
      <c r="K10" t="s">
        <v>975</v>
      </c>
      <c r="L10" s="18"/>
    </row>
    <row r="11" spans="1:12" x14ac:dyDescent="0.35">
      <c r="A11" t="s">
        <v>978</v>
      </c>
      <c r="B11" t="s">
        <v>979</v>
      </c>
      <c r="D11" t="s">
        <v>980</v>
      </c>
      <c r="E11" t="s">
        <v>564</v>
      </c>
      <c r="G11" s="75" t="s">
        <v>980</v>
      </c>
      <c r="H11" s="76" t="s">
        <v>775</v>
      </c>
      <c r="J11" t="str">
        <f>"-"</f>
        <v>-</v>
      </c>
      <c r="K11" t="s">
        <v>2417</v>
      </c>
      <c r="L11" s="18"/>
    </row>
    <row r="12" spans="1:12" x14ac:dyDescent="0.35">
      <c r="A12" t="s">
        <v>556</v>
      </c>
      <c r="B12" t="s">
        <v>981</v>
      </c>
      <c r="D12" t="s">
        <v>971</v>
      </c>
      <c r="E12" t="s">
        <v>566</v>
      </c>
      <c r="G12" s="75" t="s">
        <v>980</v>
      </c>
      <c r="H12" s="76" t="s">
        <v>664</v>
      </c>
    </row>
    <row r="13" spans="1:12" x14ac:dyDescent="0.35">
      <c r="A13" t="s">
        <v>58</v>
      </c>
      <c r="B13" t="s">
        <v>970</v>
      </c>
      <c r="D13" t="s">
        <v>982</v>
      </c>
      <c r="E13" t="s">
        <v>19</v>
      </c>
      <c r="G13" s="75" t="s">
        <v>969</v>
      </c>
      <c r="H13" s="76" t="s">
        <v>673</v>
      </c>
    </row>
    <row r="14" spans="1:12" x14ac:dyDescent="0.35">
      <c r="A14" t="s">
        <v>111</v>
      </c>
      <c r="B14" t="s">
        <v>982</v>
      </c>
      <c r="D14" t="s">
        <v>983</v>
      </c>
      <c r="E14" t="s">
        <v>623</v>
      </c>
      <c r="G14" s="75" t="s">
        <v>969</v>
      </c>
      <c r="H14" s="76" t="s">
        <v>815</v>
      </c>
    </row>
    <row r="15" spans="1:12" x14ac:dyDescent="0.35">
      <c r="A15" t="s">
        <v>623</v>
      </c>
      <c r="B15" t="s">
        <v>983</v>
      </c>
      <c r="D15" t="s">
        <v>980</v>
      </c>
      <c r="E15" t="s">
        <v>625</v>
      </c>
      <c r="G15" s="75" t="s">
        <v>980</v>
      </c>
      <c r="H15" s="76" t="s">
        <v>625</v>
      </c>
    </row>
    <row r="16" spans="1:12" x14ac:dyDescent="0.35">
      <c r="G16" s="75" t="s">
        <v>556</v>
      </c>
      <c r="H16" s="76" t="s">
        <v>652</v>
      </c>
    </row>
    <row r="17" spans="7:8" x14ac:dyDescent="0.35">
      <c r="G17" s="75" t="s">
        <v>969</v>
      </c>
      <c r="H17" s="76" t="s">
        <v>831</v>
      </c>
    </row>
    <row r="18" spans="7:8" x14ac:dyDescent="0.35">
      <c r="G18" s="75" t="s">
        <v>556</v>
      </c>
      <c r="H18" s="76" t="s">
        <v>575</v>
      </c>
    </row>
    <row r="19" spans="7:8" x14ac:dyDescent="0.35">
      <c r="G19" s="75" t="s">
        <v>556</v>
      </c>
      <c r="H19" s="76" t="s">
        <v>840</v>
      </c>
    </row>
    <row r="20" spans="7:8" x14ac:dyDescent="0.35">
      <c r="G20" s="75" t="s">
        <v>969</v>
      </c>
      <c r="H20" s="76" t="s">
        <v>670</v>
      </c>
    </row>
    <row r="21" spans="7:8" x14ac:dyDescent="0.35">
      <c r="G21" s="75" t="s">
        <v>980</v>
      </c>
      <c r="H21" s="71" t="s">
        <v>654</v>
      </c>
    </row>
    <row r="22" spans="7:8" x14ac:dyDescent="0.35">
      <c r="G22" s="75" t="s">
        <v>980</v>
      </c>
      <c r="H22" s="70" t="s">
        <v>656</v>
      </c>
    </row>
    <row r="23" spans="7:8" x14ac:dyDescent="0.35">
      <c r="G23" s="75" t="s">
        <v>984</v>
      </c>
      <c r="H23" s="70" t="s">
        <v>573</v>
      </c>
    </row>
    <row r="24" spans="7:8" x14ac:dyDescent="0.35">
      <c r="G24" s="75" t="s">
        <v>980</v>
      </c>
      <c r="H24" s="70" t="s">
        <v>581</v>
      </c>
    </row>
    <row r="25" spans="7:8" x14ac:dyDescent="0.35">
      <c r="G25" s="75" t="s">
        <v>977</v>
      </c>
      <c r="H25" s="70" t="s">
        <v>111</v>
      </c>
    </row>
    <row r="26" spans="7:8" x14ac:dyDescent="0.35">
      <c r="H26" s="70" t="s">
        <v>675</v>
      </c>
    </row>
    <row r="27" spans="7:8" x14ac:dyDescent="0.35">
      <c r="H27" s="70" t="s">
        <v>820</v>
      </c>
    </row>
    <row r="28" spans="7:8" x14ac:dyDescent="0.35">
      <c r="H28" s="70" t="s">
        <v>847</v>
      </c>
    </row>
    <row r="29" spans="7:8" x14ac:dyDescent="0.35">
      <c r="G29" t="s">
        <v>967</v>
      </c>
      <c r="H29" s="77" t="s">
        <v>967</v>
      </c>
    </row>
    <row r="30" spans="7:8" x14ac:dyDescent="0.35">
      <c r="G30" t="s">
        <v>967</v>
      </c>
      <c r="H30" s="71" t="s">
        <v>868</v>
      </c>
    </row>
    <row r="31" spans="7:8" x14ac:dyDescent="0.35">
      <c r="G31" t="s">
        <v>985</v>
      </c>
      <c r="H31" s="70" t="s">
        <v>893</v>
      </c>
    </row>
    <row r="32" spans="7:8" x14ac:dyDescent="0.35">
      <c r="G32" t="s">
        <v>985</v>
      </c>
      <c r="H32" s="70" t="s">
        <v>898</v>
      </c>
    </row>
  </sheetData>
  <conditionalFormatting sqref="I1:I27 I29:I1048576 H1:H1048576 K1">
    <cfRule type="duplicateValues" dxfId="1" priority="2"/>
  </conditionalFormatting>
  <conditionalFormatting sqref="E1">
    <cfRule type="duplicateValues" dxfId="0" priority="1"/>
  </conditionalFormatting>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BB0164-FCAF-4B29-B4E1-4A088B9A2CA7}">
  <sheetPr>
    <tabColor rgb="FFCC9900"/>
  </sheetPr>
  <dimension ref="B1:G40"/>
  <sheetViews>
    <sheetView topLeftCell="A19" workbookViewId="0">
      <selection activeCell="J30" sqref="J30"/>
    </sheetView>
  </sheetViews>
  <sheetFormatPr defaultRowHeight="14.5" x14ac:dyDescent="0.35"/>
  <cols>
    <col min="2" max="3" width="25" customWidth="1"/>
    <col min="4" max="4" width="17.453125" customWidth="1"/>
    <col min="6" max="6" width="11.81640625" bestFit="1" customWidth="1"/>
  </cols>
  <sheetData>
    <row r="1" spans="2:5" hidden="1" x14ac:dyDescent="0.35"/>
    <row r="2" spans="2:5" hidden="1" x14ac:dyDescent="0.35"/>
    <row r="3" spans="2:5" hidden="1" x14ac:dyDescent="0.35">
      <c r="B3" t="s">
        <v>6724</v>
      </c>
    </row>
    <row r="4" spans="2:5" hidden="1" x14ac:dyDescent="0.35">
      <c r="B4" s="99" t="s">
        <v>541</v>
      </c>
      <c r="C4" s="100" t="s">
        <v>549</v>
      </c>
      <c r="D4" s="101">
        <v>2019</v>
      </c>
    </row>
    <row r="5" spans="2:5" hidden="1" x14ac:dyDescent="0.35">
      <c r="B5" s="97" t="s">
        <v>78</v>
      </c>
      <c r="C5" s="98" t="s">
        <v>984</v>
      </c>
      <c r="D5">
        <f>SUMIFS('In-State Fuel Heat Content_2019'!$J:$J,'In-State Fuel Heat Content_2019'!$C:$C,'CA GHG Summary'!B5,'In-State Fuel Heat Content_2019'!$L:$L,'CA GHG Summary'!C5)</f>
        <v>0</v>
      </c>
    </row>
    <row r="6" spans="2:5" hidden="1" x14ac:dyDescent="0.35">
      <c r="B6" s="97" t="s">
        <v>78</v>
      </c>
      <c r="C6" s="98" t="s">
        <v>556</v>
      </c>
      <c r="D6">
        <f>SUMIFS('In-State Fuel Heat Content_2019'!$J:$J,'In-State Fuel Heat Content_2019'!$C:$C,'CA GHG Summary'!B6,'In-State Fuel Heat Content_2019'!$L:$L,'CA GHG Summary'!C6)</f>
        <v>226621030088987.91</v>
      </c>
      <c r="E6" s="2"/>
    </row>
    <row r="7" spans="2:5" hidden="1" x14ac:dyDescent="0.35">
      <c r="B7" s="97" t="s">
        <v>78</v>
      </c>
      <c r="C7" s="98" t="s">
        <v>969</v>
      </c>
      <c r="D7">
        <f>SUMIFS('In-State Fuel Heat Content_2019'!$J:$J,'In-State Fuel Heat Content_2019'!$C:$C,'CA GHG Summary'!B7,'In-State Fuel Heat Content_2019'!$L:$L,'CA GHG Summary'!C7)</f>
        <v>21045576107642.746</v>
      </c>
    </row>
    <row r="8" spans="2:5" hidden="1" x14ac:dyDescent="0.35">
      <c r="B8" s="97" t="s">
        <v>78</v>
      </c>
      <c r="C8" s="98" t="s">
        <v>967</v>
      </c>
      <c r="D8">
        <f>SUMIFS('In-State Fuel Heat Content_2019'!$J:$J,'In-State Fuel Heat Content_2019'!$C:$C,'CA GHG Summary'!B8,'In-State Fuel Heat Content_2019'!$L:$L,'CA GHG Summary'!C8)</f>
        <v>0</v>
      </c>
    </row>
    <row r="9" spans="2:5" hidden="1" x14ac:dyDescent="0.35">
      <c r="B9" s="97" t="s">
        <v>78</v>
      </c>
      <c r="C9" s="98" t="s">
        <v>980</v>
      </c>
      <c r="D9">
        <f>SUMIFS('In-State Fuel Heat Content_2019'!$J:$J,'In-State Fuel Heat Content_2019'!$C:$C,'CA GHG Summary'!B9,'In-State Fuel Heat Content_2019'!$L:$L,'CA GHG Summary'!C9)</f>
        <v>3515191722399.2183</v>
      </c>
    </row>
    <row r="10" spans="2:5" hidden="1" x14ac:dyDescent="0.35">
      <c r="B10" s="97" t="s">
        <v>78</v>
      </c>
      <c r="C10" s="98" t="s">
        <v>977</v>
      </c>
      <c r="D10">
        <f>SUMIFS('In-State Fuel Heat Content_2019'!$J:$J,'In-State Fuel Heat Content_2019'!$C:$C,'CA GHG Summary'!B10,'In-State Fuel Heat Content_2019'!$L:$L,'CA GHG Summary'!C10)</f>
        <v>13258391221430.805</v>
      </c>
    </row>
    <row r="11" spans="2:5" hidden="1" x14ac:dyDescent="0.35">
      <c r="B11" s="97" t="s">
        <v>78</v>
      </c>
      <c r="C11" s="98" t="s">
        <v>975</v>
      </c>
      <c r="D11">
        <f>SUMIFS('In-State Fuel Heat Content_2019'!$J:$J,'In-State Fuel Heat Content_2019'!$C:$C,'CA GHG Summary'!B11,'In-State Fuel Heat Content_2019'!$L:$L,'CA GHG Summary'!C11)</f>
        <v>0</v>
      </c>
    </row>
    <row r="12" spans="2:5" hidden="1" x14ac:dyDescent="0.35">
      <c r="B12" s="97" t="s">
        <v>78</v>
      </c>
      <c r="C12" s="98" t="s">
        <v>623</v>
      </c>
      <c r="D12">
        <f>SUMIFS('In-State Fuel Heat Content_2019'!$J:$J,'In-State Fuel Heat Content_2019'!$C:$C,'CA GHG Summary'!B12,'In-State Fuel Heat Content_2019'!$L:$L,'CA GHG Summary'!C12)</f>
        <v>0</v>
      </c>
    </row>
    <row r="13" spans="2:5" hidden="1" x14ac:dyDescent="0.35">
      <c r="B13" s="97" t="s">
        <v>77</v>
      </c>
      <c r="C13" s="98" t="s">
        <v>975</v>
      </c>
      <c r="D13">
        <f>SUMIFS('In-State Fuel Heat Content_2019'!$J:$J,'In-State Fuel Heat Content_2019'!$C:$C,'CA GHG Summary'!B13,'In-State Fuel Heat Content_2019'!$L:$L,'CA GHG Summary'!C13)</f>
        <v>0</v>
      </c>
    </row>
    <row r="14" spans="2:5" hidden="1" x14ac:dyDescent="0.35">
      <c r="B14" s="97" t="s">
        <v>77</v>
      </c>
      <c r="C14" s="98" t="s">
        <v>969</v>
      </c>
      <c r="D14">
        <f>SUMIFS('In-State Fuel Heat Content_2019'!$J:$J,'In-State Fuel Heat Content_2019'!$C:$C,'CA GHG Summary'!B14,'In-State Fuel Heat Content_2019'!$L:$L,'CA GHG Summary'!C14)</f>
        <v>732039000000</v>
      </c>
    </row>
    <row r="15" spans="2:5" hidden="1" x14ac:dyDescent="0.35">
      <c r="B15" s="97" t="s">
        <v>77</v>
      </c>
      <c r="C15" s="98" t="s">
        <v>977</v>
      </c>
      <c r="D15">
        <f>SUMIFS('In-State Fuel Heat Content_2019'!$J:$J,'In-State Fuel Heat Content_2019'!$C:$C,'CA GHG Summary'!B15,'In-State Fuel Heat Content_2019'!$L:$L,'CA GHG Summary'!C15)</f>
        <v>25947000000000</v>
      </c>
    </row>
    <row r="16" spans="2:5" hidden="1" x14ac:dyDescent="0.35">
      <c r="B16" s="97" t="s">
        <v>77</v>
      </c>
      <c r="C16" s="98" t="s">
        <v>556</v>
      </c>
      <c r="D16">
        <f>SUMIFS('In-State Fuel Heat Content_2019'!$J:$J,'In-State Fuel Heat Content_2019'!$C:$C,'CA GHG Summary'!B16,'In-State Fuel Heat Content_2019'!$L:$L,'CA GHG Summary'!C16)</f>
        <v>476873012800000</v>
      </c>
      <c r="E16" s="2"/>
    </row>
    <row r="17" spans="2:7" hidden="1" x14ac:dyDescent="0.35">
      <c r="B17" s="97" t="s">
        <v>77</v>
      </c>
      <c r="C17" s="98" t="s">
        <v>980</v>
      </c>
      <c r="D17">
        <f>SUMIFS('In-State Fuel Heat Content_2019'!$J:$J,'In-State Fuel Heat Content_2019'!$C:$C,'CA GHG Summary'!B17,'In-State Fuel Heat Content_2019'!$L:$L,'CA GHG Summary'!C17)</f>
        <v>21879000000000.004</v>
      </c>
    </row>
    <row r="18" spans="2:7" hidden="1" x14ac:dyDescent="0.35"/>
    <row r="19" spans="2:7" x14ac:dyDescent="0.35">
      <c r="B19" t="s">
        <v>6725</v>
      </c>
    </row>
    <row r="20" spans="2:7" x14ac:dyDescent="0.35">
      <c r="B20" s="99" t="s">
        <v>541</v>
      </c>
      <c r="C20" s="100" t="s">
        <v>549</v>
      </c>
      <c r="D20" s="101">
        <v>2019</v>
      </c>
    </row>
    <row r="21" spans="2:7" x14ac:dyDescent="0.35">
      <c r="B21" t="s">
        <v>78</v>
      </c>
      <c r="C21" t="s">
        <v>972</v>
      </c>
      <c r="D21">
        <f>SUMIFS('In-State Fuel Heat Content'!$AC:$AC,'In-State Fuel Heat Content'!$C:$C,'CA GHG Summary'!B21,'In-State Fuel Heat Content'!$AE:$AE,'CA GHG Summary'!C21)</f>
        <v>0</v>
      </c>
      <c r="G21" s="1"/>
    </row>
    <row r="22" spans="2:7" x14ac:dyDescent="0.35">
      <c r="B22" t="s">
        <v>78</v>
      </c>
      <c r="C22" t="s">
        <v>975</v>
      </c>
      <c r="D22">
        <f>SUMIFS('In-State Fuel Heat Content'!$AC:$AC,'In-State Fuel Heat Content'!$C:$C,'CA GHG Summary'!B22,'In-State Fuel Heat Content'!$AE:$AE,'CA GHG Summary'!C22)</f>
        <v>0</v>
      </c>
      <c r="G22" s="1"/>
    </row>
    <row r="23" spans="2:7" x14ac:dyDescent="0.35">
      <c r="B23" t="s">
        <v>78</v>
      </c>
      <c r="C23" t="s">
        <v>981</v>
      </c>
      <c r="D23">
        <f>SUMIFS('In-State Fuel Heat Content'!$AC:$AC,'In-State Fuel Heat Content'!$C:$C,'CA GHG Summary'!B23,'In-State Fuel Heat Content'!$AE:$AE,'CA GHG Summary'!C23)</f>
        <v>226621030088987.91</v>
      </c>
      <c r="G23" s="1"/>
    </row>
    <row r="24" spans="2:7" x14ac:dyDescent="0.35">
      <c r="B24" t="s">
        <v>78</v>
      </c>
      <c r="C24" t="s">
        <v>971</v>
      </c>
      <c r="D24">
        <f>SUMIFS('In-State Fuel Heat Content'!$AC:$AC,'In-State Fuel Heat Content'!$C:$C,'CA GHG Summary'!B24,'In-State Fuel Heat Content'!$AE:$AE,'CA GHG Summary'!C24)</f>
        <v>20687072247047.656</v>
      </c>
      <c r="G24" s="1"/>
    </row>
    <row r="25" spans="2:7" x14ac:dyDescent="0.35">
      <c r="B25" t="s">
        <v>78</v>
      </c>
      <c r="C25" t="s">
        <v>2415</v>
      </c>
      <c r="D25">
        <f>SUMIFS('In-State Fuel Heat Content'!$AC:$AC,'In-State Fuel Heat Content'!$C:$C,'CA GHG Summary'!B25,'In-State Fuel Heat Content'!$AE:$AE,'CA GHG Summary'!C25)</f>
        <v>0</v>
      </c>
      <c r="G25" s="1"/>
    </row>
    <row r="26" spans="2:7" x14ac:dyDescent="0.35">
      <c r="B26" t="s">
        <v>78</v>
      </c>
      <c r="C26" t="s">
        <v>980</v>
      </c>
      <c r="D26">
        <f>SUMIFS('In-State Fuel Heat Content'!$AC:$AC,'In-State Fuel Heat Content'!$C:$C,'CA GHG Summary'!B26,'In-State Fuel Heat Content'!$AE:$AE,'CA GHG Summary'!C26)</f>
        <v>3825745098080.5161</v>
      </c>
      <c r="G26" s="1"/>
    </row>
    <row r="27" spans="2:7" x14ac:dyDescent="0.35">
      <c r="B27" t="s">
        <v>78</v>
      </c>
      <c r="C27" t="s">
        <v>2416</v>
      </c>
      <c r="D27">
        <f>SUMIFS('In-State Fuel Heat Content'!$AC:$AC,'In-State Fuel Heat Content'!$C:$C,'CA GHG Summary'!B27,'In-State Fuel Heat Content'!$AE:$AE,'CA GHG Summary'!C27)</f>
        <v>47950484913.793106</v>
      </c>
      <c r="G27" s="18"/>
    </row>
    <row r="28" spans="2:7" x14ac:dyDescent="0.35">
      <c r="B28" t="s">
        <v>78</v>
      </c>
      <c r="C28" t="s">
        <v>983</v>
      </c>
      <c r="D28">
        <f>SUMIFS('In-State Fuel Heat Content'!$AC:$AC,'In-State Fuel Heat Content'!$C:$C,'CA GHG Summary'!B28,'In-State Fuel Heat Content'!$AE:$AE,'CA GHG Summary'!C28)</f>
        <v>0</v>
      </c>
      <c r="G28" s="18"/>
    </row>
    <row r="29" spans="2:7" x14ac:dyDescent="0.35">
      <c r="B29" t="s">
        <v>78</v>
      </c>
      <c r="C29" t="s">
        <v>982</v>
      </c>
      <c r="D29">
        <f>SUMIFS('In-State Fuel Heat Content'!$AC:$AC,'In-State Fuel Heat Content'!$C:$C,'CA GHG Summary'!B29,'In-State Fuel Heat Content'!$AE:$AE,'CA GHG Summary'!C29)</f>
        <v>13258391221430.805</v>
      </c>
      <c r="G29" s="18"/>
    </row>
    <row r="30" spans="2:7" x14ac:dyDescent="0.35">
      <c r="B30" t="s">
        <v>78</v>
      </c>
      <c r="C30" t="s">
        <v>2417</v>
      </c>
      <c r="D30">
        <f>SUMIFS('In-State Fuel Heat Content'!$AC:$AC,'In-State Fuel Heat Content'!$C:$C,'CA GHG Summary'!B30,'In-State Fuel Heat Content'!$AE:$AE,'CA GHG Summary'!C30)</f>
        <v>0</v>
      </c>
      <c r="G30" s="18"/>
    </row>
    <row r="31" spans="2:7" x14ac:dyDescent="0.35">
      <c r="B31" t="s">
        <v>77</v>
      </c>
      <c r="C31" t="s">
        <v>972</v>
      </c>
      <c r="D31">
        <f>SUMIFS('In-State Fuel Heat Content'!$AC:$AC,'In-State Fuel Heat Content'!$C:$C,'CA GHG Summary'!B31,'In-State Fuel Heat Content'!$AE:$AE,'CA GHG Summary'!C31)</f>
        <v>0</v>
      </c>
    </row>
    <row r="32" spans="2:7" x14ac:dyDescent="0.35">
      <c r="B32" t="s">
        <v>77</v>
      </c>
      <c r="C32" t="s">
        <v>975</v>
      </c>
      <c r="D32">
        <f>SUMIFS('In-State Fuel Heat Content'!$AC:$AC,'In-State Fuel Heat Content'!$C:$C,'CA GHG Summary'!B32,'In-State Fuel Heat Content'!$AE:$AE,'CA GHG Summary'!C32)</f>
        <v>0</v>
      </c>
    </row>
    <row r="33" spans="2:4" x14ac:dyDescent="0.35">
      <c r="B33" t="s">
        <v>77</v>
      </c>
      <c r="C33" t="s">
        <v>981</v>
      </c>
      <c r="D33">
        <f>SUMIFS('In-State Fuel Heat Content'!$AC:$AC,'In-State Fuel Heat Content'!$C:$C,'CA GHG Summary'!B33,'In-State Fuel Heat Content'!$AE:$AE,'CA GHG Summary'!C33)</f>
        <v>476873012800000</v>
      </c>
    </row>
    <row r="34" spans="2:4" x14ac:dyDescent="0.35">
      <c r="B34" t="s">
        <v>77</v>
      </c>
      <c r="C34" t="s">
        <v>971</v>
      </c>
      <c r="D34">
        <f>SUMIFS('In-State Fuel Heat Content'!$AC:$AC,'In-State Fuel Heat Content'!$C:$C,'CA GHG Summary'!B34,'In-State Fuel Heat Content'!$AE:$AE,'CA GHG Summary'!C34)</f>
        <v>313674000000</v>
      </c>
    </row>
    <row r="35" spans="2:4" x14ac:dyDescent="0.35">
      <c r="B35" t="s">
        <v>77</v>
      </c>
      <c r="C35" t="s">
        <v>2415</v>
      </c>
      <c r="D35">
        <f>SUMIFS('In-State Fuel Heat Content'!$AC:$AC,'In-State Fuel Heat Content'!$C:$C,'CA GHG Summary'!B35,'In-State Fuel Heat Content'!$AE:$AE,'CA GHG Summary'!C35)</f>
        <v>0</v>
      </c>
    </row>
    <row r="36" spans="2:4" x14ac:dyDescent="0.35">
      <c r="B36" t="s">
        <v>77</v>
      </c>
      <c r="C36" t="s">
        <v>980</v>
      </c>
      <c r="D36">
        <f>SUMIFS('In-State Fuel Heat Content'!$AC:$AC,'In-State Fuel Heat Content'!$C:$C,'CA GHG Summary'!B36,'In-State Fuel Heat Content'!$AE:$AE,'CA GHG Summary'!C36)</f>
        <v>21879000000000.004</v>
      </c>
    </row>
    <row r="37" spans="2:4" x14ac:dyDescent="0.35">
      <c r="B37" t="s">
        <v>77</v>
      </c>
      <c r="C37" t="s">
        <v>2416</v>
      </c>
      <c r="D37">
        <f>SUMIFS('In-State Fuel Heat Content'!$AC:$AC,'In-State Fuel Heat Content'!$C:$C,'CA GHG Summary'!B37,'In-State Fuel Heat Content'!$AE:$AE,'CA GHG Summary'!C37)</f>
        <v>418365000000</v>
      </c>
    </row>
    <row r="38" spans="2:4" x14ac:dyDescent="0.35">
      <c r="B38" t="s">
        <v>77</v>
      </c>
      <c r="C38" t="s">
        <v>983</v>
      </c>
      <c r="D38">
        <f>SUMIFS('In-State Fuel Heat Content'!$AC:$AC,'In-State Fuel Heat Content'!$C:$C,'CA GHG Summary'!B38,'In-State Fuel Heat Content'!$AE:$AE,'CA GHG Summary'!C38)</f>
        <v>0</v>
      </c>
    </row>
    <row r="39" spans="2:4" x14ac:dyDescent="0.35">
      <c r="B39" t="s">
        <v>77</v>
      </c>
      <c r="C39" t="s">
        <v>982</v>
      </c>
      <c r="D39">
        <f>SUMIFS('In-State Fuel Heat Content'!$AC:$AC,'In-State Fuel Heat Content'!$C:$C,'CA GHG Summary'!B39,'In-State Fuel Heat Content'!$AE:$AE,'CA GHG Summary'!C39)</f>
        <v>25947000000000</v>
      </c>
    </row>
    <row r="40" spans="2:4" x14ac:dyDescent="0.35">
      <c r="B40" t="s">
        <v>77</v>
      </c>
      <c r="C40" t="s">
        <v>2417</v>
      </c>
      <c r="D40">
        <f>SUMIFS('In-State Fuel Heat Content'!$AC:$AC,'In-State Fuel Heat Content'!$C:$C,'CA GHG Summary'!B40,'In-State Fuel Heat Content'!$AE:$AE,'CA GHG Summary'!C40)</f>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66518C-E56A-410B-AC22-5A1A0CD06914}">
  <sheetPr>
    <tabColor theme="6" tint="0.39997558519241921"/>
  </sheetPr>
  <dimension ref="A1:AP1000"/>
  <sheetViews>
    <sheetView workbookViewId="0">
      <selection activeCell="L9" sqref="L9"/>
    </sheetView>
  </sheetViews>
  <sheetFormatPr defaultColWidth="14.453125" defaultRowHeight="14.5" x14ac:dyDescent="0.35"/>
  <cols>
    <col min="1" max="1" width="3.26953125" customWidth="1"/>
    <col min="2" max="7" width="13" hidden="1" customWidth="1"/>
    <col min="8" max="8" width="26.54296875" customWidth="1"/>
    <col min="9" max="9" width="15.81640625" style="8" customWidth="1"/>
    <col min="10" max="10" width="20.54296875" customWidth="1"/>
    <col min="11" max="11" width="26.453125" style="113" customWidth="1"/>
    <col min="12" max="14" width="13.1796875" customWidth="1"/>
    <col min="15" max="40" width="8.7265625" customWidth="1"/>
    <col min="41" max="41" width="10.453125" customWidth="1"/>
    <col min="42" max="42" width="10.7265625" customWidth="1"/>
  </cols>
  <sheetData>
    <row r="1" spans="1:42" ht="18.75" customHeight="1" x14ac:dyDescent="0.45">
      <c r="A1" s="50" t="s">
        <v>469</v>
      </c>
      <c r="B1" s="50"/>
      <c r="C1" s="50"/>
      <c r="D1" s="50"/>
      <c r="E1" s="50"/>
      <c r="F1" s="50"/>
      <c r="G1" s="50"/>
      <c r="H1" s="51"/>
      <c r="I1" s="61"/>
      <c r="J1" s="51"/>
      <c r="K1" s="109"/>
      <c r="L1" s="51"/>
      <c r="M1" s="51"/>
      <c r="N1" s="51"/>
      <c r="AO1" s="51"/>
      <c r="AP1" s="51"/>
    </row>
    <row r="2" spans="1:42" x14ac:dyDescent="0.35">
      <c r="A2" s="51"/>
      <c r="B2" s="51"/>
      <c r="C2" s="51"/>
      <c r="D2" s="51"/>
      <c r="E2" s="51"/>
      <c r="F2" s="51"/>
      <c r="G2" s="51"/>
      <c r="H2" s="18" t="s">
        <v>470</v>
      </c>
      <c r="I2" s="62"/>
      <c r="J2" s="51"/>
      <c r="K2" s="109"/>
      <c r="L2" s="51"/>
      <c r="M2" s="51"/>
      <c r="N2" s="51"/>
      <c r="AO2" s="51"/>
      <c r="AP2" s="51"/>
    </row>
    <row r="3" spans="1:42" x14ac:dyDescent="0.35">
      <c r="A3" s="51"/>
      <c r="B3" s="51"/>
      <c r="C3" s="51"/>
      <c r="D3" s="51"/>
      <c r="E3" s="51"/>
      <c r="F3" s="51"/>
      <c r="G3" s="51"/>
      <c r="H3" s="51"/>
      <c r="I3" s="61"/>
      <c r="J3" s="18" t="s">
        <v>1</v>
      </c>
      <c r="K3" s="110">
        <v>2019</v>
      </c>
      <c r="L3" s="18">
        <v>2020</v>
      </c>
      <c r="M3" s="18">
        <v>2021</v>
      </c>
      <c r="N3" s="18">
        <v>2022</v>
      </c>
      <c r="O3" s="18">
        <v>2023</v>
      </c>
      <c r="P3" s="18">
        <v>2024</v>
      </c>
      <c r="Q3" s="18">
        <v>2025</v>
      </c>
      <c r="R3" s="18">
        <v>2026</v>
      </c>
      <c r="S3" s="18">
        <v>2027</v>
      </c>
      <c r="T3" s="18">
        <v>2028</v>
      </c>
      <c r="U3" s="18">
        <v>2029</v>
      </c>
      <c r="V3" s="18">
        <v>2030</v>
      </c>
      <c r="W3" s="18">
        <v>2031</v>
      </c>
      <c r="X3" s="18">
        <v>2032</v>
      </c>
      <c r="Y3" s="18">
        <v>2033</v>
      </c>
      <c r="Z3" s="18">
        <v>2034</v>
      </c>
      <c r="AA3" s="18">
        <v>2035</v>
      </c>
      <c r="AB3" s="18">
        <v>2036</v>
      </c>
      <c r="AC3" s="18">
        <v>2037</v>
      </c>
      <c r="AD3" s="18">
        <v>2038</v>
      </c>
      <c r="AE3" s="18">
        <v>2039</v>
      </c>
      <c r="AF3" s="18">
        <v>2040</v>
      </c>
      <c r="AG3" s="18">
        <v>2041</v>
      </c>
      <c r="AH3" s="18">
        <v>2042</v>
      </c>
      <c r="AI3" s="18">
        <v>2043</v>
      </c>
      <c r="AJ3" s="18">
        <v>2044</v>
      </c>
      <c r="AK3" s="18">
        <v>2045</v>
      </c>
      <c r="AL3" s="18">
        <v>2046</v>
      </c>
      <c r="AM3" s="18">
        <v>2047</v>
      </c>
      <c r="AN3" s="18">
        <v>2048</v>
      </c>
      <c r="AO3" s="18">
        <v>2049</v>
      </c>
      <c r="AP3" s="18">
        <v>2050</v>
      </c>
    </row>
    <row r="4" spans="1:42" x14ac:dyDescent="0.35">
      <c r="A4" s="51"/>
      <c r="B4" s="51"/>
      <c r="C4" s="51"/>
      <c r="D4" s="51"/>
      <c r="E4" s="51"/>
      <c r="F4" s="51"/>
      <c r="G4" s="51"/>
      <c r="H4" s="52" t="s">
        <v>471</v>
      </c>
      <c r="I4" s="63" t="s">
        <v>536</v>
      </c>
      <c r="J4" s="18" t="s">
        <v>2</v>
      </c>
      <c r="K4" s="111">
        <v>31036757991221.629</v>
      </c>
      <c r="L4" s="53">
        <v>31907940714480.199</v>
      </c>
      <c r="M4" s="53">
        <v>32747959898883.191</v>
      </c>
      <c r="N4" s="53">
        <v>33576384737247.988</v>
      </c>
      <c r="O4" s="53">
        <v>34463941930150.371</v>
      </c>
      <c r="P4" s="53">
        <v>35328343270558.906</v>
      </c>
      <c r="Q4" s="53">
        <v>36136850400035.203</v>
      </c>
      <c r="R4" s="53">
        <v>36956960985918.844</v>
      </c>
      <c r="S4" s="53">
        <v>37753711276686.648</v>
      </c>
      <c r="T4" s="53">
        <v>38508218198162.063</v>
      </c>
      <c r="U4" s="53">
        <v>39249239907482.547</v>
      </c>
      <c r="V4" s="53">
        <v>40003655542186.039</v>
      </c>
      <c r="W4" s="53">
        <v>40763552358104.828</v>
      </c>
      <c r="X4" s="53">
        <v>41519180562509.977</v>
      </c>
      <c r="Y4" s="53">
        <v>42281415282516.094</v>
      </c>
      <c r="Z4" s="53">
        <v>43045614810800.422</v>
      </c>
      <c r="AA4" s="53">
        <v>43811550134462.188</v>
      </c>
      <c r="AB4" s="53">
        <v>44606115667152.359</v>
      </c>
      <c r="AC4" s="53">
        <v>45466767287178.883</v>
      </c>
      <c r="AD4" s="53">
        <v>46372483412507.828</v>
      </c>
      <c r="AE4" s="53">
        <v>47281844828688.82</v>
      </c>
      <c r="AF4" s="53">
        <v>48228665810501.859</v>
      </c>
      <c r="AG4" s="53">
        <v>48891909341154.961</v>
      </c>
      <c r="AH4" s="53">
        <v>49567423820580.492</v>
      </c>
      <c r="AI4" s="53">
        <v>50266389528553.063</v>
      </c>
      <c r="AJ4" s="53">
        <v>50939519361802.953</v>
      </c>
      <c r="AK4" s="53">
        <v>51612350928104.344</v>
      </c>
      <c r="AL4" s="53">
        <v>52297089630823.141</v>
      </c>
      <c r="AM4" s="53">
        <v>53002760301125.656</v>
      </c>
      <c r="AN4" s="53">
        <v>53190368658153</v>
      </c>
      <c r="AO4" s="53">
        <v>53278617990666.969</v>
      </c>
      <c r="AP4" s="53">
        <v>53352347508808.578</v>
      </c>
    </row>
    <row r="5" spans="1:42" x14ac:dyDescent="0.35">
      <c r="A5" s="51"/>
      <c r="B5" s="51"/>
      <c r="C5" s="51"/>
      <c r="D5" s="51"/>
      <c r="E5" s="51"/>
      <c r="F5" s="51"/>
      <c r="G5" s="51"/>
      <c r="H5" s="51"/>
      <c r="I5" s="63" t="s">
        <v>536</v>
      </c>
      <c r="J5" s="18" t="s">
        <v>3</v>
      </c>
      <c r="K5" s="109">
        <v>0</v>
      </c>
      <c r="L5" s="54">
        <v>0</v>
      </c>
      <c r="M5" s="54">
        <v>0</v>
      </c>
      <c r="N5" s="54">
        <v>0</v>
      </c>
      <c r="O5" s="54">
        <v>0</v>
      </c>
      <c r="P5" s="54">
        <v>0</v>
      </c>
      <c r="Q5" s="54">
        <v>0</v>
      </c>
      <c r="R5" s="54">
        <v>0</v>
      </c>
      <c r="S5" s="54">
        <v>0</v>
      </c>
      <c r="T5" s="54">
        <v>0</v>
      </c>
      <c r="U5" s="54">
        <v>0</v>
      </c>
      <c r="V5" s="54">
        <v>0</v>
      </c>
      <c r="W5" s="54">
        <v>0</v>
      </c>
      <c r="X5" s="54">
        <v>0</v>
      </c>
      <c r="Y5" s="54">
        <v>0</v>
      </c>
      <c r="Z5" s="54">
        <v>0</v>
      </c>
      <c r="AA5" s="54">
        <v>0</v>
      </c>
      <c r="AB5" s="54">
        <v>0</v>
      </c>
      <c r="AC5" s="54">
        <v>0</v>
      </c>
      <c r="AD5" s="54">
        <v>0</v>
      </c>
      <c r="AE5" s="54">
        <v>0</v>
      </c>
      <c r="AF5" s="54">
        <v>0</v>
      </c>
      <c r="AG5" s="54">
        <v>0</v>
      </c>
      <c r="AH5" s="54">
        <v>0</v>
      </c>
      <c r="AI5" s="54">
        <v>0</v>
      </c>
      <c r="AJ5" s="54">
        <v>0</v>
      </c>
      <c r="AK5" s="54">
        <v>0</v>
      </c>
      <c r="AL5" s="54">
        <v>0</v>
      </c>
      <c r="AM5" s="54">
        <v>0</v>
      </c>
      <c r="AN5" s="54">
        <v>0</v>
      </c>
      <c r="AO5" s="54">
        <v>0</v>
      </c>
      <c r="AP5" s="54">
        <v>0</v>
      </c>
    </row>
    <row r="6" spans="1:42" x14ac:dyDescent="0.35">
      <c r="A6" s="51"/>
      <c r="B6" s="51"/>
      <c r="C6" s="51"/>
      <c r="D6" s="51"/>
      <c r="E6" s="51"/>
      <c r="F6" s="51"/>
      <c r="G6" s="51"/>
      <c r="H6" s="52" t="s">
        <v>472</v>
      </c>
      <c r="I6" s="63" t="s">
        <v>536</v>
      </c>
      <c r="J6" s="18" t="s">
        <v>4</v>
      </c>
      <c r="K6" s="111">
        <v>195175419374285.19</v>
      </c>
      <c r="L6" s="53">
        <v>196666016409696.91</v>
      </c>
      <c r="M6" s="53">
        <v>198061396125529.81</v>
      </c>
      <c r="N6" s="53">
        <v>199169832417393.09</v>
      </c>
      <c r="O6" s="53">
        <v>199888052264157</v>
      </c>
      <c r="P6" s="53">
        <v>200564994595960.81</v>
      </c>
      <c r="Q6" s="53">
        <v>200970431433759.81</v>
      </c>
      <c r="R6" s="53">
        <v>201188502441926.31</v>
      </c>
      <c r="S6" s="53">
        <v>201474881847743.91</v>
      </c>
      <c r="T6" s="53">
        <v>201686513922602.31</v>
      </c>
      <c r="U6" s="53">
        <v>201737949347795.69</v>
      </c>
      <c r="V6" s="53">
        <v>201972942005794.81</v>
      </c>
      <c r="W6" s="53">
        <v>202207256413807.5</v>
      </c>
      <c r="X6" s="53">
        <v>202523502815265.5</v>
      </c>
      <c r="Y6" s="53">
        <v>202841182710177.5</v>
      </c>
      <c r="Z6" s="53">
        <v>203476769147693.41</v>
      </c>
      <c r="AA6" s="53">
        <v>204183272464261.09</v>
      </c>
      <c r="AB6" s="53">
        <v>204931910915225.69</v>
      </c>
      <c r="AC6" s="53">
        <v>206075831977608</v>
      </c>
      <c r="AD6" s="53">
        <v>207351778483977.19</v>
      </c>
      <c r="AE6" s="53">
        <v>208704067840725.31</v>
      </c>
      <c r="AF6" s="53">
        <v>210244045929056.09</v>
      </c>
      <c r="AG6" s="53">
        <v>210105760140392.81</v>
      </c>
      <c r="AH6" s="53">
        <v>210077238164114.69</v>
      </c>
      <c r="AI6" s="53">
        <v>210235855593823.19</v>
      </c>
      <c r="AJ6" s="53">
        <v>210352996473780.41</v>
      </c>
      <c r="AK6" s="53">
        <v>210508734091197</v>
      </c>
      <c r="AL6" s="53">
        <v>210669274915827.69</v>
      </c>
      <c r="AM6" s="53">
        <v>210812025898862.41</v>
      </c>
      <c r="AN6" s="53">
        <v>210916230150563.81</v>
      </c>
      <c r="AO6" s="53">
        <v>210964134959372.41</v>
      </c>
      <c r="AP6" s="53">
        <v>210952552662838.81</v>
      </c>
    </row>
    <row r="7" spans="1:42" x14ac:dyDescent="0.35">
      <c r="A7" s="51"/>
      <c r="B7" s="51"/>
      <c r="C7" s="51"/>
      <c r="D7" s="51"/>
      <c r="E7" s="51"/>
      <c r="F7" s="51"/>
      <c r="G7" s="51"/>
      <c r="H7" s="52" t="s">
        <v>473</v>
      </c>
      <c r="I7" s="63" t="s">
        <v>536</v>
      </c>
      <c r="J7" s="18" t="s">
        <v>5</v>
      </c>
      <c r="K7" s="111">
        <v>431277999191.66132</v>
      </c>
      <c r="L7" s="53">
        <v>434449789907.29901</v>
      </c>
      <c r="M7" s="53">
        <v>437460703391.29889</v>
      </c>
      <c r="N7" s="53">
        <v>439899152986.03241</v>
      </c>
      <c r="O7" s="53">
        <v>441483170442.40051</v>
      </c>
      <c r="P7" s="53">
        <v>442515763827.73828</v>
      </c>
      <c r="Q7" s="53">
        <v>442520438206.45801</v>
      </c>
      <c r="R7" s="53">
        <v>441187119970.9469</v>
      </c>
      <c r="S7" s="53">
        <v>438461231617.72369</v>
      </c>
      <c r="T7" s="53">
        <v>433599730831.55408</v>
      </c>
      <c r="U7" s="53">
        <v>425958048059.63049</v>
      </c>
      <c r="V7" s="53">
        <v>416030017591.76929</v>
      </c>
      <c r="W7" s="53">
        <v>403503719344.72443</v>
      </c>
      <c r="X7" s="53">
        <v>388722134834.91412</v>
      </c>
      <c r="Y7" s="53">
        <v>371645615962.63422</v>
      </c>
      <c r="Z7" s="53">
        <v>353061148043.1051</v>
      </c>
      <c r="AA7" s="53">
        <v>332896834477.02478</v>
      </c>
      <c r="AB7" s="53">
        <v>311524301143.74951</v>
      </c>
      <c r="AC7" s="53">
        <v>289675047381.36578</v>
      </c>
      <c r="AD7" s="53">
        <v>267325040176.49829</v>
      </c>
      <c r="AE7" s="53">
        <v>244859599761.7485</v>
      </c>
      <c r="AF7" s="53">
        <v>222607612100.8399</v>
      </c>
      <c r="AG7" s="53">
        <v>199522072696.896</v>
      </c>
      <c r="AH7" s="53">
        <v>177508161157.95621</v>
      </c>
      <c r="AI7" s="53">
        <v>156814221630.65829</v>
      </c>
      <c r="AJ7" s="53">
        <v>137544173303.05521</v>
      </c>
      <c r="AK7" s="53">
        <v>119967957075.3958</v>
      </c>
      <c r="AL7" s="53">
        <v>104252700118.8206</v>
      </c>
      <c r="AM7" s="53">
        <v>90505419994.401901</v>
      </c>
      <c r="AN7" s="53">
        <v>78751622129.994827</v>
      </c>
      <c r="AO7" s="53">
        <v>68932676697.740234</v>
      </c>
      <c r="AP7" s="53">
        <v>60927137701.168503</v>
      </c>
    </row>
    <row r="8" spans="1:42" x14ac:dyDescent="0.35">
      <c r="A8" s="51"/>
      <c r="B8" s="51"/>
      <c r="C8" s="51"/>
      <c r="D8" s="51"/>
      <c r="E8" s="51"/>
      <c r="F8" s="51"/>
      <c r="G8" s="51"/>
      <c r="H8" s="51"/>
      <c r="I8" s="63" t="s">
        <v>536</v>
      </c>
      <c r="J8" s="18" t="s">
        <v>7</v>
      </c>
      <c r="K8" s="109">
        <v>0</v>
      </c>
      <c r="L8" s="54">
        <v>0</v>
      </c>
      <c r="M8" s="54">
        <v>0</v>
      </c>
      <c r="N8" s="54">
        <v>0</v>
      </c>
      <c r="O8" s="54">
        <v>0</v>
      </c>
      <c r="P8" s="54">
        <v>0</v>
      </c>
      <c r="Q8" s="54">
        <v>0</v>
      </c>
      <c r="R8" s="54">
        <v>0</v>
      </c>
      <c r="S8" s="54">
        <v>0</v>
      </c>
      <c r="T8" s="54">
        <v>0</v>
      </c>
      <c r="U8" s="54">
        <v>0</v>
      </c>
      <c r="V8" s="54">
        <v>0</v>
      </c>
      <c r="W8" s="54">
        <v>0</v>
      </c>
      <c r="X8" s="54">
        <v>0</v>
      </c>
      <c r="Y8" s="54">
        <v>0</v>
      </c>
      <c r="Z8" s="54">
        <v>0</v>
      </c>
      <c r="AA8" s="54">
        <v>0</v>
      </c>
      <c r="AB8" s="54">
        <v>0</v>
      </c>
      <c r="AC8" s="54">
        <v>0</v>
      </c>
      <c r="AD8" s="54">
        <v>0</v>
      </c>
      <c r="AE8" s="54">
        <v>0</v>
      </c>
      <c r="AF8" s="54">
        <v>0</v>
      </c>
      <c r="AG8" s="54">
        <v>0</v>
      </c>
      <c r="AH8" s="54">
        <v>0</v>
      </c>
      <c r="AI8" s="54">
        <v>0</v>
      </c>
      <c r="AJ8" s="54">
        <v>0</v>
      </c>
      <c r="AK8" s="54">
        <v>0</v>
      </c>
      <c r="AL8" s="54">
        <v>0</v>
      </c>
      <c r="AM8" s="54">
        <v>0</v>
      </c>
      <c r="AN8" s="54">
        <v>0</v>
      </c>
      <c r="AO8" s="54">
        <v>0</v>
      </c>
      <c r="AP8" s="54">
        <v>0</v>
      </c>
    </row>
    <row r="9" spans="1:42" x14ac:dyDescent="0.35">
      <c r="A9" s="51"/>
      <c r="B9" s="51"/>
      <c r="C9" s="51"/>
      <c r="D9" s="51"/>
      <c r="E9" s="51"/>
      <c r="F9" s="51"/>
      <c r="G9" s="51"/>
      <c r="H9" s="52" t="s">
        <v>474</v>
      </c>
      <c r="I9" s="63" t="s">
        <v>536</v>
      </c>
      <c r="J9" s="18" t="s">
        <v>8</v>
      </c>
      <c r="K9" s="111">
        <v>24358450709440.5</v>
      </c>
      <c r="L9" s="53">
        <v>24488624999999.988</v>
      </c>
      <c r="M9" s="53">
        <v>24613841433892.359</v>
      </c>
      <c r="N9" s="53">
        <v>24720784970103.969</v>
      </c>
      <c r="O9" s="53">
        <v>24808478906748.238</v>
      </c>
      <c r="P9" s="53">
        <v>24892641511534.09</v>
      </c>
      <c r="Q9" s="53">
        <v>24970194392095.789</v>
      </c>
      <c r="R9" s="53">
        <v>25047102752662.73</v>
      </c>
      <c r="S9" s="53">
        <v>25133895859870.512</v>
      </c>
      <c r="T9" s="53">
        <v>25222869505268.66</v>
      </c>
      <c r="U9" s="53">
        <v>25301440484094</v>
      </c>
      <c r="V9" s="53">
        <v>25399899153984.77</v>
      </c>
      <c r="W9" s="53">
        <v>25502318111198.41</v>
      </c>
      <c r="X9" s="53">
        <v>25611798025422.512</v>
      </c>
      <c r="Y9" s="53">
        <v>25720641514320.852</v>
      </c>
      <c r="Z9" s="53">
        <v>25856927680359.512</v>
      </c>
      <c r="AA9" s="53">
        <v>26003655168815.699</v>
      </c>
      <c r="AB9" s="53">
        <v>26165937648934.551</v>
      </c>
      <c r="AC9" s="53">
        <v>26362617086089.16</v>
      </c>
      <c r="AD9" s="53">
        <v>26569077766458.211</v>
      </c>
      <c r="AE9" s="53">
        <v>26786703228983.039</v>
      </c>
      <c r="AF9" s="53">
        <v>27005952688354.852</v>
      </c>
      <c r="AG9" s="53">
        <v>27105232447088.988</v>
      </c>
      <c r="AH9" s="53">
        <v>27196327545598.77</v>
      </c>
      <c r="AI9" s="53">
        <v>27283178250235.461</v>
      </c>
      <c r="AJ9" s="53">
        <v>27346997722683.68</v>
      </c>
      <c r="AK9" s="53">
        <v>27399569272659.211</v>
      </c>
      <c r="AL9" s="53">
        <v>27444616706783.52</v>
      </c>
      <c r="AM9" s="53">
        <v>27486800817809.172</v>
      </c>
      <c r="AN9" s="53">
        <v>27527743866446.762</v>
      </c>
      <c r="AO9" s="53">
        <v>27566884439393.449</v>
      </c>
      <c r="AP9" s="53">
        <v>27604952190942.969</v>
      </c>
    </row>
    <row r="10" spans="1:42" x14ac:dyDescent="0.35">
      <c r="A10" s="51"/>
      <c r="B10" s="51"/>
      <c r="C10" s="51"/>
      <c r="D10" s="51"/>
      <c r="E10" s="51"/>
      <c r="F10" s="51"/>
      <c r="G10" s="51"/>
      <c r="H10" s="51"/>
      <c r="I10" s="63" t="s">
        <v>536</v>
      </c>
      <c r="J10" s="18" t="s">
        <v>93</v>
      </c>
      <c r="K10" s="109">
        <v>324891839752.05487</v>
      </c>
      <c r="L10" s="54">
        <v>324108333333.33337</v>
      </c>
      <c r="M10" s="54">
        <v>323319187945.13068</v>
      </c>
      <c r="N10" s="54">
        <v>322491033270.34167</v>
      </c>
      <c r="O10" s="54">
        <v>321692089778.32098</v>
      </c>
      <c r="P10" s="54">
        <v>320733361624.08289</v>
      </c>
      <c r="Q10" s="54">
        <v>319218976364.4259</v>
      </c>
      <c r="R10" s="54">
        <v>317089016281.97717</v>
      </c>
      <c r="S10" s="54">
        <v>313895586681.26031</v>
      </c>
      <c r="T10" s="54">
        <v>309662573036.76099</v>
      </c>
      <c r="U10" s="54">
        <v>304022536191.33679</v>
      </c>
      <c r="V10" s="54">
        <v>297084051569.08978</v>
      </c>
      <c r="W10" s="54">
        <v>288915721994.66022</v>
      </c>
      <c r="X10" s="54">
        <v>279472750799.50317</v>
      </c>
      <c r="Y10" s="54">
        <v>269065667246.79279</v>
      </c>
      <c r="Z10" s="54">
        <v>257481764696.03241</v>
      </c>
      <c r="AA10" s="54">
        <v>244820693963.0043</v>
      </c>
      <c r="AB10" s="54">
        <v>231394396764.59369</v>
      </c>
      <c r="AC10" s="54">
        <v>217337372780.76291</v>
      </c>
      <c r="AD10" s="54">
        <v>202841630151.80511</v>
      </c>
      <c r="AE10" s="54">
        <v>187972015749.53769</v>
      </c>
      <c r="AF10" s="54">
        <v>173077984084.94321</v>
      </c>
      <c r="AG10" s="54">
        <v>158058467837.80939</v>
      </c>
      <c r="AH10" s="54">
        <v>143559306777.6532</v>
      </c>
      <c r="AI10" s="54">
        <v>129854273116.2093</v>
      </c>
      <c r="AJ10" s="54">
        <v>117072162976.37379</v>
      </c>
      <c r="AK10" s="54">
        <v>105452332798.7451</v>
      </c>
      <c r="AL10" s="54">
        <v>95113570460.97438</v>
      </c>
      <c r="AM10" s="54">
        <v>86141837267.347458</v>
      </c>
      <c r="AN10" s="54">
        <v>78564513292.039795</v>
      </c>
      <c r="AO10" s="54">
        <v>72336909937.173325</v>
      </c>
      <c r="AP10" s="54">
        <v>67369397117.406181</v>
      </c>
    </row>
    <row r="11" spans="1:42" x14ac:dyDescent="0.35">
      <c r="A11" s="51"/>
      <c r="B11" s="51"/>
      <c r="C11" s="51"/>
      <c r="D11" s="51"/>
      <c r="E11" s="51"/>
      <c r="F11" s="51"/>
      <c r="G11" s="51"/>
      <c r="H11" s="51"/>
      <c r="I11" s="63" t="s">
        <v>536</v>
      </c>
      <c r="J11" s="18" t="s">
        <v>94</v>
      </c>
      <c r="K11" s="109">
        <v>0</v>
      </c>
      <c r="L11" s="54">
        <v>0</v>
      </c>
      <c r="M11" s="54">
        <v>0</v>
      </c>
      <c r="N11" s="54">
        <v>0</v>
      </c>
      <c r="O11" s="54">
        <v>0</v>
      </c>
      <c r="P11" s="54">
        <v>0</v>
      </c>
      <c r="Q11" s="54">
        <v>0</v>
      </c>
      <c r="R11" s="54">
        <v>0</v>
      </c>
      <c r="S11" s="54">
        <v>0</v>
      </c>
      <c r="T11" s="54">
        <v>0</v>
      </c>
      <c r="U11" s="54">
        <v>0</v>
      </c>
      <c r="V11" s="54">
        <v>0</v>
      </c>
      <c r="W11" s="54">
        <v>0</v>
      </c>
      <c r="X11" s="54">
        <v>0</v>
      </c>
      <c r="Y11" s="54">
        <v>0</v>
      </c>
      <c r="Z11" s="54">
        <v>0</v>
      </c>
      <c r="AA11" s="54">
        <v>0</v>
      </c>
      <c r="AB11" s="54">
        <v>0</v>
      </c>
      <c r="AC11" s="54">
        <v>0</v>
      </c>
      <c r="AD11" s="54">
        <v>0</v>
      </c>
      <c r="AE11" s="54">
        <v>0</v>
      </c>
      <c r="AF11" s="54">
        <v>0</v>
      </c>
      <c r="AG11" s="54">
        <v>0</v>
      </c>
      <c r="AH11" s="54">
        <v>0</v>
      </c>
      <c r="AI11" s="54">
        <v>0</v>
      </c>
      <c r="AJ11" s="54">
        <v>0</v>
      </c>
      <c r="AK11" s="54">
        <v>0</v>
      </c>
      <c r="AL11" s="54">
        <v>0</v>
      </c>
      <c r="AM11" s="54">
        <v>0</v>
      </c>
      <c r="AN11" s="54">
        <v>0</v>
      </c>
      <c r="AO11" s="54">
        <v>0</v>
      </c>
      <c r="AP11" s="54">
        <v>0</v>
      </c>
    </row>
    <row r="12" spans="1:42" x14ac:dyDescent="0.35">
      <c r="A12" s="51"/>
      <c r="B12" s="51"/>
      <c r="C12" s="51"/>
      <c r="D12" s="51"/>
      <c r="E12" s="51"/>
      <c r="F12" s="51"/>
      <c r="G12" s="51"/>
      <c r="H12" s="52" t="s">
        <v>475</v>
      </c>
      <c r="I12" s="63" t="s">
        <v>536</v>
      </c>
      <c r="J12" s="18" t="s">
        <v>95</v>
      </c>
      <c r="K12" s="111">
        <v>14283729224667.301</v>
      </c>
      <c r="L12" s="53">
        <v>14607127009193.67</v>
      </c>
      <c r="M12" s="53">
        <v>14912934342321.561</v>
      </c>
      <c r="N12" s="53">
        <v>15190500712788.971</v>
      </c>
      <c r="O12" s="53">
        <v>15435497753876.631</v>
      </c>
      <c r="P12" s="53">
        <v>15666995253486.891</v>
      </c>
      <c r="Q12" s="53">
        <v>15879121949607.359</v>
      </c>
      <c r="R12" s="53">
        <v>16079136899629.811</v>
      </c>
      <c r="S12" s="53">
        <v>16283189506784.789</v>
      </c>
      <c r="T12" s="53">
        <v>16483678350794.35</v>
      </c>
      <c r="U12" s="53">
        <v>16671506747013.211</v>
      </c>
      <c r="V12" s="53">
        <v>16875301541215.391</v>
      </c>
      <c r="W12" s="53">
        <v>17076910788079.01</v>
      </c>
      <c r="X12" s="53">
        <v>17276448420219.34</v>
      </c>
      <c r="Y12" s="53">
        <v>17462569161681.131</v>
      </c>
      <c r="Z12" s="53">
        <v>17659252264402.191</v>
      </c>
      <c r="AA12" s="53">
        <v>17844996276691.91</v>
      </c>
      <c r="AB12" s="53">
        <v>18016970767435.551</v>
      </c>
      <c r="AC12" s="53">
        <v>18197477320648.301</v>
      </c>
      <c r="AD12" s="53">
        <v>18368045788373.969</v>
      </c>
      <c r="AE12" s="53">
        <v>18533254172974.859</v>
      </c>
      <c r="AF12" s="53">
        <v>18700284202071.219</v>
      </c>
      <c r="AG12" s="53">
        <v>18746142085900.82</v>
      </c>
      <c r="AH12" s="53">
        <v>18794511426475.199</v>
      </c>
      <c r="AI12" s="53">
        <v>18853396221539.691</v>
      </c>
      <c r="AJ12" s="53">
        <v>18907516129124.398</v>
      </c>
      <c r="AK12" s="53">
        <v>18963889049305.371</v>
      </c>
      <c r="AL12" s="53">
        <v>19020269449813.129</v>
      </c>
      <c r="AM12" s="53">
        <v>19075355673592.629</v>
      </c>
      <c r="AN12" s="53">
        <v>19127563789912.41</v>
      </c>
      <c r="AO12" s="53">
        <v>19175417307855.789</v>
      </c>
      <c r="AP12" s="53">
        <v>19218862474861.488</v>
      </c>
    </row>
    <row r="13" spans="1:42" x14ac:dyDescent="0.35">
      <c r="A13" s="51"/>
      <c r="B13" s="51"/>
      <c r="C13" s="51"/>
      <c r="D13" s="51"/>
      <c r="E13" s="51"/>
      <c r="F13" s="51"/>
      <c r="G13" s="51"/>
      <c r="H13" s="51"/>
      <c r="I13" s="63" t="s">
        <v>536</v>
      </c>
      <c r="J13" s="18" t="s">
        <v>96</v>
      </c>
      <c r="K13" s="109">
        <v>0</v>
      </c>
      <c r="L13" s="54">
        <v>0</v>
      </c>
      <c r="M13" s="54">
        <v>0</v>
      </c>
      <c r="N13" s="54">
        <v>0</v>
      </c>
      <c r="O13" s="54">
        <v>0</v>
      </c>
      <c r="P13" s="54">
        <v>0</v>
      </c>
      <c r="Q13" s="54">
        <v>0</v>
      </c>
      <c r="R13" s="54">
        <v>0</v>
      </c>
      <c r="S13" s="54">
        <v>0</v>
      </c>
      <c r="T13" s="54">
        <v>0</v>
      </c>
      <c r="U13" s="54">
        <v>0</v>
      </c>
      <c r="V13" s="54">
        <v>0</v>
      </c>
      <c r="W13" s="54">
        <v>0</v>
      </c>
      <c r="X13" s="54">
        <v>0</v>
      </c>
      <c r="Y13" s="54">
        <v>0</v>
      </c>
      <c r="Z13" s="54">
        <v>0</v>
      </c>
      <c r="AA13" s="54">
        <v>0</v>
      </c>
      <c r="AB13" s="54">
        <v>0</v>
      </c>
      <c r="AC13" s="54">
        <v>0</v>
      </c>
      <c r="AD13" s="54">
        <v>0</v>
      </c>
      <c r="AE13" s="54">
        <v>0</v>
      </c>
      <c r="AF13" s="54">
        <v>0</v>
      </c>
      <c r="AG13" s="54">
        <v>0</v>
      </c>
      <c r="AH13" s="54">
        <v>0</v>
      </c>
      <c r="AI13" s="54">
        <v>0</v>
      </c>
      <c r="AJ13" s="54">
        <v>0</v>
      </c>
      <c r="AK13" s="54">
        <v>0</v>
      </c>
      <c r="AL13" s="54">
        <v>0</v>
      </c>
      <c r="AM13" s="54">
        <v>0</v>
      </c>
      <c r="AN13" s="54">
        <v>0</v>
      </c>
      <c r="AO13" s="54">
        <v>0</v>
      </c>
      <c r="AP13" s="54">
        <v>0</v>
      </c>
    </row>
    <row r="14" spans="1:42" x14ac:dyDescent="0.35">
      <c r="A14" s="51"/>
      <c r="B14" s="51"/>
      <c r="C14" s="51"/>
      <c r="D14" s="51"/>
      <c r="E14" s="51"/>
      <c r="F14" s="51"/>
      <c r="G14" s="51"/>
      <c r="H14" s="51"/>
      <c r="I14" s="63" t="s">
        <v>536</v>
      </c>
      <c r="J14" s="51"/>
      <c r="K14" s="109"/>
      <c r="L14" s="51"/>
      <c r="M14" s="51"/>
      <c r="N14" s="51"/>
      <c r="AO14" s="51"/>
      <c r="AP14" s="51"/>
    </row>
    <row r="15" spans="1:42" x14ac:dyDescent="0.35">
      <c r="A15" s="51"/>
      <c r="B15" s="51"/>
      <c r="C15" s="51"/>
      <c r="D15" s="51"/>
      <c r="E15" s="51"/>
      <c r="F15" s="51"/>
      <c r="G15" s="51"/>
      <c r="H15" s="18" t="s">
        <v>476</v>
      </c>
      <c r="I15" s="63" t="s">
        <v>536</v>
      </c>
      <c r="J15" s="51"/>
      <c r="K15" s="109"/>
      <c r="L15" s="51"/>
      <c r="M15" s="51"/>
      <c r="N15" s="51"/>
      <c r="AO15" s="51"/>
      <c r="AP15" s="51"/>
    </row>
    <row r="16" spans="1:42" x14ac:dyDescent="0.35">
      <c r="A16" s="51"/>
      <c r="B16" s="51"/>
      <c r="C16" s="51"/>
      <c r="D16" s="51"/>
      <c r="E16" s="51"/>
      <c r="F16" s="51"/>
      <c r="G16" s="51"/>
      <c r="H16" s="51"/>
      <c r="I16" s="63" t="s">
        <v>536</v>
      </c>
      <c r="J16" s="18" t="s">
        <v>1</v>
      </c>
      <c r="K16" s="110">
        <v>2019</v>
      </c>
      <c r="L16" s="18">
        <v>2020</v>
      </c>
      <c r="M16" s="18">
        <v>2021</v>
      </c>
      <c r="N16" s="18">
        <v>2022</v>
      </c>
      <c r="O16" s="18">
        <v>2023</v>
      </c>
      <c r="P16" s="18">
        <v>2024</v>
      </c>
      <c r="Q16" s="18">
        <v>2025</v>
      </c>
      <c r="R16" s="18">
        <v>2026</v>
      </c>
      <c r="S16" s="18">
        <v>2027</v>
      </c>
      <c r="T16" s="18">
        <v>2028</v>
      </c>
      <c r="U16" s="18">
        <v>2029</v>
      </c>
      <c r="V16" s="18">
        <v>2030</v>
      </c>
      <c r="W16" s="18">
        <v>2031</v>
      </c>
      <c r="X16" s="18">
        <v>2032</v>
      </c>
      <c r="Y16" s="18">
        <v>2033</v>
      </c>
      <c r="Z16" s="18">
        <v>2034</v>
      </c>
      <c r="AA16" s="18">
        <v>2035</v>
      </c>
      <c r="AB16" s="18">
        <v>2036</v>
      </c>
      <c r="AC16" s="18">
        <v>2037</v>
      </c>
      <c r="AD16" s="18">
        <v>2038</v>
      </c>
      <c r="AE16" s="18">
        <v>2039</v>
      </c>
      <c r="AF16" s="18">
        <v>2040</v>
      </c>
      <c r="AG16" s="18">
        <v>2041</v>
      </c>
      <c r="AH16" s="18">
        <v>2042</v>
      </c>
      <c r="AI16" s="18">
        <v>2043</v>
      </c>
      <c r="AJ16" s="18">
        <v>2044</v>
      </c>
      <c r="AK16" s="18">
        <v>2045</v>
      </c>
      <c r="AL16" s="18">
        <v>2046</v>
      </c>
      <c r="AM16" s="18">
        <v>2047</v>
      </c>
      <c r="AN16" s="18">
        <v>2048</v>
      </c>
      <c r="AO16" s="18">
        <v>2049</v>
      </c>
      <c r="AP16" s="18">
        <v>2050</v>
      </c>
    </row>
    <row r="17" spans="1:42" x14ac:dyDescent="0.35">
      <c r="A17" s="51"/>
      <c r="B17" s="51"/>
      <c r="C17" s="51"/>
      <c r="D17" s="51"/>
      <c r="E17" s="51"/>
      <c r="F17" s="51"/>
      <c r="G17" s="52" t="s">
        <v>477</v>
      </c>
      <c r="H17" s="52" t="s">
        <v>478</v>
      </c>
      <c r="I17" s="63" t="s">
        <v>536</v>
      </c>
      <c r="J17" s="18" t="s">
        <v>2</v>
      </c>
      <c r="K17" s="111">
        <v>21843652207488.621</v>
      </c>
      <c r="L17" s="53">
        <v>21274931232372.262</v>
      </c>
      <c r="M17" s="53">
        <v>20711158351639.52</v>
      </c>
      <c r="N17" s="53">
        <v>20197975332826.801</v>
      </c>
      <c r="O17" s="53">
        <v>19785921601772.73</v>
      </c>
      <c r="P17" s="53">
        <v>19409452688837.73</v>
      </c>
      <c r="Q17" s="53">
        <v>19058944315692.961</v>
      </c>
      <c r="R17" s="53">
        <v>18838998141336.16</v>
      </c>
      <c r="S17" s="53">
        <v>18691655081156.75</v>
      </c>
      <c r="T17" s="53">
        <v>18611045805059.488</v>
      </c>
      <c r="U17" s="53">
        <v>18598282131825.449</v>
      </c>
      <c r="V17" s="53">
        <v>18618375533004.859</v>
      </c>
      <c r="W17" s="53">
        <v>18728725225308.262</v>
      </c>
      <c r="X17" s="53">
        <v>18879551354751.078</v>
      </c>
      <c r="Y17" s="53">
        <v>19049551959131.77</v>
      </c>
      <c r="Z17" s="53">
        <v>19197218713491.699</v>
      </c>
      <c r="AA17" s="53">
        <v>19387777583963.84</v>
      </c>
      <c r="AB17" s="53">
        <v>19592859747015.051</v>
      </c>
      <c r="AC17" s="53">
        <v>19778111979031.301</v>
      </c>
      <c r="AD17" s="53">
        <v>20005995060182.16</v>
      </c>
      <c r="AE17" s="53">
        <v>20251969850051.352</v>
      </c>
      <c r="AF17" s="53">
        <v>20485267473052.039</v>
      </c>
      <c r="AG17" s="53">
        <v>20840833887941.379</v>
      </c>
      <c r="AH17" s="53">
        <v>21214843777118.328</v>
      </c>
      <c r="AI17" s="53">
        <v>21568054484829.039</v>
      </c>
      <c r="AJ17" s="53">
        <v>21970904657938.68</v>
      </c>
      <c r="AK17" s="53">
        <v>22388817516443.391</v>
      </c>
      <c r="AL17" s="53">
        <v>22790179034109.762</v>
      </c>
      <c r="AM17" s="53">
        <v>23251482642911.852</v>
      </c>
      <c r="AN17" s="53">
        <v>23460087934323.98</v>
      </c>
      <c r="AO17" s="53">
        <v>23674201051705.039</v>
      </c>
      <c r="AP17" s="53">
        <v>23890941655222.578</v>
      </c>
    </row>
    <row r="18" spans="1:42" x14ac:dyDescent="0.35">
      <c r="A18" s="51"/>
      <c r="B18" s="51"/>
      <c r="C18" s="51"/>
      <c r="D18" s="51"/>
      <c r="E18" s="51"/>
      <c r="F18" s="51"/>
      <c r="G18" s="51"/>
      <c r="H18" s="51"/>
      <c r="I18" s="63" t="s">
        <v>536</v>
      </c>
      <c r="J18" s="18" t="s">
        <v>3</v>
      </c>
      <c r="K18" s="109">
        <v>0</v>
      </c>
      <c r="L18" s="54">
        <v>0</v>
      </c>
      <c r="M18" s="54">
        <v>0</v>
      </c>
      <c r="N18" s="54">
        <v>0</v>
      </c>
      <c r="O18" s="54">
        <v>0</v>
      </c>
      <c r="P18" s="54">
        <v>0</v>
      </c>
      <c r="Q18" s="54">
        <v>0</v>
      </c>
      <c r="R18" s="54">
        <v>0</v>
      </c>
      <c r="S18" s="54">
        <v>0</v>
      </c>
      <c r="T18" s="54">
        <v>0</v>
      </c>
      <c r="U18" s="54">
        <v>0</v>
      </c>
      <c r="V18" s="54">
        <v>0</v>
      </c>
      <c r="W18" s="54">
        <v>0</v>
      </c>
      <c r="X18" s="54">
        <v>0</v>
      </c>
      <c r="Y18" s="54">
        <v>0</v>
      </c>
      <c r="Z18" s="54">
        <v>0</v>
      </c>
      <c r="AA18" s="54">
        <v>0</v>
      </c>
      <c r="AB18" s="54">
        <v>0</v>
      </c>
      <c r="AC18" s="54">
        <v>0</v>
      </c>
      <c r="AD18" s="54">
        <v>0</v>
      </c>
      <c r="AE18" s="54">
        <v>0</v>
      </c>
      <c r="AF18" s="54">
        <v>0</v>
      </c>
      <c r="AG18" s="54">
        <v>0</v>
      </c>
      <c r="AH18" s="54">
        <v>0</v>
      </c>
      <c r="AI18" s="54">
        <v>0</v>
      </c>
      <c r="AJ18" s="54">
        <v>0</v>
      </c>
      <c r="AK18" s="54">
        <v>0</v>
      </c>
      <c r="AL18" s="54">
        <v>0</v>
      </c>
      <c r="AM18" s="54">
        <v>0</v>
      </c>
      <c r="AN18" s="54">
        <v>0</v>
      </c>
      <c r="AO18" s="54">
        <v>0</v>
      </c>
      <c r="AP18" s="54">
        <v>0</v>
      </c>
    </row>
    <row r="19" spans="1:42" x14ac:dyDescent="0.35">
      <c r="A19" s="51"/>
      <c r="B19" s="51"/>
      <c r="C19" s="51"/>
      <c r="D19" s="51"/>
      <c r="E19" s="51"/>
      <c r="F19" s="51"/>
      <c r="G19" s="51"/>
      <c r="H19" s="52" t="s">
        <v>479</v>
      </c>
      <c r="I19" s="63" t="s">
        <v>536</v>
      </c>
      <c r="J19" s="18" t="s">
        <v>4</v>
      </c>
      <c r="K19" s="111">
        <v>187166246338.88461</v>
      </c>
      <c r="L19" s="53">
        <v>183165673641.86261</v>
      </c>
      <c r="M19" s="53">
        <v>179332070696.08401</v>
      </c>
      <c r="N19" s="53">
        <v>175871475102.52771</v>
      </c>
      <c r="O19" s="53">
        <v>172858671193.60129</v>
      </c>
      <c r="P19" s="53">
        <v>170117652655.2124</v>
      </c>
      <c r="Q19" s="53">
        <v>167322639047.3754</v>
      </c>
      <c r="R19" s="53">
        <v>165089571109.47931</v>
      </c>
      <c r="S19" s="53">
        <v>162989515203.70319</v>
      </c>
      <c r="T19" s="53">
        <v>161124163502.8822</v>
      </c>
      <c r="U19" s="53">
        <v>159655759700.34299</v>
      </c>
      <c r="V19" s="53">
        <v>158255410841.4455</v>
      </c>
      <c r="W19" s="53">
        <v>157400472646.41241</v>
      </c>
      <c r="X19" s="53">
        <v>156628079590.2627</v>
      </c>
      <c r="Y19" s="53">
        <v>156050552787.74191</v>
      </c>
      <c r="Z19" s="53">
        <v>155394446364.39111</v>
      </c>
      <c r="AA19" s="53">
        <v>155213409597.3634</v>
      </c>
      <c r="AB19" s="53">
        <v>155137862823.1918</v>
      </c>
      <c r="AC19" s="53">
        <v>154788934356.2388</v>
      </c>
      <c r="AD19" s="53">
        <v>154826664138.41391</v>
      </c>
      <c r="AE19" s="53">
        <v>154997433956.3136</v>
      </c>
      <c r="AF19" s="53">
        <v>155039457301.3877</v>
      </c>
      <c r="AG19" s="53">
        <v>156348829107.32559</v>
      </c>
      <c r="AH19" s="53">
        <v>158519570963.38229</v>
      </c>
      <c r="AI19" s="53">
        <v>160634752669.81201</v>
      </c>
      <c r="AJ19" s="53">
        <v>163277631538.89828</v>
      </c>
      <c r="AK19" s="53">
        <v>166134191413.80789</v>
      </c>
      <c r="AL19" s="53">
        <v>168866838522.66879</v>
      </c>
      <c r="AM19" s="53">
        <v>171963536785.36661</v>
      </c>
      <c r="AN19" s="53">
        <v>174784082199.32901</v>
      </c>
      <c r="AO19" s="53">
        <v>177877523725.5275</v>
      </c>
      <c r="AP19" s="53">
        <v>180985722243.23691</v>
      </c>
    </row>
    <row r="20" spans="1:42" x14ac:dyDescent="0.35">
      <c r="A20" s="51"/>
      <c r="B20" s="51"/>
      <c r="C20" s="51"/>
      <c r="D20" s="51"/>
      <c r="E20" s="51"/>
      <c r="F20" s="51"/>
      <c r="G20" s="51"/>
      <c r="H20" s="51"/>
      <c r="I20" s="63" t="s">
        <v>536</v>
      </c>
      <c r="J20" s="18" t="s">
        <v>5</v>
      </c>
      <c r="K20" s="109">
        <v>0</v>
      </c>
      <c r="L20" s="54">
        <v>0</v>
      </c>
      <c r="M20" s="54">
        <v>0</v>
      </c>
      <c r="N20" s="54">
        <v>0</v>
      </c>
      <c r="O20" s="54">
        <v>0</v>
      </c>
      <c r="P20" s="54">
        <v>0</v>
      </c>
      <c r="Q20" s="54">
        <v>0</v>
      </c>
      <c r="R20" s="54">
        <v>0</v>
      </c>
      <c r="S20" s="54">
        <v>0</v>
      </c>
      <c r="T20" s="54">
        <v>0</v>
      </c>
      <c r="U20" s="54">
        <v>0</v>
      </c>
      <c r="V20" s="54">
        <v>0</v>
      </c>
      <c r="W20" s="54">
        <v>0</v>
      </c>
      <c r="X20" s="54">
        <v>0</v>
      </c>
      <c r="Y20" s="54">
        <v>0</v>
      </c>
      <c r="Z20" s="54">
        <v>0</v>
      </c>
      <c r="AA20" s="54">
        <v>0</v>
      </c>
      <c r="AB20" s="54">
        <v>0</v>
      </c>
      <c r="AC20" s="54">
        <v>0</v>
      </c>
      <c r="AD20" s="54">
        <v>0</v>
      </c>
      <c r="AE20" s="54">
        <v>0</v>
      </c>
      <c r="AF20" s="54">
        <v>0</v>
      </c>
      <c r="AG20" s="54">
        <v>0</v>
      </c>
      <c r="AH20" s="54">
        <v>0</v>
      </c>
      <c r="AI20" s="54">
        <v>0</v>
      </c>
      <c r="AJ20" s="54">
        <v>0</v>
      </c>
      <c r="AK20" s="54">
        <v>0</v>
      </c>
      <c r="AL20" s="54">
        <v>0</v>
      </c>
      <c r="AM20" s="54">
        <v>0</v>
      </c>
      <c r="AN20" s="54">
        <v>0</v>
      </c>
      <c r="AO20" s="54">
        <v>0</v>
      </c>
      <c r="AP20" s="54">
        <v>0</v>
      </c>
    </row>
    <row r="21" spans="1:42" ht="15.75" customHeight="1" x14ac:dyDescent="0.35">
      <c r="A21" s="51"/>
      <c r="B21" s="51"/>
      <c r="C21" s="51"/>
      <c r="D21" s="51"/>
      <c r="E21" s="51"/>
      <c r="F21" s="51"/>
      <c r="G21" s="51"/>
      <c r="H21" s="51"/>
      <c r="I21" s="63" t="s">
        <v>536</v>
      </c>
      <c r="J21" s="18" t="s">
        <v>7</v>
      </c>
      <c r="K21" s="109">
        <v>0</v>
      </c>
      <c r="L21" s="54">
        <v>0</v>
      </c>
      <c r="M21" s="54">
        <v>0</v>
      </c>
      <c r="N21" s="54">
        <v>0</v>
      </c>
      <c r="O21" s="54">
        <v>0</v>
      </c>
      <c r="P21" s="54">
        <v>0</v>
      </c>
      <c r="Q21" s="54">
        <v>0</v>
      </c>
      <c r="R21" s="54">
        <v>0</v>
      </c>
      <c r="S21" s="54">
        <v>0</v>
      </c>
      <c r="T21" s="54">
        <v>0</v>
      </c>
      <c r="U21" s="54">
        <v>0</v>
      </c>
      <c r="V21" s="54">
        <v>0</v>
      </c>
      <c r="W21" s="54">
        <v>0</v>
      </c>
      <c r="X21" s="54">
        <v>0</v>
      </c>
      <c r="Y21" s="54">
        <v>0</v>
      </c>
      <c r="Z21" s="54">
        <v>0</v>
      </c>
      <c r="AA21" s="54">
        <v>0</v>
      </c>
      <c r="AB21" s="54">
        <v>0</v>
      </c>
      <c r="AC21" s="54">
        <v>0</v>
      </c>
      <c r="AD21" s="54">
        <v>0</v>
      </c>
      <c r="AE21" s="54">
        <v>0</v>
      </c>
      <c r="AF21" s="54">
        <v>0</v>
      </c>
      <c r="AG21" s="54">
        <v>0</v>
      </c>
      <c r="AH21" s="54">
        <v>0</v>
      </c>
      <c r="AI21" s="54">
        <v>0</v>
      </c>
      <c r="AJ21" s="54">
        <v>0</v>
      </c>
      <c r="AK21" s="54">
        <v>0</v>
      </c>
      <c r="AL21" s="54">
        <v>0</v>
      </c>
      <c r="AM21" s="54">
        <v>0</v>
      </c>
      <c r="AN21" s="54">
        <v>0</v>
      </c>
      <c r="AO21" s="54">
        <v>0</v>
      </c>
      <c r="AP21" s="54">
        <v>0</v>
      </c>
    </row>
    <row r="22" spans="1:42" ht="15.75" customHeight="1" x14ac:dyDescent="0.35">
      <c r="A22" s="51"/>
      <c r="B22" s="51"/>
      <c r="C22" s="51"/>
      <c r="D22" s="51"/>
      <c r="E22" s="51"/>
      <c r="F22" s="51"/>
      <c r="G22" s="51"/>
      <c r="H22" s="51"/>
      <c r="I22" s="63" t="s">
        <v>536</v>
      </c>
      <c r="J22" s="18" t="s">
        <v>8</v>
      </c>
      <c r="K22" s="109">
        <v>0</v>
      </c>
      <c r="L22" s="54">
        <v>0</v>
      </c>
      <c r="M22" s="54">
        <v>0</v>
      </c>
      <c r="N22" s="54">
        <v>0</v>
      </c>
      <c r="O22" s="54">
        <v>0</v>
      </c>
      <c r="P22" s="54">
        <v>0</v>
      </c>
      <c r="Q22" s="54">
        <v>0</v>
      </c>
      <c r="R22" s="54">
        <v>0</v>
      </c>
      <c r="S22" s="54">
        <v>0</v>
      </c>
      <c r="T22" s="54">
        <v>0</v>
      </c>
      <c r="U22" s="54">
        <v>0</v>
      </c>
      <c r="V22" s="54">
        <v>0</v>
      </c>
      <c r="W22" s="54">
        <v>0</v>
      </c>
      <c r="X22" s="54">
        <v>0</v>
      </c>
      <c r="Y22" s="54">
        <v>0</v>
      </c>
      <c r="Z22" s="54">
        <v>0</v>
      </c>
      <c r="AA22" s="54">
        <v>0</v>
      </c>
      <c r="AB22" s="54">
        <v>0</v>
      </c>
      <c r="AC22" s="54">
        <v>0</v>
      </c>
      <c r="AD22" s="54">
        <v>0</v>
      </c>
      <c r="AE22" s="54">
        <v>0</v>
      </c>
      <c r="AF22" s="54">
        <v>0</v>
      </c>
      <c r="AG22" s="54">
        <v>0</v>
      </c>
      <c r="AH22" s="54">
        <v>0</v>
      </c>
      <c r="AI22" s="54">
        <v>0</v>
      </c>
      <c r="AJ22" s="54">
        <v>0</v>
      </c>
      <c r="AK22" s="54">
        <v>0</v>
      </c>
      <c r="AL22" s="54">
        <v>0</v>
      </c>
      <c r="AM22" s="54">
        <v>0</v>
      </c>
      <c r="AN22" s="54">
        <v>0</v>
      </c>
      <c r="AO22" s="54">
        <v>0</v>
      </c>
      <c r="AP22" s="54">
        <v>0</v>
      </c>
    </row>
    <row r="23" spans="1:42" ht="15.75" customHeight="1" x14ac:dyDescent="0.35">
      <c r="A23" s="51"/>
      <c r="B23" s="51"/>
      <c r="C23" s="51"/>
      <c r="D23" s="51"/>
      <c r="E23" s="51"/>
      <c r="F23" s="51"/>
      <c r="G23" s="51"/>
      <c r="H23" s="51"/>
      <c r="I23" s="63" t="s">
        <v>536</v>
      </c>
      <c r="J23" s="18" t="s">
        <v>93</v>
      </c>
      <c r="K23" s="109">
        <v>0</v>
      </c>
      <c r="L23" s="54">
        <v>0</v>
      </c>
      <c r="M23" s="54">
        <v>0</v>
      </c>
      <c r="N23" s="54">
        <v>0</v>
      </c>
      <c r="O23" s="54">
        <v>0</v>
      </c>
      <c r="P23" s="54">
        <v>0</v>
      </c>
      <c r="Q23" s="54">
        <v>0</v>
      </c>
      <c r="R23" s="54">
        <v>0</v>
      </c>
      <c r="S23" s="54">
        <v>0</v>
      </c>
      <c r="T23" s="54">
        <v>0</v>
      </c>
      <c r="U23" s="54">
        <v>0</v>
      </c>
      <c r="V23" s="54">
        <v>0</v>
      </c>
      <c r="W23" s="54">
        <v>0</v>
      </c>
      <c r="X23" s="54">
        <v>0</v>
      </c>
      <c r="Y23" s="54">
        <v>0</v>
      </c>
      <c r="Z23" s="54">
        <v>0</v>
      </c>
      <c r="AA23" s="54">
        <v>0</v>
      </c>
      <c r="AB23" s="54">
        <v>0</v>
      </c>
      <c r="AC23" s="54">
        <v>0</v>
      </c>
      <c r="AD23" s="54">
        <v>0</v>
      </c>
      <c r="AE23" s="54">
        <v>0</v>
      </c>
      <c r="AF23" s="54">
        <v>0</v>
      </c>
      <c r="AG23" s="54">
        <v>0</v>
      </c>
      <c r="AH23" s="54">
        <v>0</v>
      </c>
      <c r="AI23" s="54">
        <v>0</v>
      </c>
      <c r="AJ23" s="54">
        <v>0</v>
      </c>
      <c r="AK23" s="54">
        <v>0</v>
      </c>
      <c r="AL23" s="54">
        <v>0</v>
      </c>
      <c r="AM23" s="54">
        <v>0</v>
      </c>
      <c r="AN23" s="54">
        <v>0</v>
      </c>
      <c r="AO23" s="54">
        <v>0</v>
      </c>
      <c r="AP23" s="54">
        <v>0</v>
      </c>
    </row>
    <row r="24" spans="1:42" ht="15.75" customHeight="1" x14ac:dyDescent="0.35">
      <c r="A24" s="51"/>
      <c r="B24" s="51"/>
      <c r="C24" s="51"/>
      <c r="D24" s="51"/>
      <c r="E24" s="51"/>
      <c r="F24" s="51"/>
      <c r="G24" s="51"/>
      <c r="H24" s="51"/>
      <c r="I24" s="63" t="s">
        <v>536</v>
      </c>
      <c r="J24" s="18" t="s">
        <v>94</v>
      </c>
      <c r="K24" s="109">
        <v>0</v>
      </c>
      <c r="L24" s="54">
        <v>0</v>
      </c>
      <c r="M24" s="54">
        <v>0</v>
      </c>
      <c r="N24" s="54">
        <v>0</v>
      </c>
      <c r="O24" s="54">
        <v>0</v>
      </c>
      <c r="P24" s="54">
        <v>0</v>
      </c>
      <c r="Q24" s="54">
        <v>0</v>
      </c>
      <c r="R24" s="54">
        <v>0</v>
      </c>
      <c r="S24" s="54">
        <v>0</v>
      </c>
      <c r="T24" s="54">
        <v>0</v>
      </c>
      <c r="U24" s="54">
        <v>0</v>
      </c>
      <c r="V24" s="54">
        <v>0</v>
      </c>
      <c r="W24" s="54">
        <v>0</v>
      </c>
      <c r="X24" s="54">
        <v>0</v>
      </c>
      <c r="Y24" s="54">
        <v>0</v>
      </c>
      <c r="Z24" s="54">
        <v>0</v>
      </c>
      <c r="AA24" s="54">
        <v>0</v>
      </c>
      <c r="AB24" s="54">
        <v>0</v>
      </c>
      <c r="AC24" s="54">
        <v>0</v>
      </c>
      <c r="AD24" s="54">
        <v>0</v>
      </c>
      <c r="AE24" s="54">
        <v>0</v>
      </c>
      <c r="AF24" s="54">
        <v>0</v>
      </c>
      <c r="AG24" s="54">
        <v>0</v>
      </c>
      <c r="AH24" s="54">
        <v>0</v>
      </c>
      <c r="AI24" s="54">
        <v>0</v>
      </c>
      <c r="AJ24" s="54">
        <v>0</v>
      </c>
      <c r="AK24" s="54">
        <v>0</v>
      </c>
      <c r="AL24" s="54">
        <v>0</v>
      </c>
      <c r="AM24" s="54">
        <v>0</v>
      </c>
      <c r="AN24" s="54">
        <v>0</v>
      </c>
      <c r="AO24" s="54">
        <v>0</v>
      </c>
      <c r="AP24" s="54">
        <v>0</v>
      </c>
    </row>
    <row r="25" spans="1:42" ht="15.75" customHeight="1" x14ac:dyDescent="0.35">
      <c r="A25" s="51"/>
      <c r="B25" s="51"/>
      <c r="C25" s="51"/>
      <c r="D25" s="51"/>
      <c r="E25" s="51"/>
      <c r="F25" s="51"/>
      <c r="G25" s="51"/>
      <c r="H25" s="51"/>
      <c r="I25" s="63" t="s">
        <v>536</v>
      </c>
      <c r="J25" s="18" t="s">
        <v>95</v>
      </c>
      <c r="K25" s="109">
        <v>0</v>
      </c>
      <c r="L25" s="54">
        <v>0</v>
      </c>
      <c r="M25" s="54">
        <v>0</v>
      </c>
      <c r="N25" s="54">
        <v>0</v>
      </c>
      <c r="O25" s="54">
        <v>0</v>
      </c>
      <c r="P25" s="54">
        <v>0</v>
      </c>
      <c r="Q25" s="54">
        <v>0</v>
      </c>
      <c r="R25" s="54">
        <v>0</v>
      </c>
      <c r="S25" s="54">
        <v>0</v>
      </c>
      <c r="T25" s="54">
        <v>0</v>
      </c>
      <c r="U25" s="54">
        <v>0</v>
      </c>
      <c r="V25" s="54">
        <v>0</v>
      </c>
      <c r="W25" s="54">
        <v>0</v>
      </c>
      <c r="X25" s="54">
        <v>0</v>
      </c>
      <c r="Y25" s="54">
        <v>0</v>
      </c>
      <c r="Z25" s="54">
        <v>0</v>
      </c>
      <c r="AA25" s="54">
        <v>0</v>
      </c>
      <c r="AB25" s="54">
        <v>0</v>
      </c>
      <c r="AC25" s="54">
        <v>0</v>
      </c>
      <c r="AD25" s="54">
        <v>0</v>
      </c>
      <c r="AE25" s="54">
        <v>0</v>
      </c>
      <c r="AF25" s="54">
        <v>0</v>
      </c>
      <c r="AG25" s="54">
        <v>0</v>
      </c>
      <c r="AH25" s="54">
        <v>0</v>
      </c>
      <c r="AI25" s="54">
        <v>0</v>
      </c>
      <c r="AJ25" s="54">
        <v>0</v>
      </c>
      <c r="AK25" s="54">
        <v>0</v>
      </c>
      <c r="AL25" s="54">
        <v>0</v>
      </c>
      <c r="AM25" s="54">
        <v>0</v>
      </c>
      <c r="AN25" s="54">
        <v>0</v>
      </c>
      <c r="AO25" s="54">
        <v>0</v>
      </c>
      <c r="AP25" s="54">
        <v>0</v>
      </c>
    </row>
    <row r="26" spans="1:42" ht="15.75" customHeight="1" x14ac:dyDescent="0.35">
      <c r="A26" s="51"/>
      <c r="B26" s="51"/>
      <c r="C26" s="51"/>
      <c r="D26" s="51"/>
      <c r="E26" s="51"/>
      <c r="F26" s="51"/>
      <c r="G26" s="51"/>
      <c r="H26" s="51"/>
      <c r="I26" s="63" t="s">
        <v>536</v>
      </c>
      <c r="J26" s="18" t="s">
        <v>96</v>
      </c>
      <c r="K26" s="109">
        <v>0</v>
      </c>
      <c r="L26" s="54">
        <v>0</v>
      </c>
      <c r="M26" s="54">
        <v>0</v>
      </c>
      <c r="N26" s="54">
        <v>0</v>
      </c>
      <c r="O26" s="54">
        <v>0</v>
      </c>
      <c r="P26" s="54">
        <v>0</v>
      </c>
      <c r="Q26" s="54">
        <v>0</v>
      </c>
      <c r="R26" s="54">
        <v>0</v>
      </c>
      <c r="S26" s="54">
        <v>0</v>
      </c>
      <c r="T26" s="54">
        <v>0</v>
      </c>
      <c r="U26" s="54">
        <v>0</v>
      </c>
      <c r="V26" s="54">
        <v>0</v>
      </c>
      <c r="W26" s="54">
        <v>0</v>
      </c>
      <c r="X26" s="54">
        <v>0</v>
      </c>
      <c r="Y26" s="54">
        <v>0</v>
      </c>
      <c r="Z26" s="54">
        <v>0</v>
      </c>
      <c r="AA26" s="54">
        <v>0</v>
      </c>
      <c r="AB26" s="54">
        <v>0</v>
      </c>
      <c r="AC26" s="54">
        <v>0</v>
      </c>
      <c r="AD26" s="54">
        <v>0</v>
      </c>
      <c r="AE26" s="54">
        <v>0</v>
      </c>
      <c r="AF26" s="54">
        <v>0</v>
      </c>
      <c r="AG26" s="54">
        <v>0</v>
      </c>
      <c r="AH26" s="54">
        <v>0</v>
      </c>
      <c r="AI26" s="54">
        <v>0</v>
      </c>
      <c r="AJ26" s="54">
        <v>0</v>
      </c>
      <c r="AK26" s="54">
        <v>0</v>
      </c>
      <c r="AL26" s="54">
        <v>0</v>
      </c>
      <c r="AM26" s="54">
        <v>0</v>
      </c>
      <c r="AN26" s="54">
        <v>0</v>
      </c>
      <c r="AO26" s="54">
        <v>0</v>
      </c>
      <c r="AP26" s="54">
        <v>0</v>
      </c>
    </row>
    <row r="27" spans="1:42" ht="15.75" customHeight="1" x14ac:dyDescent="0.35">
      <c r="A27" s="51"/>
      <c r="B27" s="51"/>
      <c r="C27" s="51"/>
      <c r="D27" s="51"/>
      <c r="E27" s="51"/>
      <c r="F27" s="51"/>
      <c r="G27" s="51"/>
      <c r="H27" s="51"/>
      <c r="I27" s="63" t="s">
        <v>536</v>
      </c>
      <c r="J27" s="51"/>
      <c r="K27" s="109"/>
      <c r="L27" s="51"/>
      <c r="M27" s="51"/>
      <c r="N27" s="51"/>
      <c r="AO27" s="51"/>
      <c r="AP27" s="51"/>
    </row>
    <row r="28" spans="1:42" ht="15.75" customHeight="1" x14ac:dyDescent="0.35">
      <c r="A28" s="51"/>
      <c r="B28" s="51"/>
      <c r="C28" s="51"/>
      <c r="D28" s="51"/>
      <c r="E28" s="51"/>
      <c r="F28" s="51"/>
      <c r="G28" s="51"/>
      <c r="H28" s="18" t="s">
        <v>480</v>
      </c>
      <c r="I28" s="63" t="s">
        <v>536</v>
      </c>
      <c r="J28" s="51"/>
      <c r="K28" s="109"/>
      <c r="L28" s="51"/>
      <c r="M28" s="51"/>
      <c r="N28" s="51"/>
      <c r="AO28" s="51"/>
      <c r="AP28" s="51"/>
    </row>
    <row r="29" spans="1:42" ht="15.75" customHeight="1" x14ac:dyDescent="0.35">
      <c r="A29" s="51"/>
      <c r="B29" s="51"/>
      <c r="C29" s="51"/>
      <c r="D29" s="51"/>
      <c r="E29" s="51"/>
      <c r="F29" s="51"/>
      <c r="G29" s="51"/>
      <c r="H29" s="51"/>
      <c r="I29" s="63" t="s">
        <v>536</v>
      </c>
      <c r="J29" s="18" t="s">
        <v>1</v>
      </c>
      <c r="K29" s="110">
        <v>2019</v>
      </c>
      <c r="L29" s="18">
        <v>2020</v>
      </c>
      <c r="M29" s="18">
        <v>2021</v>
      </c>
      <c r="N29" s="18">
        <v>2022</v>
      </c>
      <c r="O29" s="18">
        <v>2023</v>
      </c>
      <c r="P29" s="18">
        <v>2024</v>
      </c>
      <c r="Q29" s="18">
        <v>2025</v>
      </c>
      <c r="R29" s="18">
        <v>2026</v>
      </c>
      <c r="S29" s="18">
        <v>2027</v>
      </c>
      <c r="T29" s="18">
        <v>2028</v>
      </c>
      <c r="U29" s="18">
        <v>2029</v>
      </c>
      <c r="V29" s="18">
        <v>2030</v>
      </c>
      <c r="W29" s="18">
        <v>2031</v>
      </c>
      <c r="X29" s="18">
        <v>2032</v>
      </c>
      <c r="Y29" s="18">
        <v>2033</v>
      </c>
      <c r="Z29" s="18">
        <v>2034</v>
      </c>
      <c r="AA29" s="18">
        <v>2035</v>
      </c>
      <c r="AB29" s="18">
        <v>2036</v>
      </c>
      <c r="AC29" s="18">
        <v>2037</v>
      </c>
      <c r="AD29" s="18">
        <v>2038</v>
      </c>
      <c r="AE29" s="18">
        <v>2039</v>
      </c>
      <c r="AF29" s="18">
        <v>2040</v>
      </c>
      <c r="AG29" s="18">
        <v>2041</v>
      </c>
      <c r="AH29" s="18">
        <v>2042</v>
      </c>
      <c r="AI29" s="18">
        <v>2043</v>
      </c>
      <c r="AJ29" s="18">
        <v>2044</v>
      </c>
      <c r="AK29" s="18">
        <v>2045</v>
      </c>
      <c r="AL29" s="18">
        <v>2046</v>
      </c>
      <c r="AM29" s="18">
        <v>2047</v>
      </c>
      <c r="AN29" s="18">
        <v>2048</v>
      </c>
      <c r="AO29" s="18">
        <v>2049</v>
      </c>
      <c r="AP29" s="18">
        <v>2050</v>
      </c>
    </row>
    <row r="30" spans="1:42" ht="15.75" customHeight="1" x14ac:dyDescent="0.35">
      <c r="A30" s="51"/>
      <c r="B30" s="51"/>
      <c r="C30" s="51"/>
      <c r="D30" s="51"/>
      <c r="E30" s="51"/>
      <c r="F30" s="51"/>
      <c r="G30" s="51"/>
      <c r="H30" s="52" t="s">
        <v>481</v>
      </c>
      <c r="I30" s="63" t="s">
        <v>536</v>
      </c>
      <c r="J30" s="18" t="s">
        <v>2</v>
      </c>
      <c r="K30" s="111">
        <v>22994331834467.77</v>
      </c>
      <c r="L30" s="53">
        <v>22147362376687.871</v>
      </c>
      <c r="M30" s="53">
        <v>21999030817729.621</v>
      </c>
      <c r="N30" s="53">
        <v>22044512618806.461</v>
      </c>
      <c r="O30" s="53">
        <v>22142921016315.551</v>
      </c>
      <c r="P30" s="53">
        <v>22233219364330.621</v>
      </c>
      <c r="Q30" s="53">
        <v>22441530860665.5</v>
      </c>
      <c r="R30" s="53">
        <v>22792421069162.301</v>
      </c>
      <c r="S30" s="53">
        <v>23166973888194.641</v>
      </c>
      <c r="T30" s="53">
        <v>23507440506081.02</v>
      </c>
      <c r="U30" s="53">
        <v>23835343008837.07</v>
      </c>
      <c r="V30" s="53">
        <v>24191473426399.109</v>
      </c>
      <c r="W30" s="53">
        <v>24611682469926.25</v>
      </c>
      <c r="X30" s="53">
        <v>25088908389816.898</v>
      </c>
      <c r="Y30" s="53">
        <v>25593453101670.32</v>
      </c>
      <c r="Z30" s="53">
        <v>26084494412415.27</v>
      </c>
      <c r="AA30" s="53">
        <v>26566412298745.422</v>
      </c>
      <c r="AB30" s="53">
        <v>26968687671197.48</v>
      </c>
      <c r="AC30" s="53">
        <v>27346102466023.02</v>
      </c>
      <c r="AD30" s="53">
        <v>27702886409102.879</v>
      </c>
      <c r="AE30" s="53">
        <v>28060774237172.762</v>
      </c>
      <c r="AF30" s="53">
        <v>28431165436548.359</v>
      </c>
      <c r="AG30" s="53">
        <v>28783841147778.391</v>
      </c>
      <c r="AH30" s="53">
        <v>29164424456535.078</v>
      </c>
      <c r="AI30" s="53">
        <v>29574444950643.801</v>
      </c>
      <c r="AJ30" s="53">
        <v>30015720739777.172</v>
      </c>
      <c r="AK30" s="53">
        <v>30492007340727.84</v>
      </c>
      <c r="AL30" s="53">
        <v>31008709299122.648</v>
      </c>
      <c r="AM30" s="53">
        <v>31568132620845.699</v>
      </c>
      <c r="AN30" s="53">
        <v>31844893016423.648</v>
      </c>
      <c r="AO30" s="53">
        <v>32084482196252.012</v>
      </c>
      <c r="AP30" s="53">
        <v>32335727976964.781</v>
      </c>
    </row>
    <row r="31" spans="1:42" ht="15.75" customHeight="1" x14ac:dyDescent="0.35">
      <c r="A31" s="51"/>
      <c r="B31" s="51"/>
      <c r="C31" s="51"/>
      <c r="D31" s="51"/>
      <c r="E31" s="51"/>
      <c r="F31" s="51"/>
      <c r="G31" s="51"/>
      <c r="H31" s="51"/>
      <c r="I31" s="63" t="s">
        <v>536</v>
      </c>
      <c r="J31" s="18" t="s">
        <v>3</v>
      </c>
      <c r="K31" s="109">
        <v>0</v>
      </c>
      <c r="L31" s="54">
        <v>0</v>
      </c>
      <c r="M31" s="54">
        <v>0</v>
      </c>
      <c r="N31" s="54">
        <v>0</v>
      </c>
      <c r="O31" s="54">
        <v>0</v>
      </c>
      <c r="P31" s="54">
        <v>0</v>
      </c>
      <c r="Q31" s="54">
        <v>0</v>
      </c>
      <c r="R31" s="54">
        <v>0</v>
      </c>
      <c r="S31" s="54">
        <v>0</v>
      </c>
      <c r="T31" s="54">
        <v>0</v>
      </c>
      <c r="U31" s="54">
        <v>0</v>
      </c>
      <c r="V31" s="54">
        <v>0</v>
      </c>
      <c r="W31" s="54">
        <v>0</v>
      </c>
      <c r="X31" s="54">
        <v>0</v>
      </c>
      <c r="Y31" s="54">
        <v>0</v>
      </c>
      <c r="Z31" s="54">
        <v>0</v>
      </c>
      <c r="AA31" s="54">
        <v>0</v>
      </c>
      <c r="AB31" s="54">
        <v>0</v>
      </c>
      <c r="AC31" s="54">
        <v>0</v>
      </c>
      <c r="AD31" s="54">
        <v>0</v>
      </c>
      <c r="AE31" s="54">
        <v>0</v>
      </c>
      <c r="AF31" s="54">
        <v>0</v>
      </c>
      <c r="AG31" s="54">
        <v>0</v>
      </c>
      <c r="AH31" s="54">
        <v>0</v>
      </c>
      <c r="AI31" s="54">
        <v>0</v>
      </c>
      <c r="AJ31" s="54">
        <v>0</v>
      </c>
      <c r="AK31" s="54">
        <v>0</v>
      </c>
      <c r="AL31" s="54">
        <v>0</v>
      </c>
      <c r="AM31" s="54">
        <v>0</v>
      </c>
      <c r="AN31" s="54">
        <v>0</v>
      </c>
      <c r="AO31" s="54">
        <v>0</v>
      </c>
      <c r="AP31" s="54">
        <v>0</v>
      </c>
    </row>
    <row r="32" spans="1:42" ht="15.75" customHeight="1" x14ac:dyDescent="0.35">
      <c r="A32" s="51"/>
      <c r="B32" s="51"/>
      <c r="C32" s="51"/>
      <c r="D32" s="51"/>
      <c r="E32" s="51"/>
      <c r="F32" s="51"/>
      <c r="G32" s="51"/>
      <c r="H32" s="51"/>
      <c r="I32" s="63" t="s">
        <v>536</v>
      </c>
      <c r="J32" s="18" t="s">
        <v>4</v>
      </c>
      <c r="K32" s="109">
        <v>0</v>
      </c>
      <c r="L32" s="54">
        <v>0</v>
      </c>
      <c r="M32" s="54">
        <v>0</v>
      </c>
      <c r="N32" s="54">
        <v>0</v>
      </c>
      <c r="O32" s="54">
        <v>0</v>
      </c>
      <c r="P32" s="54">
        <v>0</v>
      </c>
      <c r="Q32" s="54">
        <v>0</v>
      </c>
      <c r="R32" s="54">
        <v>0</v>
      </c>
      <c r="S32" s="54">
        <v>0</v>
      </c>
      <c r="T32" s="54">
        <v>0</v>
      </c>
      <c r="U32" s="54">
        <v>0</v>
      </c>
      <c r="V32" s="54">
        <v>0</v>
      </c>
      <c r="W32" s="54">
        <v>0</v>
      </c>
      <c r="X32" s="54">
        <v>0</v>
      </c>
      <c r="Y32" s="54">
        <v>0</v>
      </c>
      <c r="Z32" s="54">
        <v>0</v>
      </c>
      <c r="AA32" s="54">
        <v>0</v>
      </c>
      <c r="AB32" s="54">
        <v>0</v>
      </c>
      <c r="AC32" s="54">
        <v>0</v>
      </c>
      <c r="AD32" s="54">
        <v>0</v>
      </c>
      <c r="AE32" s="54">
        <v>0</v>
      </c>
      <c r="AF32" s="54">
        <v>0</v>
      </c>
      <c r="AG32" s="54">
        <v>0</v>
      </c>
      <c r="AH32" s="54">
        <v>0</v>
      </c>
      <c r="AI32" s="54">
        <v>0</v>
      </c>
      <c r="AJ32" s="54">
        <v>0</v>
      </c>
      <c r="AK32" s="54">
        <v>0</v>
      </c>
      <c r="AL32" s="54">
        <v>0</v>
      </c>
      <c r="AM32" s="54">
        <v>0</v>
      </c>
      <c r="AN32" s="54">
        <v>0</v>
      </c>
      <c r="AO32" s="54">
        <v>0</v>
      </c>
      <c r="AP32" s="54">
        <v>0</v>
      </c>
    </row>
    <row r="33" spans="1:42" ht="15.75" customHeight="1" x14ac:dyDescent="0.35">
      <c r="A33" s="51"/>
      <c r="B33" s="51"/>
      <c r="C33" s="51"/>
      <c r="D33" s="51"/>
      <c r="E33" s="51"/>
      <c r="F33" s="51"/>
      <c r="G33" s="51"/>
      <c r="H33" s="51"/>
      <c r="I33" s="63" t="s">
        <v>536</v>
      </c>
      <c r="J33" s="18" t="s">
        <v>5</v>
      </c>
      <c r="K33" s="109">
        <v>0</v>
      </c>
      <c r="L33" s="54">
        <v>0</v>
      </c>
      <c r="M33" s="54">
        <v>0</v>
      </c>
      <c r="N33" s="54">
        <v>0</v>
      </c>
      <c r="O33" s="54">
        <v>0</v>
      </c>
      <c r="P33" s="54">
        <v>0</v>
      </c>
      <c r="Q33" s="54">
        <v>0</v>
      </c>
      <c r="R33" s="54">
        <v>0</v>
      </c>
      <c r="S33" s="54">
        <v>0</v>
      </c>
      <c r="T33" s="54">
        <v>0</v>
      </c>
      <c r="U33" s="54">
        <v>0</v>
      </c>
      <c r="V33" s="54">
        <v>0</v>
      </c>
      <c r="W33" s="54">
        <v>0</v>
      </c>
      <c r="X33" s="54">
        <v>0</v>
      </c>
      <c r="Y33" s="54">
        <v>0</v>
      </c>
      <c r="Z33" s="54">
        <v>0</v>
      </c>
      <c r="AA33" s="54">
        <v>0</v>
      </c>
      <c r="AB33" s="54">
        <v>0</v>
      </c>
      <c r="AC33" s="54">
        <v>0</v>
      </c>
      <c r="AD33" s="54">
        <v>0</v>
      </c>
      <c r="AE33" s="54">
        <v>0</v>
      </c>
      <c r="AF33" s="54">
        <v>0</v>
      </c>
      <c r="AG33" s="54">
        <v>0</v>
      </c>
      <c r="AH33" s="54">
        <v>0</v>
      </c>
      <c r="AI33" s="54">
        <v>0</v>
      </c>
      <c r="AJ33" s="54">
        <v>0</v>
      </c>
      <c r="AK33" s="54">
        <v>0</v>
      </c>
      <c r="AL33" s="54">
        <v>0</v>
      </c>
      <c r="AM33" s="54">
        <v>0</v>
      </c>
      <c r="AN33" s="54">
        <v>0</v>
      </c>
      <c r="AO33" s="54">
        <v>0</v>
      </c>
      <c r="AP33" s="54">
        <v>0</v>
      </c>
    </row>
    <row r="34" spans="1:42" ht="15.75" customHeight="1" x14ac:dyDescent="0.35">
      <c r="A34" s="51"/>
      <c r="B34" s="51"/>
      <c r="C34" s="51"/>
      <c r="D34" s="51"/>
      <c r="E34" s="51"/>
      <c r="F34" s="51"/>
      <c r="G34" s="51"/>
      <c r="H34" s="51"/>
      <c r="I34" s="63" t="s">
        <v>536</v>
      </c>
      <c r="J34" s="18" t="s">
        <v>7</v>
      </c>
      <c r="K34" s="109">
        <v>0</v>
      </c>
      <c r="L34" s="54">
        <v>0</v>
      </c>
      <c r="M34" s="54">
        <v>0</v>
      </c>
      <c r="N34" s="54">
        <v>0</v>
      </c>
      <c r="O34" s="54">
        <v>0</v>
      </c>
      <c r="P34" s="54">
        <v>0</v>
      </c>
      <c r="Q34" s="54">
        <v>0</v>
      </c>
      <c r="R34" s="54">
        <v>0</v>
      </c>
      <c r="S34" s="54">
        <v>0</v>
      </c>
      <c r="T34" s="54">
        <v>0</v>
      </c>
      <c r="U34" s="54">
        <v>0</v>
      </c>
      <c r="V34" s="54">
        <v>0</v>
      </c>
      <c r="W34" s="54">
        <v>0</v>
      </c>
      <c r="X34" s="54">
        <v>0</v>
      </c>
      <c r="Y34" s="54">
        <v>0</v>
      </c>
      <c r="Z34" s="54">
        <v>0</v>
      </c>
      <c r="AA34" s="54">
        <v>0</v>
      </c>
      <c r="AB34" s="54">
        <v>0</v>
      </c>
      <c r="AC34" s="54">
        <v>0</v>
      </c>
      <c r="AD34" s="54">
        <v>0</v>
      </c>
      <c r="AE34" s="54">
        <v>0</v>
      </c>
      <c r="AF34" s="54">
        <v>0</v>
      </c>
      <c r="AG34" s="54">
        <v>0</v>
      </c>
      <c r="AH34" s="54">
        <v>0</v>
      </c>
      <c r="AI34" s="54">
        <v>0</v>
      </c>
      <c r="AJ34" s="54">
        <v>0</v>
      </c>
      <c r="AK34" s="54">
        <v>0</v>
      </c>
      <c r="AL34" s="54">
        <v>0</v>
      </c>
      <c r="AM34" s="54">
        <v>0</v>
      </c>
      <c r="AN34" s="54">
        <v>0</v>
      </c>
      <c r="AO34" s="54">
        <v>0</v>
      </c>
      <c r="AP34" s="54">
        <v>0</v>
      </c>
    </row>
    <row r="35" spans="1:42" ht="15.75" customHeight="1" x14ac:dyDescent="0.35">
      <c r="A35" s="51"/>
      <c r="B35" s="51"/>
      <c r="C35" s="51"/>
      <c r="D35" s="51"/>
      <c r="E35" s="51"/>
      <c r="F35" s="51"/>
      <c r="G35" s="51"/>
      <c r="H35" s="51"/>
      <c r="I35" s="63" t="s">
        <v>536</v>
      </c>
      <c r="J35" s="18" t="s">
        <v>8</v>
      </c>
      <c r="K35" s="109">
        <v>0</v>
      </c>
      <c r="L35" s="54">
        <v>0</v>
      </c>
      <c r="M35" s="54">
        <v>0</v>
      </c>
      <c r="N35" s="54">
        <v>0</v>
      </c>
      <c r="O35" s="54">
        <v>0</v>
      </c>
      <c r="P35" s="54">
        <v>0</v>
      </c>
      <c r="Q35" s="54">
        <v>0</v>
      </c>
      <c r="R35" s="54">
        <v>0</v>
      </c>
      <c r="S35" s="54">
        <v>0</v>
      </c>
      <c r="T35" s="54">
        <v>0</v>
      </c>
      <c r="U35" s="54">
        <v>0</v>
      </c>
      <c r="V35" s="54">
        <v>0</v>
      </c>
      <c r="W35" s="54">
        <v>0</v>
      </c>
      <c r="X35" s="54">
        <v>0</v>
      </c>
      <c r="Y35" s="54">
        <v>0</v>
      </c>
      <c r="Z35" s="54">
        <v>0</v>
      </c>
      <c r="AA35" s="54">
        <v>0</v>
      </c>
      <c r="AB35" s="54">
        <v>0</v>
      </c>
      <c r="AC35" s="54">
        <v>0</v>
      </c>
      <c r="AD35" s="54">
        <v>0</v>
      </c>
      <c r="AE35" s="54">
        <v>0</v>
      </c>
      <c r="AF35" s="54">
        <v>0</v>
      </c>
      <c r="AG35" s="54">
        <v>0</v>
      </c>
      <c r="AH35" s="54">
        <v>0</v>
      </c>
      <c r="AI35" s="54">
        <v>0</v>
      </c>
      <c r="AJ35" s="54">
        <v>0</v>
      </c>
      <c r="AK35" s="54">
        <v>0</v>
      </c>
      <c r="AL35" s="54">
        <v>0</v>
      </c>
      <c r="AM35" s="54">
        <v>0</v>
      </c>
      <c r="AN35" s="54">
        <v>0</v>
      </c>
      <c r="AO35" s="54">
        <v>0</v>
      </c>
      <c r="AP35" s="54">
        <v>0</v>
      </c>
    </row>
    <row r="36" spans="1:42" ht="15.75" customHeight="1" x14ac:dyDescent="0.35">
      <c r="A36" s="51"/>
      <c r="B36" s="51"/>
      <c r="C36" s="51"/>
      <c r="D36" s="51"/>
      <c r="E36" s="51"/>
      <c r="F36" s="51"/>
      <c r="G36" s="51"/>
      <c r="H36" s="51"/>
      <c r="I36" s="63" t="s">
        <v>536</v>
      </c>
      <c r="J36" s="18" t="s">
        <v>93</v>
      </c>
      <c r="K36" s="109">
        <v>0</v>
      </c>
      <c r="L36" s="54">
        <v>0</v>
      </c>
      <c r="M36" s="54">
        <v>0</v>
      </c>
      <c r="N36" s="54">
        <v>0</v>
      </c>
      <c r="O36" s="54">
        <v>0</v>
      </c>
      <c r="P36" s="54">
        <v>0</v>
      </c>
      <c r="Q36" s="54">
        <v>0</v>
      </c>
      <c r="R36" s="54">
        <v>0</v>
      </c>
      <c r="S36" s="54">
        <v>0</v>
      </c>
      <c r="T36" s="54">
        <v>0</v>
      </c>
      <c r="U36" s="54">
        <v>0</v>
      </c>
      <c r="V36" s="54">
        <v>0</v>
      </c>
      <c r="W36" s="54">
        <v>0</v>
      </c>
      <c r="X36" s="54">
        <v>0</v>
      </c>
      <c r="Y36" s="54">
        <v>0</v>
      </c>
      <c r="Z36" s="54">
        <v>0</v>
      </c>
      <c r="AA36" s="54">
        <v>0</v>
      </c>
      <c r="AB36" s="54">
        <v>0</v>
      </c>
      <c r="AC36" s="54">
        <v>0</v>
      </c>
      <c r="AD36" s="54">
        <v>0</v>
      </c>
      <c r="AE36" s="54">
        <v>0</v>
      </c>
      <c r="AF36" s="54">
        <v>0</v>
      </c>
      <c r="AG36" s="54">
        <v>0</v>
      </c>
      <c r="AH36" s="54">
        <v>0</v>
      </c>
      <c r="AI36" s="54">
        <v>0</v>
      </c>
      <c r="AJ36" s="54">
        <v>0</v>
      </c>
      <c r="AK36" s="54">
        <v>0</v>
      </c>
      <c r="AL36" s="54">
        <v>0</v>
      </c>
      <c r="AM36" s="54">
        <v>0</v>
      </c>
      <c r="AN36" s="54">
        <v>0</v>
      </c>
      <c r="AO36" s="54">
        <v>0</v>
      </c>
      <c r="AP36" s="54">
        <v>0</v>
      </c>
    </row>
    <row r="37" spans="1:42" ht="15.75" customHeight="1" x14ac:dyDescent="0.35">
      <c r="A37" s="51"/>
      <c r="B37" s="51"/>
      <c r="C37" s="51"/>
      <c r="D37" s="51"/>
      <c r="E37" s="51"/>
      <c r="F37" s="51"/>
      <c r="G37" s="51"/>
      <c r="H37" s="51"/>
      <c r="I37" s="63" t="s">
        <v>536</v>
      </c>
      <c r="J37" s="18" t="s">
        <v>94</v>
      </c>
      <c r="K37" s="109">
        <v>0</v>
      </c>
      <c r="L37" s="54">
        <v>0</v>
      </c>
      <c r="M37" s="54">
        <v>0</v>
      </c>
      <c r="N37" s="54">
        <v>0</v>
      </c>
      <c r="O37" s="54">
        <v>0</v>
      </c>
      <c r="P37" s="54">
        <v>0</v>
      </c>
      <c r="Q37" s="54">
        <v>0</v>
      </c>
      <c r="R37" s="54">
        <v>0</v>
      </c>
      <c r="S37" s="54">
        <v>0</v>
      </c>
      <c r="T37" s="54">
        <v>0</v>
      </c>
      <c r="U37" s="54">
        <v>0</v>
      </c>
      <c r="V37" s="54">
        <v>0</v>
      </c>
      <c r="W37" s="54">
        <v>0</v>
      </c>
      <c r="X37" s="54">
        <v>0</v>
      </c>
      <c r="Y37" s="54">
        <v>0</v>
      </c>
      <c r="Z37" s="54">
        <v>0</v>
      </c>
      <c r="AA37" s="54">
        <v>0</v>
      </c>
      <c r="AB37" s="54">
        <v>0</v>
      </c>
      <c r="AC37" s="54">
        <v>0</v>
      </c>
      <c r="AD37" s="54">
        <v>0</v>
      </c>
      <c r="AE37" s="54">
        <v>0</v>
      </c>
      <c r="AF37" s="54">
        <v>0</v>
      </c>
      <c r="AG37" s="54">
        <v>0</v>
      </c>
      <c r="AH37" s="54">
        <v>0</v>
      </c>
      <c r="AI37" s="54">
        <v>0</v>
      </c>
      <c r="AJ37" s="54">
        <v>0</v>
      </c>
      <c r="AK37" s="54">
        <v>0</v>
      </c>
      <c r="AL37" s="54">
        <v>0</v>
      </c>
      <c r="AM37" s="54">
        <v>0</v>
      </c>
      <c r="AN37" s="54">
        <v>0</v>
      </c>
      <c r="AO37" s="54">
        <v>0</v>
      </c>
      <c r="AP37" s="54">
        <v>0</v>
      </c>
    </row>
    <row r="38" spans="1:42" ht="15.75" customHeight="1" x14ac:dyDescent="0.35">
      <c r="A38" s="51"/>
      <c r="B38" s="51"/>
      <c r="C38" s="51"/>
      <c r="D38" s="51"/>
      <c r="E38" s="51"/>
      <c r="F38" s="51"/>
      <c r="G38" s="51"/>
      <c r="H38" s="51"/>
      <c r="I38" s="63" t="s">
        <v>536</v>
      </c>
      <c r="J38" s="18" t="s">
        <v>95</v>
      </c>
      <c r="K38" s="109">
        <v>0</v>
      </c>
      <c r="L38" s="54">
        <v>0</v>
      </c>
      <c r="M38" s="54">
        <v>0</v>
      </c>
      <c r="N38" s="54">
        <v>0</v>
      </c>
      <c r="O38" s="54">
        <v>0</v>
      </c>
      <c r="P38" s="54">
        <v>0</v>
      </c>
      <c r="Q38" s="54">
        <v>0</v>
      </c>
      <c r="R38" s="54">
        <v>0</v>
      </c>
      <c r="S38" s="54">
        <v>0</v>
      </c>
      <c r="T38" s="54">
        <v>0</v>
      </c>
      <c r="U38" s="54">
        <v>0</v>
      </c>
      <c r="V38" s="54">
        <v>0</v>
      </c>
      <c r="W38" s="54">
        <v>0</v>
      </c>
      <c r="X38" s="54">
        <v>0</v>
      </c>
      <c r="Y38" s="54">
        <v>0</v>
      </c>
      <c r="Z38" s="54">
        <v>0</v>
      </c>
      <c r="AA38" s="54">
        <v>0</v>
      </c>
      <c r="AB38" s="54">
        <v>0</v>
      </c>
      <c r="AC38" s="54">
        <v>0</v>
      </c>
      <c r="AD38" s="54">
        <v>0</v>
      </c>
      <c r="AE38" s="54">
        <v>0</v>
      </c>
      <c r="AF38" s="54">
        <v>0</v>
      </c>
      <c r="AG38" s="54">
        <v>0</v>
      </c>
      <c r="AH38" s="54">
        <v>0</v>
      </c>
      <c r="AI38" s="54">
        <v>0</v>
      </c>
      <c r="AJ38" s="54">
        <v>0</v>
      </c>
      <c r="AK38" s="54">
        <v>0</v>
      </c>
      <c r="AL38" s="54">
        <v>0</v>
      </c>
      <c r="AM38" s="54">
        <v>0</v>
      </c>
      <c r="AN38" s="54">
        <v>0</v>
      </c>
      <c r="AO38" s="54">
        <v>0</v>
      </c>
      <c r="AP38" s="54">
        <v>0</v>
      </c>
    </row>
    <row r="39" spans="1:42" ht="15.75" customHeight="1" x14ac:dyDescent="0.35">
      <c r="A39" s="51"/>
      <c r="B39" s="51"/>
      <c r="C39" s="51"/>
      <c r="D39" s="51"/>
      <c r="E39" s="51"/>
      <c r="F39" s="51"/>
      <c r="G39" s="51"/>
      <c r="H39" s="51"/>
      <c r="I39" s="63" t="s">
        <v>536</v>
      </c>
      <c r="J39" s="18" t="s">
        <v>96</v>
      </c>
      <c r="K39" s="109">
        <v>0</v>
      </c>
      <c r="L39" s="54">
        <v>0</v>
      </c>
      <c r="M39" s="54">
        <v>0</v>
      </c>
      <c r="N39" s="54">
        <v>0</v>
      </c>
      <c r="O39" s="54">
        <v>0</v>
      </c>
      <c r="P39" s="54">
        <v>0</v>
      </c>
      <c r="Q39" s="54">
        <v>0</v>
      </c>
      <c r="R39" s="54">
        <v>0</v>
      </c>
      <c r="S39" s="54">
        <v>0</v>
      </c>
      <c r="T39" s="54">
        <v>0</v>
      </c>
      <c r="U39" s="54">
        <v>0</v>
      </c>
      <c r="V39" s="54">
        <v>0</v>
      </c>
      <c r="W39" s="54">
        <v>0</v>
      </c>
      <c r="X39" s="54">
        <v>0</v>
      </c>
      <c r="Y39" s="54">
        <v>0</v>
      </c>
      <c r="Z39" s="54">
        <v>0</v>
      </c>
      <c r="AA39" s="54">
        <v>0</v>
      </c>
      <c r="AB39" s="54">
        <v>0</v>
      </c>
      <c r="AC39" s="54">
        <v>0</v>
      </c>
      <c r="AD39" s="54">
        <v>0</v>
      </c>
      <c r="AE39" s="54">
        <v>0</v>
      </c>
      <c r="AF39" s="54">
        <v>0</v>
      </c>
      <c r="AG39" s="54">
        <v>0</v>
      </c>
      <c r="AH39" s="54">
        <v>0</v>
      </c>
      <c r="AI39" s="54">
        <v>0</v>
      </c>
      <c r="AJ39" s="54">
        <v>0</v>
      </c>
      <c r="AK39" s="54">
        <v>0</v>
      </c>
      <c r="AL39" s="54">
        <v>0</v>
      </c>
      <c r="AM39" s="54">
        <v>0</v>
      </c>
      <c r="AN39" s="54">
        <v>0</v>
      </c>
      <c r="AO39" s="54">
        <v>0</v>
      </c>
      <c r="AP39" s="54">
        <v>0</v>
      </c>
    </row>
    <row r="40" spans="1:42" ht="15.75" customHeight="1" x14ac:dyDescent="0.35">
      <c r="A40" s="51"/>
      <c r="B40" s="51"/>
      <c r="C40" s="51"/>
      <c r="D40" s="51"/>
      <c r="E40" s="51"/>
      <c r="F40" s="51"/>
      <c r="G40" s="51"/>
      <c r="H40" s="51"/>
      <c r="I40" s="63" t="s">
        <v>536</v>
      </c>
      <c r="J40" s="51"/>
      <c r="K40" s="109"/>
      <c r="L40" s="51"/>
      <c r="M40" s="51"/>
      <c r="N40" s="51"/>
      <c r="AO40" s="51"/>
      <c r="AP40" s="51"/>
    </row>
    <row r="41" spans="1:42" ht="15.75" customHeight="1" x14ac:dyDescent="0.35">
      <c r="A41" s="51"/>
      <c r="B41" s="51"/>
      <c r="C41" s="51"/>
      <c r="D41" s="51"/>
      <c r="E41" s="51"/>
      <c r="F41" s="51"/>
      <c r="G41" s="51"/>
      <c r="H41" s="18" t="s">
        <v>482</v>
      </c>
      <c r="I41" s="63" t="s">
        <v>536</v>
      </c>
      <c r="J41" s="51"/>
      <c r="K41" s="109"/>
      <c r="L41" s="51"/>
      <c r="M41" s="51"/>
      <c r="N41" s="51"/>
      <c r="AO41" s="51"/>
      <c r="AP41" s="51"/>
    </row>
    <row r="42" spans="1:42" ht="15.75" customHeight="1" x14ac:dyDescent="0.35">
      <c r="A42" s="51"/>
      <c r="B42" s="51"/>
      <c r="C42" s="51"/>
      <c r="D42" s="51"/>
      <c r="E42" s="51"/>
      <c r="F42" s="51"/>
      <c r="G42" s="51"/>
      <c r="H42" s="51"/>
      <c r="I42" s="63" t="s">
        <v>536</v>
      </c>
      <c r="J42" s="18" t="s">
        <v>1</v>
      </c>
      <c r="K42" s="110">
        <v>2019</v>
      </c>
      <c r="L42" s="18">
        <v>2020</v>
      </c>
      <c r="M42" s="18">
        <v>2021</v>
      </c>
      <c r="N42" s="18">
        <v>2022</v>
      </c>
      <c r="O42" s="18">
        <v>2023</v>
      </c>
      <c r="P42" s="18">
        <v>2024</v>
      </c>
      <c r="Q42" s="18">
        <v>2025</v>
      </c>
      <c r="R42" s="18">
        <v>2026</v>
      </c>
      <c r="S42" s="18">
        <v>2027</v>
      </c>
      <c r="T42" s="18">
        <v>2028</v>
      </c>
      <c r="U42" s="18">
        <v>2029</v>
      </c>
      <c r="V42" s="18">
        <v>2030</v>
      </c>
      <c r="W42" s="18">
        <v>2031</v>
      </c>
      <c r="X42" s="18">
        <v>2032</v>
      </c>
      <c r="Y42" s="18">
        <v>2033</v>
      </c>
      <c r="Z42" s="18">
        <v>2034</v>
      </c>
      <c r="AA42" s="18">
        <v>2035</v>
      </c>
      <c r="AB42" s="18">
        <v>2036</v>
      </c>
      <c r="AC42" s="18">
        <v>2037</v>
      </c>
      <c r="AD42" s="18">
        <v>2038</v>
      </c>
      <c r="AE42" s="18">
        <v>2039</v>
      </c>
      <c r="AF42" s="18">
        <v>2040</v>
      </c>
      <c r="AG42" s="18">
        <v>2041</v>
      </c>
      <c r="AH42" s="18">
        <v>2042</v>
      </c>
      <c r="AI42" s="18">
        <v>2043</v>
      </c>
      <c r="AJ42" s="18">
        <v>2044</v>
      </c>
      <c r="AK42" s="18">
        <v>2045</v>
      </c>
      <c r="AL42" s="18">
        <v>2046</v>
      </c>
      <c r="AM42" s="18">
        <v>2047</v>
      </c>
      <c r="AN42" s="18">
        <v>2048</v>
      </c>
      <c r="AO42" s="18">
        <v>2049</v>
      </c>
      <c r="AP42" s="18">
        <v>2050</v>
      </c>
    </row>
    <row r="43" spans="1:42" ht="15.75" customHeight="1" x14ac:dyDescent="0.35">
      <c r="A43" s="51"/>
      <c r="B43" s="52" t="s">
        <v>483</v>
      </c>
      <c r="C43" s="52" t="s">
        <v>484</v>
      </c>
      <c r="D43" s="52" t="s">
        <v>485</v>
      </c>
      <c r="E43" s="52" t="s">
        <v>486</v>
      </c>
      <c r="F43" s="52" t="s">
        <v>487</v>
      </c>
      <c r="G43" s="52" t="s">
        <v>488</v>
      </c>
      <c r="H43" s="52" t="s">
        <v>489</v>
      </c>
      <c r="I43" s="63" t="s">
        <v>536</v>
      </c>
      <c r="J43" s="18" t="s">
        <v>2</v>
      </c>
      <c r="K43" s="111">
        <v>88910455933905.547</v>
      </c>
      <c r="L43" s="53">
        <v>89164750812837.172</v>
      </c>
      <c r="M43" s="53">
        <v>89290635039585.813</v>
      </c>
      <c r="N43" s="53">
        <v>89375094527390.953</v>
      </c>
      <c r="O43" s="53">
        <v>89652127666537.875</v>
      </c>
      <c r="P43" s="53">
        <v>89831247484315.422</v>
      </c>
      <c r="Q43" s="53">
        <v>90046763967025.813</v>
      </c>
      <c r="R43" s="53">
        <v>90447722274047.094</v>
      </c>
      <c r="S43" s="53">
        <v>90943302166601</v>
      </c>
      <c r="T43" s="53">
        <v>91508762072426.219</v>
      </c>
      <c r="U43" s="53">
        <v>92166432473473.328</v>
      </c>
      <c r="V43" s="53">
        <v>93011179410833.438</v>
      </c>
      <c r="W43" s="53">
        <v>94055521728427.703</v>
      </c>
      <c r="X43" s="53">
        <v>95243862053702.078</v>
      </c>
      <c r="Y43" s="53">
        <v>96499744518263.359</v>
      </c>
      <c r="Z43" s="53">
        <v>97852946796667.156</v>
      </c>
      <c r="AA43" s="53">
        <v>99293867856015.969</v>
      </c>
      <c r="AB43" s="53">
        <v>100838259014110.7</v>
      </c>
      <c r="AC43" s="53">
        <v>102458628613441.59</v>
      </c>
      <c r="AD43" s="53">
        <v>104113077169851.7</v>
      </c>
      <c r="AE43" s="53">
        <v>105848324789364.91</v>
      </c>
      <c r="AF43" s="53">
        <v>107687001623904.3</v>
      </c>
      <c r="AG43" s="53">
        <v>109388134397542.8</v>
      </c>
      <c r="AH43" s="53">
        <v>111162441927061.41</v>
      </c>
      <c r="AI43" s="53">
        <v>112991960612052.2</v>
      </c>
      <c r="AJ43" s="53">
        <v>114865321200367.59</v>
      </c>
      <c r="AK43" s="53">
        <v>116796748912662.2</v>
      </c>
      <c r="AL43" s="53">
        <v>118813582291923.8</v>
      </c>
      <c r="AM43" s="53">
        <v>120935567881985.59</v>
      </c>
      <c r="AN43" s="53">
        <v>121931158993638.91</v>
      </c>
      <c r="AO43" s="53">
        <v>122748460986642.2</v>
      </c>
      <c r="AP43" s="53">
        <v>123577655582681.8</v>
      </c>
    </row>
    <row r="44" spans="1:42" ht="15.75" customHeight="1" x14ac:dyDescent="0.35">
      <c r="A44" s="51"/>
      <c r="B44" s="51"/>
      <c r="C44" s="51"/>
      <c r="D44" s="51"/>
      <c r="E44" s="51"/>
      <c r="F44" s="51"/>
      <c r="G44" s="51"/>
      <c r="H44" s="51"/>
      <c r="I44" s="63" t="s">
        <v>536</v>
      </c>
      <c r="J44" s="18" t="s">
        <v>3</v>
      </c>
      <c r="K44" s="109">
        <v>0</v>
      </c>
      <c r="L44" s="54">
        <v>0</v>
      </c>
      <c r="M44" s="54">
        <v>0</v>
      </c>
      <c r="N44" s="54">
        <v>0</v>
      </c>
      <c r="O44" s="54">
        <v>0</v>
      </c>
      <c r="P44" s="54">
        <v>0</v>
      </c>
      <c r="Q44" s="54">
        <v>0</v>
      </c>
      <c r="R44" s="54">
        <v>0</v>
      </c>
      <c r="S44" s="54">
        <v>0</v>
      </c>
      <c r="T44" s="54">
        <v>0</v>
      </c>
      <c r="U44" s="54">
        <v>0</v>
      </c>
      <c r="V44" s="54">
        <v>0</v>
      </c>
      <c r="W44" s="54">
        <v>0</v>
      </c>
      <c r="X44" s="54">
        <v>0</v>
      </c>
      <c r="Y44" s="54">
        <v>0</v>
      </c>
      <c r="Z44" s="54">
        <v>0</v>
      </c>
      <c r="AA44" s="54">
        <v>0</v>
      </c>
      <c r="AB44" s="54">
        <v>0</v>
      </c>
      <c r="AC44" s="54">
        <v>0</v>
      </c>
      <c r="AD44" s="54">
        <v>0</v>
      </c>
      <c r="AE44" s="54">
        <v>0</v>
      </c>
      <c r="AF44" s="54">
        <v>0</v>
      </c>
      <c r="AG44" s="54">
        <v>0</v>
      </c>
      <c r="AH44" s="54">
        <v>0</v>
      </c>
      <c r="AI44" s="54">
        <v>0</v>
      </c>
      <c r="AJ44" s="54">
        <v>0</v>
      </c>
      <c r="AK44" s="54">
        <v>0</v>
      </c>
      <c r="AL44" s="54">
        <v>0</v>
      </c>
      <c r="AM44" s="54">
        <v>0</v>
      </c>
      <c r="AN44" s="54">
        <v>0</v>
      </c>
      <c r="AO44" s="54">
        <v>0</v>
      </c>
      <c r="AP44" s="54">
        <v>0</v>
      </c>
    </row>
    <row r="45" spans="1:42" ht="15.75" customHeight="1" x14ac:dyDescent="0.35">
      <c r="A45" s="51"/>
      <c r="B45" s="51"/>
      <c r="C45" s="51"/>
      <c r="D45" s="51"/>
      <c r="E45" s="51"/>
      <c r="F45" s="52" t="s">
        <v>490</v>
      </c>
      <c r="G45" s="52" t="s">
        <v>491</v>
      </c>
      <c r="H45" s="52" t="s">
        <v>492</v>
      </c>
      <c r="I45" s="63" t="s">
        <v>536</v>
      </c>
      <c r="J45" s="18" t="s">
        <v>4</v>
      </c>
      <c r="K45" s="111">
        <v>216750597730301.69</v>
      </c>
      <c r="L45" s="53">
        <v>217356676249994.5</v>
      </c>
      <c r="M45" s="53">
        <v>218071077123148.41</v>
      </c>
      <c r="N45" s="53">
        <v>218871949373312.81</v>
      </c>
      <c r="O45" s="53">
        <v>219849078099912.19</v>
      </c>
      <c r="P45" s="53">
        <v>220930396613436.69</v>
      </c>
      <c r="Q45" s="53">
        <v>222258222140634.91</v>
      </c>
      <c r="R45" s="53">
        <v>223871632939859.81</v>
      </c>
      <c r="S45" s="53">
        <v>225659722220452.59</v>
      </c>
      <c r="T45" s="53">
        <v>227609265317038.5</v>
      </c>
      <c r="U45" s="53">
        <v>229689200555119.81</v>
      </c>
      <c r="V45" s="53">
        <v>231831223607531.41</v>
      </c>
      <c r="W45" s="53">
        <v>234092456782774.31</v>
      </c>
      <c r="X45" s="53">
        <v>236361639494637.31</v>
      </c>
      <c r="Y45" s="53">
        <v>238637030902269.91</v>
      </c>
      <c r="Z45" s="53">
        <v>240870155231609.69</v>
      </c>
      <c r="AA45" s="53">
        <v>243153140066973.69</v>
      </c>
      <c r="AB45" s="53">
        <v>245470504172398.59</v>
      </c>
      <c r="AC45" s="53">
        <v>247651697079960.59</v>
      </c>
      <c r="AD45" s="53">
        <v>249790800423988.81</v>
      </c>
      <c r="AE45" s="53">
        <v>251895089449426.91</v>
      </c>
      <c r="AF45" s="53">
        <v>253917191981171</v>
      </c>
      <c r="AG45" s="53">
        <v>255590355708882</v>
      </c>
      <c r="AH45" s="53">
        <v>257215717332750.69</v>
      </c>
      <c r="AI45" s="53">
        <v>258769448819328.09</v>
      </c>
      <c r="AJ45" s="53">
        <v>260334942970153.41</v>
      </c>
      <c r="AK45" s="53">
        <v>261893442661342.31</v>
      </c>
      <c r="AL45" s="53">
        <v>263448039735758.41</v>
      </c>
      <c r="AM45" s="53">
        <v>265023049063145.91</v>
      </c>
      <c r="AN45" s="53">
        <v>266620838634276.81</v>
      </c>
      <c r="AO45" s="53">
        <v>268241923032886.5</v>
      </c>
      <c r="AP45" s="53">
        <v>269894557381396.09</v>
      </c>
    </row>
    <row r="46" spans="1:42" ht="15.75" customHeight="1" x14ac:dyDescent="0.35">
      <c r="A46" s="51"/>
      <c r="B46" s="51"/>
      <c r="C46" s="51"/>
      <c r="D46" s="51"/>
      <c r="E46" s="51"/>
      <c r="F46" s="51"/>
      <c r="G46" s="51"/>
      <c r="H46" s="52" t="s">
        <v>493</v>
      </c>
      <c r="I46" s="63" t="s">
        <v>536</v>
      </c>
      <c r="J46" s="18" t="s">
        <v>5</v>
      </c>
      <c r="K46" s="111">
        <v>6534099479.9803247</v>
      </c>
      <c r="L46" s="53">
        <v>6033543426.034421</v>
      </c>
      <c r="M46" s="53">
        <v>5567157367.5417118</v>
      </c>
      <c r="N46" s="53">
        <v>5136817577.9315977</v>
      </c>
      <c r="O46" s="53">
        <v>4749822308.891614</v>
      </c>
      <c r="P46" s="53">
        <v>4408392848.6042213</v>
      </c>
      <c r="Q46" s="53">
        <v>4123591733.5916619</v>
      </c>
      <c r="R46" s="53">
        <v>3903876943.1201148</v>
      </c>
      <c r="S46" s="53">
        <v>3749312368.2579002</v>
      </c>
      <c r="T46" s="53">
        <v>3662174853.9430661</v>
      </c>
      <c r="U46" s="53">
        <v>3641992026.3212738</v>
      </c>
      <c r="V46" s="53">
        <v>3682047973.1659698</v>
      </c>
      <c r="W46" s="53">
        <v>3781765518.2644749</v>
      </c>
      <c r="X46" s="53">
        <v>3934451969.9024739</v>
      </c>
      <c r="Y46" s="53">
        <v>4140506864.8623381</v>
      </c>
      <c r="Z46" s="53">
        <v>4397651522.5653477</v>
      </c>
      <c r="AA46" s="53">
        <v>4713823859.3691902</v>
      </c>
      <c r="AB46" s="53">
        <v>5094653819.9862289</v>
      </c>
      <c r="AC46" s="53">
        <v>5541048544.4515238</v>
      </c>
      <c r="AD46" s="53">
        <v>6070287993.1057634</v>
      </c>
      <c r="AE46" s="53">
        <v>6696140916.335041</v>
      </c>
      <c r="AF46" s="53">
        <v>7436416594.9881067</v>
      </c>
      <c r="AG46" s="53">
        <v>8331389104.6587439</v>
      </c>
      <c r="AH46" s="53">
        <v>9394391922.3201962</v>
      </c>
      <c r="AI46" s="53">
        <v>10656080667.512461</v>
      </c>
      <c r="AJ46" s="53">
        <v>12157788459.588699</v>
      </c>
      <c r="AK46" s="53">
        <v>13929014037.225451</v>
      </c>
      <c r="AL46" s="53">
        <v>15991030534.359619</v>
      </c>
      <c r="AM46" s="53">
        <v>18347868025.669979</v>
      </c>
      <c r="AN46" s="53">
        <v>20972898124.0313</v>
      </c>
      <c r="AO46" s="53">
        <v>23803723860.997799</v>
      </c>
      <c r="AP46" s="53">
        <v>26740578921.93853</v>
      </c>
    </row>
    <row r="47" spans="1:42" ht="15.75" customHeight="1" x14ac:dyDescent="0.35">
      <c r="A47" s="51"/>
      <c r="B47" s="51"/>
      <c r="C47" s="51"/>
      <c r="D47" s="51"/>
      <c r="E47" s="51"/>
      <c r="F47" s="51"/>
      <c r="G47" s="51"/>
      <c r="H47" s="51"/>
      <c r="I47" s="63" t="s">
        <v>536</v>
      </c>
      <c r="J47" s="18" t="s">
        <v>7</v>
      </c>
      <c r="K47" s="109">
        <v>0</v>
      </c>
      <c r="L47" s="54">
        <v>0</v>
      </c>
      <c r="M47" s="54">
        <v>0</v>
      </c>
      <c r="N47" s="54">
        <v>0</v>
      </c>
      <c r="O47" s="54">
        <v>0</v>
      </c>
      <c r="P47" s="54">
        <v>0</v>
      </c>
      <c r="Q47" s="54">
        <v>0</v>
      </c>
      <c r="R47" s="54">
        <v>0</v>
      </c>
      <c r="S47" s="54">
        <v>0</v>
      </c>
      <c r="T47" s="54">
        <v>0</v>
      </c>
      <c r="U47" s="54">
        <v>0</v>
      </c>
      <c r="V47" s="54">
        <v>0</v>
      </c>
      <c r="W47" s="54">
        <v>0</v>
      </c>
      <c r="X47" s="54">
        <v>0</v>
      </c>
      <c r="Y47" s="54">
        <v>0</v>
      </c>
      <c r="Z47" s="54">
        <v>0</v>
      </c>
      <c r="AA47" s="54">
        <v>0</v>
      </c>
      <c r="AB47" s="54">
        <v>0</v>
      </c>
      <c r="AC47" s="54">
        <v>0</v>
      </c>
      <c r="AD47" s="54">
        <v>0</v>
      </c>
      <c r="AE47" s="54">
        <v>0</v>
      </c>
      <c r="AF47" s="54">
        <v>0</v>
      </c>
      <c r="AG47" s="54">
        <v>0</v>
      </c>
      <c r="AH47" s="54">
        <v>0</v>
      </c>
      <c r="AI47" s="54">
        <v>0</v>
      </c>
      <c r="AJ47" s="54">
        <v>0</v>
      </c>
      <c r="AK47" s="54">
        <v>0</v>
      </c>
      <c r="AL47" s="54">
        <v>0</v>
      </c>
      <c r="AM47" s="54">
        <v>0</v>
      </c>
      <c r="AN47" s="54">
        <v>0</v>
      </c>
      <c r="AO47" s="54">
        <v>0</v>
      </c>
      <c r="AP47" s="54">
        <v>0</v>
      </c>
    </row>
    <row r="48" spans="1:42" ht="15.75" customHeight="1" x14ac:dyDescent="0.35">
      <c r="A48" s="51"/>
      <c r="B48" s="51"/>
      <c r="C48" s="51"/>
      <c r="D48" s="51"/>
      <c r="E48" s="51"/>
      <c r="F48" s="51"/>
      <c r="G48" s="51"/>
      <c r="H48" s="51"/>
      <c r="I48" s="63" t="s">
        <v>536</v>
      </c>
      <c r="J48" s="18" t="s">
        <v>8</v>
      </c>
      <c r="K48" s="109">
        <v>0</v>
      </c>
      <c r="L48" s="54">
        <v>0</v>
      </c>
      <c r="M48" s="54">
        <v>0</v>
      </c>
      <c r="N48" s="54">
        <v>0</v>
      </c>
      <c r="O48" s="54">
        <v>0</v>
      </c>
      <c r="P48" s="54">
        <v>0</v>
      </c>
      <c r="Q48" s="54">
        <v>0</v>
      </c>
      <c r="R48" s="54">
        <v>0</v>
      </c>
      <c r="S48" s="54">
        <v>0</v>
      </c>
      <c r="T48" s="54">
        <v>0</v>
      </c>
      <c r="U48" s="54">
        <v>0</v>
      </c>
      <c r="V48" s="54">
        <v>0</v>
      </c>
      <c r="W48" s="54">
        <v>0</v>
      </c>
      <c r="X48" s="54">
        <v>0</v>
      </c>
      <c r="Y48" s="54">
        <v>0</v>
      </c>
      <c r="Z48" s="54">
        <v>0</v>
      </c>
      <c r="AA48" s="54">
        <v>0</v>
      </c>
      <c r="AB48" s="54">
        <v>0</v>
      </c>
      <c r="AC48" s="54">
        <v>0</v>
      </c>
      <c r="AD48" s="54">
        <v>0</v>
      </c>
      <c r="AE48" s="54">
        <v>0</v>
      </c>
      <c r="AF48" s="54">
        <v>0</v>
      </c>
      <c r="AG48" s="54">
        <v>0</v>
      </c>
      <c r="AH48" s="54">
        <v>0</v>
      </c>
      <c r="AI48" s="54">
        <v>0</v>
      </c>
      <c r="AJ48" s="54">
        <v>0</v>
      </c>
      <c r="AK48" s="54">
        <v>0</v>
      </c>
      <c r="AL48" s="54">
        <v>0</v>
      </c>
      <c r="AM48" s="54">
        <v>0</v>
      </c>
      <c r="AN48" s="54">
        <v>0</v>
      </c>
      <c r="AO48" s="54">
        <v>0</v>
      </c>
      <c r="AP48" s="54">
        <v>0</v>
      </c>
    </row>
    <row r="49" spans="1:42" ht="15.75" customHeight="1" x14ac:dyDescent="0.35">
      <c r="A49" s="51"/>
      <c r="B49" s="51"/>
      <c r="C49" s="51"/>
      <c r="D49" s="51"/>
      <c r="E49" s="51"/>
      <c r="F49" s="51"/>
      <c r="G49" s="51"/>
      <c r="H49" s="51"/>
      <c r="I49" s="63" t="s">
        <v>536</v>
      </c>
      <c r="J49" s="18" t="s">
        <v>93</v>
      </c>
      <c r="K49" s="109">
        <v>0</v>
      </c>
      <c r="L49" s="54">
        <v>0</v>
      </c>
      <c r="M49" s="54">
        <v>0</v>
      </c>
      <c r="N49" s="54">
        <v>0</v>
      </c>
      <c r="O49" s="54">
        <v>0</v>
      </c>
      <c r="P49" s="54">
        <v>0</v>
      </c>
      <c r="Q49" s="54">
        <v>0</v>
      </c>
      <c r="R49" s="54">
        <v>0</v>
      </c>
      <c r="S49" s="54">
        <v>0</v>
      </c>
      <c r="T49" s="54">
        <v>0</v>
      </c>
      <c r="U49" s="54">
        <v>0</v>
      </c>
      <c r="V49" s="54">
        <v>0</v>
      </c>
      <c r="W49" s="54">
        <v>0</v>
      </c>
      <c r="X49" s="54">
        <v>0</v>
      </c>
      <c r="Y49" s="54">
        <v>0</v>
      </c>
      <c r="Z49" s="54">
        <v>0</v>
      </c>
      <c r="AA49" s="54">
        <v>0</v>
      </c>
      <c r="AB49" s="54">
        <v>0</v>
      </c>
      <c r="AC49" s="54">
        <v>0</v>
      </c>
      <c r="AD49" s="54">
        <v>0</v>
      </c>
      <c r="AE49" s="54">
        <v>0</v>
      </c>
      <c r="AF49" s="54">
        <v>0</v>
      </c>
      <c r="AG49" s="54">
        <v>0</v>
      </c>
      <c r="AH49" s="54">
        <v>0</v>
      </c>
      <c r="AI49" s="54">
        <v>0</v>
      </c>
      <c r="AJ49" s="54">
        <v>0</v>
      </c>
      <c r="AK49" s="54">
        <v>0</v>
      </c>
      <c r="AL49" s="54">
        <v>0</v>
      </c>
      <c r="AM49" s="54">
        <v>0</v>
      </c>
      <c r="AN49" s="54">
        <v>0</v>
      </c>
      <c r="AO49" s="54">
        <v>0</v>
      </c>
      <c r="AP49" s="54">
        <v>0</v>
      </c>
    </row>
    <row r="50" spans="1:42" ht="15.75" customHeight="1" x14ac:dyDescent="0.35">
      <c r="A50" s="51"/>
      <c r="B50" s="51"/>
      <c r="C50" s="51"/>
      <c r="D50" s="51"/>
      <c r="E50" s="51"/>
      <c r="F50" s="51"/>
      <c r="G50" s="51"/>
      <c r="H50" s="51"/>
      <c r="I50" s="63" t="s">
        <v>536</v>
      </c>
      <c r="J50" s="18" t="s">
        <v>94</v>
      </c>
      <c r="K50" s="109">
        <v>0</v>
      </c>
      <c r="L50" s="54">
        <v>0</v>
      </c>
      <c r="M50" s="54">
        <v>0</v>
      </c>
      <c r="N50" s="54">
        <v>0</v>
      </c>
      <c r="O50" s="54">
        <v>0</v>
      </c>
      <c r="P50" s="54">
        <v>0</v>
      </c>
      <c r="Q50" s="54">
        <v>0</v>
      </c>
      <c r="R50" s="54">
        <v>0</v>
      </c>
      <c r="S50" s="54">
        <v>0</v>
      </c>
      <c r="T50" s="54">
        <v>0</v>
      </c>
      <c r="U50" s="54">
        <v>0</v>
      </c>
      <c r="V50" s="54">
        <v>0</v>
      </c>
      <c r="W50" s="54">
        <v>0</v>
      </c>
      <c r="X50" s="54">
        <v>0</v>
      </c>
      <c r="Y50" s="54">
        <v>0</v>
      </c>
      <c r="Z50" s="54">
        <v>0</v>
      </c>
      <c r="AA50" s="54">
        <v>0</v>
      </c>
      <c r="AB50" s="54">
        <v>0</v>
      </c>
      <c r="AC50" s="54">
        <v>0</v>
      </c>
      <c r="AD50" s="54">
        <v>0</v>
      </c>
      <c r="AE50" s="54">
        <v>0</v>
      </c>
      <c r="AF50" s="54">
        <v>0</v>
      </c>
      <c r="AG50" s="54">
        <v>0</v>
      </c>
      <c r="AH50" s="54">
        <v>0</v>
      </c>
      <c r="AI50" s="54">
        <v>0</v>
      </c>
      <c r="AJ50" s="54">
        <v>0</v>
      </c>
      <c r="AK50" s="54">
        <v>0</v>
      </c>
      <c r="AL50" s="54">
        <v>0</v>
      </c>
      <c r="AM50" s="54">
        <v>0</v>
      </c>
      <c r="AN50" s="54">
        <v>0</v>
      </c>
      <c r="AO50" s="54">
        <v>0</v>
      </c>
      <c r="AP50" s="54">
        <v>0</v>
      </c>
    </row>
    <row r="51" spans="1:42" ht="15.75" customHeight="1" x14ac:dyDescent="0.35">
      <c r="A51" s="51"/>
      <c r="B51" s="51"/>
      <c r="C51" s="51"/>
      <c r="D51" s="51"/>
      <c r="E51" s="51"/>
      <c r="F51" s="51"/>
      <c r="G51" s="52" t="s">
        <v>494</v>
      </c>
      <c r="H51" s="52" t="s">
        <v>495</v>
      </c>
      <c r="I51" s="63" t="s">
        <v>536</v>
      </c>
      <c r="J51" s="18" t="s">
        <v>95</v>
      </c>
      <c r="K51" s="111">
        <v>7154780217089.876</v>
      </c>
      <c r="L51" s="53">
        <v>6776739657472.9932</v>
      </c>
      <c r="M51" s="53">
        <v>6462560409946.9834</v>
      </c>
      <c r="N51" s="53">
        <v>6205455097971.0527</v>
      </c>
      <c r="O51" s="53">
        <v>6001848001457.0449</v>
      </c>
      <c r="P51" s="53">
        <v>5842827305269.7666</v>
      </c>
      <c r="Q51" s="53">
        <v>5724248378039.3584</v>
      </c>
      <c r="R51" s="53">
        <v>5639027471936.0879</v>
      </c>
      <c r="S51" s="53">
        <v>5578664906021.6973</v>
      </c>
      <c r="T51" s="53">
        <v>5539581287368.2969</v>
      </c>
      <c r="U51" s="53">
        <v>5518299332319.9268</v>
      </c>
      <c r="V51" s="53">
        <v>5507634079262.0195</v>
      </c>
      <c r="W51" s="53">
        <v>5507582289715.6768</v>
      </c>
      <c r="X51" s="53">
        <v>5513864932140.8154</v>
      </c>
      <c r="Y51" s="53">
        <v>5526389481799.3984</v>
      </c>
      <c r="Z51" s="53">
        <v>5540879262881.124</v>
      </c>
      <c r="AA51" s="53">
        <v>5560424674579.4287</v>
      </c>
      <c r="AB51" s="53">
        <v>5584437356476.1514</v>
      </c>
      <c r="AC51" s="53">
        <v>5607769123174.3877</v>
      </c>
      <c r="AD51" s="53">
        <v>5633537581832.7158</v>
      </c>
      <c r="AE51" s="53">
        <v>5660522883276.0449</v>
      </c>
      <c r="AF51" s="53">
        <v>5687413048086.3008</v>
      </c>
      <c r="AG51" s="53">
        <v>5724026924607.5723</v>
      </c>
      <c r="AH51" s="53">
        <v>5759808741979.8398</v>
      </c>
      <c r="AI51" s="53">
        <v>5793464526935.874</v>
      </c>
      <c r="AJ51" s="53">
        <v>5827650314976.7109</v>
      </c>
      <c r="AK51" s="53">
        <v>5861413607998.9277</v>
      </c>
      <c r="AL51" s="53">
        <v>5894993929290.7871</v>
      </c>
      <c r="AM51" s="53">
        <v>5929122526070.3975</v>
      </c>
      <c r="AN51" s="53">
        <v>5963949900025.8965</v>
      </c>
      <c r="AO51" s="53">
        <v>5999642701275.3604</v>
      </c>
      <c r="AP51" s="53">
        <v>6036409557936.4707</v>
      </c>
    </row>
    <row r="52" spans="1:42" ht="15.75" customHeight="1" x14ac:dyDescent="0.35">
      <c r="A52" s="51"/>
      <c r="B52" s="51"/>
      <c r="C52" s="51"/>
      <c r="D52" s="51"/>
      <c r="E52" s="51"/>
      <c r="F52" s="51"/>
      <c r="G52" s="51"/>
      <c r="H52" s="51"/>
      <c r="I52" s="63" t="s">
        <v>536</v>
      </c>
      <c r="J52" s="18" t="s">
        <v>96</v>
      </c>
      <c r="K52" s="109">
        <v>0</v>
      </c>
      <c r="L52" s="54">
        <v>0</v>
      </c>
      <c r="M52" s="54">
        <v>0</v>
      </c>
      <c r="N52" s="54">
        <v>0</v>
      </c>
      <c r="O52" s="54">
        <v>0</v>
      </c>
      <c r="P52" s="54">
        <v>0</v>
      </c>
      <c r="Q52" s="54">
        <v>0</v>
      </c>
      <c r="R52" s="54">
        <v>0</v>
      </c>
      <c r="S52" s="54">
        <v>0</v>
      </c>
      <c r="T52" s="54">
        <v>0</v>
      </c>
      <c r="U52" s="54">
        <v>0</v>
      </c>
      <c r="V52" s="54">
        <v>0</v>
      </c>
      <c r="W52" s="54">
        <v>0</v>
      </c>
      <c r="X52" s="54">
        <v>0</v>
      </c>
      <c r="Y52" s="54">
        <v>0</v>
      </c>
      <c r="Z52" s="54">
        <v>0</v>
      </c>
      <c r="AA52" s="54">
        <v>0</v>
      </c>
      <c r="AB52" s="54">
        <v>0</v>
      </c>
      <c r="AC52" s="54">
        <v>0</v>
      </c>
      <c r="AD52" s="54">
        <v>0</v>
      </c>
      <c r="AE52" s="54">
        <v>0</v>
      </c>
      <c r="AF52" s="54">
        <v>0</v>
      </c>
      <c r="AG52" s="54">
        <v>0</v>
      </c>
      <c r="AH52" s="54">
        <v>0</v>
      </c>
      <c r="AI52" s="54">
        <v>0</v>
      </c>
      <c r="AJ52" s="54">
        <v>0</v>
      </c>
      <c r="AK52" s="54">
        <v>0</v>
      </c>
      <c r="AL52" s="54">
        <v>0</v>
      </c>
      <c r="AM52" s="54">
        <v>0</v>
      </c>
      <c r="AN52" s="54">
        <v>0</v>
      </c>
      <c r="AO52" s="54">
        <v>0</v>
      </c>
      <c r="AP52" s="54">
        <v>0</v>
      </c>
    </row>
    <row r="53" spans="1:42" ht="15.75" customHeight="1" x14ac:dyDescent="0.35">
      <c r="A53" s="51"/>
      <c r="B53" s="51"/>
      <c r="C53" s="51"/>
      <c r="D53" s="51"/>
      <c r="E53" s="51"/>
      <c r="F53" s="51"/>
      <c r="G53" s="51"/>
      <c r="H53" s="51"/>
      <c r="I53" s="63" t="s">
        <v>536</v>
      </c>
      <c r="J53" s="51"/>
      <c r="K53" s="109"/>
      <c r="L53" s="51"/>
      <c r="M53" s="51"/>
      <c r="N53" s="51"/>
      <c r="AO53" s="51"/>
      <c r="AP53" s="51"/>
    </row>
    <row r="54" spans="1:42" ht="15.75" customHeight="1" x14ac:dyDescent="0.35">
      <c r="A54" s="51"/>
      <c r="B54" s="51"/>
      <c r="C54" s="51"/>
      <c r="D54" s="51"/>
      <c r="E54" s="51"/>
      <c r="F54" s="51"/>
      <c r="G54" s="51"/>
      <c r="H54" s="18" t="s">
        <v>496</v>
      </c>
      <c r="I54" s="63" t="s">
        <v>536</v>
      </c>
      <c r="J54" s="51"/>
      <c r="K54" s="109"/>
      <c r="L54" s="51"/>
      <c r="M54" s="51"/>
      <c r="N54" s="51"/>
      <c r="AO54" s="51"/>
      <c r="AP54" s="51"/>
    </row>
    <row r="55" spans="1:42" ht="15.75" customHeight="1" x14ac:dyDescent="0.35">
      <c r="A55" s="51"/>
      <c r="B55" s="51"/>
      <c r="C55" s="51"/>
      <c r="D55" s="51"/>
      <c r="E55" s="51"/>
      <c r="F55" s="51"/>
      <c r="G55" s="51"/>
      <c r="H55" s="51"/>
      <c r="I55" s="63" t="s">
        <v>536</v>
      </c>
      <c r="J55" s="18" t="s">
        <v>1</v>
      </c>
      <c r="K55" s="110">
        <v>2019</v>
      </c>
      <c r="L55" s="18">
        <v>2020</v>
      </c>
      <c r="M55" s="18">
        <v>2021</v>
      </c>
      <c r="N55" s="18">
        <v>2022</v>
      </c>
      <c r="O55" s="18">
        <v>2023</v>
      </c>
      <c r="P55" s="18">
        <v>2024</v>
      </c>
      <c r="Q55" s="18">
        <v>2025</v>
      </c>
      <c r="R55" s="18">
        <v>2026</v>
      </c>
      <c r="S55" s="18">
        <v>2027</v>
      </c>
      <c r="T55" s="18">
        <v>2028</v>
      </c>
      <c r="U55" s="18">
        <v>2029</v>
      </c>
      <c r="V55" s="18">
        <v>2030</v>
      </c>
      <c r="W55" s="18">
        <v>2031</v>
      </c>
      <c r="X55" s="18">
        <v>2032</v>
      </c>
      <c r="Y55" s="18">
        <v>2033</v>
      </c>
      <c r="Z55" s="18">
        <v>2034</v>
      </c>
      <c r="AA55" s="18">
        <v>2035</v>
      </c>
      <c r="AB55" s="18">
        <v>2036</v>
      </c>
      <c r="AC55" s="18">
        <v>2037</v>
      </c>
      <c r="AD55" s="18">
        <v>2038</v>
      </c>
      <c r="AE55" s="18">
        <v>2039</v>
      </c>
      <c r="AF55" s="18">
        <v>2040</v>
      </c>
      <c r="AG55" s="18">
        <v>2041</v>
      </c>
      <c r="AH55" s="18">
        <v>2042</v>
      </c>
      <c r="AI55" s="18">
        <v>2043</v>
      </c>
      <c r="AJ55" s="18">
        <v>2044</v>
      </c>
      <c r="AK55" s="18">
        <v>2045</v>
      </c>
      <c r="AL55" s="18">
        <v>2046</v>
      </c>
      <c r="AM55" s="18">
        <v>2047</v>
      </c>
      <c r="AN55" s="18">
        <v>2048</v>
      </c>
      <c r="AO55" s="18">
        <v>2049</v>
      </c>
      <c r="AP55" s="18">
        <v>2050</v>
      </c>
    </row>
    <row r="56" spans="1:42" ht="15.75" customHeight="1" x14ac:dyDescent="0.35">
      <c r="A56" s="51"/>
      <c r="B56" s="51"/>
      <c r="C56" s="51"/>
      <c r="D56" s="51"/>
      <c r="E56" s="51"/>
      <c r="F56" s="52" t="s">
        <v>497</v>
      </c>
      <c r="G56" s="52" t="s">
        <v>498</v>
      </c>
      <c r="H56" s="52" t="s">
        <v>499</v>
      </c>
      <c r="I56" s="63" t="s">
        <v>536</v>
      </c>
      <c r="J56" s="18" t="s">
        <v>2</v>
      </c>
      <c r="K56" s="111">
        <v>126272574995697.3</v>
      </c>
      <c r="L56" s="53">
        <v>123884481530289.2</v>
      </c>
      <c r="M56" s="53">
        <v>121432829643582.09</v>
      </c>
      <c r="N56" s="53">
        <v>118848680078618.91</v>
      </c>
      <c r="O56" s="53">
        <v>115371858666402.8</v>
      </c>
      <c r="P56" s="53">
        <v>112553093072232.3</v>
      </c>
      <c r="Q56" s="53">
        <v>109929471338669.3</v>
      </c>
      <c r="R56" s="53">
        <v>106902677152527.3</v>
      </c>
      <c r="S56" s="53">
        <v>104071843786058.8</v>
      </c>
      <c r="T56" s="53">
        <v>101569523731091.5</v>
      </c>
      <c r="U56" s="53">
        <v>99202037021631.141</v>
      </c>
      <c r="V56" s="53">
        <v>96700663317837.766</v>
      </c>
      <c r="W56" s="53">
        <v>94018832891563.094</v>
      </c>
      <c r="X56" s="53">
        <v>91295349818320.813</v>
      </c>
      <c r="Y56" s="53">
        <v>88734400541388</v>
      </c>
      <c r="Z56" s="53">
        <v>86334032938055.531</v>
      </c>
      <c r="AA56" s="53">
        <v>84010430345687.75</v>
      </c>
      <c r="AB56" s="53">
        <v>81696897937796.719</v>
      </c>
      <c r="AC56" s="53">
        <v>79348170913416.563</v>
      </c>
      <c r="AD56" s="53">
        <v>77011021034697.375</v>
      </c>
      <c r="AE56" s="53">
        <v>74558356613902.109</v>
      </c>
      <c r="AF56" s="53">
        <v>71918043258080.328</v>
      </c>
      <c r="AG56" s="53">
        <v>68737916921387.063</v>
      </c>
      <c r="AH56" s="53">
        <v>65468601061498.289</v>
      </c>
      <c r="AI56" s="53">
        <v>62186246747010.156</v>
      </c>
      <c r="AJ56" s="53">
        <v>58898711869616.547</v>
      </c>
      <c r="AK56" s="53">
        <v>55602303560118.82</v>
      </c>
      <c r="AL56" s="53">
        <v>52255666673989.477</v>
      </c>
      <c r="AM56" s="53">
        <v>48800391421923.328</v>
      </c>
      <c r="AN56" s="53">
        <v>48190400297624.758</v>
      </c>
      <c r="AO56" s="53">
        <v>47983467238979.398</v>
      </c>
      <c r="AP56" s="53">
        <v>47751103946168.344</v>
      </c>
    </row>
    <row r="57" spans="1:42" ht="15.75" customHeight="1" x14ac:dyDescent="0.35">
      <c r="A57" s="51"/>
      <c r="B57" s="51"/>
      <c r="C57" s="51"/>
      <c r="D57" s="51"/>
      <c r="E57" s="51"/>
      <c r="F57" s="51"/>
      <c r="G57" s="51"/>
      <c r="H57" s="51"/>
      <c r="I57" s="63" t="s">
        <v>536</v>
      </c>
      <c r="J57" s="18" t="s">
        <v>3</v>
      </c>
      <c r="K57" s="109">
        <v>0</v>
      </c>
      <c r="L57" s="54">
        <v>0</v>
      </c>
      <c r="M57" s="54">
        <v>0</v>
      </c>
      <c r="N57" s="54">
        <v>0</v>
      </c>
      <c r="O57" s="54">
        <v>0</v>
      </c>
      <c r="P57" s="54">
        <v>0</v>
      </c>
      <c r="Q57" s="54">
        <v>0</v>
      </c>
      <c r="R57" s="54">
        <v>0</v>
      </c>
      <c r="S57" s="54">
        <v>0</v>
      </c>
      <c r="T57" s="54">
        <v>0</v>
      </c>
      <c r="U57" s="54">
        <v>0</v>
      </c>
      <c r="V57" s="54">
        <v>0</v>
      </c>
      <c r="W57" s="54">
        <v>0</v>
      </c>
      <c r="X57" s="54">
        <v>0</v>
      </c>
      <c r="Y57" s="54">
        <v>0</v>
      </c>
      <c r="Z57" s="54">
        <v>0</v>
      </c>
      <c r="AA57" s="54">
        <v>0</v>
      </c>
      <c r="AB57" s="54">
        <v>0</v>
      </c>
      <c r="AC57" s="54">
        <v>0</v>
      </c>
      <c r="AD57" s="54">
        <v>0</v>
      </c>
      <c r="AE57" s="54">
        <v>0</v>
      </c>
      <c r="AF57" s="54">
        <v>0</v>
      </c>
      <c r="AG57" s="54">
        <v>0</v>
      </c>
      <c r="AH57" s="54">
        <v>0</v>
      </c>
      <c r="AI57" s="54">
        <v>0</v>
      </c>
      <c r="AJ57" s="54">
        <v>0</v>
      </c>
      <c r="AK57" s="54">
        <v>0</v>
      </c>
      <c r="AL57" s="54">
        <v>0</v>
      </c>
      <c r="AM57" s="54">
        <v>0</v>
      </c>
      <c r="AN57" s="54">
        <v>0</v>
      </c>
      <c r="AO57" s="54">
        <v>0</v>
      </c>
      <c r="AP57" s="54">
        <v>0</v>
      </c>
    </row>
    <row r="58" spans="1:42" ht="15.75" customHeight="1" x14ac:dyDescent="0.35">
      <c r="A58" s="51"/>
      <c r="B58" s="51"/>
      <c r="C58" s="51"/>
      <c r="D58" s="51"/>
      <c r="E58" s="51"/>
      <c r="F58" s="51"/>
      <c r="G58" s="51"/>
      <c r="H58" s="52" t="s">
        <v>500</v>
      </c>
      <c r="I58" s="63" t="s">
        <v>536</v>
      </c>
      <c r="J58" s="18" t="s">
        <v>4</v>
      </c>
      <c r="K58" s="111">
        <v>0</v>
      </c>
      <c r="L58" s="53">
        <v>0</v>
      </c>
      <c r="M58" s="53">
        <v>0</v>
      </c>
      <c r="N58" s="53">
        <v>0</v>
      </c>
      <c r="O58" s="53">
        <v>0</v>
      </c>
      <c r="P58" s="53">
        <v>0</v>
      </c>
      <c r="Q58" s="53">
        <v>0</v>
      </c>
      <c r="R58" s="53">
        <v>0</v>
      </c>
      <c r="S58" s="53">
        <v>0</v>
      </c>
      <c r="T58" s="53">
        <v>0</v>
      </c>
      <c r="U58" s="53">
        <v>0</v>
      </c>
      <c r="V58" s="53">
        <v>0</v>
      </c>
      <c r="W58" s="53">
        <v>0</v>
      </c>
      <c r="X58" s="53">
        <v>0</v>
      </c>
      <c r="Y58" s="53">
        <v>0</v>
      </c>
      <c r="Z58" s="53">
        <v>0</v>
      </c>
      <c r="AA58" s="53">
        <v>0</v>
      </c>
      <c r="AB58" s="53">
        <v>0</v>
      </c>
      <c r="AC58" s="53">
        <v>0</v>
      </c>
      <c r="AD58" s="53">
        <v>0</v>
      </c>
      <c r="AE58" s="53">
        <v>0</v>
      </c>
      <c r="AF58" s="53">
        <v>0</v>
      </c>
      <c r="AG58" s="53">
        <v>0</v>
      </c>
      <c r="AH58" s="53">
        <v>0</v>
      </c>
      <c r="AI58" s="53">
        <v>0</v>
      </c>
      <c r="AJ58" s="53">
        <v>0</v>
      </c>
      <c r="AK58" s="53">
        <v>0</v>
      </c>
      <c r="AL58" s="53">
        <v>0</v>
      </c>
      <c r="AM58" s="53">
        <v>0</v>
      </c>
      <c r="AN58" s="53">
        <v>0</v>
      </c>
      <c r="AO58" s="53">
        <v>0</v>
      </c>
      <c r="AP58" s="53">
        <v>0</v>
      </c>
    </row>
    <row r="59" spans="1:42" ht="15.75" customHeight="1" x14ac:dyDescent="0.35">
      <c r="A59" s="51"/>
      <c r="B59" s="51"/>
      <c r="C59" s="51"/>
      <c r="D59" s="51"/>
      <c r="E59" s="51"/>
      <c r="F59" s="51"/>
      <c r="G59" s="51"/>
      <c r="H59" s="52" t="s">
        <v>501</v>
      </c>
      <c r="I59" s="63" t="s">
        <v>536</v>
      </c>
      <c r="J59" s="18" t="s">
        <v>5</v>
      </c>
      <c r="K59" s="111">
        <v>0</v>
      </c>
      <c r="L59" s="53">
        <v>0</v>
      </c>
      <c r="M59" s="53">
        <v>0</v>
      </c>
      <c r="N59" s="53">
        <v>0</v>
      </c>
      <c r="O59" s="53">
        <v>0</v>
      </c>
      <c r="P59" s="53">
        <v>0</v>
      </c>
      <c r="Q59" s="53">
        <v>0</v>
      </c>
      <c r="R59" s="53">
        <v>0</v>
      </c>
      <c r="S59" s="53">
        <v>0</v>
      </c>
      <c r="T59" s="53">
        <v>0</v>
      </c>
      <c r="U59" s="53">
        <v>0</v>
      </c>
      <c r="V59" s="53">
        <v>0</v>
      </c>
      <c r="W59" s="53">
        <v>0</v>
      </c>
      <c r="X59" s="53">
        <v>0</v>
      </c>
      <c r="Y59" s="53">
        <v>0</v>
      </c>
      <c r="Z59" s="53">
        <v>0</v>
      </c>
      <c r="AA59" s="53">
        <v>0</v>
      </c>
      <c r="AB59" s="53">
        <v>0</v>
      </c>
      <c r="AC59" s="53">
        <v>0</v>
      </c>
      <c r="AD59" s="53">
        <v>0</v>
      </c>
      <c r="AE59" s="53">
        <v>0</v>
      </c>
      <c r="AF59" s="53">
        <v>0</v>
      </c>
      <c r="AG59" s="53">
        <v>0</v>
      </c>
      <c r="AH59" s="53">
        <v>0</v>
      </c>
      <c r="AI59" s="53">
        <v>0</v>
      </c>
      <c r="AJ59" s="53">
        <v>0</v>
      </c>
      <c r="AK59" s="53">
        <v>0</v>
      </c>
      <c r="AL59" s="53">
        <v>0</v>
      </c>
      <c r="AM59" s="53">
        <v>0</v>
      </c>
      <c r="AN59" s="53">
        <v>0</v>
      </c>
      <c r="AO59" s="53">
        <v>0</v>
      </c>
      <c r="AP59" s="53">
        <v>0</v>
      </c>
    </row>
    <row r="60" spans="1:42" ht="15.75" customHeight="1" x14ac:dyDescent="0.35">
      <c r="A60" s="51"/>
      <c r="B60" s="51"/>
      <c r="C60" s="51"/>
      <c r="D60" s="51"/>
      <c r="E60" s="51"/>
      <c r="F60" s="51"/>
      <c r="G60" s="51"/>
      <c r="H60" s="51"/>
      <c r="I60" s="63" t="s">
        <v>536</v>
      </c>
      <c r="J60" s="18" t="s">
        <v>7</v>
      </c>
      <c r="K60" s="109">
        <v>0</v>
      </c>
      <c r="L60" s="54">
        <v>0</v>
      </c>
      <c r="M60" s="54">
        <v>0</v>
      </c>
      <c r="N60" s="54">
        <v>0</v>
      </c>
      <c r="O60" s="54">
        <v>0</v>
      </c>
      <c r="P60" s="54">
        <v>0</v>
      </c>
      <c r="Q60" s="54">
        <v>0</v>
      </c>
      <c r="R60" s="54">
        <v>0</v>
      </c>
      <c r="S60" s="54">
        <v>0</v>
      </c>
      <c r="T60" s="54">
        <v>0</v>
      </c>
      <c r="U60" s="54">
        <v>0</v>
      </c>
      <c r="V60" s="54">
        <v>0</v>
      </c>
      <c r="W60" s="54">
        <v>0</v>
      </c>
      <c r="X60" s="54">
        <v>0</v>
      </c>
      <c r="Y60" s="54">
        <v>0</v>
      </c>
      <c r="Z60" s="54">
        <v>0</v>
      </c>
      <c r="AA60" s="54">
        <v>0</v>
      </c>
      <c r="AB60" s="54">
        <v>0</v>
      </c>
      <c r="AC60" s="54">
        <v>0</v>
      </c>
      <c r="AD60" s="54">
        <v>0</v>
      </c>
      <c r="AE60" s="54">
        <v>0</v>
      </c>
      <c r="AF60" s="54">
        <v>0</v>
      </c>
      <c r="AG60" s="54">
        <v>0</v>
      </c>
      <c r="AH60" s="54">
        <v>0</v>
      </c>
      <c r="AI60" s="54">
        <v>0</v>
      </c>
      <c r="AJ60" s="54">
        <v>0</v>
      </c>
      <c r="AK60" s="54">
        <v>0</v>
      </c>
      <c r="AL60" s="54">
        <v>0</v>
      </c>
      <c r="AM60" s="54">
        <v>0</v>
      </c>
      <c r="AN60" s="54">
        <v>0</v>
      </c>
      <c r="AO60" s="54">
        <v>0</v>
      </c>
      <c r="AP60" s="54">
        <v>0</v>
      </c>
    </row>
    <row r="61" spans="1:42" ht="15.75" customHeight="1" x14ac:dyDescent="0.35">
      <c r="A61" s="51"/>
      <c r="B61" s="51"/>
      <c r="C61" s="51"/>
      <c r="D61" s="51"/>
      <c r="E61" s="51"/>
      <c r="F61" s="51"/>
      <c r="G61" s="51"/>
      <c r="H61" s="51"/>
      <c r="I61" s="63" t="s">
        <v>536</v>
      </c>
      <c r="J61" s="18" t="s">
        <v>8</v>
      </c>
      <c r="K61" s="109">
        <v>0</v>
      </c>
      <c r="L61" s="54">
        <v>0</v>
      </c>
      <c r="M61" s="54">
        <v>0</v>
      </c>
      <c r="N61" s="54">
        <v>0</v>
      </c>
      <c r="O61" s="54">
        <v>0</v>
      </c>
      <c r="P61" s="54">
        <v>0</v>
      </c>
      <c r="Q61" s="54">
        <v>0</v>
      </c>
      <c r="R61" s="54">
        <v>0</v>
      </c>
      <c r="S61" s="54">
        <v>0</v>
      </c>
      <c r="T61" s="54">
        <v>0</v>
      </c>
      <c r="U61" s="54">
        <v>0</v>
      </c>
      <c r="V61" s="54">
        <v>0</v>
      </c>
      <c r="W61" s="54">
        <v>0</v>
      </c>
      <c r="X61" s="54">
        <v>0</v>
      </c>
      <c r="Y61" s="54">
        <v>0</v>
      </c>
      <c r="Z61" s="54">
        <v>0</v>
      </c>
      <c r="AA61" s="54">
        <v>0</v>
      </c>
      <c r="AB61" s="54">
        <v>0</v>
      </c>
      <c r="AC61" s="54">
        <v>0</v>
      </c>
      <c r="AD61" s="54">
        <v>0</v>
      </c>
      <c r="AE61" s="54">
        <v>0</v>
      </c>
      <c r="AF61" s="54">
        <v>0</v>
      </c>
      <c r="AG61" s="54">
        <v>0</v>
      </c>
      <c r="AH61" s="54">
        <v>0</v>
      </c>
      <c r="AI61" s="54">
        <v>0</v>
      </c>
      <c r="AJ61" s="54">
        <v>0</v>
      </c>
      <c r="AK61" s="54">
        <v>0</v>
      </c>
      <c r="AL61" s="54">
        <v>0</v>
      </c>
      <c r="AM61" s="54">
        <v>0</v>
      </c>
      <c r="AN61" s="54">
        <v>0</v>
      </c>
      <c r="AO61" s="54">
        <v>0</v>
      </c>
      <c r="AP61" s="54">
        <v>0</v>
      </c>
    </row>
    <row r="62" spans="1:42" ht="15.75" customHeight="1" x14ac:dyDescent="0.35">
      <c r="A62" s="51"/>
      <c r="B62" s="51"/>
      <c r="C62" s="51"/>
      <c r="D62" s="51"/>
      <c r="E62" s="51"/>
      <c r="F62" s="51"/>
      <c r="G62" s="51"/>
      <c r="H62" s="51"/>
      <c r="I62" s="63" t="s">
        <v>536</v>
      </c>
      <c r="J62" s="18" t="s">
        <v>93</v>
      </c>
      <c r="K62" s="109">
        <v>0</v>
      </c>
      <c r="L62" s="54">
        <v>0</v>
      </c>
      <c r="M62" s="54">
        <v>0</v>
      </c>
      <c r="N62" s="54">
        <v>0</v>
      </c>
      <c r="O62" s="54">
        <v>0</v>
      </c>
      <c r="P62" s="54">
        <v>0</v>
      </c>
      <c r="Q62" s="54">
        <v>0</v>
      </c>
      <c r="R62" s="54">
        <v>0</v>
      </c>
      <c r="S62" s="54">
        <v>0</v>
      </c>
      <c r="T62" s="54">
        <v>0</v>
      </c>
      <c r="U62" s="54">
        <v>0</v>
      </c>
      <c r="V62" s="54">
        <v>0</v>
      </c>
      <c r="W62" s="54">
        <v>0</v>
      </c>
      <c r="X62" s="54">
        <v>0</v>
      </c>
      <c r="Y62" s="54">
        <v>0</v>
      </c>
      <c r="Z62" s="54">
        <v>0</v>
      </c>
      <c r="AA62" s="54">
        <v>0</v>
      </c>
      <c r="AB62" s="54">
        <v>0</v>
      </c>
      <c r="AC62" s="54">
        <v>0</v>
      </c>
      <c r="AD62" s="54">
        <v>0</v>
      </c>
      <c r="AE62" s="54">
        <v>0</v>
      </c>
      <c r="AF62" s="54">
        <v>0</v>
      </c>
      <c r="AG62" s="54">
        <v>0</v>
      </c>
      <c r="AH62" s="54">
        <v>0</v>
      </c>
      <c r="AI62" s="54">
        <v>0</v>
      </c>
      <c r="AJ62" s="54">
        <v>0</v>
      </c>
      <c r="AK62" s="54">
        <v>0</v>
      </c>
      <c r="AL62" s="54">
        <v>0</v>
      </c>
      <c r="AM62" s="54">
        <v>0</v>
      </c>
      <c r="AN62" s="54">
        <v>0</v>
      </c>
      <c r="AO62" s="54">
        <v>0</v>
      </c>
      <c r="AP62" s="54">
        <v>0</v>
      </c>
    </row>
    <row r="63" spans="1:42" ht="15.75" customHeight="1" x14ac:dyDescent="0.35">
      <c r="A63" s="51"/>
      <c r="B63" s="51"/>
      <c r="C63" s="51"/>
      <c r="D63" s="51"/>
      <c r="E63" s="51"/>
      <c r="F63" s="51"/>
      <c r="G63" s="51"/>
      <c r="H63" s="51"/>
      <c r="I63" s="63" t="s">
        <v>536</v>
      </c>
      <c r="J63" s="18" t="s">
        <v>94</v>
      </c>
      <c r="K63" s="109">
        <v>0</v>
      </c>
      <c r="L63" s="54">
        <v>0</v>
      </c>
      <c r="M63" s="54">
        <v>0</v>
      </c>
      <c r="N63" s="54">
        <v>0</v>
      </c>
      <c r="O63" s="54">
        <v>0</v>
      </c>
      <c r="P63" s="54">
        <v>0</v>
      </c>
      <c r="Q63" s="54">
        <v>0</v>
      </c>
      <c r="R63" s="54">
        <v>0</v>
      </c>
      <c r="S63" s="54">
        <v>0</v>
      </c>
      <c r="T63" s="54">
        <v>0</v>
      </c>
      <c r="U63" s="54">
        <v>0</v>
      </c>
      <c r="V63" s="54">
        <v>0</v>
      </c>
      <c r="W63" s="54">
        <v>0</v>
      </c>
      <c r="X63" s="54">
        <v>0</v>
      </c>
      <c r="Y63" s="54">
        <v>0</v>
      </c>
      <c r="Z63" s="54">
        <v>0</v>
      </c>
      <c r="AA63" s="54">
        <v>0</v>
      </c>
      <c r="AB63" s="54">
        <v>0</v>
      </c>
      <c r="AC63" s="54">
        <v>0</v>
      </c>
      <c r="AD63" s="54">
        <v>0</v>
      </c>
      <c r="AE63" s="54">
        <v>0</v>
      </c>
      <c r="AF63" s="54">
        <v>0</v>
      </c>
      <c r="AG63" s="54">
        <v>0</v>
      </c>
      <c r="AH63" s="54">
        <v>0</v>
      </c>
      <c r="AI63" s="54">
        <v>0</v>
      </c>
      <c r="AJ63" s="54">
        <v>0</v>
      </c>
      <c r="AK63" s="54">
        <v>0</v>
      </c>
      <c r="AL63" s="54">
        <v>0</v>
      </c>
      <c r="AM63" s="54">
        <v>0</v>
      </c>
      <c r="AN63" s="54">
        <v>0</v>
      </c>
      <c r="AO63" s="54">
        <v>0</v>
      </c>
      <c r="AP63" s="54">
        <v>0</v>
      </c>
    </row>
    <row r="64" spans="1:42" ht="15.75" customHeight="1" x14ac:dyDescent="0.35">
      <c r="A64" s="51"/>
      <c r="B64" s="51"/>
      <c r="C64" s="51"/>
      <c r="D64" s="51"/>
      <c r="E64" s="51"/>
      <c r="F64" s="51"/>
      <c r="G64" s="51"/>
      <c r="H64" s="52" t="s">
        <v>502</v>
      </c>
      <c r="I64" s="63" t="s">
        <v>536</v>
      </c>
      <c r="J64" s="18" t="s">
        <v>95</v>
      </c>
      <c r="K64" s="111">
        <v>0</v>
      </c>
      <c r="L64" s="53">
        <v>0</v>
      </c>
      <c r="M64" s="53">
        <v>0</v>
      </c>
      <c r="N64" s="53">
        <v>0</v>
      </c>
      <c r="O64" s="53">
        <v>0</v>
      </c>
      <c r="P64" s="53">
        <v>0</v>
      </c>
      <c r="Q64" s="53">
        <v>0</v>
      </c>
      <c r="R64" s="53">
        <v>0</v>
      </c>
      <c r="S64" s="53">
        <v>0</v>
      </c>
      <c r="T64" s="53">
        <v>0</v>
      </c>
      <c r="U64" s="53">
        <v>0</v>
      </c>
      <c r="V64" s="53">
        <v>0</v>
      </c>
      <c r="W64" s="53">
        <v>0</v>
      </c>
      <c r="X64" s="53">
        <v>0</v>
      </c>
      <c r="Y64" s="53">
        <v>0</v>
      </c>
      <c r="Z64" s="53">
        <v>0</v>
      </c>
      <c r="AA64" s="53">
        <v>0</v>
      </c>
      <c r="AB64" s="53">
        <v>0</v>
      </c>
      <c r="AC64" s="53">
        <v>0</v>
      </c>
      <c r="AD64" s="53">
        <v>0</v>
      </c>
      <c r="AE64" s="53">
        <v>0</v>
      </c>
      <c r="AF64" s="53">
        <v>0</v>
      </c>
      <c r="AG64" s="53">
        <v>0</v>
      </c>
      <c r="AH64" s="53">
        <v>0</v>
      </c>
      <c r="AI64" s="53">
        <v>0</v>
      </c>
      <c r="AJ64" s="53">
        <v>0</v>
      </c>
      <c r="AK64" s="53">
        <v>0</v>
      </c>
      <c r="AL64" s="53">
        <v>0</v>
      </c>
      <c r="AM64" s="53">
        <v>0</v>
      </c>
      <c r="AN64" s="53">
        <v>0</v>
      </c>
      <c r="AO64" s="53">
        <v>0</v>
      </c>
      <c r="AP64" s="53">
        <v>0</v>
      </c>
    </row>
    <row r="65" spans="1:42" ht="15.75" customHeight="1" x14ac:dyDescent="0.35">
      <c r="A65" s="51"/>
      <c r="B65" s="51"/>
      <c r="C65" s="51"/>
      <c r="D65" s="51"/>
      <c r="E65" s="51"/>
      <c r="F65" s="51"/>
      <c r="G65" s="51"/>
      <c r="H65" s="51"/>
      <c r="I65" s="63" t="s">
        <v>536</v>
      </c>
      <c r="J65" s="18" t="s">
        <v>96</v>
      </c>
      <c r="K65" s="109">
        <v>0</v>
      </c>
      <c r="L65" s="54">
        <v>0</v>
      </c>
      <c r="M65" s="54">
        <v>0</v>
      </c>
      <c r="N65" s="54">
        <v>0</v>
      </c>
      <c r="O65" s="54">
        <v>0</v>
      </c>
      <c r="P65" s="54">
        <v>0</v>
      </c>
      <c r="Q65" s="54">
        <v>0</v>
      </c>
      <c r="R65" s="54">
        <v>0</v>
      </c>
      <c r="S65" s="54">
        <v>0</v>
      </c>
      <c r="T65" s="54">
        <v>0</v>
      </c>
      <c r="U65" s="54">
        <v>0</v>
      </c>
      <c r="V65" s="54">
        <v>0</v>
      </c>
      <c r="W65" s="54">
        <v>0</v>
      </c>
      <c r="X65" s="54">
        <v>0</v>
      </c>
      <c r="Y65" s="54">
        <v>0</v>
      </c>
      <c r="Z65" s="54">
        <v>0</v>
      </c>
      <c r="AA65" s="54">
        <v>0</v>
      </c>
      <c r="AB65" s="54">
        <v>0</v>
      </c>
      <c r="AC65" s="54">
        <v>0</v>
      </c>
      <c r="AD65" s="54">
        <v>0</v>
      </c>
      <c r="AE65" s="54">
        <v>0</v>
      </c>
      <c r="AF65" s="54">
        <v>0</v>
      </c>
      <c r="AG65" s="54">
        <v>0</v>
      </c>
      <c r="AH65" s="54">
        <v>0</v>
      </c>
      <c r="AI65" s="54">
        <v>0</v>
      </c>
      <c r="AJ65" s="54">
        <v>0</v>
      </c>
      <c r="AK65" s="54">
        <v>0</v>
      </c>
      <c r="AL65" s="54">
        <v>0</v>
      </c>
      <c r="AM65" s="54">
        <v>0</v>
      </c>
      <c r="AN65" s="54">
        <v>0</v>
      </c>
      <c r="AO65" s="54">
        <v>0</v>
      </c>
      <c r="AP65" s="54">
        <v>0</v>
      </c>
    </row>
    <row r="66" spans="1:42" ht="15.75" customHeight="1" x14ac:dyDescent="0.35">
      <c r="A66" s="51"/>
      <c r="B66" s="51"/>
      <c r="C66" s="51"/>
      <c r="D66" s="51"/>
      <c r="E66" s="51"/>
      <c r="F66" s="51"/>
      <c r="G66" s="51"/>
      <c r="H66" s="51"/>
      <c r="I66" s="63" t="s">
        <v>536</v>
      </c>
      <c r="J66" s="51"/>
      <c r="K66" s="109"/>
      <c r="L66" s="51"/>
      <c r="M66" s="51"/>
      <c r="N66" s="51"/>
      <c r="AO66" s="51"/>
      <c r="AP66" s="51"/>
    </row>
    <row r="67" spans="1:42" ht="15.75" customHeight="1" x14ac:dyDescent="0.35">
      <c r="A67" s="51"/>
      <c r="B67" s="51"/>
      <c r="C67" s="51"/>
      <c r="D67" s="51"/>
      <c r="E67" s="51"/>
      <c r="F67" s="51"/>
      <c r="G67" s="51"/>
      <c r="H67" s="18" t="s">
        <v>503</v>
      </c>
      <c r="I67" s="63" t="s">
        <v>536</v>
      </c>
      <c r="J67" s="51"/>
      <c r="K67" s="109"/>
      <c r="L67" s="51"/>
      <c r="M67" s="51"/>
      <c r="N67" s="51"/>
      <c r="AO67" s="51"/>
      <c r="AP67" s="51"/>
    </row>
    <row r="68" spans="1:42" ht="15.75" customHeight="1" x14ac:dyDescent="0.35">
      <c r="A68" s="51"/>
      <c r="B68" s="51"/>
      <c r="C68" s="51"/>
      <c r="D68" s="51"/>
      <c r="E68" s="51"/>
      <c r="F68" s="51"/>
      <c r="G68" s="51"/>
      <c r="H68" s="51"/>
      <c r="I68" s="63" t="s">
        <v>536</v>
      </c>
      <c r="J68" s="18" t="s">
        <v>1</v>
      </c>
      <c r="K68" s="110">
        <v>2019</v>
      </c>
      <c r="L68" s="18">
        <v>2020</v>
      </c>
      <c r="M68" s="18">
        <v>2021</v>
      </c>
      <c r="N68" s="18">
        <v>2022</v>
      </c>
      <c r="O68" s="18">
        <v>2023</v>
      </c>
      <c r="P68" s="18">
        <v>2024</v>
      </c>
      <c r="Q68" s="18">
        <v>2025</v>
      </c>
      <c r="R68" s="18">
        <v>2026</v>
      </c>
      <c r="S68" s="18">
        <v>2027</v>
      </c>
      <c r="T68" s="18">
        <v>2028</v>
      </c>
      <c r="U68" s="18">
        <v>2029</v>
      </c>
      <c r="V68" s="18">
        <v>2030</v>
      </c>
      <c r="W68" s="18">
        <v>2031</v>
      </c>
      <c r="X68" s="18">
        <v>2032</v>
      </c>
      <c r="Y68" s="18">
        <v>2033</v>
      </c>
      <c r="Z68" s="18">
        <v>2034</v>
      </c>
      <c r="AA68" s="18">
        <v>2035</v>
      </c>
      <c r="AB68" s="18">
        <v>2036</v>
      </c>
      <c r="AC68" s="18">
        <v>2037</v>
      </c>
      <c r="AD68" s="18">
        <v>2038</v>
      </c>
      <c r="AE68" s="18">
        <v>2039</v>
      </c>
      <c r="AF68" s="18">
        <v>2040</v>
      </c>
      <c r="AG68" s="18">
        <v>2041</v>
      </c>
      <c r="AH68" s="18">
        <v>2042</v>
      </c>
      <c r="AI68" s="18">
        <v>2043</v>
      </c>
      <c r="AJ68" s="18">
        <v>2044</v>
      </c>
      <c r="AK68" s="18">
        <v>2045</v>
      </c>
      <c r="AL68" s="18">
        <v>2046</v>
      </c>
      <c r="AM68" s="18">
        <v>2047</v>
      </c>
      <c r="AN68" s="18">
        <v>2048</v>
      </c>
      <c r="AO68" s="18">
        <v>2049</v>
      </c>
      <c r="AP68" s="18">
        <v>2050</v>
      </c>
    </row>
    <row r="69" spans="1:42" ht="15.75" customHeight="1" x14ac:dyDescent="0.35">
      <c r="A69" s="51"/>
      <c r="B69" s="51"/>
      <c r="C69" s="51"/>
      <c r="D69" s="51"/>
      <c r="E69" s="51"/>
      <c r="F69" s="51"/>
      <c r="G69" s="51"/>
      <c r="H69" s="52" t="s">
        <v>471</v>
      </c>
      <c r="I69" s="63" t="s">
        <v>536</v>
      </c>
      <c r="J69" s="18" t="s">
        <v>2</v>
      </c>
      <c r="K69" s="111">
        <v>1633513578485.3501</v>
      </c>
      <c r="L69" s="53">
        <v>1679365300762.1169</v>
      </c>
      <c r="M69" s="53">
        <v>1723576836783.3269</v>
      </c>
      <c r="N69" s="53">
        <v>1767178144065.686</v>
      </c>
      <c r="O69" s="53">
        <v>1813891680534.23</v>
      </c>
      <c r="P69" s="53">
        <v>1859386487924.155</v>
      </c>
      <c r="Q69" s="53">
        <v>1901939494738.6951</v>
      </c>
      <c r="R69" s="53">
        <v>1945103209785.2051</v>
      </c>
      <c r="S69" s="53">
        <v>1987037435615.0891</v>
      </c>
      <c r="T69" s="53">
        <v>2026748326219.0581</v>
      </c>
      <c r="U69" s="53">
        <v>2065749468814.873</v>
      </c>
      <c r="V69" s="53">
        <v>2105455554851.8989</v>
      </c>
      <c r="W69" s="53">
        <v>2145450124110.783</v>
      </c>
      <c r="X69" s="53">
        <v>2185220029605.791</v>
      </c>
      <c r="Y69" s="53">
        <v>2225337646448.2158</v>
      </c>
      <c r="Z69" s="53">
        <v>2265558674252.6558</v>
      </c>
      <c r="AA69" s="53">
        <v>2305871059708.5391</v>
      </c>
      <c r="AB69" s="53">
        <v>2347690298271.1802</v>
      </c>
      <c r="AC69" s="53">
        <v>2392987751956.7861</v>
      </c>
      <c r="AD69" s="53">
        <v>2440657021710.9409</v>
      </c>
      <c r="AE69" s="53">
        <v>2488518148878.3608</v>
      </c>
      <c r="AF69" s="53">
        <v>2538350832131.6802</v>
      </c>
      <c r="AG69" s="53">
        <v>2573258386376.5791</v>
      </c>
      <c r="AH69" s="53">
        <v>2608811780030.5542</v>
      </c>
      <c r="AI69" s="53">
        <v>2645599448871.2178</v>
      </c>
      <c r="AJ69" s="53">
        <v>2681027334831.7368</v>
      </c>
      <c r="AK69" s="53">
        <v>2716439522531.8101</v>
      </c>
      <c r="AL69" s="53">
        <v>2752478401622.2729</v>
      </c>
      <c r="AM69" s="53">
        <v>2789618963217.1431</v>
      </c>
      <c r="AN69" s="53">
        <v>2799493087271.2119</v>
      </c>
      <c r="AO69" s="53">
        <v>2804137788982.4751</v>
      </c>
      <c r="AP69" s="53">
        <v>2808018289937.2969</v>
      </c>
    </row>
    <row r="70" spans="1:42" ht="15.75" customHeight="1" x14ac:dyDescent="0.35">
      <c r="A70" s="51"/>
      <c r="B70" s="51"/>
      <c r="C70" s="51"/>
      <c r="D70" s="51"/>
      <c r="E70" s="51"/>
      <c r="F70" s="51"/>
      <c r="G70" s="51"/>
      <c r="H70" s="51"/>
      <c r="I70" s="63" t="s">
        <v>536</v>
      </c>
      <c r="J70" s="18" t="s">
        <v>3</v>
      </c>
      <c r="K70" s="109">
        <v>0</v>
      </c>
      <c r="L70" s="54">
        <v>0</v>
      </c>
      <c r="M70" s="54">
        <v>0</v>
      </c>
      <c r="N70" s="54">
        <v>0</v>
      </c>
      <c r="O70" s="54">
        <v>0</v>
      </c>
      <c r="P70" s="54">
        <v>0</v>
      </c>
      <c r="Q70" s="54">
        <v>0</v>
      </c>
      <c r="R70" s="54">
        <v>0</v>
      </c>
      <c r="S70" s="54">
        <v>0</v>
      </c>
      <c r="T70" s="54">
        <v>0</v>
      </c>
      <c r="U70" s="54">
        <v>0</v>
      </c>
      <c r="V70" s="54">
        <v>0</v>
      </c>
      <c r="W70" s="54">
        <v>0</v>
      </c>
      <c r="X70" s="54">
        <v>0</v>
      </c>
      <c r="Y70" s="54">
        <v>0</v>
      </c>
      <c r="Z70" s="54">
        <v>0</v>
      </c>
      <c r="AA70" s="54">
        <v>0</v>
      </c>
      <c r="AB70" s="54">
        <v>0</v>
      </c>
      <c r="AC70" s="54">
        <v>0</v>
      </c>
      <c r="AD70" s="54">
        <v>0</v>
      </c>
      <c r="AE70" s="54">
        <v>0</v>
      </c>
      <c r="AF70" s="54">
        <v>0</v>
      </c>
      <c r="AG70" s="54">
        <v>0</v>
      </c>
      <c r="AH70" s="54">
        <v>0</v>
      </c>
      <c r="AI70" s="54">
        <v>0</v>
      </c>
      <c r="AJ70" s="54">
        <v>0</v>
      </c>
      <c r="AK70" s="54">
        <v>0</v>
      </c>
      <c r="AL70" s="54">
        <v>0</v>
      </c>
      <c r="AM70" s="54">
        <v>0</v>
      </c>
      <c r="AN70" s="54">
        <v>0</v>
      </c>
      <c r="AO70" s="54">
        <v>0</v>
      </c>
      <c r="AP70" s="54">
        <v>0</v>
      </c>
    </row>
    <row r="71" spans="1:42" ht="15.75" customHeight="1" x14ac:dyDescent="0.35">
      <c r="A71" s="51"/>
      <c r="B71" s="51"/>
      <c r="C71" s="51"/>
      <c r="D71" s="51"/>
      <c r="E71" s="51"/>
      <c r="F71" s="51"/>
      <c r="G71" s="51"/>
      <c r="H71" s="52" t="s">
        <v>472</v>
      </c>
      <c r="I71" s="63" t="s">
        <v>536</v>
      </c>
      <c r="J71" s="18" t="s">
        <v>4</v>
      </c>
      <c r="K71" s="111">
        <v>10272390493383.439</v>
      </c>
      <c r="L71" s="53">
        <v>10350842968931.43</v>
      </c>
      <c r="M71" s="53">
        <v>10424284006606.84</v>
      </c>
      <c r="N71" s="53">
        <v>10482622758810.17</v>
      </c>
      <c r="O71" s="53">
        <v>10520423803376.689</v>
      </c>
      <c r="P71" s="53">
        <v>10556052347155.85</v>
      </c>
      <c r="Q71" s="53">
        <v>10577391128092.631</v>
      </c>
      <c r="R71" s="53">
        <v>10588868549575.08</v>
      </c>
      <c r="S71" s="53">
        <v>10603941149881.27</v>
      </c>
      <c r="T71" s="53">
        <v>10615079680136.98</v>
      </c>
      <c r="U71" s="53">
        <v>10617786807778.74</v>
      </c>
      <c r="V71" s="53">
        <v>10630154842410.27</v>
      </c>
      <c r="W71" s="53">
        <v>10642487179674.09</v>
      </c>
      <c r="X71" s="53">
        <v>10659131727119.24</v>
      </c>
      <c r="Y71" s="53">
        <v>10675851721588.301</v>
      </c>
      <c r="Z71" s="53">
        <v>10709303639352.289</v>
      </c>
      <c r="AA71" s="53">
        <v>10746488024434.811</v>
      </c>
      <c r="AB71" s="53">
        <v>10785890048169.789</v>
      </c>
      <c r="AC71" s="53">
        <v>10846096419874.119</v>
      </c>
      <c r="AD71" s="53">
        <v>10913251499156.711</v>
      </c>
      <c r="AE71" s="53">
        <v>10984424623196.08</v>
      </c>
      <c r="AF71" s="53">
        <v>11065476101529.279</v>
      </c>
      <c r="AG71" s="53">
        <v>11058197902125.949</v>
      </c>
      <c r="AH71" s="53">
        <v>11056696745479.73</v>
      </c>
      <c r="AI71" s="53">
        <v>11065045031253.869</v>
      </c>
      <c r="AJ71" s="53">
        <v>11071210340725.301</v>
      </c>
      <c r="AK71" s="53">
        <v>11079407057431.43</v>
      </c>
      <c r="AL71" s="53">
        <v>11087856574517.26</v>
      </c>
      <c r="AM71" s="53">
        <v>11095369784150.66</v>
      </c>
      <c r="AN71" s="53">
        <v>11100854218450.74</v>
      </c>
      <c r="AO71" s="53">
        <v>11103375524177.51</v>
      </c>
      <c r="AP71" s="53">
        <v>11102765929623.1</v>
      </c>
    </row>
    <row r="72" spans="1:42" ht="15.75" customHeight="1" x14ac:dyDescent="0.35">
      <c r="A72" s="51"/>
      <c r="B72" s="51"/>
      <c r="C72" s="51"/>
      <c r="D72" s="51"/>
      <c r="E72" s="51"/>
      <c r="F72" s="51"/>
      <c r="G72" s="51"/>
      <c r="H72" s="52" t="s">
        <v>473</v>
      </c>
      <c r="I72" s="63" t="s">
        <v>536</v>
      </c>
      <c r="J72" s="18" t="s">
        <v>5</v>
      </c>
      <c r="K72" s="111">
        <v>22698842062.71904</v>
      </c>
      <c r="L72" s="53">
        <v>22865778416.17366</v>
      </c>
      <c r="M72" s="53">
        <v>23024247546.9105</v>
      </c>
      <c r="N72" s="53">
        <v>23152586999.2649</v>
      </c>
      <c r="O72" s="53">
        <v>23235956339.07373</v>
      </c>
      <c r="P72" s="53">
        <v>23290303359.354679</v>
      </c>
      <c r="Q72" s="53">
        <v>23290549379.287289</v>
      </c>
      <c r="R72" s="53">
        <v>23220374735.313019</v>
      </c>
      <c r="S72" s="53">
        <v>23076906927.24865</v>
      </c>
      <c r="T72" s="53">
        <v>22821038464.818661</v>
      </c>
      <c r="U72" s="53">
        <v>22418844634.71743</v>
      </c>
      <c r="V72" s="53">
        <v>21896316715.3563</v>
      </c>
      <c r="W72" s="53">
        <v>21237037860.24868</v>
      </c>
      <c r="X72" s="53">
        <v>20459059728.153389</v>
      </c>
      <c r="Y72" s="53">
        <v>19560295576.98077</v>
      </c>
      <c r="Z72" s="53">
        <v>18582165686.47924</v>
      </c>
      <c r="AA72" s="53">
        <v>17520886025.106579</v>
      </c>
      <c r="AB72" s="53">
        <v>16396015849.67104</v>
      </c>
      <c r="AC72" s="53">
        <v>15246055125.33506</v>
      </c>
      <c r="AD72" s="53">
        <v>14069738956.657829</v>
      </c>
      <c r="AE72" s="53">
        <v>12887347355.88151</v>
      </c>
      <c r="AF72" s="53">
        <v>11716190110.57053</v>
      </c>
      <c r="AG72" s="53">
        <v>10501161720.889271</v>
      </c>
      <c r="AH72" s="53">
        <v>9342534797.787178</v>
      </c>
      <c r="AI72" s="53">
        <v>8253380085.8241339</v>
      </c>
      <c r="AJ72" s="53">
        <v>7239167015.950285</v>
      </c>
      <c r="AK72" s="53">
        <v>6314103003.9682035</v>
      </c>
      <c r="AL72" s="53">
        <v>5486984216.780036</v>
      </c>
      <c r="AM72" s="53">
        <v>4763443157.6001043</v>
      </c>
      <c r="AN72" s="53">
        <v>4144822217.368154</v>
      </c>
      <c r="AO72" s="53">
        <v>3628035615.6705432</v>
      </c>
      <c r="AP72" s="53">
        <v>3206691457.9562421</v>
      </c>
    </row>
    <row r="73" spans="1:42" ht="15.75" customHeight="1" x14ac:dyDescent="0.35">
      <c r="A73" s="51"/>
      <c r="B73" s="51"/>
      <c r="C73" s="51"/>
      <c r="D73" s="51"/>
      <c r="E73" s="51"/>
      <c r="F73" s="51"/>
      <c r="G73" s="51"/>
      <c r="H73" s="51"/>
      <c r="I73" s="63" t="s">
        <v>536</v>
      </c>
      <c r="J73" s="18" t="s">
        <v>7</v>
      </c>
      <c r="K73" s="109">
        <v>0</v>
      </c>
      <c r="L73" s="54">
        <v>0</v>
      </c>
      <c r="M73" s="54">
        <v>0</v>
      </c>
      <c r="N73" s="54">
        <v>0</v>
      </c>
      <c r="O73" s="54">
        <v>0</v>
      </c>
      <c r="P73" s="54">
        <v>0</v>
      </c>
      <c r="Q73" s="54">
        <v>0</v>
      </c>
      <c r="R73" s="54">
        <v>0</v>
      </c>
      <c r="S73" s="54">
        <v>0</v>
      </c>
      <c r="T73" s="54">
        <v>0</v>
      </c>
      <c r="U73" s="54">
        <v>0</v>
      </c>
      <c r="V73" s="54">
        <v>0</v>
      </c>
      <c r="W73" s="54">
        <v>0</v>
      </c>
      <c r="X73" s="54">
        <v>0</v>
      </c>
      <c r="Y73" s="54">
        <v>0</v>
      </c>
      <c r="Z73" s="54">
        <v>0</v>
      </c>
      <c r="AA73" s="54">
        <v>0</v>
      </c>
      <c r="AB73" s="54">
        <v>0</v>
      </c>
      <c r="AC73" s="54">
        <v>0</v>
      </c>
      <c r="AD73" s="54">
        <v>0</v>
      </c>
      <c r="AE73" s="54">
        <v>0</v>
      </c>
      <c r="AF73" s="54">
        <v>0</v>
      </c>
      <c r="AG73" s="54">
        <v>0</v>
      </c>
      <c r="AH73" s="54">
        <v>0</v>
      </c>
      <c r="AI73" s="54">
        <v>0</v>
      </c>
      <c r="AJ73" s="54">
        <v>0</v>
      </c>
      <c r="AK73" s="54">
        <v>0</v>
      </c>
      <c r="AL73" s="54">
        <v>0</v>
      </c>
      <c r="AM73" s="54">
        <v>0</v>
      </c>
      <c r="AN73" s="54">
        <v>0</v>
      </c>
      <c r="AO73" s="54">
        <v>0</v>
      </c>
      <c r="AP73" s="54">
        <v>0</v>
      </c>
    </row>
    <row r="74" spans="1:42" ht="15.75" customHeight="1" x14ac:dyDescent="0.35">
      <c r="A74" s="51"/>
      <c r="B74" s="51"/>
      <c r="C74" s="51"/>
      <c r="D74" s="51"/>
      <c r="E74" s="51"/>
      <c r="F74" s="51"/>
      <c r="G74" s="51"/>
      <c r="H74" s="52" t="s">
        <v>474</v>
      </c>
      <c r="I74" s="63" t="s">
        <v>536</v>
      </c>
      <c r="J74" s="18" t="s">
        <v>8</v>
      </c>
      <c r="K74" s="111">
        <v>1282023721549.5</v>
      </c>
      <c r="L74" s="53">
        <v>1288875000000.001</v>
      </c>
      <c r="M74" s="53">
        <v>1295465338625.915</v>
      </c>
      <c r="N74" s="53">
        <v>1301093945794.947</v>
      </c>
      <c r="O74" s="53">
        <v>1305709416144.646</v>
      </c>
      <c r="P74" s="53">
        <v>1310139026922.8491</v>
      </c>
      <c r="Q74" s="53">
        <v>1314220757478.7271</v>
      </c>
      <c r="R74" s="53">
        <v>1318268565929.6189</v>
      </c>
      <c r="S74" s="53">
        <v>1322836624203.7119</v>
      </c>
      <c r="T74" s="53">
        <v>1327519447645.719</v>
      </c>
      <c r="U74" s="53">
        <v>1331654762320.738</v>
      </c>
      <c r="V74" s="53">
        <v>1336836797578.147</v>
      </c>
      <c r="W74" s="53">
        <v>1342227269010.4441</v>
      </c>
      <c r="X74" s="53">
        <v>1347989369759.0811</v>
      </c>
      <c r="Y74" s="53">
        <v>1353717974437.9409</v>
      </c>
      <c r="Z74" s="53">
        <v>1360890930545.238</v>
      </c>
      <c r="AA74" s="53">
        <v>1368613429937.6689</v>
      </c>
      <c r="AB74" s="53">
        <v>1377154613101.8201</v>
      </c>
      <c r="AC74" s="53">
        <v>1387506162425.7461</v>
      </c>
      <c r="AD74" s="53">
        <v>1398372514024.1169</v>
      </c>
      <c r="AE74" s="53">
        <v>1409826485735.95</v>
      </c>
      <c r="AF74" s="53">
        <v>1421365930966.0459</v>
      </c>
      <c r="AG74" s="53">
        <v>1426591181425.7371</v>
      </c>
      <c r="AH74" s="53">
        <v>1431385660294.6731</v>
      </c>
      <c r="AI74" s="53">
        <v>1435956750012.394</v>
      </c>
      <c r="AJ74" s="53">
        <v>1439315669614.9319</v>
      </c>
      <c r="AK74" s="53">
        <v>1442082593297.854</v>
      </c>
      <c r="AL74" s="53">
        <v>1444453510883.344</v>
      </c>
      <c r="AM74" s="53">
        <v>1446673727253.115</v>
      </c>
      <c r="AN74" s="53">
        <v>1448828624549.8301</v>
      </c>
      <c r="AO74" s="53">
        <v>1450888654704.9199</v>
      </c>
      <c r="AP74" s="53">
        <v>1452892220575.946</v>
      </c>
    </row>
    <row r="75" spans="1:42" ht="15.75" customHeight="1" x14ac:dyDescent="0.35">
      <c r="A75" s="51"/>
      <c r="B75" s="51"/>
      <c r="C75" s="51"/>
      <c r="D75" s="51"/>
      <c r="E75" s="51"/>
      <c r="F75" s="51"/>
      <c r="G75" s="51"/>
      <c r="H75" s="51"/>
      <c r="I75" s="63" t="s">
        <v>536</v>
      </c>
      <c r="J75" s="18" t="s">
        <v>93</v>
      </c>
      <c r="K75" s="109">
        <v>17099570513.26606</v>
      </c>
      <c r="L75" s="54">
        <v>17058333333.333349</v>
      </c>
      <c r="M75" s="54">
        <v>17016799365.533211</v>
      </c>
      <c r="N75" s="54">
        <v>16973212277.386431</v>
      </c>
      <c r="O75" s="54">
        <v>16931162619.91165</v>
      </c>
      <c r="P75" s="54">
        <v>16880703243.372801</v>
      </c>
      <c r="Q75" s="54">
        <v>16800998756.02244</v>
      </c>
      <c r="R75" s="54">
        <v>16688895593.78829</v>
      </c>
      <c r="S75" s="54">
        <v>16520820351.64529</v>
      </c>
      <c r="T75" s="54">
        <v>16298030159.82955</v>
      </c>
      <c r="U75" s="54">
        <v>16001186115.33353</v>
      </c>
      <c r="V75" s="54">
        <v>15636002714.16264</v>
      </c>
      <c r="W75" s="54">
        <v>15206090631.29793</v>
      </c>
      <c r="X75" s="54">
        <v>14709092147.342291</v>
      </c>
      <c r="Y75" s="54">
        <v>14161350907.72595</v>
      </c>
      <c r="Z75" s="54">
        <v>13551671826.106979</v>
      </c>
      <c r="AA75" s="54">
        <v>12885299682.263399</v>
      </c>
      <c r="AB75" s="54">
        <v>12178652461.29442</v>
      </c>
      <c r="AC75" s="54">
        <v>11438809093.72438</v>
      </c>
      <c r="AD75" s="54">
        <v>10675875271.14765</v>
      </c>
      <c r="AE75" s="54">
        <v>9893263986.8177834</v>
      </c>
      <c r="AF75" s="54">
        <v>9109367583.4180717</v>
      </c>
      <c r="AG75" s="54">
        <v>8318866728.3057661</v>
      </c>
      <c r="AH75" s="54">
        <v>7555752988.2975454</v>
      </c>
      <c r="AI75" s="54">
        <v>6834435427.1689157</v>
      </c>
      <c r="AJ75" s="54">
        <v>6161692788.2302074</v>
      </c>
      <c r="AK75" s="54">
        <v>5550122778.8813276</v>
      </c>
      <c r="AL75" s="54">
        <v>5005977392.682868</v>
      </c>
      <c r="AM75" s="54">
        <v>4533780908.8077669</v>
      </c>
      <c r="AN75" s="54">
        <v>4134974383.791573</v>
      </c>
      <c r="AO75" s="54">
        <v>3807205786.1670222</v>
      </c>
      <c r="AP75" s="54">
        <v>3545757743.0213828</v>
      </c>
    </row>
    <row r="76" spans="1:42" ht="15.75" customHeight="1" x14ac:dyDescent="0.35">
      <c r="A76" s="51"/>
      <c r="B76" s="51"/>
      <c r="C76" s="51"/>
      <c r="D76" s="51"/>
      <c r="E76" s="51"/>
      <c r="F76" s="51"/>
      <c r="G76" s="51"/>
      <c r="H76" s="51"/>
      <c r="I76" s="63" t="s">
        <v>536</v>
      </c>
      <c r="J76" s="18" t="s">
        <v>94</v>
      </c>
      <c r="K76" s="109">
        <v>0</v>
      </c>
      <c r="L76" s="54">
        <v>0</v>
      </c>
      <c r="M76" s="54">
        <v>0</v>
      </c>
      <c r="N76" s="54">
        <v>0</v>
      </c>
      <c r="O76" s="54">
        <v>0</v>
      </c>
      <c r="P76" s="54">
        <v>0</v>
      </c>
      <c r="Q76" s="54">
        <v>0</v>
      </c>
      <c r="R76" s="54">
        <v>0</v>
      </c>
      <c r="S76" s="54">
        <v>0</v>
      </c>
      <c r="T76" s="54">
        <v>0</v>
      </c>
      <c r="U76" s="54">
        <v>0</v>
      </c>
      <c r="V76" s="54">
        <v>0</v>
      </c>
      <c r="W76" s="54">
        <v>0</v>
      </c>
      <c r="X76" s="54">
        <v>0</v>
      </c>
      <c r="Y76" s="54">
        <v>0</v>
      </c>
      <c r="Z76" s="54">
        <v>0</v>
      </c>
      <c r="AA76" s="54">
        <v>0</v>
      </c>
      <c r="AB76" s="54">
        <v>0</v>
      </c>
      <c r="AC76" s="54">
        <v>0</v>
      </c>
      <c r="AD76" s="54">
        <v>0</v>
      </c>
      <c r="AE76" s="54">
        <v>0</v>
      </c>
      <c r="AF76" s="54">
        <v>0</v>
      </c>
      <c r="AG76" s="54">
        <v>0</v>
      </c>
      <c r="AH76" s="54">
        <v>0</v>
      </c>
      <c r="AI76" s="54">
        <v>0</v>
      </c>
      <c r="AJ76" s="54">
        <v>0</v>
      </c>
      <c r="AK76" s="54">
        <v>0</v>
      </c>
      <c r="AL76" s="54">
        <v>0</v>
      </c>
      <c r="AM76" s="54">
        <v>0</v>
      </c>
      <c r="AN76" s="54">
        <v>0</v>
      </c>
      <c r="AO76" s="54">
        <v>0</v>
      </c>
      <c r="AP76" s="54">
        <v>0</v>
      </c>
    </row>
    <row r="77" spans="1:42" ht="15.75" customHeight="1" x14ac:dyDescent="0.35">
      <c r="A77" s="51"/>
      <c r="B77" s="51"/>
      <c r="C77" s="51"/>
      <c r="D77" s="51"/>
      <c r="E77" s="51"/>
      <c r="F77" s="51"/>
      <c r="G77" s="51"/>
      <c r="H77" s="52" t="s">
        <v>475</v>
      </c>
      <c r="I77" s="63" t="s">
        <v>536</v>
      </c>
      <c r="J77" s="18" t="s">
        <v>95</v>
      </c>
      <c r="K77" s="111">
        <v>751775222350.91162</v>
      </c>
      <c r="L77" s="53">
        <v>768796158378.61523</v>
      </c>
      <c r="M77" s="53">
        <v>784891281174.82007</v>
      </c>
      <c r="N77" s="53">
        <v>799500037515.20984</v>
      </c>
      <c r="O77" s="53">
        <v>812394618625.08679</v>
      </c>
      <c r="P77" s="53">
        <v>824578697551.94312</v>
      </c>
      <c r="Q77" s="53">
        <v>835743260505.65161</v>
      </c>
      <c r="R77" s="53">
        <v>846270363138.41199</v>
      </c>
      <c r="S77" s="53">
        <v>857009974041.30627</v>
      </c>
      <c r="T77" s="53">
        <v>867562018462.86133</v>
      </c>
      <c r="U77" s="53">
        <v>877447723527.01184</v>
      </c>
      <c r="V77" s="53">
        <v>888173765327.12659</v>
      </c>
      <c r="W77" s="53">
        <v>898784778319.9491</v>
      </c>
      <c r="X77" s="53">
        <v>909286758958.9137</v>
      </c>
      <c r="Y77" s="53">
        <v>919082587456.90308</v>
      </c>
      <c r="Z77" s="53">
        <v>929434329705.37964</v>
      </c>
      <c r="AA77" s="53">
        <v>939210330352.20703</v>
      </c>
      <c r="AB77" s="53">
        <v>948261619338.71448</v>
      </c>
      <c r="AC77" s="53">
        <v>957761964244.64832</v>
      </c>
      <c r="AD77" s="53">
        <v>966739252019.68384</v>
      </c>
      <c r="AE77" s="53">
        <v>975434430156.57263</v>
      </c>
      <c r="AF77" s="53">
        <v>984225484319.53882</v>
      </c>
      <c r="AG77" s="53">
        <v>986639057152.6759</v>
      </c>
      <c r="AH77" s="53">
        <v>989184811919.74817</v>
      </c>
      <c r="AI77" s="53">
        <v>992284011659.98486</v>
      </c>
      <c r="AJ77" s="53">
        <v>995132427848.65381</v>
      </c>
      <c r="AK77" s="53">
        <v>998099423647.65234</v>
      </c>
      <c r="AL77" s="53">
        <v>1001066813148.061</v>
      </c>
      <c r="AM77" s="53">
        <v>1003966088083.824</v>
      </c>
      <c r="AN77" s="53">
        <v>1006713883679.601</v>
      </c>
      <c r="AO77" s="53">
        <v>1009232489887.147</v>
      </c>
      <c r="AP77" s="53">
        <v>1011519077624.29</v>
      </c>
    </row>
    <row r="78" spans="1:42" ht="15.75" customHeight="1" x14ac:dyDescent="0.35">
      <c r="A78" s="51"/>
      <c r="B78" s="51"/>
      <c r="C78" s="51"/>
      <c r="D78" s="51"/>
      <c r="E78" s="51"/>
      <c r="F78" s="51"/>
      <c r="G78" s="51"/>
      <c r="H78" s="51"/>
      <c r="I78" s="63" t="s">
        <v>536</v>
      </c>
      <c r="J78" s="18" t="s">
        <v>96</v>
      </c>
      <c r="K78" s="109">
        <v>0</v>
      </c>
      <c r="L78" s="54">
        <v>0</v>
      </c>
      <c r="M78" s="54">
        <v>0</v>
      </c>
      <c r="N78" s="54">
        <v>0</v>
      </c>
      <c r="O78" s="54">
        <v>0</v>
      </c>
      <c r="P78" s="54">
        <v>0</v>
      </c>
      <c r="Q78" s="54">
        <v>0</v>
      </c>
      <c r="R78" s="54">
        <v>0</v>
      </c>
      <c r="S78" s="54">
        <v>0</v>
      </c>
      <c r="T78" s="54">
        <v>0</v>
      </c>
      <c r="U78" s="54">
        <v>0</v>
      </c>
      <c r="V78" s="54">
        <v>0</v>
      </c>
      <c r="W78" s="54">
        <v>0</v>
      </c>
      <c r="X78" s="54">
        <v>0</v>
      </c>
      <c r="Y78" s="54">
        <v>0</v>
      </c>
      <c r="Z78" s="54">
        <v>0</v>
      </c>
      <c r="AA78" s="54">
        <v>0</v>
      </c>
      <c r="AB78" s="54">
        <v>0</v>
      </c>
      <c r="AC78" s="54">
        <v>0</v>
      </c>
      <c r="AD78" s="54">
        <v>0</v>
      </c>
      <c r="AE78" s="54">
        <v>0</v>
      </c>
      <c r="AF78" s="54">
        <v>0</v>
      </c>
      <c r="AG78" s="54">
        <v>0</v>
      </c>
      <c r="AH78" s="54">
        <v>0</v>
      </c>
      <c r="AI78" s="54">
        <v>0</v>
      </c>
      <c r="AJ78" s="54">
        <v>0</v>
      </c>
      <c r="AK78" s="54">
        <v>0</v>
      </c>
      <c r="AL78" s="54">
        <v>0</v>
      </c>
      <c r="AM78" s="54">
        <v>0</v>
      </c>
      <c r="AN78" s="54">
        <v>0</v>
      </c>
      <c r="AO78" s="54">
        <v>0</v>
      </c>
      <c r="AP78" s="54">
        <v>0</v>
      </c>
    </row>
    <row r="79" spans="1:42" ht="15.75" customHeight="1" x14ac:dyDescent="0.35">
      <c r="A79" s="51"/>
      <c r="B79" s="51"/>
      <c r="C79" s="51"/>
      <c r="D79" s="51"/>
      <c r="E79" s="51"/>
      <c r="F79" s="51"/>
      <c r="G79" s="51"/>
      <c r="H79" s="51"/>
      <c r="I79" s="63" t="s">
        <v>536</v>
      </c>
      <c r="J79" s="51"/>
      <c r="K79" s="109"/>
      <c r="L79" s="51"/>
      <c r="M79" s="51"/>
      <c r="N79" s="51"/>
      <c r="AO79" s="51"/>
      <c r="AP79" s="51"/>
    </row>
    <row r="80" spans="1:42" ht="15.75" customHeight="1" x14ac:dyDescent="0.35">
      <c r="A80" s="51"/>
      <c r="B80" s="51"/>
      <c r="C80" s="51"/>
      <c r="D80" s="51"/>
      <c r="E80" s="51"/>
      <c r="F80" s="51"/>
      <c r="G80" s="51"/>
      <c r="H80" s="18" t="s">
        <v>504</v>
      </c>
      <c r="I80" s="63" t="s">
        <v>536</v>
      </c>
      <c r="J80" s="51"/>
      <c r="K80" s="109"/>
      <c r="L80" s="51"/>
      <c r="M80" s="51"/>
      <c r="N80" s="51"/>
      <c r="AO80" s="51"/>
      <c r="AP80" s="51"/>
    </row>
    <row r="81" spans="1:42" ht="15.75" customHeight="1" x14ac:dyDescent="0.35">
      <c r="A81" s="51"/>
      <c r="B81" s="51"/>
      <c r="C81" s="51"/>
      <c r="D81" s="51"/>
      <c r="E81" s="51"/>
      <c r="F81" s="51"/>
      <c r="G81" s="51"/>
      <c r="H81" s="51"/>
      <c r="I81" s="63" t="s">
        <v>536</v>
      </c>
      <c r="J81" s="18" t="s">
        <v>1</v>
      </c>
      <c r="K81" s="110">
        <v>2019</v>
      </c>
      <c r="L81" s="18">
        <v>2020</v>
      </c>
      <c r="M81" s="18">
        <v>2021</v>
      </c>
      <c r="N81" s="18">
        <v>2022</v>
      </c>
      <c r="O81" s="18">
        <v>2023</v>
      </c>
      <c r="P81" s="18">
        <v>2024</v>
      </c>
      <c r="Q81" s="18">
        <v>2025</v>
      </c>
      <c r="R81" s="18">
        <v>2026</v>
      </c>
      <c r="S81" s="18">
        <v>2027</v>
      </c>
      <c r="T81" s="18">
        <v>2028</v>
      </c>
      <c r="U81" s="18">
        <v>2029</v>
      </c>
      <c r="V81" s="18">
        <v>2030</v>
      </c>
      <c r="W81" s="18">
        <v>2031</v>
      </c>
      <c r="X81" s="18">
        <v>2032</v>
      </c>
      <c r="Y81" s="18">
        <v>2033</v>
      </c>
      <c r="Z81" s="18">
        <v>2034</v>
      </c>
      <c r="AA81" s="18">
        <v>2035</v>
      </c>
      <c r="AB81" s="18">
        <v>2036</v>
      </c>
      <c r="AC81" s="18">
        <v>2037</v>
      </c>
      <c r="AD81" s="18">
        <v>2038</v>
      </c>
      <c r="AE81" s="18">
        <v>2039</v>
      </c>
      <c r="AF81" s="18">
        <v>2040</v>
      </c>
      <c r="AG81" s="18">
        <v>2041</v>
      </c>
      <c r="AH81" s="18">
        <v>2042</v>
      </c>
      <c r="AI81" s="18">
        <v>2043</v>
      </c>
      <c r="AJ81" s="18">
        <v>2044</v>
      </c>
      <c r="AK81" s="18">
        <v>2045</v>
      </c>
      <c r="AL81" s="18">
        <v>2046</v>
      </c>
      <c r="AM81" s="18">
        <v>2047</v>
      </c>
      <c r="AN81" s="18">
        <v>2048</v>
      </c>
      <c r="AO81" s="18">
        <v>2049</v>
      </c>
      <c r="AP81" s="18">
        <v>2050</v>
      </c>
    </row>
    <row r="82" spans="1:42" ht="15.75" customHeight="1" x14ac:dyDescent="0.35">
      <c r="A82" s="51"/>
      <c r="B82" s="51"/>
      <c r="C82" s="51"/>
      <c r="D82" s="51"/>
      <c r="E82" s="51"/>
      <c r="F82" s="51"/>
      <c r="G82" s="52" t="s">
        <v>477</v>
      </c>
      <c r="H82" s="52" t="s">
        <v>478</v>
      </c>
      <c r="I82" s="63" t="s">
        <v>536</v>
      </c>
      <c r="J82" s="18" t="s">
        <v>2</v>
      </c>
      <c r="K82" s="111">
        <v>1149665905657.2971</v>
      </c>
      <c r="L82" s="53">
        <v>1119733222756.436</v>
      </c>
      <c r="M82" s="53">
        <v>1090060965875.765</v>
      </c>
      <c r="N82" s="53">
        <v>1063051333306.674</v>
      </c>
      <c r="O82" s="53">
        <v>1041364294830.145</v>
      </c>
      <c r="P82" s="53">
        <v>1021550141517.776</v>
      </c>
      <c r="Q82" s="53">
        <v>1003102332404.894</v>
      </c>
      <c r="R82" s="53">
        <v>991526217965.06226</v>
      </c>
      <c r="S82" s="53">
        <v>983771320060.88281</v>
      </c>
      <c r="T82" s="53">
        <v>979528726582.07983</v>
      </c>
      <c r="U82" s="53">
        <v>978856954306.60339</v>
      </c>
      <c r="V82" s="53">
        <v>979914501737.099</v>
      </c>
      <c r="W82" s="53">
        <v>985722380279.38306</v>
      </c>
      <c r="X82" s="53">
        <v>993660597618.47925</v>
      </c>
      <c r="Y82" s="53">
        <v>1002607997849.041</v>
      </c>
      <c r="Z82" s="53">
        <v>1010379932289.038</v>
      </c>
      <c r="AA82" s="53">
        <v>1020409346524.4139</v>
      </c>
      <c r="AB82" s="53">
        <v>1031203144579.741</v>
      </c>
      <c r="AC82" s="53">
        <v>1040953262054.28</v>
      </c>
      <c r="AD82" s="53">
        <v>1052947108430.641</v>
      </c>
      <c r="AE82" s="53">
        <v>1065893150002.704</v>
      </c>
      <c r="AF82" s="53">
        <v>1078171972265.8979</v>
      </c>
      <c r="AG82" s="53">
        <v>1096885994102.179</v>
      </c>
      <c r="AH82" s="53">
        <v>1116570725111.4919</v>
      </c>
      <c r="AI82" s="53">
        <v>1135160762359.4241</v>
      </c>
      <c r="AJ82" s="53">
        <v>1156363403049.405</v>
      </c>
      <c r="AK82" s="53">
        <v>1178358816654.917</v>
      </c>
      <c r="AL82" s="53">
        <v>1199483107058.4099</v>
      </c>
      <c r="AM82" s="53">
        <v>1223762244363.783</v>
      </c>
      <c r="AN82" s="53">
        <v>1234741470227.5801</v>
      </c>
      <c r="AO82" s="53">
        <v>1246010581668.688</v>
      </c>
      <c r="AP82" s="53">
        <v>1257417981853.822</v>
      </c>
    </row>
    <row r="83" spans="1:42" ht="15.75" customHeight="1" x14ac:dyDescent="0.35">
      <c r="A83" s="51"/>
      <c r="B83" s="51"/>
      <c r="C83" s="51"/>
      <c r="D83" s="51"/>
      <c r="E83" s="51"/>
      <c r="F83" s="51"/>
      <c r="G83" s="51"/>
      <c r="H83" s="51"/>
      <c r="I83" s="63" t="s">
        <v>536</v>
      </c>
      <c r="J83" s="18" t="s">
        <v>3</v>
      </c>
      <c r="K83" s="109">
        <v>0</v>
      </c>
      <c r="L83" s="54">
        <v>0</v>
      </c>
      <c r="M83" s="54">
        <v>0</v>
      </c>
      <c r="N83" s="54">
        <v>0</v>
      </c>
      <c r="O83" s="54">
        <v>0</v>
      </c>
      <c r="P83" s="54">
        <v>0</v>
      </c>
      <c r="Q83" s="54">
        <v>0</v>
      </c>
      <c r="R83" s="54">
        <v>0</v>
      </c>
      <c r="S83" s="54">
        <v>0</v>
      </c>
      <c r="T83" s="54">
        <v>0</v>
      </c>
      <c r="U83" s="54">
        <v>0</v>
      </c>
      <c r="V83" s="54">
        <v>0</v>
      </c>
      <c r="W83" s="54">
        <v>0</v>
      </c>
      <c r="X83" s="54">
        <v>0</v>
      </c>
      <c r="Y83" s="54">
        <v>0</v>
      </c>
      <c r="Z83" s="54">
        <v>0</v>
      </c>
      <c r="AA83" s="54">
        <v>0</v>
      </c>
      <c r="AB83" s="54">
        <v>0</v>
      </c>
      <c r="AC83" s="54">
        <v>0</v>
      </c>
      <c r="AD83" s="54">
        <v>0</v>
      </c>
      <c r="AE83" s="54">
        <v>0</v>
      </c>
      <c r="AF83" s="54">
        <v>0</v>
      </c>
      <c r="AG83" s="54">
        <v>0</v>
      </c>
      <c r="AH83" s="54">
        <v>0</v>
      </c>
      <c r="AI83" s="54">
        <v>0</v>
      </c>
      <c r="AJ83" s="54">
        <v>0</v>
      </c>
      <c r="AK83" s="54">
        <v>0</v>
      </c>
      <c r="AL83" s="54">
        <v>0</v>
      </c>
      <c r="AM83" s="54">
        <v>0</v>
      </c>
      <c r="AN83" s="54">
        <v>0</v>
      </c>
      <c r="AO83" s="54">
        <v>0</v>
      </c>
      <c r="AP83" s="54">
        <v>0</v>
      </c>
    </row>
    <row r="84" spans="1:42" ht="15.75" customHeight="1" x14ac:dyDescent="0.35">
      <c r="A84" s="51"/>
      <c r="B84" s="51"/>
      <c r="C84" s="51"/>
      <c r="D84" s="51"/>
      <c r="E84" s="51"/>
      <c r="F84" s="51"/>
      <c r="G84" s="51"/>
      <c r="H84" s="52" t="s">
        <v>479</v>
      </c>
      <c r="I84" s="63" t="s">
        <v>536</v>
      </c>
      <c r="J84" s="18" t="s">
        <v>4</v>
      </c>
      <c r="K84" s="111">
        <v>9850855070.4676208</v>
      </c>
      <c r="L84" s="53">
        <v>9640298612.7296219</v>
      </c>
      <c r="M84" s="53">
        <v>9438530036.6360111</v>
      </c>
      <c r="N84" s="53">
        <v>9256393426.4488392</v>
      </c>
      <c r="O84" s="53">
        <v>9097824799.6632385</v>
      </c>
      <c r="P84" s="53">
        <v>8953560666.0638199</v>
      </c>
      <c r="Q84" s="53">
        <v>8806454686.7039757</v>
      </c>
      <c r="R84" s="53">
        <v>8688924795.2357597</v>
      </c>
      <c r="S84" s="53">
        <v>8578395537.0370159</v>
      </c>
      <c r="T84" s="53">
        <v>8480219131.730648</v>
      </c>
      <c r="U84" s="53">
        <v>8402934721.0706949</v>
      </c>
      <c r="V84" s="53">
        <v>8329232149.5497704</v>
      </c>
      <c r="W84" s="53">
        <v>8284235402.4427652</v>
      </c>
      <c r="X84" s="53">
        <v>8243583136.3296242</v>
      </c>
      <c r="Y84" s="53">
        <v>8213186988.8285332</v>
      </c>
      <c r="Z84" s="53">
        <v>8178655071.8100653</v>
      </c>
      <c r="AA84" s="53">
        <v>8169126820.9138689</v>
      </c>
      <c r="AB84" s="53">
        <v>8165150674.9048405</v>
      </c>
      <c r="AC84" s="53">
        <v>8146786018.7494154</v>
      </c>
      <c r="AD84" s="53">
        <v>8148771796.7586365</v>
      </c>
      <c r="AE84" s="53">
        <v>8157759681.9112511</v>
      </c>
      <c r="AF84" s="53">
        <v>8159971436.9151478</v>
      </c>
      <c r="AG84" s="53">
        <v>8228885742.4908266</v>
      </c>
      <c r="AH84" s="53">
        <v>8343135313.8622293</v>
      </c>
      <c r="AI84" s="53">
        <v>8454460666.8322172</v>
      </c>
      <c r="AJ84" s="53">
        <v>8593559554.6788692</v>
      </c>
      <c r="AK84" s="53">
        <v>8743904811.2530537</v>
      </c>
      <c r="AL84" s="53">
        <v>8887728343.2983723</v>
      </c>
      <c r="AM84" s="53">
        <v>9050712462.3877258</v>
      </c>
      <c r="AN84" s="53">
        <v>9199162221.0173244</v>
      </c>
      <c r="AO84" s="53">
        <v>9361974932.9225101</v>
      </c>
      <c r="AP84" s="53">
        <v>9525564328.5914268</v>
      </c>
    </row>
    <row r="85" spans="1:42" ht="15.75" customHeight="1" x14ac:dyDescent="0.35">
      <c r="A85" s="51"/>
      <c r="B85" s="51"/>
      <c r="C85" s="51"/>
      <c r="D85" s="51"/>
      <c r="E85" s="51"/>
      <c r="F85" s="51"/>
      <c r="G85" s="51"/>
      <c r="H85" s="51"/>
      <c r="I85" s="63" t="s">
        <v>536</v>
      </c>
      <c r="J85" s="18" t="s">
        <v>5</v>
      </c>
      <c r="K85" s="109">
        <v>0</v>
      </c>
      <c r="L85" s="54">
        <v>0</v>
      </c>
      <c r="M85" s="54">
        <v>0</v>
      </c>
      <c r="N85" s="54">
        <v>0</v>
      </c>
      <c r="O85" s="54">
        <v>0</v>
      </c>
      <c r="P85" s="54">
        <v>0</v>
      </c>
      <c r="Q85" s="54">
        <v>0</v>
      </c>
      <c r="R85" s="54">
        <v>0</v>
      </c>
      <c r="S85" s="54">
        <v>0</v>
      </c>
      <c r="T85" s="54">
        <v>0</v>
      </c>
      <c r="U85" s="54">
        <v>0</v>
      </c>
      <c r="V85" s="54">
        <v>0</v>
      </c>
      <c r="W85" s="54">
        <v>0</v>
      </c>
      <c r="X85" s="54">
        <v>0</v>
      </c>
      <c r="Y85" s="54">
        <v>0</v>
      </c>
      <c r="Z85" s="54">
        <v>0</v>
      </c>
      <c r="AA85" s="54">
        <v>0</v>
      </c>
      <c r="AB85" s="54">
        <v>0</v>
      </c>
      <c r="AC85" s="54">
        <v>0</v>
      </c>
      <c r="AD85" s="54">
        <v>0</v>
      </c>
      <c r="AE85" s="54">
        <v>0</v>
      </c>
      <c r="AF85" s="54">
        <v>0</v>
      </c>
      <c r="AG85" s="54">
        <v>0</v>
      </c>
      <c r="AH85" s="54">
        <v>0</v>
      </c>
      <c r="AI85" s="54">
        <v>0</v>
      </c>
      <c r="AJ85" s="54">
        <v>0</v>
      </c>
      <c r="AK85" s="54">
        <v>0</v>
      </c>
      <c r="AL85" s="54">
        <v>0</v>
      </c>
      <c r="AM85" s="54">
        <v>0</v>
      </c>
      <c r="AN85" s="54">
        <v>0</v>
      </c>
      <c r="AO85" s="54">
        <v>0</v>
      </c>
      <c r="AP85" s="54">
        <v>0</v>
      </c>
    </row>
    <row r="86" spans="1:42" ht="15.75" customHeight="1" x14ac:dyDescent="0.35">
      <c r="A86" s="51"/>
      <c r="B86" s="51"/>
      <c r="C86" s="51"/>
      <c r="D86" s="51"/>
      <c r="E86" s="51"/>
      <c r="F86" s="51"/>
      <c r="G86" s="51"/>
      <c r="H86" s="51"/>
      <c r="I86" s="63" t="s">
        <v>536</v>
      </c>
      <c r="J86" s="18" t="s">
        <v>7</v>
      </c>
      <c r="K86" s="109">
        <v>0</v>
      </c>
      <c r="L86" s="54">
        <v>0</v>
      </c>
      <c r="M86" s="54">
        <v>0</v>
      </c>
      <c r="N86" s="54">
        <v>0</v>
      </c>
      <c r="O86" s="54">
        <v>0</v>
      </c>
      <c r="P86" s="54">
        <v>0</v>
      </c>
      <c r="Q86" s="54">
        <v>0</v>
      </c>
      <c r="R86" s="54">
        <v>0</v>
      </c>
      <c r="S86" s="54">
        <v>0</v>
      </c>
      <c r="T86" s="54">
        <v>0</v>
      </c>
      <c r="U86" s="54">
        <v>0</v>
      </c>
      <c r="V86" s="54">
        <v>0</v>
      </c>
      <c r="W86" s="54">
        <v>0</v>
      </c>
      <c r="X86" s="54">
        <v>0</v>
      </c>
      <c r="Y86" s="54">
        <v>0</v>
      </c>
      <c r="Z86" s="54">
        <v>0</v>
      </c>
      <c r="AA86" s="54">
        <v>0</v>
      </c>
      <c r="AB86" s="54">
        <v>0</v>
      </c>
      <c r="AC86" s="54">
        <v>0</v>
      </c>
      <c r="AD86" s="54">
        <v>0</v>
      </c>
      <c r="AE86" s="54">
        <v>0</v>
      </c>
      <c r="AF86" s="54">
        <v>0</v>
      </c>
      <c r="AG86" s="54">
        <v>0</v>
      </c>
      <c r="AH86" s="54">
        <v>0</v>
      </c>
      <c r="AI86" s="54">
        <v>0</v>
      </c>
      <c r="AJ86" s="54">
        <v>0</v>
      </c>
      <c r="AK86" s="54">
        <v>0</v>
      </c>
      <c r="AL86" s="54">
        <v>0</v>
      </c>
      <c r="AM86" s="54">
        <v>0</v>
      </c>
      <c r="AN86" s="54">
        <v>0</v>
      </c>
      <c r="AO86" s="54">
        <v>0</v>
      </c>
      <c r="AP86" s="54">
        <v>0</v>
      </c>
    </row>
    <row r="87" spans="1:42" ht="15.75" customHeight="1" x14ac:dyDescent="0.35">
      <c r="A87" s="51"/>
      <c r="B87" s="51"/>
      <c r="C87" s="51"/>
      <c r="D87" s="51"/>
      <c r="E87" s="51"/>
      <c r="F87" s="51"/>
      <c r="G87" s="51"/>
      <c r="H87" s="51"/>
      <c r="I87" s="63" t="s">
        <v>536</v>
      </c>
      <c r="J87" s="18" t="s">
        <v>8</v>
      </c>
      <c r="K87" s="109">
        <v>0</v>
      </c>
      <c r="L87" s="54">
        <v>0</v>
      </c>
      <c r="M87" s="54">
        <v>0</v>
      </c>
      <c r="N87" s="54">
        <v>0</v>
      </c>
      <c r="O87" s="54">
        <v>0</v>
      </c>
      <c r="P87" s="54">
        <v>0</v>
      </c>
      <c r="Q87" s="54">
        <v>0</v>
      </c>
      <c r="R87" s="54">
        <v>0</v>
      </c>
      <c r="S87" s="54">
        <v>0</v>
      </c>
      <c r="T87" s="54">
        <v>0</v>
      </c>
      <c r="U87" s="54">
        <v>0</v>
      </c>
      <c r="V87" s="54">
        <v>0</v>
      </c>
      <c r="W87" s="54">
        <v>0</v>
      </c>
      <c r="X87" s="54">
        <v>0</v>
      </c>
      <c r="Y87" s="54">
        <v>0</v>
      </c>
      <c r="Z87" s="54">
        <v>0</v>
      </c>
      <c r="AA87" s="54">
        <v>0</v>
      </c>
      <c r="AB87" s="54">
        <v>0</v>
      </c>
      <c r="AC87" s="54">
        <v>0</v>
      </c>
      <c r="AD87" s="54">
        <v>0</v>
      </c>
      <c r="AE87" s="54">
        <v>0</v>
      </c>
      <c r="AF87" s="54">
        <v>0</v>
      </c>
      <c r="AG87" s="54">
        <v>0</v>
      </c>
      <c r="AH87" s="54">
        <v>0</v>
      </c>
      <c r="AI87" s="54">
        <v>0</v>
      </c>
      <c r="AJ87" s="54">
        <v>0</v>
      </c>
      <c r="AK87" s="54">
        <v>0</v>
      </c>
      <c r="AL87" s="54">
        <v>0</v>
      </c>
      <c r="AM87" s="54">
        <v>0</v>
      </c>
      <c r="AN87" s="54">
        <v>0</v>
      </c>
      <c r="AO87" s="54">
        <v>0</v>
      </c>
      <c r="AP87" s="54">
        <v>0</v>
      </c>
    </row>
    <row r="88" spans="1:42" ht="15.75" customHeight="1" x14ac:dyDescent="0.35">
      <c r="A88" s="51"/>
      <c r="B88" s="51"/>
      <c r="C88" s="51"/>
      <c r="D88" s="51"/>
      <c r="E88" s="51"/>
      <c r="F88" s="51"/>
      <c r="G88" s="51"/>
      <c r="H88" s="51"/>
      <c r="I88" s="63" t="s">
        <v>536</v>
      </c>
      <c r="J88" s="18" t="s">
        <v>93</v>
      </c>
      <c r="K88" s="109">
        <v>0</v>
      </c>
      <c r="L88" s="54">
        <v>0</v>
      </c>
      <c r="M88" s="54">
        <v>0</v>
      </c>
      <c r="N88" s="54">
        <v>0</v>
      </c>
      <c r="O88" s="54">
        <v>0</v>
      </c>
      <c r="P88" s="54">
        <v>0</v>
      </c>
      <c r="Q88" s="54">
        <v>0</v>
      </c>
      <c r="R88" s="54">
        <v>0</v>
      </c>
      <c r="S88" s="54">
        <v>0</v>
      </c>
      <c r="T88" s="54">
        <v>0</v>
      </c>
      <c r="U88" s="54">
        <v>0</v>
      </c>
      <c r="V88" s="54">
        <v>0</v>
      </c>
      <c r="W88" s="54">
        <v>0</v>
      </c>
      <c r="X88" s="54">
        <v>0</v>
      </c>
      <c r="Y88" s="54">
        <v>0</v>
      </c>
      <c r="Z88" s="54">
        <v>0</v>
      </c>
      <c r="AA88" s="54">
        <v>0</v>
      </c>
      <c r="AB88" s="54">
        <v>0</v>
      </c>
      <c r="AC88" s="54">
        <v>0</v>
      </c>
      <c r="AD88" s="54">
        <v>0</v>
      </c>
      <c r="AE88" s="54">
        <v>0</v>
      </c>
      <c r="AF88" s="54">
        <v>0</v>
      </c>
      <c r="AG88" s="54">
        <v>0</v>
      </c>
      <c r="AH88" s="54">
        <v>0</v>
      </c>
      <c r="AI88" s="54">
        <v>0</v>
      </c>
      <c r="AJ88" s="54">
        <v>0</v>
      </c>
      <c r="AK88" s="54">
        <v>0</v>
      </c>
      <c r="AL88" s="54">
        <v>0</v>
      </c>
      <c r="AM88" s="54">
        <v>0</v>
      </c>
      <c r="AN88" s="54">
        <v>0</v>
      </c>
      <c r="AO88" s="54">
        <v>0</v>
      </c>
      <c r="AP88" s="54">
        <v>0</v>
      </c>
    </row>
    <row r="89" spans="1:42" ht="15.75" customHeight="1" x14ac:dyDescent="0.35">
      <c r="A89" s="51"/>
      <c r="B89" s="51"/>
      <c r="C89" s="51"/>
      <c r="D89" s="51"/>
      <c r="E89" s="51"/>
      <c r="F89" s="51"/>
      <c r="G89" s="51"/>
      <c r="H89" s="51"/>
      <c r="I89" s="63" t="s">
        <v>536</v>
      </c>
      <c r="J89" s="18" t="s">
        <v>94</v>
      </c>
      <c r="K89" s="109">
        <v>0</v>
      </c>
      <c r="L89" s="54">
        <v>0</v>
      </c>
      <c r="M89" s="54">
        <v>0</v>
      </c>
      <c r="N89" s="54">
        <v>0</v>
      </c>
      <c r="O89" s="54">
        <v>0</v>
      </c>
      <c r="P89" s="54">
        <v>0</v>
      </c>
      <c r="Q89" s="54">
        <v>0</v>
      </c>
      <c r="R89" s="54">
        <v>0</v>
      </c>
      <c r="S89" s="54">
        <v>0</v>
      </c>
      <c r="T89" s="54">
        <v>0</v>
      </c>
      <c r="U89" s="54">
        <v>0</v>
      </c>
      <c r="V89" s="54">
        <v>0</v>
      </c>
      <c r="W89" s="54">
        <v>0</v>
      </c>
      <c r="X89" s="54">
        <v>0</v>
      </c>
      <c r="Y89" s="54">
        <v>0</v>
      </c>
      <c r="Z89" s="54">
        <v>0</v>
      </c>
      <c r="AA89" s="54">
        <v>0</v>
      </c>
      <c r="AB89" s="54">
        <v>0</v>
      </c>
      <c r="AC89" s="54">
        <v>0</v>
      </c>
      <c r="AD89" s="54">
        <v>0</v>
      </c>
      <c r="AE89" s="54">
        <v>0</v>
      </c>
      <c r="AF89" s="54">
        <v>0</v>
      </c>
      <c r="AG89" s="54">
        <v>0</v>
      </c>
      <c r="AH89" s="54">
        <v>0</v>
      </c>
      <c r="AI89" s="54">
        <v>0</v>
      </c>
      <c r="AJ89" s="54">
        <v>0</v>
      </c>
      <c r="AK89" s="54">
        <v>0</v>
      </c>
      <c r="AL89" s="54">
        <v>0</v>
      </c>
      <c r="AM89" s="54">
        <v>0</v>
      </c>
      <c r="AN89" s="54">
        <v>0</v>
      </c>
      <c r="AO89" s="54">
        <v>0</v>
      </c>
      <c r="AP89" s="54">
        <v>0</v>
      </c>
    </row>
    <row r="90" spans="1:42" ht="15.75" customHeight="1" x14ac:dyDescent="0.35">
      <c r="A90" s="51"/>
      <c r="B90" s="51"/>
      <c r="C90" s="51"/>
      <c r="D90" s="51"/>
      <c r="E90" s="51"/>
      <c r="F90" s="51"/>
      <c r="G90" s="51"/>
      <c r="H90" s="51"/>
      <c r="I90" s="63" t="s">
        <v>536</v>
      </c>
      <c r="J90" s="18" t="s">
        <v>95</v>
      </c>
      <c r="K90" s="109">
        <v>0</v>
      </c>
      <c r="L90" s="54">
        <v>0</v>
      </c>
      <c r="M90" s="54">
        <v>0</v>
      </c>
      <c r="N90" s="54">
        <v>0</v>
      </c>
      <c r="O90" s="54">
        <v>0</v>
      </c>
      <c r="P90" s="54">
        <v>0</v>
      </c>
      <c r="Q90" s="54">
        <v>0</v>
      </c>
      <c r="R90" s="54">
        <v>0</v>
      </c>
      <c r="S90" s="54">
        <v>0</v>
      </c>
      <c r="T90" s="54">
        <v>0</v>
      </c>
      <c r="U90" s="54">
        <v>0</v>
      </c>
      <c r="V90" s="54">
        <v>0</v>
      </c>
      <c r="W90" s="54">
        <v>0</v>
      </c>
      <c r="X90" s="54">
        <v>0</v>
      </c>
      <c r="Y90" s="54">
        <v>0</v>
      </c>
      <c r="Z90" s="54">
        <v>0</v>
      </c>
      <c r="AA90" s="54">
        <v>0</v>
      </c>
      <c r="AB90" s="54">
        <v>0</v>
      </c>
      <c r="AC90" s="54">
        <v>0</v>
      </c>
      <c r="AD90" s="54">
        <v>0</v>
      </c>
      <c r="AE90" s="54">
        <v>0</v>
      </c>
      <c r="AF90" s="54">
        <v>0</v>
      </c>
      <c r="AG90" s="54">
        <v>0</v>
      </c>
      <c r="AH90" s="54">
        <v>0</v>
      </c>
      <c r="AI90" s="54">
        <v>0</v>
      </c>
      <c r="AJ90" s="54">
        <v>0</v>
      </c>
      <c r="AK90" s="54">
        <v>0</v>
      </c>
      <c r="AL90" s="54">
        <v>0</v>
      </c>
      <c r="AM90" s="54">
        <v>0</v>
      </c>
      <c r="AN90" s="54">
        <v>0</v>
      </c>
      <c r="AO90" s="54">
        <v>0</v>
      </c>
      <c r="AP90" s="54">
        <v>0</v>
      </c>
    </row>
    <row r="91" spans="1:42" ht="15.75" customHeight="1" x14ac:dyDescent="0.35">
      <c r="A91" s="51"/>
      <c r="B91" s="51"/>
      <c r="C91" s="51"/>
      <c r="D91" s="51"/>
      <c r="E91" s="51"/>
      <c r="F91" s="51"/>
      <c r="G91" s="51"/>
      <c r="H91" s="51"/>
      <c r="I91" s="63" t="s">
        <v>536</v>
      </c>
      <c r="J91" s="18" t="s">
        <v>96</v>
      </c>
      <c r="K91" s="109">
        <v>0</v>
      </c>
      <c r="L91" s="54">
        <v>0</v>
      </c>
      <c r="M91" s="54">
        <v>0</v>
      </c>
      <c r="N91" s="54">
        <v>0</v>
      </c>
      <c r="O91" s="54">
        <v>0</v>
      </c>
      <c r="P91" s="54">
        <v>0</v>
      </c>
      <c r="Q91" s="54">
        <v>0</v>
      </c>
      <c r="R91" s="54">
        <v>0</v>
      </c>
      <c r="S91" s="54">
        <v>0</v>
      </c>
      <c r="T91" s="54">
        <v>0</v>
      </c>
      <c r="U91" s="54">
        <v>0</v>
      </c>
      <c r="V91" s="54">
        <v>0</v>
      </c>
      <c r="W91" s="54">
        <v>0</v>
      </c>
      <c r="X91" s="54">
        <v>0</v>
      </c>
      <c r="Y91" s="54">
        <v>0</v>
      </c>
      <c r="Z91" s="54">
        <v>0</v>
      </c>
      <c r="AA91" s="54">
        <v>0</v>
      </c>
      <c r="AB91" s="54">
        <v>0</v>
      </c>
      <c r="AC91" s="54">
        <v>0</v>
      </c>
      <c r="AD91" s="54">
        <v>0</v>
      </c>
      <c r="AE91" s="54">
        <v>0</v>
      </c>
      <c r="AF91" s="54">
        <v>0</v>
      </c>
      <c r="AG91" s="54">
        <v>0</v>
      </c>
      <c r="AH91" s="54">
        <v>0</v>
      </c>
      <c r="AI91" s="54">
        <v>0</v>
      </c>
      <c r="AJ91" s="54">
        <v>0</v>
      </c>
      <c r="AK91" s="54">
        <v>0</v>
      </c>
      <c r="AL91" s="54">
        <v>0</v>
      </c>
      <c r="AM91" s="54">
        <v>0</v>
      </c>
      <c r="AN91" s="54">
        <v>0</v>
      </c>
      <c r="AO91" s="54">
        <v>0</v>
      </c>
      <c r="AP91" s="54">
        <v>0</v>
      </c>
    </row>
    <row r="92" spans="1:42" ht="15.75" customHeight="1" x14ac:dyDescent="0.35">
      <c r="A92" s="51"/>
      <c r="B92" s="51"/>
      <c r="C92" s="51"/>
      <c r="D92" s="51"/>
      <c r="E92" s="51"/>
      <c r="F92" s="51"/>
      <c r="G92" s="51"/>
      <c r="H92" s="51"/>
      <c r="I92" s="63" t="s">
        <v>536</v>
      </c>
      <c r="J92" s="51"/>
      <c r="K92" s="109"/>
      <c r="L92" s="51"/>
      <c r="M92" s="51"/>
      <c r="N92" s="51"/>
      <c r="AO92" s="51"/>
      <c r="AP92" s="51"/>
    </row>
    <row r="93" spans="1:42" ht="15.75" customHeight="1" x14ac:dyDescent="0.35">
      <c r="A93" s="51"/>
      <c r="B93" s="51"/>
      <c r="C93" s="51"/>
      <c r="D93" s="51"/>
      <c r="E93" s="51"/>
      <c r="F93" s="51"/>
      <c r="G93" s="51"/>
      <c r="H93" s="18" t="s">
        <v>505</v>
      </c>
      <c r="I93" s="63" t="s">
        <v>536</v>
      </c>
      <c r="J93" s="51"/>
      <c r="K93" s="109"/>
      <c r="L93" s="51"/>
      <c r="M93" s="51"/>
      <c r="N93" s="51"/>
      <c r="AO93" s="51"/>
      <c r="AP93" s="51"/>
    </row>
    <row r="94" spans="1:42" ht="15.75" customHeight="1" x14ac:dyDescent="0.35">
      <c r="A94" s="51"/>
      <c r="B94" s="51"/>
      <c r="C94" s="51"/>
      <c r="D94" s="51"/>
      <c r="E94" s="51"/>
      <c r="F94" s="51"/>
      <c r="G94" s="51"/>
      <c r="H94" s="51"/>
      <c r="I94" s="63" t="s">
        <v>536</v>
      </c>
      <c r="J94" s="18" t="s">
        <v>1</v>
      </c>
      <c r="K94" s="110">
        <v>2019</v>
      </c>
      <c r="L94" s="18">
        <v>2020</v>
      </c>
      <c r="M94" s="18">
        <v>2021</v>
      </c>
      <c r="N94" s="18">
        <v>2022</v>
      </c>
      <c r="O94" s="18">
        <v>2023</v>
      </c>
      <c r="P94" s="18">
        <v>2024</v>
      </c>
      <c r="Q94" s="18">
        <v>2025</v>
      </c>
      <c r="R94" s="18">
        <v>2026</v>
      </c>
      <c r="S94" s="18">
        <v>2027</v>
      </c>
      <c r="T94" s="18">
        <v>2028</v>
      </c>
      <c r="U94" s="18">
        <v>2029</v>
      </c>
      <c r="V94" s="18">
        <v>2030</v>
      </c>
      <c r="W94" s="18">
        <v>2031</v>
      </c>
      <c r="X94" s="18">
        <v>2032</v>
      </c>
      <c r="Y94" s="18">
        <v>2033</v>
      </c>
      <c r="Z94" s="18">
        <v>2034</v>
      </c>
      <c r="AA94" s="18">
        <v>2035</v>
      </c>
      <c r="AB94" s="18">
        <v>2036</v>
      </c>
      <c r="AC94" s="18">
        <v>2037</v>
      </c>
      <c r="AD94" s="18">
        <v>2038</v>
      </c>
      <c r="AE94" s="18">
        <v>2039</v>
      </c>
      <c r="AF94" s="18">
        <v>2040</v>
      </c>
      <c r="AG94" s="18">
        <v>2041</v>
      </c>
      <c r="AH94" s="18">
        <v>2042</v>
      </c>
      <c r="AI94" s="18">
        <v>2043</v>
      </c>
      <c r="AJ94" s="18">
        <v>2044</v>
      </c>
      <c r="AK94" s="18">
        <v>2045</v>
      </c>
      <c r="AL94" s="18">
        <v>2046</v>
      </c>
      <c r="AM94" s="18">
        <v>2047</v>
      </c>
      <c r="AN94" s="18">
        <v>2048</v>
      </c>
      <c r="AO94" s="18">
        <v>2049</v>
      </c>
      <c r="AP94" s="18">
        <v>2050</v>
      </c>
    </row>
    <row r="95" spans="1:42" ht="15.75" customHeight="1" x14ac:dyDescent="0.35">
      <c r="A95" s="51"/>
      <c r="B95" s="51"/>
      <c r="C95" s="51"/>
      <c r="D95" s="51"/>
      <c r="E95" s="51"/>
      <c r="F95" s="51"/>
      <c r="G95" s="51"/>
      <c r="H95" s="52" t="s">
        <v>481</v>
      </c>
      <c r="I95" s="63" t="s">
        <v>536</v>
      </c>
      <c r="J95" s="18" t="s">
        <v>2</v>
      </c>
      <c r="K95" s="111">
        <v>1210227991287.7781</v>
      </c>
      <c r="L95" s="53">
        <v>1165650651404.626</v>
      </c>
      <c r="M95" s="53">
        <v>1157843727248.928</v>
      </c>
      <c r="N95" s="53">
        <v>1160237506252.9729</v>
      </c>
      <c r="O95" s="53">
        <v>1165416895595.5569</v>
      </c>
      <c r="P95" s="53">
        <v>1170169440227.929</v>
      </c>
      <c r="Q95" s="53">
        <v>1181133203192.9231</v>
      </c>
      <c r="R95" s="53">
        <v>1199601108903.281</v>
      </c>
      <c r="S95" s="53">
        <v>1219314415168.1411</v>
      </c>
      <c r="T95" s="53">
        <v>1237233710846.3711</v>
      </c>
      <c r="U95" s="53">
        <v>1254491737307.2161</v>
      </c>
      <c r="V95" s="53">
        <v>1273235443494.6909</v>
      </c>
      <c r="W95" s="53">
        <v>1295351708943.489</v>
      </c>
      <c r="X95" s="53">
        <v>1320468862621.9441</v>
      </c>
      <c r="Y95" s="53">
        <v>1347023847456.334</v>
      </c>
      <c r="Z95" s="53">
        <v>1372868126969.2261</v>
      </c>
      <c r="AA95" s="53">
        <v>1398232226249.761</v>
      </c>
      <c r="AB95" s="53">
        <v>1419404614273.553</v>
      </c>
      <c r="AC95" s="53">
        <v>1439268550843.3181</v>
      </c>
      <c r="AD95" s="53">
        <v>1458046653110.6799</v>
      </c>
      <c r="AE95" s="53">
        <v>1476882854588.042</v>
      </c>
      <c r="AF95" s="53">
        <v>1496377128239.3889</v>
      </c>
      <c r="AG95" s="53">
        <v>1514939007777.812</v>
      </c>
      <c r="AH95" s="53">
        <v>1534969708238.6899</v>
      </c>
      <c r="AI95" s="53">
        <v>1556549734244.4131</v>
      </c>
      <c r="AJ95" s="53">
        <v>1579774775777.7471</v>
      </c>
      <c r="AK95" s="53">
        <v>1604842491617.2581</v>
      </c>
      <c r="AL95" s="53">
        <v>1632037331532.7729</v>
      </c>
      <c r="AM95" s="53">
        <v>1661480664255.0381</v>
      </c>
      <c r="AN95" s="53">
        <v>1676047000864.405</v>
      </c>
      <c r="AO95" s="53">
        <v>1688656957697.4771</v>
      </c>
      <c r="AP95" s="53">
        <v>1701880419840.2539</v>
      </c>
    </row>
    <row r="96" spans="1:42" ht="15.75" customHeight="1" x14ac:dyDescent="0.35">
      <c r="A96" s="51"/>
      <c r="B96" s="51"/>
      <c r="C96" s="51"/>
      <c r="D96" s="51"/>
      <c r="E96" s="51"/>
      <c r="F96" s="51"/>
      <c r="G96" s="51"/>
      <c r="H96" s="51"/>
      <c r="I96" s="63" t="s">
        <v>536</v>
      </c>
      <c r="J96" s="18" t="s">
        <v>3</v>
      </c>
      <c r="K96" s="109">
        <v>0</v>
      </c>
      <c r="L96" s="54">
        <v>0</v>
      </c>
      <c r="M96" s="54">
        <v>0</v>
      </c>
      <c r="N96" s="54">
        <v>0</v>
      </c>
      <c r="O96" s="54">
        <v>0</v>
      </c>
      <c r="P96" s="54">
        <v>0</v>
      </c>
      <c r="Q96" s="54">
        <v>0</v>
      </c>
      <c r="R96" s="54">
        <v>0</v>
      </c>
      <c r="S96" s="54">
        <v>0</v>
      </c>
      <c r="T96" s="54">
        <v>0</v>
      </c>
      <c r="U96" s="54">
        <v>0</v>
      </c>
      <c r="V96" s="54">
        <v>0</v>
      </c>
      <c r="W96" s="54">
        <v>0</v>
      </c>
      <c r="X96" s="54">
        <v>0</v>
      </c>
      <c r="Y96" s="54">
        <v>0</v>
      </c>
      <c r="Z96" s="54">
        <v>0</v>
      </c>
      <c r="AA96" s="54">
        <v>0</v>
      </c>
      <c r="AB96" s="54">
        <v>0</v>
      </c>
      <c r="AC96" s="54">
        <v>0</v>
      </c>
      <c r="AD96" s="54">
        <v>0</v>
      </c>
      <c r="AE96" s="54">
        <v>0</v>
      </c>
      <c r="AF96" s="54">
        <v>0</v>
      </c>
      <c r="AG96" s="54">
        <v>0</v>
      </c>
      <c r="AH96" s="54">
        <v>0</v>
      </c>
      <c r="AI96" s="54">
        <v>0</v>
      </c>
      <c r="AJ96" s="54">
        <v>0</v>
      </c>
      <c r="AK96" s="54">
        <v>0</v>
      </c>
      <c r="AL96" s="54">
        <v>0</v>
      </c>
      <c r="AM96" s="54">
        <v>0</v>
      </c>
      <c r="AN96" s="54">
        <v>0</v>
      </c>
      <c r="AO96" s="54">
        <v>0</v>
      </c>
      <c r="AP96" s="54">
        <v>0</v>
      </c>
    </row>
    <row r="97" spans="1:42" ht="15.75" customHeight="1" x14ac:dyDescent="0.35">
      <c r="A97" s="51"/>
      <c r="B97" s="51"/>
      <c r="C97" s="51"/>
      <c r="D97" s="51"/>
      <c r="E97" s="51"/>
      <c r="F97" s="51"/>
      <c r="G97" s="51"/>
      <c r="H97" s="51"/>
      <c r="I97" s="63" t="s">
        <v>536</v>
      </c>
      <c r="J97" s="18" t="s">
        <v>4</v>
      </c>
      <c r="K97" s="109">
        <v>0</v>
      </c>
      <c r="L97" s="54">
        <v>0</v>
      </c>
      <c r="M97" s="54">
        <v>0</v>
      </c>
      <c r="N97" s="54">
        <v>0</v>
      </c>
      <c r="O97" s="54">
        <v>0</v>
      </c>
      <c r="P97" s="54">
        <v>0</v>
      </c>
      <c r="Q97" s="54">
        <v>0</v>
      </c>
      <c r="R97" s="54">
        <v>0</v>
      </c>
      <c r="S97" s="54">
        <v>0</v>
      </c>
      <c r="T97" s="54">
        <v>0</v>
      </c>
      <c r="U97" s="54">
        <v>0</v>
      </c>
      <c r="V97" s="54">
        <v>0</v>
      </c>
      <c r="W97" s="54">
        <v>0</v>
      </c>
      <c r="X97" s="54">
        <v>0</v>
      </c>
      <c r="Y97" s="54">
        <v>0</v>
      </c>
      <c r="Z97" s="54">
        <v>0</v>
      </c>
      <c r="AA97" s="54">
        <v>0</v>
      </c>
      <c r="AB97" s="54">
        <v>0</v>
      </c>
      <c r="AC97" s="54">
        <v>0</v>
      </c>
      <c r="AD97" s="54">
        <v>0</v>
      </c>
      <c r="AE97" s="54">
        <v>0</v>
      </c>
      <c r="AF97" s="54">
        <v>0</v>
      </c>
      <c r="AG97" s="54">
        <v>0</v>
      </c>
      <c r="AH97" s="54">
        <v>0</v>
      </c>
      <c r="AI97" s="54">
        <v>0</v>
      </c>
      <c r="AJ97" s="54">
        <v>0</v>
      </c>
      <c r="AK97" s="54">
        <v>0</v>
      </c>
      <c r="AL97" s="54">
        <v>0</v>
      </c>
      <c r="AM97" s="54">
        <v>0</v>
      </c>
      <c r="AN97" s="54">
        <v>0</v>
      </c>
      <c r="AO97" s="54">
        <v>0</v>
      </c>
      <c r="AP97" s="54">
        <v>0</v>
      </c>
    </row>
    <row r="98" spans="1:42" ht="15.75" customHeight="1" x14ac:dyDescent="0.35">
      <c r="A98" s="51"/>
      <c r="B98" s="51"/>
      <c r="C98" s="51"/>
      <c r="D98" s="51"/>
      <c r="E98" s="51"/>
      <c r="F98" s="51"/>
      <c r="G98" s="51"/>
      <c r="H98" s="51"/>
      <c r="I98" s="63" t="s">
        <v>536</v>
      </c>
      <c r="J98" s="18" t="s">
        <v>5</v>
      </c>
      <c r="K98" s="109">
        <v>0</v>
      </c>
      <c r="L98" s="54">
        <v>0</v>
      </c>
      <c r="M98" s="54">
        <v>0</v>
      </c>
      <c r="N98" s="54">
        <v>0</v>
      </c>
      <c r="O98" s="54">
        <v>0</v>
      </c>
      <c r="P98" s="54">
        <v>0</v>
      </c>
      <c r="Q98" s="54">
        <v>0</v>
      </c>
      <c r="R98" s="54">
        <v>0</v>
      </c>
      <c r="S98" s="54">
        <v>0</v>
      </c>
      <c r="T98" s="54">
        <v>0</v>
      </c>
      <c r="U98" s="54">
        <v>0</v>
      </c>
      <c r="V98" s="54">
        <v>0</v>
      </c>
      <c r="W98" s="54">
        <v>0</v>
      </c>
      <c r="X98" s="54">
        <v>0</v>
      </c>
      <c r="Y98" s="54">
        <v>0</v>
      </c>
      <c r="Z98" s="54">
        <v>0</v>
      </c>
      <c r="AA98" s="54">
        <v>0</v>
      </c>
      <c r="AB98" s="54">
        <v>0</v>
      </c>
      <c r="AC98" s="54">
        <v>0</v>
      </c>
      <c r="AD98" s="54">
        <v>0</v>
      </c>
      <c r="AE98" s="54">
        <v>0</v>
      </c>
      <c r="AF98" s="54">
        <v>0</v>
      </c>
      <c r="AG98" s="54">
        <v>0</v>
      </c>
      <c r="AH98" s="54">
        <v>0</v>
      </c>
      <c r="AI98" s="54">
        <v>0</v>
      </c>
      <c r="AJ98" s="54">
        <v>0</v>
      </c>
      <c r="AK98" s="54">
        <v>0</v>
      </c>
      <c r="AL98" s="54">
        <v>0</v>
      </c>
      <c r="AM98" s="54">
        <v>0</v>
      </c>
      <c r="AN98" s="54">
        <v>0</v>
      </c>
      <c r="AO98" s="54">
        <v>0</v>
      </c>
      <c r="AP98" s="54">
        <v>0</v>
      </c>
    </row>
    <row r="99" spans="1:42" ht="15.75" customHeight="1" x14ac:dyDescent="0.35">
      <c r="A99" s="51"/>
      <c r="B99" s="51"/>
      <c r="C99" s="51"/>
      <c r="D99" s="51"/>
      <c r="E99" s="51"/>
      <c r="F99" s="51"/>
      <c r="G99" s="51"/>
      <c r="H99" s="51"/>
      <c r="I99" s="63" t="s">
        <v>536</v>
      </c>
      <c r="J99" s="18" t="s">
        <v>7</v>
      </c>
      <c r="K99" s="109">
        <v>0</v>
      </c>
      <c r="L99" s="54">
        <v>0</v>
      </c>
      <c r="M99" s="54">
        <v>0</v>
      </c>
      <c r="N99" s="54">
        <v>0</v>
      </c>
      <c r="O99" s="54">
        <v>0</v>
      </c>
      <c r="P99" s="54">
        <v>0</v>
      </c>
      <c r="Q99" s="54">
        <v>0</v>
      </c>
      <c r="R99" s="54">
        <v>0</v>
      </c>
      <c r="S99" s="54">
        <v>0</v>
      </c>
      <c r="T99" s="54">
        <v>0</v>
      </c>
      <c r="U99" s="54">
        <v>0</v>
      </c>
      <c r="V99" s="54">
        <v>0</v>
      </c>
      <c r="W99" s="54">
        <v>0</v>
      </c>
      <c r="X99" s="54">
        <v>0</v>
      </c>
      <c r="Y99" s="54">
        <v>0</v>
      </c>
      <c r="Z99" s="54">
        <v>0</v>
      </c>
      <c r="AA99" s="54">
        <v>0</v>
      </c>
      <c r="AB99" s="54">
        <v>0</v>
      </c>
      <c r="AC99" s="54">
        <v>0</v>
      </c>
      <c r="AD99" s="54">
        <v>0</v>
      </c>
      <c r="AE99" s="54">
        <v>0</v>
      </c>
      <c r="AF99" s="54">
        <v>0</v>
      </c>
      <c r="AG99" s="54">
        <v>0</v>
      </c>
      <c r="AH99" s="54">
        <v>0</v>
      </c>
      <c r="AI99" s="54">
        <v>0</v>
      </c>
      <c r="AJ99" s="54">
        <v>0</v>
      </c>
      <c r="AK99" s="54">
        <v>0</v>
      </c>
      <c r="AL99" s="54">
        <v>0</v>
      </c>
      <c r="AM99" s="54">
        <v>0</v>
      </c>
      <c r="AN99" s="54">
        <v>0</v>
      </c>
      <c r="AO99" s="54">
        <v>0</v>
      </c>
      <c r="AP99" s="54">
        <v>0</v>
      </c>
    </row>
    <row r="100" spans="1:42" ht="15.75" customHeight="1" x14ac:dyDescent="0.35">
      <c r="A100" s="51"/>
      <c r="B100" s="51"/>
      <c r="C100" s="51"/>
      <c r="D100" s="51"/>
      <c r="E100" s="51"/>
      <c r="F100" s="51"/>
      <c r="G100" s="51"/>
      <c r="H100" s="51"/>
      <c r="I100" s="63" t="s">
        <v>536</v>
      </c>
      <c r="J100" s="18" t="s">
        <v>8</v>
      </c>
      <c r="K100" s="109">
        <v>0</v>
      </c>
      <c r="L100" s="54">
        <v>0</v>
      </c>
      <c r="M100" s="54">
        <v>0</v>
      </c>
      <c r="N100" s="54">
        <v>0</v>
      </c>
      <c r="O100" s="54">
        <v>0</v>
      </c>
      <c r="P100" s="54">
        <v>0</v>
      </c>
      <c r="Q100" s="54">
        <v>0</v>
      </c>
      <c r="R100" s="54">
        <v>0</v>
      </c>
      <c r="S100" s="54">
        <v>0</v>
      </c>
      <c r="T100" s="54">
        <v>0</v>
      </c>
      <c r="U100" s="54">
        <v>0</v>
      </c>
      <c r="V100" s="54">
        <v>0</v>
      </c>
      <c r="W100" s="54">
        <v>0</v>
      </c>
      <c r="X100" s="54">
        <v>0</v>
      </c>
      <c r="Y100" s="54">
        <v>0</v>
      </c>
      <c r="Z100" s="54">
        <v>0</v>
      </c>
      <c r="AA100" s="54">
        <v>0</v>
      </c>
      <c r="AB100" s="54">
        <v>0</v>
      </c>
      <c r="AC100" s="54">
        <v>0</v>
      </c>
      <c r="AD100" s="54">
        <v>0</v>
      </c>
      <c r="AE100" s="54">
        <v>0</v>
      </c>
      <c r="AF100" s="54">
        <v>0</v>
      </c>
      <c r="AG100" s="54">
        <v>0</v>
      </c>
      <c r="AH100" s="54">
        <v>0</v>
      </c>
      <c r="AI100" s="54">
        <v>0</v>
      </c>
      <c r="AJ100" s="54">
        <v>0</v>
      </c>
      <c r="AK100" s="54">
        <v>0</v>
      </c>
      <c r="AL100" s="54">
        <v>0</v>
      </c>
      <c r="AM100" s="54">
        <v>0</v>
      </c>
      <c r="AN100" s="54">
        <v>0</v>
      </c>
      <c r="AO100" s="54">
        <v>0</v>
      </c>
      <c r="AP100" s="54">
        <v>0</v>
      </c>
    </row>
    <row r="101" spans="1:42" ht="15.75" customHeight="1" x14ac:dyDescent="0.35">
      <c r="A101" s="51"/>
      <c r="B101" s="51"/>
      <c r="C101" s="51"/>
      <c r="D101" s="51"/>
      <c r="E101" s="51"/>
      <c r="F101" s="51"/>
      <c r="G101" s="51"/>
      <c r="H101" s="51"/>
      <c r="I101" s="63" t="s">
        <v>536</v>
      </c>
      <c r="J101" s="18" t="s">
        <v>93</v>
      </c>
      <c r="K101" s="109">
        <v>0</v>
      </c>
      <c r="L101" s="54">
        <v>0</v>
      </c>
      <c r="M101" s="54">
        <v>0</v>
      </c>
      <c r="N101" s="54">
        <v>0</v>
      </c>
      <c r="O101" s="54">
        <v>0</v>
      </c>
      <c r="P101" s="54">
        <v>0</v>
      </c>
      <c r="Q101" s="54">
        <v>0</v>
      </c>
      <c r="R101" s="54">
        <v>0</v>
      </c>
      <c r="S101" s="54">
        <v>0</v>
      </c>
      <c r="T101" s="54">
        <v>0</v>
      </c>
      <c r="U101" s="54">
        <v>0</v>
      </c>
      <c r="V101" s="54">
        <v>0</v>
      </c>
      <c r="W101" s="54">
        <v>0</v>
      </c>
      <c r="X101" s="54">
        <v>0</v>
      </c>
      <c r="Y101" s="54">
        <v>0</v>
      </c>
      <c r="Z101" s="54">
        <v>0</v>
      </c>
      <c r="AA101" s="54">
        <v>0</v>
      </c>
      <c r="AB101" s="54">
        <v>0</v>
      </c>
      <c r="AC101" s="54">
        <v>0</v>
      </c>
      <c r="AD101" s="54">
        <v>0</v>
      </c>
      <c r="AE101" s="54">
        <v>0</v>
      </c>
      <c r="AF101" s="54">
        <v>0</v>
      </c>
      <c r="AG101" s="54">
        <v>0</v>
      </c>
      <c r="AH101" s="54">
        <v>0</v>
      </c>
      <c r="AI101" s="54">
        <v>0</v>
      </c>
      <c r="AJ101" s="54">
        <v>0</v>
      </c>
      <c r="AK101" s="54">
        <v>0</v>
      </c>
      <c r="AL101" s="54">
        <v>0</v>
      </c>
      <c r="AM101" s="54">
        <v>0</v>
      </c>
      <c r="AN101" s="54">
        <v>0</v>
      </c>
      <c r="AO101" s="54">
        <v>0</v>
      </c>
      <c r="AP101" s="54">
        <v>0</v>
      </c>
    </row>
    <row r="102" spans="1:42" ht="15.75" customHeight="1" x14ac:dyDescent="0.35">
      <c r="A102" s="51"/>
      <c r="B102" s="51"/>
      <c r="C102" s="51"/>
      <c r="D102" s="51"/>
      <c r="E102" s="51"/>
      <c r="F102" s="51"/>
      <c r="G102" s="51"/>
      <c r="H102" s="51"/>
      <c r="I102" s="63" t="s">
        <v>536</v>
      </c>
      <c r="J102" s="18" t="s">
        <v>94</v>
      </c>
      <c r="K102" s="109">
        <v>0</v>
      </c>
      <c r="L102" s="54">
        <v>0</v>
      </c>
      <c r="M102" s="54">
        <v>0</v>
      </c>
      <c r="N102" s="54">
        <v>0</v>
      </c>
      <c r="O102" s="54">
        <v>0</v>
      </c>
      <c r="P102" s="54">
        <v>0</v>
      </c>
      <c r="Q102" s="54">
        <v>0</v>
      </c>
      <c r="R102" s="54">
        <v>0</v>
      </c>
      <c r="S102" s="54">
        <v>0</v>
      </c>
      <c r="T102" s="54">
        <v>0</v>
      </c>
      <c r="U102" s="54">
        <v>0</v>
      </c>
      <c r="V102" s="54">
        <v>0</v>
      </c>
      <c r="W102" s="54">
        <v>0</v>
      </c>
      <c r="X102" s="54">
        <v>0</v>
      </c>
      <c r="Y102" s="54">
        <v>0</v>
      </c>
      <c r="Z102" s="54">
        <v>0</v>
      </c>
      <c r="AA102" s="54">
        <v>0</v>
      </c>
      <c r="AB102" s="54">
        <v>0</v>
      </c>
      <c r="AC102" s="54">
        <v>0</v>
      </c>
      <c r="AD102" s="54">
        <v>0</v>
      </c>
      <c r="AE102" s="54">
        <v>0</v>
      </c>
      <c r="AF102" s="54">
        <v>0</v>
      </c>
      <c r="AG102" s="54">
        <v>0</v>
      </c>
      <c r="AH102" s="54">
        <v>0</v>
      </c>
      <c r="AI102" s="54">
        <v>0</v>
      </c>
      <c r="AJ102" s="54">
        <v>0</v>
      </c>
      <c r="AK102" s="54">
        <v>0</v>
      </c>
      <c r="AL102" s="54">
        <v>0</v>
      </c>
      <c r="AM102" s="54">
        <v>0</v>
      </c>
      <c r="AN102" s="54">
        <v>0</v>
      </c>
      <c r="AO102" s="54">
        <v>0</v>
      </c>
      <c r="AP102" s="54">
        <v>0</v>
      </c>
    </row>
    <row r="103" spans="1:42" ht="15.75" customHeight="1" x14ac:dyDescent="0.35">
      <c r="A103" s="51"/>
      <c r="B103" s="51"/>
      <c r="C103" s="51"/>
      <c r="D103" s="51"/>
      <c r="E103" s="51"/>
      <c r="F103" s="51"/>
      <c r="G103" s="51"/>
      <c r="H103" s="51"/>
      <c r="I103" s="63" t="s">
        <v>536</v>
      </c>
      <c r="J103" s="18" t="s">
        <v>95</v>
      </c>
      <c r="K103" s="109">
        <v>0</v>
      </c>
      <c r="L103" s="54">
        <v>0</v>
      </c>
      <c r="M103" s="54">
        <v>0</v>
      </c>
      <c r="N103" s="54">
        <v>0</v>
      </c>
      <c r="O103" s="54">
        <v>0</v>
      </c>
      <c r="P103" s="54">
        <v>0</v>
      </c>
      <c r="Q103" s="54">
        <v>0</v>
      </c>
      <c r="R103" s="54">
        <v>0</v>
      </c>
      <c r="S103" s="54">
        <v>0</v>
      </c>
      <c r="T103" s="54">
        <v>0</v>
      </c>
      <c r="U103" s="54">
        <v>0</v>
      </c>
      <c r="V103" s="54">
        <v>0</v>
      </c>
      <c r="W103" s="54">
        <v>0</v>
      </c>
      <c r="X103" s="54">
        <v>0</v>
      </c>
      <c r="Y103" s="54">
        <v>0</v>
      </c>
      <c r="Z103" s="54">
        <v>0</v>
      </c>
      <c r="AA103" s="54">
        <v>0</v>
      </c>
      <c r="AB103" s="54">
        <v>0</v>
      </c>
      <c r="AC103" s="54">
        <v>0</v>
      </c>
      <c r="AD103" s="54">
        <v>0</v>
      </c>
      <c r="AE103" s="54">
        <v>0</v>
      </c>
      <c r="AF103" s="54">
        <v>0</v>
      </c>
      <c r="AG103" s="54">
        <v>0</v>
      </c>
      <c r="AH103" s="54">
        <v>0</v>
      </c>
      <c r="AI103" s="54">
        <v>0</v>
      </c>
      <c r="AJ103" s="54">
        <v>0</v>
      </c>
      <c r="AK103" s="54">
        <v>0</v>
      </c>
      <c r="AL103" s="54">
        <v>0</v>
      </c>
      <c r="AM103" s="54">
        <v>0</v>
      </c>
      <c r="AN103" s="54">
        <v>0</v>
      </c>
      <c r="AO103" s="54">
        <v>0</v>
      </c>
      <c r="AP103" s="54">
        <v>0</v>
      </c>
    </row>
    <row r="104" spans="1:42" ht="15.75" customHeight="1" x14ac:dyDescent="0.35">
      <c r="A104" s="51"/>
      <c r="B104" s="51"/>
      <c r="C104" s="51"/>
      <c r="D104" s="51"/>
      <c r="E104" s="51"/>
      <c r="F104" s="51"/>
      <c r="G104" s="51"/>
      <c r="H104" s="51"/>
      <c r="I104" s="63" t="s">
        <v>536</v>
      </c>
      <c r="J104" s="18" t="s">
        <v>96</v>
      </c>
      <c r="K104" s="109">
        <v>0</v>
      </c>
      <c r="L104" s="54">
        <v>0</v>
      </c>
      <c r="M104" s="54">
        <v>0</v>
      </c>
      <c r="N104" s="54">
        <v>0</v>
      </c>
      <c r="O104" s="54">
        <v>0</v>
      </c>
      <c r="P104" s="54">
        <v>0</v>
      </c>
      <c r="Q104" s="54">
        <v>0</v>
      </c>
      <c r="R104" s="54">
        <v>0</v>
      </c>
      <c r="S104" s="54">
        <v>0</v>
      </c>
      <c r="T104" s="54">
        <v>0</v>
      </c>
      <c r="U104" s="54">
        <v>0</v>
      </c>
      <c r="V104" s="54">
        <v>0</v>
      </c>
      <c r="W104" s="54">
        <v>0</v>
      </c>
      <c r="X104" s="54">
        <v>0</v>
      </c>
      <c r="Y104" s="54">
        <v>0</v>
      </c>
      <c r="Z104" s="54">
        <v>0</v>
      </c>
      <c r="AA104" s="54">
        <v>0</v>
      </c>
      <c r="AB104" s="54">
        <v>0</v>
      </c>
      <c r="AC104" s="54">
        <v>0</v>
      </c>
      <c r="AD104" s="54">
        <v>0</v>
      </c>
      <c r="AE104" s="54">
        <v>0</v>
      </c>
      <c r="AF104" s="54">
        <v>0</v>
      </c>
      <c r="AG104" s="54">
        <v>0</v>
      </c>
      <c r="AH104" s="54">
        <v>0</v>
      </c>
      <c r="AI104" s="54">
        <v>0</v>
      </c>
      <c r="AJ104" s="54">
        <v>0</v>
      </c>
      <c r="AK104" s="54">
        <v>0</v>
      </c>
      <c r="AL104" s="54">
        <v>0</v>
      </c>
      <c r="AM104" s="54">
        <v>0</v>
      </c>
      <c r="AN104" s="54">
        <v>0</v>
      </c>
      <c r="AO104" s="54">
        <v>0</v>
      </c>
      <c r="AP104" s="54">
        <v>0</v>
      </c>
    </row>
    <row r="105" spans="1:42" ht="15.75" customHeight="1" x14ac:dyDescent="0.35">
      <c r="A105" s="51"/>
      <c r="B105" s="51"/>
      <c r="C105" s="51"/>
      <c r="D105" s="51"/>
      <c r="E105" s="51"/>
      <c r="F105" s="51"/>
      <c r="G105" s="51"/>
      <c r="H105" s="51"/>
      <c r="I105" s="63" t="s">
        <v>536</v>
      </c>
      <c r="J105" s="51"/>
      <c r="K105" s="109"/>
      <c r="L105" s="51"/>
      <c r="M105" s="51"/>
      <c r="N105" s="51"/>
      <c r="AO105" s="51"/>
      <c r="AP105" s="51"/>
    </row>
    <row r="106" spans="1:42" ht="15.75" customHeight="1" x14ac:dyDescent="0.35">
      <c r="A106" s="51"/>
      <c r="B106" s="51"/>
      <c r="C106" s="51"/>
      <c r="D106" s="51"/>
      <c r="E106" s="51"/>
      <c r="F106" s="51"/>
      <c r="G106" s="51"/>
      <c r="H106" s="18" t="s">
        <v>506</v>
      </c>
      <c r="I106" s="63" t="s">
        <v>536</v>
      </c>
      <c r="J106" s="51"/>
      <c r="K106" s="109"/>
      <c r="L106" s="51"/>
      <c r="M106" s="51"/>
      <c r="N106" s="51"/>
      <c r="AO106" s="51"/>
      <c r="AP106" s="51"/>
    </row>
    <row r="107" spans="1:42" ht="15.75" customHeight="1" x14ac:dyDescent="0.35">
      <c r="A107" s="51"/>
      <c r="B107" s="51"/>
      <c r="C107" s="51"/>
      <c r="D107" s="51"/>
      <c r="E107" s="51"/>
      <c r="F107" s="51"/>
      <c r="G107" s="51"/>
      <c r="H107" s="51"/>
      <c r="I107" s="63" t="s">
        <v>536</v>
      </c>
      <c r="J107" s="18" t="s">
        <v>1</v>
      </c>
      <c r="K107" s="110">
        <v>2019</v>
      </c>
      <c r="L107" s="18">
        <v>2020</v>
      </c>
      <c r="M107" s="18">
        <v>2021</v>
      </c>
      <c r="N107" s="18">
        <v>2022</v>
      </c>
      <c r="O107" s="18">
        <v>2023</v>
      </c>
      <c r="P107" s="18">
        <v>2024</v>
      </c>
      <c r="Q107" s="18">
        <v>2025</v>
      </c>
      <c r="R107" s="18">
        <v>2026</v>
      </c>
      <c r="S107" s="18">
        <v>2027</v>
      </c>
      <c r="T107" s="18">
        <v>2028</v>
      </c>
      <c r="U107" s="18">
        <v>2029</v>
      </c>
      <c r="V107" s="18">
        <v>2030</v>
      </c>
      <c r="W107" s="18">
        <v>2031</v>
      </c>
      <c r="X107" s="18">
        <v>2032</v>
      </c>
      <c r="Y107" s="18">
        <v>2033</v>
      </c>
      <c r="Z107" s="18">
        <v>2034</v>
      </c>
      <c r="AA107" s="18">
        <v>2035</v>
      </c>
      <c r="AB107" s="18">
        <v>2036</v>
      </c>
      <c r="AC107" s="18">
        <v>2037</v>
      </c>
      <c r="AD107" s="18">
        <v>2038</v>
      </c>
      <c r="AE107" s="18">
        <v>2039</v>
      </c>
      <c r="AF107" s="18">
        <v>2040</v>
      </c>
      <c r="AG107" s="18">
        <v>2041</v>
      </c>
      <c r="AH107" s="18">
        <v>2042</v>
      </c>
      <c r="AI107" s="18">
        <v>2043</v>
      </c>
      <c r="AJ107" s="18">
        <v>2044</v>
      </c>
      <c r="AK107" s="18">
        <v>2045</v>
      </c>
      <c r="AL107" s="18">
        <v>2046</v>
      </c>
      <c r="AM107" s="18">
        <v>2047</v>
      </c>
      <c r="AN107" s="18">
        <v>2048</v>
      </c>
      <c r="AO107" s="18">
        <v>2049</v>
      </c>
      <c r="AP107" s="18">
        <v>2050</v>
      </c>
    </row>
    <row r="108" spans="1:42" ht="15.75" customHeight="1" x14ac:dyDescent="0.35">
      <c r="A108" s="51"/>
      <c r="B108" s="52" t="s">
        <v>483</v>
      </c>
      <c r="C108" s="52" t="s">
        <v>484</v>
      </c>
      <c r="D108" s="52" t="s">
        <v>485</v>
      </c>
      <c r="E108" s="52" t="s">
        <v>486</v>
      </c>
      <c r="F108" s="52" t="s">
        <v>487</v>
      </c>
      <c r="G108" s="52" t="s">
        <v>488</v>
      </c>
      <c r="H108" s="52" t="s">
        <v>489</v>
      </c>
      <c r="I108" s="63" t="s">
        <v>536</v>
      </c>
      <c r="J108" s="18" t="s">
        <v>2</v>
      </c>
      <c r="K108" s="111">
        <v>4679497680731.8779</v>
      </c>
      <c r="L108" s="53">
        <v>4692881621728.2754</v>
      </c>
      <c r="M108" s="53">
        <v>4699507107346.6299</v>
      </c>
      <c r="N108" s="53">
        <v>4703952343546.8975</v>
      </c>
      <c r="O108" s="53">
        <v>4718533035080.9473</v>
      </c>
      <c r="P108" s="53">
        <v>4727960393911.3438</v>
      </c>
      <c r="Q108" s="53">
        <v>4739303366685.5752</v>
      </c>
      <c r="R108" s="53">
        <v>4760406435476.1699</v>
      </c>
      <c r="S108" s="53">
        <v>4786489587715.8467</v>
      </c>
      <c r="T108" s="53">
        <v>4816250635390.8613</v>
      </c>
      <c r="U108" s="53">
        <v>4850864867024.9199</v>
      </c>
      <c r="V108" s="53">
        <v>4895325232149.1318</v>
      </c>
      <c r="W108" s="53">
        <v>4950290617285.6729</v>
      </c>
      <c r="X108" s="53">
        <v>5012834844931.6953</v>
      </c>
      <c r="Y108" s="53">
        <v>5078933922013.8672</v>
      </c>
      <c r="Z108" s="53">
        <v>5150155094561.4355</v>
      </c>
      <c r="AA108" s="53">
        <v>5225993045053.4785</v>
      </c>
      <c r="AB108" s="53">
        <v>5307276790216.3584</v>
      </c>
      <c r="AC108" s="53">
        <v>5392559400707.459</v>
      </c>
      <c r="AD108" s="53">
        <v>5479635640518.5215</v>
      </c>
      <c r="AE108" s="53">
        <v>5570964462598.1602</v>
      </c>
      <c r="AF108" s="53">
        <v>5667736927573.918</v>
      </c>
      <c r="AG108" s="53">
        <v>5757270231449.6289</v>
      </c>
      <c r="AH108" s="53">
        <v>5850654838266.3965</v>
      </c>
      <c r="AI108" s="53">
        <v>5946945295371.1777</v>
      </c>
      <c r="AJ108" s="53">
        <v>6045543221071.9844</v>
      </c>
      <c r="AK108" s="53">
        <v>6147197311192.7568</v>
      </c>
      <c r="AL108" s="53">
        <v>6253346436417.0498</v>
      </c>
      <c r="AM108" s="53">
        <v>6365029888525.5654</v>
      </c>
      <c r="AN108" s="53">
        <v>6417429420717.8447</v>
      </c>
      <c r="AO108" s="53">
        <v>6460445315086.4385</v>
      </c>
      <c r="AP108" s="53">
        <v>6504087135930.6318</v>
      </c>
    </row>
    <row r="109" spans="1:42" ht="15.75" customHeight="1" x14ac:dyDescent="0.35">
      <c r="A109" s="51"/>
      <c r="B109" s="51"/>
      <c r="C109" s="51"/>
      <c r="D109" s="51"/>
      <c r="E109" s="51"/>
      <c r="F109" s="51"/>
      <c r="G109" s="51"/>
      <c r="H109" s="51"/>
      <c r="I109" s="63" t="s">
        <v>536</v>
      </c>
      <c r="J109" s="18" t="s">
        <v>3</v>
      </c>
      <c r="K109" s="109">
        <v>0</v>
      </c>
      <c r="L109" s="54">
        <v>0</v>
      </c>
      <c r="M109" s="54">
        <v>0</v>
      </c>
      <c r="N109" s="54">
        <v>0</v>
      </c>
      <c r="O109" s="54">
        <v>0</v>
      </c>
      <c r="P109" s="54">
        <v>0</v>
      </c>
      <c r="Q109" s="54">
        <v>0</v>
      </c>
      <c r="R109" s="54">
        <v>0</v>
      </c>
      <c r="S109" s="54">
        <v>0</v>
      </c>
      <c r="T109" s="54">
        <v>0</v>
      </c>
      <c r="U109" s="54">
        <v>0</v>
      </c>
      <c r="V109" s="54">
        <v>0</v>
      </c>
      <c r="W109" s="54">
        <v>0</v>
      </c>
      <c r="X109" s="54">
        <v>0</v>
      </c>
      <c r="Y109" s="54">
        <v>0</v>
      </c>
      <c r="Z109" s="54">
        <v>0</v>
      </c>
      <c r="AA109" s="54">
        <v>0</v>
      </c>
      <c r="AB109" s="54">
        <v>0</v>
      </c>
      <c r="AC109" s="54">
        <v>0</v>
      </c>
      <c r="AD109" s="54">
        <v>0</v>
      </c>
      <c r="AE109" s="54">
        <v>0</v>
      </c>
      <c r="AF109" s="54">
        <v>0</v>
      </c>
      <c r="AG109" s="54">
        <v>0</v>
      </c>
      <c r="AH109" s="54">
        <v>0</v>
      </c>
      <c r="AI109" s="54">
        <v>0</v>
      </c>
      <c r="AJ109" s="54">
        <v>0</v>
      </c>
      <c r="AK109" s="54">
        <v>0</v>
      </c>
      <c r="AL109" s="54">
        <v>0</v>
      </c>
      <c r="AM109" s="54">
        <v>0</v>
      </c>
      <c r="AN109" s="54">
        <v>0</v>
      </c>
      <c r="AO109" s="54">
        <v>0</v>
      </c>
      <c r="AP109" s="54">
        <v>0</v>
      </c>
    </row>
    <row r="110" spans="1:42" ht="15.75" customHeight="1" x14ac:dyDescent="0.35">
      <c r="A110" s="51"/>
      <c r="B110" s="51"/>
      <c r="C110" s="51"/>
      <c r="D110" s="51"/>
      <c r="E110" s="51"/>
      <c r="F110" s="52" t="s">
        <v>490</v>
      </c>
      <c r="G110" s="52" t="s">
        <v>491</v>
      </c>
      <c r="H110" s="52" t="s">
        <v>492</v>
      </c>
      <c r="I110" s="63" t="s">
        <v>536</v>
      </c>
      <c r="J110" s="18" t="s">
        <v>4</v>
      </c>
      <c r="K110" s="111">
        <v>11407926196331.689</v>
      </c>
      <c r="L110" s="53">
        <v>11439825065789.199</v>
      </c>
      <c r="M110" s="53">
        <v>11477425111744.67</v>
      </c>
      <c r="N110" s="53">
        <v>11519576282805.949</v>
      </c>
      <c r="O110" s="53">
        <v>11571004110521.711</v>
      </c>
      <c r="P110" s="53">
        <v>11627915611233.529</v>
      </c>
      <c r="Q110" s="53">
        <v>11697801165296.58</v>
      </c>
      <c r="R110" s="53">
        <v>11782717523150.529</v>
      </c>
      <c r="S110" s="53">
        <v>11876827485286.99</v>
      </c>
      <c r="T110" s="53">
        <v>11979435016686.25</v>
      </c>
      <c r="U110" s="53">
        <v>12088905292374.74</v>
      </c>
      <c r="V110" s="53">
        <v>12201643347764.82</v>
      </c>
      <c r="W110" s="53">
        <v>12320655620146.029</v>
      </c>
      <c r="X110" s="53">
        <v>12440086289191.449</v>
      </c>
      <c r="Y110" s="53">
        <v>12559843731698.43</v>
      </c>
      <c r="Z110" s="53">
        <v>12677376591137.369</v>
      </c>
      <c r="AA110" s="53">
        <v>12797533687735.471</v>
      </c>
      <c r="AB110" s="53">
        <v>12919500219599.939</v>
      </c>
      <c r="AC110" s="53">
        <v>13034299846313.73</v>
      </c>
      <c r="AD110" s="53">
        <v>13146884232841.529</v>
      </c>
      <c r="AE110" s="53">
        <v>13257636286811.961</v>
      </c>
      <c r="AF110" s="53">
        <v>13364062735851.119</v>
      </c>
      <c r="AG110" s="53">
        <v>13452123984678.02</v>
      </c>
      <c r="AH110" s="53">
        <v>13537669333302.689</v>
      </c>
      <c r="AI110" s="53">
        <v>13619444674701.49</v>
      </c>
      <c r="AJ110" s="53">
        <v>13701839103692.301</v>
      </c>
      <c r="AK110" s="53">
        <v>13783865403228.551</v>
      </c>
      <c r="AL110" s="53">
        <v>13865686301882.039</v>
      </c>
      <c r="AM110" s="53">
        <v>13948581529639.279</v>
      </c>
      <c r="AN110" s="53">
        <v>14032675717593.539</v>
      </c>
      <c r="AO110" s="53">
        <v>14117995949099.311</v>
      </c>
      <c r="AP110" s="53">
        <v>14204976704284.02</v>
      </c>
    </row>
    <row r="111" spans="1:42" ht="15.75" customHeight="1" x14ac:dyDescent="0.35">
      <c r="A111" s="51"/>
      <c r="B111" s="51"/>
      <c r="C111" s="51"/>
      <c r="D111" s="51"/>
      <c r="E111" s="51"/>
      <c r="F111" s="51"/>
      <c r="G111" s="51"/>
      <c r="H111" s="52" t="s">
        <v>493</v>
      </c>
      <c r="I111" s="63" t="s">
        <v>536</v>
      </c>
      <c r="J111" s="18" t="s">
        <v>5</v>
      </c>
      <c r="K111" s="111">
        <v>343899972.63054383</v>
      </c>
      <c r="L111" s="53">
        <v>317554917.15970671</v>
      </c>
      <c r="M111" s="53">
        <v>293008282.50219572</v>
      </c>
      <c r="N111" s="53">
        <v>270358819.89113712</v>
      </c>
      <c r="O111" s="53">
        <v>249990647.8364011</v>
      </c>
      <c r="P111" s="53">
        <v>232020676.24232781</v>
      </c>
      <c r="Q111" s="53">
        <v>217031143.8732456</v>
      </c>
      <c r="R111" s="53">
        <v>205467207.5326378</v>
      </c>
      <c r="S111" s="53">
        <v>197332229.9083108</v>
      </c>
      <c r="T111" s="53">
        <v>192746044.94437221</v>
      </c>
      <c r="U111" s="53">
        <v>191683790.85901469</v>
      </c>
      <c r="V111" s="53">
        <v>193791998.5876829</v>
      </c>
      <c r="W111" s="53">
        <v>199040290.43497261</v>
      </c>
      <c r="X111" s="53">
        <v>207076419.46855149</v>
      </c>
      <c r="Y111" s="53">
        <v>217921413.9401232</v>
      </c>
      <c r="Z111" s="53">
        <v>231455343.29291329</v>
      </c>
      <c r="AA111" s="53">
        <v>248095992.59837869</v>
      </c>
      <c r="AB111" s="53">
        <v>268139674.7361176</v>
      </c>
      <c r="AC111" s="53">
        <v>291634133.91850168</v>
      </c>
      <c r="AD111" s="53">
        <v>319488841.74240887</v>
      </c>
      <c r="AE111" s="53">
        <v>352428469.28079212</v>
      </c>
      <c r="AF111" s="53">
        <v>391390347.10463762</v>
      </c>
      <c r="AG111" s="53">
        <v>438494163.40309221</v>
      </c>
      <c r="AH111" s="53">
        <v>494441680.12211651</v>
      </c>
      <c r="AI111" s="53">
        <v>560846350.92170918</v>
      </c>
      <c r="AJ111" s="53">
        <v>639883603.13624811</v>
      </c>
      <c r="AK111" s="53">
        <v>733106001.95923483</v>
      </c>
      <c r="AL111" s="53">
        <v>841633186.01892865</v>
      </c>
      <c r="AM111" s="53">
        <v>965677264.50894749</v>
      </c>
      <c r="AN111" s="53">
        <v>1103836743.370069</v>
      </c>
      <c r="AO111" s="53">
        <v>1252827571.631464</v>
      </c>
      <c r="AP111" s="53">
        <v>1407398890.628345</v>
      </c>
    </row>
    <row r="112" spans="1:42" ht="15.75" customHeight="1" x14ac:dyDescent="0.35">
      <c r="A112" s="51"/>
      <c r="B112" s="51"/>
      <c r="C112" s="51"/>
      <c r="D112" s="51"/>
      <c r="E112" s="51"/>
      <c r="F112" s="51"/>
      <c r="G112" s="51"/>
      <c r="H112" s="51"/>
      <c r="I112" s="63" t="s">
        <v>536</v>
      </c>
      <c r="J112" s="18" t="s">
        <v>7</v>
      </c>
      <c r="K112" s="109">
        <v>0</v>
      </c>
      <c r="L112" s="54">
        <v>0</v>
      </c>
      <c r="M112" s="54">
        <v>0</v>
      </c>
      <c r="N112" s="54">
        <v>0</v>
      </c>
      <c r="O112" s="54">
        <v>0</v>
      </c>
      <c r="P112" s="54">
        <v>0</v>
      </c>
      <c r="Q112" s="54">
        <v>0</v>
      </c>
      <c r="R112" s="54">
        <v>0</v>
      </c>
      <c r="S112" s="54">
        <v>0</v>
      </c>
      <c r="T112" s="54">
        <v>0</v>
      </c>
      <c r="U112" s="54">
        <v>0</v>
      </c>
      <c r="V112" s="54">
        <v>0</v>
      </c>
      <c r="W112" s="54">
        <v>0</v>
      </c>
      <c r="X112" s="54">
        <v>0</v>
      </c>
      <c r="Y112" s="54">
        <v>0</v>
      </c>
      <c r="Z112" s="54">
        <v>0</v>
      </c>
      <c r="AA112" s="54">
        <v>0</v>
      </c>
      <c r="AB112" s="54">
        <v>0</v>
      </c>
      <c r="AC112" s="54">
        <v>0</v>
      </c>
      <c r="AD112" s="54">
        <v>0</v>
      </c>
      <c r="AE112" s="54">
        <v>0</v>
      </c>
      <c r="AF112" s="54">
        <v>0</v>
      </c>
      <c r="AG112" s="54">
        <v>0</v>
      </c>
      <c r="AH112" s="54">
        <v>0</v>
      </c>
      <c r="AI112" s="54">
        <v>0</v>
      </c>
      <c r="AJ112" s="54">
        <v>0</v>
      </c>
      <c r="AK112" s="54">
        <v>0</v>
      </c>
      <c r="AL112" s="54">
        <v>0</v>
      </c>
      <c r="AM112" s="54">
        <v>0</v>
      </c>
      <c r="AN112" s="54">
        <v>0</v>
      </c>
      <c r="AO112" s="54">
        <v>0</v>
      </c>
      <c r="AP112" s="54">
        <v>0</v>
      </c>
    </row>
    <row r="113" spans="1:42" ht="15.75" customHeight="1" x14ac:dyDescent="0.35">
      <c r="A113" s="51"/>
      <c r="B113" s="51"/>
      <c r="C113" s="51"/>
      <c r="D113" s="51"/>
      <c r="E113" s="51"/>
      <c r="F113" s="51"/>
      <c r="G113" s="51"/>
      <c r="H113" s="51"/>
      <c r="I113" s="63" t="s">
        <v>536</v>
      </c>
      <c r="J113" s="18" t="s">
        <v>8</v>
      </c>
      <c r="K113" s="109">
        <v>0</v>
      </c>
      <c r="L113" s="54">
        <v>0</v>
      </c>
      <c r="M113" s="54">
        <v>0</v>
      </c>
      <c r="N113" s="54">
        <v>0</v>
      </c>
      <c r="O113" s="54">
        <v>0</v>
      </c>
      <c r="P113" s="54">
        <v>0</v>
      </c>
      <c r="Q113" s="54">
        <v>0</v>
      </c>
      <c r="R113" s="54">
        <v>0</v>
      </c>
      <c r="S113" s="54">
        <v>0</v>
      </c>
      <c r="T113" s="54">
        <v>0</v>
      </c>
      <c r="U113" s="54">
        <v>0</v>
      </c>
      <c r="V113" s="54">
        <v>0</v>
      </c>
      <c r="W113" s="54">
        <v>0</v>
      </c>
      <c r="X113" s="54">
        <v>0</v>
      </c>
      <c r="Y113" s="54">
        <v>0</v>
      </c>
      <c r="Z113" s="54">
        <v>0</v>
      </c>
      <c r="AA113" s="54">
        <v>0</v>
      </c>
      <c r="AB113" s="54">
        <v>0</v>
      </c>
      <c r="AC113" s="54">
        <v>0</v>
      </c>
      <c r="AD113" s="54">
        <v>0</v>
      </c>
      <c r="AE113" s="54">
        <v>0</v>
      </c>
      <c r="AF113" s="54">
        <v>0</v>
      </c>
      <c r="AG113" s="54">
        <v>0</v>
      </c>
      <c r="AH113" s="54">
        <v>0</v>
      </c>
      <c r="AI113" s="54">
        <v>0</v>
      </c>
      <c r="AJ113" s="54">
        <v>0</v>
      </c>
      <c r="AK113" s="54">
        <v>0</v>
      </c>
      <c r="AL113" s="54">
        <v>0</v>
      </c>
      <c r="AM113" s="54">
        <v>0</v>
      </c>
      <c r="AN113" s="54">
        <v>0</v>
      </c>
      <c r="AO113" s="54">
        <v>0</v>
      </c>
      <c r="AP113" s="54">
        <v>0</v>
      </c>
    </row>
    <row r="114" spans="1:42" ht="15.75" customHeight="1" x14ac:dyDescent="0.35">
      <c r="A114" s="51"/>
      <c r="B114" s="51"/>
      <c r="C114" s="51"/>
      <c r="D114" s="51"/>
      <c r="E114" s="51"/>
      <c r="F114" s="51"/>
      <c r="G114" s="51"/>
      <c r="H114" s="51"/>
      <c r="I114" s="63" t="s">
        <v>536</v>
      </c>
      <c r="J114" s="18" t="s">
        <v>93</v>
      </c>
      <c r="K114" s="109">
        <v>0</v>
      </c>
      <c r="L114" s="54">
        <v>0</v>
      </c>
      <c r="M114" s="54">
        <v>0</v>
      </c>
      <c r="N114" s="54">
        <v>0</v>
      </c>
      <c r="O114" s="54">
        <v>0</v>
      </c>
      <c r="P114" s="54">
        <v>0</v>
      </c>
      <c r="Q114" s="54">
        <v>0</v>
      </c>
      <c r="R114" s="54">
        <v>0</v>
      </c>
      <c r="S114" s="54">
        <v>0</v>
      </c>
      <c r="T114" s="54">
        <v>0</v>
      </c>
      <c r="U114" s="54">
        <v>0</v>
      </c>
      <c r="V114" s="54">
        <v>0</v>
      </c>
      <c r="W114" s="54">
        <v>0</v>
      </c>
      <c r="X114" s="54">
        <v>0</v>
      </c>
      <c r="Y114" s="54">
        <v>0</v>
      </c>
      <c r="Z114" s="54">
        <v>0</v>
      </c>
      <c r="AA114" s="54">
        <v>0</v>
      </c>
      <c r="AB114" s="54">
        <v>0</v>
      </c>
      <c r="AC114" s="54">
        <v>0</v>
      </c>
      <c r="AD114" s="54">
        <v>0</v>
      </c>
      <c r="AE114" s="54">
        <v>0</v>
      </c>
      <c r="AF114" s="54">
        <v>0</v>
      </c>
      <c r="AG114" s="54">
        <v>0</v>
      </c>
      <c r="AH114" s="54">
        <v>0</v>
      </c>
      <c r="AI114" s="54">
        <v>0</v>
      </c>
      <c r="AJ114" s="54">
        <v>0</v>
      </c>
      <c r="AK114" s="54">
        <v>0</v>
      </c>
      <c r="AL114" s="54">
        <v>0</v>
      </c>
      <c r="AM114" s="54">
        <v>0</v>
      </c>
      <c r="AN114" s="54">
        <v>0</v>
      </c>
      <c r="AO114" s="54">
        <v>0</v>
      </c>
      <c r="AP114" s="54">
        <v>0</v>
      </c>
    </row>
    <row r="115" spans="1:42" ht="15.75" customHeight="1" x14ac:dyDescent="0.35">
      <c r="A115" s="51"/>
      <c r="B115" s="51"/>
      <c r="C115" s="51"/>
      <c r="D115" s="51"/>
      <c r="E115" s="51"/>
      <c r="F115" s="51"/>
      <c r="G115" s="51"/>
      <c r="H115" s="51"/>
      <c r="I115" s="63" t="s">
        <v>536</v>
      </c>
      <c r="J115" s="18" t="s">
        <v>94</v>
      </c>
      <c r="K115" s="109">
        <v>0</v>
      </c>
      <c r="L115" s="54">
        <v>0</v>
      </c>
      <c r="M115" s="54">
        <v>0</v>
      </c>
      <c r="N115" s="54">
        <v>0</v>
      </c>
      <c r="O115" s="54">
        <v>0</v>
      </c>
      <c r="P115" s="54">
        <v>0</v>
      </c>
      <c r="Q115" s="54">
        <v>0</v>
      </c>
      <c r="R115" s="54">
        <v>0</v>
      </c>
      <c r="S115" s="54">
        <v>0</v>
      </c>
      <c r="T115" s="54">
        <v>0</v>
      </c>
      <c r="U115" s="54">
        <v>0</v>
      </c>
      <c r="V115" s="54">
        <v>0</v>
      </c>
      <c r="W115" s="54">
        <v>0</v>
      </c>
      <c r="X115" s="54">
        <v>0</v>
      </c>
      <c r="Y115" s="54">
        <v>0</v>
      </c>
      <c r="Z115" s="54">
        <v>0</v>
      </c>
      <c r="AA115" s="54">
        <v>0</v>
      </c>
      <c r="AB115" s="54">
        <v>0</v>
      </c>
      <c r="AC115" s="54">
        <v>0</v>
      </c>
      <c r="AD115" s="54">
        <v>0</v>
      </c>
      <c r="AE115" s="54">
        <v>0</v>
      </c>
      <c r="AF115" s="54">
        <v>0</v>
      </c>
      <c r="AG115" s="54">
        <v>0</v>
      </c>
      <c r="AH115" s="54">
        <v>0</v>
      </c>
      <c r="AI115" s="54">
        <v>0</v>
      </c>
      <c r="AJ115" s="54">
        <v>0</v>
      </c>
      <c r="AK115" s="54">
        <v>0</v>
      </c>
      <c r="AL115" s="54">
        <v>0</v>
      </c>
      <c r="AM115" s="54">
        <v>0</v>
      </c>
      <c r="AN115" s="54">
        <v>0</v>
      </c>
      <c r="AO115" s="54">
        <v>0</v>
      </c>
      <c r="AP115" s="54">
        <v>0</v>
      </c>
    </row>
    <row r="116" spans="1:42" ht="15.75" customHeight="1" x14ac:dyDescent="0.35">
      <c r="A116" s="51"/>
      <c r="B116" s="51"/>
      <c r="C116" s="51"/>
      <c r="D116" s="51"/>
      <c r="E116" s="51"/>
      <c r="F116" s="51"/>
      <c r="G116" s="52" t="s">
        <v>494</v>
      </c>
      <c r="H116" s="52" t="s">
        <v>495</v>
      </c>
      <c r="I116" s="63" t="s">
        <v>536</v>
      </c>
      <c r="J116" s="18" t="s">
        <v>95</v>
      </c>
      <c r="K116" s="111">
        <v>376567379846.836</v>
      </c>
      <c r="L116" s="53">
        <v>356670508288.05267</v>
      </c>
      <c r="M116" s="53">
        <v>340134758418.26257</v>
      </c>
      <c r="N116" s="53">
        <v>326602899893.21368</v>
      </c>
      <c r="O116" s="53">
        <v>315886736918.79211</v>
      </c>
      <c r="P116" s="53">
        <v>307517226593.14612</v>
      </c>
      <c r="Q116" s="53">
        <v>301276230423.12439</v>
      </c>
      <c r="R116" s="53">
        <v>296790919575.58392</v>
      </c>
      <c r="S116" s="53">
        <v>293613942422.19501</v>
      </c>
      <c r="T116" s="53">
        <v>291556909861.48962</v>
      </c>
      <c r="U116" s="53">
        <v>290436806964.20691</v>
      </c>
      <c r="V116" s="53">
        <v>289875477855.89612</v>
      </c>
      <c r="W116" s="53">
        <v>289872752090.29907</v>
      </c>
      <c r="X116" s="53">
        <v>290203417481.09589</v>
      </c>
      <c r="Y116" s="53">
        <v>290862604305.23187</v>
      </c>
      <c r="Z116" s="53">
        <v>291625224362.16467</v>
      </c>
      <c r="AA116" s="53">
        <v>292653930241.02283</v>
      </c>
      <c r="AB116" s="53">
        <v>293917755604.0083</v>
      </c>
      <c r="AC116" s="53">
        <v>295145743324.96802</v>
      </c>
      <c r="AD116" s="53">
        <v>296501977991.19592</v>
      </c>
      <c r="AE116" s="53">
        <v>297922257014.52887</v>
      </c>
      <c r="AF116" s="53">
        <v>299337528846.64783</v>
      </c>
      <c r="AG116" s="53">
        <v>301264574979.34631</v>
      </c>
      <c r="AH116" s="53">
        <v>303147828525.25513</v>
      </c>
      <c r="AI116" s="53">
        <v>304919185628.20428</v>
      </c>
      <c r="AJ116" s="53">
        <v>306718437630.35358</v>
      </c>
      <c r="AK116" s="53">
        <v>308495453052.5755</v>
      </c>
      <c r="AL116" s="53">
        <v>310262838383.72601</v>
      </c>
      <c r="AM116" s="53">
        <v>312059080319.495</v>
      </c>
      <c r="AN116" s="53">
        <v>313892100001.36328</v>
      </c>
      <c r="AO116" s="53">
        <v>315770668488.17719</v>
      </c>
      <c r="AP116" s="53">
        <v>317705766207.18298</v>
      </c>
    </row>
    <row r="117" spans="1:42" ht="15.75" customHeight="1" x14ac:dyDescent="0.35">
      <c r="A117" s="51"/>
      <c r="B117" s="51"/>
      <c r="C117" s="51"/>
      <c r="D117" s="51"/>
      <c r="E117" s="51"/>
      <c r="F117" s="51"/>
      <c r="G117" s="51"/>
      <c r="H117" s="51"/>
      <c r="I117" s="63" t="s">
        <v>536</v>
      </c>
      <c r="J117" s="18" t="s">
        <v>96</v>
      </c>
      <c r="K117" s="109">
        <v>0</v>
      </c>
      <c r="L117" s="54">
        <v>0</v>
      </c>
      <c r="M117" s="54">
        <v>0</v>
      </c>
      <c r="N117" s="54">
        <v>0</v>
      </c>
      <c r="O117" s="54">
        <v>0</v>
      </c>
      <c r="P117" s="54">
        <v>0</v>
      </c>
      <c r="Q117" s="54">
        <v>0</v>
      </c>
      <c r="R117" s="54">
        <v>0</v>
      </c>
      <c r="S117" s="54">
        <v>0</v>
      </c>
      <c r="T117" s="54">
        <v>0</v>
      </c>
      <c r="U117" s="54">
        <v>0</v>
      </c>
      <c r="V117" s="54">
        <v>0</v>
      </c>
      <c r="W117" s="54">
        <v>0</v>
      </c>
      <c r="X117" s="54">
        <v>0</v>
      </c>
      <c r="Y117" s="54">
        <v>0</v>
      </c>
      <c r="Z117" s="54">
        <v>0</v>
      </c>
      <c r="AA117" s="54">
        <v>0</v>
      </c>
      <c r="AB117" s="54">
        <v>0</v>
      </c>
      <c r="AC117" s="54">
        <v>0</v>
      </c>
      <c r="AD117" s="54">
        <v>0</v>
      </c>
      <c r="AE117" s="54">
        <v>0</v>
      </c>
      <c r="AF117" s="54">
        <v>0</v>
      </c>
      <c r="AG117" s="54">
        <v>0</v>
      </c>
      <c r="AH117" s="54">
        <v>0</v>
      </c>
      <c r="AI117" s="54">
        <v>0</v>
      </c>
      <c r="AJ117" s="54">
        <v>0</v>
      </c>
      <c r="AK117" s="54">
        <v>0</v>
      </c>
      <c r="AL117" s="54">
        <v>0</v>
      </c>
      <c r="AM117" s="54">
        <v>0</v>
      </c>
      <c r="AN117" s="54">
        <v>0</v>
      </c>
      <c r="AO117" s="54">
        <v>0</v>
      </c>
      <c r="AP117" s="54">
        <v>0</v>
      </c>
    </row>
    <row r="118" spans="1:42" ht="15.75" customHeight="1" x14ac:dyDescent="0.35">
      <c r="A118" s="51"/>
      <c r="B118" s="51"/>
      <c r="C118" s="51"/>
      <c r="D118" s="51"/>
      <c r="E118" s="51"/>
      <c r="F118" s="51"/>
      <c r="G118" s="51"/>
      <c r="H118" s="51"/>
      <c r="I118" s="63" t="s">
        <v>536</v>
      </c>
      <c r="J118" s="51"/>
      <c r="K118" s="109"/>
      <c r="L118" s="51"/>
      <c r="M118" s="51"/>
      <c r="N118" s="51"/>
      <c r="AO118" s="51"/>
      <c r="AP118" s="51"/>
    </row>
    <row r="119" spans="1:42" ht="15.75" customHeight="1" x14ac:dyDescent="0.35">
      <c r="A119" s="51"/>
      <c r="B119" s="51"/>
      <c r="C119" s="51"/>
      <c r="D119" s="51"/>
      <c r="E119" s="51"/>
      <c r="F119" s="51"/>
      <c r="G119" s="51"/>
      <c r="H119" s="18" t="s">
        <v>507</v>
      </c>
      <c r="I119" s="63" t="s">
        <v>536</v>
      </c>
      <c r="J119" s="51"/>
      <c r="K119" s="109"/>
      <c r="L119" s="51"/>
      <c r="M119" s="51"/>
      <c r="N119" s="51"/>
      <c r="AO119" s="51"/>
      <c r="AP119" s="51"/>
    </row>
    <row r="120" spans="1:42" ht="15.75" customHeight="1" x14ac:dyDescent="0.35">
      <c r="A120" s="51"/>
      <c r="B120" s="51"/>
      <c r="C120" s="51"/>
      <c r="D120" s="51"/>
      <c r="E120" s="51"/>
      <c r="F120" s="51"/>
      <c r="G120" s="51"/>
      <c r="H120" s="51"/>
      <c r="I120" s="63" t="s">
        <v>536</v>
      </c>
      <c r="J120" s="18" t="s">
        <v>1</v>
      </c>
      <c r="K120" s="110">
        <v>2019</v>
      </c>
      <c r="L120" s="18">
        <v>2020</v>
      </c>
      <c r="M120" s="18">
        <v>2021</v>
      </c>
      <c r="N120" s="18">
        <v>2022</v>
      </c>
      <c r="O120" s="18">
        <v>2023</v>
      </c>
      <c r="P120" s="18">
        <v>2024</v>
      </c>
      <c r="Q120" s="18">
        <v>2025</v>
      </c>
      <c r="R120" s="18">
        <v>2026</v>
      </c>
      <c r="S120" s="18">
        <v>2027</v>
      </c>
      <c r="T120" s="18">
        <v>2028</v>
      </c>
      <c r="U120" s="18">
        <v>2029</v>
      </c>
      <c r="V120" s="18">
        <v>2030</v>
      </c>
      <c r="W120" s="18">
        <v>2031</v>
      </c>
      <c r="X120" s="18">
        <v>2032</v>
      </c>
      <c r="Y120" s="18">
        <v>2033</v>
      </c>
      <c r="Z120" s="18">
        <v>2034</v>
      </c>
      <c r="AA120" s="18">
        <v>2035</v>
      </c>
      <c r="AB120" s="18">
        <v>2036</v>
      </c>
      <c r="AC120" s="18">
        <v>2037</v>
      </c>
      <c r="AD120" s="18">
        <v>2038</v>
      </c>
      <c r="AE120" s="18">
        <v>2039</v>
      </c>
      <c r="AF120" s="18">
        <v>2040</v>
      </c>
      <c r="AG120" s="18">
        <v>2041</v>
      </c>
      <c r="AH120" s="18">
        <v>2042</v>
      </c>
      <c r="AI120" s="18">
        <v>2043</v>
      </c>
      <c r="AJ120" s="18">
        <v>2044</v>
      </c>
      <c r="AK120" s="18">
        <v>2045</v>
      </c>
      <c r="AL120" s="18">
        <v>2046</v>
      </c>
      <c r="AM120" s="18">
        <v>2047</v>
      </c>
      <c r="AN120" s="18">
        <v>2048</v>
      </c>
      <c r="AO120" s="18">
        <v>2049</v>
      </c>
      <c r="AP120" s="18">
        <v>2050</v>
      </c>
    </row>
    <row r="121" spans="1:42" ht="15.75" customHeight="1" x14ac:dyDescent="0.35">
      <c r="A121" s="51"/>
      <c r="B121" s="51"/>
      <c r="C121" s="51"/>
      <c r="D121" s="51"/>
      <c r="E121" s="51"/>
      <c r="F121" s="52" t="s">
        <v>497</v>
      </c>
      <c r="G121" s="52" t="s">
        <v>498</v>
      </c>
      <c r="H121" s="52" t="s">
        <v>499</v>
      </c>
      <c r="I121" s="63" t="s">
        <v>536</v>
      </c>
      <c r="J121" s="18" t="s">
        <v>2</v>
      </c>
      <c r="K121" s="111">
        <v>6645924999773.5498</v>
      </c>
      <c r="L121" s="53">
        <v>6520235870015.2266</v>
      </c>
      <c r="M121" s="53">
        <v>6391201560188.5381</v>
      </c>
      <c r="N121" s="53">
        <v>6255193688348.3711</v>
      </c>
      <c r="O121" s="53">
        <v>6072203087705.417</v>
      </c>
      <c r="P121" s="53">
        <v>5923847003801.709</v>
      </c>
      <c r="Q121" s="53">
        <v>5785761649403.6504</v>
      </c>
      <c r="R121" s="53">
        <v>5626456692238.2842</v>
      </c>
      <c r="S121" s="53">
        <v>5477465462424.1523</v>
      </c>
      <c r="T121" s="53">
        <v>5345764406899.5596</v>
      </c>
      <c r="U121" s="53">
        <v>5221159843243.751</v>
      </c>
      <c r="V121" s="53">
        <v>5089508595675.6777</v>
      </c>
      <c r="W121" s="53">
        <v>4948359625871.7451</v>
      </c>
      <c r="X121" s="53">
        <v>4805018411490.5723</v>
      </c>
      <c r="Y121" s="53">
        <v>4670231607441.4785</v>
      </c>
      <c r="Z121" s="53">
        <v>4543896470423.9785</v>
      </c>
      <c r="AA121" s="53">
        <v>4421601597141.4648</v>
      </c>
      <c r="AB121" s="53">
        <v>4299836733568.251</v>
      </c>
      <c r="AC121" s="53">
        <v>4176219521758.77</v>
      </c>
      <c r="AD121" s="53">
        <v>4053211633405.1299</v>
      </c>
      <c r="AE121" s="53">
        <v>3924124032310.6411</v>
      </c>
      <c r="AF121" s="53">
        <v>3785160171477.917</v>
      </c>
      <c r="AG121" s="53">
        <v>3617785101125.6382</v>
      </c>
      <c r="AH121" s="53">
        <v>3445715845342.019</v>
      </c>
      <c r="AI121" s="53">
        <v>3272960355105.7998</v>
      </c>
      <c r="AJ121" s="53">
        <v>3099932203664.0322</v>
      </c>
      <c r="AK121" s="53">
        <v>2926437029479.9419</v>
      </c>
      <c r="AL121" s="53">
        <v>2750298245999.4482</v>
      </c>
      <c r="AM121" s="53">
        <v>2568441653785.4399</v>
      </c>
      <c r="AN121" s="53">
        <v>2536336857769.7271</v>
      </c>
      <c r="AO121" s="53">
        <v>2525445644156.813</v>
      </c>
      <c r="AP121" s="53">
        <v>2513215997166.7568</v>
      </c>
    </row>
    <row r="122" spans="1:42" ht="15.75" customHeight="1" x14ac:dyDescent="0.35">
      <c r="A122" s="51"/>
      <c r="B122" s="51"/>
      <c r="C122" s="51"/>
      <c r="D122" s="51"/>
      <c r="E122" s="51"/>
      <c r="F122" s="51"/>
      <c r="G122" s="51"/>
      <c r="H122" s="51"/>
      <c r="I122" s="63" t="s">
        <v>536</v>
      </c>
      <c r="J122" s="18" t="s">
        <v>3</v>
      </c>
      <c r="K122" s="109">
        <v>0</v>
      </c>
      <c r="L122" s="54">
        <v>0</v>
      </c>
      <c r="M122" s="54">
        <v>0</v>
      </c>
      <c r="N122" s="54">
        <v>0</v>
      </c>
      <c r="O122" s="54">
        <v>0</v>
      </c>
      <c r="P122" s="54">
        <v>0</v>
      </c>
      <c r="Q122" s="54">
        <v>0</v>
      </c>
      <c r="R122" s="54">
        <v>0</v>
      </c>
      <c r="S122" s="54">
        <v>0</v>
      </c>
      <c r="T122" s="54">
        <v>0</v>
      </c>
      <c r="U122" s="54">
        <v>0</v>
      </c>
      <c r="V122" s="54">
        <v>0</v>
      </c>
      <c r="W122" s="54">
        <v>0</v>
      </c>
      <c r="X122" s="54">
        <v>0</v>
      </c>
      <c r="Y122" s="54">
        <v>0</v>
      </c>
      <c r="Z122" s="54">
        <v>0</v>
      </c>
      <c r="AA122" s="54">
        <v>0</v>
      </c>
      <c r="AB122" s="54">
        <v>0</v>
      </c>
      <c r="AC122" s="54">
        <v>0</v>
      </c>
      <c r="AD122" s="54">
        <v>0</v>
      </c>
      <c r="AE122" s="54">
        <v>0</v>
      </c>
      <c r="AF122" s="54">
        <v>0</v>
      </c>
      <c r="AG122" s="54">
        <v>0</v>
      </c>
      <c r="AH122" s="54">
        <v>0</v>
      </c>
      <c r="AI122" s="54">
        <v>0</v>
      </c>
      <c r="AJ122" s="54">
        <v>0</v>
      </c>
      <c r="AK122" s="54">
        <v>0</v>
      </c>
      <c r="AL122" s="54">
        <v>0</v>
      </c>
      <c r="AM122" s="54">
        <v>0</v>
      </c>
      <c r="AN122" s="54">
        <v>0</v>
      </c>
      <c r="AO122" s="54">
        <v>0</v>
      </c>
      <c r="AP122" s="54">
        <v>0</v>
      </c>
    </row>
    <row r="123" spans="1:42" ht="15.75" customHeight="1" x14ac:dyDescent="0.35">
      <c r="A123" s="51"/>
      <c r="B123" s="51"/>
      <c r="C123" s="51"/>
      <c r="D123" s="51"/>
      <c r="E123" s="51"/>
      <c r="F123" s="51"/>
      <c r="G123" s="51"/>
      <c r="H123" s="52" t="s">
        <v>500</v>
      </c>
      <c r="I123" s="63" t="s">
        <v>536</v>
      </c>
      <c r="J123" s="18" t="s">
        <v>4</v>
      </c>
      <c r="K123" s="111">
        <v>0</v>
      </c>
      <c r="L123" s="53">
        <v>0</v>
      </c>
      <c r="M123" s="53">
        <v>0</v>
      </c>
      <c r="N123" s="53">
        <v>0</v>
      </c>
      <c r="O123" s="53">
        <v>0</v>
      </c>
      <c r="P123" s="53">
        <v>0</v>
      </c>
      <c r="Q123" s="53">
        <v>0</v>
      </c>
      <c r="R123" s="53">
        <v>0</v>
      </c>
      <c r="S123" s="53">
        <v>0</v>
      </c>
      <c r="T123" s="53">
        <v>0</v>
      </c>
      <c r="U123" s="53">
        <v>0</v>
      </c>
      <c r="V123" s="53">
        <v>0</v>
      </c>
      <c r="W123" s="53">
        <v>0</v>
      </c>
      <c r="X123" s="53">
        <v>0</v>
      </c>
      <c r="Y123" s="53">
        <v>0</v>
      </c>
      <c r="Z123" s="53">
        <v>0</v>
      </c>
      <c r="AA123" s="53">
        <v>0</v>
      </c>
      <c r="AB123" s="53">
        <v>0</v>
      </c>
      <c r="AC123" s="53">
        <v>0</v>
      </c>
      <c r="AD123" s="53">
        <v>0</v>
      </c>
      <c r="AE123" s="53">
        <v>0</v>
      </c>
      <c r="AF123" s="53">
        <v>0</v>
      </c>
      <c r="AG123" s="53">
        <v>0</v>
      </c>
      <c r="AH123" s="53">
        <v>0</v>
      </c>
      <c r="AI123" s="53">
        <v>0</v>
      </c>
      <c r="AJ123" s="53">
        <v>0</v>
      </c>
      <c r="AK123" s="53">
        <v>0</v>
      </c>
      <c r="AL123" s="53">
        <v>0</v>
      </c>
      <c r="AM123" s="53">
        <v>0</v>
      </c>
      <c r="AN123" s="53">
        <v>0</v>
      </c>
      <c r="AO123" s="53">
        <v>0</v>
      </c>
      <c r="AP123" s="53">
        <v>0</v>
      </c>
    </row>
    <row r="124" spans="1:42" ht="15.75" customHeight="1" x14ac:dyDescent="0.35">
      <c r="A124" s="51"/>
      <c r="B124" s="51"/>
      <c r="C124" s="51"/>
      <c r="D124" s="51"/>
      <c r="E124" s="51"/>
      <c r="F124" s="51"/>
      <c r="G124" s="51"/>
      <c r="H124" s="52" t="s">
        <v>501</v>
      </c>
      <c r="I124" s="63" t="s">
        <v>536</v>
      </c>
      <c r="J124" s="18" t="s">
        <v>5</v>
      </c>
      <c r="K124" s="111">
        <v>0</v>
      </c>
      <c r="L124" s="53">
        <v>0</v>
      </c>
      <c r="M124" s="53">
        <v>0</v>
      </c>
      <c r="N124" s="53">
        <v>0</v>
      </c>
      <c r="O124" s="53">
        <v>0</v>
      </c>
      <c r="P124" s="53">
        <v>0</v>
      </c>
      <c r="Q124" s="53">
        <v>0</v>
      </c>
      <c r="R124" s="53">
        <v>0</v>
      </c>
      <c r="S124" s="53">
        <v>0</v>
      </c>
      <c r="T124" s="53">
        <v>0</v>
      </c>
      <c r="U124" s="53">
        <v>0</v>
      </c>
      <c r="V124" s="53">
        <v>0</v>
      </c>
      <c r="W124" s="53">
        <v>0</v>
      </c>
      <c r="X124" s="53">
        <v>0</v>
      </c>
      <c r="Y124" s="53">
        <v>0</v>
      </c>
      <c r="Z124" s="53">
        <v>0</v>
      </c>
      <c r="AA124" s="53">
        <v>0</v>
      </c>
      <c r="AB124" s="53">
        <v>0</v>
      </c>
      <c r="AC124" s="53">
        <v>0</v>
      </c>
      <c r="AD124" s="53">
        <v>0</v>
      </c>
      <c r="AE124" s="53">
        <v>0</v>
      </c>
      <c r="AF124" s="53">
        <v>0</v>
      </c>
      <c r="AG124" s="53">
        <v>0</v>
      </c>
      <c r="AH124" s="53">
        <v>0</v>
      </c>
      <c r="AI124" s="53">
        <v>0</v>
      </c>
      <c r="AJ124" s="53">
        <v>0</v>
      </c>
      <c r="AK124" s="53">
        <v>0</v>
      </c>
      <c r="AL124" s="53">
        <v>0</v>
      </c>
      <c r="AM124" s="53">
        <v>0</v>
      </c>
      <c r="AN124" s="53">
        <v>0</v>
      </c>
      <c r="AO124" s="53">
        <v>0</v>
      </c>
      <c r="AP124" s="53">
        <v>0</v>
      </c>
    </row>
    <row r="125" spans="1:42" ht="15.75" customHeight="1" x14ac:dyDescent="0.35">
      <c r="A125" s="51"/>
      <c r="B125" s="51"/>
      <c r="C125" s="51"/>
      <c r="D125" s="51"/>
      <c r="E125" s="51"/>
      <c r="F125" s="51"/>
      <c r="G125" s="51"/>
      <c r="H125" s="51"/>
      <c r="I125" s="63" t="s">
        <v>536</v>
      </c>
      <c r="J125" s="18" t="s">
        <v>7</v>
      </c>
      <c r="K125" s="109">
        <v>0</v>
      </c>
      <c r="L125" s="54">
        <v>0</v>
      </c>
      <c r="M125" s="54">
        <v>0</v>
      </c>
      <c r="N125" s="54">
        <v>0</v>
      </c>
      <c r="O125" s="54">
        <v>0</v>
      </c>
      <c r="P125" s="54">
        <v>0</v>
      </c>
      <c r="Q125" s="54">
        <v>0</v>
      </c>
      <c r="R125" s="54">
        <v>0</v>
      </c>
      <c r="S125" s="54">
        <v>0</v>
      </c>
      <c r="T125" s="54">
        <v>0</v>
      </c>
      <c r="U125" s="54">
        <v>0</v>
      </c>
      <c r="V125" s="54">
        <v>0</v>
      </c>
      <c r="W125" s="54">
        <v>0</v>
      </c>
      <c r="X125" s="54">
        <v>0</v>
      </c>
      <c r="Y125" s="54">
        <v>0</v>
      </c>
      <c r="Z125" s="54">
        <v>0</v>
      </c>
      <c r="AA125" s="54">
        <v>0</v>
      </c>
      <c r="AB125" s="54">
        <v>0</v>
      </c>
      <c r="AC125" s="54">
        <v>0</v>
      </c>
      <c r="AD125" s="54">
        <v>0</v>
      </c>
      <c r="AE125" s="54">
        <v>0</v>
      </c>
      <c r="AF125" s="54">
        <v>0</v>
      </c>
      <c r="AG125" s="54">
        <v>0</v>
      </c>
      <c r="AH125" s="54">
        <v>0</v>
      </c>
      <c r="AI125" s="54">
        <v>0</v>
      </c>
      <c r="AJ125" s="54">
        <v>0</v>
      </c>
      <c r="AK125" s="54">
        <v>0</v>
      </c>
      <c r="AL125" s="54">
        <v>0</v>
      </c>
      <c r="AM125" s="54">
        <v>0</v>
      </c>
      <c r="AN125" s="54">
        <v>0</v>
      </c>
      <c r="AO125" s="54">
        <v>0</v>
      </c>
      <c r="AP125" s="54">
        <v>0</v>
      </c>
    </row>
    <row r="126" spans="1:42" ht="15.75" customHeight="1" x14ac:dyDescent="0.35">
      <c r="A126" s="51"/>
      <c r="B126" s="51"/>
      <c r="C126" s="51"/>
      <c r="D126" s="51"/>
      <c r="E126" s="51"/>
      <c r="F126" s="51"/>
      <c r="G126" s="51"/>
      <c r="H126" s="51"/>
      <c r="I126" s="63" t="s">
        <v>536</v>
      </c>
      <c r="J126" s="18" t="s">
        <v>8</v>
      </c>
      <c r="K126" s="109">
        <v>0</v>
      </c>
      <c r="L126" s="54">
        <v>0</v>
      </c>
      <c r="M126" s="54">
        <v>0</v>
      </c>
      <c r="N126" s="54">
        <v>0</v>
      </c>
      <c r="O126" s="54">
        <v>0</v>
      </c>
      <c r="P126" s="54">
        <v>0</v>
      </c>
      <c r="Q126" s="54">
        <v>0</v>
      </c>
      <c r="R126" s="54">
        <v>0</v>
      </c>
      <c r="S126" s="54">
        <v>0</v>
      </c>
      <c r="T126" s="54">
        <v>0</v>
      </c>
      <c r="U126" s="54">
        <v>0</v>
      </c>
      <c r="V126" s="54">
        <v>0</v>
      </c>
      <c r="W126" s="54">
        <v>0</v>
      </c>
      <c r="X126" s="54">
        <v>0</v>
      </c>
      <c r="Y126" s="54">
        <v>0</v>
      </c>
      <c r="Z126" s="54">
        <v>0</v>
      </c>
      <c r="AA126" s="54">
        <v>0</v>
      </c>
      <c r="AB126" s="54">
        <v>0</v>
      </c>
      <c r="AC126" s="54">
        <v>0</v>
      </c>
      <c r="AD126" s="54">
        <v>0</v>
      </c>
      <c r="AE126" s="54">
        <v>0</v>
      </c>
      <c r="AF126" s="54">
        <v>0</v>
      </c>
      <c r="AG126" s="54">
        <v>0</v>
      </c>
      <c r="AH126" s="54">
        <v>0</v>
      </c>
      <c r="AI126" s="54">
        <v>0</v>
      </c>
      <c r="AJ126" s="54">
        <v>0</v>
      </c>
      <c r="AK126" s="54">
        <v>0</v>
      </c>
      <c r="AL126" s="54">
        <v>0</v>
      </c>
      <c r="AM126" s="54">
        <v>0</v>
      </c>
      <c r="AN126" s="54">
        <v>0</v>
      </c>
      <c r="AO126" s="54">
        <v>0</v>
      </c>
      <c r="AP126" s="54">
        <v>0</v>
      </c>
    </row>
    <row r="127" spans="1:42" ht="15.75" customHeight="1" x14ac:dyDescent="0.35">
      <c r="A127" s="51"/>
      <c r="B127" s="51"/>
      <c r="C127" s="51"/>
      <c r="D127" s="51"/>
      <c r="E127" s="51"/>
      <c r="F127" s="51"/>
      <c r="G127" s="51"/>
      <c r="H127" s="51"/>
      <c r="I127" s="63" t="s">
        <v>536</v>
      </c>
      <c r="J127" s="18" t="s">
        <v>93</v>
      </c>
      <c r="K127" s="109">
        <v>0</v>
      </c>
      <c r="L127" s="54">
        <v>0</v>
      </c>
      <c r="M127" s="54">
        <v>0</v>
      </c>
      <c r="N127" s="54">
        <v>0</v>
      </c>
      <c r="O127" s="54">
        <v>0</v>
      </c>
      <c r="P127" s="54">
        <v>0</v>
      </c>
      <c r="Q127" s="54">
        <v>0</v>
      </c>
      <c r="R127" s="54">
        <v>0</v>
      </c>
      <c r="S127" s="54">
        <v>0</v>
      </c>
      <c r="T127" s="54">
        <v>0</v>
      </c>
      <c r="U127" s="54">
        <v>0</v>
      </c>
      <c r="V127" s="54">
        <v>0</v>
      </c>
      <c r="W127" s="54">
        <v>0</v>
      </c>
      <c r="X127" s="54">
        <v>0</v>
      </c>
      <c r="Y127" s="54">
        <v>0</v>
      </c>
      <c r="Z127" s="54">
        <v>0</v>
      </c>
      <c r="AA127" s="54">
        <v>0</v>
      </c>
      <c r="AB127" s="54">
        <v>0</v>
      </c>
      <c r="AC127" s="54">
        <v>0</v>
      </c>
      <c r="AD127" s="54">
        <v>0</v>
      </c>
      <c r="AE127" s="54">
        <v>0</v>
      </c>
      <c r="AF127" s="54">
        <v>0</v>
      </c>
      <c r="AG127" s="54">
        <v>0</v>
      </c>
      <c r="AH127" s="54">
        <v>0</v>
      </c>
      <c r="AI127" s="54">
        <v>0</v>
      </c>
      <c r="AJ127" s="54">
        <v>0</v>
      </c>
      <c r="AK127" s="54">
        <v>0</v>
      </c>
      <c r="AL127" s="54">
        <v>0</v>
      </c>
      <c r="AM127" s="54">
        <v>0</v>
      </c>
      <c r="AN127" s="54">
        <v>0</v>
      </c>
      <c r="AO127" s="54">
        <v>0</v>
      </c>
      <c r="AP127" s="54">
        <v>0</v>
      </c>
    </row>
    <row r="128" spans="1:42" ht="15.75" customHeight="1" x14ac:dyDescent="0.35">
      <c r="A128" s="51"/>
      <c r="B128" s="51"/>
      <c r="C128" s="51"/>
      <c r="D128" s="51"/>
      <c r="E128" s="51"/>
      <c r="F128" s="51"/>
      <c r="G128" s="51"/>
      <c r="H128" s="51"/>
      <c r="I128" s="63" t="s">
        <v>536</v>
      </c>
      <c r="J128" s="18" t="s">
        <v>94</v>
      </c>
      <c r="K128" s="109">
        <v>0</v>
      </c>
      <c r="L128" s="54">
        <v>0</v>
      </c>
      <c r="M128" s="54">
        <v>0</v>
      </c>
      <c r="N128" s="54">
        <v>0</v>
      </c>
      <c r="O128" s="54">
        <v>0</v>
      </c>
      <c r="P128" s="54">
        <v>0</v>
      </c>
      <c r="Q128" s="54">
        <v>0</v>
      </c>
      <c r="R128" s="54">
        <v>0</v>
      </c>
      <c r="S128" s="54">
        <v>0</v>
      </c>
      <c r="T128" s="54">
        <v>0</v>
      </c>
      <c r="U128" s="54">
        <v>0</v>
      </c>
      <c r="V128" s="54">
        <v>0</v>
      </c>
      <c r="W128" s="54">
        <v>0</v>
      </c>
      <c r="X128" s="54">
        <v>0</v>
      </c>
      <c r="Y128" s="54">
        <v>0</v>
      </c>
      <c r="Z128" s="54">
        <v>0</v>
      </c>
      <c r="AA128" s="54">
        <v>0</v>
      </c>
      <c r="AB128" s="54">
        <v>0</v>
      </c>
      <c r="AC128" s="54">
        <v>0</v>
      </c>
      <c r="AD128" s="54">
        <v>0</v>
      </c>
      <c r="AE128" s="54">
        <v>0</v>
      </c>
      <c r="AF128" s="54">
        <v>0</v>
      </c>
      <c r="AG128" s="54">
        <v>0</v>
      </c>
      <c r="AH128" s="54">
        <v>0</v>
      </c>
      <c r="AI128" s="54">
        <v>0</v>
      </c>
      <c r="AJ128" s="54">
        <v>0</v>
      </c>
      <c r="AK128" s="54">
        <v>0</v>
      </c>
      <c r="AL128" s="54">
        <v>0</v>
      </c>
      <c r="AM128" s="54">
        <v>0</v>
      </c>
      <c r="AN128" s="54">
        <v>0</v>
      </c>
      <c r="AO128" s="54">
        <v>0</v>
      </c>
      <c r="AP128" s="54">
        <v>0</v>
      </c>
    </row>
    <row r="129" spans="1:42" ht="15.75" customHeight="1" x14ac:dyDescent="0.35">
      <c r="A129" s="51"/>
      <c r="B129" s="51"/>
      <c r="C129" s="51"/>
      <c r="D129" s="51"/>
      <c r="E129" s="51"/>
      <c r="F129" s="51"/>
      <c r="G129" s="51"/>
      <c r="H129" s="52" t="s">
        <v>502</v>
      </c>
      <c r="I129" s="63" t="s">
        <v>536</v>
      </c>
      <c r="J129" s="18" t="s">
        <v>95</v>
      </c>
      <c r="K129" s="111">
        <v>0</v>
      </c>
      <c r="L129" s="53">
        <v>0</v>
      </c>
      <c r="M129" s="53">
        <v>0</v>
      </c>
      <c r="N129" s="53">
        <v>0</v>
      </c>
      <c r="O129" s="53">
        <v>0</v>
      </c>
      <c r="P129" s="53">
        <v>0</v>
      </c>
      <c r="Q129" s="53">
        <v>0</v>
      </c>
      <c r="R129" s="53">
        <v>0</v>
      </c>
      <c r="S129" s="53">
        <v>0</v>
      </c>
      <c r="T129" s="53">
        <v>0</v>
      </c>
      <c r="U129" s="53">
        <v>0</v>
      </c>
      <c r="V129" s="53">
        <v>0</v>
      </c>
      <c r="W129" s="53">
        <v>0</v>
      </c>
      <c r="X129" s="53">
        <v>0</v>
      </c>
      <c r="Y129" s="53">
        <v>0</v>
      </c>
      <c r="Z129" s="53">
        <v>0</v>
      </c>
      <c r="AA129" s="53">
        <v>0</v>
      </c>
      <c r="AB129" s="53">
        <v>0</v>
      </c>
      <c r="AC129" s="53">
        <v>0</v>
      </c>
      <c r="AD129" s="53">
        <v>0</v>
      </c>
      <c r="AE129" s="53">
        <v>0</v>
      </c>
      <c r="AF129" s="53">
        <v>0</v>
      </c>
      <c r="AG129" s="53">
        <v>0</v>
      </c>
      <c r="AH129" s="53">
        <v>0</v>
      </c>
      <c r="AI129" s="53">
        <v>0</v>
      </c>
      <c r="AJ129" s="53">
        <v>0</v>
      </c>
      <c r="AK129" s="53">
        <v>0</v>
      </c>
      <c r="AL129" s="53">
        <v>0</v>
      </c>
      <c r="AM129" s="53">
        <v>0</v>
      </c>
      <c r="AN129" s="53">
        <v>0</v>
      </c>
      <c r="AO129" s="53">
        <v>0</v>
      </c>
      <c r="AP129" s="53">
        <v>0</v>
      </c>
    </row>
    <row r="130" spans="1:42" ht="15.75" customHeight="1" x14ac:dyDescent="0.35">
      <c r="A130" s="51"/>
      <c r="B130" s="51"/>
      <c r="C130" s="51"/>
      <c r="D130" s="51"/>
      <c r="E130" s="51"/>
      <c r="F130" s="51"/>
      <c r="G130" s="51"/>
      <c r="H130" s="51"/>
      <c r="I130" s="63" t="s">
        <v>536</v>
      </c>
      <c r="J130" s="18" t="s">
        <v>96</v>
      </c>
      <c r="K130" s="109">
        <v>0</v>
      </c>
      <c r="L130" s="54">
        <v>0</v>
      </c>
      <c r="M130" s="54">
        <v>0</v>
      </c>
      <c r="N130" s="54">
        <v>0</v>
      </c>
      <c r="O130" s="54">
        <v>0</v>
      </c>
      <c r="P130" s="54">
        <v>0</v>
      </c>
      <c r="Q130" s="54">
        <v>0</v>
      </c>
      <c r="R130" s="54">
        <v>0</v>
      </c>
      <c r="S130" s="54">
        <v>0</v>
      </c>
      <c r="T130" s="54">
        <v>0</v>
      </c>
      <c r="U130" s="54">
        <v>0</v>
      </c>
      <c r="V130" s="54">
        <v>0</v>
      </c>
      <c r="W130" s="54">
        <v>0</v>
      </c>
      <c r="X130" s="54">
        <v>0</v>
      </c>
      <c r="Y130" s="54">
        <v>0</v>
      </c>
      <c r="Z130" s="54">
        <v>0</v>
      </c>
      <c r="AA130" s="54">
        <v>0</v>
      </c>
      <c r="AB130" s="54">
        <v>0</v>
      </c>
      <c r="AC130" s="54">
        <v>0</v>
      </c>
      <c r="AD130" s="54">
        <v>0</v>
      </c>
      <c r="AE130" s="54">
        <v>0</v>
      </c>
      <c r="AF130" s="54">
        <v>0</v>
      </c>
      <c r="AG130" s="54">
        <v>0</v>
      </c>
      <c r="AH130" s="54">
        <v>0</v>
      </c>
      <c r="AI130" s="54">
        <v>0</v>
      </c>
      <c r="AJ130" s="54">
        <v>0</v>
      </c>
      <c r="AK130" s="54">
        <v>0</v>
      </c>
      <c r="AL130" s="54">
        <v>0</v>
      </c>
      <c r="AM130" s="54">
        <v>0</v>
      </c>
      <c r="AN130" s="54">
        <v>0</v>
      </c>
      <c r="AO130" s="54">
        <v>0</v>
      </c>
      <c r="AP130" s="54">
        <v>0</v>
      </c>
    </row>
    <row r="131" spans="1:42" ht="18.75" customHeight="1" x14ac:dyDescent="0.45">
      <c r="A131" s="50" t="s">
        <v>508</v>
      </c>
      <c r="B131" s="50"/>
      <c r="C131" s="50"/>
      <c r="D131" s="50"/>
      <c r="E131" s="50"/>
      <c r="F131" s="50" t="s">
        <v>508</v>
      </c>
      <c r="G131" s="50"/>
      <c r="H131" s="51"/>
      <c r="I131" s="61"/>
      <c r="J131" s="51"/>
      <c r="K131" s="109"/>
      <c r="L131" s="51"/>
      <c r="M131" s="51"/>
      <c r="N131" s="51"/>
      <c r="AO131" s="51"/>
      <c r="AP131" s="51"/>
    </row>
    <row r="132" spans="1:42" ht="15.75" customHeight="1" x14ac:dyDescent="0.35">
      <c r="A132" s="51"/>
      <c r="B132" s="51"/>
      <c r="C132" s="51"/>
      <c r="D132" s="51"/>
      <c r="E132" s="51"/>
      <c r="F132" s="51"/>
      <c r="G132" s="51"/>
      <c r="H132" s="18" t="s">
        <v>509</v>
      </c>
      <c r="I132" s="62"/>
      <c r="J132" s="51"/>
      <c r="K132" s="109"/>
      <c r="L132" s="51"/>
      <c r="M132" s="51"/>
      <c r="N132" s="51"/>
      <c r="AO132" s="51"/>
      <c r="AP132" s="51"/>
    </row>
    <row r="133" spans="1:42" ht="15.75" customHeight="1" x14ac:dyDescent="0.35">
      <c r="A133" s="51"/>
      <c r="B133" s="51"/>
      <c r="C133" s="51"/>
      <c r="D133" s="51"/>
      <c r="E133" s="51"/>
      <c r="F133" s="51"/>
      <c r="G133" s="51"/>
      <c r="H133" s="51"/>
      <c r="I133" s="61"/>
      <c r="J133" s="18" t="s">
        <v>1</v>
      </c>
      <c r="K133" s="110">
        <v>2019</v>
      </c>
      <c r="L133" s="18">
        <v>2020</v>
      </c>
      <c r="M133" s="18">
        <v>2021</v>
      </c>
      <c r="N133" s="18">
        <v>2022</v>
      </c>
      <c r="O133" s="18">
        <v>2023</v>
      </c>
      <c r="P133" s="18">
        <v>2024</v>
      </c>
      <c r="Q133" s="18">
        <v>2025</v>
      </c>
      <c r="R133" s="18">
        <v>2026</v>
      </c>
      <c r="S133" s="18">
        <v>2027</v>
      </c>
      <c r="T133" s="18">
        <v>2028</v>
      </c>
      <c r="U133" s="18">
        <v>2029</v>
      </c>
      <c r="V133" s="18">
        <v>2030</v>
      </c>
      <c r="W133" s="18">
        <v>2031</v>
      </c>
      <c r="X133" s="18">
        <v>2032</v>
      </c>
      <c r="Y133" s="18">
        <v>2033</v>
      </c>
      <c r="Z133" s="18">
        <v>2034</v>
      </c>
      <c r="AA133" s="18">
        <v>2035</v>
      </c>
      <c r="AB133" s="18">
        <v>2036</v>
      </c>
      <c r="AC133" s="18">
        <v>2037</v>
      </c>
      <c r="AD133" s="18">
        <v>2038</v>
      </c>
      <c r="AE133" s="18">
        <v>2039</v>
      </c>
      <c r="AF133" s="18">
        <v>2040</v>
      </c>
      <c r="AG133" s="18">
        <v>2041</v>
      </c>
      <c r="AH133" s="18">
        <v>2042</v>
      </c>
      <c r="AI133" s="18">
        <v>2043</v>
      </c>
      <c r="AJ133" s="18">
        <v>2044</v>
      </c>
      <c r="AK133" s="18">
        <v>2045</v>
      </c>
      <c r="AL133" s="18">
        <v>2046</v>
      </c>
      <c r="AM133" s="18">
        <v>2047</v>
      </c>
      <c r="AN133" s="18">
        <v>2048</v>
      </c>
      <c r="AO133" s="18">
        <v>2049</v>
      </c>
      <c r="AP133" s="18">
        <v>2050</v>
      </c>
    </row>
    <row r="134" spans="1:42" ht="15.75" customHeight="1" x14ac:dyDescent="0.35">
      <c r="A134" s="51"/>
      <c r="B134" s="51"/>
      <c r="C134" s="51"/>
      <c r="D134" s="51"/>
      <c r="E134" s="51"/>
      <c r="F134" s="51"/>
      <c r="G134" s="51"/>
      <c r="H134" s="52" t="s">
        <v>510</v>
      </c>
      <c r="I134" s="63" t="s">
        <v>537</v>
      </c>
      <c r="J134" s="18" t="s">
        <v>2</v>
      </c>
      <c r="K134" s="111">
        <v>9977952389254.2949</v>
      </c>
      <c r="L134" s="53">
        <v>9810966432248.6309</v>
      </c>
      <c r="M134" s="53">
        <v>9643428515966.707</v>
      </c>
      <c r="N134" s="53">
        <v>9483117758903.5859</v>
      </c>
      <c r="O134" s="53">
        <v>9328793276187.1934</v>
      </c>
      <c r="P134" s="53">
        <v>9174404424738.4473</v>
      </c>
      <c r="Q134" s="53">
        <v>9024537848045.166</v>
      </c>
      <c r="R134" s="53">
        <v>8879000006030.502</v>
      </c>
      <c r="S134" s="53">
        <v>8739146679981.0947</v>
      </c>
      <c r="T134" s="53">
        <v>8602601542761.9023</v>
      </c>
      <c r="U134" s="53">
        <v>8467548253301.4004</v>
      </c>
      <c r="V134" s="53">
        <v>8331985066568.9893</v>
      </c>
      <c r="W134" s="53">
        <v>8197835853077.5693</v>
      </c>
      <c r="X134" s="53">
        <v>8059389341989.4189</v>
      </c>
      <c r="Y134" s="53">
        <v>7921583868553.0869</v>
      </c>
      <c r="Z134" s="53">
        <v>7783490932588.2285</v>
      </c>
      <c r="AA134" s="53">
        <v>7644418835713.459</v>
      </c>
      <c r="AB134" s="53">
        <v>7506905118410.7666</v>
      </c>
      <c r="AC134" s="53">
        <v>7364869676751.5244</v>
      </c>
      <c r="AD134" s="53">
        <v>7223215403295.3496</v>
      </c>
      <c r="AE134" s="53">
        <v>7079334217338.6631</v>
      </c>
      <c r="AF134" s="53">
        <v>6934434876593.8193</v>
      </c>
      <c r="AG134" s="53">
        <v>6786404926140.208</v>
      </c>
      <c r="AH134" s="53">
        <v>6638020171632.1904</v>
      </c>
      <c r="AI134" s="53">
        <v>6488693579986.6475</v>
      </c>
      <c r="AJ134" s="53">
        <v>6338900334792.2188</v>
      </c>
      <c r="AK134" s="53">
        <v>6191552871824.5479</v>
      </c>
      <c r="AL134" s="53">
        <v>6043395687193.334</v>
      </c>
      <c r="AM134" s="53">
        <v>5896921009039.8389</v>
      </c>
      <c r="AN134" s="53">
        <v>5750040773364.7158</v>
      </c>
      <c r="AO134" s="53">
        <v>5604873385342.625</v>
      </c>
      <c r="AP134" s="53">
        <v>5460463801031.6025</v>
      </c>
    </row>
    <row r="135" spans="1:42" ht="15.75" customHeight="1" x14ac:dyDescent="0.35">
      <c r="A135" s="51"/>
      <c r="B135" s="51"/>
      <c r="C135" s="51"/>
      <c r="D135" s="51"/>
      <c r="E135" s="51"/>
      <c r="F135" s="51"/>
      <c r="G135" s="51"/>
      <c r="H135" s="51"/>
      <c r="I135" s="63" t="s">
        <v>537</v>
      </c>
      <c r="J135" s="18" t="s">
        <v>3</v>
      </c>
      <c r="K135" s="109">
        <v>0</v>
      </c>
      <c r="L135" s="54">
        <v>0</v>
      </c>
      <c r="M135" s="54">
        <v>0</v>
      </c>
      <c r="N135" s="54">
        <v>0</v>
      </c>
      <c r="O135" s="54">
        <v>0</v>
      </c>
      <c r="P135" s="54">
        <v>0</v>
      </c>
      <c r="Q135" s="54">
        <v>0</v>
      </c>
      <c r="R135" s="54">
        <v>0</v>
      </c>
      <c r="S135" s="54">
        <v>0</v>
      </c>
      <c r="T135" s="54">
        <v>0</v>
      </c>
      <c r="U135" s="54">
        <v>0</v>
      </c>
      <c r="V135" s="54">
        <v>0</v>
      </c>
      <c r="W135" s="54">
        <v>0</v>
      </c>
      <c r="X135" s="54">
        <v>0</v>
      </c>
      <c r="Y135" s="54">
        <v>0</v>
      </c>
      <c r="Z135" s="54">
        <v>0</v>
      </c>
      <c r="AA135" s="54">
        <v>0</v>
      </c>
      <c r="AB135" s="54">
        <v>0</v>
      </c>
      <c r="AC135" s="54">
        <v>0</v>
      </c>
      <c r="AD135" s="54">
        <v>0</v>
      </c>
      <c r="AE135" s="54">
        <v>0</v>
      </c>
      <c r="AF135" s="54">
        <v>0</v>
      </c>
      <c r="AG135" s="54">
        <v>0</v>
      </c>
      <c r="AH135" s="54">
        <v>0</v>
      </c>
      <c r="AI135" s="54">
        <v>0</v>
      </c>
      <c r="AJ135" s="54">
        <v>0</v>
      </c>
      <c r="AK135" s="54">
        <v>0</v>
      </c>
      <c r="AL135" s="54">
        <v>0</v>
      </c>
      <c r="AM135" s="54">
        <v>0</v>
      </c>
      <c r="AN135" s="54">
        <v>0</v>
      </c>
      <c r="AO135" s="54">
        <v>0</v>
      </c>
      <c r="AP135" s="54">
        <v>0</v>
      </c>
    </row>
    <row r="136" spans="1:42" ht="15.75" customHeight="1" x14ac:dyDescent="0.35">
      <c r="A136" s="51"/>
      <c r="B136" s="51"/>
      <c r="C136" s="51"/>
      <c r="D136" s="51"/>
      <c r="E136" s="51"/>
      <c r="F136" s="51"/>
      <c r="G136" s="51"/>
      <c r="H136" s="52" t="s">
        <v>511</v>
      </c>
      <c r="I136" s="63" t="s">
        <v>537</v>
      </c>
      <c r="J136" s="18" t="s">
        <v>4</v>
      </c>
      <c r="K136" s="111">
        <v>65007978689488.508</v>
      </c>
      <c r="L136" s="53">
        <v>64121591836495.203</v>
      </c>
      <c r="M136" s="53">
        <v>63080227423283</v>
      </c>
      <c r="N136" s="53">
        <v>61814871846462.047</v>
      </c>
      <c r="O136" s="53">
        <v>60536897226831.727</v>
      </c>
      <c r="P136" s="53">
        <v>59293105527806.133</v>
      </c>
      <c r="Q136" s="53">
        <v>58082089560762.109</v>
      </c>
      <c r="R136" s="53">
        <v>56903377755233.883</v>
      </c>
      <c r="S136" s="53">
        <v>55804618999976.031</v>
      </c>
      <c r="T136" s="53">
        <v>54733234734481.25</v>
      </c>
      <c r="U136" s="53">
        <v>53696853869376.906</v>
      </c>
      <c r="V136" s="53">
        <v>52688673981323.438</v>
      </c>
      <c r="W136" s="53">
        <v>51754700043183.703</v>
      </c>
      <c r="X136" s="53">
        <v>50872547546603.477</v>
      </c>
      <c r="Y136" s="53">
        <v>50053320087828.898</v>
      </c>
      <c r="Z136" s="53">
        <v>49308843642596.109</v>
      </c>
      <c r="AA136" s="53">
        <v>48636022071097.031</v>
      </c>
      <c r="AB136" s="53">
        <v>48005764773936.461</v>
      </c>
      <c r="AC136" s="53">
        <v>47388934350424.391</v>
      </c>
      <c r="AD136" s="53">
        <v>46788877600172.539</v>
      </c>
      <c r="AE136" s="53">
        <v>46203569981811.156</v>
      </c>
      <c r="AF136" s="53">
        <v>45623471581095.047</v>
      </c>
      <c r="AG136" s="53">
        <v>45045447646486.844</v>
      </c>
      <c r="AH136" s="53">
        <v>44484916820471.594</v>
      </c>
      <c r="AI136" s="53">
        <v>43937420436225.461</v>
      </c>
      <c r="AJ136" s="53">
        <v>43395023837631.094</v>
      </c>
      <c r="AK136" s="53">
        <v>42859672232450.898</v>
      </c>
      <c r="AL136" s="53">
        <v>42326918275677.867</v>
      </c>
      <c r="AM136" s="53">
        <v>41782271759908.102</v>
      </c>
      <c r="AN136" s="53">
        <v>41241859938960.672</v>
      </c>
      <c r="AO136" s="53">
        <v>40699967428672.398</v>
      </c>
      <c r="AP136" s="53">
        <v>40159275438199.898</v>
      </c>
    </row>
    <row r="137" spans="1:42" ht="15.75" customHeight="1" x14ac:dyDescent="0.35">
      <c r="A137" s="51"/>
      <c r="B137" s="51"/>
      <c r="C137" s="51"/>
      <c r="D137" s="51"/>
      <c r="E137" s="51"/>
      <c r="F137" s="51"/>
      <c r="G137" s="51"/>
      <c r="H137" s="52" t="s">
        <v>512</v>
      </c>
      <c r="I137" s="63" t="s">
        <v>537</v>
      </c>
      <c r="J137" s="18" t="s">
        <v>5</v>
      </c>
      <c r="K137" s="111"/>
      <c r="L137" s="53"/>
      <c r="M137" s="53"/>
      <c r="N137" s="53"/>
      <c r="O137" s="53"/>
      <c r="P137" s="53"/>
      <c r="Q137" s="53"/>
      <c r="R137" s="53"/>
      <c r="S137" s="53"/>
      <c r="T137" s="53"/>
      <c r="U137" s="53"/>
      <c r="V137" s="53"/>
      <c r="W137" s="53"/>
      <c r="X137" s="53"/>
      <c r="Y137" s="53"/>
      <c r="Z137" s="53"/>
      <c r="AA137" s="53"/>
      <c r="AB137" s="53"/>
      <c r="AC137" s="53"/>
      <c r="AD137" s="53"/>
      <c r="AE137" s="53"/>
      <c r="AF137" s="53"/>
      <c r="AG137" s="53"/>
      <c r="AH137" s="53"/>
      <c r="AI137" s="53"/>
      <c r="AJ137" s="53"/>
      <c r="AK137" s="53"/>
      <c r="AL137" s="53"/>
      <c r="AM137" s="53"/>
      <c r="AN137" s="53"/>
      <c r="AO137" s="53"/>
      <c r="AP137" s="53"/>
    </row>
    <row r="138" spans="1:42" ht="15.75" customHeight="1" x14ac:dyDescent="0.35">
      <c r="A138" s="51"/>
      <c r="B138" s="51"/>
      <c r="C138" s="51"/>
      <c r="D138" s="51"/>
      <c r="E138" s="51"/>
      <c r="F138" s="51"/>
      <c r="G138" s="51"/>
      <c r="H138" s="51"/>
      <c r="I138" s="63" t="s">
        <v>537</v>
      </c>
      <c r="J138" s="18" t="s">
        <v>7</v>
      </c>
      <c r="K138" s="112">
        <v>0</v>
      </c>
      <c r="L138" s="55">
        <v>0</v>
      </c>
      <c r="M138" s="55">
        <v>0</v>
      </c>
      <c r="N138" s="55">
        <v>0</v>
      </c>
      <c r="O138" s="55">
        <v>0</v>
      </c>
      <c r="P138" s="55">
        <v>0</v>
      </c>
      <c r="Q138" s="55">
        <v>0</v>
      </c>
      <c r="R138" s="55">
        <v>0</v>
      </c>
      <c r="S138" s="55">
        <v>0</v>
      </c>
      <c r="T138" s="55">
        <v>0</v>
      </c>
      <c r="U138" s="55">
        <v>0</v>
      </c>
      <c r="V138" s="55">
        <v>0</v>
      </c>
      <c r="W138" s="55">
        <v>0</v>
      </c>
      <c r="X138" s="55">
        <v>0</v>
      </c>
      <c r="Y138" s="55">
        <v>0</v>
      </c>
      <c r="Z138" s="55">
        <v>0</v>
      </c>
      <c r="AA138" s="55">
        <v>0</v>
      </c>
      <c r="AB138" s="55">
        <v>0</v>
      </c>
      <c r="AC138" s="55">
        <v>0</v>
      </c>
      <c r="AD138" s="55">
        <v>0</v>
      </c>
      <c r="AE138" s="55">
        <v>0</v>
      </c>
      <c r="AF138" s="55">
        <v>0</v>
      </c>
      <c r="AG138" s="55">
        <v>0</v>
      </c>
      <c r="AH138" s="55">
        <v>0</v>
      </c>
      <c r="AI138" s="55">
        <v>0</v>
      </c>
      <c r="AJ138" s="55">
        <v>0</v>
      </c>
      <c r="AK138" s="55">
        <v>0</v>
      </c>
      <c r="AL138" s="55">
        <v>0</v>
      </c>
      <c r="AM138" s="55">
        <v>0</v>
      </c>
      <c r="AN138" s="55">
        <v>0</v>
      </c>
      <c r="AO138" s="55">
        <v>0</v>
      </c>
      <c r="AP138" s="55">
        <v>0</v>
      </c>
    </row>
    <row r="139" spans="1:42" ht="15.75" customHeight="1" x14ac:dyDescent="0.35">
      <c r="A139" s="51"/>
      <c r="B139" s="51"/>
      <c r="C139" s="51"/>
      <c r="D139" s="51"/>
      <c r="E139" s="51"/>
      <c r="F139" s="51"/>
      <c r="G139" s="51"/>
      <c r="H139" s="51"/>
      <c r="I139" s="63" t="s">
        <v>537</v>
      </c>
      <c r="J139" s="18" t="s">
        <v>8</v>
      </c>
      <c r="K139" s="109">
        <v>0</v>
      </c>
      <c r="L139" s="54">
        <v>0</v>
      </c>
      <c r="M139" s="54">
        <v>0</v>
      </c>
      <c r="N139" s="54">
        <v>0</v>
      </c>
      <c r="O139" s="54">
        <v>0</v>
      </c>
      <c r="P139" s="54">
        <v>0</v>
      </c>
      <c r="Q139" s="54">
        <v>0</v>
      </c>
      <c r="R139" s="54">
        <v>0</v>
      </c>
      <c r="S139" s="54">
        <v>0</v>
      </c>
      <c r="T139" s="54">
        <v>0</v>
      </c>
      <c r="U139" s="54">
        <v>0</v>
      </c>
      <c r="V139" s="54">
        <v>0</v>
      </c>
      <c r="W139" s="54">
        <v>0</v>
      </c>
      <c r="X139" s="54">
        <v>0</v>
      </c>
      <c r="Y139" s="54">
        <v>0</v>
      </c>
      <c r="Z139" s="54">
        <v>0</v>
      </c>
      <c r="AA139" s="54">
        <v>0</v>
      </c>
      <c r="AB139" s="54">
        <v>0</v>
      </c>
      <c r="AC139" s="54">
        <v>0</v>
      </c>
      <c r="AD139" s="54">
        <v>0</v>
      </c>
      <c r="AE139" s="54">
        <v>0</v>
      </c>
      <c r="AF139" s="54">
        <v>0</v>
      </c>
      <c r="AG139" s="54">
        <v>0</v>
      </c>
      <c r="AH139" s="54">
        <v>0</v>
      </c>
      <c r="AI139" s="54">
        <v>0</v>
      </c>
      <c r="AJ139" s="54">
        <v>0</v>
      </c>
      <c r="AK139" s="54">
        <v>0</v>
      </c>
      <c r="AL139" s="54">
        <v>0</v>
      </c>
      <c r="AM139" s="54">
        <v>0</v>
      </c>
      <c r="AN139" s="54">
        <v>0</v>
      </c>
      <c r="AO139" s="54">
        <v>0</v>
      </c>
      <c r="AP139" s="54">
        <v>0</v>
      </c>
    </row>
    <row r="140" spans="1:42" ht="15.75" customHeight="1" x14ac:dyDescent="0.35">
      <c r="A140" s="51"/>
      <c r="B140" s="51"/>
      <c r="C140" s="51"/>
      <c r="D140" s="51"/>
      <c r="E140" s="51"/>
      <c r="F140" s="51"/>
      <c r="G140" s="51"/>
      <c r="H140" s="51"/>
      <c r="I140" s="63" t="s">
        <v>537</v>
      </c>
      <c r="J140" s="18" t="s">
        <v>93</v>
      </c>
      <c r="K140" s="109">
        <v>0</v>
      </c>
      <c r="L140" s="54">
        <v>0</v>
      </c>
      <c r="M140" s="54">
        <v>0</v>
      </c>
      <c r="N140" s="54">
        <v>0</v>
      </c>
      <c r="O140" s="54">
        <v>0</v>
      </c>
      <c r="P140" s="54">
        <v>0</v>
      </c>
      <c r="Q140" s="54">
        <v>0</v>
      </c>
      <c r="R140" s="54">
        <v>0</v>
      </c>
      <c r="S140" s="54">
        <v>0</v>
      </c>
      <c r="T140" s="54">
        <v>0</v>
      </c>
      <c r="U140" s="54">
        <v>0</v>
      </c>
      <c r="V140" s="54">
        <v>0</v>
      </c>
      <c r="W140" s="54">
        <v>0</v>
      </c>
      <c r="X140" s="54">
        <v>0</v>
      </c>
      <c r="Y140" s="54">
        <v>0</v>
      </c>
      <c r="Z140" s="54">
        <v>0</v>
      </c>
      <c r="AA140" s="54">
        <v>0</v>
      </c>
      <c r="AB140" s="54">
        <v>0</v>
      </c>
      <c r="AC140" s="54">
        <v>0</v>
      </c>
      <c r="AD140" s="54">
        <v>0</v>
      </c>
      <c r="AE140" s="54">
        <v>0</v>
      </c>
      <c r="AF140" s="54">
        <v>0</v>
      </c>
      <c r="AG140" s="54">
        <v>0</v>
      </c>
      <c r="AH140" s="54">
        <v>0</v>
      </c>
      <c r="AI140" s="54">
        <v>0</v>
      </c>
      <c r="AJ140" s="54">
        <v>0</v>
      </c>
      <c r="AK140" s="54">
        <v>0</v>
      </c>
      <c r="AL140" s="54">
        <v>0</v>
      </c>
      <c r="AM140" s="54">
        <v>0</v>
      </c>
      <c r="AN140" s="54">
        <v>0</v>
      </c>
      <c r="AO140" s="54">
        <v>0</v>
      </c>
      <c r="AP140" s="54">
        <v>0</v>
      </c>
    </row>
    <row r="141" spans="1:42" ht="15.75" customHeight="1" x14ac:dyDescent="0.35">
      <c r="A141" s="51"/>
      <c r="B141" s="51"/>
      <c r="C141" s="51"/>
      <c r="D141" s="51"/>
      <c r="E141" s="51"/>
      <c r="F141" s="51"/>
      <c r="G141" s="51"/>
      <c r="H141" s="51"/>
      <c r="I141" s="63" t="s">
        <v>537</v>
      </c>
      <c r="J141" s="18" t="s">
        <v>94</v>
      </c>
      <c r="K141" s="109">
        <v>0</v>
      </c>
      <c r="L141" s="54">
        <v>0</v>
      </c>
      <c r="M141" s="54">
        <v>0</v>
      </c>
      <c r="N141" s="54">
        <v>0</v>
      </c>
      <c r="O141" s="54">
        <v>0</v>
      </c>
      <c r="P141" s="54">
        <v>0</v>
      </c>
      <c r="Q141" s="54">
        <v>0</v>
      </c>
      <c r="R141" s="54">
        <v>0</v>
      </c>
      <c r="S141" s="54">
        <v>0</v>
      </c>
      <c r="T141" s="54">
        <v>0</v>
      </c>
      <c r="U141" s="54">
        <v>0</v>
      </c>
      <c r="V141" s="54">
        <v>0</v>
      </c>
      <c r="W141" s="54">
        <v>0</v>
      </c>
      <c r="X141" s="54">
        <v>0</v>
      </c>
      <c r="Y141" s="54">
        <v>0</v>
      </c>
      <c r="Z141" s="54">
        <v>0</v>
      </c>
      <c r="AA141" s="54">
        <v>0</v>
      </c>
      <c r="AB141" s="54">
        <v>0</v>
      </c>
      <c r="AC141" s="54">
        <v>0</v>
      </c>
      <c r="AD141" s="54">
        <v>0</v>
      </c>
      <c r="AE141" s="54">
        <v>0</v>
      </c>
      <c r="AF141" s="54">
        <v>0</v>
      </c>
      <c r="AG141" s="54">
        <v>0</v>
      </c>
      <c r="AH141" s="54">
        <v>0</v>
      </c>
      <c r="AI141" s="54">
        <v>0</v>
      </c>
      <c r="AJ141" s="54">
        <v>0</v>
      </c>
      <c r="AK141" s="54">
        <v>0</v>
      </c>
      <c r="AL141" s="54">
        <v>0</v>
      </c>
      <c r="AM141" s="54">
        <v>0</v>
      </c>
      <c r="AN141" s="54">
        <v>0</v>
      </c>
      <c r="AO141" s="54">
        <v>0</v>
      </c>
      <c r="AP141" s="54">
        <v>0</v>
      </c>
    </row>
    <row r="142" spans="1:42" ht="15.75" customHeight="1" x14ac:dyDescent="0.35">
      <c r="A142" s="51"/>
      <c r="B142" s="51"/>
      <c r="C142" s="51"/>
      <c r="D142" s="51"/>
      <c r="E142" s="51"/>
      <c r="F142" s="52" t="s">
        <v>513</v>
      </c>
      <c r="G142" s="52" t="s">
        <v>512</v>
      </c>
      <c r="H142" s="52" t="s">
        <v>514</v>
      </c>
      <c r="I142" s="63" t="s">
        <v>537</v>
      </c>
      <c r="J142" s="18" t="s">
        <v>95</v>
      </c>
      <c r="K142" s="111">
        <v>0</v>
      </c>
      <c r="L142" s="53">
        <v>0</v>
      </c>
      <c r="M142" s="53">
        <v>0</v>
      </c>
      <c r="N142" s="53">
        <v>0</v>
      </c>
      <c r="O142" s="53">
        <v>0</v>
      </c>
      <c r="P142" s="53">
        <v>0</v>
      </c>
      <c r="Q142" s="53">
        <v>0</v>
      </c>
      <c r="R142" s="53">
        <v>0</v>
      </c>
      <c r="S142" s="53">
        <v>0</v>
      </c>
      <c r="T142" s="53">
        <v>0</v>
      </c>
      <c r="U142" s="53">
        <v>0</v>
      </c>
      <c r="V142" s="53">
        <v>0</v>
      </c>
      <c r="W142" s="53">
        <v>0</v>
      </c>
      <c r="X142" s="53">
        <v>0</v>
      </c>
      <c r="Y142" s="53">
        <v>0</v>
      </c>
      <c r="Z142" s="53">
        <v>0</v>
      </c>
      <c r="AA142" s="53">
        <v>0</v>
      </c>
      <c r="AB142" s="53">
        <v>0</v>
      </c>
      <c r="AC142" s="53">
        <v>0</v>
      </c>
      <c r="AD142" s="53">
        <v>0</v>
      </c>
      <c r="AE142" s="53">
        <v>0</v>
      </c>
      <c r="AF142" s="53">
        <v>0</v>
      </c>
      <c r="AG142" s="53">
        <v>0</v>
      </c>
      <c r="AH142" s="53">
        <v>0</v>
      </c>
      <c r="AI142" s="53">
        <v>0</v>
      </c>
      <c r="AJ142" s="53">
        <v>0</v>
      </c>
      <c r="AK142" s="53">
        <v>0</v>
      </c>
      <c r="AL142" s="53">
        <v>0</v>
      </c>
      <c r="AM142" s="53">
        <v>0</v>
      </c>
      <c r="AN142" s="53">
        <v>0</v>
      </c>
      <c r="AO142" s="53">
        <v>0</v>
      </c>
      <c r="AP142" s="53">
        <v>0</v>
      </c>
    </row>
    <row r="143" spans="1:42" ht="15.75" customHeight="1" x14ac:dyDescent="0.35">
      <c r="A143" s="51"/>
      <c r="B143" s="51"/>
      <c r="C143" s="51"/>
      <c r="D143" s="51"/>
      <c r="E143" s="51"/>
      <c r="F143" s="51"/>
      <c r="G143" s="51"/>
      <c r="H143" s="51"/>
      <c r="I143" s="63" t="s">
        <v>537</v>
      </c>
      <c r="J143" s="18" t="s">
        <v>96</v>
      </c>
      <c r="K143" s="109">
        <v>0</v>
      </c>
      <c r="L143" s="54">
        <v>0</v>
      </c>
      <c r="M143" s="54">
        <v>0</v>
      </c>
      <c r="N143" s="54">
        <v>0</v>
      </c>
      <c r="O143" s="54">
        <v>0</v>
      </c>
      <c r="P143" s="54">
        <v>0</v>
      </c>
      <c r="Q143" s="54">
        <v>0</v>
      </c>
      <c r="R143" s="54">
        <v>0</v>
      </c>
      <c r="S143" s="54">
        <v>0</v>
      </c>
      <c r="T143" s="54">
        <v>0</v>
      </c>
      <c r="U143" s="54">
        <v>0</v>
      </c>
      <c r="V143" s="54">
        <v>0</v>
      </c>
      <c r="W143" s="54">
        <v>0</v>
      </c>
      <c r="X143" s="54">
        <v>0</v>
      </c>
      <c r="Y143" s="54">
        <v>0</v>
      </c>
      <c r="Z143" s="54">
        <v>0</v>
      </c>
      <c r="AA143" s="54">
        <v>0</v>
      </c>
      <c r="AB143" s="54">
        <v>0</v>
      </c>
      <c r="AC143" s="54">
        <v>0</v>
      </c>
      <c r="AD143" s="54">
        <v>0</v>
      </c>
      <c r="AE143" s="54">
        <v>0</v>
      </c>
      <c r="AF143" s="54">
        <v>0</v>
      </c>
      <c r="AG143" s="54">
        <v>0</v>
      </c>
      <c r="AH143" s="54">
        <v>0</v>
      </c>
      <c r="AI143" s="54">
        <v>0</v>
      </c>
      <c r="AJ143" s="54">
        <v>0</v>
      </c>
      <c r="AK143" s="54">
        <v>0</v>
      </c>
      <c r="AL143" s="54">
        <v>0</v>
      </c>
      <c r="AM143" s="54">
        <v>0</v>
      </c>
      <c r="AN143" s="54">
        <v>0</v>
      </c>
      <c r="AO143" s="54">
        <v>0</v>
      </c>
      <c r="AP143" s="54">
        <v>0</v>
      </c>
    </row>
    <row r="144" spans="1:42" ht="15.75" customHeight="1" x14ac:dyDescent="0.35">
      <c r="A144" s="51"/>
      <c r="B144" s="51"/>
      <c r="C144" s="51"/>
      <c r="D144" s="51"/>
      <c r="E144" s="51"/>
      <c r="F144" s="51"/>
      <c r="G144" s="51"/>
      <c r="H144" s="51"/>
      <c r="I144" s="63" t="s">
        <v>537</v>
      </c>
      <c r="J144" s="51"/>
      <c r="K144" s="109"/>
      <c r="L144" s="51"/>
      <c r="M144" s="51"/>
      <c r="N144" s="51"/>
      <c r="AO144" s="51"/>
      <c r="AP144" s="51"/>
    </row>
    <row r="145" spans="1:42" ht="15.75" customHeight="1" x14ac:dyDescent="0.35">
      <c r="A145" s="51"/>
      <c r="B145" s="51"/>
      <c r="C145" s="51"/>
      <c r="D145" s="51"/>
      <c r="E145" s="51"/>
      <c r="F145" s="51"/>
      <c r="G145" s="51"/>
      <c r="H145" s="18" t="s">
        <v>515</v>
      </c>
      <c r="I145" s="63" t="s">
        <v>537</v>
      </c>
      <c r="J145" s="51"/>
      <c r="K145" s="109"/>
      <c r="L145" s="51"/>
      <c r="M145" s="51"/>
      <c r="N145" s="51"/>
      <c r="AO145" s="51"/>
      <c r="AP145" s="51"/>
    </row>
    <row r="146" spans="1:42" ht="15.75" customHeight="1" x14ac:dyDescent="0.35">
      <c r="A146" s="51"/>
      <c r="B146" s="51"/>
      <c r="C146" s="51"/>
      <c r="D146" s="51"/>
      <c r="E146" s="51"/>
      <c r="F146" s="51"/>
      <c r="G146" s="51"/>
      <c r="H146" s="51"/>
      <c r="I146" s="63" t="s">
        <v>537</v>
      </c>
      <c r="J146" s="18" t="s">
        <v>1</v>
      </c>
      <c r="K146" s="110">
        <v>2019</v>
      </c>
      <c r="L146" s="18">
        <v>2020</v>
      </c>
      <c r="M146" s="18">
        <v>2021</v>
      </c>
      <c r="N146" s="18">
        <v>2022</v>
      </c>
      <c r="O146" s="18">
        <v>2023</v>
      </c>
      <c r="P146" s="18">
        <v>2024</v>
      </c>
      <c r="Q146" s="18">
        <v>2025</v>
      </c>
      <c r="R146" s="18">
        <v>2026</v>
      </c>
      <c r="S146" s="18">
        <v>2027</v>
      </c>
      <c r="T146" s="18">
        <v>2028</v>
      </c>
      <c r="U146" s="18">
        <v>2029</v>
      </c>
      <c r="V146" s="18">
        <v>2030</v>
      </c>
      <c r="W146" s="18">
        <v>2031</v>
      </c>
      <c r="X146" s="18">
        <v>2032</v>
      </c>
      <c r="Y146" s="18">
        <v>2033</v>
      </c>
      <c r="Z146" s="18">
        <v>2034</v>
      </c>
      <c r="AA146" s="18">
        <v>2035</v>
      </c>
      <c r="AB146" s="18">
        <v>2036</v>
      </c>
      <c r="AC146" s="18">
        <v>2037</v>
      </c>
      <c r="AD146" s="18">
        <v>2038</v>
      </c>
      <c r="AE146" s="18">
        <v>2039</v>
      </c>
      <c r="AF146" s="18">
        <v>2040</v>
      </c>
      <c r="AG146" s="18">
        <v>2041</v>
      </c>
      <c r="AH146" s="18">
        <v>2042</v>
      </c>
      <c r="AI146" s="18">
        <v>2043</v>
      </c>
      <c r="AJ146" s="18">
        <v>2044</v>
      </c>
      <c r="AK146" s="18">
        <v>2045</v>
      </c>
      <c r="AL146" s="18">
        <v>2046</v>
      </c>
      <c r="AM146" s="18">
        <v>2047</v>
      </c>
      <c r="AN146" s="18">
        <v>2048</v>
      </c>
      <c r="AO146" s="18">
        <v>2049</v>
      </c>
      <c r="AP146" s="18">
        <v>2050</v>
      </c>
    </row>
    <row r="147" spans="1:42" ht="15.75" customHeight="1" x14ac:dyDescent="0.35">
      <c r="A147" s="51"/>
      <c r="B147" s="51"/>
      <c r="C147" s="51"/>
      <c r="D147" s="51"/>
      <c r="E147" s="51"/>
      <c r="F147" s="51"/>
      <c r="G147" s="52" t="s">
        <v>516</v>
      </c>
      <c r="H147" s="52" t="s">
        <v>517</v>
      </c>
      <c r="I147" s="63" t="s">
        <v>537</v>
      </c>
      <c r="J147" s="18" t="s">
        <v>2</v>
      </c>
      <c r="K147" s="111">
        <v>73255218252361.328</v>
      </c>
      <c r="L147" s="53">
        <v>73247170241491.266</v>
      </c>
      <c r="M147" s="53">
        <v>73154346682474.609</v>
      </c>
      <c r="N147" s="53">
        <v>72956539575911.359</v>
      </c>
      <c r="O147" s="53">
        <v>72685261495585.125</v>
      </c>
      <c r="P147" s="53">
        <v>72286449661760.172</v>
      </c>
      <c r="Q147" s="53">
        <v>71822956800015.578</v>
      </c>
      <c r="R147" s="53">
        <v>71246997897946.406</v>
      </c>
      <c r="S147" s="53">
        <v>70575562062270.563</v>
      </c>
      <c r="T147" s="53">
        <v>69825827212735.406</v>
      </c>
      <c r="U147" s="53">
        <v>68969262164101.727</v>
      </c>
      <c r="V147" s="53">
        <v>67984443185378.938</v>
      </c>
      <c r="W147" s="53">
        <v>67016232610948.828</v>
      </c>
      <c r="X147" s="53">
        <v>65998196749716.531</v>
      </c>
      <c r="Y147" s="53">
        <v>64994152704139.508</v>
      </c>
      <c r="Z147" s="53">
        <v>64007747050077.727</v>
      </c>
      <c r="AA147" s="53">
        <v>63053573468731.102</v>
      </c>
      <c r="AB147" s="53">
        <v>62151517305082.719</v>
      </c>
      <c r="AC147" s="53">
        <v>61281177473998.18</v>
      </c>
      <c r="AD147" s="53">
        <v>60493026279730.461</v>
      </c>
      <c r="AE147" s="53">
        <v>59776855974358.773</v>
      </c>
      <c r="AF147" s="53">
        <v>59149943573980.453</v>
      </c>
      <c r="AG147" s="53">
        <v>58583524114970.438</v>
      </c>
      <c r="AH147" s="53">
        <v>58097546547096.477</v>
      </c>
      <c r="AI147" s="53">
        <v>57703268844349.227</v>
      </c>
      <c r="AJ147" s="53">
        <v>57398010552077.594</v>
      </c>
      <c r="AK147" s="53">
        <v>57165264823870.594</v>
      </c>
      <c r="AL147" s="53">
        <v>57014081113279.844</v>
      </c>
      <c r="AM147" s="53">
        <v>56936746690701.594</v>
      </c>
      <c r="AN147" s="53">
        <v>56932885694321.313</v>
      </c>
      <c r="AO147" s="53">
        <v>56974551775663.719</v>
      </c>
      <c r="AP147" s="53">
        <v>57070763792232.813</v>
      </c>
    </row>
    <row r="148" spans="1:42" ht="15.75" customHeight="1" x14ac:dyDescent="0.35">
      <c r="A148" s="51"/>
      <c r="B148" s="51"/>
      <c r="C148" s="51"/>
      <c r="D148" s="51"/>
      <c r="E148" s="51"/>
      <c r="F148" s="51"/>
      <c r="G148" s="51"/>
      <c r="H148" s="51"/>
      <c r="I148" s="63" t="s">
        <v>537</v>
      </c>
      <c r="J148" s="18" t="s">
        <v>3</v>
      </c>
      <c r="K148" s="109">
        <v>0</v>
      </c>
      <c r="L148" s="54">
        <v>0</v>
      </c>
      <c r="M148" s="54">
        <v>0</v>
      </c>
      <c r="N148" s="54">
        <v>0</v>
      </c>
      <c r="O148" s="54">
        <v>0</v>
      </c>
      <c r="P148" s="54">
        <v>0</v>
      </c>
      <c r="Q148" s="54">
        <v>0</v>
      </c>
      <c r="R148" s="54">
        <v>0</v>
      </c>
      <c r="S148" s="54">
        <v>0</v>
      </c>
      <c r="T148" s="54">
        <v>0</v>
      </c>
      <c r="U148" s="54">
        <v>0</v>
      </c>
      <c r="V148" s="54">
        <v>0</v>
      </c>
      <c r="W148" s="54">
        <v>0</v>
      </c>
      <c r="X148" s="54">
        <v>0</v>
      </c>
      <c r="Y148" s="54">
        <v>0</v>
      </c>
      <c r="Z148" s="54">
        <v>0</v>
      </c>
      <c r="AA148" s="54">
        <v>0</v>
      </c>
      <c r="AB148" s="54">
        <v>0</v>
      </c>
      <c r="AC148" s="54">
        <v>0</v>
      </c>
      <c r="AD148" s="54">
        <v>0</v>
      </c>
      <c r="AE148" s="54">
        <v>0</v>
      </c>
      <c r="AF148" s="54">
        <v>0</v>
      </c>
      <c r="AG148" s="54">
        <v>0</v>
      </c>
      <c r="AH148" s="54">
        <v>0</v>
      </c>
      <c r="AI148" s="54">
        <v>0</v>
      </c>
      <c r="AJ148" s="54">
        <v>0</v>
      </c>
      <c r="AK148" s="54">
        <v>0</v>
      </c>
      <c r="AL148" s="54">
        <v>0</v>
      </c>
      <c r="AM148" s="54">
        <v>0</v>
      </c>
      <c r="AN148" s="54">
        <v>0</v>
      </c>
      <c r="AO148" s="54">
        <v>0</v>
      </c>
      <c r="AP148" s="54">
        <v>0</v>
      </c>
    </row>
    <row r="149" spans="1:42" ht="15.75" customHeight="1" x14ac:dyDescent="0.35">
      <c r="A149" s="51"/>
      <c r="B149" s="51"/>
      <c r="C149" s="51"/>
      <c r="D149" s="51"/>
      <c r="E149" s="51"/>
      <c r="F149" s="51"/>
      <c r="G149" s="51"/>
      <c r="H149" s="52" t="s">
        <v>518</v>
      </c>
      <c r="I149" s="63" t="s">
        <v>537</v>
      </c>
      <c r="J149" s="18" t="s">
        <v>4</v>
      </c>
      <c r="K149" s="111">
        <v>1007018062597.2321</v>
      </c>
      <c r="L149" s="53">
        <v>1015100662464.99</v>
      </c>
      <c r="M149" s="53">
        <v>1020031939177.202</v>
      </c>
      <c r="N149" s="53">
        <v>1019974101351.873</v>
      </c>
      <c r="O149" s="53">
        <v>1017593010118.462</v>
      </c>
      <c r="P149" s="53">
        <v>1013260820987.434</v>
      </c>
      <c r="Q149" s="53">
        <v>1006589000048.531</v>
      </c>
      <c r="R149" s="53">
        <v>996654309268.69763</v>
      </c>
      <c r="S149" s="53">
        <v>984245270205.50903</v>
      </c>
      <c r="T149" s="53">
        <v>968311283540.78882</v>
      </c>
      <c r="U149" s="53">
        <v>949103277524.00916</v>
      </c>
      <c r="V149" s="53">
        <v>926880522691.84778</v>
      </c>
      <c r="W149" s="53">
        <v>901890562099.0144</v>
      </c>
      <c r="X149" s="53">
        <v>874432202875.63306</v>
      </c>
      <c r="Y149" s="53">
        <v>844766931609.41943</v>
      </c>
      <c r="Z149" s="53">
        <v>813165913451.75232</v>
      </c>
      <c r="AA149" s="53">
        <v>779914542075.60815</v>
      </c>
      <c r="AB149" s="53">
        <v>744929083618.01794</v>
      </c>
      <c r="AC149" s="53">
        <v>708734762699.43494</v>
      </c>
      <c r="AD149" s="53">
        <v>671486273690.52246</v>
      </c>
      <c r="AE149" s="53">
        <v>633907647380.05103</v>
      </c>
      <c r="AF149" s="53">
        <v>596559636795.79968</v>
      </c>
      <c r="AG149" s="53">
        <v>560210008485.62781</v>
      </c>
      <c r="AH149" s="53">
        <v>525684259557.31458</v>
      </c>
      <c r="AI149" s="53">
        <v>493389644530.28473</v>
      </c>
      <c r="AJ149" s="53">
        <v>463909509963.38361</v>
      </c>
      <c r="AK149" s="53">
        <v>437130790251.42749</v>
      </c>
      <c r="AL149" s="53">
        <v>413453717888.79633</v>
      </c>
      <c r="AM149" s="53">
        <v>392603285940.50409</v>
      </c>
      <c r="AN149" s="53">
        <v>374459834468.93408</v>
      </c>
      <c r="AO149" s="53">
        <v>358751422809.11371</v>
      </c>
      <c r="AP149" s="53">
        <v>345103044954.40253</v>
      </c>
    </row>
    <row r="150" spans="1:42" ht="15.75" customHeight="1" x14ac:dyDescent="0.35">
      <c r="A150" s="51"/>
      <c r="B150" s="51"/>
      <c r="C150" s="51"/>
      <c r="D150" s="51"/>
      <c r="E150" s="51"/>
      <c r="F150" s="51"/>
      <c r="G150" s="51"/>
      <c r="H150" s="51"/>
      <c r="I150" s="63" t="s">
        <v>537</v>
      </c>
      <c r="J150" s="18" t="s">
        <v>5</v>
      </c>
      <c r="K150" s="109">
        <v>0</v>
      </c>
      <c r="L150" s="54">
        <v>0</v>
      </c>
      <c r="M150" s="54">
        <v>0</v>
      </c>
      <c r="N150" s="54">
        <v>0</v>
      </c>
      <c r="O150" s="54">
        <v>0</v>
      </c>
      <c r="P150" s="54">
        <v>0</v>
      </c>
      <c r="Q150" s="54">
        <v>0</v>
      </c>
      <c r="R150" s="54">
        <v>0</v>
      </c>
      <c r="S150" s="54">
        <v>0</v>
      </c>
      <c r="T150" s="54">
        <v>0</v>
      </c>
      <c r="U150" s="54">
        <v>0</v>
      </c>
      <c r="V150" s="54">
        <v>0</v>
      </c>
      <c r="W150" s="54">
        <v>0</v>
      </c>
      <c r="X150" s="54">
        <v>0</v>
      </c>
      <c r="Y150" s="54">
        <v>0</v>
      </c>
      <c r="Z150" s="54">
        <v>0</v>
      </c>
      <c r="AA150" s="54">
        <v>0</v>
      </c>
      <c r="AB150" s="54">
        <v>0</v>
      </c>
      <c r="AC150" s="54">
        <v>0</v>
      </c>
      <c r="AD150" s="54">
        <v>0</v>
      </c>
      <c r="AE150" s="54">
        <v>0</v>
      </c>
      <c r="AF150" s="54">
        <v>0</v>
      </c>
      <c r="AG150" s="54">
        <v>0</v>
      </c>
      <c r="AH150" s="54">
        <v>0</v>
      </c>
      <c r="AI150" s="54">
        <v>0</v>
      </c>
      <c r="AJ150" s="54">
        <v>0</v>
      </c>
      <c r="AK150" s="54">
        <v>0</v>
      </c>
      <c r="AL150" s="54">
        <v>0</v>
      </c>
      <c r="AM150" s="54">
        <v>0</v>
      </c>
      <c r="AN150" s="54">
        <v>0</v>
      </c>
      <c r="AO150" s="54">
        <v>0</v>
      </c>
      <c r="AP150" s="54">
        <v>0</v>
      </c>
    </row>
    <row r="151" spans="1:42" ht="15.75" customHeight="1" x14ac:dyDescent="0.35">
      <c r="A151" s="51"/>
      <c r="B151" s="51"/>
      <c r="C151" s="51"/>
      <c r="D151" s="51"/>
      <c r="E151" s="51"/>
      <c r="F151" s="51"/>
      <c r="G151" s="51"/>
      <c r="H151" s="51"/>
      <c r="I151" s="63" t="s">
        <v>537</v>
      </c>
      <c r="J151" s="18" t="s">
        <v>7</v>
      </c>
      <c r="K151" s="109">
        <v>0</v>
      </c>
      <c r="L151" s="54">
        <v>0</v>
      </c>
      <c r="M151" s="54">
        <v>0</v>
      </c>
      <c r="N151" s="54">
        <v>0</v>
      </c>
      <c r="O151" s="54">
        <v>0</v>
      </c>
      <c r="P151" s="54">
        <v>0</v>
      </c>
      <c r="Q151" s="54">
        <v>0</v>
      </c>
      <c r="R151" s="54">
        <v>0</v>
      </c>
      <c r="S151" s="54">
        <v>0</v>
      </c>
      <c r="T151" s="54">
        <v>0</v>
      </c>
      <c r="U151" s="54">
        <v>0</v>
      </c>
      <c r="V151" s="54">
        <v>0</v>
      </c>
      <c r="W151" s="54">
        <v>0</v>
      </c>
      <c r="X151" s="54">
        <v>0</v>
      </c>
      <c r="Y151" s="54">
        <v>0</v>
      </c>
      <c r="Z151" s="54">
        <v>0</v>
      </c>
      <c r="AA151" s="54">
        <v>0</v>
      </c>
      <c r="AB151" s="54">
        <v>0</v>
      </c>
      <c r="AC151" s="54">
        <v>0</v>
      </c>
      <c r="AD151" s="54">
        <v>0</v>
      </c>
      <c r="AE151" s="54">
        <v>0</v>
      </c>
      <c r="AF151" s="54">
        <v>0</v>
      </c>
      <c r="AG151" s="54">
        <v>0</v>
      </c>
      <c r="AH151" s="54">
        <v>0</v>
      </c>
      <c r="AI151" s="54">
        <v>0</v>
      </c>
      <c r="AJ151" s="54">
        <v>0</v>
      </c>
      <c r="AK151" s="54">
        <v>0</v>
      </c>
      <c r="AL151" s="54">
        <v>0</v>
      </c>
      <c r="AM151" s="54">
        <v>0</v>
      </c>
      <c r="AN151" s="54">
        <v>0</v>
      </c>
      <c r="AO151" s="54">
        <v>0</v>
      </c>
      <c r="AP151" s="54">
        <v>0</v>
      </c>
    </row>
    <row r="152" spans="1:42" ht="15.75" customHeight="1" x14ac:dyDescent="0.35">
      <c r="A152" s="51"/>
      <c r="B152" s="51"/>
      <c r="C152" s="51"/>
      <c r="D152" s="51"/>
      <c r="E152" s="51"/>
      <c r="F152" s="51"/>
      <c r="G152" s="51"/>
      <c r="H152" s="51"/>
      <c r="I152" s="63" t="s">
        <v>537</v>
      </c>
      <c r="J152" s="18" t="s">
        <v>8</v>
      </c>
      <c r="K152" s="109">
        <v>0</v>
      </c>
      <c r="L152" s="54">
        <v>0</v>
      </c>
      <c r="M152" s="54">
        <v>0</v>
      </c>
      <c r="N152" s="54">
        <v>0</v>
      </c>
      <c r="O152" s="54">
        <v>0</v>
      </c>
      <c r="P152" s="54">
        <v>0</v>
      </c>
      <c r="Q152" s="54">
        <v>0</v>
      </c>
      <c r="R152" s="54">
        <v>0</v>
      </c>
      <c r="S152" s="54">
        <v>0</v>
      </c>
      <c r="T152" s="54">
        <v>0</v>
      </c>
      <c r="U152" s="54">
        <v>0</v>
      </c>
      <c r="V152" s="54">
        <v>0</v>
      </c>
      <c r="W152" s="54">
        <v>0</v>
      </c>
      <c r="X152" s="54">
        <v>0</v>
      </c>
      <c r="Y152" s="54">
        <v>0</v>
      </c>
      <c r="Z152" s="54">
        <v>0</v>
      </c>
      <c r="AA152" s="54">
        <v>0</v>
      </c>
      <c r="AB152" s="54">
        <v>0</v>
      </c>
      <c r="AC152" s="54">
        <v>0</v>
      </c>
      <c r="AD152" s="54">
        <v>0</v>
      </c>
      <c r="AE152" s="54">
        <v>0</v>
      </c>
      <c r="AF152" s="54">
        <v>0</v>
      </c>
      <c r="AG152" s="54">
        <v>0</v>
      </c>
      <c r="AH152" s="54">
        <v>0</v>
      </c>
      <c r="AI152" s="54">
        <v>0</v>
      </c>
      <c r="AJ152" s="54">
        <v>0</v>
      </c>
      <c r="AK152" s="54">
        <v>0</v>
      </c>
      <c r="AL152" s="54">
        <v>0</v>
      </c>
      <c r="AM152" s="54">
        <v>0</v>
      </c>
      <c r="AN152" s="54">
        <v>0</v>
      </c>
      <c r="AO152" s="54">
        <v>0</v>
      </c>
      <c r="AP152" s="54">
        <v>0</v>
      </c>
    </row>
    <row r="153" spans="1:42" ht="15.75" customHeight="1" x14ac:dyDescent="0.35">
      <c r="A153" s="51"/>
      <c r="B153" s="51"/>
      <c r="C153" s="51"/>
      <c r="D153" s="51"/>
      <c r="E153" s="51"/>
      <c r="F153" s="51"/>
      <c r="G153" s="51"/>
      <c r="H153" s="51"/>
      <c r="I153" s="63" t="s">
        <v>537</v>
      </c>
      <c r="J153" s="18" t="s">
        <v>93</v>
      </c>
      <c r="K153" s="109">
        <v>0</v>
      </c>
      <c r="L153" s="54">
        <v>0</v>
      </c>
      <c r="M153" s="54">
        <v>0</v>
      </c>
      <c r="N153" s="54">
        <v>0</v>
      </c>
      <c r="O153" s="54">
        <v>0</v>
      </c>
      <c r="P153" s="54">
        <v>0</v>
      </c>
      <c r="Q153" s="54">
        <v>0</v>
      </c>
      <c r="R153" s="54">
        <v>0</v>
      </c>
      <c r="S153" s="54">
        <v>0</v>
      </c>
      <c r="T153" s="54">
        <v>0</v>
      </c>
      <c r="U153" s="54">
        <v>0</v>
      </c>
      <c r="V153" s="54">
        <v>0</v>
      </c>
      <c r="W153" s="54">
        <v>0</v>
      </c>
      <c r="X153" s="54">
        <v>0</v>
      </c>
      <c r="Y153" s="54">
        <v>0</v>
      </c>
      <c r="Z153" s="54">
        <v>0</v>
      </c>
      <c r="AA153" s="54">
        <v>0</v>
      </c>
      <c r="AB153" s="54">
        <v>0</v>
      </c>
      <c r="AC153" s="54">
        <v>0</v>
      </c>
      <c r="AD153" s="54">
        <v>0</v>
      </c>
      <c r="AE153" s="54">
        <v>0</v>
      </c>
      <c r="AF153" s="54">
        <v>0</v>
      </c>
      <c r="AG153" s="54">
        <v>0</v>
      </c>
      <c r="AH153" s="54">
        <v>0</v>
      </c>
      <c r="AI153" s="54">
        <v>0</v>
      </c>
      <c r="AJ153" s="54">
        <v>0</v>
      </c>
      <c r="AK153" s="54">
        <v>0</v>
      </c>
      <c r="AL153" s="54">
        <v>0</v>
      </c>
      <c r="AM153" s="54">
        <v>0</v>
      </c>
      <c r="AN153" s="54">
        <v>0</v>
      </c>
      <c r="AO153" s="54">
        <v>0</v>
      </c>
      <c r="AP153" s="54">
        <v>0</v>
      </c>
    </row>
    <row r="154" spans="1:42" ht="15.75" customHeight="1" x14ac:dyDescent="0.35">
      <c r="A154" s="51"/>
      <c r="B154" s="51"/>
      <c r="C154" s="51"/>
      <c r="D154" s="51"/>
      <c r="E154" s="51"/>
      <c r="F154" s="51"/>
      <c r="G154" s="51"/>
      <c r="H154" s="51"/>
      <c r="I154" s="63" t="s">
        <v>537</v>
      </c>
      <c r="J154" s="18" t="s">
        <v>94</v>
      </c>
      <c r="K154" s="109">
        <v>0</v>
      </c>
      <c r="L154" s="54">
        <v>0</v>
      </c>
      <c r="M154" s="54">
        <v>0</v>
      </c>
      <c r="N154" s="54">
        <v>0</v>
      </c>
      <c r="O154" s="54">
        <v>0</v>
      </c>
      <c r="P154" s="54">
        <v>0</v>
      </c>
      <c r="Q154" s="54">
        <v>0</v>
      </c>
      <c r="R154" s="54">
        <v>0</v>
      </c>
      <c r="S154" s="54">
        <v>0</v>
      </c>
      <c r="T154" s="54">
        <v>0</v>
      </c>
      <c r="U154" s="54">
        <v>0</v>
      </c>
      <c r="V154" s="54">
        <v>0</v>
      </c>
      <c r="W154" s="54">
        <v>0</v>
      </c>
      <c r="X154" s="54">
        <v>0</v>
      </c>
      <c r="Y154" s="54">
        <v>0</v>
      </c>
      <c r="Z154" s="54">
        <v>0</v>
      </c>
      <c r="AA154" s="54">
        <v>0</v>
      </c>
      <c r="AB154" s="54">
        <v>0</v>
      </c>
      <c r="AC154" s="54">
        <v>0</v>
      </c>
      <c r="AD154" s="54">
        <v>0</v>
      </c>
      <c r="AE154" s="54">
        <v>0</v>
      </c>
      <c r="AF154" s="54">
        <v>0</v>
      </c>
      <c r="AG154" s="54">
        <v>0</v>
      </c>
      <c r="AH154" s="54">
        <v>0</v>
      </c>
      <c r="AI154" s="54">
        <v>0</v>
      </c>
      <c r="AJ154" s="54">
        <v>0</v>
      </c>
      <c r="AK154" s="54">
        <v>0</v>
      </c>
      <c r="AL154" s="54">
        <v>0</v>
      </c>
      <c r="AM154" s="54">
        <v>0</v>
      </c>
      <c r="AN154" s="54">
        <v>0</v>
      </c>
      <c r="AO154" s="54">
        <v>0</v>
      </c>
      <c r="AP154" s="54">
        <v>0</v>
      </c>
    </row>
    <row r="155" spans="1:42" ht="15.75" customHeight="1" x14ac:dyDescent="0.35">
      <c r="A155" s="51"/>
      <c r="B155" s="51"/>
      <c r="C155" s="51"/>
      <c r="D155" s="51"/>
      <c r="E155" s="51"/>
      <c r="F155" s="51"/>
      <c r="G155" s="51"/>
      <c r="H155" s="51"/>
      <c r="I155" s="63" t="s">
        <v>537</v>
      </c>
      <c r="J155" s="18" t="s">
        <v>95</v>
      </c>
      <c r="K155" s="109">
        <v>0</v>
      </c>
      <c r="L155" s="54">
        <v>0</v>
      </c>
      <c r="M155" s="54">
        <v>0</v>
      </c>
      <c r="N155" s="54">
        <v>0</v>
      </c>
      <c r="O155" s="54">
        <v>0</v>
      </c>
      <c r="P155" s="54">
        <v>0</v>
      </c>
      <c r="Q155" s="54">
        <v>0</v>
      </c>
      <c r="R155" s="54">
        <v>0</v>
      </c>
      <c r="S155" s="54">
        <v>0</v>
      </c>
      <c r="T155" s="54">
        <v>0</v>
      </c>
      <c r="U155" s="54">
        <v>0</v>
      </c>
      <c r="V155" s="54">
        <v>0</v>
      </c>
      <c r="W155" s="54">
        <v>0</v>
      </c>
      <c r="X155" s="54">
        <v>0</v>
      </c>
      <c r="Y155" s="54">
        <v>0</v>
      </c>
      <c r="Z155" s="54">
        <v>0</v>
      </c>
      <c r="AA155" s="54">
        <v>0</v>
      </c>
      <c r="AB155" s="54">
        <v>0</v>
      </c>
      <c r="AC155" s="54">
        <v>0</v>
      </c>
      <c r="AD155" s="54">
        <v>0</v>
      </c>
      <c r="AE155" s="54">
        <v>0</v>
      </c>
      <c r="AF155" s="54">
        <v>0</v>
      </c>
      <c r="AG155" s="54">
        <v>0</v>
      </c>
      <c r="AH155" s="54">
        <v>0</v>
      </c>
      <c r="AI155" s="54">
        <v>0</v>
      </c>
      <c r="AJ155" s="54">
        <v>0</v>
      </c>
      <c r="AK155" s="54">
        <v>0</v>
      </c>
      <c r="AL155" s="54">
        <v>0</v>
      </c>
      <c r="AM155" s="54">
        <v>0</v>
      </c>
      <c r="AN155" s="54">
        <v>0</v>
      </c>
      <c r="AO155" s="54">
        <v>0</v>
      </c>
      <c r="AP155" s="54">
        <v>0</v>
      </c>
    </row>
    <row r="156" spans="1:42" ht="15.75" customHeight="1" x14ac:dyDescent="0.35">
      <c r="A156" s="51"/>
      <c r="B156" s="51"/>
      <c r="C156" s="51"/>
      <c r="D156" s="51"/>
      <c r="E156" s="51"/>
      <c r="F156" s="51"/>
      <c r="G156" s="51"/>
      <c r="H156" s="51"/>
      <c r="I156" s="63" t="s">
        <v>537</v>
      </c>
      <c r="J156" s="18" t="s">
        <v>96</v>
      </c>
      <c r="K156" s="109">
        <v>0</v>
      </c>
      <c r="L156" s="54">
        <v>0</v>
      </c>
      <c r="M156" s="54">
        <v>0</v>
      </c>
      <c r="N156" s="54">
        <v>0</v>
      </c>
      <c r="O156" s="54">
        <v>0</v>
      </c>
      <c r="P156" s="54">
        <v>0</v>
      </c>
      <c r="Q156" s="54">
        <v>0</v>
      </c>
      <c r="R156" s="54">
        <v>0</v>
      </c>
      <c r="S156" s="54">
        <v>0</v>
      </c>
      <c r="T156" s="54">
        <v>0</v>
      </c>
      <c r="U156" s="54">
        <v>0</v>
      </c>
      <c r="V156" s="54">
        <v>0</v>
      </c>
      <c r="W156" s="54">
        <v>0</v>
      </c>
      <c r="X156" s="54">
        <v>0</v>
      </c>
      <c r="Y156" s="54">
        <v>0</v>
      </c>
      <c r="Z156" s="54">
        <v>0</v>
      </c>
      <c r="AA156" s="54">
        <v>0</v>
      </c>
      <c r="AB156" s="54">
        <v>0</v>
      </c>
      <c r="AC156" s="54">
        <v>0</v>
      </c>
      <c r="AD156" s="54">
        <v>0</v>
      </c>
      <c r="AE156" s="54">
        <v>0</v>
      </c>
      <c r="AF156" s="54">
        <v>0</v>
      </c>
      <c r="AG156" s="54">
        <v>0</v>
      </c>
      <c r="AH156" s="54">
        <v>0</v>
      </c>
      <c r="AI156" s="54">
        <v>0</v>
      </c>
      <c r="AJ156" s="54">
        <v>0</v>
      </c>
      <c r="AK156" s="54">
        <v>0</v>
      </c>
      <c r="AL156" s="54">
        <v>0</v>
      </c>
      <c r="AM156" s="54">
        <v>0</v>
      </c>
      <c r="AN156" s="54">
        <v>0</v>
      </c>
      <c r="AO156" s="54">
        <v>0</v>
      </c>
      <c r="AP156" s="54">
        <v>0</v>
      </c>
    </row>
    <row r="157" spans="1:42" ht="15.75" customHeight="1" x14ac:dyDescent="0.35">
      <c r="A157" s="51"/>
      <c r="B157" s="51"/>
      <c r="C157" s="51"/>
      <c r="D157" s="51"/>
      <c r="E157" s="51"/>
      <c r="F157" s="51"/>
      <c r="G157" s="51"/>
      <c r="H157" s="51"/>
      <c r="I157" s="63" t="s">
        <v>537</v>
      </c>
      <c r="J157" s="51"/>
      <c r="K157" s="109"/>
      <c r="L157" s="51"/>
      <c r="M157" s="51"/>
      <c r="N157" s="51"/>
      <c r="AO157" s="51"/>
      <c r="AP157" s="51"/>
    </row>
    <row r="158" spans="1:42" ht="15.75" customHeight="1" x14ac:dyDescent="0.35">
      <c r="A158" s="51"/>
      <c r="B158" s="51"/>
      <c r="C158" s="51"/>
      <c r="D158" s="51"/>
      <c r="E158" s="51"/>
      <c r="F158" s="51"/>
      <c r="G158" s="51"/>
      <c r="H158" s="18" t="s">
        <v>519</v>
      </c>
      <c r="I158" s="63" t="s">
        <v>537</v>
      </c>
      <c r="J158" s="51"/>
      <c r="K158" s="109"/>
      <c r="L158" s="51"/>
      <c r="M158" s="51"/>
      <c r="N158" s="51"/>
      <c r="AO158" s="51"/>
      <c r="AP158" s="51"/>
    </row>
    <row r="159" spans="1:42" ht="15.75" customHeight="1" x14ac:dyDescent="0.35">
      <c r="A159" s="51"/>
      <c r="B159" s="51"/>
      <c r="C159" s="51"/>
      <c r="D159" s="51"/>
      <c r="E159" s="51"/>
      <c r="F159" s="51"/>
      <c r="G159" s="51"/>
      <c r="H159" s="51"/>
      <c r="I159" s="63" t="s">
        <v>537</v>
      </c>
      <c r="J159" s="18" t="s">
        <v>1</v>
      </c>
      <c r="K159" s="110">
        <v>2019</v>
      </c>
      <c r="L159" s="18">
        <v>2020</v>
      </c>
      <c r="M159" s="18">
        <v>2021</v>
      </c>
      <c r="N159" s="18">
        <v>2022</v>
      </c>
      <c r="O159" s="18">
        <v>2023</v>
      </c>
      <c r="P159" s="18">
        <v>2024</v>
      </c>
      <c r="Q159" s="18">
        <v>2025</v>
      </c>
      <c r="R159" s="18">
        <v>2026</v>
      </c>
      <c r="S159" s="18">
        <v>2027</v>
      </c>
      <c r="T159" s="18">
        <v>2028</v>
      </c>
      <c r="U159" s="18">
        <v>2029</v>
      </c>
      <c r="V159" s="18">
        <v>2030</v>
      </c>
      <c r="W159" s="18">
        <v>2031</v>
      </c>
      <c r="X159" s="18">
        <v>2032</v>
      </c>
      <c r="Y159" s="18">
        <v>2033</v>
      </c>
      <c r="Z159" s="18">
        <v>2034</v>
      </c>
      <c r="AA159" s="18">
        <v>2035</v>
      </c>
      <c r="AB159" s="18">
        <v>2036</v>
      </c>
      <c r="AC159" s="18">
        <v>2037</v>
      </c>
      <c r="AD159" s="18">
        <v>2038</v>
      </c>
      <c r="AE159" s="18">
        <v>2039</v>
      </c>
      <c r="AF159" s="18">
        <v>2040</v>
      </c>
      <c r="AG159" s="18">
        <v>2041</v>
      </c>
      <c r="AH159" s="18">
        <v>2042</v>
      </c>
      <c r="AI159" s="18">
        <v>2043</v>
      </c>
      <c r="AJ159" s="18">
        <v>2044</v>
      </c>
      <c r="AK159" s="18">
        <v>2045</v>
      </c>
      <c r="AL159" s="18">
        <v>2046</v>
      </c>
      <c r="AM159" s="18">
        <v>2047</v>
      </c>
      <c r="AN159" s="18">
        <v>2048</v>
      </c>
      <c r="AO159" s="18">
        <v>2049</v>
      </c>
      <c r="AP159" s="18">
        <v>2050</v>
      </c>
    </row>
    <row r="160" spans="1:42" ht="15.75" customHeight="1" x14ac:dyDescent="0.35">
      <c r="A160" s="51"/>
      <c r="B160" s="51"/>
      <c r="C160" s="51"/>
      <c r="D160" s="51"/>
      <c r="E160" s="51"/>
      <c r="F160" s="51"/>
      <c r="G160" s="51"/>
      <c r="H160" s="52" t="s">
        <v>520</v>
      </c>
      <c r="I160" s="63" t="s">
        <v>537</v>
      </c>
      <c r="J160" s="18" t="s">
        <v>2</v>
      </c>
      <c r="K160" s="111">
        <v>39399061022215.656</v>
      </c>
      <c r="L160" s="53">
        <v>39372092683296.852</v>
      </c>
      <c r="M160" s="53">
        <v>38818688917198.359</v>
      </c>
      <c r="N160" s="53">
        <v>37413980275740.602</v>
      </c>
      <c r="O160" s="53">
        <v>35420562071599.43</v>
      </c>
      <c r="P160" s="53">
        <v>33332691872882.18</v>
      </c>
      <c r="Q160" s="53">
        <v>31384308213312.691</v>
      </c>
      <c r="R160" s="53">
        <v>29550125474777.73</v>
      </c>
      <c r="S160" s="53">
        <v>27843072818641.711</v>
      </c>
      <c r="T160" s="53">
        <v>26294173788774.52</v>
      </c>
      <c r="U160" s="53">
        <v>24899042223880.539</v>
      </c>
      <c r="V160" s="53">
        <v>23676948388309.371</v>
      </c>
      <c r="W160" s="53">
        <v>22630049047529.449</v>
      </c>
      <c r="X160" s="53">
        <v>21744528516136.309</v>
      </c>
      <c r="Y160" s="53">
        <v>20975812819664.66</v>
      </c>
      <c r="Z160" s="53">
        <v>20285718529867.449</v>
      </c>
      <c r="AA160" s="53">
        <v>19648878526014.699</v>
      </c>
      <c r="AB160" s="53">
        <v>19048755352815.199</v>
      </c>
      <c r="AC160" s="53">
        <v>18494641566283.391</v>
      </c>
      <c r="AD160" s="53">
        <v>17996997719181.359</v>
      </c>
      <c r="AE160" s="53">
        <v>17537328609349.33</v>
      </c>
      <c r="AF160" s="53">
        <v>17100366966537.711</v>
      </c>
      <c r="AG160" s="53">
        <v>16705024528951.26</v>
      </c>
      <c r="AH160" s="53">
        <v>16369507339670.9</v>
      </c>
      <c r="AI160" s="53">
        <v>16076503455400.461</v>
      </c>
      <c r="AJ160" s="53">
        <v>15826074743980.49</v>
      </c>
      <c r="AK160" s="53">
        <v>15611255682660.98</v>
      </c>
      <c r="AL160" s="53">
        <v>15426769088026.23</v>
      </c>
      <c r="AM160" s="53">
        <v>15278827345979.189</v>
      </c>
      <c r="AN160" s="53">
        <v>15162638395019.949</v>
      </c>
      <c r="AO160" s="53">
        <v>15078751017364.561</v>
      </c>
      <c r="AP160" s="53">
        <v>15027935221218.85</v>
      </c>
    </row>
    <row r="161" spans="1:42" ht="15.75" customHeight="1" x14ac:dyDescent="0.35">
      <c r="A161" s="51"/>
      <c r="B161" s="51"/>
      <c r="C161" s="51"/>
      <c r="D161" s="51"/>
      <c r="E161" s="51"/>
      <c r="F161" s="51"/>
      <c r="G161" s="51"/>
      <c r="H161" s="51"/>
      <c r="I161" s="63" t="s">
        <v>537</v>
      </c>
      <c r="J161" s="18" t="s">
        <v>3</v>
      </c>
      <c r="K161" s="109">
        <v>0</v>
      </c>
      <c r="L161" s="54">
        <v>0</v>
      </c>
      <c r="M161" s="54">
        <v>0</v>
      </c>
      <c r="N161" s="54">
        <v>0</v>
      </c>
      <c r="O161" s="54">
        <v>0</v>
      </c>
      <c r="P161" s="54">
        <v>0</v>
      </c>
      <c r="Q161" s="54">
        <v>0</v>
      </c>
      <c r="R161" s="54">
        <v>0</v>
      </c>
      <c r="S161" s="54">
        <v>0</v>
      </c>
      <c r="T161" s="54">
        <v>0</v>
      </c>
      <c r="U161" s="54">
        <v>0</v>
      </c>
      <c r="V161" s="54">
        <v>0</v>
      </c>
      <c r="W161" s="54">
        <v>0</v>
      </c>
      <c r="X161" s="54">
        <v>0</v>
      </c>
      <c r="Y161" s="54">
        <v>0</v>
      </c>
      <c r="Z161" s="54">
        <v>0</v>
      </c>
      <c r="AA161" s="54">
        <v>0</v>
      </c>
      <c r="AB161" s="54">
        <v>0</v>
      </c>
      <c r="AC161" s="54">
        <v>0</v>
      </c>
      <c r="AD161" s="54">
        <v>0</v>
      </c>
      <c r="AE161" s="54">
        <v>0</v>
      </c>
      <c r="AF161" s="54">
        <v>0</v>
      </c>
      <c r="AG161" s="54">
        <v>0</v>
      </c>
      <c r="AH161" s="54">
        <v>0</v>
      </c>
      <c r="AI161" s="54">
        <v>0</v>
      </c>
      <c r="AJ161" s="54">
        <v>0</v>
      </c>
      <c r="AK161" s="54">
        <v>0</v>
      </c>
      <c r="AL161" s="54">
        <v>0</v>
      </c>
      <c r="AM161" s="54">
        <v>0</v>
      </c>
      <c r="AN161" s="54">
        <v>0</v>
      </c>
      <c r="AO161" s="54">
        <v>0</v>
      </c>
      <c r="AP161" s="54">
        <v>0</v>
      </c>
    </row>
    <row r="162" spans="1:42" ht="15.75" customHeight="1" x14ac:dyDescent="0.35">
      <c r="A162" s="51"/>
      <c r="B162" s="51"/>
      <c r="C162" s="51"/>
      <c r="D162" s="51"/>
      <c r="E162" s="51"/>
      <c r="F162" s="51"/>
      <c r="G162" s="51"/>
      <c r="H162" s="51"/>
      <c r="I162" s="63" t="s">
        <v>537</v>
      </c>
      <c r="J162" s="18" t="s">
        <v>4</v>
      </c>
      <c r="K162" s="109">
        <v>0</v>
      </c>
      <c r="L162" s="54">
        <v>0</v>
      </c>
      <c r="M162" s="54">
        <v>0</v>
      </c>
      <c r="N162" s="54">
        <v>0</v>
      </c>
      <c r="O162" s="54">
        <v>0</v>
      </c>
      <c r="P162" s="54">
        <v>0</v>
      </c>
      <c r="Q162" s="54">
        <v>0</v>
      </c>
      <c r="R162" s="54">
        <v>0</v>
      </c>
      <c r="S162" s="54">
        <v>0</v>
      </c>
      <c r="T162" s="54">
        <v>0</v>
      </c>
      <c r="U162" s="54">
        <v>0</v>
      </c>
      <c r="V162" s="54">
        <v>0</v>
      </c>
      <c r="W162" s="54">
        <v>0</v>
      </c>
      <c r="X162" s="54">
        <v>0</v>
      </c>
      <c r="Y162" s="54">
        <v>0</v>
      </c>
      <c r="Z162" s="54">
        <v>0</v>
      </c>
      <c r="AA162" s="54">
        <v>0</v>
      </c>
      <c r="AB162" s="54">
        <v>0</v>
      </c>
      <c r="AC162" s="54">
        <v>0</v>
      </c>
      <c r="AD162" s="54">
        <v>0</v>
      </c>
      <c r="AE162" s="54">
        <v>0</v>
      </c>
      <c r="AF162" s="54">
        <v>0</v>
      </c>
      <c r="AG162" s="54">
        <v>0</v>
      </c>
      <c r="AH162" s="54">
        <v>0</v>
      </c>
      <c r="AI162" s="54">
        <v>0</v>
      </c>
      <c r="AJ162" s="54">
        <v>0</v>
      </c>
      <c r="AK162" s="54">
        <v>0</v>
      </c>
      <c r="AL162" s="54">
        <v>0</v>
      </c>
      <c r="AM162" s="54">
        <v>0</v>
      </c>
      <c r="AN162" s="54">
        <v>0</v>
      </c>
      <c r="AO162" s="54">
        <v>0</v>
      </c>
      <c r="AP162" s="54">
        <v>0</v>
      </c>
    </row>
    <row r="163" spans="1:42" ht="15.75" customHeight="1" x14ac:dyDescent="0.35">
      <c r="A163" s="51"/>
      <c r="B163" s="51"/>
      <c r="C163" s="51"/>
      <c r="D163" s="51"/>
      <c r="E163" s="51"/>
      <c r="F163" s="51"/>
      <c r="G163" s="51"/>
      <c r="H163" s="51"/>
      <c r="I163" s="63" t="s">
        <v>537</v>
      </c>
      <c r="J163" s="18" t="s">
        <v>5</v>
      </c>
      <c r="K163" s="109">
        <v>0</v>
      </c>
      <c r="L163" s="54">
        <v>0</v>
      </c>
      <c r="M163" s="54">
        <v>0</v>
      </c>
      <c r="N163" s="54">
        <v>0</v>
      </c>
      <c r="O163" s="54">
        <v>0</v>
      </c>
      <c r="P163" s="54">
        <v>0</v>
      </c>
      <c r="Q163" s="54">
        <v>0</v>
      </c>
      <c r="R163" s="54">
        <v>0</v>
      </c>
      <c r="S163" s="54">
        <v>0</v>
      </c>
      <c r="T163" s="54">
        <v>0</v>
      </c>
      <c r="U163" s="54">
        <v>0</v>
      </c>
      <c r="V163" s="54">
        <v>0</v>
      </c>
      <c r="W163" s="54">
        <v>0</v>
      </c>
      <c r="X163" s="54">
        <v>0</v>
      </c>
      <c r="Y163" s="54">
        <v>0</v>
      </c>
      <c r="Z163" s="54">
        <v>0</v>
      </c>
      <c r="AA163" s="54">
        <v>0</v>
      </c>
      <c r="AB163" s="54">
        <v>0</v>
      </c>
      <c r="AC163" s="54">
        <v>0</v>
      </c>
      <c r="AD163" s="54">
        <v>0</v>
      </c>
      <c r="AE163" s="54">
        <v>0</v>
      </c>
      <c r="AF163" s="54">
        <v>0</v>
      </c>
      <c r="AG163" s="54">
        <v>0</v>
      </c>
      <c r="AH163" s="54">
        <v>0</v>
      </c>
      <c r="AI163" s="54">
        <v>0</v>
      </c>
      <c r="AJ163" s="54">
        <v>0</v>
      </c>
      <c r="AK163" s="54">
        <v>0</v>
      </c>
      <c r="AL163" s="54">
        <v>0</v>
      </c>
      <c r="AM163" s="54">
        <v>0</v>
      </c>
      <c r="AN163" s="54">
        <v>0</v>
      </c>
      <c r="AO163" s="54">
        <v>0</v>
      </c>
      <c r="AP163" s="54">
        <v>0</v>
      </c>
    </row>
    <row r="164" spans="1:42" ht="15.75" customHeight="1" x14ac:dyDescent="0.35">
      <c r="A164" s="51"/>
      <c r="B164" s="51"/>
      <c r="C164" s="51"/>
      <c r="D164" s="51"/>
      <c r="E164" s="51"/>
      <c r="F164" s="51"/>
      <c r="G164" s="51"/>
      <c r="H164" s="51"/>
      <c r="I164" s="63" t="s">
        <v>537</v>
      </c>
      <c r="J164" s="18" t="s">
        <v>7</v>
      </c>
      <c r="K164" s="109">
        <v>0</v>
      </c>
      <c r="L164" s="54">
        <v>0</v>
      </c>
      <c r="M164" s="54">
        <v>0</v>
      </c>
      <c r="N164" s="54">
        <v>0</v>
      </c>
      <c r="O164" s="54">
        <v>0</v>
      </c>
      <c r="P164" s="54">
        <v>0</v>
      </c>
      <c r="Q164" s="54">
        <v>0</v>
      </c>
      <c r="R164" s="54">
        <v>0</v>
      </c>
      <c r="S164" s="54">
        <v>0</v>
      </c>
      <c r="T164" s="54">
        <v>0</v>
      </c>
      <c r="U164" s="54">
        <v>0</v>
      </c>
      <c r="V164" s="54">
        <v>0</v>
      </c>
      <c r="W164" s="54">
        <v>0</v>
      </c>
      <c r="X164" s="54">
        <v>0</v>
      </c>
      <c r="Y164" s="54">
        <v>0</v>
      </c>
      <c r="Z164" s="54">
        <v>0</v>
      </c>
      <c r="AA164" s="54">
        <v>0</v>
      </c>
      <c r="AB164" s="54">
        <v>0</v>
      </c>
      <c r="AC164" s="54">
        <v>0</v>
      </c>
      <c r="AD164" s="54">
        <v>0</v>
      </c>
      <c r="AE164" s="54">
        <v>0</v>
      </c>
      <c r="AF164" s="54">
        <v>0</v>
      </c>
      <c r="AG164" s="54">
        <v>0</v>
      </c>
      <c r="AH164" s="54">
        <v>0</v>
      </c>
      <c r="AI164" s="54">
        <v>0</v>
      </c>
      <c r="AJ164" s="54">
        <v>0</v>
      </c>
      <c r="AK164" s="54">
        <v>0</v>
      </c>
      <c r="AL164" s="54">
        <v>0</v>
      </c>
      <c r="AM164" s="54">
        <v>0</v>
      </c>
      <c r="AN164" s="54">
        <v>0</v>
      </c>
      <c r="AO164" s="54">
        <v>0</v>
      </c>
      <c r="AP164" s="54">
        <v>0</v>
      </c>
    </row>
    <row r="165" spans="1:42" ht="15.75" customHeight="1" x14ac:dyDescent="0.35">
      <c r="A165" s="51"/>
      <c r="B165" s="51"/>
      <c r="C165" s="51"/>
      <c r="D165" s="51"/>
      <c r="E165" s="51"/>
      <c r="F165" s="51"/>
      <c r="G165" s="51"/>
      <c r="H165" s="51"/>
      <c r="I165" s="63" t="s">
        <v>537</v>
      </c>
      <c r="J165" s="18" t="s">
        <v>8</v>
      </c>
      <c r="K165" s="109">
        <v>0</v>
      </c>
      <c r="L165" s="54">
        <v>0</v>
      </c>
      <c r="M165" s="54">
        <v>0</v>
      </c>
      <c r="N165" s="54">
        <v>0</v>
      </c>
      <c r="O165" s="54">
        <v>0</v>
      </c>
      <c r="P165" s="54">
        <v>0</v>
      </c>
      <c r="Q165" s="54">
        <v>0</v>
      </c>
      <c r="R165" s="54">
        <v>0</v>
      </c>
      <c r="S165" s="54">
        <v>0</v>
      </c>
      <c r="T165" s="54">
        <v>0</v>
      </c>
      <c r="U165" s="54">
        <v>0</v>
      </c>
      <c r="V165" s="54">
        <v>0</v>
      </c>
      <c r="W165" s="54">
        <v>0</v>
      </c>
      <c r="X165" s="54">
        <v>0</v>
      </c>
      <c r="Y165" s="54">
        <v>0</v>
      </c>
      <c r="Z165" s="54">
        <v>0</v>
      </c>
      <c r="AA165" s="54">
        <v>0</v>
      </c>
      <c r="AB165" s="54">
        <v>0</v>
      </c>
      <c r="AC165" s="54">
        <v>0</v>
      </c>
      <c r="AD165" s="54">
        <v>0</v>
      </c>
      <c r="AE165" s="54">
        <v>0</v>
      </c>
      <c r="AF165" s="54">
        <v>0</v>
      </c>
      <c r="AG165" s="54">
        <v>0</v>
      </c>
      <c r="AH165" s="54">
        <v>0</v>
      </c>
      <c r="AI165" s="54">
        <v>0</v>
      </c>
      <c r="AJ165" s="54">
        <v>0</v>
      </c>
      <c r="AK165" s="54">
        <v>0</v>
      </c>
      <c r="AL165" s="54">
        <v>0</v>
      </c>
      <c r="AM165" s="54">
        <v>0</v>
      </c>
      <c r="AN165" s="54">
        <v>0</v>
      </c>
      <c r="AO165" s="54">
        <v>0</v>
      </c>
      <c r="AP165" s="54">
        <v>0</v>
      </c>
    </row>
    <row r="166" spans="1:42" ht="15.75" customHeight="1" x14ac:dyDescent="0.35">
      <c r="A166" s="51"/>
      <c r="B166" s="51"/>
      <c r="C166" s="51"/>
      <c r="D166" s="51"/>
      <c r="E166" s="51"/>
      <c r="F166" s="51"/>
      <c r="G166" s="51"/>
      <c r="H166" s="51"/>
      <c r="I166" s="63" t="s">
        <v>537</v>
      </c>
      <c r="J166" s="18" t="s">
        <v>93</v>
      </c>
      <c r="K166" s="109">
        <v>0</v>
      </c>
      <c r="L166" s="54">
        <v>0</v>
      </c>
      <c r="M166" s="54">
        <v>0</v>
      </c>
      <c r="N166" s="54">
        <v>0</v>
      </c>
      <c r="O166" s="54">
        <v>0</v>
      </c>
      <c r="P166" s="54">
        <v>0</v>
      </c>
      <c r="Q166" s="54">
        <v>0</v>
      </c>
      <c r="R166" s="54">
        <v>0</v>
      </c>
      <c r="S166" s="54">
        <v>0</v>
      </c>
      <c r="T166" s="54">
        <v>0</v>
      </c>
      <c r="U166" s="54">
        <v>0</v>
      </c>
      <c r="V166" s="54">
        <v>0</v>
      </c>
      <c r="W166" s="54">
        <v>0</v>
      </c>
      <c r="X166" s="54">
        <v>0</v>
      </c>
      <c r="Y166" s="54">
        <v>0</v>
      </c>
      <c r="Z166" s="54">
        <v>0</v>
      </c>
      <c r="AA166" s="54">
        <v>0</v>
      </c>
      <c r="AB166" s="54">
        <v>0</v>
      </c>
      <c r="AC166" s="54">
        <v>0</v>
      </c>
      <c r="AD166" s="54">
        <v>0</v>
      </c>
      <c r="AE166" s="54">
        <v>0</v>
      </c>
      <c r="AF166" s="54">
        <v>0</v>
      </c>
      <c r="AG166" s="54">
        <v>0</v>
      </c>
      <c r="AH166" s="54">
        <v>0</v>
      </c>
      <c r="AI166" s="54">
        <v>0</v>
      </c>
      <c r="AJ166" s="54">
        <v>0</v>
      </c>
      <c r="AK166" s="54">
        <v>0</v>
      </c>
      <c r="AL166" s="54">
        <v>0</v>
      </c>
      <c r="AM166" s="54">
        <v>0</v>
      </c>
      <c r="AN166" s="54">
        <v>0</v>
      </c>
      <c r="AO166" s="54">
        <v>0</v>
      </c>
      <c r="AP166" s="54">
        <v>0</v>
      </c>
    </row>
    <row r="167" spans="1:42" ht="15.75" customHeight="1" x14ac:dyDescent="0.35">
      <c r="A167" s="51"/>
      <c r="B167" s="51"/>
      <c r="C167" s="51"/>
      <c r="D167" s="51"/>
      <c r="E167" s="51"/>
      <c r="F167" s="51"/>
      <c r="G167" s="51"/>
      <c r="H167" s="51"/>
      <c r="I167" s="63" t="s">
        <v>537</v>
      </c>
      <c r="J167" s="18" t="s">
        <v>94</v>
      </c>
      <c r="K167" s="109">
        <v>0</v>
      </c>
      <c r="L167" s="54">
        <v>0</v>
      </c>
      <c r="M167" s="54">
        <v>0</v>
      </c>
      <c r="N167" s="54">
        <v>0</v>
      </c>
      <c r="O167" s="54">
        <v>0</v>
      </c>
      <c r="P167" s="54">
        <v>0</v>
      </c>
      <c r="Q167" s="54">
        <v>0</v>
      </c>
      <c r="R167" s="54">
        <v>0</v>
      </c>
      <c r="S167" s="54">
        <v>0</v>
      </c>
      <c r="T167" s="54">
        <v>0</v>
      </c>
      <c r="U167" s="54">
        <v>0</v>
      </c>
      <c r="V167" s="54">
        <v>0</v>
      </c>
      <c r="W167" s="54">
        <v>0</v>
      </c>
      <c r="X167" s="54">
        <v>0</v>
      </c>
      <c r="Y167" s="54">
        <v>0</v>
      </c>
      <c r="Z167" s="54">
        <v>0</v>
      </c>
      <c r="AA167" s="54">
        <v>0</v>
      </c>
      <c r="AB167" s="54">
        <v>0</v>
      </c>
      <c r="AC167" s="54">
        <v>0</v>
      </c>
      <c r="AD167" s="54">
        <v>0</v>
      </c>
      <c r="AE167" s="54">
        <v>0</v>
      </c>
      <c r="AF167" s="54">
        <v>0</v>
      </c>
      <c r="AG167" s="54">
        <v>0</v>
      </c>
      <c r="AH167" s="54">
        <v>0</v>
      </c>
      <c r="AI167" s="54">
        <v>0</v>
      </c>
      <c r="AJ167" s="54">
        <v>0</v>
      </c>
      <c r="AK167" s="54">
        <v>0</v>
      </c>
      <c r="AL167" s="54">
        <v>0</v>
      </c>
      <c r="AM167" s="54">
        <v>0</v>
      </c>
      <c r="AN167" s="54">
        <v>0</v>
      </c>
      <c r="AO167" s="54">
        <v>0</v>
      </c>
      <c r="AP167" s="54">
        <v>0</v>
      </c>
    </row>
    <row r="168" spans="1:42" ht="15.75" customHeight="1" x14ac:dyDescent="0.35">
      <c r="A168" s="51"/>
      <c r="B168" s="51"/>
      <c r="C168" s="51"/>
      <c r="D168" s="51"/>
      <c r="E168" s="51"/>
      <c r="F168" s="51"/>
      <c r="G168" s="51"/>
      <c r="H168" s="51"/>
      <c r="I168" s="63" t="s">
        <v>537</v>
      </c>
      <c r="J168" s="18" t="s">
        <v>95</v>
      </c>
      <c r="K168" s="109">
        <v>0</v>
      </c>
      <c r="L168" s="54">
        <v>0</v>
      </c>
      <c r="M168" s="54">
        <v>0</v>
      </c>
      <c r="N168" s="54">
        <v>0</v>
      </c>
      <c r="O168" s="54">
        <v>0</v>
      </c>
      <c r="P168" s="54">
        <v>0</v>
      </c>
      <c r="Q168" s="54">
        <v>0</v>
      </c>
      <c r="R168" s="54">
        <v>0</v>
      </c>
      <c r="S168" s="54">
        <v>0</v>
      </c>
      <c r="T168" s="54">
        <v>0</v>
      </c>
      <c r="U168" s="54">
        <v>0</v>
      </c>
      <c r="V168" s="54">
        <v>0</v>
      </c>
      <c r="W168" s="54">
        <v>0</v>
      </c>
      <c r="X168" s="54">
        <v>0</v>
      </c>
      <c r="Y168" s="54">
        <v>0</v>
      </c>
      <c r="Z168" s="54">
        <v>0</v>
      </c>
      <c r="AA168" s="54">
        <v>0</v>
      </c>
      <c r="AB168" s="54">
        <v>0</v>
      </c>
      <c r="AC168" s="54">
        <v>0</v>
      </c>
      <c r="AD168" s="54">
        <v>0</v>
      </c>
      <c r="AE168" s="54">
        <v>0</v>
      </c>
      <c r="AF168" s="54">
        <v>0</v>
      </c>
      <c r="AG168" s="54">
        <v>0</v>
      </c>
      <c r="AH168" s="54">
        <v>0</v>
      </c>
      <c r="AI168" s="54">
        <v>0</v>
      </c>
      <c r="AJ168" s="54">
        <v>0</v>
      </c>
      <c r="AK168" s="54">
        <v>0</v>
      </c>
      <c r="AL168" s="54">
        <v>0</v>
      </c>
      <c r="AM168" s="54">
        <v>0</v>
      </c>
      <c r="AN168" s="54">
        <v>0</v>
      </c>
      <c r="AO168" s="54">
        <v>0</v>
      </c>
      <c r="AP168" s="54">
        <v>0</v>
      </c>
    </row>
    <row r="169" spans="1:42" ht="15.75" customHeight="1" x14ac:dyDescent="0.35">
      <c r="A169" s="51"/>
      <c r="B169" s="51"/>
      <c r="C169" s="51"/>
      <c r="D169" s="51"/>
      <c r="E169" s="51"/>
      <c r="F169" s="51"/>
      <c r="G169" s="51"/>
      <c r="H169" s="51"/>
      <c r="I169" s="63" t="s">
        <v>537</v>
      </c>
      <c r="J169" s="18" t="s">
        <v>96</v>
      </c>
      <c r="K169" s="109">
        <v>0</v>
      </c>
      <c r="L169" s="54">
        <v>0</v>
      </c>
      <c r="M169" s="54">
        <v>0</v>
      </c>
      <c r="N169" s="54">
        <v>0</v>
      </c>
      <c r="O169" s="54">
        <v>0</v>
      </c>
      <c r="P169" s="54">
        <v>0</v>
      </c>
      <c r="Q169" s="54">
        <v>0</v>
      </c>
      <c r="R169" s="54">
        <v>0</v>
      </c>
      <c r="S169" s="54">
        <v>0</v>
      </c>
      <c r="T169" s="54">
        <v>0</v>
      </c>
      <c r="U169" s="54">
        <v>0</v>
      </c>
      <c r="V169" s="54">
        <v>0</v>
      </c>
      <c r="W169" s="54">
        <v>0</v>
      </c>
      <c r="X169" s="54">
        <v>0</v>
      </c>
      <c r="Y169" s="54">
        <v>0</v>
      </c>
      <c r="Z169" s="54">
        <v>0</v>
      </c>
      <c r="AA169" s="54">
        <v>0</v>
      </c>
      <c r="AB169" s="54">
        <v>0</v>
      </c>
      <c r="AC169" s="54">
        <v>0</v>
      </c>
      <c r="AD169" s="54">
        <v>0</v>
      </c>
      <c r="AE169" s="54">
        <v>0</v>
      </c>
      <c r="AF169" s="54">
        <v>0</v>
      </c>
      <c r="AG169" s="54">
        <v>0</v>
      </c>
      <c r="AH169" s="54">
        <v>0</v>
      </c>
      <c r="AI169" s="54">
        <v>0</v>
      </c>
      <c r="AJ169" s="54">
        <v>0</v>
      </c>
      <c r="AK169" s="54">
        <v>0</v>
      </c>
      <c r="AL169" s="54">
        <v>0</v>
      </c>
      <c r="AM169" s="54">
        <v>0</v>
      </c>
      <c r="AN169" s="54">
        <v>0</v>
      </c>
      <c r="AO169" s="54">
        <v>0</v>
      </c>
      <c r="AP169" s="54">
        <v>0</v>
      </c>
    </row>
    <row r="170" spans="1:42" ht="15.75" customHeight="1" x14ac:dyDescent="0.35">
      <c r="A170" s="51"/>
      <c r="B170" s="51"/>
      <c r="C170" s="51"/>
      <c r="D170" s="51"/>
      <c r="E170" s="51"/>
      <c r="F170" s="51"/>
      <c r="G170" s="51"/>
      <c r="H170" s="51"/>
      <c r="I170" s="63" t="s">
        <v>537</v>
      </c>
      <c r="J170" s="51"/>
      <c r="K170" s="109"/>
      <c r="L170" s="51"/>
      <c r="M170" s="51"/>
      <c r="N170" s="51"/>
      <c r="AO170" s="51"/>
      <c r="AP170" s="51"/>
    </row>
    <row r="171" spans="1:42" ht="15.75" customHeight="1" x14ac:dyDescent="0.35">
      <c r="A171" s="51"/>
      <c r="B171" s="51"/>
      <c r="C171" s="51"/>
      <c r="D171" s="51"/>
      <c r="E171" s="51"/>
      <c r="F171" s="51"/>
      <c r="G171" s="51"/>
      <c r="H171" s="18" t="s">
        <v>521</v>
      </c>
      <c r="I171" s="63" t="s">
        <v>537</v>
      </c>
      <c r="J171" s="51"/>
      <c r="K171" s="109"/>
      <c r="L171" s="51"/>
      <c r="M171" s="51"/>
      <c r="N171" s="51"/>
      <c r="AO171" s="51"/>
      <c r="AP171" s="51"/>
    </row>
    <row r="172" spans="1:42" ht="15.75" customHeight="1" x14ac:dyDescent="0.35">
      <c r="A172" s="51"/>
      <c r="B172" s="51"/>
      <c r="C172" s="51"/>
      <c r="D172" s="51"/>
      <c r="E172" s="51"/>
      <c r="F172" s="51"/>
      <c r="G172" s="51"/>
      <c r="H172" s="51"/>
      <c r="I172" s="63" t="s">
        <v>537</v>
      </c>
      <c r="J172" s="18" t="s">
        <v>1</v>
      </c>
      <c r="K172" s="110">
        <v>2019</v>
      </c>
      <c r="L172" s="18">
        <v>2020</v>
      </c>
      <c r="M172" s="18">
        <v>2021</v>
      </c>
      <c r="N172" s="18">
        <v>2022</v>
      </c>
      <c r="O172" s="18">
        <v>2023</v>
      </c>
      <c r="P172" s="18">
        <v>2024</v>
      </c>
      <c r="Q172" s="18">
        <v>2025</v>
      </c>
      <c r="R172" s="18">
        <v>2026</v>
      </c>
      <c r="S172" s="18">
        <v>2027</v>
      </c>
      <c r="T172" s="18">
        <v>2028</v>
      </c>
      <c r="U172" s="18">
        <v>2029</v>
      </c>
      <c r="V172" s="18">
        <v>2030</v>
      </c>
      <c r="W172" s="18">
        <v>2031</v>
      </c>
      <c r="X172" s="18">
        <v>2032</v>
      </c>
      <c r="Y172" s="18">
        <v>2033</v>
      </c>
      <c r="Z172" s="18">
        <v>2034</v>
      </c>
      <c r="AA172" s="18">
        <v>2035</v>
      </c>
      <c r="AB172" s="18">
        <v>2036</v>
      </c>
      <c r="AC172" s="18">
        <v>2037</v>
      </c>
      <c r="AD172" s="18">
        <v>2038</v>
      </c>
      <c r="AE172" s="18">
        <v>2039</v>
      </c>
      <c r="AF172" s="18">
        <v>2040</v>
      </c>
      <c r="AG172" s="18">
        <v>2041</v>
      </c>
      <c r="AH172" s="18">
        <v>2042</v>
      </c>
      <c r="AI172" s="18">
        <v>2043</v>
      </c>
      <c r="AJ172" s="18">
        <v>2044</v>
      </c>
      <c r="AK172" s="18">
        <v>2045</v>
      </c>
      <c r="AL172" s="18">
        <v>2046</v>
      </c>
      <c r="AM172" s="18">
        <v>2047</v>
      </c>
      <c r="AN172" s="18">
        <v>2048</v>
      </c>
      <c r="AO172" s="18">
        <v>2049</v>
      </c>
      <c r="AP172" s="18">
        <v>2050</v>
      </c>
    </row>
    <row r="173" spans="1:42" ht="15.75" customHeight="1" x14ac:dyDescent="0.35">
      <c r="A173" s="51"/>
      <c r="B173" s="51"/>
      <c r="C173" s="51"/>
      <c r="D173" s="51"/>
      <c r="E173" s="51"/>
      <c r="F173" s="52" t="s">
        <v>522</v>
      </c>
      <c r="G173" s="52" t="s">
        <v>523</v>
      </c>
      <c r="H173" s="52" t="s">
        <v>524</v>
      </c>
      <c r="I173" s="63" t="s">
        <v>537</v>
      </c>
      <c r="J173" s="18" t="s">
        <v>2</v>
      </c>
      <c r="K173" s="111">
        <v>72622358421006.109</v>
      </c>
      <c r="L173" s="53">
        <v>74364114780984.953</v>
      </c>
      <c r="M173" s="53">
        <v>76063091230400.25</v>
      </c>
      <c r="N173" s="53">
        <v>77663136583632.781</v>
      </c>
      <c r="O173" s="53">
        <v>79058790454896.438</v>
      </c>
      <c r="P173" s="53">
        <v>80056017700009.047</v>
      </c>
      <c r="Q173" s="53">
        <v>80604996091129.531</v>
      </c>
      <c r="R173" s="53">
        <v>80641519398691.797</v>
      </c>
      <c r="S173" s="53">
        <v>80269354559962.156</v>
      </c>
      <c r="T173" s="53">
        <v>79630258805521.813</v>
      </c>
      <c r="U173" s="53">
        <v>78877594130685.344</v>
      </c>
      <c r="V173" s="53">
        <v>78124151855489.344</v>
      </c>
      <c r="W173" s="53">
        <v>77467543481685.906</v>
      </c>
      <c r="X173" s="53">
        <v>76926795640136.219</v>
      </c>
      <c r="Y173" s="53">
        <v>76509975854406.422</v>
      </c>
      <c r="Z173" s="53">
        <v>76202710333573.938</v>
      </c>
      <c r="AA173" s="53">
        <v>75976207352302.375</v>
      </c>
      <c r="AB173" s="53">
        <v>75823665811954.734</v>
      </c>
      <c r="AC173" s="53">
        <v>75701427709081.016</v>
      </c>
      <c r="AD173" s="53">
        <v>75626924750352</v>
      </c>
      <c r="AE173" s="53">
        <v>75564774604209.672</v>
      </c>
      <c r="AF173" s="53">
        <v>75487011205389.922</v>
      </c>
      <c r="AG173" s="53">
        <v>75432657190873.984</v>
      </c>
      <c r="AH173" s="53">
        <v>75391035495015.047</v>
      </c>
      <c r="AI173" s="53">
        <v>75361604423529.281</v>
      </c>
      <c r="AJ173" s="53">
        <v>75354318629554.25</v>
      </c>
      <c r="AK173" s="53">
        <v>75381596694564.125</v>
      </c>
      <c r="AL173" s="53">
        <v>75417375575847.203</v>
      </c>
      <c r="AM173" s="53">
        <v>75487205888069.906</v>
      </c>
      <c r="AN173" s="53">
        <v>75570303678612.938</v>
      </c>
      <c r="AO173" s="53">
        <v>75656873375543.422</v>
      </c>
      <c r="AP173" s="53">
        <v>75744762668145.297</v>
      </c>
    </row>
    <row r="174" spans="1:42" ht="15.75" customHeight="1" x14ac:dyDescent="0.35">
      <c r="A174" s="51"/>
      <c r="B174" s="51"/>
      <c r="C174" s="51"/>
      <c r="D174" s="51"/>
      <c r="E174" s="51"/>
      <c r="F174" s="51"/>
      <c r="G174" s="51"/>
      <c r="H174" s="51"/>
      <c r="I174" s="63" t="s">
        <v>537</v>
      </c>
      <c r="J174" s="18" t="s">
        <v>3</v>
      </c>
      <c r="K174" s="109">
        <v>0</v>
      </c>
      <c r="L174" s="54">
        <v>0</v>
      </c>
      <c r="M174" s="54">
        <v>0</v>
      </c>
      <c r="N174" s="54">
        <v>0</v>
      </c>
      <c r="O174" s="54">
        <v>0</v>
      </c>
      <c r="P174" s="54">
        <v>0</v>
      </c>
      <c r="Q174" s="54">
        <v>0</v>
      </c>
      <c r="R174" s="54">
        <v>0</v>
      </c>
      <c r="S174" s="54">
        <v>0</v>
      </c>
      <c r="T174" s="54">
        <v>0</v>
      </c>
      <c r="U174" s="54">
        <v>0</v>
      </c>
      <c r="V174" s="54">
        <v>0</v>
      </c>
      <c r="W174" s="54">
        <v>0</v>
      </c>
      <c r="X174" s="54">
        <v>0</v>
      </c>
      <c r="Y174" s="54">
        <v>0</v>
      </c>
      <c r="Z174" s="54">
        <v>0</v>
      </c>
      <c r="AA174" s="54">
        <v>0</v>
      </c>
      <c r="AB174" s="54">
        <v>0</v>
      </c>
      <c r="AC174" s="54">
        <v>0</v>
      </c>
      <c r="AD174" s="54">
        <v>0</v>
      </c>
      <c r="AE174" s="54">
        <v>0</v>
      </c>
      <c r="AF174" s="54">
        <v>0</v>
      </c>
      <c r="AG174" s="54">
        <v>0</v>
      </c>
      <c r="AH174" s="54">
        <v>0</v>
      </c>
      <c r="AI174" s="54">
        <v>0</v>
      </c>
      <c r="AJ174" s="54">
        <v>0</v>
      </c>
      <c r="AK174" s="54">
        <v>0</v>
      </c>
      <c r="AL174" s="54">
        <v>0</v>
      </c>
      <c r="AM174" s="54">
        <v>0</v>
      </c>
      <c r="AN174" s="54">
        <v>0</v>
      </c>
      <c r="AO174" s="54">
        <v>0</v>
      </c>
      <c r="AP174" s="54">
        <v>0</v>
      </c>
    </row>
    <row r="175" spans="1:42" ht="15.75" customHeight="1" x14ac:dyDescent="0.35">
      <c r="A175" s="51"/>
      <c r="B175" s="51"/>
      <c r="C175" s="51"/>
      <c r="D175" s="51"/>
      <c r="E175" s="51"/>
      <c r="F175" s="51"/>
      <c r="G175" s="52" t="s">
        <v>525</v>
      </c>
      <c r="H175" s="52" t="s">
        <v>526</v>
      </c>
      <c r="I175" s="63" t="s">
        <v>537</v>
      </c>
      <c r="J175" s="18" t="s">
        <v>4</v>
      </c>
      <c r="K175" s="111">
        <v>109139136872710.09</v>
      </c>
      <c r="L175" s="53">
        <v>111690691763256.5</v>
      </c>
      <c r="M175" s="53">
        <v>114035742524219.91</v>
      </c>
      <c r="N175" s="53">
        <v>115925457091349.09</v>
      </c>
      <c r="O175" s="53">
        <v>117697783089395.2</v>
      </c>
      <c r="P175" s="53">
        <v>119456905748432.91</v>
      </c>
      <c r="Q175" s="53">
        <v>121245097110601.59</v>
      </c>
      <c r="R175" s="53">
        <v>123077518542303.5</v>
      </c>
      <c r="S175" s="53">
        <v>125097718713757.8</v>
      </c>
      <c r="T175" s="53">
        <v>127196595826794</v>
      </c>
      <c r="U175" s="53">
        <v>129357206224912.41</v>
      </c>
      <c r="V175" s="53">
        <v>131529380257459.8</v>
      </c>
      <c r="W175" s="53">
        <v>133718834538452.59</v>
      </c>
      <c r="X175" s="53">
        <v>135903355400488.59</v>
      </c>
      <c r="Y175" s="53">
        <v>138075346144423.2</v>
      </c>
      <c r="Z175" s="53">
        <v>140247291453304.8</v>
      </c>
      <c r="AA175" s="53">
        <v>142483125379960.81</v>
      </c>
      <c r="AB175" s="53">
        <v>144692499736828.91</v>
      </c>
      <c r="AC175" s="53">
        <v>146883248266979.09</v>
      </c>
      <c r="AD175" s="53">
        <v>149056925539695.5</v>
      </c>
      <c r="AE175" s="53">
        <v>151239124082414.19</v>
      </c>
      <c r="AF175" s="53">
        <v>153391558696306.41</v>
      </c>
      <c r="AG175" s="53">
        <v>155565026178067.19</v>
      </c>
      <c r="AH175" s="53">
        <v>157783112813961.5</v>
      </c>
      <c r="AI175" s="53">
        <v>160072772914594.09</v>
      </c>
      <c r="AJ175" s="53">
        <v>162360763897990.81</v>
      </c>
      <c r="AK175" s="53">
        <v>164719427689492.59</v>
      </c>
      <c r="AL175" s="53">
        <v>167039468010276.09</v>
      </c>
      <c r="AM175" s="53">
        <v>169424211670632.19</v>
      </c>
      <c r="AN175" s="53">
        <v>171818421009689.5</v>
      </c>
      <c r="AO175" s="53">
        <v>174217931624407.91</v>
      </c>
      <c r="AP175" s="53">
        <v>176644518140000.41</v>
      </c>
    </row>
    <row r="176" spans="1:42" ht="15.75" customHeight="1" x14ac:dyDescent="0.35">
      <c r="A176" s="51"/>
      <c r="B176" s="51"/>
      <c r="C176" s="51"/>
      <c r="D176" s="51"/>
      <c r="E176" s="51"/>
      <c r="F176" s="51"/>
      <c r="G176" s="51"/>
      <c r="H176" s="52" t="s">
        <v>527</v>
      </c>
      <c r="I176" s="63" t="s">
        <v>537</v>
      </c>
      <c r="J176" s="18" t="s">
        <v>5</v>
      </c>
      <c r="K176" s="111">
        <v>7735917549.122324</v>
      </c>
      <c r="L176" s="53">
        <v>7111526456.6181278</v>
      </c>
      <c r="M176" s="53">
        <v>6466615295.049449</v>
      </c>
      <c r="N176" s="53">
        <v>5838377482.3894215</v>
      </c>
      <c r="O176" s="53">
        <v>5253403218.9695978</v>
      </c>
      <c r="P176" s="53">
        <v>4712865759.1504736</v>
      </c>
      <c r="Q176" s="53">
        <v>4229882264.5239129</v>
      </c>
      <c r="R176" s="53">
        <v>3801317478.3234968</v>
      </c>
      <c r="S176" s="53">
        <v>3429099733.208539</v>
      </c>
      <c r="T176" s="53">
        <v>3115325720.4870491</v>
      </c>
      <c r="U176" s="53">
        <v>2866274330.5226612</v>
      </c>
      <c r="V176" s="53">
        <v>2681641887.9185581</v>
      </c>
      <c r="W176" s="53">
        <v>2549587819.8130741</v>
      </c>
      <c r="X176" s="53">
        <v>2460081271.09758</v>
      </c>
      <c r="Y176" s="53">
        <v>2394760518.2418752</v>
      </c>
      <c r="Z176" s="53">
        <v>2349682910.2054791</v>
      </c>
      <c r="AA176" s="53">
        <v>2314859635.243638</v>
      </c>
      <c r="AB176" s="53">
        <v>2289244215.8102379</v>
      </c>
      <c r="AC176" s="53">
        <v>2262198905.0722909</v>
      </c>
      <c r="AD176" s="53">
        <v>2233778608.058022</v>
      </c>
      <c r="AE176" s="53">
        <v>2206091767.8855591</v>
      </c>
      <c r="AF176" s="53">
        <v>2177465559.7686949</v>
      </c>
      <c r="AG176" s="53">
        <v>2146496349.50284</v>
      </c>
      <c r="AH176" s="53">
        <v>2113162665.896225</v>
      </c>
      <c r="AI176" s="53">
        <v>2078978487.7287791</v>
      </c>
      <c r="AJ176" s="53">
        <v>2044106148.661423</v>
      </c>
      <c r="AK176" s="53">
        <v>2010118441.1935451</v>
      </c>
      <c r="AL176" s="53">
        <v>1976188395.5709291</v>
      </c>
      <c r="AM176" s="53">
        <v>1943805013.515388</v>
      </c>
      <c r="AN176" s="53">
        <v>1909864728.829494</v>
      </c>
      <c r="AO176" s="53">
        <v>1875364616.2072129</v>
      </c>
      <c r="AP176" s="53">
        <v>1841343717.347296</v>
      </c>
    </row>
    <row r="177" spans="1:42" ht="15.75" customHeight="1" x14ac:dyDescent="0.35">
      <c r="A177" s="51"/>
      <c r="B177" s="51"/>
      <c r="C177" s="51"/>
      <c r="D177" s="51"/>
      <c r="E177" s="51"/>
      <c r="F177" s="51"/>
      <c r="G177" s="51"/>
      <c r="H177" s="51"/>
      <c r="I177" s="63" t="s">
        <v>537</v>
      </c>
      <c r="J177" s="18" t="s">
        <v>7</v>
      </c>
      <c r="K177" s="109">
        <v>0</v>
      </c>
      <c r="L177" s="54">
        <v>0</v>
      </c>
      <c r="M177" s="54">
        <v>0</v>
      </c>
      <c r="N177" s="54">
        <v>0</v>
      </c>
      <c r="O177" s="54">
        <v>0</v>
      </c>
      <c r="P177" s="54">
        <v>0</v>
      </c>
      <c r="Q177" s="54">
        <v>0</v>
      </c>
      <c r="R177" s="54">
        <v>0</v>
      </c>
      <c r="S177" s="54">
        <v>0</v>
      </c>
      <c r="T177" s="54">
        <v>0</v>
      </c>
      <c r="U177" s="54">
        <v>0</v>
      </c>
      <c r="V177" s="54">
        <v>0</v>
      </c>
      <c r="W177" s="54">
        <v>0</v>
      </c>
      <c r="X177" s="54">
        <v>0</v>
      </c>
      <c r="Y177" s="54">
        <v>0</v>
      </c>
      <c r="Z177" s="54">
        <v>0</v>
      </c>
      <c r="AA177" s="54">
        <v>0</v>
      </c>
      <c r="AB177" s="54">
        <v>0</v>
      </c>
      <c r="AC177" s="54">
        <v>0</v>
      </c>
      <c r="AD177" s="54">
        <v>0</v>
      </c>
      <c r="AE177" s="54">
        <v>0</v>
      </c>
      <c r="AF177" s="54">
        <v>0</v>
      </c>
      <c r="AG177" s="54">
        <v>0</v>
      </c>
      <c r="AH177" s="54">
        <v>0</v>
      </c>
      <c r="AI177" s="54">
        <v>0</v>
      </c>
      <c r="AJ177" s="54">
        <v>0</v>
      </c>
      <c r="AK177" s="54">
        <v>0</v>
      </c>
      <c r="AL177" s="54">
        <v>0</v>
      </c>
      <c r="AM177" s="54">
        <v>0</v>
      </c>
      <c r="AN177" s="54">
        <v>0</v>
      </c>
      <c r="AO177" s="54">
        <v>0</v>
      </c>
      <c r="AP177" s="54">
        <v>0</v>
      </c>
    </row>
    <row r="178" spans="1:42" ht="15.75" customHeight="1" x14ac:dyDescent="0.35">
      <c r="A178" s="51"/>
      <c r="B178" s="51"/>
      <c r="C178" s="51"/>
      <c r="D178" s="51"/>
      <c r="E178" s="51"/>
      <c r="F178" s="51"/>
      <c r="G178" s="51"/>
      <c r="H178" s="51"/>
      <c r="I178" s="63" t="s">
        <v>537</v>
      </c>
      <c r="J178" s="18" t="s">
        <v>8</v>
      </c>
      <c r="K178" s="109">
        <v>0</v>
      </c>
      <c r="L178" s="54">
        <v>0</v>
      </c>
      <c r="M178" s="54">
        <v>0</v>
      </c>
      <c r="N178" s="54">
        <v>0</v>
      </c>
      <c r="O178" s="54">
        <v>0</v>
      </c>
      <c r="P178" s="54">
        <v>0</v>
      </c>
      <c r="Q178" s="54">
        <v>0</v>
      </c>
      <c r="R178" s="54">
        <v>0</v>
      </c>
      <c r="S178" s="54">
        <v>0</v>
      </c>
      <c r="T178" s="54">
        <v>0</v>
      </c>
      <c r="U178" s="54">
        <v>0</v>
      </c>
      <c r="V178" s="54">
        <v>0</v>
      </c>
      <c r="W178" s="54">
        <v>0</v>
      </c>
      <c r="X178" s="54">
        <v>0</v>
      </c>
      <c r="Y178" s="54">
        <v>0</v>
      </c>
      <c r="Z178" s="54">
        <v>0</v>
      </c>
      <c r="AA178" s="54">
        <v>0</v>
      </c>
      <c r="AB178" s="54">
        <v>0</v>
      </c>
      <c r="AC178" s="54">
        <v>0</v>
      </c>
      <c r="AD178" s="54">
        <v>0</v>
      </c>
      <c r="AE178" s="54">
        <v>0</v>
      </c>
      <c r="AF178" s="54">
        <v>0</v>
      </c>
      <c r="AG178" s="54">
        <v>0</v>
      </c>
      <c r="AH178" s="54">
        <v>0</v>
      </c>
      <c r="AI178" s="54">
        <v>0</v>
      </c>
      <c r="AJ178" s="54">
        <v>0</v>
      </c>
      <c r="AK178" s="54">
        <v>0</v>
      </c>
      <c r="AL178" s="54">
        <v>0</v>
      </c>
      <c r="AM178" s="54">
        <v>0</v>
      </c>
      <c r="AN178" s="54">
        <v>0</v>
      </c>
      <c r="AO178" s="54">
        <v>0</v>
      </c>
      <c r="AP178" s="54">
        <v>0</v>
      </c>
    </row>
    <row r="179" spans="1:42" ht="15.75" customHeight="1" x14ac:dyDescent="0.35">
      <c r="A179" s="51"/>
      <c r="B179" s="51"/>
      <c r="C179" s="51"/>
      <c r="D179" s="51"/>
      <c r="E179" s="51"/>
      <c r="F179" s="51"/>
      <c r="G179" s="51"/>
      <c r="H179" s="51"/>
      <c r="I179" s="63" t="s">
        <v>537</v>
      </c>
      <c r="J179" s="18" t="s">
        <v>93</v>
      </c>
      <c r="K179" s="109">
        <v>0</v>
      </c>
      <c r="L179" s="54">
        <v>0</v>
      </c>
      <c r="M179" s="54">
        <v>0</v>
      </c>
      <c r="N179" s="54">
        <v>0</v>
      </c>
      <c r="O179" s="54">
        <v>0</v>
      </c>
      <c r="P179" s="54">
        <v>0</v>
      </c>
      <c r="Q179" s="54">
        <v>0</v>
      </c>
      <c r="R179" s="54">
        <v>0</v>
      </c>
      <c r="S179" s="54">
        <v>0</v>
      </c>
      <c r="T179" s="54">
        <v>0</v>
      </c>
      <c r="U179" s="54">
        <v>0</v>
      </c>
      <c r="V179" s="54">
        <v>0</v>
      </c>
      <c r="W179" s="54">
        <v>0</v>
      </c>
      <c r="X179" s="54">
        <v>0</v>
      </c>
      <c r="Y179" s="54">
        <v>0</v>
      </c>
      <c r="Z179" s="54">
        <v>0</v>
      </c>
      <c r="AA179" s="54">
        <v>0</v>
      </c>
      <c r="AB179" s="54">
        <v>0</v>
      </c>
      <c r="AC179" s="54">
        <v>0</v>
      </c>
      <c r="AD179" s="54">
        <v>0</v>
      </c>
      <c r="AE179" s="54">
        <v>0</v>
      </c>
      <c r="AF179" s="54">
        <v>0</v>
      </c>
      <c r="AG179" s="54">
        <v>0</v>
      </c>
      <c r="AH179" s="54">
        <v>0</v>
      </c>
      <c r="AI179" s="54">
        <v>0</v>
      </c>
      <c r="AJ179" s="54">
        <v>0</v>
      </c>
      <c r="AK179" s="54">
        <v>0</v>
      </c>
      <c r="AL179" s="54">
        <v>0</v>
      </c>
      <c r="AM179" s="54">
        <v>0</v>
      </c>
      <c r="AN179" s="54">
        <v>0</v>
      </c>
      <c r="AO179" s="54">
        <v>0</v>
      </c>
      <c r="AP179" s="54">
        <v>0</v>
      </c>
    </row>
    <row r="180" spans="1:42" ht="15.75" customHeight="1" x14ac:dyDescent="0.35">
      <c r="A180" s="51"/>
      <c r="B180" s="51"/>
      <c r="C180" s="51"/>
      <c r="D180" s="51"/>
      <c r="E180" s="51"/>
      <c r="F180" s="51"/>
      <c r="G180" s="51"/>
      <c r="H180" s="51"/>
      <c r="I180" s="63" t="s">
        <v>537</v>
      </c>
      <c r="J180" s="18" t="s">
        <v>94</v>
      </c>
      <c r="K180" s="109">
        <v>0</v>
      </c>
      <c r="L180" s="54">
        <v>0</v>
      </c>
      <c r="M180" s="54">
        <v>0</v>
      </c>
      <c r="N180" s="54">
        <v>0</v>
      </c>
      <c r="O180" s="54">
        <v>0</v>
      </c>
      <c r="P180" s="54">
        <v>0</v>
      </c>
      <c r="Q180" s="54">
        <v>0</v>
      </c>
      <c r="R180" s="54">
        <v>0</v>
      </c>
      <c r="S180" s="54">
        <v>0</v>
      </c>
      <c r="T180" s="54">
        <v>0</v>
      </c>
      <c r="U180" s="54">
        <v>0</v>
      </c>
      <c r="V180" s="54">
        <v>0</v>
      </c>
      <c r="W180" s="54">
        <v>0</v>
      </c>
      <c r="X180" s="54">
        <v>0</v>
      </c>
      <c r="Y180" s="54">
        <v>0</v>
      </c>
      <c r="Z180" s="54">
        <v>0</v>
      </c>
      <c r="AA180" s="54">
        <v>0</v>
      </c>
      <c r="AB180" s="54">
        <v>0</v>
      </c>
      <c r="AC180" s="54">
        <v>0</v>
      </c>
      <c r="AD180" s="54">
        <v>0</v>
      </c>
      <c r="AE180" s="54">
        <v>0</v>
      </c>
      <c r="AF180" s="54">
        <v>0</v>
      </c>
      <c r="AG180" s="54">
        <v>0</v>
      </c>
      <c r="AH180" s="54">
        <v>0</v>
      </c>
      <c r="AI180" s="54">
        <v>0</v>
      </c>
      <c r="AJ180" s="54">
        <v>0</v>
      </c>
      <c r="AK180" s="54">
        <v>0</v>
      </c>
      <c r="AL180" s="54">
        <v>0</v>
      </c>
      <c r="AM180" s="54">
        <v>0</v>
      </c>
      <c r="AN180" s="54">
        <v>0</v>
      </c>
      <c r="AO180" s="54">
        <v>0</v>
      </c>
      <c r="AP180" s="54">
        <v>0</v>
      </c>
    </row>
    <row r="181" spans="1:42" ht="15.75" customHeight="1" x14ac:dyDescent="0.35">
      <c r="A181" s="51"/>
      <c r="B181" s="51"/>
      <c r="C181" s="51"/>
      <c r="D181" s="51"/>
      <c r="E181" s="51"/>
      <c r="F181" s="52" t="s">
        <v>513</v>
      </c>
      <c r="G181" s="52" t="s">
        <v>527</v>
      </c>
      <c r="H181" s="52" t="s">
        <v>514</v>
      </c>
      <c r="I181" s="63" t="s">
        <v>537</v>
      </c>
      <c r="J181" s="18" t="s">
        <v>95</v>
      </c>
      <c r="K181" s="111">
        <v>0</v>
      </c>
      <c r="L181" s="53">
        <v>0</v>
      </c>
      <c r="M181" s="53">
        <v>0</v>
      </c>
      <c r="N181" s="53">
        <v>0</v>
      </c>
      <c r="O181" s="53">
        <v>0</v>
      </c>
      <c r="P181" s="53">
        <v>0</v>
      </c>
      <c r="Q181" s="53">
        <v>0</v>
      </c>
      <c r="R181" s="53">
        <v>0</v>
      </c>
      <c r="S181" s="53">
        <v>0</v>
      </c>
      <c r="T181" s="53">
        <v>0</v>
      </c>
      <c r="U181" s="53">
        <v>0</v>
      </c>
      <c r="V181" s="53">
        <v>0</v>
      </c>
      <c r="W181" s="53">
        <v>0</v>
      </c>
      <c r="X181" s="53">
        <v>0</v>
      </c>
      <c r="Y181" s="53">
        <v>0</v>
      </c>
      <c r="Z181" s="53">
        <v>0</v>
      </c>
      <c r="AA181" s="53">
        <v>0</v>
      </c>
      <c r="AB181" s="53">
        <v>0</v>
      </c>
      <c r="AC181" s="53">
        <v>0</v>
      </c>
      <c r="AD181" s="53">
        <v>0</v>
      </c>
      <c r="AE181" s="53">
        <v>0</v>
      </c>
      <c r="AF181" s="53">
        <v>0</v>
      </c>
      <c r="AG181" s="53">
        <v>0</v>
      </c>
      <c r="AH181" s="53">
        <v>0</v>
      </c>
      <c r="AI181" s="53">
        <v>0</v>
      </c>
      <c r="AJ181" s="53">
        <v>0</v>
      </c>
      <c r="AK181" s="53">
        <v>0</v>
      </c>
      <c r="AL181" s="53">
        <v>0</v>
      </c>
      <c r="AM181" s="53">
        <v>0</v>
      </c>
      <c r="AN181" s="53">
        <v>0</v>
      </c>
      <c r="AO181" s="53">
        <v>0</v>
      </c>
      <c r="AP181" s="53">
        <v>0</v>
      </c>
    </row>
    <row r="182" spans="1:42" ht="15.75" customHeight="1" x14ac:dyDescent="0.35">
      <c r="A182" s="51"/>
      <c r="B182" s="51"/>
      <c r="C182" s="51"/>
      <c r="D182" s="51"/>
      <c r="E182" s="51"/>
      <c r="F182" s="51"/>
      <c r="G182" s="51"/>
      <c r="H182" s="51"/>
      <c r="I182" s="63" t="s">
        <v>537</v>
      </c>
      <c r="J182" s="18" t="s">
        <v>96</v>
      </c>
      <c r="K182" s="109">
        <v>0</v>
      </c>
      <c r="L182" s="54">
        <v>0</v>
      </c>
      <c r="M182" s="54">
        <v>0</v>
      </c>
      <c r="N182" s="54">
        <v>0</v>
      </c>
      <c r="O182" s="54">
        <v>0</v>
      </c>
      <c r="P182" s="54">
        <v>0</v>
      </c>
      <c r="Q182" s="54">
        <v>0</v>
      </c>
      <c r="R182" s="54">
        <v>0</v>
      </c>
      <c r="S182" s="54">
        <v>0</v>
      </c>
      <c r="T182" s="54">
        <v>0</v>
      </c>
      <c r="U182" s="54">
        <v>0</v>
      </c>
      <c r="V182" s="54">
        <v>0</v>
      </c>
      <c r="W182" s="54">
        <v>0</v>
      </c>
      <c r="X182" s="54">
        <v>0</v>
      </c>
      <c r="Y182" s="54">
        <v>0</v>
      </c>
      <c r="Z182" s="54">
        <v>0</v>
      </c>
      <c r="AA182" s="54">
        <v>0</v>
      </c>
      <c r="AB182" s="54">
        <v>0</v>
      </c>
      <c r="AC182" s="54">
        <v>0</v>
      </c>
      <c r="AD182" s="54">
        <v>0</v>
      </c>
      <c r="AE182" s="54">
        <v>0</v>
      </c>
      <c r="AF182" s="54">
        <v>0</v>
      </c>
      <c r="AG182" s="54">
        <v>0</v>
      </c>
      <c r="AH182" s="54">
        <v>0</v>
      </c>
      <c r="AI182" s="54">
        <v>0</v>
      </c>
      <c r="AJ182" s="54">
        <v>0</v>
      </c>
      <c r="AK182" s="54">
        <v>0</v>
      </c>
      <c r="AL182" s="54">
        <v>0</v>
      </c>
      <c r="AM182" s="54">
        <v>0</v>
      </c>
      <c r="AN182" s="54">
        <v>0</v>
      </c>
      <c r="AO182" s="54">
        <v>0</v>
      </c>
      <c r="AP182" s="54">
        <v>0</v>
      </c>
    </row>
    <row r="183" spans="1:42" ht="15.75" customHeight="1" x14ac:dyDescent="0.35">
      <c r="A183" s="51"/>
      <c r="B183" s="51"/>
      <c r="C183" s="51"/>
      <c r="D183" s="51"/>
      <c r="E183" s="51"/>
      <c r="F183" s="51"/>
      <c r="G183" s="51"/>
      <c r="H183" s="51"/>
      <c r="I183" s="63" t="s">
        <v>537</v>
      </c>
      <c r="J183" s="51"/>
      <c r="K183" s="109"/>
      <c r="L183" s="51"/>
      <c r="M183" s="51"/>
      <c r="N183" s="51"/>
      <c r="AO183" s="51"/>
      <c r="AP183" s="51"/>
    </row>
    <row r="184" spans="1:42" ht="15.75" customHeight="1" x14ac:dyDescent="0.35">
      <c r="A184" s="51"/>
      <c r="B184" s="51"/>
      <c r="C184" s="51"/>
      <c r="D184" s="51"/>
      <c r="E184" s="51"/>
      <c r="F184" s="51"/>
      <c r="G184" s="51"/>
      <c r="H184" s="18" t="s">
        <v>528</v>
      </c>
      <c r="I184" s="63" t="s">
        <v>537</v>
      </c>
      <c r="J184" s="51"/>
      <c r="K184" s="109"/>
      <c r="L184" s="51"/>
      <c r="M184" s="51"/>
      <c r="N184" s="51"/>
      <c r="AO184" s="51"/>
      <c r="AP184" s="51"/>
    </row>
    <row r="185" spans="1:42" ht="15.75" customHeight="1" x14ac:dyDescent="0.35">
      <c r="A185" s="51"/>
      <c r="B185" s="51"/>
      <c r="C185" s="51"/>
      <c r="D185" s="51"/>
      <c r="E185" s="51"/>
      <c r="F185" s="51"/>
      <c r="G185" s="51"/>
      <c r="H185" s="51"/>
      <c r="I185" s="63" t="s">
        <v>537</v>
      </c>
      <c r="J185" s="18" t="s">
        <v>1</v>
      </c>
      <c r="K185" s="110">
        <v>2019</v>
      </c>
      <c r="L185" s="18">
        <v>2020</v>
      </c>
      <c r="M185" s="18">
        <v>2021</v>
      </c>
      <c r="N185" s="18">
        <v>2022</v>
      </c>
      <c r="O185" s="18">
        <v>2023</v>
      </c>
      <c r="P185" s="18">
        <v>2024</v>
      </c>
      <c r="Q185" s="18">
        <v>2025</v>
      </c>
      <c r="R185" s="18">
        <v>2026</v>
      </c>
      <c r="S185" s="18">
        <v>2027</v>
      </c>
      <c r="T185" s="18">
        <v>2028</v>
      </c>
      <c r="U185" s="18">
        <v>2029</v>
      </c>
      <c r="V185" s="18">
        <v>2030</v>
      </c>
      <c r="W185" s="18">
        <v>2031</v>
      </c>
      <c r="X185" s="18">
        <v>2032</v>
      </c>
      <c r="Y185" s="18">
        <v>2033</v>
      </c>
      <c r="Z185" s="18">
        <v>2034</v>
      </c>
      <c r="AA185" s="18">
        <v>2035</v>
      </c>
      <c r="AB185" s="18">
        <v>2036</v>
      </c>
      <c r="AC185" s="18">
        <v>2037</v>
      </c>
      <c r="AD185" s="18">
        <v>2038</v>
      </c>
      <c r="AE185" s="18">
        <v>2039</v>
      </c>
      <c r="AF185" s="18">
        <v>2040</v>
      </c>
      <c r="AG185" s="18">
        <v>2041</v>
      </c>
      <c r="AH185" s="18">
        <v>2042</v>
      </c>
      <c r="AI185" s="18">
        <v>2043</v>
      </c>
      <c r="AJ185" s="18">
        <v>2044</v>
      </c>
      <c r="AK185" s="18">
        <v>2045</v>
      </c>
      <c r="AL185" s="18">
        <v>2046</v>
      </c>
      <c r="AM185" s="18">
        <v>2047</v>
      </c>
      <c r="AN185" s="18">
        <v>2048</v>
      </c>
      <c r="AO185" s="18">
        <v>2049</v>
      </c>
      <c r="AP185" s="18">
        <v>2050</v>
      </c>
    </row>
    <row r="186" spans="1:42" ht="15.75" customHeight="1" x14ac:dyDescent="0.35">
      <c r="A186" s="51"/>
      <c r="B186" s="51"/>
      <c r="C186" s="51"/>
      <c r="D186" s="51"/>
      <c r="E186" s="51"/>
      <c r="F186" s="52" t="s">
        <v>529</v>
      </c>
      <c r="G186" s="52" t="s">
        <v>530</v>
      </c>
      <c r="H186" s="52" t="s">
        <v>531</v>
      </c>
      <c r="I186" s="63" t="s">
        <v>537</v>
      </c>
      <c r="J186" s="18" t="s">
        <v>2</v>
      </c>
      <c r="K186" s="111">
        <v>201255567763275.81</v>
      </c>
      <c r="L186" s="53">
        <v>202637822528645</v>
      </c>
      <c r="M186" s="53">
        <v>204543826729832.69</v>
      </c>
      <c r="N186" s="53">
        <v>207300321790686</v>
      </c>
      <c r="O186" s="53">
        <v>210817448452212.81</v>
      </c>
      <c r="P186" s="53">
        <v>215102066432031</v>
      </c>
      <c r="Q186" s="53">
        <v>219658600052915.91</v>
      </c>
      <c r="R186" s="53">
        <v>224706608683216.31</v>
      </c>
      <c r="S186" s="53">
        <v>230121965152342.5</v>
      </c>
      <c r="T186" s="53">
        <v>235774418962491.41</v>
      </c>
      <c r="U186" s="53">
        <v>241701099571837.19</v>
      </c>
      <c r="V186" s="53">
        <v>247794081205216.81</v>
      </c>
      <c r="W186" s="53">
        <v>253926414630920.69</v>
      </c>
      <c r="X186" s="53">
        <v>260249862396162.19</v>
      </c>
      <c r="Y186" s="53">
        <v>266633008296486.59</v>
      </c>
      <c r="Z186" s="53">
        <v>273167699078002.69</v>
      </c>
      <c r="AA186" s="53">
        <v>279841428661458.19</v>
      </c>
      <c r="AB186" s="53">
        <v>286551737137989.38</v>
      </c>
      <c r="AC186" s="53">
        <v>293515722423875.88</v>
      </c>
      <c r="AD186" s="53">
        <v>300472990727595.88</v>
      </c>
      <c r="AE186" s="53">
        <v>307603615271859.88</v>
      </c>
      <c r="AF186" s="53">
        <v>314903686337547.38</v>
      </c>
      <c r="AG186" s="53">
        <v>322379611550708.81</v>
      </c>
      <c r="AH186" s="53">
        <v>329946676000749.63</v>
      </c>
      <c r="AI186" s="53">
        <v>337686173434414.63</v>
      </c>
      <c r="AJ186" s="53">
        <v>345492725062055.81</v>
      </c>
      <c r="AK186" s="53">
        <v>353320922093346.13</v>
      </c>
      <c r="AL186" s="53">
        <v>361382764929404.38</v>
      </c>
      <c r="AM186" s="53">
        <v>369373544493229.13</v>
      </c>
      <c r="AN186" s="53">
        <v>377562011767244.31</v>
      </c>
      <c r="AO186" s="53">
        <v>385902831372920.81</v>
      </c>
      <c r="AP186" s="53">
        <v>394436265651110.31</v>
      </c>
    </row>
    <row r="187" spans="1:42" ht="15.75" customHeight="1" x14ac:dyDescent="0.35">
      <c r="A187" s="51"/>
      <c r="B187" s="51"/>
      <c r="C187" s="51"/>
      <c r="D187" s="51"/>
      <c r="E187" s="51"/>
      <c r="F187" s="51"/>
      <c r="G187" s="51"/>
      <c r="H187" s="52" t="s">
        <v>514</v>
      </c>
      <c r="I187" s="63" t="s">
        <v>537</v>
      </c>
      <c r="J187" s="18" t="s">
        <v>3</v>
      </c>
      <c r="K187" s="111">
        <v>0</v>
      </c>
      <c r="L187" s="53">
        <v>0</v>
      </c>
      <c r="M187" s="53">
        <v>0</v>
      </c>
      <c r="N187" s="53">
        <v>0</v>
      </c>
      <c r="O187" s="53">
        <v>0</v>
      </c>
      <c r="P187" s="53">
        <v>0</v>
      </c>
      <c r="Q187" s="53">
        <v>0</v>
      </c>
      <c r="R187" s="53">
        <v>0</v>
      </c>
      <c r="S187" s="53">
        <v>0</v>
      </c>
      <c r="T187" s="53">
        <v>0</v>
      </c>
      <c r="U187" s="53">
        <v>0</v>
      </c>
      <c r="V187" s="53">
        <v>0</v>
      </c>
      <c r="W187" s="53">
        <v>0</v>
      </c>
      <c r="X187" s="53">
        <v>0</v>
      </c>
      <c r="Y187" s="53">
        <v>0</v>
      </c>
      <c r="Z187" s="53">
        <v>0</v>
      </c>
      <c r="AA187" s="53">
        <v>0</v>
      </c>
      <c r="AB187" s="53">
        <v>0</v>
      </c>
      <c r="AC187" s="53">
        <v>0</v>
      </c>
      <c r="AD187" s="53">
        <v>0</v>
      </c>
      <c r="AE187" s="53">
        <v>0</v>
      </c>
      <c r="AF187" s="53">
        <v>0</v>
      </c>
      <c r="AG187" s="53">
        <v>0</v>
      </c>
      <c r="AH187" s="53">
        <v>0</v>
      </c>
      <c r="AI187" s="53">
        <v>0</v>
      </c>
      <c r="AJ187" s="53">
        <v>0</v>
      </c>
      <c r="AK187" s="53">
        <v>0</v>
      </c>
      <c r="AL187" s="53">
        <v>0</v>
      </c>
      <c r="AM187" s="53">
        <v>0</v>
      </c>
      <c r="AN187" s="53">
        <v>0</v>
      </c>
      <c r="AO187" s="53">
        <v>0</v>
      </c>
      <c r="AP187" s="53">
        <v>0</v>
      </c>
    </row>
    <row r="188" spans="1:42" ht="15.75" customHeight="1" x14ac:dyDescent="0.35">
      <c r="A188" s="51"/>
      <c r="B188" s="51"/>
      <c r="C188" s="51"/>
      <c r="D188" s="51"/>
      <c r="E188" s="51"/>
      <c r="F188" s="51"/>
      <c r="G188" s="51"/>
      <c r="H188" s="52" t="s">
        <v>532</v>
      </c>
      <c r="I188" s="63" t="s">
        <v>537</v>
      </c>
      <c r="J188" s="18" t="s">
        <v>4</v>
      </c>
      <c r="K188" s="111">
        <v>76440675330455.781</v>
      </c>
      <c r="L188" s="53">
        <v>73346782404450.031</v>
      </c>
      <c r="M188" s="53">
        <v>71191065119784.922</v>
      </c>
      <c r="N188" s="53">
        <v>70682942646550.547</v>
      </c>
      <c r="O188" s="53">
        <v>70468747212898.016</v>
      </c>
      <c r="P188" s="53">
        <v>70216113544877.727</v>
      </c>
      <c r="Q188" s="53">
        <v>69897179386246.5</v>
      </c>
      <c r="R188" s="53">
        <v>69565895651474.477</v>
      </c>
      <c r="S188" s="53">
        <v>68909146867616.047</v>
      </c>
      <c r="T188" s="53">
        <v>68316556476654.82</v>
      </c>
      <c r="U188" s="53">
        <v>67829770011520.633</v>
      </c>
      <c r="V188" s="53">
        <v>67509250296244.117</v>
      </c>
      <c r="W188" s="53">
        <v>67227108834035.883</v>
      </c>
      <c r="X188" s="53">
        <v>66998592973658.352</v>
      </c>
      <c r="Y188" s="53">
        <v>66833283303702.102</v>
      </c>
      <c r="Z188" s="53">
        <v>66604417037456.883</v>
      </c>
      <c r="AA188" s="53">
        <v>66178694587917.063</v>
      </c>
      <c r="AB188" s="53">
        <v>65786523826760.281</v>
      </c>
      <c r="AC188" s="53">
        <v>65443394022456.25</v>
      </c>
      <c r="AD188" s="53">
        <v>65181460226307.859</v>
      </c>
      <c r="AE188" s="53">
        <v>64923412586209.703</v>
      </c>
      <c r="AF188" s="53">
        <v>64758523147763.477</v>
      </c>
      <c r="AG188" s="53">
        <v>64584135291353.117</v>
      </c>
      <c r="AH188" s="53">
        <v>64333194247783.023</v>
      </c>
      <c r="AI188" s="53">
        <v>63995331998801.438</v>
      </c>
      <c r="AJ188" s="53">
        <v>63631816326711.742</v>
      </c>
      <c r="AK188" s="53">
        <v>63243657518837.742</v>
      </c>
      <c r="AL188" s="53">
        <v>62878944631103.109</v>
      </c>
      <c r="AM188" s="53">
        <v>62544110533717.789</v>
      </c>
      <c r="AN188" s="53">
        <v>62176021446142.781</v>
      </c>
      <c r="AO188" s="53">
        <v>61852143437072.461</v>
      </c>
      <c r="AP188" s="53">
        <v>61518515210905.531</v>
      </c>
    </row>
    <row r="189" spans="1:42" ht="15.75" customHeight="1" x14ac:dyDescent="0.35">
      <c r="A189" s="51"/>
      <c r="B189" s="51"/>
      <c r="C189" s="51"/>
      <c r="D189" s="51"/>
      <c r="E189" s="51"/>
      <c r="F189" s="51"/>
      <c r="G189" s="51"/>
      <c r="H189" s="52" t="s">
        <v>533</v>
      </c>
      <c r="I189" s="63" t="s">
        <v>537</v>
      </c>
      <c r="J189" s="18" t="s">
        <v>5</v>
      </c>
      <c r="K189" s="111">
        <v>64280447487893.523</v>
      </c>
      <c r="L189" s="53">
        <v>63868221806876.711</v>
      </c>
      <c r="M189" s="53">
        <v>63819563577383.156</v>
      </c>
      <c r="N189" s="53">
        <v>63890989772632.578</v>
      </c>
      <c r="O189" s="53">
        <v>63873641048903.359</v>
      </c>
      <c r="P189" s="53">
        <v>63800296802399.359</v>
      </c>
      <c r="Q189" s="53">
        <v>63599857611813.367</v>
      </c>
      <c r="R189" s="53">
        <v>63410079945380.68</v>
      </c>
      <c r="S189" s="53">
        <v>63292840106049.508</v>
      </c>
      <c r="T189" s="53">
        <v>63307803973864.297</v>
      </c>
      <c r="U189" s="53">
        <v>63306153485399.078</v>
      </c>
      <c r="V189" s="53">
        <v>63200587020627.727</v>
      </c>
      <c r="W189" s="53">
        <v>63054832484007.359</v>
      </c>
      <c r="X189" s="53">
        <v>62890995791744.297</v>
      </c>
      <c r="Y189" s="53">
        <v>62887367855511.797</v>
      </c>
      <c r="Z189" s="53">
        <v>62882249804363.609</v>
      </c>
      <c r="AA189" s="53">
        <v>62901433707867.859</v>
      </c>
      <c r="AB189" s="53">
        <v>62805687352160.227</v>
      </c>
      <c r="AC189" s="53">
        <v>62800185938570.094</v>
      </c>
      <c r="AD189" s="53">
        <v>62842570246828.148</v>
      </c>
      <c r="AE189" s="53">
        <v>62855486770997.578</v>
      </c>
      <c r="AF189" s="53">
        <v>62872824394145.547</v>
      </c>
      <c r="AG189" s="53">
        <v>62938048705020.594</v>
      </c>
      <c r="AH189" s="53">
        <v>63061105034096.094</v>
      </c>
      <c r="AI189" s="53">
        <v>63199264458304.273</v>
      </c>
      <c r="AJ189" s="53">
        <v>63327479624198.594</v>
      </c>
      <c r="AK189" s="53">
        <v>63426595294457.172</v>
      </c>
      <c r="AL189" s="53">
        <v>63482615214951.438</v>
      </c>
      <c r="AM189" s="53">
        <v>63496642963501.609</v>
      </c>
      <c r="AN189" s="53">
        <v>63539034823724.227</v>
      </c>
      <c r="AO189" s="53">
        <v>63591741124849.727</v>
      </c>
      <c r="AP189" s="53">
        <v>63611664818255.141</v>
      </c>
    </row>
    <row r="190" spans="1:42" ht="15.75" customHeight="1" x14ac:dyDescent="0.35">
      <c r="A190" s="51"/>
      <c r="B190" s="51"/>
      <c r="C190" s="51"/>
      <c r="D190" s="51"/>
      <c r="E190" s="51"/>
      <c r="F190" s="51"/>
      <c r="G190" s="51"/>
      <c r="H190" s="51"/>
      <c r="I190" s="63" t="s">
        <v>537</v>
      </c>
      <c r="J190" s="18" t="s">
        <v>7</v>
      </c>
      <c r="K190" s="109">
        <v>0</v>
      </c>
      <c r="L190" s="54">
        <v>0</v>
      </c>
      <c r="M190" s="54">
        <v>0</v>
      </c>
      <c r="N190" s="54">
        <v>0</v>
      </c>
      <c r="O190" s="54">
        <v>0</v>
      </c>
      <c r="P190" s="54">
        <v>0</v>
      </c>
      <c r="Q190" s="54">
        <v>0</v>
      </c>
      <c r="R190" s="54">
        <v>0</v>
      </c>
      <c r="S190" s="54">
        <v>0</v>
      </c>
      <c r="T190" s="54">
        <v>0</v>
      </c>
      <c r="U190" s="54">
        <v>0</v>
      </c>
      <c r="V190" s="54">
        <v>0</v>
      </c>
      <c r="W190" s="54">
        <v>0</v>
      </c>
      <c r="X190" s="54">
        <v>0</v>
      </c>
      <c r="Y190" s="54">
        <v>0</v>
      </c>
      <c r="Z190" s="54">
        <v>0</v>
      </c>
      <c r="AA190" s="54">
        <v>0</v>
      </c>
      <c r="AB190" s="54">
        <v>0</v>
      </c>
      <c r="AC190" s="54">
        <v>0</v>
      </c>
      <c r="AD190" s="54">
        <v>0</v>
      </c>
      <c r="AE190" s="54">
        <v>0</v>
      </c>
      <c r="AF190" s="54">
        <v>0</v>
      </c>
      <c r="AG190" s="54">
        <v>0</v>
      </c>
      <c r="AH190" s="54">
        <v>0</v>
      </c>
      <c r="AI190" s="54">
        <v>0</v>
      </c>
      <c r="AJ190" s="54">
        <v>0</v>
      </c>
      <c r="AK190" s="54">
        <v>0</v>
      </c>
      <c r="AL190" s="54">
        <v>0</v>
      </c>
      <c r="AM190" s="54">
        <v>0</v>
      </c>
      <c r="AN190" s="54">
        <v>0</v>
      </c>
      <c r="AO190" s="54">
        <v>0</v>
      </c>
      <c r="AP190" s="54">
        <v>0</v>
      </c>
    </row>
    <row r="191" spans="1:42" ht="15.75" customHeight="1" x14ac:dyDescent="0.35">
      <c r="A191" s="51"/>
      <c r="B191" s="51"/>
      <c r="C191" s="51"/>
      <c r="D191" s="51"/>
      <c r="E191" s="51"/>
      <c r="F191" s="51"/>
      <c r="G191" s="51"/>
      <c r="H191" s="51"/>
      <c r="I191" s="63" t="s">
        <v>537</v>
      </c>
      <c r="J191" s="18" t="s">
        <v>8</v>
      </c>
      <c r="K191" s="109">
        <v>0</v>
      </c>
      <c r="L191" s="54">
        <v>0</v>
      </c>
      <c r="M191" s="54">
        <v>0</v>
      </c>
      <c r="N191" s="54">
        <v>0</v>
      </c>
      <c r="O191" s="54">
        <v>0</v>
      </c>
      <c r="P191" s="54">
        <v>0</v>
      </c>
      <c r="Q191" s="54">
        <v>0</v>
      </c>
      <c r="R191" s="54">
        <v>0</v>
      </c>
      <c r="S191" s="54">
        <v>0</v>
      </c>
      <c r="T191" s="54">
        <v>0</v>
      </c>
      <c r="U191" s="54">
        <v>0</v>
      </c>
      <c r="V191" s="54">
        <v>0</v>
      </c>
      <c r="W191" s="54">
        <v>0</v>
      </c>
      <c r="X191" s="54">
        <v>0</v>
      </c>
      <c r="Y191" s="54">
        <v>0</v>
      </c>
      <c r="Z191" s="54">
        <v>0</v>
      </c>
      <c r="AA191" s="54">
        <v>0</v>
      </c>
      <c r="AB191" s="54">
        <v>0</v>
      </c>
      <c r="AC191" s="54">
        <v>0</v>
      </c>
      <c r="AD191" s="54">
        <v>0</v>
      </c>
      <c r="AE191" s="54">
        <v>0</v>
      </c>
      <c r="AF191" s="54">
        <v>0</v>
      </c>
      <c r="AG191" s="54">
        <v>0</v>
      </c>
      <c r="AH191" s="54">
        <v>0</v>
      </c>
      <c r="AI191" s="54">
        <v>0</v>
      </c>
      <c r="AJ191" s="54">
        <v>0</v>
      </c>
      <c r="AK191" s="54">
        <v>0</v>
      </c>
      <c r="AL191" s="54">
        <v>0</v>
      </c>
      <c r="AM191" s="54">
        <v>0</v>
      </c>
      <c r="AN191" s="54">
        <v>0</v>
      </c>
      <c r="AO191" s="54">
        <v>0</v>
      </c>
      <c r="AP191" s="54">
        <v>0</v>
      </c>
    </row>
    <row r="192" spans="1:42" ht="15.75" customHeight="1" x14ac:dyDescent="0.35">
      <c r="A192" s="51"/>
      <c r="B192" s="51"/>
      <c r="C192" s="51"/>
      <c r="D192" s="51"/>
      <c r="E192" s="51"/>
      <c r="F192" s="51"/>
      <c r="G192" s="51"/>
      <c r="H192" s="51"/>
      <c r="I192" s="63" t="s">
        <v>537</v>
      </c>
      <c r="J192" s="18" t="s">
        <v>93</v>
      </c>
      <c r="K192" s="109">
        <v>0</v>
      </c>
      <c r="L192" s="54">
        <v>0</v>
      </c>
      <c r="M192" s="54">
        <v>0</v>
      </c>
      <c r="N192" s="54">
        <v>0</v>
      </c>
      <c r="O192" s="54">
        <v>0</v>
      </c>
      <c r="P192" s="54">
        <v>0</v>
      </c>
      <c r="Q192" s="54">
        <v>0</v>
      </c>
      <c r="R192" s="54">
        <v>0</v>
      </c>
      <c r="S192" s="54">
        <v>0</v>
      </c>
      <c r="T192" s="54">
        <v>0</v>
      </c>
      <c r="U192" s="54">
        <v>0</v>
      </c>
      <c r="V192" s="54">
        <v>0</v>
      </c>
      <c r="W192" s="54">
        <v>0</v>
      </c>
      <c r="X192" s="54">
        <v>0</v>
      </c>
      <c r="Y192" s="54">
        <v>0</v>
      </c>
      <c r="Z192" s="54">
        <v>0</v>
      </c>
      <c r="AA192" s="54">
        <v>0</v>
      </c>
      <c r="AB192" s="54">
        <v>0</v>
      </c>
      <c r="AC192" s="54">
        <v>0</v>
      </c>
      <c r="AD192" s="54">
        <v>0</v>
      </c>
      <c r="AE192" s="54">
        <v>0</v>
      </c>
      <c r="AF192" s="54">
        <v>0</v>
      </c>
      <c r="AG192" s="54">
        <v>0</v>
      </c>
      <c r="AH192" s="54">
        <v>0</v>
      </c>
      <c r="AI192" s="54">
        <v>0</v>
      </c>
      <c r="AJ192" s="54">
        <v>0</v>
      </c>
      <c r="AK192" s="54">
        <v>0</v>
      </c>
      <c r="AL192" s="54">
        <v>0</v>
      </c>
      <c r="AM192" s="54">
        <v>0</v>
      </c>
      <c r="AN192" s="54">
        <v>0</v>
      </c>
      <c r="AO192" s="54">
        <v>0</v>
      </c>
      <c r="AP192" s="54">
        <v>0</v>
      </c>
    </row>
    <row r="193" spans="1:42" ht="15.75" customHeight="1" x14ac:dyDescent="0.35">
      <c r="A193" s="51"/>
      <c r="B193" s="51"/>
      <c r="C193" s="51"/>
      <c r="D193" s="51"/>
      <c r="E193" s="51"/>
      <c r="F193" s="51"/>
      <c r="G193" s="51"/>
      <c r="H193" s="51"/>
      <c r="I193" s="63" t="s">
        <v>537</v>
      </c>
      <c r="J193" s="18" t="s">
        <v>94</v>
      </c>
      <c r="K193" s="109">
        <v>0</v>
      </c>
      <c r="L193" s="54">
        <v>0</v>
      </c>
      <c r="M193" s="54">
        <v>0</v>
      </c>
      <c r="N193" s="54">
        <v>0</v>
      </c>
      <c r="O193" s="54">
        <v>0</v>
      </c>
      <c r="P193" s="54">
        <v>0</v>
      </c>
      <c r="Q193" s="54">
        <v>0</v>
      </c>
      <c r="R193" s="54">
        <v>0</v>
      </c>
      <c r="S193" s="54">
        <v>0</v>
      </c>
      <c r="T193" s="54">
        <v>0</v>
      </c>
      <c r="U193" s="54">
        <v>0</v>
      </c>
      <c r="V193" s="54">
        <v>0</v>
      </c>
      <c r="W193" s="54">
        <v>0</v>
      </c>
      <c r="X193" s="54">
        <v>0</v>
      </c>
      <c r="Y193" s="54">
        <v>0</v>
      </c>
      <c r="Z193" s="54">
        <v>0</v>
      </c>
      <c r="AA193" s="54">
        <v>0</v>
      </c>
      <c r="AB193" s="54">
        <v>0</v>
      </c>
      <c r="AC193" s="54">
        <v>0</v>
      </c>
      <c r="AD193" s="54">
        <v>0</v>
      </c>
      <c r="AE193" s="54">
        <v>0</v>
      </c>
      <c r="AF193" s="54">
        <v>0</v>
      </c>
      <c r="AG193" s="54">
        <v>0</v>
      </c>
      <c r="AH193" s="54">
        <v>0</v>
      </c>
      <c r="AI193" s="54">
        <v>0</v>
      </c>
      <c r="AJ193" s="54">
        <v>0</v>
      </c>
      <c r="AK193" s="54">
        <v>0</v>
      </c>
      <c r="AL193" s="54">
        <v>0</v>
      </c>
      <c r="AM193" s="54">
        <v>0</v>
      </c>
      <c r="AN193" s="54">
        <v>0</v>
      </c>
      <c r="AO193" s="54">
        <v>0</v>
      </c>
      <c r="AP193" s="54">
        <v>0</v>
      </c>
    </row>
    <row r="194" spans="1:42" ht="15.75" customHeight="1" x14ac:dyDescent="0.35">
      <c r="A194" s="51"/>
      <c r="B194" s="51"/>
      <c r="C194" s="51"/>
      <c r="D194" s="51"/>
      <c r="E194" s="51"/>
      <c r="F194" s="51"/>
      <c r="G194" s="51"/>
      <c r="H194" s="52" t="s">
        <v>514</v>
      </c>
      <c r="I194" s="63" t="s">
        <v>537</v>
      </c>
      <c r="J194" s="18" t="s">
        <v>95</v>
      </c>
      <c r="K194" s="111">
        <v>0</v>
      </c>
      <c r="L194" s="53">
        <v>0</v>
      </c>
      <c r="M194" s="53">
        <v>0</v>
      </c>
      <c r="N194" s="53">
        <v>0</v>
      </c>
      <c r="O194" s="53">
        <v>0</v>
      </c>
      <c r="P194" s="53">
        <v>0</v>
      </c>
      <c r="Q194" s="53">
        <v>0</v>
      </c>
      <c r="R194" s="53">
        <v>0</v>
      </c>
      <c r="S194" s="53">
        <v>0</v>
      </c>
      <c r="T194" s="53">
        <v>0</v>
      </c>
      <c r="U194" s="53">
        <v>0</v>
      </c>
      <c r="V194" s="53">
        <v>0</v>
      </c>
      <c r="W194" s="53">
        <v>0</v>
      </c>
      <c r="X194" s="53">
        <v>0</v>
      </c>
      <c r="Y194" s="53">
        <v>0</v>
      </c>
      <c r="Z194" s="53">
        <v>0</v>
      </c>
      <c r="AA194" s="53">
        <v>0</v>
      </c>
      <c r="AB194" s="53">
        <v>0</v>
      </c>
      <c r="AC194" s="53">
        <v>0</v>
      </c>
      <c r="AD194" s="53">
        <v>0</v>
      </c>
      <c r="AE194" s="53">
        <v>0</v>
      </c>
      <c r="AF194" s="53">
        <v>0</v>
      </c>
      <c r="AG194" s="53">
        <v>0</v>
      </c>
      <c r="AH194" s="53">
        <v>0</v>
      </c>
      <c r="AI194" s="53">
        <v>0</v>
      </c>
      <c r="AJ194" s="53">
        <v>0</v>
      </c>
      <c r="AK194" s="53">
        <v>0</v>
      </c>
      <c r="AL194" s="53">
        <v>0</v>
      </c>
      <c r="AM194" s="53">
        <v>0</v>
      </c>
      <c r="AN194" s="53">
        <v>0</v>
      </c>
      <c r="AO194" s="53">
        <v>0</v>
      </c>
      <c r="AP194" s="53">
        <v>0</v>
      </c>
    </row>
    <row r="195" spans="1:42" ht="15.75" customHeight="1" x14ac:dyDescent="0.35">
      <c r="A195" s="51"/>
      <c r="B195" s="51"/>
      <c r="C195" s="51"/>
      <c r="D195" s="51"/>
      <c r="E195" s="51"/>
      <c r="F195" s="51"/>
      <c r="G195" s="51"/>
      <c r="H195" s="51"/>
      <c r="I195" s="63" t="s">
        <v>537</v>
      </c>
      <c r="J195" s="18" t="s">
        <v>96</v>
      </c>
      <c r="K195" s="109">
        <v>0</v>
      </c>
      <c r="L195" s="54">
        <v>0</v>
      </c>
      <c r="M195" s="54">
        <v>0</v>
      </c>
      <c r="N195" s="54">
        <v>0</v>
      </c>
      <c r="O195" s="54">
        <v>0</v>
      </c>
      <c r="P195" s="54">
        <v>0</v>
      </c>
      <c r="Q195" s="54">
        <v>0</v>
      </c>
      <c r="R195" s="54">
        <v>0</v>
      </c>
      <c r="S195" s="54">
        <v>0</v>
      </c>
      <c r="T195" s="54">
        <v>0</v>
      </c>
      <c r="U195" s="54">
        <v>0</v>
      </c>
      <c r="V195" s="54">
        <v>0</v>
      </c>
      <c r="W195" s="54">
        <v>0</v>
      </c>
      <c r="X195" s="54">
        <v>0</v>
      </c>
      <c r="Y195" s="54">
        <v>0</v>
      </c>
      <c r="Z195" s="54">
        <v>0</v>
      </c>
      <c r="AA195" s="54">
        <v>0</v>
      </c>
      <c r="AB195" s="54">
        <v>0</v>
      </c>
      <c r="AC195" s="54">
        <v>0</v>
      </c>
      <c r="AD195" s="54">
        <v>0</v>
      </c>
      <c r="AE195" s="54">
        <v>0</v>
      </c>
      <c r="AF195" s="54">
        <v>0</v>
      </c>
      <c r="AG195" s="54">
        <v>0</v>
      </c>
      <c r="AH195" s="54">
        <v>0</v>
      </c>
      <c r="AI195" s="54">
        <v>0</v>
      </c>
      <c r="AJ195" s="54">
        <v>0</v>
      </c>
      <c r="AK195" s="54">
        <v>0</v>
      </c>
      <c r="AL195" s="54">
        <v>0</v>
      </c>
      <c r="AM195" s="54">
        <v>0</v>
      </c>
      <c r="AN195" s="54">
        <v>0</v>
      </c>
      <c r="AO195" s="54">
        <v>0</v>
      </c>
      <c r="AP195" s="54">
        <v>0</v>
      </c>
    </row>
    <row r="196" spans="1:42" ht="15.75" customHeight="1" x14ac:dyDescent="0.35">
      <c r="A196" s="51"/>
      <c r="B196" s="51"/>
      <c r="C196" s="51"/>
      <c r="D196" s="51"/>
      <c r="E196" s="51"/>
      <c r="F196" s="51"/>
      <c r="G196" s="51"/>
      <c r="H196" s="51"/>
      <c r="I196" s="61"/>
      <c r="J196" s="51"/>
      <c r="K196" s="109"/>
      <c r="L196" s="51"/>
      <c r="M196" s="51"/>
      <c r="N196" s="51"/>
      <c r="AO196" s="51"/>
      <c r="AP196" s="51"/>
    </row>
    <row r="197" spans="1:42" ht="15.75" customHeight="1" x14ac:dyDescent="0.35">
      <c r="A197" s="51"/>
      <c r="B197" s="51"/>
      <c r="C197" s="51"/>
      <c r="D197" s="51"/>
      <c r="E197" s="51"/>
      <c r="F197" s="51"/>
      <c r="G197" s="51"/>
      <c r="H197" s="51"/>
      <c r="I197" s="61"/>
      <c r="J197" s="51"/>
      <c r="K197" s="109"/>
      <c r="L197" s="51"/>
      <c r="M197" s="51"/>
      <c r="N197" s="51"/>
      <c r="AO197" s="51"/>
      <c r="AP197" s="51"/>
    </row>
    <row r="198" spans="1:42" ht="15.75" customHeight="1" x14ac:dyDescent="0.35">
      <c r="A198" s="51"/>
      <c r="B198" s="51"/>
      <c r="C198" s="51"/>
      <c r="D198" s="51"/>
      <c r="E198" s="51"/>
      <c r="F198" s="51"/>
      <c r="G198" s="51"/>
      <c r="H198" s="51"/>
      <c r="I198" s="61"/>
      <c r="J198" s="51"/>
      <c r="K198" s="109"/>
      <c r="L198" s="51"/>
      <c r="M198" s="51"/>
      <c r="N198" s="51"/>
      <c r="AO198" s="51"/>
      <c r="AP198" s="51"/>
    </row>
    <row r="199" spans="1:42" ht="15.75" customHeight="1" x14ac:dyDescent="0.35">
      <c r="A199" s="51"/>
      <c r="B199" s="51"/>
      <c r="C199" s="51"/>
      <c r="D199" s="51"/>
      <c r="E199" s="51"/>
      <c r="F199" s="51"/>
      <c r="G199" s="51"/>
      <c r="H199" s="51"/>
      <c r="I199" s="61"/>
      <c r="J199" s="51"/>
      <c r="K199" s="109"/>
      <c r="L199" s="51"/>
      <c r="M199" s="51"/>
      <c r="N199" s="51"/>
      <c r="AO199" s="51"/>
      <c r="AP199" s="51"/>
    </row>
    <row r="200" spans="1:42" ht="15.75" customHeight="1" x14ac:dyDescent="0.35">
      <c r="A200" s="51"/>
      <c r="B200" s="51"/>
      <c r="C200" s="51"/>
      <c r="D200" s="51"/>
      <c r="E200" s="51"/>
      <c r="F200" s="51"/>
      <c r="G200" s="51"/>
      <c r="H200" s="51"/>
      <c r="I200" s="61"/>
      <c r="J200" s="51"/>
      <c r="K200" s="109"/>
      <c r="L200" s="51"/>
      <c r="M200" s="51"/>
      <c r="N200" s="51"/>
      <c r="AO200" s="51"/>
      <c r="AP200" s="51"/>
    </row>
    <row r="201" spans="1:42" ht="15.75" customHeight="1" x14ac:dyDescent="0.35">
      <c r="A201" s="51"/>
      <c r="B201" s="51"/>
      <c r="C201" s="51"/>
      <c r="D201" s="51"/>
      <c r="E201" s="51"/>
      <c r="F201" s="51"/>
      <c r="G201" s="51"/>
      <c r="H201" s="51"/>
      <c r="I201" s="61"/>
      <c r="J201" s="51"/>
      <c r="K201" s="109"/>
      <c r="L201" s="51"/>
      <c r="M201" s="51"/>
      <c r="N201" s="51"/>
      <c r="AO201" s="51"/>
      <c r="AP201" s="51"/>
    </row>
    <row r="202" spans="1:42" ht="15.75" customHeight="1" x14ac:dyDescent="0.35">
      <c r="A202" s="51"/>
      <c r="B202" s="51"/>
      <c r="C202" s="51"/>
      <c r="D202" s="51"/>
      <c r="E202" s="51"/>
      <c r="F202" s="51"/>
      <c r="G202" s="51"/>
      <c r="H202" s="51"/>
      <c r="I202" s="61"/>
      <c r="J202" s="51"/>
      <c r="K202" s="109"/>
      <c r="L202" s="51"/>
      <c r="M202" s="51"/>
      <c r="N202" s="51"/>
      <c r="AO202" s="51"/>
      <c r="AP202" s="51"/>
    </row>
    <row r="203" spans="1:42" ht="15.75" customHeight="1" x14ac:dyDescent="0.35">
      <c r="A203" s="51"/>
      <c r="B203" s="51"/>
      <c r="C203" s="51"/>
      <c r="D203" s="51"/>
      <c r="E203" s="51"/>
      <c r="F203" s="51"/>
      <c r="G203" s="51"/>
      <c r="H203" s="51"/>
      <c r="I203" s="61"/>
      <c r="J203" s="51"/>
      <c r="K203" s="109"/>
      <c r="L203" s="51"/>
      <c r="M203" s="51"/>
      <c r="N203" s="51"/>
      <c r="AO203" s="51"/>
      <c r="AP203" s="51"/>
    </row>
    <row r="204" spans="1:42" ht="15.75" customHeight="1" x14ac:dyDescent="0.35">
      <c r="A204" s="51"/>
      <c r="B204" s="51"/>
      <c r="C204" s="51"/>
      <c r="D204" s="51"/>
      <c r="E204" s="51"/>
      <c r="F204" s="51"/>
      <c r="G204" s="51"/>
      <c r="H204" s="51"/>
      <c r="I204" s="61"/>
      <c r="J204" s="51"/>
      <c r="K204" s="109"/>
      <c r="L204" s="51"/>
      <c r="M204" s="51"/>
      <c r="N204" s="51"/>
      <c r="AO204" s="51"/>
      <c r="AP204" s="51"/>
    </row>
    <row r="205" spans="1:42" ht="15.75" customHeight="1" x14ac:dyDescent="0.35">
      <c r="A205" s="51"/>
      <c r="B205" s="51"/>
      <c r="C205" s="51"/>
      <c r="D205" s="51"/>
      <c r="E205" s="51"/>
      <c r="F205" s="51"/>
      <c r="G205" s="51"/>
      <c r="H205" s="51"/>
      <c r="I205" s="61"/>
      <c r="J205" s="51"/>
      <c r="K205" s="109"/>
      <c r="L205" s="51"/>
      <c r="M205" s="51"/>
      <c r="N205" s="51"/>
      <c r="AO205" s="51"/>
      <c r="AP205" s="51"/>
    </row>
    <row r="206" spans="1:42" ht="15.75" customHeight="1" x14ac:dyDescent="0.35">
      <c r="A206" s="51"/>
      <c r="B206" s="51"/>
      <c r="C206" s="51"/>
      <c r="D206" s="51"/>
      <c r="E206" s="51"/>
      <c r="F206" s="51"/>
      <c r="G206" s="51"/>
      <c r="H206" s="51"/>
      <c r="I206" s="61"/>
      <c r="J206" s="51"/>
      <c r="K206" s="109"/>
      <c r="L206" s="51"/>
      <c r="M206" s="51"/>
      <c r="N206" s="51"/>
      <c r="AO206" s="51"/>
      <c r="AP206" s="51"/>
    </row>
    <row r="207" spans="1:42" ht="15.75" customHeight="1" x14ac:dyDescent="0.35">
      <c r="A207" s="51"/>
      <c r="B207" s="51"/>
      <c r="C207" s="51"/>
      <c r="D207" s="51"/>
      <c r="E207" s="51"/>
      <c r="F207" s="51"/>
      <c r="G207" s="51"/>
      <c r="H207" s="51"/>
      <c r="I207" s="61"/>
      <c r="J207" s="51"/>
      <c r="K207" s="109"/>
      <c r="L207" s="51"/>
      <c r="M207" s="51"/>
      <c r="N207" s="51"/>
      <c r="AO207" s="51"/>
      <c r="AP207" s="51"/>
    </row>
    <row r="208" spans="1:42" ht="15.75" customHeight="1" x14ac:dyDescent="0.35">
      <c r="A208" s="51"/>
      <c r="B208" s="51"/>
      <c r="C208" s="51"/>
      <c r="D208" s="51"/>
      <c r="E208" s="51"/>
      <c r="F208" s="51"/>
      <c r="G208" s="51"/>
      <c r="H208" s="51"/>
      <c r="I208" s="61"/>
      <c r="J208" s="51"/>
      <c r="K208" s="109"/>
      <c r="L208" s="51"/>
      <c r="M208" s="51"/>
      <c r="N208" s="51"/>
      <c r="AO208" s="51"/>
      <c r="AP208" s="51"/>
    </row>
    <row r="209" spans="1:42" ht="15.75" customHeight="1" x14ac:dyDescent="0.35">
      <c r="A209" s="51"/>
      <c r="B209" s="51"/>
      <c r="C209" s="51"/>
      <c r="D209" s="51"/>
      <c r="E209" s="51"/>
      <c r="F209" s="51"/>
      <c r="G209" s="51"/>
      <c r="H209" s="51"/>
      <c r="I209" s="61"/>
      <c r="J209" s="51"/>
      <c r="K209" s="109"/>
      <c r="L209" s="51"/>
      <c r="M209" s="51"/>
      <c r="N209" s="51"/>
      <c r="AO209" s="51"/>
      <c r="AP209" s="51"/>
    </row>
    <row r="210" spans="1:42" ht="15.75" customHeight="1" x14ac:dyDescent="0.35">
      <c r="A210" s="51"/>
      <c r="B210" s="51"/>
      <c r="C210" s="51"/>
      <c r="D210" s="51"/>
      <c r="E210" s="51"/>
      <c r="F210" s="51"/>
      <c r="G210" s="51"/>
      <c r="H210" s="51"/>
      <c r="I210" s="61"/>
      <c r="J210" s="51"/>
      <c r="K210" s="109"/>
      <c r="L210" s="51"/>
      <c r="M210" s="51"/>
      <c r="N210" s="51"/>
      <c r="AO210" s="51"/>
      <c r="AP210" s="51"/>
    </row>
    <row r="211" spans="1:42" ht="15.75" customHeight="1" x14ac:dyDescent="0.35">
      <c r="A211" s="51"/>
      <c r="B211" s="51"/>
      <c r="C211" s="51"/>
      <c r="D211" s="51"/>
      <c r="E211" s="51"/>
      <c r="F211" s="51"/>
      <c r="G211" s="51"/>
      <c r="H211" s="51"/>
      <c r="I211" s="61"/>
      <c r="J211" s="51"/>
      <c r="K211" s="109"/>
      <c r="L211" s="51"/>
      <c r="M211" s="51"/>
      <c r="N211" s="51"/>
      <c r="AO211" s="51"/>
      <c r="AP211" s="51"/>
    </row>
    <row r="212" spans="1:42" ht="15.75" customHeight="1" x14ac:dyDescent="0.35">
      <c r="A212" s="51"/>
      <c r="B212" s="51"/>
      <c r="C212" s="51"/>
      <c r="D212" s="51"/>
      <c r="E212" s="51"/>
      <c r="F212" s="51"/>
      <c r="G212" s="51"/>
      <c r="H212" s="51"/>
      <c r="I212" s="61"/>
      <c r="J212" s="51"/>
      <c r="K212" s="109"/>
      <c r="L212" s="51"/>
      <c r="M212" s="51"/>
      <c r="N212" s="51"/>
      <c r="AO212" s="51"/>
      <c r="AP212" s="51"/>
    </row>
    <row r="213" spans="1:42" ht="15.75" customHeight="1" x14ac:dyDescent="0.35">
      <c r="A213" s="51"/>
      <c r="B213" s="51"/>
      <c r="C213" s="51"/>
      <c r="D213" s="51"/>
      <c r="E213" s="51"/>
      <c r="F213" s="51"/>
      <c r="G213" s="51"/>
      <c r="H213" s="51"/>
      <c r="I213" s="61"/>
      <c r="J213" s="51"/>
      <c r="K213" s="109"/>
      <c r="L213" s="51"/>
      <c r="M213" s="51"/>
      <c r="N213" s="51"/>
      <c r="AO213" s="51"/>
      <c r="AP213" s="51"/>
    </row>
    <row r="214" spans="1:42" ht="15.75" customHeight="1" x14ac:dyDescent="0.35">
      <c r="A214" s="51"/>
      <c r="B214" s="51"/>
      <c r="C214" s="51"/>
      <c r="D214" s="51"/>
      <c r="E214" s="51"/>
      <c r="F214" s="51"/>
      <c r="G214" s="51"/>
      <c r="H214" s="51"/>
      <c r="I214" s="61"/>
      <c r="J214" s="51"/>
      <c r="K214" s="109"/>
      <c r="L214" s="51"/>
      <c r="M214" s="51"/>
      <c r="N214" s="51"/>
      <c r="AO214" s="51"/>
      <c r="AP214" s="51"/>
    </row>
    <row r="215" spans="1:42" ht="15.75" customHeight="1" x14ac:dyDescent="0.35">
      <c r="A215" s="51"/>
      <c r="B215" s="51"/>
      <c r="C215" s="51"/>
      <c r="D215" s="51"/>
      <c r="E215" s="51"/>
      <c r="F215" s="51"/>
      <c r="G215" s="51"/>
      <c r="H215" s="51"/>
      <c r="I215" s="61"/>
      <c r="J215" s="51"/>
      <c r="K215" s="109"/>
      <c r="L215" s="51"/>
      <c r="M215" s="51"/>
      <c r="N215" s="51"/>
      <c r="AO215" s="51"/>
      <c r="AP215" s="51"/>
    </row>
    <row r="216" spans="1:42" ht="15.75" customHeight="1" x14ac:dyDescent="0.35">
      <c r="A216" s="51"/>
      <c r="B216" s="51"/>
      <c r="C216" s="51"/>
      <c r="D216" s="51"/>
      <c r="E216" s="51"/>
      <c r="F216" s="51"/>
      <c r="G216" s="51"/>
      <c r="H216" s="51"/>
      <c r="I216" s="61"/>
      <c r="J216" s="51"/>
      <c r="K216" s="109"/>
      <c r="L216" s="51"/>
      <c r="M216" s="51"/>
      <c r="N216" s="51"/>
      <c r="AO216" s="51"/>
      <c r="AP216" s="51"/>
    </row>
    <row r="217" spans="1:42" ht="15.75" customHeight="1" x14ac:dyDescent="0.35">
      <c r="A217" s="51"/>
      <c r="B217" s="51"/>
      <c r="C217" s="51"/>
      <c r="D217" s="51"/>
      <c r="E217" s="51"/>
      <c r="F217" s="51"/>
      <c r="G217" s="51"/>
      <c r="H217" s="51"/>
      <c r="I217" s="61"/>
      <c r="J217" s="51"/>
      <c r="K217" s="109"/>
      <c r="L217" s="51"/>
      <c r="M217" s="51"/>
      <c r="N217" s="51"/>
      <c r="AO217" s="51"/>
      <c r="AP217" s="51"/>
    </row>
    <row r="218" spans="1:42" ht="15.75" customHeight="1" x14ac:dyDescent="0.35">
      <c r="A218" s="51"/>
      <c r="B218" s="51"/>
      <c r="C218" s="51"/>
      <c r="D218" s="51"/>
      <c r="E218" s="51"/>
      <c r="F218" s="51"/>
      <c r="G218" s="51"/>
      <c r="H218" s="51"/>
      <c r="I218" s="61"/>
      <c r="J218" s="51"/>
      <c r="K218" s="109"/>
      <c r="L218" s="51"/>
      <c r="M218" s="51"/>
      <c r="N218" s="51"/>
      <c r="AO218" s="51"/>
      <c r="AP218" s="51"/>
    </row>
    <row r="219" spans="1:42" ht="15.75" customHeight="1" x14ac:dyDescent="0.35">
      <c r="A219" s="51"/>
      <c r="B219" s="51"/>
      <c r="C219" s="51"/>
      <c r="D219" s="51"/>
      <c r="E219" s="51"/>
      <c r="F219" s="51"/>
      <c r="G219" s="51"/>
      <c r="H219" s="51"/>
      <c r="I219" s="61"/>
      <c r="J219" s="51"/>
      <c r="K219" s="109"/>
      <c r="L219" s="51"/>
      <c r="M219" s="51"/>
      <c r="N219" s="51"/>
      <c r="AO219" s="51"/>
      <c r="AP219" s="51"/>
    </row>
    <row r="220" spans="1:42" ht="15.75" customHeight="1" x14ac:dyDescent="0.35">
      <c r="A220" s="51"/>
      <c r="B220" s="51"/>
      <c r="C220" s="51"/>
      <c r="D220" s="51"/>
      <c r="E220" s="51"/>
      <c r="F220" s="51"/>
      <c r="G220" s="51"/>
      <c r="H220" s="51"/>
      <c r="I220" s="61"/>
      <c r="J220" s="51"/>
      <c r="K220" s="109"/>
      <c r="L220" s="51"/>
      <c r="M220" s="51"/>
      <c r="N220" s="51"/>
      <c r="AO220" s="51"/>
      <c r="AP220" s="51"/>
    </row>
    <row r="221" spans="1:42" ht="15.75" customHeight="1" x14ac:dyDescent="0.35">
      <c r="A221" s="51"/>
      <c r="B221" s="51"/>
      <c r="C221" s="51"/>
      <c r="D221" s="51"/>
      <c r="E221" s="51"/>
      <c r="F221" s="51"/>
      <c r="G221" s="51"/>
      <c r="H221" s="51"/>
      <c r="I221" s="61"/>
      <c r="J221" s="51"/>
      <c r="K221" s="109"/>
      <c r="L221" s="51"/>
      <c r="M221" s="51"/>
      <c r="N221" s="51"/>
      <c r="AO221" s="51"/>
      <c r="AP221" s="51"/>
    </row>
    <row r="222" spans="1:42" ht="15.75" customHeight="1" x14ac:dyDescent="0.35">
      <c r="A222" s="51"/>
      <c r="B222" s="51"/>
      <c r="C222" s="51"/>
      <c r="D222" s="51"/>
      <c r="E222" s="51"/>
      <c r="F222" s="51"/>
      <c r="G222" s="51"/>
      <c r="H222" s="51"/>
      <c r="I222" s="61"/>
      <c r="J222" s="51"/>
      <c r="K222" s="109"/>
      <c r="L222" s="51"/>
      <c r="M222" s="51"/>
      <c r="N222" s="51"/>
      <c r="AO222" s="51"/>
      <c r="AP222" s="51"/>
    </row>
    <row r="223" spans="1:42" ht="15.75" customHeight="1" x14ac:dyDescent="0.35">
      <c r="A223" s="51"/>
      <c r="B223" s="51"/>
      <c r="C223" s="51"/>
      <c r="D223" s="51"/>
      <c r="E223" s="51"/>
      <c r="F223" s="51"/>
      <c r="G223" s="51"/>
      <c r="H223" s="51"/>
      <c r="I223" s="61"/>
      <c r="J223" s="51"/>
      <c r="K223" s="109"/>
      <c r="L223" s="51"/>
      <c r="M223" s="51"/>
      <c r="N223" s="51"/>
      <c r="AO223" s="51"/>
      <c r="AP223" s="51"/>
    </row>
    <row r="224" spans="1:42" ht="15.75" customHeight="1" x14ac:dyDescent="0.35">
      <c r="A224" s="51"/>
      <c r="B224" s="51"/>
      <c r="C224" s="51"/>
      <c r="D224" s="51"/>
      <c r="E224" s="51"/>
      <c r="F224" s="51"/>
      <c r="G224" s="51"/>
      <c r="H224" s="51"/>
      <c r="I224" s="61"/>
      <c r="J224" s="51"/>
      <c r="K224" s="109"/>
      <c r="L224" s="51"/>
      <c r="M224" s="51"/>
      <c r="N224" s="51"/>
      <c r="AO224" s="51"/>
      <c r="AP224" s="51"/>
    </row>
    <row r="225" spans="1:42" ht="15.75" customHeight="1" x14ac:dyDescent="0.35">
      <c r="A225" s="51"/>
      <c r="B225" s="51"/>
      <c r="C225" s="51"/>
      <c r="D225" s="51"/>
      <c r="E225" s="51"/>
      <c r="F225" s="51"/>
      <c r="G225" s="51"/>
      <c r="H225" s="51"/>
      <c r="I225" s="61"/>
      <c r="J225" s="51"/>
      <c r="K225" s="109"/>
      <c r="L225" s="51"/>
      <c r="M225" s="51"/>
      <c r="N225" s="51"/>
      <c r="AO225" s="51"/>
      <c r="AP225" s="51"/>
    </row>
    <row r="226" spans="1:42" ht="15.75" customHeight="1" x14ac:dyDescent="0.35">
      <c r="A226" s="51"/>
      <c r="B226" s="51"/>
      <c r="C226" s="51"/>
      <c r="D226" s="51"/>
      <c r="E226" s="51"/>
      <c r="F226" s="51"/>
      <c r="G226" s="51"/>
      <c r="H226" s="51"/>
      <c r="I226" s="61"/>
      <c r="J226" s="51"/>
      <c r="K226" s="109"/>
      <c r="L226" s="51"/>
      <c r="M226" s="51"/>
      <c r="N226" s="51"/>
      <c r="AO226" s="51"/>
      <c r="AP226" s="51"/>
    </row>
    <row r="227" spans="1:42" ht="15.75" customHeight="1" x14ac:dyDescent="0.35">
      <c r="A227" s="51"/>
      <c r="B227" s="51"/>
      <c r="C227" s="51"/>
      <c r="D227" s="51"/>
      <c r="E227" s="51"/>
      <c r="F227" s="51"/>
      <c r="G227" s="51"/>
      <c r="H227" s="51"/>
      <c r="I227" s="61"/>
      <c r="J227" s="51"/>
      <c r="K227" s="109"/>
      <c r="L227" s="51"/>
      <c r="M227" s="51"/>
      <c r="N227" s="51"/>
      <c r="AO227" s="51"/>
      <c r="AP227" s="51"/>
    </row>
    <row r="228" spans="1:42" ht="15.75" customHeight="1" x14ac:dyDescent="0.35">
      <c r="A228" s="51"/>
      <c r="B228" s="51"/>
      <c r="C228" s="51"/>
      <c r="D228" s="51"/>
      <c r="E228" s="51"/>
      <c r="F228" s="51"/>
      <c r="G228" s="51"/>
      <c r="H228" s="51"/>
      <c r="I228" s="61"/>
      <c r="J228" s="51"/>
      <c r="K228" s="109"/>
      <c r="L228" s="51"/>
      <c r="M228" s="51"/>
      <c r="N228" s="51"/>
      <c r="AO228" s="51"/>
      <c r="AP228" s="51"/>
    </row>
    <row r="229" spans="1:42" ht="15.75" customHeight="1" x14ac:dyDescent="0.35">
      <c r="A229" s="51"/>
      <c r="B229" s="51"/>
      <c r="C229" s="51"/>
      <c r="D229" s="51"/>
      <c r="E229" s="51"/>
      <c r="F229" s="51"/>
      <c r="G229" s="51"/>
      <c r="H229" s="51"/>
      <c r="I229" s="61"/>
      <c r="J229" s="51"/>
      <c r="K229" s="109"/>
      <c r="L229" s="51"/>
      <c r="M229" s="51"/>
      <c r="N229" s="51"/>
      <c r="AO229" s="51"/>
      <c r="AP229" s="51"/>
    </row>
    <row r="230" spans="1:42" ht="15.75" customHeight="1" x14ac:dyDescent="0.35">
      <c r="A230" s="51"/>
      <c r="B230" s="51"/>
      <c r="C230" s="51"/>
      <c r="D230" s="51"/>
      <c r="E230" s="51"/>
      <c r="F230" s="51"/>
      <c r="G230" s="51"/>
      <c r="H230" s="51"/>
      <c r="I230" s="61"/>
      <c r="J230" s="51"/>
      <c r="K230" s="109"/>
      <c r="L230" s="51"/>
      <c r="M230" s="51"/>
      <c r="N230" s="51"/>
      <c r="AO230" s="51"/>
      <c r="AP230" s="51"/>
    </row>
    <row r="231" spans="1:42" ht="15.75" customHeight="1" x14ac:dyDescent="0.35">
      <c r="A231" s="51"/>
      <c r="B231" s="51"/>
      <c r="C231" s="51"/>
      <c r="D231" s="51"/>
      <c r="E231" s="51"/>
      <c r="F231" s="51"/>
      <c r="G231" s="51"/>
      <c r="H231" s="51"/>
      <c r="I231" s="61"/>
      <c r="J231" s="51"/>
      <c r="K231" s="109"/>
      <c r="L231" s="51"/>
      <c r="M231" s="51"/>
      <c r="N231" s="51"/>
      <c r="AO231" s="51"/>
      <c r="AP231" s="51"/>
    </row>
    <row r="232" spans="1:42" ht="15.75" customHeight="1" x14ac:dyDescent="0.35">
      <c r="A232" s="51"/>
      <c r="B232" s="51"/>
      <c r="C232" s="51"/>
      <c r="D232" s="51"/>
      <c r="E232" s="51"/>
      <c r="F232" s="51"/>
      <c r="G232" s="51"/>
      <c r="H232" s="51"/>
      <c r="I232" s="61"/>
      <c r="J232" s="51"/>
      <c r="K232" s="109"/>
      <c r="L232" s="51"/>
      <c r="M232" s="51"/>
      <c r="N232" s="51"/>
      <c r="AO232" s="51"/>
      <c r="AP232" s="51"/>
    </row>
    <row r="233" spans="1:42" ht="15.75" customHeight="1" x14ac:dyDescent="0.35">
      <c r="A233" s="51"/>
      <c r="B233" s="51"/>
      <c r="C233" s="51"/>
      <c r="D233" s="51"/>
      <c r="E233" s="51"/>
      <c r="F233" s="51"/>
      <c r="G233" s="51"/>
      <c r="H233" s="51"/>
      <c r="I233" s="61"/>
      <c r="J233" s="51"/>
      <c r="K233" s="109"/>
      <c r="L233" s="51"/>
      <c r="M233" s="51"/>
      <c r="N233" s="51"/>
      <c r="AO233" s="51"/>
      <c r="AP233" s="51"/>
    </row>
    <row r="234" spans="1:42" ht="15.75" customHeight="1" x14ac:dyDescent="0.35">
      <c r="A234" s="51"/>
      <c r="B234" s="51"/>
      <c r="C234" s="51"/>
      <c r="D234" s="51"/>
      <c r="E234" s="51"/>
      <c r="F234" s="51"/>
      <c r="G234" s="51"/>
      <c r="H234" s="51"/>
      <c r="I234" s="61"/>
      <c r="J234" s="51"/>
      <c r="K234" s="109"/>
      <c r="L234" s="51"/>
      <c r="M234" s="51"/>
      <c r="N234" s="51"/>
      <c r="AO234" s="51"/>
      <c r="AP234" s="51"/>
    </row>
    <row r="235" spans="1:42" ht="15.75" customHeight="1" x14ac:dyDescent="0.35">
      <c r="A235" s="51"/>
      <c r="B235" s="51"/>
      <c r="C235" s="51"/>
      <c r="D235" s="51"/>
      <c r="E235" s="51"/>
      <c r="F235" s="51"/>
      <c r="G235" s="51"/>
      <c r="H235" s="51"/>
      <c r="I235" s="61"/>
      <c r="J235" s="51"/>
      <c r="K235" s="109"/>
      <c r="L235" s="51"/>
      <c r="M235" s="51"/>
      <c r="N235" s="51"/>
      <c r="AO235" s="51"/>
      <c r="AP235" s="51"/>
    </row>
    <row r="236" spans="1:42" ht="15.75" customHeight="1" x14ac:dyDescent="0.35">
      <c r="A236" s="51"/>
      <c r="B236" s="51"/>
      <c r="C236" s="51"/>
      <c r="D236" s="51"/>
      <c r="E236" s="51"/>
      <c r="F236" s="51"/>
      <c r="G236" s="51"/>
      <c r="H236" s="51"/>
      <c r="I236" s="61"/>
      <c r="J236" s="51"/>
      <c r="K236" s="109"/>
      <c r="L236" s="51"/>
      <c r="M236" s="51"/>
      <c r="N236" s="51"/>
      <c r="AO236" s="51"/>
      <c r="AP236" s="51"/>
    </row>
    <row r="237" spans="1:42" ht="15.75" customHeight="1" x14ac:dyDescent="0.35">
      <c r="A237" s="51"/>
      <c r="B237" s="51"/>
      <c r="C237" s="51"/>
      <c r="D237" s="51"/>
      <c r="E237" s="51"/>
      <c r="F237" s="51"/>
      <c r="G237" s="51"/>
      <c r="H237" s="51"/>
      <c r="I237" s="61"/>
      <c r="J237" s="51"/>
      <c r="K237" s="109"/>
      <c r="L237" s="51"/>
      <c r="M237" s="51"/>
      <c r="N237" s="51"/>
      <c r="AO237" s="51"/>
      <c r="AP237" s="51"/>
    </row>
    <row r="238" spans="1:42" ht="15.75" customHeight="1" x14ac:dyDescent="0.35">
      <c r="A238" s="51"/>
      <c r="B238" s="51"/>
      <c r="C238" s="51"/>
      <c r="D238" s="51"/>
      <c r="E238" s="51"/>
      <c r="F238" s="51"/>
      <c r="G238" s="51"/>
      <c r="H238" s="51"/>
      <c r="I238" s="61"/>
      <c r="J238" s="51"/>
      <c r="K238" s="109"/>
      <c r="L238" s="51"/>
      <c r="M238" s="51"/>
      <c r="N238" s="51"/>
      <c r="AO238" s="51"/>
      <c r="AP238" s="51"/>
    </row>
    <row r="239" spans="1:42" ht="15.75" customHeight="1" x14ac:dyDescent="0.35">
      <c r="A239" s="51"/>
      <c r="B239" s="51"/>
      <c r="C239" s="51"/>
      <c r="D239" s="51"/>
      <c r="E239" s="51"/>
      <c r="F239" s="51"/>
      <c r="G239" s="51"/>
      <c r="H239" s="51"/>
      <c r="I239" s="61"/>
      <c r="J239" s="51"/>
      <c r="K239" s="109"/>
      <c r="L239" s="51"/>
      <c r="M239" s="51"/>
      <c r="N239" s="51"/>
      <c r="AO239" s="51"/>
      <c r="AP239" s="51"/>
    </row>
    <row r="240" spans="1:42" ht="15.75" customHeight="1" x14ac:dyDescent="0.35">
      <c r="A240" s="51"/>
      <c r="B240" s="51"/>
      <c r="C240" s="51"/>
      <c r="D240" s="51"/>
      <c r="E240" s="51"/>
      <c r="F240" s="51"/>
      <c r="G240" s="51"/>
      <c r="H240" s="51"/>
      <c r="I240" s="61"/>
      <c r="J240" s="51"/>
      <c r="K240" s="109"/>
      <c r="L240" s="51"/>
      <c r="M240" s="51"/>
      <c r="N240" s="51"/>
      <c r="AO240" s="51"/>
      <c r="AP240" s="51"/>
    </row>
    <row r="241" spans="1:42" ht="15.75" customHeight="1" x14ac:dyDescent="0.35">
      <c r="A241" s="51"/>
      <c r="B241" s="51"/>
      <c r="C241" s="51"/>
      <c r="D241" s="51"/>
      <c r="E241" s="51"/>
      <c r="F241" s="51"/>
      <c r="G241" s="51"/>
      <c r="H241" s="51"/>
      <c r="I241" s="61"/>
      <c r="J241" s="51"/>
      <c r="K241" s="109"/>
      <c r="L241" s="51"/>
      <c r="M241" s="51"/>
      <c r="N241" s="51"/>
      <c r="AO241" s="51"/>
      <c r="AP241" s="51"/>
    </row>
    <row r="242" spans="1:42" ht="15.75" customHeight="1" x14ac:dyDescent="0.35">
      <c r="A242" s="51"/>
      <c r="B242" s="51"/>
      <c r="C242" s="51"/>
      <c r="D242" s="51"/>
      <c r="E242" s="51"/>
      <c r="F242" s="51"/>
      <c r="G242" s="51"/>
      <c r="H242" s="51"/>
      <c r="I242" s="61"/>
      <c r="J242" s="51"/>
      <c r="K242" s="109"/>
      <c r="L242" s="51"/>
      <c r="M242" s="51"/>
      <c r="N242" s="51"/>
      <c r="AO242" s="51"/>
      <c r="AP242" s="51"/>
    </row>
    <row r="243" spans="1:42" ht="15.75" customHeight="1" x14ac:dyDescent="0.35">
      <c r="A243" s="51"/>
      <c r="B243" s="51"/>
      <c r="C243" s="51"/>
      <c r="D243" s="51"/>
      <c r="E243" s="51"/>
      <c r="F243" s="51"/>
      <c r="G243" s="51"/>
      <c r="H243" s="51"/>
      <c r="I243" s="61"/>
      <c r="J243" s="51"/>
      <c r="K243" s="109"/>
      <c r="L243" s="51"/>
      <c r="M243" s="51"/>
      <c r="N243" s="51"/>
      <c r="AO243" s="51"/>
      <c r="AP243" s="51"/>
    </row>
    <row r="244" spans="1:42" ht="15.75" customHeight="1" x14ac:dyDescent="0.35">
      <c r="A244" s="51"/>
      <c r="B244" s="51"/>
      <c r="C244" s="51"/>
      <c r="D244" s="51"/>
      <c r="E244" s="51"/>
      <c r="F244" s="51"/>
      <c r="G244" s="51"/>
      <c r="H244" s="51"/>
      <c r="I244" s="61"/>
      <c r="J244" s="51"/>
      <c r="K244" s="109"/>
      <c r="L244" s="51"/>
      <c r="M244" s="51"/>
      <c r="N244" s="51"/>
      <c r="AO244" s="51"/>
      <c r="AP244" s="51"/>
    </row>
    <row r="245" spans="1:42" ht="15.75" customHeight="1" x14ac:dyDescent="0.35">
      <c r="A245" s="51"/>
      <c r="B245" s="51"/>
      <c r="C245" s="51"/>
      <c r="D245" s="51"/>
      <c r="E245" s="51"/>
      <c r="F245" s="51"/>
      <c r="G245" s="51"/>
      <c r="H245" s="51"/>
      <c r="I245" s="61"/>
      <c r="J245" s="51"/>
      <c r="K245" s="109"/>
      <c r="L245" s="51"/>
      <c r="M245" s="51"/>
      <c r="N245" s="51"/>
      <c r="AO245" s="51"/>
      <c r="AP245" s="51"/>
    </row>
    <row r="246" spans="1:42" ht="15.75" customHeight="1" x14ac:dyDescent="0.35">
      <c r="A246" s="51"/>
      <c r="B246" s="51"/>
      <c r="C246" s="51"/>
      <c r="D246" s="51"/>
      <c r="E246" s="51"/>
      <c r="F246" s="51"/>
      <c r="G246" s="51"/>
      <c r="H246" s="51"/>
      <c r="I246" s="61"/>
      <c r="J246" s="51"/>
      <c r="K246" s="109"/>
      <c r="L246" s="51"/>
      <c r="M246" s="51"/>
      <c r="N246" s="51"/>
      <c r="AO246" s="51"/>
      <c r="AP246" s="51"/>
    </row>
    <row r="247" spans="1:42" ht="15.75" customHeight="1" x14ac:dyDescent="0.35">
      <c r="A247" s="51"/>
      <c r="B247" s="51"/>
      <c r="C247" s="51"/>
      <c r="D247" s="51"/>
      <c r="E247" s="51"/>
      <c r="F247" s="51"/>
      <c r="G247" s="51"/>
      <c r="H247" s="51"/>
      <c r="I247" s="61"/>
      <c r="J247" s="51"/>
      <c r="K247" s="109"/>
      <c r="L247" s="51"/>
      <c r="M247" s="51"/>
      <c r="N247" s="51"/>
      <c r="AO247" s="51"/>
      <c r="AP247" s="51"/>
    </row>
    <row r="248" spans="1:42" ht="15.75" customHeight="1" x14ac:dyDescent="0.35">
      <c r="A248" s="51"/>
      <c r="B248" s="51"/>
      <c r="C248" s="51"/>
      <c r="D248" s="51"/>
      <c r="E248" s="51"/>
      <c r="F248" s="51"/>
      <c r="G248" s="51"/>
      <c r="H248" s="51"/>
      <c r="I248" s="61"/>
      <c r="J248" s="51"/>
      <c r="K248" s="109"/>
      <c r="L248" s="51"/>
      <c r="M248" s="51"/>
      <c r="N248" s="51"/>
      <c r="AO248" s="51"/>
      <c r="AP248" s="51"/>
    </row>
    <row r="249" spans="1:42" ht="15.75" customHeight="1" x14ac:dyDescent="0.35">
      <c r="A249" s="51"/>
      <c r="B249" s="51"/>
      <c r="C249" s="51"/>
      <c r="D249" s="51"/>
      <c r="E249" s="51"/>
      <c r="F249" s="51"/>
      <c r="G249" s="51"/>
      <c r="H249" s="51"/>
      <c r="I249" s="61"/>
      <c r="J249" s="51"/>
      <c r="K249" s="109"/>
      <c r="L249" s="51"/>
      <c r="M249" s="51"/>
      <c r="N249" s="51"/>
      <c r="AO249" s="51"/>
      <c r="AP249" s="51"/>
    </row>
    <row r="250" spans="1:42" ht="15.75" customHeight="1" x14ac:dyDescent="0.35">
      <c r="A250" s="51"/>
      <c r="B250" s="51"/>
      <c r="C250" s="51"/>
      <c r="D250" s="51"/>
      <c r="E250" s="51"/>
      <c r="F250" s="51"/>
      <c r="G250" s="51"/>
      <c r="H250" s="51"/>
      <c r="I250" s="61"/>
      <c r="J250" s="51"/>
      <c r="K250" s="109"/>
      <c r="L250" s="51"/>
      <c r="M250" s="51"/>
      <c r="N250" s="51"/>
      <c r="AO250" s="51"/>
      <c r="AP250" s="51"/>
    </row>
    <row r="251" spans="1:42" ht="15.75" customHeight="1" x14ac:dyDescent="0.35">
      <c r="A251" s="51"/>
      <c r="B251" s="51"/>
      <c r="C251" s="51"/>
      <c r="D251" s="51"/>
      <c r="E251" s="51"/>
      <c r="F251" s="51"/>
      <c r="G251" s="51"/>
      <c r="H251" s="51"/>
      <c r="I251" s="61"/>
      <c r="J251" s="51"/>
      <c r="K251" s="109"/>
      <c r="L251" s="51"/>
      <c r="M251" s="51"/>
      <c r="N251" s="51"/>
      <c r="AO251" s="51"/>
      <c r="AP251" s="51"/>
    </row>
    <row r="252" spans="1:42" ht="15.75" customHeight="1" x14ac:dyDescent="0.35">
      <c r="A252" s="51"/>
      <c r="B252" s="51"/>
      <c r="C252" s="51"/>
      <c r="D252" s="51"/>
      <c r="E252" s="51"/>
      <c r="F252" s="51"/>
      <c r="G252" s="51"/>
      <c r="H252" s="51"/>
      <c r="I252" s="61"/>
      <c r="J252" s="51"/>
      <c r="K252" s="109"/>
      <c r="L252" s="51"/>
      <c r="M252" s="51"/>
      <c r="N252" s="51"/>
      <c r="AO252" s="51"/>
      <c r="AP252" s="51"/>
    </row>
    <row r="253" spans="1:42" ht="15.75" customHeight="1" x14ac:dyDescent="0.35">
      <c r="A253" s="51"/>
      <c r="B253" s="51"/>
      <c r="C253" s="51"/>
      <c r="D253" s="51"/>
      <c r="E253" s="51"/>
      <c r="F253" s="51"/>
      <c r="G253" s="51"/>
      <c r="H253" s="51"/>
      <c r="I253" s="61"/>
      <c r="J253" s="51"/>
      <c r="K253" s="109"/>
      <c r="L253" s="51"/>
      <c r="M253" s="51"/>
      <c r="N253" s="51"/>
      <c r="AO253" s="51"/>
      <c r="AP253" s="51"/>
    </row>
    <row r="254" spans="1:42" ht="15.75" customHeight="1" x14ac:dyDescent="0.35">
      <c r="A254" s="51"/>
      <c r="B254" s="51"/>
      <c r="C254" s="51"/>
      <c r="D254" s="51"/>
      <c r="E254" s="51"/>
      <c r="F254" s="51"/>
      <c r="G254" s="51"/>
      <c r="H254" s="51"/>
      <c r="I254" s="61"/>
      <c r="J254" s="51"/>
      <c r="K254" s="109"/>
      <c r="L254" s="51"/>
      <c r="M254" s="51"/>
      <c r="N254" s="51"/>
      <c r="AO254" s="51"/>
      <c r="AP254" s="51"/>
    </row>
    <row r="255" spans="1:42" ht="15.75" customHeight="1" x14ac:dyDescent="0.35">
      <c r="A255" s="51"/>
      <c r="B255" s="51"/>
      <c r="C255" s="51"/>
      <c r="D255" s="51"/>
      <c r="E255" s="51"/>
      <c r="F255" s="51"/>
      <c r="G255" s="51"/>
      <c r="H255" s="51"/>
      <c r="I255" s="61"/>
      <c r="J255" s="51"/>
      <c r="K255" s="109"/>
      <c r="L255" s="51"/>
      <c r="M255" s="51"/>
      <c r="N255" s="51"/>
      <c r="AO255" s="51"/>
      <c r="AP255" s="51"/>
    </row>
    <row r="256" spans="1:42" ht="15.75" customHeight="1" x14ac:dyDescent="0.35">
      <c r="A256" s="51"/>
      <c r="B256" s="51"/>
      <c r="C256" s="51"/>
      <c r="D256" s="51"/>
      <c r="E256" s="51"/>
      <c r="F256" s="51"/>
      <c r="G256" s="51"/>
      <c r="H256" s="51"/>
      <c r="I256" s="61"/>
      <c r="J256" s="51"/>
      <c r="K256" s="109"/>
      <c r="L256" s="51"/>
      <c r="M256" s="51"/>
      <c r="N256" s="51"/>
      <c r="AO256" s="51"/>
      <c r="AP256" s="51"/>
    </row>
    <row r="257" spans="1:42" ht="15.75" customHeight="1" x14ac:dyDescent="0.35">
      <c r="A257" s="51"/>
      <c r="B257" s="51"/>
      <c r="C257" s="51"/>
      <c r="D257" s="51"/>
      <c r="E257" s="51"/>
      <c r="F257" s="51"/>
      <c r="G257" s="51"/>
      <c r="H257" s="51"/>
      <c r="I257" s="61"/>
      <c r="J257" s="51"/>
      <c r="K257" s="109"/>
      <c r="L257" s="51"/>
      <c r="M257" s="51"/>
      <c r="N257" s="51"/>
      <c r="AO257" s="51"/>
      <c r="AP257" s="51"/>
    </row>
    <row r="258" spans="1:42" ht="15.75" customHeight="1" x14ac:dyDescent="0.35">
      <c r="A258" s="51"/>
      <c r="B258" s="51"/>
      <c r="C258" s="51"/>
      <c r="D258" s="51"/>
      <c r="E258" s="51"/>
      <c r="F258" s="51"/>
      <c r="G258" s="51"/>
      <c r="H258" s="51"/>
      <c r="I258" s="61"/>
      <c r="J258" s="51"/>
      <c r="K258" s="109"/>
      <c r="L258" s="51"/>
      <c r="M258" s="51"/>
      <c r="N258" s="51"/>
      <c r="AO258" s="51"/>
      <c r="AP258" s="51"/>
    </row>
    <row r="259" spans="1:42" ht="15.75" customHeight="1" x14ac:dyDescent="0.35">
      <c r="A259" s="51"/>
      <c r="B259" s="51"/>
      <c r="C259" s="51"/>
      <c r="D259" s="51"/>
      <c r="E259" s="51"/>
      <c r="F259" s="51"/>
      <c r="G259" s="51"/>
      <c r="H259" s="51"/>
      <c r="I259" s="61"/>
      <c r="J259" s="51"/>
      <c r="K259" s="109"/>
      <c r="L259" s="51"/>
      <c r="M259" s="51"/>
      <c r="N259" s="51"/>
      <c r="AO259" s="51"/>
      <c r="AP259" s="51"/>
    </row>
    <row r="260" spans="1:42" ht="15.75" customHeight="1" x14ac:dyDescent="0.35">
      <c r="A260" s="51"/>
      <c r="B260" s="51"/>
      <c r="C260" s="51"/>
      <c r="D260" s="51"/>
      <c r="E260" s="51"/>
      <c r="F260" s="51"/>
      <c r="G260" s="51"/>
      <c r="H260" s="51"/>
      <c r="I260" s="61"/>
      <c r="J260" s="51"/>
      <c r="K260" s="109"/>
      <c r="L260" s="51"/>
      <c r="M260" s="51"/>
      <c r="N260" s="51"/>
      <c r="AO260" s="51"/>
      <c r="AP260" s="51"/>
    </row>
    <row r="261" spans="1:42" ht="15.75" customHeight="1" x14ac:dyDescent="0.35">
      <c r="A261" s="51"/>
      <c r="B261" s="51"/>
      <c r="C261" s="51"/>
      <c r="D261" s="51"/>
      <c r="E261" s="51"/>
      <c r="F261" s="51"/>
      <c r="G261" s="51"/>
      <c r="H261" s="51"/>
      <c r="I261" s="61"/>
      <c r="J261" s="51"/>
      <c r="K261" s="109"/>
      <c r="L261" s="51"/>
      <c r="M261" s="51"/>
      <c r="N261" s="51"/>
      <c r="AO261" s="51"/>
      <c r="AP261" s="51"/>
    </row>
    <row r="262" spans="1:42" ht="15.75" customHeight="1" x14ac:dyDescent="0.35">
      <c r="A262" s="51"/>
      <c r="B262" s="51"/>
      <c r="C262" s="51"/>
      <c r="D262" s="51"/>
      <c r="E262" s="51"/>
      <c r="F262" s="51"/>
      <c r="G262" s="51"/>
      <c r="H262" s="51"/>
      <c r="I262" s="61"/>
      <c r="J262" s="51"/>
      <c r="K262" s="109"/>
      <c r="L262" s="51"/>
      <c r="M262" s="51"/>
      <c r="N262" s="51"/>
      <c r="AO262" s="51"/>
      <c r="AP262" s="51"/>
    </row>
    <row r="263" spans="1:42" ht="15.75" customHeight="1" x14ac:dyDescent="0.35">
      <c r="A263" s="51"/>
      <c r="B263" s="51"/>
      <c r="C263" s="51"/>
      <c r="D263" s="51"/>
      <c r="E263" s="51"/>
      <c r="F263" s="51"/>
      <c r="G263" s="51"/>
      <c r="H263" s="51"/>
      <c r="I263" s="61"/>
      <c r="J263" s="51"/>
      <c r="K263" s="109"/>
      <c r="L263" s="51"/>
      <c r="M263" s="51"/>
      <c r="N263" s="51"/>
      <c r="AO263" s="51"/>
      <c r="AP263" s="51"/>
    </row>
    <row r="264" spans="1:42" ht="15.75" customHeight="1" x14ac:dyDescent="0.35">
      <c r="A264" s="51"/>
      <c r="B264" s="51"/>
      <c r="C264" s="51"/>
      <c r="D264" s="51"/>
      <c r="E264" s="51"/>
      <c r="F264" s="51"/>
      <c r="G264" s="51"/>
      <c r="H264" s="51"/>
      <c r="I264" s="61"/>
      <c r="J264" s="51"/>
      <c r="K264" s="109"/>
      <c r="L264" s="51"/>
      <c r="M264" s="51"/>
      <c r="N264" s="51"/>
      <c r="AO264" s="51"/>
      <c r="AP264" s="51"/>
    </row>
    <row r="265" spans="1:42" ht="15.75" customHeight="1" x14ac:dyDescent="0.35">
      <c r="A265" s="51"/>
      <c r="B265" s="51"/>
      <c r="C265" s="51"/>
      <c r="D265" s="51"/>
      <c r="E265" s="51"/>
      <c r="F265" s="51"/>
      <c r="G265" s="51"/>
      <c r="H265" s="51"/>
      <c r="I265" s="61"/>
      <c r="J265" s="51"/>
      <c r="K265" s="109"/>
      <c r="L265" s="51"/>
      <c r="M265" s="51"/>
      <c r="N265" s="51"/>
      <c r="AO265" s="51"/>
      <c r="AP265" s="51"/>
    </row>
    <row r="266" spans="1:42" ht="15.75" customHeight="1" x14ac:dyDescent="0.35">
      <c r="A266" s="51"/>
      <c r="B266" s="51"/>
      <c r="C266" s="51"/>
      <c r="D266" s="51"/>
      <c r="E266" s="51"/>
      <c r="F266" s="51"/>
      <c r="G266" s="51"/>
      <c r="H266" s="51"/>
      <c r="I266" s="61"/>
      <c r="J266" s="51"/>
      <c r="K266" s="109"/>
      <c r="L266" s="51"/>
      <c r="M266" s="51"/>
      <c r="N266" s="51"/>
      <c r="AO266" s="51"/>
      <c r="AP266" s="51"/>
    </row>
    <row r="267" spans="1:42" ht="15.75" customHeight="1" x14ac:dyDescent="0.35">
      <c r="A267" s="51"/>
      <c r="B267" s="51"/>
      <c r="C267" s="51"/>
      <c r="D267" s="51"/>
      <c r="E267" s="51"/>
      <c r="F267" s="51"/>
      <c r="G267" s="51"/>
      <c r="H267" s="51"/>
      <c r="I267" s="61"/>
      <c r="J267" s="51"/>
      <c r="K267" s="109"/>
      <c r="L267" s="51"/>
      <c r="M267" s="51"/>
      <c r="N267" s="51"/>
      <c r="AO267" s="51"/>
      <c r="AP267" s="51"/>
    </row>
    <row r="268" spans="1:42" ht="15.75" customHeight="1" x14ac:dyDescent="0.35">
      <c r="A268" s="51"/>
      <c r="B268" s="51"/>
      <c r="C268" s="51"/>
      <c r="D268" s="51"/>
      <c r="E268" s="51"/>
      <c r="F268" s="51"/>
      <c r="G268" s="51"/>
      <c r="H268" s="51"/>
      <c r="I268" s="61"/>
      <c r="J268" s="51"/>
      <c r="K268" s="109"/>
      <c r="L268" s="51"/>
      <c r="M268" s="51"/>
      <c r="N268" s="51"/>
      <c r="AO268" s="51"/>
      <c r="AP268" s="51"/>
    </row>
    <row r="269" spans="1:42" ht="15.75" customHeight="1" x14ac:dyDescent="0.35">
      <c r="A269" s="51"/>
      <c r="B269" s="51"/>
      <c r="C269" s="51"/>
      <c r="D269" s="51"/>
      <c r="E269" s="51"/>
      <c r="F269" s="51"/>
      <c r="G269" s="51"/>
      <c r="H269" s="51"/>
      <c r="I269" s="61"/>
      <c r="J269" s="51"/>
      <c r="K269" s="109"/>
      <c r="L269" s="51"/>
      <c r="M269" s="51"/>
      <c r="N269" s="51"/>
      <c r="AO269" s="51"/>
      <c r="AP269" s="51"/>
    </row>
    <row r="270" spans="1:42" ht="15.75" customHeight="1" x14ac:dyDescent="0.35">
      <c r="A270" s="51"/>
      <c r="B270" s="51"/>
      <c r="C270" s="51"/>
      <c r="D270" s="51"/>
      <c r="E270" s="51"/>
      <c r="F270" s="51"/>
      <c r="G270" s="51"/>
      <c r="H270" s="51"/>
      <c r="I270" s="61"/>
      <c r="J270" s="51"/>
      <c r="K270" s="109"/>
      <c r="L270" s="51"/>
      <c r="M270" s="51"/>
      <c r="N270" s="51"/>
      <c r="AO270" s="51"/>
      <c r="AP270" s="51"/>
    </row>
    <row r="271" spans="1:42" ht="15.75" customHeight="1" x14ac:dyDescent="0.35">
      <c r="A271" s="51"/>
      <c r="B271" s="51"/>
      <c r="C271" s="51"/>
      <c r="D271" s="51"/>
      <c r="E271" s="51"/>
      <c r="F271" s="51"/>
      <c r="G271" s="51"/>
      <c r="H271" s="51"/>
      <c r="I271" s="61"/>
      <c r="J271" s="51"/>
      <c r="K271" s="109"/>
      <c r="L271" s="51"/>
      <c r="M271" s="51"/>
      <c r="N271" s="51"/>
      <c r="AO271" s="51"/>
      <c r="AP271" s="51"/>
    </row>
    <row r="272" spans="1:42" ht="15.75" customHeight="1" x14ac:dyDescent="0.35">
      <c r="A272" s="51"/>
      <c r="B272" s="51"/>
      <c r="C272" s="51"/>
      <c r="D272" s="51"/>
      <c r="E272" s="51"/>
      <c r="F272" s="51"/>
      <c r="G272" s="51"/>
      <c r="H272" s="51"/>
      <c r="I272" s="61"/>
      <c r="J272" s="51"/>
      <c r="K272" s="109"/>
      <c r="L272" s="51"/>
      <c r="M272" s="51"/>
      <c r="N272" s="51"/>
      <c r="AO272" s="51"/>
      <c r="AP272" s="51"/>
    </row>
    <row r="273" spans="1:42" ht="15.75" customHeight="1" x14ac:dyDescent="0.35">
      <c r="A273" s="51"/>
      <c r="B273" s="51"/>
      <c r="C273" s="51"/>
      <c r="D273" s="51"/>
      <c r="E273" s="51"/>
      <c r="F273" s="51"/>
      <c r="G273" s="51"/>
      <c r="H273" s="51"/>
      <c r="I273" s="61"/>
      <c r="J273" s="51"/>
      <c r="K273" s="109"/>
      <c r="L273" s="51"/>
      <c r="M273" s="51"/>
      <c r="N273" s="51"/>
      <c r="AO273" s="51"/>
      <c r="AP273" s="51"/>
    </row>
    <row r="274" spans="1:42" ht="15.75" customHeight="1" x14ac:dyDescent="0.35">
      <c r="A274" s="51"/>
      <c r="B274" s="51"/>
      <c r="C274" s="51"/>
      <c r="D274" s="51"/>
      <c r="E274" s="51"/>
      <c r="F274" s="51"/>
      <c r="G274" s="51"/>
      <c r="H274" s="51"/>
      <c r="I274" s="61"/>
      <c r="J274" s="51"/>
      <c r="K274" s="109"/>
      <c r="L274" s="51"/>
      <c r="M274" s="51"/>
      <c r="N274" s="51"/>
      <c r="AO274" s="51"/>
      <c r="AP274" s="51"/>
    </row>
    <row r="275" spans="1:42" ht="15.75" customHeight="1" x14ac:dyDescent="0.35">
      <c r="A275" s="51"/>
      <c r="B275" s="51"/>
      <c r="C275" s="51"/>
      <c r="D275" s="51"/>
      <c r="E275" s="51"/>
      <c r="F275" s="51"/>
      <c r="G275" s="51"/>
      <c r="H275" s="51"/>
      <c r="I275" s="61"/>
      <c r="J275" s="51"/>
      <c r="K275" s="109"/>
      <c r="L275" s="51"/>
      <c r="M275" s="51"/>
      <c r="N275" s="51"/>
      <c r="AO275" s="51"/>
      <c r="AP275" s="51"/>
    </row>
    <row r="276" spans="1:42" ht="15.75" customHeight="1" x14ac:dyDescent="0.35">
      <c r="A276" s="51"/>
      <c r="B276" s="51"/>
      <c r="C276" s="51"/>
      <c r="D276" s="51"/>
      <c r="E276" s="51"/>
      <c r="F276" s="51"/>
      <c r="G276" s="51"/>
      <c r="H276" s="51"/>
      <c r="I276" s="61"/>
      <c r="J276" s="51"/>
      <c r="K276" s="109"/>
      <c r="L276" s="51"/>
      <c r="M276" s="51"/>
      <c r="N276" s="51"/>
      <c r="AO276" s="51"/>
      <c r="AP276" s="51"/>
    </row>
    <row r="277" spans="1:42" ht="15.75" customHeight="1" x14ac:dyDescent="0.35">
      <c r="A277" s="51"/>
      <c r="B277" s="51"/>
      <c r="C277" s="51"/>
      <c r="D277" s="51"/>
      <c r="E277" s="51"/>
      <c r="F277" s="51"/>
      <c r="G277" s="51"/>
      <c r="H277" s="51"/>
      <c r="I277" s="61"/>
      <c r="J277" s="51"/>
      <c r="K277" s="109"/>
      <c r="L277" s="51"/>
      <c r="M277" s="51"/>
      <c r="N277" s="51"/>
      <c r="AO277" s="51"/>
      <c r="AP277" s="51"/>
    </row>
    <row r="278" spans="1:42" ht="15.75" customHeight="1" x14ac:dyDescent="0.35">
      <c r="A278" s="51"/>
      <c r="B278" s="51"/>
      <c r="C278" s="51"/>
      <c r="D278" s="51"/>
      <c r="E278" s="51"/>
      <c r="F278" s="51"/>
      <c r="G278" s="51"/>
      <c r="H278" s="51"/>
      <c r="I278" s="61"/>
      <c r="J278" s="51"/>
      <c r="K278" s="109"/>
      <c r="L278" s="51"/>
      <c r="M278" s="51"/>
      <c r="N278" s="51"/>
      <c r="AO278" s="51"/>
      <c r="AP278" s="51"/>
    </row>
    <row r="279" spans="1:42" ht="15.75" customHeight="1" x14ac:dyDescent="0.35">
      <c r="A279" s="51"/>
      <c r="B279" s="51"/>
      <c r="C279" s="51"/>
      <c r="D279" s="51"/>
      <c r="E279" s="51"/>
      <c r="F279" s="51"/>
      <c r="G279" s="51"/>
      <c r="H279" s="51"/>
      <c r="I279" s="61"/>
      <c r="J279" s="51"/>
      <c r="K279" s="109"/>
      <c r="L279" s="51"/>
      <c r="M279" s="51"/>
      <c r="N279" s="51"/>
      <c r="AO279" s="51"/>
      <c r="AP279" s="51"/>
    </row>
    <row r="280" spans="1:42" ht="15.75" customHeight="1" x14ac:dyDescent="0.35">
      <c r="A280" s="51"/>
      <c r="B280" s="51"/>
      <c r="C280" s="51"/>
      <c r="D280" s="51"/>
      <c r="E280" s="51"/>
      <c r="F280" s="51"/>
      <c r="G280" s="51"/>
      <c r="H280" s="51"/>
      <c r="I280" s="61"/>
      <c r="J280" s="51"/>
      <c r="K280" s="109"/>
      <c r="L280" s="51"/>
      <c r="M280" s="51"/>
      <c r="N280" s="51"/>
      <c r="AO280" s="51"/>
      <c r="AP280" s="51"/>
    </row>
    <row r="281" spans="1:42" ht="15.75" customHeight="1" x14ac:dyDescent="0.35">
      <c r="A281" s="51"/>
      <c r="B281" s="51"/>
      <c r="C281" s="51"/>
      <c r="D281" s="51"/>
      <c r="E281" s="51"/>
      <c r="F281" s="51"/>
      <c r="G281" s="51"/>
      <c r="H281" s="51"/>
      <c r="I281" s="61"/>
      <c r="J281" s="51"/>
      <c r="K281" s="109"/>
      <c r="L281" s="51"/>
      <c r="M281" s="51"/>
      <c r="N281" s="51"/>
      <c r="AO281" s="51"/>
      <c r="AP281" s="51"/>
    </row>
    <row r="282" spans="1:42" ht="15.75" customHeight="1" x14ac:dyDescent="0.35">
      <c r="A282" s="51"/>
      <c r="B282" s="51"/>
      <c r="C282" s="51"/>
      <c r="D282" s="51"/>
      <c r="E282" s="51"/>
      <c r="F282" s="51"/>
      <c r="G282" s="51"/>
      <c r="H282" s="51"/>
      <c r="I282" s="61"/>
      <c r="J282" s="51"/>
      <c r="K282" s="109"/>
      <c r="L282" s="51"/>
      <c r="M282" s="51"/>
      <c r="N282" s="51"/>
      <c r="AO282" s="51"/>
      <c r="AP282" s="51"/>
    </row>
    <row r="283" spans="1:42" ht="15.75" customHeight="1" x14ac:dyDescent="0.35">
      <c r="A283" s="51"/>
      <c r="B283" s="51"/>
      <c r="C283" s="51"/>
      <c r="D283" s="51"/>
      <c r="E283" s="51"/>
      <c r="F283" s="51"/>
      <c r="G283" s="51"/>
      <c r="H283" s="51"/>
      <c r="I283" s="61"/>
      <c r="J283" s="51"/>
      <c r="K283" s="109"/>
      <c r="L283" s="51"/>
      <c r="M283" s="51"/>
      <c r="N283" s="51"/>
      <c r="AO283" s="51"/>
      <c r="AP283" s="51"/>
    </row>
    <row r="284" spans="1:42" ht="15.75" customHeight="1" x14ac:dyDescent="0.35">
      <c r="A284" s="51"/>
      <c r="B284" s="51"/>
      <c r="C284" s="51"/>
      <c r="D284" s="51"/>
      <c r="E284" s="51"/>
      <c r="F284" s="51"/>
      <c r="G284" s="51"/>
      <c r="H284" s="51"/>
      <c r="I284" s="61"/>
      <c r="J284" s="51"/>
      <c r="K284" s="109"/>
      <c r="L284" s="51"/>
      <c r="M284" s="51"/>
      <c r="N284" s="51"/>
      <c r="AO284" s="51"/>
      <c r="AP284" s="51"/>
    </row>
    <row r="285" spans="1:42" ht="15.75" customHeight="1" x14ac:dyDescent="0.35">
      <c r="A285" s="51"/>
      <c r="B285" s="51"/>
      <c r="C285" s="51"/>
      <c r="D285" s="51"/>
      <c r="E285" s="51"/>
      <c r="F285" s="51"/>
      <c r="G285" s="51"/>
      <c r="H285" s="51"/>
      <c r="I285" s="61"/>
      <c r="J285" s="51"/>
      <c r="K285" s="109"/>
      <c r="L285" s="51"/>
      <c r="M285" s="51"/>
      <c r="N285" s="51"/>
      <c r="AO285" s="51"/>
      <c r="AP285" s="51"/>
    </row>
    <row r="286" spans="1:42" ht="15.75" customHeight="1" x14ac:dyDescent="0.35">
      <c r="A286" s="51"/>
      <c r="B286" s="51"/>
      <c r="C286" s="51"/>
      <c r="D286" s="51"/>
      <c r="E286" s="51"/>
      <c r="F286" s="51"/>
      <c r="G286" s="51"/>
      <c r="H286" s="51"/>
      <c r="I286" s="61"/>
      <c r="J286" s="51"/>
      <c r="K286" s="109"/>
      <c r="L286" s="51"/>
      <c r="M286" s="51"/>
      <c r="N286" s="51"/>
      <c r="AO286" s="51"/>
      <c r="AP286" s="51"/>
    </row>
    <row r="287" spans="1:42" ht="15.75" customHeight="1" x14ac:dyDescent="0.35">
      <c r="A287" s="51"/>
      <c r="B287" s="51"/>
      <c r="C287" s="51"/>
      <c r="D287" s="51"/>
      <c r="E287" s="51"/>
      <c r="F287" s="51"/>
      <c r="G287" s="51"/>
      <c r="H287" s="51"/>
      <c r="I287" s="61"/>
      <c r="J287" s="51"/>
      <c r="K287" s="109"/>
      <c r="L287" s="51"/>
      <c r="M287" s="51"/>
      <c r="N287" s="51"/>
      <c r="AO287" s="51"/>
      <c r="AP287" s="51"/>
    </row>
    <row r="288" spans="1:42" ht="15.75" customHeight="1" x14ac:dyDescent="0.35">
      <c r="A288" s="51"/>
      <c r="B288" s="51"/>
      <c r="C288" s="51"/>
      <c r="D288" s="51"/>
      <c r="E288" s="51"/>
      <c r="F288" s="51"/>
      <c r="G288" s="51"/>
      <c r="H288" s="51"/>
      <c r="I288" s="61"/>
      <c r="J288" s="51"/>
      <c r="K288" s="109"/>
      <c r="L288" s="51"/>
      <c r="M288" s="51"/>
      <c r="N288" s="51"/>
      <c r="AO288" s="51"/>
      <c r="AP288" s="51"/>
    </row>
    <row r="289" spans="1:42" ht="15.75" customHeight="1" x14ac:dyDescent="0.35">
      <c r="A289" s="51"/>
      <c r="B289" s="51"/>
      <c r="C289" s="51"/>
      <c r="D289" s="51"/>
      <c r="E289" s="51"/>
      <c r="F289" s="51"/>
      <c r="G289" s="51"/>
      <c r="H289" s="51"/>
      <c r="I289" s="61"/>
      <c r="J289" s="51"/>
      <c r="K289" s="109"/>
      <c r="L289" s="51"/>
      <c r="M289" s="51"/>
      <c r="N289" s="51"/>
      <c r="AO289" s="51"/>
      <c r="AP289" s="51"/>
    </row>
    <row r="290" spans="1:42" ht="15.75" customHeight="1" x14ac:dyDescent="0.35">
      <c r="A290" s="51"/>
      <c r="B290" s="51"/>
      <c r="C290" s="51"/>
      <c r="D290" s="51"/>
      <c r="E290" s="51"/>
      <c r="F290" s="51"/>
      <c r="G290" s="51"/>
      <c r="H290" s="51"/>
      <c r="I290" s="61"/>
      <c r="J290" s="51"/>
      <c r="K290" s="109"/>
      <c r="L290" s="51"/>
      <c r="M290" s="51"/>
      <c r="N290" s="51"/>
      <c r="AO290" s="51"/>
      <c r="AP290" s="51"/>
    </row>
    <row r="291" spans="1:42" ht="15.75" customHeight="1" x14ac:dyDescent="0.35">
      <c r="A291" s="51"/>
      <c r="B291" s="51"/>
      <c r="C291" s="51"/>
      <c r="D291" s="51"/>
      <c r="E291" s="51"/>
      <c r="F291" s="51"/>
      <c r="G291" s="51"/>
      <c r="H291" s="51"/>
      <c r="I291" s="61"/>
      <c r="J291" s="51"/>
      <c r="K291" s="109"/>
      <c r="L291" s="51"/>
      <c r="M291" s="51"/>
      <c r="N291" s="51"/>
      <c r="AO291" s="51"/>
      <c r="AP291" s="51"/>
    </row>
    <row r="292" spans="1:42" ht="15.75" customHeight="1" x14ac:dyDescent="0.35">
      <c r="A292" s="51"/>
      <c r="B292" s="51"/>
      <c r="C292" s="51"/>
      <c r="D292" s="51"/>
      <c r="E292" s="51"/>
      <c r="F292" s="51"/>
      <c r="G292" s="51"/>
      <c r="H292" s="51"/>
      <c r="I292" s="61"/>
      <c r="J292" s="51"/>
      <c r="K292" s="109"/>
      <c r="L292" s="51"/>
      <c r="M292" s="51"/>
      <c r="N292" s="51"/>
      <c r="AO292" s="51"/>
      <c r="AP292" s="51"/>
    </row>
    <row r="293" spans="1:42" ht="15.75" customHeight="1" x14ac:dyDescent="0.35">
      <c r="A293" s="51"/>
      <c r="B293" s="51"/>
      <c r="C293" s="51"/>
      <c r="D293" s="51"/>
      <c r="E293" s="51"/>
      <c r="F293" s="51"/>
      <c r="G293" s="51"/>
      <c r="H293" s="51"/>
      <c r="I293" s="61"/>
      <c r="J293" s="51"/>
      <c r="K293" s="109"/>
      <c r="L293" s="51"/>
      <c r="M293" s="51"/>
      <c r="N293" s="51"/>
      <c r="AO293" s="51"/>
      <c r="AP293" s="51"/>
    </row>
    <row r="294" spans="1:42" ht="15.75" customHeight="1" x14ac:dyDescent="0.35">
      <c r="A294" s="51"/>
      <c r="B294" s="51"/>
      <c r="C294" s="51"/>
      <c r="D294" s="51"/>
      <c r="E294" s="51"/>
      <c r="F294" s="51"/>
      <c r="G294" s="51"/>
      <c r="H294" s="51"/>
      <c r="I294" s="61"/>
      <c r="J294" s="51"/>
      <c r="K294" s="109"/>
      <c r="L294" s="51"/>
      <c r="M294" s="51"/>
      <c r="N294" s="51"/>
      <c r="AO294" s="51"/>
      <c r="AP294" s="51"/>
    </row>
    <row r="295" spans="1:42" ht="15.75" customHeight="1" x14ac:dyDescent="0.35">
      <c r="A295" s="51"/>
      <c r="B295" s="51"/>
      <c r="C295" s="51"/>
      <c r="D295" s="51"/>
      <c r="E295" s="51"/>
      <c r="F295" s="51"/>
      <c r="G295" s="51"/>
      <c r="H295" s="51"/>
      <c r="I295" s="61"/>
      <c r="J295" s="51"/>
      <c r="K295" s="109"/>
      <c r="L295" s="51"/>
      <c r="M295" s="51"/>
      <c r="N295" s="51"/>
      <c r="AO295" s="51"/>
      <c r="AP295" s="51"/>
    </row>
    <row r="296" spans="1:42" ht="15.75" customHeight="1" x14ac:dyDescent="0.35">
      <c r="A296" s="51"/>
      <c r="B296" s="51"/>
      <c r="C296" s="51"/>
      <c r="D296" s="51"/>
      <c r="E296" s="51"/>
      <c r="F296" s="51"/>
      <c r="G296" s="51"/>
      <c r="H296" s="51"/>
      <c r="I296" s="61"/>
      <c r="J296" s="51"/>
      <c r="K296" s="109"/>
      <c r="L296" s="51"/>
      <c r="M296" s="51"/>
      <c r="N296" s="51"/>
      <c r="AO296" s="51"/>
      <c r="AP296" s="51"/>
    </row>
    <row r="297" spans="1:42" ht="15.75" customHeight="1" x14ac:dyDescent="0.35">
      <c r="A297" s="51"/>
      <c r="B297" s="51"/>
      <c r="C297" s="51"/>
      <c r="D297" s="51"/>
      <c r="E297" s="51"/>
      <c r="F297" s="51"/>
      <c r="G297" s="51"/>
      <c r="H297" s="51"/>
      <c r="I297" s="61"/>
      <c r="J297" s="51"/>
      <c r="K297" s="109"/>
      <c r="L297" s="51"/>
      <c r="M297" s="51"/>
      <c r="N297" s="51"/>
      <c r="AO297" s="51"/>
      <c r="AP297" s="51"/>
    </row>
    <row r="298" spans="1:42" ht="15.75" customHeight="1" x14ac:dyDescent="0.35">
      <c r="A298" s="51"/>
      <c r="B298" s="51"/>
      <c r="C298" s="51"/>
      <c r="D298" s="51"/>
      <c r="E298" s="51"/>
      <c r="F298" s="51"/>
      <c r="G298" s="51"/>
      <c r="H298" s="51"/>
      <c r="I298" s="61"/>
      <c r="J298" s="51"/>
      <c r="K298" s="109"/>
      <c r="L298" s="51"/>
      <c r="M298" s="51"/>
      <c r="N298" s="51"/>
      <c r="AO298" s="51"/>
      <c r="AP298" s="51"/>
    </row>
    <row r="299" spans="1:42" ht="15.75" customHeight="1" x14ac:dyDescent="0.35">
      <c r="A299" s="51"/>
      <c r="B299" s="51"/>
      <c r="C299" s="51"/>
      <c r="D299" s="51"/>
      <c r="E299" s="51"/>
      <c r="F299" s="51"/>
      <c r="G299" s="51"/>
      <c r="H299" s="51"/>
      <c r="I299" s="61"/>
      <c r="J299" s="51"/>
      <c r="K299" s="109"/>
      <c r="L299" s="51"/>
      <c r="M299" s="51"/>
      <c r="N299" s="51"/>
      <c r="AO299" s="51"/>
      <c r="AP299" s="51"/>
    </row>
    <row r="300" spans="1:42" ht="15.75" customHeight="1" x14ac:dyDescent="0.35">
      <c r="A300" s="51"/>
      <c r="B300" s="51"/>
      <c r="C300" s="51"/>
      <c r="D300" s="51"/>
      <c r="E300" s="51"/>
      <c r="F300" s="51"/>
      <c r="G300" s="51"/>
      <c r="H300" s="51"/>
      <c r="I300" s="61"/>
      <c r="J300" s="51"/>
      <c r="K300" s="109"/>
      <c r="L300" s="51"/>
      <c r="M300" s="51"/>
      <c r="N300" s="51"/>
      <c r="AO300" s="51"/>
      <c r="AP300" s="51"/>
    </row>
    <row r="301" spans="1:42" ht="15.75" customHeight="1" x14ac:dyDescent="0.35">
      <c r="A301" s="51"/>
      <c r="B301" s="51"/>
      <c r="C301" s="51"/>
      <c r="D301" s="51"/>
      <c r="E301" s="51"/>
      <c r="F301" s="51"/>
      <c r="G301" s="51"/>
      <c r="H301" s="51"/>
      <c r="I301" s="61"/>
      <c r="J301" s="51"/>
      <c r="K301" s="109"/>
      <c r="L301" s="51"/>
      <c r="M301" s="51"/>
      <c r="N301" s="51"/>
      <c r="AO301" s="51"/>
      <c r="AP301" s="51"/>
    </row>
    <row r="302" spans="1:42" ht="15.75" customHeight="1" x14ac:dyDescent="0.35">
      <c r="A302" s="51"/>
      <c r="B302" s="51"/>
      <c r="C302" s="51"/>
      <c r="D302" s="51"/>
      <c r="E302" s="51"/>
      <c r="F302" s="51"/>
      <c r="G302" s="51"/>
      <c r="H302" s="51"/>
      <c r="I302" s="61"/>
      <c r="J302" s="51"/>
      <c r="K302" s="109"/>
      <c r="L302" s="51"/>
      <c r="M302" s="51"/>
      <c r="N302" s="51"/>
      <c r="AO302" s="51"/>
      <c r="AP302" s="51"/>
    </row>
    <row r="303" spans="1:42" ht="15.75" customHeight="1" x14ac:dyDescent="0.35">
      <c r="A303" s="51"/>
      <c r="B303" s="51"/>
      <c r="C303" s="51"/>
      <c r="D303" s="51"/>
      <c r="E303" s="51"/>
      <c r="F303" s="51"/>
      <c r="G303" s="51"/>
      <c r="H303" s="51"/>
      <c r="I303" s="61"/>
      <c r="J303" s="51"/>
      <c r="K303" s="109"/>
      <c r="L303" s="51"/>
      <c r="M303" s="51"/>
      <c r="N303" s="51"/>
      <c r="AO303" s="51"/>
      <c r="AP303" s="51"/>
    </row>
    <row r="304" spans="1:42" ht="15.75" customHeight="1" x14ac:dyDescent="0.35">
      <c r="A304" s="51"/>
      <c r="B304" s="51"/>
      <c r="C304" s="51"/>
      <c r="D304" s="51"/>
      <c r="E304" s="51"/>
      <c r="F304" s="51"/>
      <c r="G304" s="51"/>
      <c r="H304" s="51"/>
      <c r="I304" s="61"/>
      <c r="J304" s="51"/>
      <c r="K304" s="109"/>
      <c r="L304" s="51"/>
      <c r="M304" s="51"/>
      <c r="N304" s="51"/>
      <c r="AO304" s="51"/>
      <c r="AP304" s="51"/>
    </row>
    <row r="305" spans="1:42" ht="15.75" customHeight="1" x14ac:dyDescent="0.35">
      <c r="A305" s="51"/>
      <c r="B305" s="51"/>
      <c r="C305" s="51"/>
      <c r="D305" s="51"/>
      <c r="E305" s="51"/>
      <c r="F305" s="51"/>
      <c r="G305" s="51"/>
      <c r="H305" s="51"/>
      <c r="I305" s="61"/>
      <c r="J305" s="51"/>
      <c r="K305" s="109"/>
      <c r="L305" s="51"/>
      <c r="M305" s="51"/>
      <c r="N305" s="51"/>
      <c r="AO305" s="51"/>
      <c r="AP305" s="51"/>
    </row>
    <row r="306" spans="1:42" ht="15.75" customHeight="1" x14ac:dyDescent="0.35">
      <c r="A306" s="51"/>
      <c r="B306" s="51"/>
      <c r="C306" s="51"/>
      <c r="D306" s="51"/>
      <c r="E306" s="51"/>
      <c r="F306" s="51"/>
      <c r="G306" s="51"/>
      <c r="H306" s="51"/>
      <c r="I306" s="61"/>
      <c r="J306" s="51"/>
      <c r="K306" s="109"/>
      <c r="L306" s="51"/>
      <c r="M306" s="51"/>
      <c r="N306" s="51"/>
      <c r="AO306" s="51"/>
      <c r="AP306" s="51"/>
    </row>
    <row r="307" spans="1:42" ht="15.75" customHeight="1" x14ac:dyDescent="0.35">
      <c r="A307" s="51"/>
      <c r="B307" s="51"/>
      <c r="C307" s="51"/>
      <c r="D307" s="51"/>
      <c r="E307" s="51"/>
      <c r="F307" s="51"/>
      <c r="G307" s="51"/>
      <c r="H307" s="51"/>
      <c r="I307" s="61"/>
      <c r="J307" s="51"/>
      <c r="K307" s="109"/>
      <c r="L307" s="51"/>
      <c r="M307" s="51"/>
      <c r="N307" s="51"/>
      <c r="AO307" s="51"/>
      <c r="AP307" s="51"/>
    </row>
    <row r="308" spans="1:42" ht="15.75" customHeight="1" x14ac:dyDescent="0.35">
      <c r="A308" s="51"/>
      <c r="B308" s="51"/>
      <c r="C308" s="51"/>
      <c r="D308" s="51"/>
      <c r="E308" s="51"/>
      <c r="F308" s="51"/>
      <c r="G308" s="51"/>
      <c r="H308" s="51"/>
      <c r="I308" s="61"/>
      <c r="J308" s="51"/>
      <c r="K308" s="109"/>
      <c r="L308" s="51"/>
      <c r="M308" s="51"/>
      <c r="N308" s="51"/>
      <c r="AO308" s="51"/>
      <c r="AP308" s="51"/>
    </row>
    <row r="309" spans="1:42" ht="15.75" customHeight="1" x14ac:dyDescent="0.35">
      <c r="A309" s="51"/>
      <c r="B309" s="51"/>
      <c r="C309" s="51"/>
      <c r="D309" s="51"/>
      <c r="E309" s="51"/>
      <c r="F309" s="51"/>
      <c r="G309" s="51"/>
      <c r="H309" s="51"/>
      <c r="I309" s="61"/>
      <c r="J309" s="51"/>
      <c r="K309" s="109"/>
      <c r="L309" s="51"/>
      <c r="M309" s="51"/>
      <c r="N309" s="51"/>
      <c r="AO309" s="51"/>
      <c r="AP309" s="51"/>
    </row>
    <row r="310" spans="1:42" ht="15.75" customHeight="1" x14ac:dyDescent="0.35">
      <c r="A310" s="51"/>
      <c r="B310" s="51"/>
      <c r="C310" s="51"/>
      <c r="D310" s="51"/>
      <c r="E310" s="51"/>
      <c r="F310" s="51"/>
      <c r="G310" s="51"/>
      <c r="H310" s="51"/>
      <c r="I310" s="61"/>
      <c r="J310" s="51"/>
      <c r="K310" s="109"/>
      <c r="L310" s="51"/>
      <c r="M310" s="51"/>
      <c r="N310" s="51"/>
      <c r="AO310" s="51"/>
      <c r="AP310" s="51"/>
    </row>
    <row r="311" spans="1:42" ht="15.75" customHeight="1" x14ac:dyDescent="0.35">
      <c r="A311" s="51"/>
      <c r="B311" s="51"/>
      <c r="C311" s="51"/>
      <c r="D311" s="51"/>
      <c r="E311" s="51"/>
      <c r="F311" s="51"/>
      <c r="G311" s="51"/>
      <c r="H311" s="51"/>
      <c r="I311" s="61"/>
      <c r="J311" s="51"/>
      <c r="K311" s="109"/>
      <c r="L311" s="51"/>
      <c r="M311" s="51"/>
      <c r="N311" s="51"/>
      <c r="AO311" s="51"/>
      <c r="AP311" s="51"/>
    </row>
    <row r="312" spans="1:42" ht="15.75" customHeight="1" x14ac:dyDescent="0.35">
      <c r="A312" s="51"/>
      <c r="B312" s="51"/>
      <c r="C312" s="51"/>
      <c r="D312" s="51"/>
      <c r="E312" s="51"/>
      <c r="F312" s="51"/>
      <c r="G312" s="51"/>
      <c r="H312" s="51"/>
      <c r="I312" s="61"/>
      <c r="J312" s="51"/>
      <c r="K312" s="109"/>
      <c r="L312" s="51"/>
      <c r="M312" s="51"/>
      <c r="N312" s="51"/>
      <c r="AO312" s="51"/>
      <c r="AP312" s="51"/>
    </row>
    <row r="313" spans="1:42" ht="15.75" customHeight="1" x14ac:dyDescent="0.35">
      <c r="A313" s="51"/>
      <c r="B313" s="51"/>
      <c r="C313" s="51"/>
      <c r="D313" s="51"/>
      <c r="E313" s="51"/>
      <c r="F313" s="51"/>
      <c r="G313" s="51"/>
      <c r="H313" s="51"/>
      <c r="I313" s="61"/>
      <c r="J313" s="51"/>
      <c r="K313" s="109"/>
      <c r="L313" s="51"/>
      <c r="M313" s="51"/>
      <c r="N313" s="51"/>
      <c r="AO313" s="51"/>
      <c r="AP313" s="51"/>
    </row>
    <row r="314" spans="1:42" ht="15.75" customHeight="1" x14ac:dyDescent="0.35">
      <c r="A314" s="51"/>
      <c r="B314" s="51"/>
      <c r="C314" s="51"/>
      <c r="D314" s="51"/>
      <c r="E314" s="51"/>
      <c r="F314" s="51"/>
      <c r="G314" s="51"/>
      <c r="H314" s="51"/>
      <c r="I314" s="61"/>
      <c r="J314" s="51"/>
      <c r="K314" s="109"/>
      <c r="L314" s="51"/>
      <c r="M314" s="51"/>
      <c r="N314" s="51"/>
      <c r="AO314" s="51"/>
      <c r="AP314" s="51"/>
    </row>
    <row r="315" spans="1:42" ht="15.75" customHeight="1" x14ac:dyDescent="0.35">
      <c r="A315" s="51"/>
      <c r="B315" s="51"/>
      <c r="C315" s="51"/>
      <c r="D315" s="51"/>
      <c r="E315" s="51"/>
      <c r="F315" s="51"/>
      <c r="G315" s="51"/>
      <c r="H315" s="51"/>
      <c r="I315" s="61"/>
      <c r="J315" s="51"/>
      <c r="K315" s="109"/>
      <c r="L315" s="51"/>
      <c r="M315" s="51"/>
      <c r="N315" s="51"/>
      <c r="AO315" s="51"/>
      <c r="AP315" s="51"/>
    </row>
    <row r="316" spans="1:42" ht="15.75" customHeight="1" x14ac:dyDescent="0.35">
      <c r="A316" s="51"/>
      <c r="B316" s="51"/>
      <c r="C316" s="51"/>
      <c r="D316" s="51"/>
      <c r="E316" s="51"/>
      <c r="F316" s="51"/>
      <c r="G316" s="51"/>
      <c r="H316" s="51"/>
      <c r="I316" s="61"/>
      <c r="J316" s="51"/>
      <c r="K316" s="109"/>
      <c r="L316" s="51"/>
      <c r="M316" s="51"/>
      <c r="N316" s="51"/>
      <c r="AO316" s="51"/>
      <c r="AP316" s="51"/>
    </row>
    <row r="317" spans="1:42" ht="15.75" customHeight="1" x14ac:dyDescent="0.35">
      <c r="A317" s="51"/>
      <c r="B317" s="51"/>
      <c r="C317" s="51"/>
      <c r="D317" s="51"/>
      <c r="E317" s="51"/>
      <c r="F317" s="51"/>
      <c r="G317" s="51"/>
      <c r="H317" s="51"/>
      <c r="I317" s="61"/>
      <c r="J317" s="51"/>
      <c r="K317" s="109"/>
      <c r="L317" s="51"/>
      <c r="M317" s="51"/>
      <c r="N317" s="51"/>
      <c r="AO317" s="51"/>
      <c r="AP317" s="51"/>
    </row>
    <row r="318" spans="1:42" ht="15.75" customHeight="1" x14ac:dyDescent="0.35">
      <c r="A318" s="51"/>
      <c r="B318" s="51"/>
      <c r="C318" s="51"/>
      <c r="D318" s="51"/>
      <c r="E318" s="51"/>
      <c r="F318" s="51"/>
      <c r="G318" s="51"/>
      <c r="H318" s="51"/>
      <c r="I318" s="61"/>
      <c r="J318" s="51"/>
      <c r="K318" s="109"/>
      <c r="L318" s="51"/>
      <c r="M318" s="51"/>
      <c r="N318" s="51"/>
      <c r="AO318" s="51"/>
      <c r="AP318" s="51"/>
    </row>
    <row r="319" spans="1:42" ht="15.75" customHeight="1" x14ac:dyDescent="0.35">
      <c r="A319" s="51"/>
      <c r="B319" s="51"/>
      <c r="C319" s="51"/>
      <c r="D319" s="51"/>
      <c r="E319" s="51"/>
      <c r="F319" s="51"/>
      <c r="G319" s="51"/>
      <c r="H319" s="51"/>
      <c r="I319" s="61"/>
      <c r="J319" s="51"/>
      <c r="K319" s="109"/>
      <c r="L319" s="51"/>
      <c r="M319" s="51"/>
      <c r="N319" s="51"/>
      <c r="AO319" s="51"/>
      <c r="AP319" s="51"/>
    </row>
    <row r="320" spans="1:42" ht="15.75" customHeight="1" x14ac:dyDescent="0.35">
      <c r="A320" s="51"/>
      <c r="B320" s="51"/>
      <c r="C320" s="51"/>
      <c r="D320" s="51"/>
      <c r="E320" s="51"/>
      <c r="F320" s="51"/>
      <c r="G320" s="51"/>
      <c r="H320" s="51"/>
      <c r="I320" s="61"/>
      <c r="J320" s="51"/>
      <c r="K320" s="109"/>
      <c r="L320" s="51"/>
      <c r="M320" s="51"/>
      <c r="N320" s="51"/>
      <c r="AO320" s="51"/>
      <c r="AP320" s="51"/>
    </row>
    <row r="321" spans="1:42" ht="15.75" customHeight="1" x14ac:dyDescent="0.35">
      <c r="A321" s="51"/>
      <c r="B321" s="51"/>
      <c r="C321" s="51"/>
      <c r="D321" s="51"/>
      <c r="E321" s="51"/>
      <c r="F321" s="51"/>
      <c r="G321" s="51"/>
      <c r="H321" s="51"/>
      <c r="I321" s="61"/>
      <c r="J321" s="51"/>
      <c r="K321" s="109"/>
      <c r="L321" s="51"/>
      <c r="M321" s="51"/>
      <c r="N321" s="51"/>
      <c r="AO321" s="51"/>
      <c r="AP321" s="51"/>
    </row>
    <row r="322" spans="1:42" ht="15.75" customHeight="1" x14ac:dyDescent="0.35">
      <c r="A322" s="51"/>
      <c r="B322" s="51"/>
      <c r="C322" s="51"/>
      <c r="D322" s="51"/>
      <c r="E322" s="51"/>
      <c r="F322" s="51"/>
      <c r="G322" s="51"/>
      <c r="H322" s="51"/>
      <c r="I322" s="61"/>
      <c r="J322" s="51"/>
      <c r="K322" s="109"/>
      <c r="L322" s="51"/>
      <c r="M322" s="51"/>
      <c r="N322" s="51"/>
      <c r="AO322" s="51"/>
      <c r="AP322" s="51"/>
    </row>
    <row r="323" spans="1:42" ht="15.75" customHeight="1" x14ac:dyDescent="0.35">
      <c r="A323" s="51"/>
      <c r="B323" s="51"/>
      <c r="C323" s="51"/>
      <c r="D323" s="51"/>
      <c r="E323" s="51"/>
      <c r="F323" s="51"/>
      <c r="G323" s="51"/>
      <c r="H323" s="51"/>
      <c r="I323" s="61"/>
      <c r="J323" s="51"/>
      <c r="K323" s="109"/>
      <c r="L323" s="51"/>
      <c r="M323" s="51"/>
      <c r="N323" s="51"/>
      <c r="AO323" s="51"/>
      <c r="AP323" s="51"/>
    </row>
    <row r="324" spans="1:42" ht="15.75" customHeight="1" x14ac:dyDescent="0.35">
      <c r="A324" s="51"/>
      <c r="B324" s="51"/>
      <c r="C324" s="51"/>
      <c r="D324" s="51"/>
      <c r="E324" s="51"/>
      <c r="F324" s="51"/>
      <c r="G324" s="51"/>
      <c r="H324" s="51"/>
      <c r="I324" s="61"/>
      <c r="J324" s="51"/>
      <c r="K324" s="109"/>
      <c r="L324" s="51"/>
      <c r="M324" s="51"/>
      <c r="N324" s="51"/>
      <c r="AO324" s="51"/>
      <c r="AP324" s="51"/>
    </row>
    <row r="325" spans="1:42" ht="15.75" customHeight="1" x14ac:dyDescent="0.35">
      <c r="A325" s="51"/>
      <c r="B325" s="51"/>
      <c r="C325" s="51"/>
      <c r="D325" s="51"/>
      <c r="E325" s="51"/>
      <c r="F325" s="51"/>
      <c r="G325" s="51"/>
      <c r="H325" s="51"/>
      <c r="I325" s="61"/>
      <c r="J325" s="51"/>
      <c r="K325" s="109"/>
      <c r="L325" s="51"/>
      <c r="M325" s="51"/>
      <c r="N325" s="51"/>
      <c r="AO325" s="51"/>
      <c r="AP325" s="51"/>
    </row>
    <row r="326" spans="1:42" ht="15.75" customHeight="1" x14ac:dyDescent="0.35">
      <c r="A326" s="51"/>
      <c r="B326" s="51"/>
      <c r="C326" s="51"/>
      <c r="D326" s="51"/>
      <c r="E326" s="51"/>
      <c r="F326" s="51"/>
      <c r="G326" s="51"/>
      <c r="H326" s="51"/>
      <c r="I326" s="61"/>
      <c r="J326" s="51"/>
      <c r="K326" s="109"/>
      <c r="L326" s="51"/>
      <c r="M326" s="51"/>
      <c r="N326" s="51"/>
      <c r="AO326" s="51"/>
      <c r="AP326" s="51"/>
    </row>
    <row r="327" spans="1:42" ht="15.75" customHeight="1" x14ac:dyDescent="0.35">
      <c r="A327" s="51"/>
      <c r="B327" s="51"/>
      <c r="C327" s="51"/>
      <c r="D327" s="51"/>
      <c r="E327" s="51"/>
      <c r="F327" s="51"/>
      <c r="G327" s="51"/>
      <c r="H327" s="51"/>
      <c r="I327" s="61"/>
      <c r="J327" s="51"/>
      <c r="K327" s="109"/>
      <c r="L327" s="51"/>
      <c r="M327" s="51"/>
      <c r="N327" s="51"/>
      <c r="AO327" s="51"/>
      <c r="AP327" s="51"/>
    </row>
    <row r="328" spans="1:42" ht="15.75" customHeight="1" x14ac:dyDescent="0.35">
      <c r="A328" s="51"/>
      <c r="B328" s="51"/>
      <c r="C328" s="51"/>
      <c r="D328" s="51"/>
      <c r="E328" s="51"/>
      <c r="F328" s="51"/>
      <c r="G328" s="51"/>
      <c r="H328" s="51"/>
      <c r="I328" s="61"/>
      <c r="J328" s="51"/>
      <c r="K328" s="109"/>
      <c r="L328" s="51"/>
      <c r="M328" s="51"/>
      <c r="N328" s="51"/>
      <c r="AO328" s="51"/>
      <c r="AP328" s="51"/>
    </row>
    <row r="329" spans="1:42" ht="15.75" customHeight="1" x14ac:dyDescent="0.35">
      <c r="A329" s="51"/>
      <c r="B329" s="51"/>
      <c r="C329" s="51"/>
      <c r="D329" s="51"/>
      <c r="E329" s="51"/>
      <c r="F329" s="51"/>
      <c r="G329" s="51"/>
      <c r="H329" s="51"/>
      <c r="I329" s="61"/>
      <c r="J329" s="51"/>
      <c r="K329" s="109"/>
      <c r="L329" s="51"/>
      <c r="M329" s="51"/>
      <c r="N329" s="51"/>
      <c r="AO329" s="51"/>
      <c r="AP329" s="51"/>
    </row>
    <row r="330" spans="1:42" ht="15.75" customHeight="1" x14ac:dyDescent="0.35">
      <c r="A330" s="51"/>
      <c r="B330" s="51"/>
      <c r="C330" s="51"/>
      <c r="D330" s="51"/>
      <c r="E330" s="51"/>
      <c r="F330" s="51"/>
      <c r="G330" s="51"/>
      <c r="H330" s="51"/>
      <c r="I330" s="61"/>
      <c r="J330" s="51"/>
      <c r="K330" s="109"/>
      <c r="L330" s="51"/>
      <c r="M330" s="51"/>
      <c r="N330" s="51"/>
      <c r="AO330" s="51"/>
      <c r="AP330" s="51"/>
    </row>
    <row r="331" spans="1:42" ht="15.75" customHeight="1" x14ac:dyDescent="0.35">
      <c r="A331" s="51"/>
      <c r="B331" s="51"/>
      <c r="C331" s="51"/>
      <c r="D331" s="51"/>
      <c r="E331" s="51"/>
      <c r="F331" s="51"/>
      <c r="G331" s="51"/>
      <c r="H331" s="51"/>
      <c r="I331" s="61"/>
      <c r="J331" s="51"/>
      <c r="K331" s="109"/>
      <c r="L331" s="51"/>
      <c r="M331" s="51"/>
      <c r="N331" s="51"/>
      <c r="AO331" s="51"/>
      <c r="AP331" s="51"/>
    </row>
    <row r="332" spans="1:42" ht="15.75" customHeight="1" x14ac:dyDescent="0.35">
      <c r="A332" s="51"/>
      <c r="B332" s="51"/>
      <c r="C332" s="51"/>
      <c r="D332" s="51"/>
      <c r="E332" s="51"/>
      <c r="F332" s="51"/>
      <c r="G332" s="51"/>
      <c r="H332" s="51"/>
      <c r="I332" s="61"/>
      <c r="J332" s="51"/>
      <c r="K332" s="109"/>
      <c r="L332" s="51"/>
      <c r="M332" s="51"/>
      <c r="N332" s="51"/>
      <c r="AO332" s="51"/>
      <c r="AP332" s="51"/>
    </row>
    <row r="333" spans="1:42" ht="15.75" customHeight="1" x14ac:dyDescent="0.35">
      <c r="A333" s="51"/>
      <c r="B333" s="51"/>
      <c r="C333" s="51"/>
      <c r="D333" s="51"/>
      <c r="E333" s="51"/>
      <c r="F333" s="51"/>
      <c r="G333" s="51"/>
      <c r="H333" s="51"/>
      <c r="I333" s="61"/>
      <c r="J333" s="51"/>
      <c r="K333" s="109"/>
      <c r="L333" s="51"/>
      <c r="M333" s="51"/>
      <c r="N333" s="51"/>
      <c r="AO333" s="51"/>
      <c r="AP333" s="51"/>
    </row>
    <row r="334" spans="1:42" ht="15.75" customHeight="1" x14ac:dyDescent="0.35">
      <c r="A334" s="51"/>
      <c r="B334" s="51"/>
      <c r="C334" s="51"/>
      <c r="D334" s="51"/>
      <c r="E334" s="51"/>
      <c r="F334" s="51"/>
      <c r="G334" s="51"/>
      <c r="H334" s="51"/>
      <c r="I334" s="61"/>
      <c r="J334" s="51"/>
      <c r="K334" s="109"/>
      <c r="L334" s="51"/>
      <c r="M334" s="51"/>
      <c r="N334" s="51"/>
      <c r="AO334" s="51"/>
      <c r="AP334" s="51"/>
    </row>
    <row r="335" spans="1:42" ht="15.75" customHeight="1" x14ac:dyDescent="0.35">
      <c r="A335" s="51"/>
      <c r="B335" s="51"/>
      <c r="C335" s="51"/>
      <c r="D335" s="51"/>
      <c r="E335" s="51"/>
      <c r="F335" s="51"/>
      <c r="G335" s="51"/>
      <c r="H335" s="51"/>
      <c r="I335" s="61"/>
      <c r="J335" s="51"/>
      <c r="K335" s="109"/>
      <c r="L335" s="51"/>
      <c r="M335" s="51"/>
      <c r="N335" s="51"/>
      <c r="AO335" s="51"/>
      <c r="AP335" s="51"/>
    </row>
    <row r="336" spans="1:42" ht="15.75" customHeight="1" x14ac:dyDescent="0.35">
      <c r="A336" s="51"/>
      <c r="B336" s="51"/>
      <c r="C336" s="51"/>
      <c r="D336" s="51"/>
      <c r="E336" s="51"/>
      <c r="F336" s="51"/>
      <c r="G336" s="51"/>
      <c r="H336" s="51"/>
      <c r="I336" s="61"/>
      <c r="J336" s="51"/>
      <c r="K336" s="109"/>
      <c r="L336" s="51"/>
      <c r="M336" s="51"/>
      <c r="N336" s="51"/>
      <c r="AO336" s="51"/>
      <c r="AP336" s="51"/>
    </row>
    <row r="337" spans="1:42" ht="15.75" customHeight="1" x14ac:dyDescent="0.35">
      <c r="A337" s="51"/>
      <c r="B337" s="51"/>
      <c r="C337" s="51"/>
      <c r="D337" s="51"/>
      <c r="E337" s="51"/>
      <c r="F337" s="51"/>
      <c r="G337" s="51"/>
      <c r="H337" s="51"/>
      <c r="I337" s="61"/>
      <c r="J337" s="51"/>
      <c r="K337" s="109"/>
      <c r="L337" s="51"/>
      <c r="M337" s="51"/>
      <c r="N337" s="51"/>
      <c r="AO337" s="51"/>
      <c r="AP337" s="51"/>
    </row>
    <row r="338" spans="1:42" ht="15.75" customHeight="1" x14ac:dyDescent="0.35">
      <c r="A338" s="51"/>
      <c r="B338" s="51"/>
      <c r="C338" s="51"/>
      <c r="D338" s="51"/>
      <c r="E338" s="51"/>
      <c r="F338" s="51"/>
      <c r="G338" s="51"/>
      <c r="H338" s="51"/>
      <c r="I338" s="61"/>
      <c r="J338" s="51"/>
      <c r="K338" s="109"/>
      <c r="L338" s="51"/>
      <c r="M338" s="51"/>
      <c r="N338" s="51"/>
      <c r="AO338" s="51"/>
      <c r="AP338" s="51"/>
    </row>
    <row r="339" spans="1:42" ht="15.75" customHeight="1" x14ac:dyDescent="0.35">
      <c r="A339" s="51"/>
      <c r="B339" s="51"/>
      <c r="C339" s="51"/>
      <c r="D339" s="51"/>
      <c r="E339" s="51"/>
      <c r="F339" s="51"/>
      <c r="G339" s="51"/>
      <c r="H339" s="51"/>
      <c r="I339" s="61"/>
      <c r="J339" s="51"/>
      <c r="K339" s="109"/>
      <c r="L339" s="51"/>
      <c r="M339" s="51"/>
      <c r="N339" s="51"/>
      <c r="AO339" s="51"/>
      <c r="AP339" s="51"/>
    </row>
    <row r="340" spans="1:42" ht="15.75" customHeight="1" x14ac:dyDescent="0.35">
      <c r="A340" s="51"/>
      <c r="B340" s="51"/>
      <c r="C340" s="51"/>
      <c r="D340" s="51"/>
      <c r="E340" s="51"/>
      <c r="F340" s="51"/>
      <c r="G340" s="51"/>
      <c r="H340" s="51"/>
      <c r="I340" s="61"/>
      <c r="J340" s="51"/>
      <c r="K340" s="109"/>
      <c r="L340" s="51"/>
      <c r="M340" s="51"/>
      <c r="N340" s="51"/>
      <c r="AO340" s="51"/>
      <c r="AP340" s="51"/>
    </row>
    <row r="341" spans="1:42" ht="15.75" customHeight="1" x14ac:dyDescent="0.35">
      <c r="A341" s="51"/>
      <c r="B341" s="51"/>
      <c r="C341" s="51"/>
      <c r="D341" s="51"/>
      <c r="E341" s="51"/>
      <c r="F341" s="51"/>
      <c r="G341" s="51"/>
      <c r="H341" s="51"/>
      <c r="I341" s="61"/>
      <c r="J341" s="51"/>
      <c r="K341" s="109"/>
      <c r="L341" s="51"/>
      <c r="M341" s="51"/>
      <c r="N341" s="51"/>
      <c r="AO341" s="51"/>
      <c r="AP341" s="51"/>
    </row>
    <row r="342" spans="1:42" ht="15.75" customHeight="1" x14ac:dyDescent="0.35">
      <c r="A342" s="51"/>
      <c r="B342" s="51"/>
      <c r="C342" s="51"/>
      <c r="D342" s="51"/>
      <c r="E342" s="51"/>
      <c r="F342" s="51"/>
      <c r="G342" s="51"/>
      <c r="H342" s="51"/>
      <c r="I342" s="61"/>
      <c r="J342" s="51"/>
      <c r="K342" s="109"/>
      <c r="L342" s="51"/>
      <c r="M342" s="51"/>
      <c r="N342" s="51"/>
      <c r="AO342" s="51"/>
      <c r="AP342" s="51"/>
    </row>
    <row r="343" spans="1:42" ht="15.75" customHeight="1" x14ac:dyDescent="0.35">
      <c r="A343" s="51"/>
      <c r="B343" s="51"/>
      <c r="C343" s="51"/>
      <c r="D343" s="51"/>
      <c r="E343" s="51"/>
      <c r="F343" s="51"/>
      <c r="G343" s="51"/>
      <c r="H343" s="51"/>
      <c r="I343" s="61"/>
      <c r="J343" s="51"/>
      <c r="K343" s="109"/>
      <c r="L343" s="51"/>
      <c r="M343" s="51"/>
      <c r="N343" s="51"/>
      <c r="AO343" s="51"/>
      <c r="AP343" s="51"/>
    </row>
    <row r="344" spans="1:42" ht="15.75" customHeight="1" x14ac:dyDescent="0.35">
      <c r="A344" s="51"/>
      <c r="B344" s="51"/>
      <c r="C344" s="51"/>
      <c r="D344" s="51"/>
      <c r="E344" s="51"/>
      <c r="F344" s="51"/>
      <c r="G344" s="51"/>
      <c r="H344" s="51"/>
      <c r="I344" s="61"/>
      <c r="J344" s="51"/>
      <c r="K344" s="109"/>
      <c r="L344" s="51"/>
      <c r="M344" s="51"/>
      <c r="N344" s="51"/>
      <c r="AO344" s="51"/>
      <c r="AP344" s="51"/>
    </row>
    <row r="345" spans="1:42" ht="15.75" customHeight="1" x14ac:dyDescent="0.35">
      <c r="A345" s="51"/>
      <c r="B345" s="51"/>
      <c r="C345" s="51"/>
      <c r="D345" s="51"/>
      <c r="E345" s="51"/>
      <c r="F345" s="51"/>
      <c r="G345" s="51"/>
      <c r="H345" s="51"/>
      <c r="I345" s="61"/>
      <c r="J345" s="51"/>
      <c r="K345" s="109"/>
      <c r="L345" s="51"/>
      <c r="M345" s="51"/>
      <c r="N345" s="51"/>
      <c r="AO345" s="51"/>
      <c r="AP345" s="51"/>
    </row>
    <row r="346" spans="1:42" ht="15.75" customHeight="1" x14ac:dyDescent="0.35">
      <c r="A346" s="51"/>
      <c r="B346" s="51"/>
      <c r="C346" s="51"/>
      <c r="D346" s="51"/>
      <c r="E346" s="51"/>
      <c r="F346" s="51"/>
      <c r="G346" s="51"/>
      <c r="H346" s="51"/>
      <c r="I346" s="61"/>
      <c r="J346" s="51"/>
      <c r="K346" s="109"/>
      <c r="L346" s="51"/>
      <c r="M346" s="51"/>
      <c r="N346" s="51"/>
      <c r="AO346" s="51"/>
      <c r="AP346" s="51"/>
    </row>
    <row r="347" spans="1:42" ht="15.75" customHeight="1" x14ac:dyDescent="0.35">
      <c r="A347" s="51"/>
      <c r="B347" s="51"/>
      <c r="C347" s="51"/>
      <c r="D347" s="51"/>
      <c r="E347" s="51"/>
      <c r="F347" s="51"/>
      <c r="G347" s="51"/>
      <c r="H347" s="51"/>
      <c r="I347" s="61"/>
      <c r="J347" s="51"/>
      <c r="K347" s="109"/>
      <c r="L347" s="51"/>
      <c r="M347" s="51"/>
      <c r="N347" s="51"/>
      <c r="AO347" s="51"/>
      <c r="AP347" s="51"/>
    </row>
    <row r="348" spans="1:42" ht="15.75" customHeight="1" x14ac:dyDescent="0.35">
      <c r="A348" s="51"/>
      <c r="B348" s="51"/>
      <c r="C348" s="51"/>
      <c r="D348" s="51"/>
      <c r="E348" s="51"/>
      <c r="F348" s="51"/>
      <c r="G348" s="51"/>
      <c r="H348" s="51"/>
      <c r="I348" s="61"/>
      <c r="J348" s="51"/>
      <c r="K348" s="109"/>
      <c r="L348" s="51"/>
      <c r="M348" s="51"/>
      <c r="N348" s="51"/>
      <c r="AO348" s="51"/>
      <c r="AP348" s="51"/>
    </row>
    <row r="349" spans="1:42" ht="15.75" customHeight="1" x14ac:dyDescent="0.35">
      <c r="A349" s="51"/>
      <c r="B349" s="51"/>
      <c r="C349" s="51"/>
      <c r="D349" s="51"/>
      <c r="E349" s="51"/>
      <c r="F349" s="51"/>
      <c r="G349" s="51"/>
      <c r="H349" s="51"/>
      <c r="I349" s="61"/>
      <c r="J349" s="51"/>
      <c r="K349" s="109"/>
      <c r="L349" s="51"/>
      <c r="M349" s="51"/>
      <c r="N349" s="51"/>
      <c r="AO349" s="51"/>
      <c r="AP349" s="51"/>
    </row>
    <row r="350" spans="1:42" ht="15.75" customHeight="1" x14ac:dyDescent="0.35">
      <c r="A350" s="51"/>
      <c r="B350" s="51"/>
      <c r="C350" s="51"/>
      <c r="D350" s="51"/>
      <c r="E350" s="51"/>
      <c r="F350" s="51"/>
      <c r="G350" s="51"/>
      <c r="H350" s="51"/>
      <c r="I350" s="61"/>
      <c r="J350" s="51"/>
      <c r="K350" s="109"/>
      <c r="L350" s="51"/>
      <c r="M350" s="51"/>
      <c r="N350" s="51"/>
      <c r="AO350" s="51"/>
      <c r="AP350" s="51"/>
    </row>
    <row r="351" spans="1:42" ht="15.75" customHeight="1" x14ac:dyDescent="0.35">
      <c r="A351" s="51"/>
      <c r="B351" s="51"/>
      <c r="C351" s="51"/>
      <c r="D351" s="51"/>
      <c r="E351" s="51"/>
      <c r="F351" s="51"/>
      <c r="G351" s="51"/>
      <c r="H351" s="51"/>
      <c r="I351" s="61"/>
      <c r="J351" s="51"/>
      <c r="K351" s="109"/>
      <c r="L351" s="51"/>
      <c r="M351" s="51"/>
      <c r="N351" s="51"/>
      <c r="AO351" s="51"/>
      <c r="AP351" s="51"/>
    </row>
    <row r="352" spans="1:42" ht="15.75" customHeight="1" x14ac:dyDescent="0.35">
      <c r="A352" s="51"/>
      <c r="B352" s="51"/>
      <c r="C352" s="51"/>
      <c r="D352" s="51"/>
      <c r="E352" s="51"/>
      <c r="F352" s="51"/>
      <c r="G352" s="51"/>
      <c r="H352" s="51"/>
      <c r="I352" s="61"/>
      <c r="J352" s="51"/>
      <c r="K352" s="109"/>
      <c r="L352" s="51"/>
      <c r="M352" s="51"/>
      <c r="N352" s="51"/>
      <c r="AO352" s="51"/>
      <c r="AP352" s="51"/>
    </row>
    <row r="353" spans="1:42" ht="15.75" customHeight="1" x14ac:dyDescent="0.35">
      <c r="A353" s="51"/>
      <c r="B353" s="51"/>
      <c r="C353" s="51"/>
      <c r="D353" s="51"/>
      <c r="E353" s="51"/>
      <c r="F353" s="51"/>
      <c r="G353" s="51"/>
      <c r="H353" s="51"/>
      <c r="I353" s="61"/>
      <c r="J353" s="51"/>
      <c r="K353" s="109"/>
      <c r="L353" s="51"/>
      <c r="M353" s="51"/>
      <c r="N353" s="51"/>
      <c r="AO353" s="51"/>
      <c r="AP353" s="51"/>
    </row>
    <row r="354" spans="1:42" ht="15.75" customHeight="1" x14ac:dyDescent="0.35">
      <c r="A354" s="51"/>
      <c r="B354" s="51"/>
      <c r="C354" s="51"/>
      <c r="D354" s="51"/>
      <c r="E354" s="51"/>
      <c r="F354" s="51"/>
      <c r="G354" s="51"/>
      <c r="H354" s="51"/>
      <c r="I354" s="61"/>
      <c r="J354" s="51"/>
      <c r="K354" s="109"/>
      <c r="L354" s="51"/>
      <c r="M354" s="51"/>
      <c r="N354" s="51"/>
      <c r="AO354" s="51"/>
      <c r="AP354" s="51"/>
    </row>
    <row r="355" spans="1:42" ht="15.75" customHeight="1" x14ac:dyDescent="0.35">
      <c r="A355" s="51"/>
      <c r="B355" s="51"/>
      <c r="C355" s="51"/>
      <c r="D355" s="51"/>
      <c r="E355" s="51"/>
      <c r="F355" s="51"/>
      <c r="G355" s="51"/>
      <c r="H355" s="51"/>
      <c r="I355" s="61"/>
      <c r="J355" s="51"/>
      <c r="K355" s="109"/>
      <c r="L355" s="51"/>
      <c r="M355" s="51"/>
      <c r="N355" s="51"/>
      <c r="AO355" s="51"/>
      <c r="AP355" s="51"/>
    </row>
    <row r="356" spans="1:42" ht="15.75" customHeight="1" x14ac:dyDescent="0.35">
      <c r="A356" s="51"/>
      <c r="B356" s="51"/>
      <c r="C356" s="51"/>
      <c r="D356" s="51"/>
      <c r="E356" s="51"/>
      <c r="F356" s="51"/>
      <c r="G356" s="51"/>
      <c r="H356" s="51"/>
      <c r="I356" s="61"/>
      <c r="J356" s="51"/>
      <c r="K356" s="109"/>
      <c r="L356" s="51"/>
      <c r="M356" s="51"/>
      <c r="N356" s="51"/>
      <c r="AO356" s="51"/>
      <c r="AP356" s="51"/>
    </row>
    <row r="357" spans="1:42" ht="15.75" customHeight="1" x14ac:dyDescent="0.35">
      <c r="A357" s="51"/>
      <c r="B357" s="51"/>
      <c r="C357" s="51"/>
      <c r="D357" s="51"/>
      <c r="E357" s="51"/>
      <c r="F357" s="51"/>
      <c r="G357" s="51"/>
      <c r="H357" s="51"/>
      <c r="I357" s="61"/>
      <c r="J357" s="51"/>
      <c r="K357" s="109"/>
      <c r="L357" s="51"/>
      <c r="M357" s="51"/>
      <c r="N357" s="51"/>
      <c r="AO357" s="51"/>
      <c r="AP357" s="51"/>
    </row>
    <row r="358" spans="1:42" ht="15.75" customHeight="1" x14ac:dyDescent="0.35">
      <c r="A358" s="51"/>
      <c r="B358" s="51"/>
      <c r="C358" s="51"/>
      <c r="D358" s="51"/>
      <c r="E358" s="51"/>
      <c r="F358" s="51"/>
      <c r="G358" s="51"/>
      <c r="H358" s="51"/>
      <c r="I358" s="61"/>
      <c r="J358" s="51"/>
      <c r="K358" s="109"/>
      <c r="L358" s="51"/>
      <c r="M358" s="51"/>
      <c r="N358" s="51"/>
      <c r="AO358" s="51"/>
      <c r="AP358" s="51"/>
    </row>
    <row r="359" spans="1:42" ht="15.75" customHeight="1" x14ac:dyDescent="0.35">
      <c r="A359" s="51"/>
      <c r="B359" s="51"/>
      <c r="C359" s="51"/>
      <c r="D359" s="51"/>
      <c r="E359" s="51"/>
      <c r="F359" s="51"/>
      <c r="G359" s="51"/>
      <c r="H359" s="51"/>
      <c r="I359" s="61"/>
      <c r="J359" s="51"/>
      <c r="K359" s="109"/>
      <c r="L359" s="51"/>
      <c r="M359" s="51"/>
      <c r="N359" s="51"/>
      <c r="AO359" s="51"/>
      <c r="AP359" s="51"/>
    </row>
    <row r="360" spans="1:42" ht="15.75" customHeight="1" x14ac:dyDescent="0.35">
      <c r="A360" s="51"/>
      <c r="B360" s="51"/>
      <c r="C360" s="51"/>
      <c r="D360" s="51"/>
      <c r="E360" s="51"/>
      <c r="F360" s="51"/>
      <c r="G360" s="51"/>
      <c r="H360" s="51"/>
      <c r="I360" s="61"/>
      <c r="J360" s="51"/>
      <c r="K360" s="109"/>
      <c r="L360" s="51"/>
      <c r="M360" s="51"/>
      <c r="N360" s="51"/>
      <c r="AO360" s="51"/>
      <c r="AP360" s="51"/>
    </row>
    <row r="361" spans="1:42" ht="15.75" customHeight="1" x14ac:dyDescent="0.35">
      <c r="A361" s="51"/>
      <c r="B361" s="51"/>
      <c r="C361" s="51"/>
      <c r="D361" s="51"/>
      <c r="E361" s="51"/>
      <c r="F361" s="51"/>
      <c r="G361" s="51"/>
      <c r="H361" s="51"/>
      <c r="I361" s="61"/>
      <c r="J361" s="51"/>
      <c r="K361" s="109"/>
      <c r="L361" s="51"/>
      <c r="M361" s="51"/>
      <c r="N361" s="51"/>
      <c r="AO361" s="51"/>
      <c r="AP361" s="51"/>
    </row>
    <row r="362" spans="1:42" ht="15.75" customHeight="1" x14ac:dyDescent="0.35">
      <c r="A362" s="51"/>
      <c r="B362" s="51"/>
      <c r="C362" s="51"/>
      <c r="D362" s="51"/>
      <c r="E362" s="51"/>
      <c r="F362" s="51"/>
      <c r="G362" s="51"/>
      <c r="H362" s="51"/>
      <c r="I362" s="61"/>
      <c r="J362" s="51"/>
      <c r="K362" s="109"/>
      <c r="L362" s="51"/>
      <c r="M362" s="51"/>
      <c r="N362" s="51"/>
      <c r="AO362" s="51"/>
      <c r="AP362" s="51"/>
    </row>
    <row r="363" spans="1:42" ht="15.75" customHeight="1" x14ac:dyDescent="0.35">
      <c r="A363" s="51"/>
      <c r="B363" s="51"/>
      <c r="C363" s="51"/>
      <c r="D363" s="51"/>
      <c r="E363" s="51"/>
      <c r="F363" s="51"/>
      <c r="G363" s="51"/>
      <c r="H363" s="51"/>
      <c r="I363" s="61"/>
      <c r="J363" s="51"/>
      <c r="K363" s="109"/>
      <c r="L363" s="51"/>
      <c r="M363" s="51"/>
      <c r="N363" s="51"/>
      <c r="AO363" s="51"/>
      <c r="AP363" s="51"/>
    </row>
    <row r="364" spans="1:42" ht="15.75" customHeight="1" x14ac:dyDescent="0.35">
      <c r="A364" s="51"/>
      <c r="B364" s="51"/>
      <c r="C364" s="51"/>
      <c r="D364" s="51"/>
      <c r="E364" s="51"/>
      <c r="F364" s="51"/>
      <c r="G364" s="51"/>
      <c r="H364" s="51"/>
      <c r="I364" s="61"/>
      <c r="J364" s="51"/>
      <c r="K364" s="109"/>
      <c r="L364" s="51"/>
      <c r="M364" s="51"/>
      <c r="N364" s="51"/>
      <c r="AO364" s="51"/>
      <c r="AP364" s="51"/>
    </row>
    <row r="365" spans="1:42" ht="15.75" customHeight="1" x14ac:dyDescent="0.35">
      <c r="A365" s="51"/>
      <c r="B365" s="51"/>
      <c r="C365" s="51"/>
      <c r="D365" s="51"/>
      <c r="E365" s="51"/>
      <c r="F365" s="51"/>
      <c r="G365" s="51"/>
      <c r="H365" s="51"/>
      <c r="I365" s="61"/>
      <c r="J365" s="51"/>
      <c r="K365" s="109"/>
      <c r="L365" s="51"/>
      <c r="M365" s="51"/>
      <c r="N365" s="51"/>
      <c r="AO365" s="51"/>
      <c r="AP365" s="51"/>
    </row>
    <row r="366" spans="1:42" ht="15.75" customHeight="1" x14ac:dyDescent="0.35">
      <c r="A366" s="51"/>
      <c r="B366" s="51"/>
      <c r="C366" s="51"/>
      <c r="D366" s="51"/>
      <c r="E366" s="51"/>
      <c r="F366" s="51"/>
      <c r="G366" s="51"/>
      <c r="H366" s="51"/>
      <c r="I366" s="61"/>
      <c r="J366" s="51"/>
      <c r="K366" s="109"/>
      <c r="L366" s="51"/>
      <c r="M366" s="51"/>
      <c r="N366" s="51"/>
      <c r="AO366" s="51"/>
      <c r="AP366" s="51"/>
    </row>
    <row r="367" spans="1:42" ht="15.75" customHeight="1" x14ac:dyDescent="0.35">
      <c r="A367" s="51"/>
      <c r="B367" s="51"/>
      <c r="C367" s="51"/>
      <c r="D367" s="51"/>
      <c r="E367" s="51"/>
      <c r="F367" s="51"/>
      <c r="G367" s="51"/>
      <c r="H367" s="51"/>
      <c r="I367" s="61"/>
      <c r="J367" s="51"/>
      <c r="K367" s="109"/>
      <c r="L367" s="51"/>
      <c r="M367" s="51"/>
      <c r="N367" s="51"/>
      <c r="AO367" s="51"/>
      <c r="AP367" s="51"/>
    </row>
    <row r="368" spans="1:42" ht="15.75" customHeight="1" x14ac:dyDescent="0.35">
      <c r="A368" s="51"/>
      <c r="B368" s="51"/>
      <c r="C368" s="51"/>
      <c r="D368" s="51"/>
      <c r="E368" s="51"/>
      <c r="F368" s="51"/>
      <c r="G368" s="51"/>
      <c r="H368" s="51"/>
      <c r="I368" s="61"/>
      <c r="J368" s="51"/>
      <c r="K368" s="109"/>
      <c r="L368" s="51"/>
      <c r="M368" s="51"/>
      <c r="N368" s="51"/>
      <c r="AO368" s="51"/>
      <c r="AP368" s="51"/>
    </row>
    <row r="369" spans="1:42" ht="15.75" customHeight="1" x14ac:dyDescent="0.35">
      <c r="A369" s="51"/>
      <c r="B369" s="51"/>
      <c r="C369" s="51"/>
      <c r="D369" s="51"/>
      <c r="E369" s="51"/>
      <c r="F369" s="51"/>
      <c r="G369" s="51"/>
      <c r="H369" s="51"/>
      <c r="I369" s="61"/>
      <c r="J369" s="51"/>
      <c r="K369" s="109"/>
      <c r="L369" s="51"/>
      <c r="M369" s="51"/>
      <c r="N369" s="51"/>
      <c r="AO369" s="51"/>
      <c r="AP369" s="51"/>
    </row>
    <row r="370" spans="1:42" ht="15.75" customHeight="1" x14ac:dyDescent="0.35">
      <c r="A370" s="51"/>
      <c r="B370" s="51"/>
      <c r="C370" s="51"/>
      <c r="D370" s="51"/>
      <c r="E370" s="51"/>
      <c r="F370" s="51"/>
      <c r="G370" s="51"/>
      <c r="H370" s="51"/>
      <c r="I370" s="61"/>
      <c r="J370" s="51"/>
      <c r="K370" s="109"/>
      <c r="L370" s="51"/>
      <c r="M370" s="51"/>
      <c r="N370" s="51"/>
      <c r="AO370" s="51"/>
      <c r="AP370" s="51"/>
    </row>
    <row r="371" spans="1:42" ht="15.75" customHeight="1" x14ac:dyDescent="0.35">
      <c r="A371" s="51"/>
      <c r="B371" s="51"/>
      <c r="C371" s="51"/>
      <c r="D371" s="51"/>
      <c r="E371" s="51"/>
      <c r="F371" s="51"/>
      <c r="G371" s="51"/>
      <c r="H371" s="51"/>
      <c r="I371" s="61"/>
      <c r="J371" s="51"/>
      <c r="K371" s="109"/>
      <c r="L371" s="51"/>
      <c r="M371" s="51"/>
      <c r="N371" s="51"/>
      <c r="AO371" s="51"/>
      <c r="AP371" s="51"/>
    </row>
    <row r="372" spans="1:42" ht="15.75" customHeight="1" x14ac:dyDescent="0.35">
      <c r="A372" s="51"/>
      <c r="B372" s="51"/>
      <c r="C372" s="51"/>
      <c r="D372" s="51"/>
      <c r="E372" s="51"/>
      <c r="F372" s="51"/>
      <c r="G372" s="51"/>
      <c r="H372" s="51"/>
      <c r="I372" s="61"/>
      <c r="J372" s="51"/>
      <c r="K372" s="109"/>
      <c r="L372" s="51"/>
      <c r="M372" s="51"/>
      <c r="N372" s="51"/>
      <c r="AO372" s="51"/>
      <c r="AP372" s="51"/>
    </row>
    <row r="373" spans="1:42" ht="15.75" customHeight="1" x14ac:dyDescent="0.35">
      <c r="A373" s="51"/>
      <c r="B373" s="51"/>
      <c r="C373" s="51"/>
      <c r="D373" s="51"/>
      <c r="E373" s="51"/>
      <c r="F373" s="51"/>
      <c r="G373" s="51"/>
      <c r="H373" s="51"/>
      <c r="I373" s="61"/>
      <c r="J373" s="51"/>
      <c r="K373" s="109"/>
      <c r="L373" s="51"/>
      <c r="M373" s="51"/>
      <c r="N373" s="51"/>
      <c r="AO373" s="51"/>
      <c r="AP373" s="51"/>
    </row>
    <row r="374" spans="1:42" ht="15.75" customHeight="1" x14ac:dyDescent="0.35">
      <c r="A374" s="51"/>
      <c r="B374" s="51"/>
      <c r="C374" s="51"/>
      <c r="D374" s="51"/>
      <c r="E374" s="51"/>
      <c r="F374" s="51"/>
      <c r="G374" s="51"/>
      <c r="H374" s="51"/>
      <c r="I374" s="61"/>
      <c r="J374" s="51"/>
      <c r="K374" s="109"/>
      <c r="L374" s="51"/>
      <c r="M374" s="51"/>
      <c r="N374" s="51"/>
      <c r="AO374" s="51"/>
      <c r="AP374" s="51"/>
    </row>
    <row r="375" spans="1:42" ht="15.75" customHeight="1" x14ac:dyDescent="0.35">
      <c r="A375" s="51"/>
      <c r="B375" s="51"/>
      <c r="C375" s="51"/>
      <c r="D375" s="51"/>
      <c r="E375" s="51"/>
      <c r="F375" s="51"/>
      <c r="G375" s="51"/>
      <c r="H375" s="51"/>
      <c r="I375" s="61"/>
      <c r="J375" s="51"/>
      <c r="K375" s="109"/>
      <c r="L375" s="51"/>
      <c r="M375" s="51"/>
      <c r="N375" s="51"/>
      <c r="AO375" s="51"/>
      <c r="AP375" s="51"/>
    </row>
    <row r="376" spans="1:42" ht="15.75" customHeight="1" x14ac:dyDescent="0.35">
      <c r="A376" s="51"/>
      <c r="B376" s="51"/>
      <c r="C376" s="51"/>
      <c r="D376" s="51"/>
      <c r="E376" s="51"/>
      <c r="F376" s="51"/>
      <c r="G376" s="51"/>
      <c r="H376" s="51"/>
      <c r="I376" s="61"/>
      <c r="J376" s="51"/>
      <c r="K376" s="109"/>
      <c r="L376" s="51"/>
      <c r="M376" s="51"/>
      <c r="N376" s="51"/>
      <c r="AO376" s="51"/>
      <c r="AP376" s="51"/>
    </row>
    <row r="377" spans="1:42" ht="15.75" customHeight="1" x14ac:dyDescent="0.35">
      <c r="A377" s="51"/>
      <c r="B377" s="51"/>
      <c r="C377" s="51"/>
      <c r="D377" s="51"/>
      <c r="E377" s="51"/>
      <c r="F377" s="51"/>
      <c r="G377" s="51"/>
      <c r="H377" s="51"/>
      <c r="I377" s="61"/>
      <c r="J377" s="51"/>
      <c r="K377" s="109"/>
      <c r="L377" s="51"/>
      <c r="M377" s="51"/>
      <c r="N377" s="51"/>
      <c r="AO377" s="51"/>
      <c r="AP377" s="51"/>
    </row>
    <row r="378" spans="1:42" ht="15.75" customHeight="1" x14ac:dyDescent="0.35">
      <c r="A378" s="51"/>
      <c r="B378" s="51"/>
      <c r="C378" s="51"/>
      <c r="D378" s="51"/>
      <c r="E378" s="51"/>
      <c r="F378" s="51"/>
      <c r="G378" s="51"/>
      <c r="H378" s="51"/>
      <c r="I378" s="61"/>
      <c r="J378" s="51"/>
      <c r="K378" s="109"/>
      <c r="L378" s="51"/>
      <c r="M378" s="51"/>
      <c r="N378" s="51"/>
      <c r="AO378" s="51"/>
      <c r="AP378" s="51"/>
    </row>
    <row r="379" spans="1:42" ht="15.75" customHeight="1" x14ac:dyDescent="0.35">
      <c r="A379" s="51"/>
      <c r="B379" s="51"/>
      <c r="C379" s="51"/>
      <c r="D379" s="51"/>
      <c r="E379" s="51"/>
      <c r="F379" s="51"/>
      <c r="G379" s="51"/>
      <c r="H379" s="51"/>
      <c r="I379" s="61"/>
      <c r="J379" s="51"/>
      <c r="K379" s="109"/>
      <c r="L379" s="51"/>
      <c r="M379" s="51"/>
      <c r="N379" s="51"/>
      <c r="AO379" s="51"/>
      <c r="AP379" s="51"/>
    </row>
    <row r="380" spans="1:42" ht="15.75" customHeight="1" x14ac:dyDescent="0.35">
      <c r="A380" s="51"/>
      <c r="B380" s="51"/>
      <c r="C380" s="51"/>
      <c r="D380" s="51"/>
      <c r="E380" s="51"/>
      <c r="F380" s="51"/>
      <c r="G380" s="51"/>
      <c r="H380" s="51"/>
      <c r="I380" s="61"/>
      <c r="J380" s="51"/>
      <c r="K380" s="109"/>
      <c r="L380" s="51"/>
      <c r="M380" s="51"/>
      <c r="N380" s="51"/>
      <c r="AO380" s="51"/>
      <c r="AP380" s="51"/>
    </row>
    <row r="381" spans="1:42" ht="15.75" customHeight="1" x14ac:dyDescent="0.35">
      <c r="A381" s="51"/>
      <c r="B381" s="51"/>
      <c r="C381" s="51"/>
      <c r="D381" s="51"/>
      <c r="E381" s="51"/>
      <c r="F381" s="51"/>
      <c r="G381" s="51"/>
      <c r="H381" s="51"/>
      <c r="I381" s="61"/>
      <c r="J381" s="51"/>
      <c r="K381" s="109"/>
      <c r="L381" s="51"/>
      <c r="M381" s="51"/>
      <c r="N381" s="51"/>
      <c r="AO381" s="51"/>
      <c r="AP381" s="51"/>
    </row>
    <row r="382" spans="1:42" ht="15.75" customHeight="1" x14ac:dyDescent="0.35">
      <c r="A382" s="51"/>
      <c r="B382" s="51"/>
      <c r="C382" s="51"/>
      <c r="D382" s="51"/>
      <c r="E382" s="51"/>
      <c r="F382" s="51"/>
      <c r="G382" s="51"/>
      <c r="H382" s="51"/>
      <c r="I382" s="61"/>
      <c r="J382" s="51"/>
      <c r="K382" s="109"/>
      <c r="L382" s="51"/>
      <c r="M382" s="51"/>
      <c r="N382" s="51"/>
      <c r="AO382" s="51"/>
      <c r="AP382" s="51"/>
    </row>
    <row r="383" spans="1:42" ht="15.75" customHeight="1" x14ac:dyDescent="0.35">
      <c r="A383" s="51"/>
      <c r="B383" s="51"/>
      <c r="C383" s="51"/>
      <c r="D383" s="51"/>
      <c r="E383" s="51"/>
      <c r="F383" s="51"/>
      <c r="G383" s="51"/>
      <c r="H383" s="51"/>
      <c r="I383" s="61"/>
      <c r="J383" s="51"/>
      <c r="K383" s="109"/>
      <c r="L383" s="51"/>
      <c r="M383" s="51"/>
      <c r="N383" s="51"/>
      <c r="AO383" s="51"/>
      <c r="AP383" s="51"/>
    </row>
    <row r="384" spans="1:42" ht="15.75" customHeight="1" x14ac:dyDescent="0.35">
      <c r="A384" s="51"/>
      <c r="B384" s="51"/>
      <c r="C384" s="51"/>
      <c r="D384" s="51"/>
      <c r="E384" s="51"/>
      <c r="F384" s="51"/>
      <c r="G384" s="51"/>
      <c r="H384" s="51"/>
      <c r="I384" s="61"/>
      <c r="J384" s="51"/>
      <c r="K384" s="109"/>
      <c r="L384" s="51"/>
      <c r="M384" s="51"/>
      <c r="N384" s="51"/>
      <c r="AO384" s="51"/>
      <c r="AP384" s="51"/>
    </row>
    <row r="385" spans="1:42" ht="15.75" customHeight="1" x14ac:dyDescent="0.35">
      <c r="A385" s="51"/>
      <c r="B385" s="51"/>
      <c r="C385" s="51"/>
      <c r="D385" s="51"/>
      <c r="E385" s="51"/>
      <c r="F385" s="51"/>
      <c r="G385" s="51"/>
      <c r="H385" s="51"/>
      <c r="I385" s="61"/>
      <c r="J385" s="51"/>
      <c r="K385" s="109"/>
      <c r="L385" s="51"/>
      <c r="M385" s="51"/>
      <c r="N385" s="51"/>
      <c r="AO385" s="51"/>
      <c r="AP385" s="51"/>
    </row>
    <row r="386" spans="1:42" ht="15.75" customHeight="1" x14ac:dyDescent="0.35">
      <c r="A386" s="51"/>
      <c r="B386" s="51"/>
      <c r="C386" s="51"/>
      <c r="D386" s="51"/>
      <c r="E386" s="51"/>
      <c r="F386" s="51"/>
      <c r="G386" s="51"/>
      <c r="H386" s="51"/>
      <c r="I386" s="61"/>
      <c r="J386" s="51"/>
      <c r="K386" s="109"/>
      <c r="L386" s="51"/>
      <c r="M386" s="51"/>
      <c r="N386" s="51"/>
      <c r="AO386" s="51"/>
      <c r="AP386" s="51"/>
    </row>
    <row r="387" spans="1:42" ht="15.75" customHeight="1" x14ac:dyDescent="0.35">
      <c r="A387" s="51"/>
      <c r="B387" s="51"/>
      <c r="C387" s="51"/>
      <c r="D387" s="51"/>
      <c r="E387" s="51"/>
      <c r="F387" s="51"/>
      <c r="G387" s="51"/>
      <c r="H387" s="51"/>
      <c r="I387" s="61"/>
      <c r="J387" s="51"/>
      <c r="K387" s="109"/>
      <c r="L387" s="51"/>
      <c r="M387" s="51"/>
      <c r="N387" s="51"/>
      <c r="AO387" s="51"/>
      <c r="AP387" s="51"/>
    </row>
    <row r="388" spans="1:42" ht="15.75" customHeight="1" x14ac:dyDescent="0.35">
      <c r="A388" s="51"/>
      <c r="B388" s="51"/>
      <c r="C388" s="51"/>
      <c r="D388" s="51"/>
      <c r="E388" s="51"/>
      <c r="F388" s="51"/>
      <c r="G388" s="51"/>
      <c r="H388" s="51"/>
      <c r="I388" s="61"/>
      <c r="J388" s="51"/>
      <c r="K388" s="109"/>
      <c r="L388" s="51"/>
      <c r="M388" s="51"/>
      <c r="N388" s="51"/>
      <c r="AO388" s="51"/>
      <c r="AP388" s="51"/>
    </row>
    <row r="389" spans="1:42" ht="15.75" customHeight="1" x14ac:dyDescent="0.35">
      <c r="A389" s="51"/>
      <c r="B389" s="51"/>
      <c r="C389" s="51"/>
      <c r="D389" s="51"/>
      <c r="E389" s="51"/>
      <c r="F389" s="51"/>
      <c r="G389" s="51"/>
      <c r="H389" s="51"/>
      <c r="I389" s="61"/>
      <c r="J389" s="51"/>
      <c r="K389" s="109"/>
      <c r="L389" s="51"/>
      <c r="M389" s="51"/>
      <c r="N389" s="51"/>
      <c r="AO389" s="51"/>
      <c r="AP389" s="51"/>
    </row>
    <row r="390" spans="1:42" ht="15.75" customHeight="1" x14ac:dyDescent="0.35">
      <c r="A390" s="51"/>
      <c r="B390" s="51"/>
      <c r="C390" s="51"/>
      <c r="D390" s="51"/>
      <c r="E390" s="51"/>
      <c r="F390" s="51"/>
      <c r="G390" s="51"/>
      <c r="H390" s="51"/>
      <c r="I390" s="61"/>
      <c r="J390" s="51"/>
      <c r="K390" s="109"/>
      <c r="L390" s="51"/>
      <c r="M390" s="51"/>
      <c r="N390" s="51"/>
      <c r="AO390" s="51"/>
      <c r="AP390" s="51"/>
    </row>
    <row r="391" spans="1:42" ht="15.75" customHeight="1" x14ac:dyDescent="0.35">
      <c r="A391" s="51"/>
      <c r="B391" s="51"/>
      <c r="C391" s="51"/>
      <c r="D391" s="51"/>
      <c r="E391" s="51"/>
      <c r="F391" s="51"/>
      <c r="G391" s="51"/>
      <c r="H391" s="51"/>
      <c r="I391" s="61"/>
      <c r="J391" s="51"/>
      <c r="K391" s="109"/>
      <c r="L391" s="51"/>
      <c r="M391" s="51"/>
      <c r="N391" s="51"/>
      <c r="AO391" s="51"/>
      <c r="AP391" s="51"/>
    </row>
    <row r="392" spans="1:42" ht="15.75" customHeight="1" x14ac:dyDescent="0.35">
      <c r="A392" s="51"/>
      <c r="B392" s="51"/>
      <c r="C392" s="51"/>
      <c r="D392" s="51"/>
      <c r="E392" s="51"/>
      <c r="F392" s="51"/>
      <c r="G392" s="51"/>
      <c r="H392" s="51"/>
      <c r="I392" s="61"/>
      <c r="J392" s="51"/>
      <c r="K392" s="109"/>
      <c r="L392" s="51"/>
      <c r="M392" s="51"/>
      <c r="N392" s="51"/>
      <c r="AO392" s="51"/>
      <c r="AP392" s="51"/>
    </row>
    <row r="393" spans="1:42" ht="15.75" customHeight="1" x14ac:dyDescent="0.35">
      <c r="A393" s="51"/>
      <c r="B393" s="51"/>
      <c r="C393" s="51"/>
      <c r="D393" s="51"/>
      <c r="E393" s="51"/>
      <c r="F393" s="51"/>
      <c r="G393" s="51"/>
      <c r="H393" s="51"/>
      <c r="I393" s="61"/>
      <c r="J393" s="51"/>
      <c r="K393" s="109"/>
      <c r="L393" s="51"/>
      <c r="M393" s="51"/>
      <c r="N393" s="51"/>
      <c r="AO393" s="51"/>
      <c r="AP393" s="51"/>
    </row>
    <row r="394" spans="1:42" ht="15.75" customHeight="1" x14ac:dyDescent="0.35">
      <c r="A394" s="51"/>
      <c r="B394" s="51"/>
      <c r="C394" s="51"/>
      <c r="D394" s="51"/>
      <c r="E394" s="51"/>
      <c r="F394" s="51"/>
      <c r="G394" s="51"/>
      <c r="H394" s="51"/>
      <c r="I394" s="61"/>
      <c r="J394" s="51"/>
      <c r="K394" s="109"/>
      <c r="L394" s="51"/>
      <c r="M394" s="51"/>
      <c r="N394" s="51"/>
      <c r="AO394" s="51"/>
      <c r="AP394" s="51"/>
    </row>
    <row r="395" spans="1:42" ht="15.75" customHeight="1" x14ac:dyDescent="0.35">
      <c r="A395" s="51"/>
      <c r="B395" s="51"/>
      <c r="C395" s="51"/>
      <c r="D395" s="51"/>
      <c r="E395" s="51"/>
      <c r="F395" s="51"/>
      <c r="G395" s="51"/>
      <c r="H395" s="51"/>
      <c r="I395" s="61"/>
      <c r="J395" s="51"/>
      <c r="K395" s="109"/>
      <c r="L395" s="51"/>
      <c r="M395" s="51"/>
      <c r="N395" s="51"/>
      <c r="AO395" s="51"/>
      <c r="AP395" s="51"/>
    </row>
    <row r="396" spans="1:42" ht="15.75" customHeight="1" x14ac:dyDescent="0.35">
      <c r="A396" s="51"/>
      <c r="B396" s="51"/>
      <c r="C396" s="51"/>
      <c r="D396" s="51"/>
      <c r="E396" s="51"/>
      <c r="F396" s="51"/>
      <c r="G396" s="51"/>
      <c r="H396" s="51"/>
      <c r="I396" s="61"/>
      <c r="J396" s="51"/>
      <c r="K396" s="109"/>
      <c r="L396" s="51"/>
      <c r="M396" s="51"/>
      <c r="N396" s="51"/>
      <c r="AO396" s="51"/>
      <c r="AP396" s="51"/>
    </row>
    <row r="397" spans="1:42" ht="15.75" customHeight="1" x14ac:dyDescent="0.35">
      <c r="A397" s="51"/>
      <c r="B397" s="51"/>
      <c r="C397" s="51"/>
      <c r="D397" s="51"/>
      <c r="E397" s="51"/>
      <c r="F397" s="51"/>
      <c r="G397" s="51"/>
      <c r="H397" s="51"/>
      <c r="I397" s="61"/>
      <c r="J397" s="51"/>
      <c r="K397" s="109"/>
      <c r="L397" s="51"/>
      <c r="M397" s="51"/>
      <c r="N397" s="51"/>
      <c r="AO397" s="51"/>
      <c r="AP397" s="51"/>
    </row>
    <row r="398" spans="1:42" ht="15.75" customHeight="1" x14ac:dyDescent="0.35">
      <c r="A398" s="51"/>
      <c r="B398" s="51"/>
      <c r="C398" s="51"/>
      <c r="D398" s="51"/>
      <c r="E398" s="51"/>
      <c r="F398" s="51"/>
      <c r="G398" s="51"/>
      <c r="H398" s="51"/>
      <c r="I398" s="61"/>
      <c r="J398" s="51"/>
      <c r="K398" s="109"/>
      <c r="L398" s="51"/>
      <c r="M398" s="51"/>
      <c r="N398" s="51"/>
      <c r="AO398" s="51"/>
      <c r="AP398" s="51"/>
    </row>
    <row r="399" spans="1:42" ht="15.75" customHeight="1" x14ac:dyDescent="0.35">
      <c r="A399" s="51"/>
      <c r="B399" s="51"/>
      <c r="C399" s="51"/>
      <c r="D399" s="51"/>
      <c r="E399" s="51"/>
      <c r="F399" s="51"/>
      <c r="G399" s="51"/>
      <c r="H399" s="51"/>
      <c r="I399" s="61"/>
      <c r="J399" s="51"/>
      <c r="K399" s="109"/>
      <c r="L399" s="51"/>
      <c r="M399" s="51"/>
      <c r="N399" s="51"/>
      <c r="AO399" s="51"/>
      <c r="AP399" s="51"/>
    </row>
    <row r="400" spans="1:42" ht="15.75" customHeight="1" x14ac:dyDescent="0.35">
      <c r="A400" s="51"/>
      <c r="B400" s="51"/>
      <c r="C400" s="51"/>
      <c r="D400" s="51"/>
      <c r="E400" s="51"/>
      <c r="F400" s="51"/>
      <c r="G400" s="51"/>
      <c r="H400" s="51"/>
      <c r="I400" s="61"/>
      <c r="J400" s="51"/>
      <c r="K400" s="109"/>
      <c r="L400" s="51"/>
      <c r="M400" s="51"/>
      <c r="N400" s="51"/>
      <c r="AO400" s="51"/>
      <c r="AP400" s="51"/>
    </row>
    <row r="401" spans="1:42" ht="15.75" customHeight="1" x14ac:dyDescent="0.35">
      <c r="A401" s="51"/>
      <c r="B401" s="51"/>
      <c r="C401" s="51"/>
      <c r="D401" s="51"/>
      <c r="E401" s="51"/>
      <c r="F401" s="51"/>
      <c r="G401" s="51"/>
      <c r="H401" s="51"/>
      <c r="I401" s="61"/>
      <c r="J401" s="51"/>
      <c r="K401" s="109"/>
      <c r="L401" s="51"/>
      <c r="M401" s="51"/>
      <c r="N401" s="51"/>
      <c r="AO401" s="51"/>
      <c r="AP401" s="51"/>
    </row>
    <row r="402" spans="1:42" ht="15.75" customHeight="1" x14ac:dyDescent="0.35">
      <c r="A402" s="51"/>
      <c r="B402" s="51"/>
      <c r="C402" s="51"/>
      <c r="D402" s="51"/>
      <c r="E402" s="51"/>
      <c r="F402" s="51"/>
      <c r="G402" s="51"/>
      <c r="H402" s="51"/>
      <c r="I402" s="61"/>
      <c r="J402" s="51"/>
      <c r="K402" s="109"/>
      <c r="L402" s="51"/>
      <c r="M402" s="51"/>
      <c r="N402" s="51"/>
      <c r="AO402" s="51"/>
      <c r="AP402" s="51"/>
    </row>
    <row r="403" spans="1:42" ht="15.75" customHeight="1" x14ac:dyDescent="0.35">
      <c r="A403" s="51"/>
      <c r="B403" s="51"/>
      <c r="C403" s="51"/>
      <c r="D403" s="51"/>
      <c r="E403" s="51"/>
      <c r="F403" s="51"/>
      <c r="G403" s="51"/>
      <c r="H403" s="51"/>
      <c r="I403" s="61"/>
      <c r="J403" s="51"/>
      <c r="K403" s="109"/>
      <c r="L403" s="51"/>
      <c r="M403" s="51"/>
      <c r="N403" s="51"/>
      <c r="AO403" s="51"/>
      <c r="AP403" s="51"/>
    </row>
    <row r="404" spans="1:42" ht="15.75" customHeight="1" x14ac:dyDescent="0.35">
      <c r="A404" s="51"/>
      <c r="B404" s="51"/>
      <c r="C404" s="51"/>
      <c r="D404" s="51"/>
      <c r="E404" s="51"/>
      <c r="F404" s="51"/>
      <c r="G404" s="51"/>
      <c r="H404" s="51"/>
      <c r="I404" s="61"/>
      <c r="J404" s="51"/>
      <c r="K404" s="109"/>
      <c r="L404" s="51"/>
      <c r="M404" s="51"/>
      <c r="N404" s="51"/>
      <c r="AO404" s="51"/>
      <c r="AP404" s="51"/>
    </row>
    <row r="405" spans="1:42" ht="15.75" customHeight="1" x14ac:dyDescent="0.35">
      <c r="A405" s="51"/>
      <c r="B405" s="51"/>
      <c r="C405" s="51"/>
      <c r="D405" s="51"/>
      <c r="E405" s="51"/>
      <c r="F405" s="51"/>
      <c r="G405" s="51"/>
      <c r="H405" s="51"/>
      <c r="I405" s="61"/>
      <c r="J405" s="51"/>
      <c r="K405" s="109"/>
      <c r="L405" s="51"/>
      <c r="M405" s="51"/>
      <c r="N405" s="51"/>
      <c r="AO405" s="51"/>
      <c r="AP405" s="51"/>
    </row>
    <row r="406" spans="1:42" ht="15.75" customHeight="1" x14ac:dyDescent="0.35">
      <c r="A406" s="51"/>
      <c r="B406" s="51"/>
      <c r="C406" s="51"/>
      <c r="D406" s="51"/>
      <c r="E406" s="51"/>
      <c r="F406" s="51"/>
      <c r="G406" s="51"/>
      <c r="H406" s="51"/>
      <c r="I406" s="61"/>
      <c r="J406" s="51"/>
      <c r="K406" s="109"/>
      <c r="L406" s="51"/>
      <c r="M406" s="51"/>
      <c r="N406" s="51"/>
      <c r="AO406" s="51"/>
      <c r="AP406" s="51"/>
    </row>
    <row r="407" spans="1:42" ht="15.75" customHeight="1" x14ac:dyDescent="0.35">
      <c r="A407" s="51"/>
      <c r="B407" s="51"/>
      <c r="C407" s="51"/>
      <c r="D407" s="51"/>
      <c r="E407" s="51"/>
      <c r="F407" s="51"/>
      <c r="G407" s="51"/>
      <c r="H407" s="51"/>
      <c r="I407" s="61"/>
      <c r="J407" s="51"/>
      <c r="K407" s="109"/>
      <c r="L407" s="51"/>
      <c r="M407" s="51"/>
      <c r="N407" s="51"/>
      <c r="AO407" s="51"/>
      <c r="AP407" s="51"/>
    </row>
    <row r="408" spans="1:42" ht="15.75" customHeight="1" x14ac:dyDescent="0.35">
      <c r="A408" s="51"/>
      <c r="B408" s="51"/>
      <c r="C408" s="51"/>
      <c r="D408" s="51"/>
      <c r="E408" s="51"/>
      <c r="F408" s="51"/>
      <c r="G408" s="51"/>
      <c r="H408" s="51"/>
      <c r="I408" s="61"/>
      <c r="J408" s="51"/>
      <c r="K408" s="109"/>
      <c r="L408" s="51"/>
      <c r="M408" s="51"/>
      <c r="N408" s="51"/>
      <c r="AO408" s="51"/>
      <c r="AP408" s="51"/>
    </row>
    <row r="409" spans="1:42" ht="15.75" customHeight="1" x14ac:dyDescent="0.35">
      <c r="A409" s="51"/>
      <c r="B409" s="51"/>
      <c r="C409" s="51"/>
      <c r="D409" s="51"/>
      <c r="E409" s="51"/>
      <c r="F409" s="51"/>
      <c r="G409" s="51"/>
      <c r="H409" s="51"/>
      <c r="I409" s="61"/>
      <c r="J409" s="51"/>
      <c r="K409" s="109"/>
      <c r="L409" s="51"/>
      <c r="M409" s="51"/>
      <c r="N409" s="51"/>
      <c r="AO409" s="51"/>
      <c r="AP409" s="51"/>
    </row>
    <row r="410" spans="1:42" ht="15.75" customHeight="1" x14ac:dyDescent="0.35">
      <c r="A410" s="51"/>
      <c r="B410" s="51"/>
      <c r="C410" s="51"/>
      <c r="D410" s="51"/>
      <c r="E410" s="51"/>
      <c r="F410" s="51"/>
      <c r="G410" s="51"/>
      <c r="H410" s="51"/>
      <c r="I410" s="61"/>
      <c r="J410" s="51"/>
      <c r="K410" s="109"/>
      <c r="L410" s="51"/>
      <c r="M410" s="51"/>
      <c r="N410" s="51"/>
      <c r="AO410" s="51"/>
      <c r="AP410" s="51"/>
    </row>
    <row r="411" spans="1:42" ht="15.75" customHeight="1" x14ac:dyDescent="0.35">
      <c r="A411" s="51"/>
      <c r="B411" s="51"/>
      <c r="C411" s="51"/>
      <c r="D411" s="51"/>
      <c r="E411" s="51"/>
      <c r="F411" s="51"/>
      <c r="G411" s="51"/>
      <c r="H411" s="51"/>
      <c r="I411" s="61"/>
      <c r="J411" s="51"/>
      <c r="K411" s="109"/>
      <c r="L411" s="51"/>
      <c r="M411" s="51"/>
      <c r="N411" s="51"/>
      <c r="AO411" s="51"/>
      <c r="AP411" s="51"/>
    </row>
    <row r="412" spans="1:42" ht="15.75" customHeight="1" x14ac:dyDescent="0.35">
      <c r="A412" s="51"/>
      <c r="B412" s="51"/>
      <c r="C412" s="51"/>
      <c r="D412" s="51"/>
      <c r="E412" s="51"/>
      <c r="F412" s="51"/>
      <c r="G412" s="51"/>
      <c r="H412" s="51"/>
      <c r="I412" s="61"/>
      <c r="J412" s="51"/>
      <c r="K412" s="109"/>
      <c r="L412" s="51"/>
      <c r="M412" s="51"/>
      <c r="N412" s="51"/>
      <c r="AO412" s="51"/>
      <c r="AP412" s="51"/>
    </row>
    <row r="413" spans="1:42" ht="15.75" customHeight="1" x14ac:dyDescent="0.35">
      <c r="A413" s="51"/>
      <c r="B413" s="51"/>
      <c r="C413" s="51"/>
      <c r="D413" s="51"/>
      <c r="E413" s="51"/>
      <c r="F413" s="51"/>
      <c r="G413" s="51"/>
      <c r="H413" s="51"/>
      <c r="I413" s="61"/>
      <c r="J413" s="51"/>
      <c r="K413" s="109"/>
      <c r="L413" s="51"/>
      <c r="M413" s="51"/>
      <c r="N413" s="51"/>
      <c r="AO413" s="51"/>
      <c r="AP413" s="51"/>
    </row>
    <row r="414" spans="1:42" ht="15.75" customHeight="1" x14ac:dyDescent="0.35">
      <c r="A414" s="51"/>
      <c r="B414" s="51"/>
      <c r="C414" s="51"/>
      <c r="D414" s="51"/>
      <c r="E414" s="51"/>
      <c r="F414" s="51"/>
      <c r="G414" s="51"/>
      <c r="H414" s="51"/>
      <c r="I414" s="61"/>
      <c r="J414" s="51"/>
      <c r="K414" s="109"/>
      <c r="L414" s="51"/>
      <c r="M414" s="51"/>
      <c r="N414" s="51"/>
      <c r="AO414" s="51"/>
      <c r="AP414" s="51"/>
    </row>
    <row r="415" spans="1:42" ht="15.75" customHeight="1" x14ac:dyDescent="0.35">
      <c r="A415" s="51"/>
      <c r="B415" s="51"/>
      <c r="C415" s="51"/>
      <c r="D415" s="51"/>
      <c r="E415" s="51"/>
      <c r="F415" s="51"/>
      <c r="G415" s="51"/>
      <c r="H415" s="51"/>
      <c r="I415" s="61"/>
      <c r="J415" s="51"/>
      <c r="K415" s="109"/>
      <c r="L415" s="51"/>
      <c r="M415" s="51"/>
      <c r="N415" s="51"/>
      <c r="AO415" s="51"/>
      <c r="AP415" s="51"/>
    </row>
    <row r="416" spans="1:42" ht="15.75" customHeight="1" x14ac:dyDescent="0.35">
      <c r="A416" s="51"/>
      <c r="B416" s="51"/>
      <c r="C416" s="51"/>
      <c r="D416" s="51"/>
      <c r="E416" s="51"/>
      <c r="F416" s="51"/>
      <c r="G416" s="51"/>
      <c r="H416" s="51"/>
      <c r="I416" s="61"/>
      <c r="J416" s="51"/>
      <c r="K416" s="109"/>
      <c r="L416" s="51"/>
      <c r="M416" s="51"/>
      <c r="N416" s="51"/>
      <c r="AO416" s="51"/>
      <c r="AP416" s="51"/>
    </row>
    <row r="417" spans="1:42" ht="15.75" customHeight="1" x14ac:dyDescent="0.35">
      <c r="A417" s="51"/>
      <c r="B417" s="51"/>
      <c r="C417" s="51"/>
      <c r="D417" s="51"/>
      <c r="E417" s="51"/>
      <c r="F417" s="51"/>
      <c r="G417" s="51"/>
      <c r="H417" s="51"/>
      <c r="I417" s="61"/>
      <c r="J417" s="51"/>
      <c r="K417" s="109"/>
      <c r="L417" s="51"/>
      <c r="M417" s="51"/>
      <c r="N417" s="51"/>
      <c r="AO417" s="51"/>
      <c r="AP417" s="51"/>
    </row>
    <row r="418" spans="1:42" ht="15.75" customHeight="1" x14ac:dyDescent="0.35">
      <c r="A418" s="51"/>
      <c r="B418" s="51"/>
      <c r="C418" s="51"/>
      <c r="D418" s="51"/>
      <c r="E418" s="51"/>
      <c r="F418" s="51"/>
      <c r="G418" s="51"/>
      <c r="H418" s="51"/>
      <c r="I418" s="61"/>
      <c r="J418" s="51"/>
      <c r="K418" s="109"/>
      <c r="L418" s="51"/>
      <c r="M418" s="51"/>
      <c r="N418" s="51"/>
      <c r="AO418" s="51"/>
      <c r="AP418" s="51"/>
    </row>
    <row r="419" spans="1:42" ht="15.75" customHeight="1" x14ac:dyDescent="0.35">
      <c r="A419" s="51"/>
      <c r="B419" s="51"/>
      <c r="C419" s="51"/>
      <c r="D419" s="51"/>
      <c r="E419" s="51"/>
      <c r="F419" s="51"/>
      <c r="G419" s="51"/>
      <c r="H419" s="51"/>
      <c r="I419" s="61"/>
      <c r="J419" s="51"/>
      <c r="K419" s="109"/>
      <c r="L419" s="51"/>
      <c r="M419" s="51"/>
      <c r="N419" s="51"/>
      <c r="AO419" s="51"/>
      <c r="AP419" s="51"/>
    </row>
    <row r="420" spans="1:42" ht="15.75" customHeight="1" x14ac:dyDescent="0.35">
      <c r="A420" s="51"/>
      <c r="B420" s="51"/>
      <c r="C420" s="51"/>
      <c r="D420" s="51"/>
      <c r="E420" s="51"/>
      <c r="F420" s="51"/>
      <c r="G420" s="51"/>
      <c r="H420" s="51"/>
      <c r="I420" s="61"/>
      <c r="J420" s="51"/>
      <c r="K420" s="109"/>
      <c r="L420" s="51"/>
      <c r="M420" s="51"/>
      <c r="N420" s="51"/>
      <c r="AO420" s="51"/>
      <c r="AP420" s="51"/>
    </row>
    <row r="421" spans="1:42" ht="15.75" customHeight="1" x14ac:dyDescent="0.35">
      <c r="A421" s="51"/>
      <c r="B421" s="51"/>
      <c r="C421" s="51"/>
      <c r="D421" s="51"/>
      <c r="E421" s="51"/>
      <c r="F421" s="51"/>
      <c r="G421" s="51"/>
      <c r="H421" s="51"/>
      <c r="I421" s="61"/>
      <c r="J421" s="51"/>
      <c r="K421" s="109"/>
      <c r="L421" s="51"/>
      <c r="M421" s="51"/>
      <c r="N421" s="51"/>
      <c r="AO421" s="51"/>
      <c r="AP421" s="51"/>
    </row>
    <row r="422" spans="1:42" ht="15.75" customHeight="1" x14ac:dyDescent="0.35">
      <c r="A422" s="51"/>
      <c r="B422" s="51"/>
      <c r="C422" s="51"/>
      <c r="D422" s="51"/>
      <c r="E422" s="51"/>
      <c r="F422" s="51"/>
      <c r="G422" s="51"/>
      <c r="H422" s="51"/>
      <c r="I422" s="61"/>
      <c r="J422" s="51"/>
      <c r="K422" s="109"/>
      <c r="L422" s="51"/>
      <c r="M422" s="51"/>
      <c r="N422" s="51"/>
      <c r="AO422" s="51"/>
      <c r="AP422" s="51"/>
    </row>
    <row r="423" spans="1:42" ht="15.75" customHeight="1" x14ac:dyDescent="0.35">
      <c r="A423" s="51"/>
      <c r="B423" s="51"/>
      <c r="C423" s="51"/>
      <c r="D423" s="51"/>
      <c r="E423" s="51"/>
      <c r="F423" s="51"/>
      <c r="G423" s="51"/>
      <c r="H423" s="51"/>
      <c r="I423" s="61"/>
      <c r="J423" s="51"/>
      <c r="K423" s="109"/>
      <c r="L423" s="51"/>
      <c r="M423" s="51"/>
      <c r="N423" s="51"/>
      <c r="AO423" s="51"/>
      <c r="AP423" s="51"/>
    </row>
    <row r="424" spans="1:42" ht="15.75" customHeight="1" x14ac:dyDescent="0.35">
      <c r="A424" s="51"/>
      <c r="B424" s="51"/>
      <c r="C424" s="51"/>
      <c r="D424" s="51"/>
      <c r="E424" s="51"/>
      <c r="F424" s="51"/>
      <c r="G424" s="51"/>
      <c r="H424" s="51"/>
      <c r="I424" s="61"/>
      <c r="J424" s="51"/>
      <c r="K424" s="109"/>
      <c r="L424" s="51"/>
      <c r="M424" s="51"/>
      <c r="N424" s="51"/>
      <c r="AO424" s="51"/>
      <c r="AP424" s="51"/>
    </row>
    <row r="425" spans="1:42" ht="15.75" customHeight="1" x14ac:dyDescent="0.35">
      <c r="A425" s="51"/>
      <c r="B425" s="51"/>
      <c r="C425" s="51"/>
      <c r="D425" s="51"/>
      <c r="E425" s="51"/>
      <c r="F425" s="51"/>
      <c r="G425" s="51"/>
      <c r="H425" s="51"/>
      <c r="I425" s="61"/>
      <c r="J425" s="51"/>
      <c r="K425" s="109"/>
      <c r="L425" s="51"/>
      <c r="M425" s="51"/>
      <c r="N425" s="51"/>
      <c r="AO425" s="51"/>
      <c r="AP425" s="51"/>
    </row>
    <row r="426" spans="1:42" ht="15.75" customHeight="1" x14ac:dyDescent="0.35">
      <c r="A426" s="51"/>
      <c r="B426" s="51"/>
      <c r="C426" s="51"/>
      <c r="D426" s="51"/>
      <c r="E426" s="51"/>
      <c r="F426" s="51"/>
      <c r="G426" s="51"/>
      <c r="H426" s="51"/>
      <c r="I426" s="61"/>
      <c r="J426" s="51"/>
      <c r="K426" s="109"/>
      <c r="L426" s="51"/>
      <c r="M426" s="51"/>
      <c r="N426" s="51"/>
      <c r="AO426" s="51"/>
      <c r="AP426" s="51"/>
    </row>
    <row r="427" spans="1:42" ht="15.75" customHeight="1" x14ac:dyDescent="0.35">
      <c r="A427" s="51"/>
      <c r="B427" s="51"/>
      <c r="C427" s="51"/>
      <c r="D427" s="51"/>
      <c r="E427" s="51"/>
      <c r="F427" s="51"/>
      <c r="G427" s="51"/>
      <c r="H427" s="51"/>
      <c r="I427" s="61"/>
      <c r="J427" s="51"/>
      <c r="K427" s="109"/>
      <c r="L427" s="51"/>
      <c r="M427" s="51"/>
      <c r="N427" s="51"/>
      <c r="AO427" s="51"/>
      <c r="AP427" s="51"/>
    </row>
    <row r="428" spans="1:42" ht="15.75" customHeight="1" x14ac:dyDescent="0.35">
      <c r="A428" s="51"/>
      <c r="B428" s="51"/>
      <c r="C428" s="51"/>
      <c r="D428" s="51"/>
      <c r="E428" s="51"/>
      <c r="F428" s="51"/>
      <c r="G428" s="51"/>
      <c r="H428" s="51"/>
      <c r="I428" s="61"/>
      <c r="J428" s="51"/>
      <c r="K428" s="109"/>
      <c r="L428" s="51"/>
      <c r="M428" s="51"/>
      <c r="N428" s="51"/>
      <c r="AO428" s="51"/>
      <c r="AP428" s="51"/>
    </row>
    <row r="429" spans="1:42" ht="15.75" customHeight="1" x14ac:dyDescent="0.35">
      <c r="A429" s="51"/>
      <c r="B429" s="51"/>
      <c r="C429" s="51"/>
      <c r="D429" s="51"/>
      <c r="E429" s="51"/>
      <c r="F429" s="51"/>
      <c r="G429" s="51"/>
      <c r="H429" s="51"/>
      <c r="I429" s="61"/>
      <c r="J429" s="51"/>
      <c r="K429" s="109"/>
      <c r="L429" s="51"/>
      <c r="M429" s="51"/>
      <c r="N429" s="51"/>
      <c r="AO429" s="51"/>
      <c r="AP429" s="51"/>
    </row>
    <row r="430" spans="1:42" ht="15.75" customHeight="1" x14ac:dyDescent="0.35">
      <c r="A430" s="51"/>
      <c r="B430" s="51"/>
      <c r="C430" s="51"/>
      <c r="D430" s="51"/>
      <c r="E430" s="51"/>
      <c r="F430" s="51"/>
      <c r="G430" s="51"/>
      <c r="H430" s="51"/>
      <c r="I430" s="61"/>
      <c r="J430" s="51"/>
      <c r="K430" s="109"/>
      <c r="L430" s="51"/>
      <c r="M430" s="51"/>
      <c r="N430" s="51"/>
      <c r="AO430" s="51"/>
      <c r="AP430" s="51"/>
    </row>
    <row r="431" spans="1:42" ht="15.75" customHeight="1" x14ac:dyDescent="0.35">
      <c r="A431" s="51"/>
      <c r="B431" s="51"/>
      <c r="C431" s="51"/>
      <c r="D431" s="51"/>
      <c r="E431" s="51"/>
      <c r="F431" s="51"/>
      <c r="G431" s="51"/>
      <c r="H431" s="51"/>
      <c r="I431" s="61"/>
      <c r="J431" s="51"/>
      <c r="K431" s="109"/>
      <c r="L431" s="51"/>
      <c r="M431" s="51"/>
      <c r="N431" s="51"/>
      <c r="AO431" s="51"/>
      <c r="AP431" s="51"/>
    </row>
    <row r="432" spans="1:42" ht="15.75" customHeight="1" x14ac:dyDescent="0.35">
      <c r="A432" s="51"/>
      <c r="B432" s="51"/>
      <c r="C432" s="51"/>
      <c r="D432" s="51"/>
      <c r="E432" s="51"/>
      <c r="F432" s="51"/>
      <c r="G432" s="51"/>
      <c r="H432" s="51"/>
      <c r="I432" s="61"/>
      <c r="J432" s="51"/>
      <c r="K432" s="109"/>
      <c r="L432" s="51"/>
      <c r="M432" s="51"/>
      <c r="N432" s="51"/>
      <c r="AO432" s="51"/>
      <c r="AP432" s="51"/>
    </row>
    <row r="433" spans="1:42" ht="15.75" customHeight="1" x14ac:dyDescent="0.35">
      <c r="A433" s="51"/>
      <c r="B433" s="51"/>
      <c r="C433" s="51"/>
      <c r="D433" s="51"/>
      <c r="E433" s="51"/>
      <c r="F433" s="51"/>
      <c r="G433" s="51"/>
      <c r="H433" s="51"/>
      <c r="I433" s="61"/>
      <c r="J433" s="51"/>
      <c r="K433" s="109"/>
      <c r="L433" s="51"/>
      <c r="M433" s="51"/>
      <c r="N433" s="51"/>
      <c r="AO433" s="51"/>
      <c r="AP433" s="51"/>
    </row>
    <row r="434" spans="1:42" ht="15.75" customHeight="1" x14ac:dyDescent="0.35">
      <c r="A434" s="51"/>
      <c r="B434" s="51"/>
      <c r="C434" s="51"/>
      <c r="D434" s="51"/>
      <c r="E434" s="51"/>
      <c r="F434" s="51"/>
      <c r="G434" s="51"/>
      <c r="H434" s="51"/>
      <c r="I434" s="61"/>
      <c r="J434" s="51"/>
      <c r="K434" s="109"/>
      <c r="L434" s="51"/>
      <c r="M434" s="51"/>
      <c r="N434" s="51"/>
      <c r="AO434" s="51"/>
      <c r="AP434" s="51"/>
    </row>
    <row r="435" spans="1:42" ht="15.75" customHeight="1" x14ac:dyDescent="0.35">
      <c r="A435" s="51"/>
      <c r="B435" s="51"/>
      <c r="C435" s="51"/>
      <c r="D435" s="51"/>
      <c r="E435" s="51"/>
      <c r="F435" s="51"/>
      <c r="G435" s="51"/>
      <c r="H435" s="51"/>
      <c r="I435" s="61"/>
      <c r="J435" s="51"/>
      <c r="K435" s="109"/>
      <c r="L435" s="51"/>
      <c r="M435" s="51"/>
      <c r="N435" s="51"/>
      <c r="AO435" s="51"/>
      <c r="AP435" s="51"/>
    </row>
    <row r="436" spans="1:42" ht="15.75" customHeight="1" x14ac:dyDescent="0.35">
      <c r="A436" s="51"/>
      <c r="B436" s="51"/>
      <c r="C436" s="51"/>
      <c r="D436" s="51"/>
      <c r="E436" s="51"/>
      <c r="F436" s="51"/>
      <c r="G436" s="51"/>
      <c r="H436" s="51"/>
      <c r="I436" s="61"/>
      <c r="J436" s="51"/>
      <c r="K436" s="109"/>
      <c r="L436" s="51"/>
      <c r="M436" s="51"/>
      <c r="N436" s="51"/>
      <c r="AO436" s="51"/>
      <c r="AP436" s="51"/>
    </row>
    <row r="437" spans="1:42" ht="15.75" customHeight="1" x14ac:dyDescent="0.35">
      <c r="A437" s="51"/>
      <c r="B437" s="51"/>
      <c r="C437" s="51"/>
      <c r="D437" s="51"/>
      <c r="E437" s="51"/>
      <c r="F437" s="51"/>
      <c r="G437" s="51"/>
      <c r="H437" s="51"/>
      <c r="I437" s="61"/>
      <c r="J437" s="51"/>
      <c r="K437" s="109"/>
      <c r="L437" s="51"/>
      <c r="M437" s="51"/>
      <c r="N437" s="51"/>
      <c r="AO437" s="51"/>
      <c r="AP437" s="51"/>
    </row>
    <row r="438" spans="1:42" ht="15.75" customHeight="1" x14ac:dyDescent="0.35">
      <c r="A438" s="51"/>
      <c r="B438" s="51"/>
      <c r="C438" s="51"/>
      <c r="D438" s="51"/>
      <c r="E438" s="51"/>
      <c r="F438" s="51"/>
      <c r="G438" s="51"/>
      <c r="H438" s="51"/>
      <c r="I438" s="61"/>
      <c r="J438" s="51"/>
      <c r="K438" s="109"/>
      <c r="L438" s="51"/>
      <c r="M438" s="51"/>
      <c r="N438" s="51"/>
      <c r="AO438" s="51"/>
      <c r="AP438" s="51"/>
    </row>
    <row r="439" spans="1:42" ht="15.75" customHeight="1" x14ac:dyDescent="0.35">
      <c r="A439" s="51"/>
      <c r="B439" s="51"/>
      <c r="C439" s="51"/>
      <c r="D439" s="51"/>
      <c r="E439" s="51"/>
      <c r="F439" s="51"/>
      <c r="G439" s="51"/>
      <c r="H439" s="51"/>
      <c r="I439" s="61"/>
      <c r="J439" s="51"/>
      <c r="K439" s="109"/>
      <c r="L439" s="51"/>
      <c r="M439" s="51"/>
      <c r="N439" s="51"/>
      <c r="AO439" s="51"/>
      <c r="AP439" s="51"/>
    </row>
    <row r="440" spans="1:42" ht="15.75" customHeight="1" x14ac:dyDescent="0.35">
      <c r="A440" s="51"/>
      <c r="B440" s="51"/>
      <c r="C440" s="51"/>
      <c r="D440" s="51"/>
      <c r="E440" s="51"/>
      <c r="F440" s="51"/>
      <c r="G440" s="51"/>
      <c r="H440" s="51"/>
      <c r="I440" s="61"/>
      <c r="J440" s="51"/>
      <c r="K440" s="109"/>
      <c r="L440" s="51"/>
      <c r="M440" s="51"/>
      <c r="N440" s="51"/>
      <c r="AO440" s="51"/>
      <c r="AP440" s="51"/>
    </row>
    <row r="441" spans="1:42" ht="15.75" customHeight="1" x14ac:dyDescent="0.35">
      <c r="A441" s="51"/>
      <c r="B441" s="51"/>
      <c r="C441" s="51"/>
      <c r="D441" s="51"/>
      <c r="E441" s="51"/>
      <c r="F441" s="51"/>
      <c r="G441" s="51"/>
      <c r="H441" s="51"/>
      <c r="I441" s="61"/>
      <c r="J441" s="51"/>
      <c r="K441" s="109"/>
      <c r="L441" s="51"/>
      <c r="M441" s="51"/>
      <c r="N441" s="51"/>
      <c r="AO441" s="51"/>
      <c r="AP441" s="51"/>
    </row>
    <row r="442" spans="1:42" ht="15.75" customHeight="1" x14ac:dyDescent="0.35">
      <c r="A442" s="51"/>
      <c r="B442" s="51"/>
      <c r="C442" s="51"/>
      <c r="D442" s="51"/>
      <c r="E442" s="51"/>
      <c r="F442" s="51"/>
      <c r="G442" s="51"/>
      <c r="H442" s="51"/>
      <c r="I442" s="61"/>
      <c r="J442" s="51"/>
      <c r="K442" s="109"/>
      <c r="L442" s="51"/>
      <c r="M442" s="51"/>
      <c r="N442" s="51"/>
      <c r="AO442" s="51"/>
      <c r="AP442" s="51"/>
    </row>
    <row r="443" spans="1:42" ht="15.75" customHeight="1" x14ac:dyDescent="0.35">
      <c r="A443" s="51"/>
      <c r="B443" s="51"/>
      <c r="C443" s="51"/>
      <c r="D443" s="51"/>
      <c r="E443" s="51"/>
      <c r="F443" s="51"/>
      <c r="G443" s="51"/>
      <c r="H443" s="51"/>
      <c r="I443" s="61"/>
      <c r="J443" s="51"/>
      <c r="K443" s="109"/>
      <c r="L443" s="51"/>
      <c r="M443" s="51"/>
      <c r="N443" s="51"/>
      <c r="AO443" s="51"/>
      <c r="AP443" s="51"/>
    </row>
    <row r="444" spans="1:42" ht="15.75" customHeight="1" x14ac:dyDescent="0.35">
      <c r="A444" s="51"/>
      <c r="B444" s="51"/>
      <c r="C444" s="51"/>
      <c r="D444" s="51"/>
      <c r="E444" s="51"/>
      <c r="F444" s="51"/>
      <c r="G444" s="51"/>
      <c r="H444" s="51"/>
      <c r="I444" s="61"/>
      <c r="J444" s="51"/>
      <c r="K444" s="109"/>
      <c r="L444" s="51"/>
      <c r="M444" s="51"/>
      <c r="N444" s="51"/>
      <c r="AO444" s="51"/>
      <c r="AP444" s="51"/>
    </row>
    <row r="445" spans="1:42" ht="15.75" customHeight="1" x14ac:dyDescent="0.35">
      <c r="A445" s="51"/>
      <c r="B445" s="51"/>
      <c r="C445" s="51"/>
      <c r="D445" s="51"/>
      <c r="E445" s="51"/>
      <c r="F445" s="51"/>
      <c r="G445" s="51"/>
      <c r="H445" s="51"/>
      <c r="I445" s="61"/>
      <c r="J445" s="51"/>
      <c r="K445" s="109"/>
      <c r="L445" s="51"/>
      <c r="M445" s="51"/>
      <c r="N445" s="51"/>
      <c r="AO445" s="51"/>
      <c r="AP445" s="51"/>
    </row>
    <row r="446" spans="1:42" ht="15.75" customHeight="1" x14ac:dyDescent="0.35">
      <c r="A446" s="51"/>
      <c r="B446" s="51"/>
      <c r="C446" s="51"/>
      <c r="D446" s="51"/>
      <c r="E446" s="51"/>
      <c r="F446" s="51"/>
      <c r="G446" s="51"/>
      <c r="H446" s="51"/>
      <c r="I446" s="61"/>
      <c r="J446" s="51"/>
      <c r="K446" s="109"/>
      <c r="L446" s="51"/>
      <c r="M446" s="51"/>
      <c r="N446" s="51"/>
      <c r="AO446" s="51"/>
      <c r="AP446" s="51"/>
    </row>
    <row r="447" spans="1:42" ht="15.75" customHeight="1" x14ac:dyDescent="0.35">
      <c r="A447" s="51"/>
      <c r="B447" s="51"/>
      <c r="C447" s="51"/>
      <c r="D447" s="51"/>
      <c r="E447" s="51"/>
      <c r="F447" s="51"/>
      <c r="G447" s="51"/>
      <c r="H447" s="51"/>
      <c r="I447" s="61"/>
      <c r="J447" s="51"/>
      <c r="K447" s="109"/>
      <c r="L447" s="51"/>
      <c r="M447" s="51"/>
      <c r="N447" s="51"/>
      <c r="AO447" s="51"/>
      <c r="AP447" s="51"/>
    </row>
    <row r="448" spans="1:42" ht="15.75" customHeight="1" x14ac:dyDescent="0.35">
      <c r="A448" s="51"/>
      <c r="B448" s="51"/>
      <c r="C448" s="51"/>
      <c r="D448" s="51"/>
      <c r="E448" s="51"/>
      <c r="F448" s="51"/>
      <c r="G448" s="51"/>
      <c r="H448" s="51"/>
      <c r="I448" s="61"/>
      <c r="J448" s="51"/>
      <c r="K448" s="109"/>
      <c r="L448" s="51"/>
      <c r="M448" s="51"/>
      <c r="N448" s="51"/>
      <c r="AO448" s="51"/>
      <c r="AP448" s="51"/>
    </row>
    <row r="449" spans="1:42" ht="15.75" customHeight="1" x14ac:dyDescent="0.35">
      <c r="A449" s="51"/>
      <c r="B449" s="51"/>
      <c r="C449" s="51"/>
      <c r="D449" s="51"/>
      <c r="E449" s="51"/>
      <c r="F449" s="51"/>
      <c r="G449" s="51"/>
      <c r="H449" s="51"/>
      <c r="I449" s="61"/>
      <c r="J449" s="51"/>
      <c r="K449" s="109"/>
      <c r="L449" s="51"/>
      <c r="M449" s="51"/>
      <c r="N449" s="51"/>
      <c r="AO449" s="51"/>
      <c r="AP449" s="51"/>
    </row>
    <row r="450" spans="1:42" ht="15.75" customHeight="1" x14ac:dyDescent="0.35">
      <c r="A450" s="51"/>
      <c r="B450" s="51"/>
      <c r="C450" s="51"/>
      <c r="D450" s="51"/>
      <c r="E450" s="51"/>
      <c r="F450" s="51"/>
      <c r="G450" s="51"/>
      <c r="H450" s="51"/>
      <c r="I450" s="61"/>
      <c r="J450" s="51"/>
      <c r="K450" s="109"/>
      <c r="L450" s="51"/>
      <c r="M450" s="51"/>
      <c r="N450" s="51"/>
      <c r="AO450" s="51"/>
      <c r="AP450" s="51"/>
    </row>
    <row r="451" spans="1:42" ht="15.75" customHeight="1" x14ac:dyDescent="0.35">
      <c r="A451" s="51"/>
      <c r="B451" s="51"/>
      <c r="C451" s="51"/>
      <c r="D451" s="51"/>
      <c r="E451" s="51"/>
      <c r="F451" s="51"/>
      <c r="G451" s="51"/>
      <c r="H451" s="51"/>
      <c r="I451" s="61"/>
      <c r="J451" s="51"/>
      <c r="K451" s="109"/>
      <c r="L451" s="51"/>
      <c r="M451" s="51"/>
      <c r="N451" s="51"/>
      <c r="AO451" s="51"/>
      <c r="AP451" s="51"/>
    </row>
    <row r="452" spans="1:42" ht="15.75" customHeight="1" x14ac:dyDescent="0.35">
      <c r="A452" s="51"/>
      <c r="B452" s="51"/>
      <c r="C452" s="51"/>
      <c r="D452" s="51"/>
      <c r="E452" s="51"/>
      <c r="F452" s="51"/>
      <c r="G452" s="51"/>
      <c r="H452" s="51"/>
      <c r="I452" s="61"/>
      <c r="J452" s="51"/>
      <c r="K452" s="109"/>
      <c r="L452" s="51"/>
      <c r="M452" s="51"/>
      <c r="N452" s="51"/>
      <c r="AO452" s="51"/>
      <c r="AP452" s="51"/>
    </row>
    <row r="453" spans="1:42" ht="15.75" customHeight="1" x14ac:dyDescent="0.35">
      <c r="A453" s="51"/>
      <c r="B453" s="51"/>
      <c r="C453" s="51"/>
      <c r="D453" s="51"/>
      <c r="E453" s="51"/>
      <c r="F453" s="51"/>
      <c r="G453" s="51"/>
      <c r="H453" s="51"/>
      <c r="I453" s="61"/>
      <c r="J453" s="51"/>
      <c r="K453" s="109"/>
      <c r="L453" s="51"/>
      <c r="M453" s="51"/>
      <c r="N453" s="51"/>
      <c r="AO453" s="51"/>
      <c r="AP453" s="51"/>
    </row>
    <row r="454" spans="1:42" ht="15.75" customHeight="1" x14ac:dyDescent="0.35">
      <c r="A454" s="51"/>
      <c r="B454" s="51"/>
      <c r="C454" s="51"/>
      <c r="D454" s="51"/>
      <c r="E454" s="51"/>
      <c r="F454" s="51"/>
      <c r="G454" s="51"/>
      <c r="H454" s="51"/>
      <c r="I454" s="61"/>
      <c r="J454" s="51"/>
      <c r="K454" s="109"/>
      <c r="L454" s="51"/>
      <c r="M454" s="51"/>
      <c r="N454" s="51"/>
      <c r="AO454" s="51"/>
      <c r="AP454" s="51"/>
    </row>
    <row r="455" spans="1:42" ht="15.75" customHeight="1" x14ac:dyDescent="0.35">
      <c r="A455" s="51"/>
      <c r="B455" s="51"/>
      <c r="C455" s="51"/>
      <c r="D455" s="51"/>
      <c r="E455" s="51"/>
      <c r="F455" s="51"/>
      <c r="G455" s="51"/>
      <c r="H455" s="51"/>
      <c r="I455" s="61"/>
      <c r="J455" s="51"/>
      <c r="K455" s="109"/>
      <c r="L455" s="51"/>
      <c r="M455" s="51"/>
      <c r="N455" s="51"/>
      <c r="AO455" s="51"/>
      <c r="AP455" s="51"/>
    </row>
    <row r="456" spans="1:42" ht="15.75" customHeight="1" x14ac:dyDescent="0.35">
      <c r="A456" s="51"/>
      <c r="B456" s="51"/>
      <c r="C456" s="51"/>
      <c r="D456" s="51"/>
      <c r="E456" s="51"/>
      <c r="F456" s="51"/>
      <c r="G456" s="51"/>
      <c r="H456" s="51"/>
      <c r="I456" s="61"/>
      <c r="J456" s="51"/>
      <c r="K456" s="109"/>
      <c r="L456" s="51"/>
      <c r="M456" s="51"/>
      <c r="N456" s="51"/>
      <c r="AO456" s="51"/>
      <c r="AP456" s="51"/>
    </row>
    <row r="457" spans="1:42" ht="15.75" customHeight="1" x14ac:dyDescent="0.35">
      <c r="A457" s="51"/>
      <c r="B457" s="51"/>
      <c r="C457" s="51"/>
      <c r="D457" s="51"/>
      <c r="E457" s="51"/>
      <c r="F457" s="51"/>
      <c r="G457" s="51"/>
      <c r="H457" s="51"/>
      <c r="I457" s="61"/>
      <c r="J457" s="51"/>
      <c r="K457" s="109"/>
      <c r="L457" s="51"/>
      <c r="M457" s="51"/>
      <c r="N457" s="51"/>
      <c r="AO457" s="51"/>
      <c r="AP457" s="51"/>
    </row>
    <row r="458" spans="1:42" ht="15.75" customHeight="1" x14ac:dyDescent="0.35">
      <c r="A458" s="51"/>
      <c r="B458" s="51"/>
      <c r="C458" s="51"/>
      <c r="D458" s="51"/>
      <c r="E458" s="51"/>
      <c r="F458" s="51"/>
      <c r="G458" s="51"/>
      <c r="H458" s="51"/>
      <c r="I458" s="61"/>
      <c r="J458" s="51"/>
      <c r="K458" s="109"/>
      <c r="L458" s="51"/>
      <c r="M458" s="51"/>
      <c r="N458" s="51"/>
      <c r="AO458" s="51"/>
      <c r="AP458" s="51"/>
    </row>
    <row r="459" spans="1:42" ht="15.75" customHeight="1" x14ac:dyDescent="0.35">
      <c r="A459" s="51"/>
      <c r="B459" s="51"/>
      <c r="C459" s="51"/>
      <c r="D459" s="51"/>
      <c r="E459" s="51"/>
      <c r="F459" s="51"/>
      <c r="G459" s="51"/>
      <c r="H459" s="51"/>
      <c r="I459" s="61"/>
      <c r="J459" s="51"/>
      <c r="K459" s="109"/>
      <c r="L459" s="51"/>
      <c r="M459" s="51"/>
      <c r="N459" s="51"/>
      <c r="AO459" s="51"/>
      <c r="AP459" s="51"/>
    </row>
    <row r="460" spans="1:42" ht="15.75" customHeight="1" x14ac:dyDescent="0.35">
      <c r="A460" s="51"/>
      <c r="B460" s="51"/>
      <c r="C460" s="51"/>
      <c r="D460" s="51"/>
      <c r="E460" s="51"/>
      <c r="F460" s="51"/>
      <c r="G460" s="51"/>
      <c r="H460" s="51"/>
      <c r="I460" s="61"/>
      <c r="J460" s="51"/>
      <c r="K460" s="109"/>
      <c r="L460" s="51"/>
      <c r="M460" s="51"/>
      <c r="N460" s="51"/>
      <c r="AO460" s="51"/>
      <c r="AP460" s="51"/>
    </row>
    <row r="461" spans="1:42" ht="15.75" customHeight="1" x14ac:dyDescent="0.35">
      <c r="A461" s="51"/>
      <c r="B461" s="51"/>
      <c r="C461" s="51"/>
      <c r="D461" s="51"/>
      <c r="E461" s="51"/>
      <c r="F461" s="51"/>
      <c r="G461" s="51"/>
      <c r="H461" s="51"/>
      <c r="I461" s="61"/>
      <c r="J461" s="51"/>
      <c r="K461" s="109"/>
      <c r="L461" s="51"/>
      <c r="M461" s="51"/>
      <c r="N461" s="51"/>
      <c r="AO461" s="51"/>
      <c r="AP461" s="51"/>
    </row>
    <row r="462" spans="1:42" ht="15.75" customHeight="1" x14ac:dyDescent="0.35">
      <c r="A462" s="51"/>
      <c r="B462" s="51"/>
      <c r="C462" s="51"/>
      <c r="D462" s="51"/>
      <c r="E462" s="51"/>
      <c r="F462" s="51"/>
      <c r="G462" s="51"/>
      <c r="H462" s="51"/>
      <c r="I462" s="61"/>
      <c r="J462" s="51"/>
      <c r="K462" s="109"/>
      <c r="L462" s="51"/>
      <c r="M462" s="51"/>
      <c r="N462" s="51"/>
      <c r="AO462" s="51"/>
      <c r="AP462" s="51"/>
    </row>
    <row r="463" spans="1:42" ht="15.75" customHeight="1" x14ac:dyDescent="0.35">
      <c r="A463" s="51"/>
      <c r="B463" s="51"/>
      <c r="C463" s="51"/>
      <c r="D463" s="51"/>
      <c r="E463" s="51"/>
      <c r="F463" s="51"/>
      <c r="G463" s="51"/>
      <c r="H463" s="51"/>
      <c r="I463" s="61"/>
      <c r="J463" s="51"/>
      <c r="K463" s="109"/>
      <c r="L463" s="51"/>
      <c r="M463" s="51"/>
      <c r="N463" s="51"/>
      <c r="AO463" s="51"/>
      <c r="AP463" s="51"/>
    </row>
    <row r="464" spans="1:42" ht="15.75" customHeight="1" x14ac:dyDescent="0.35">
      <c r="A464" s="51"/>
      <c r="B464" s="51"/>
      <c r="C464" s="51"/>
      <c r="D464" s="51"/>
      <c r="E464" s="51"/>
      <c r="F464" s="51"/>
      <c r="G464" s="51"/>
      <c r="H464" s="51"/>
      <c r="I464" s="61"/>
      <c r="J464" s="51"/>
      <c r="K464" s="109"/>
      <c r="L464" s="51"/>
      <c r="M464" s="51"/>
      <c r="N464" s="51"/>
      <c r="AO464" s="51"/>
      <c r="AP464" s="51"/>
    </row>
    <row r="465" spans="1:42" ht="15.75" customHeight="1" x14ac:dyDescent="0.35">
      <c r="A465" s="51"/>
      <c r="B465" s="51"/>
      <c r="C465" s="51"/>
      <c r="D465" s="51"/>
      <c r="E465" s="51"/>
      <c r="F465" s="51"/>
      <c r="G465" s="51"/>
      <c r="H465" s="51"/>
      <c r="I465" s="61"/>
      <c r="J465" s="51"/>
      <c r="K465" s="109"/>
      <c r="L465" s="51"/>
      <c r="M465" s="51"/>
      <c r="N465" s="51"/>
      <c r="AO465" s="51"/>
      <c r="AP465" s="51"/>
    </row>
    <row r="466" spans="1:42" ht="15.75" customHeight="1" x14ac:dyDescent="0.35">
      <c r="A466" s="51"/>
      <c r="B466" s="51"/>
      <c r="C466" s="51"/>
      <c r="D466" s="51"/>
      <c r="E466" s="51"/>
      <c r="F466" s="51"/>
      <c r="G466" s="51"/>
      <c r="H466" s="51"/>
      <c r="I466" s="61"/>
      <c r="J466" s="51"/>
      <c r="K466" s="109"/>
      <c r="L466" s="51"/>
      <c r="M466" s="51"/>
      <c r="N466" s="51"/>
      <c r="AO466" s="51"/>
      <c r="AP466" s="51"/>
    </row>
    <row r="467" spans="1:42" ht="15.75" customHeight="1" x14ac:dyDescent="0.35">
      <c r="A467" s="51"/>
      <c r="B467" s="51"/>
      <c r="C467" s="51"/>
      <c r="D467" s="51"/>
      <c r="E467" s="51"/>
      <c r="F467" s="51"/>
      <c r="G467" s="51"/>
      <c r="H467" s="51"/>
      <c r="I467" s="61"/>
      <c r="J467" s="51"/>
      <c r="K467" s="109"/>
      <c r="L467" s="51"/>
      <c r="M467" s="51"/>
      <c r="N467" s="51"/>
      <c r="AO467" s="51"/>
      <c r="AP467" s="51"/>
    </row>
    <row r="468" spans="1:42" ht="15.75" customHeight="1" x14ac:dyDescent="0.35">
      <c r="A468" s="51"/>
      <c r="B468" s="51"/>
      <c r="C468" s="51"/>
      <c r="D468" s="51"/>
      <c r="E468" s="51"/>
      <c r="F468" s="51"/>
      <c r="G468" s="51"/>
      <c r="H468" s="51"/>
      <c r="I468" s="61"/>
      <c r="J468" s="51"/>
      <c r="K468" s="109"/>
      <c r="L468" s="51"/>
      <c r="M468" s="51"/>
      <c r="N468" s="51"/>
      <c r="AO468" s="51"/>
      <c r="AP468" s="51"/>
    </row>
    <row r="469" spans="1:42" ht="15.75" customHeight="1" x14ac:dyDescent="0.35">
      <c r="A469" s="51"/>
      <c r="B469" s="51"/>
      <c r="C469" s="51"/>
      <c r="D469" s="51"/>
      <c r="E469" s="51"/>
      <c r="F469" s="51"/>
      <c r="G469" s="51"/>
      <c r="H469" s="51"/>
      <c r="I469" s="61"/>
      <c r="J469" s="51"/>
      <c r="K469" s="109"/>
      <c r="L469" s="51"/>
      <c r="M469" s="51"/>
      <c r="N469" s="51"/>
      <c r="AO469" s="51"/>
      <c r="AP469" s="51"/>
    </row>
    <row r="470" spans="1:42" ht="15.75" customHeight="1" x14ac:dyDescent="0.35">
      <c r="A470" s="51"/>
      <c r="B470" s="51"/>
      <c r="C470" s="51"/>
      <c r="D470" s="51"/>
      <c r="E470" s="51"/>
      <c r="F470" s="51"/>
      <c r="G470" s="51"/>
      <c r="H470" s="51"/>
      <c r="I470" s="61"/>
      <c r="J470" s="51"/>
      <c r="K470" s="109"/>
      <c r="L470" s="51"/>
      <c r="M470" s="51"/>
      <c r="N470" s="51"/>
      <c r="AO470" s="51"/>
      <c r="AP470" s="51"/>
    </row>
    <row r="471" spans="1:42" ht="15.75" customHeight="1" x14ac:dyDescent="0.35">
      <c r="A471" s="51"/>
      <c r="B471" s="51"/>
      <c r="C471" s="51"/>
      <c r="D471" s="51"/>
      <c r="E471" s="51"/>
      <c r="F471" s="51"/>
      <c r="G471" s="51"/>
      <c r="H471" s="51"/>
      <c r="I471" s="61"/>
      <c r="J471" s="51"/>
      <c r="K471" s="109"/>
      <c r="L471" s="51"/>
      <c r="M471" s="51"/>
      <c r="N471" s="51"/>
      <c r="AO471" s="51"/>
      <c r="AP471" s="51"/>
    </row>
    <row r="472" spans="1:42" ht="15.75" customHeight="1" x14ac:dyDescent="0.35">
      <c r="A472" s="51"/>
      <c r="B472" s="51"/>
      <c r="C472" s="51"/>
      <c r="D472" s="51"/>
      <c r="E472" s="51"/>
      <c r="F472" s="51"/>
      <c r="G472" s="51"/>
      <c r="H472" s="51"/>
      <c r="I472" s="61"/>
      <c r="J472" s="51"/>
      <c r="K472" s="109"/>
      <c r="L472" s="51"/>
      <c r="M472" s="51"/>
      <c r="N472" s="51"/>
      <c r="AO472" s="51"/>
      <c r="AP472" s="51"/>
    </row>
    <row r="473" spans="1:42" ht="15.75" customHeight="1" x14ac:dyDescent="0.35">
      <c r="A473" s="51"/>
      <c r="B473" s="51"/>
      <c r="C473" s="51"/>
      <c r="D473" s="51"/>
      <c r="E473" s="51"/>
      <c r="F473" s="51"/>
      <c r="G473" s="51"/>
      <c r="H473" s="51"/>
      <c r="I473" s="61"/>
      <c r="J473" s="51"/>
      <c r="K473" s="109"/>
      <c r="L473" s="51"/>
      <c r="M473" s="51"/>
      <c r="N473" s="51"/>
      <c r="AO473" s="51"/>
      <c r="AP473" s="51"/>
    </row>
    <row r="474" spans="1:42" ht="15.75" customHeight="1" x14ac:dyDescent="0.35">
      <c r="A474" s="51"/>
      <c r="B474" s="51"/>
      <c r="C474" s="51"/>
      <c r="D474" s="51"/>
      <c r="E474" s="51"/>
      <c r="F474" s="51"/>
      <c r="G474" s="51"/>
      <c r="H474" s="51"/>
      <c r="I474" s="61"/>
      <c r="J474" s="51"/>
      <c r="K474" s="109"/>
      <c r="L474" s="51"/>
      <c r="M474" s="51"/>
      <c r="N474" s="51"/>
      <c r="AO474" s="51"/>
      <c r="AP474" s="51"/>
    </row>
    <row r="475" spans="1:42" ht="15.75" customHeight="1" x14ac:dyDescent="0.35">
      <c r="A475" s="51"/>
      <c r="B475" s="51"/>
      <c r="C475" s="51"/>
      <c r="D475" s="51"/>
      <c r="E475" s="51"/>
      <c r="F475" s="51"/>
      <c r="G475" s="51"/>
      <c r="H475" s="51"/>
      <c r="I475" s="61"/>
      <c r="J475" s="51"/>
      <c r="K475" s="109"/>
      <c r="L475" s="51"/>
      <c r="M475" s="51"/>
      <c r="N475" s="51"/>
      <c r="AO475" s="51"/>
      <c r="AP475" s="51"/>
    </row>
    <row r="476" spans="1:42" ht="15.75" customHeight="1" x14ac:dyDescent="0.35">
      <c r="A476" s="51"/>
      <c r="B476" s="51"/>
      <c r="C476" s="51"/>
      <c r="D476" s="51"/>
      <c r="E476" s="51"/>
      <c r="F476" s="51"/>
      <c r="G476" s="51"/>
      <c r="H476" s="51"/>
      <c r="I476" s="61"/>
      <c r="J476" s="51"/>
      <c r="K476" s="109"/>
      <c r="L476" s="51"/>
      <c r="M476" s="51"/>
      <c r="N476" s="51"/>
      <c r="AO476" s="51"/>
      <c r="AP476" s="51"/>
    </row>
    <row r="477" spans="1:42" ht="15.75" customHeight="1" x14ac:dyDescent="0.35">
      <c r="A477" s="51"/>
      <c r="B477" s="51"/>
      <c r="C477" s="51"/>
      <c r="D477" s="51"/>
      <c r="E477" s="51"/>
      <c r="F477" s="51"/>
      <c r="G477" s="51"/>
      <c r="H477" s="51"/>
      <c r="I477" s="61"/>
      <c r="J477" s="51"/>
      <c r="K477" s="109"/>
      <c r="L477" s="51"/>
      <c r="M477" s="51"/>
      <c r="N477" s="51"/>
      <c r="AO477" s="51"/>
      <c r="AP477" s="51"/>
    </row>
    <row r="478" spans="1:42" ht="15.75" customHeight="1" x14ac:dyDescent="0.35">
      <c r="A478" s="51"/>
      <c r="B478" s="51"/>
      <c r="C478" s="51"/>
      <c r="D478" s="51"/>
      <c r="E478" s="51"/>
      <c r="F478" s="51"/>
      <c r="G478" s="51"/>
      <c r="H478" s="51"/>
      <c r="I478" s="61"/>
      <c r="J478" s="51"/>
      <c r="K478" s="109"/>
      <c r="L478" s="51"/>
      <c r="M478" s="51"/>
      <c r="N478" s="51"/>
      <c r="AO478" s="51"/>
      <c r="AP478" s="51"/>
    </row>
    <row r="479" spans="1:42" ht="15.75" customHeight="1" x14ac:dyDescent="0.35">
      <c r="A479" s="51"/>
      <c r="B479" s="51"/>
      <c r="C479" s="51"/>
      <c r="D479" s="51"/>
      <c r="E479" s="51"/>
      <c r="F479" s="51"/>
      <c r="G479" s="51"/>
      <c r="H479" s="51"/>
      <c r="I479" s="61"/>
      <c r="J479" s="51"/>
      <c r="K479" s="109"/>
      <c r="L479" s="51"/>
      <c r="M479" s="51"/>
      <c r="N479" s="51"/>
      <c r="AO479" s="51"/>
      <c r="AP479" s="51"/>
    </row>
    <row r="480" spans="1:42" ht="15.75" customHeight="1" x14ac:dyDescent="0.35">
      <c r="A480" s="51"/>
      <c r="B480" s="51"/>
      <c r="C480" s="51"/>
      <c r="D480" s="51"/>
      <c r="E480" s="51"/>
      <c r="F480" s="51"/>
      <c r="G480" s="51"/>
      <c r="H480" s="51"/>
      <c r="I480" s="61"/>
      <c r="J480" s="51"/>
      <c r="K480" s="109"/>
      <c r="L480" s="51"/>
      <c r="M480" s="51"/>
      <c r="N480" s="51"/>
      <c r="AO480" s="51"/>
      <c r="AP480" s="51"/>
    </row>
    <row r="481" spans="1:42" ht="15.75" customHeight="1" x14ac:dyDescent="0.35">
      <c r="A481" s="51"/>
      <c r="B481" s="51"/>
      <c r="C481" s="51"/>
      <c r="D481" s="51"/>
      <c r="E481" s="51"/>
      <c r="F481" s="51"/>
      <c r="G481" s="51"/>
      <c r="H481" s="51"/>
      <c r="I481" s="61"/>
      <c r="J481" s="51"/>
      <c r="K481" s="109"/>
      <c r="L481" s="51"/>
      <c r="M481" s="51"/>
      <c r="N481" s="51"/>
      <c r="AO481" s="51"/>
      <c r="AP481" s="51"/>
    </row>
    <row r="482" spans="1:42" ht="15.75" customHeight="1" x14ac:dyDescent="0.35">
      <c r="A482" s="51"/>
      <c r="B482" s="51"/>
      <c r="C482" s="51"/>
      <c r="D482" s="51"/>
      <c r="E482" s="51"/>
      <c r="F482" s="51"/>
      <c r="G482" s="51"/>
      <c r="H482" s="51"/>
      <c r="I482" s="61"/>
      <c r="J482" s="51"/>
      <c r="K482" s="109"/>
      <c r="L482" s="51"/>
      <c r="M482" s="51"/>
      <c r="N482" s="51"/>
      <c r="AO482" s="51"/>
      <c r="AP482" s="51"/>
    </row>
    <row r="483" spans="1:42" ht="15.75" customHeight="1" x14ac:dyDescent="0.35">
      <c r="A483" s="51"/>
      <c r="B483" s="51"/>
      <c r="C483" s="51"/>
      <c r="D483" s="51"/>
      <c r="E483" s="51"/>
      <c r="F483" s="51"/>
      <c r="G483" s="51"/>
      <c r="H483" s="51"/>
      <c r="I483" s="61"/>
      <c r="J483" s="51"/>
      <c r="K483" s="109"/>
      <c r="L483" s="51"/>
      <c r="M483" s="51"/>
      <c r="N483" s="51"/>
      <c r="AO483" s="51"/>
      <c r="AP483" s="51"/>
    </row>
    <row r="484" spans="1:42" ht="15.75" customHeight="1" x14ac:dyDescent="0.35">
      <c r="A484" s="51"/>
      <c r="B484" s="51"/>
      <c r="C484" s="51"/>
      <c r="D484" s="51"/>
      <c r="E484" s="51"/>
      <c r="F484" s="51"/>
      <c r="G484" s="51"/>
      <c r="H484" s="51"/>
      <c r="I484" s="61"/>
      <c r="J484" s="51"/>
      <c r="K484" s="109"/>
      <c r="L484" s="51"/>
      <c r="M484" s="51"/>
      <c r="N484" s="51"/>
      <c r="AO484" s="51"/>
      <c r="AP484" s="51"/>
    </row>
    <row r="485" spans="1:42" ht="15.75" customHeight="1" x14ac:dyDescent="0.35">
      <c r="A485" s="51"/>
      <c r="B485" s="51"/>
      <c r="C485" s="51"/>
      <c r="D485" s="51"/>
      <c r="E485" s="51"/>
      <c r="F485" s="51"/>
      <c r="G485" s="51"/>
      <c r="H485" s="51"/>
      <c r="I485" s="61"/>
      <c r="J485" s="51"/>
      <c r="K485" s="109"/>
      <c r="L485" s="51"/>
      <c r="M485" s="51"/>
      <c r="N485" s="51"/>
      <c r="AO485" s="51"/>
      <c r="AP485" s="51"/>
    </row>
    <row r="486" spans="1:42" ht="15.75" customHeight="1" x14ac:dyDescent="0.35">
      <c r="A486" s="51"/>
      <c r="B486" s="51"/>
      <c r="C486" s="51"/>
      <c r="D486" s="51"/>
      <c r="E486" s="51"/>
      <c r="F486" s="51"/>
      <c r="G486" s="51"/>
      <c r="H486" s="51"/>
      <c r="I486" s="61"/>
      <c r="J486" s="51"/>
      <c r="K486" s="109"/>
      <c r="L486" s="51"/>
      <c r="M486" s="51"/>
      <c r="N486" s="51"/>
      <c r="AO486" s="51"/>
      <c r="AP486" s="51"/>
    </row>
    <row r="487" spans="1:42" ht="15.75" customHeight="1" x14ac:dyDescent="0.35">
      <c r="A487" s="51"/>
      <c r="B487" s="51"/>
      <c r="C487" s="51"/>
      <c r="D487" s="51"/>
      <c r="E487" s="51"/>
      <c r="F487" s="51"/>
      <c r="G487" s="51"/>
      <c r="H487" s="51"/>
      <c r="I487" s="61"/>
      <c r="J487" s="51"/>
      <c r="K487" s="109"/>
      <c r="L487" s="51"/>
      <c r="M487" s="51"/>
      <c r="N487" s="51"/>
      <c r="AO487" s="51"/>
      <c r="AP487" s="51"/>
    </row>
    <row r="488" spans="1:42" ht="15.75" customHeight="1" x14ac:dyDescent="0.35">
      <c r="A488" s="51"/>
      <c r="B488" s="51"/>
      <c r="C488" s="51"/>
      <c r="D488" s="51"/>
      <c r="E488" s="51"/>
      <c r="F488" s="51"/>
      <c r="G488" s="51"/>
      <c r="H488" s="51"/>
      <c r="I488" s="61"/>
      <c r="J488" s="51"/>
      <c r="K488" s="109"/>
      <c r="L488" s="51"/>
      <c r="M488" s="51"/>
      <c r="N488" s="51"/>
      <c r="AO488" s="51"/>
      <c r="AP488" s="51"/>
    </row>
    <row r="489" spans="1:42" ht="15.75" customHeight="1" x14ac:dyDescent="0.35">
      <c r="A489" s="51"/>
      <c r="B489" s="51"/>
      <c r="C489" s="51"/>
      <c r="D489" s="51"/>
      <c r="E489" s="51"/>
      <c r="F489" s="51"/>
      <c r="G489" s="51"/>
      <c r="H489" s="51"/>
      <c r="I489" s="61"/>
      <c r="J489" s="51"/>
      <c r="K489" s="109"/>
      <c r="L489" s="51"/>
      <c r="M489" s="51"/>
      <c r="N489" s="51"/>
      <c r="AO489" s="51"/>
      <c r="AP489" s="51"/>
    </row>
    <row r="490" spans="1:42" ht="15.75" customHeight="1" x14ac:dyDescent="0.35">
      <c r="A490" s="51"/>
      <c r="B490" s="51"/>
      <c r="C490" s="51"/>
      <c r="D490" s="51"/>
      <c r="E490" s="51"/>
      <c r="F490" s="51"/>
      <c r="G490" s="51"/>
      <c r="H490" s="51"/>
      <c r="I490" s="61"/>
      <c r="J490" s="51"/>
      <c r="K490" s="109"/>
      <c r="L490" s="51"/>
      <c r="M490" s="51"/>
      <c r="N490" s="51"/>
      <c r="AO490" s="51"/>
      <c r="AP490" s="51"/>
    </row>
    <row r="491" spans="1:42" ht="15.75" customHeight="1" x14ac:dyDescent="0.35">
      <c r="A491" s="51"/>
      <c r="B491" s="51"/>
      <c r="C491" s="51"/>
      <c r="D491" s="51"/>
      <c r="E491" s="51"/>
      <c r="F491" s="51"/>
      <c r="G491" s="51"/>
      <c r="H491" s="51"/>
      <c r="I491" s="61"/>
      <c r="J491" s="51"/>
      <c r="K491" s="109"/>
      <c r="L491" s="51"/>
      <c r="M491" s="51"/>
      <c r="N491" s="51"/>
      <c r="AO491" s="51"/>
      <c r="AP491" s="51"/>
    </row>
    <row r="492" spans="1:42" ht="15.75" customHeight="1" x14ac:dyDescent="0.35">
      <c r="A492" s="51"/>
      <c r="B492" s="51"/>
      <c r="C492" s="51"/>
      <c r="D492" s="51"/>
      <c r="E492" s="51"/>
      <c r="F492" s="51"/>
      <c r="G492" s="51"/>
      <c r="H492" s="51"/>
      <c r="I492" s="61"/>
      <c r="J492" s="51"/>
      <c r="K492" s="109"/>
      <c r="L492" s="51"/>
      <c r="M492" s="51"/>
      <c r="N492" s="51"/>
      <c r="AO492" s="51"/>
      <c r="AP492" s="51"/>
    </row>
    <row r="493" spans="1:42" ht="15.75" customHeight="1" x14ac:dyDescent="0.35">
      <c r="A493" s="51"/>
      <c r="B493" s="51"/>
      <c r="C493" s="51"/>
      <c r="D493" s="51"/>
      <c r="E493" s="51"/>
      <c r="F493" s="51"/>
      <c r="G493" s="51"/>
      <c r="H493" s="51"/>
      <c r="I493" s="61"/>
      <c r="J493" s="51"/>
      <c r="K493" s="109"/>
      <c r="L493" s="51"/>
      <c r="M493" s="51"/>
      <c r="N493" s="51"/>
      <c r="AO493" s="51"/>
      <c r="AP493" s="51"/>
    </row>
    <row r="494" spans="1:42" ht="15.75" customHeight="1" x14ac:dyDescent="0.35">
      <c r="A494" s="51"/>
      <c r="B494" s="51"/>
      <c r="C494" s="51"/>
      <c r="D494" s="51"/>
      <c r="E494" s="51"/>
      <c r="F494" s="51"/>
      <c r="G494" s="51"/>
      <c r="H494" s="51"/>
      <c r="I494" s="61"/>
      <c r="J494" s="51"/>
      <c r="K494" s="109"/>
      <c r="L494" s="51"/>
      <c r="M494" s="51"/>
      <c r="N494" s="51"/>
      <c r="AO494" s="51"/>
      <c r="AP494" s="51"/>
    </row>
    <row r="495" spans="1:42" ht="15.75" customHeight="1" x14ac:dyDescent="0.35">
      <c r="A495" s="51"/>
      <c r="B495" s="51"/>
      <c r="C495" s="51"/>
      <c r="D495" s="51"/>
      <c r="E495" s="51"/>
      <c r="F495" s="51"/>
      <c r="G495" s="51"/>
      <c r="H495" s="51"/>
      <c r="I495" s="61"/>
      <c r="J495" s="51"/>
      <c r="K495" s="109"/>
      <c r="L495" s="51"/>
      <c r="M495" s="51"/>
      <c r="N495" s="51"/>
      <c r="AO495" s="51"/>
      <c r="AP495" s="51"/>
    </row>
    <row r="496" spans="1:42" ht="15.75" customHeight="1" x14ac:dyDescent="0.35">
      <c r="A496" s="51"/>
      <c r="B496" s="51"/>
      <c r="C496" s="51"/>
      <c r="D496" s="51"/>
      <c r="E496" s="51"/>
      <c r="F496" s="51"/>
      <c r="G496" s="51"/>
      <c r="H496" s="51"/>
      <c r="I496" s="61"/>
      <c r="J496" s="51"/>
      <c r="K496" s="109"/>
      <c r="L496" s="51"/>
      <c r="M496" s="51"/>
      <c r="N496" s="51"/>
      <c r="AO496" s="51"/>
      <c r="AP496" s="51"/>
    </row>
    <row r="497" spans="1:42" ht="15.75" customHeight="1" x14ac:dyDescent="0.35">
      <c r="A497" s="51"/>
      <c r="B497" s="51"/>
      <c r="C497" s="51"/>
      <c r="D497" s="51"/>
      <c r="E497" s="51"/>
      <c r="F497" s="51"/>
      <c r="G497" s="51"/>
      <c r="H497" s="51"/>
      <c r="I497" s="61"/>
      <c r="J497" s="51"/>
      <c r="K497" s="109"/>
      <c r="L497" s="51"/>
      <c r="M497" s="51"/>
      <c r="N497" s="51"/>
      <c r="AO497" s="51"/>
      <c r="AP497" s="51"/>
    </row>
    <row r="498" spans="1:42" ht="15.75" customHeight="1" x14ac:dyDescent="0.35">
      <c r="A498" s="51"/>
      <c r="B498" s="51"/>
      <c r="C498" s="51"/>
      <c r="D498" s="51"/>
      <c r="E498" s="51"/>
      <c r="F498" s="51"/>
      <c r="G498" s="51"/>
      <c r="H498" s="51"/>
      <c r="I498" s="61"/>
      <c r="J498" s="51"/>
      <c r="K498" s="109"/>
      <c r="L498" s="51"/>
      <c r="M498" s="51"/>
      <c r="N498" s="51"/>
      <c r="AO498" s="51"/>
      <c r="AP498" s="51"/>
    </row>
    <row r="499" spans="1:42" ht="15.75" customHeight="1" x14ac:dyDescent="0.35">
      <c r="A499" s="51"/>
      <c r="B499" s="51"/>
      <c r="C499" s="51"/>
      <c r="D499" s="51"/>
      <c r="E499" s="51"/>
      <c r="F499" s="51"/>
      <c r="G499" s="51"/>
      <c r="H499" s="51"/>
      <c r="I499" s="61"/>
      <c r="J499" s="51"/>
      <c r="K499" s="109"/>
      <c r="L499" s="51"/>
      <c r="M499" s="51"/>
      <c r="N499" s="51"/>
      <c r="AO499" s="51"/>
      <c r="AP499" s="51"/>
    </row>
    <row r="500" spans="1:42" ht="15.75" customHeight="1" x14ac:dyDescent="0.35">
      <c r="A500" s="51"/>
      <c r="B500" s="51"/>
      <c r="C500" s="51"/>
      <c r="D500" s="51"/>
      <c r="E500" s="51"/>
      <c r="F500" s="51"/>
      <c r="G500" s="51"/>
      <c r="H500" s="51"/>
      <c r="I500" s="61"/>
      <c r="J500" s="51"/>
      <c r="K500" s="109"/>
      <c r="L500" s="51"/>
      <c r="M500" s="51"/>
      <c r="N500" s="51"/>
      <c r="AO500" s="51"/>
      <c r="AP500" s="51"/>
    </row>
    <row r="501" spans="1:42" ht="15.75" customHeight="1" x14ac:dyDescent="0.35">
      <c r="A501" s="51"/>
      <c r="B501" s="51"/>
      <c r="C501" s="51"/>
      <c r="D501" s="51"/>
      <c r="E501" s="51"/>
      <c r="F501" s="51"/>
      <c r="G501" s="51"/>
      <c r="H501" s="51"/>
      <c r="I501" s="61"/>
      <c r="J501" s="51"/>
      <c r="K501" s="109"/>
      <c r="L501" s="51"/>
      <c r="M501" s="51"/>
      <c r="N501" s="51"/>
      <c r="AO501" s="51"/>
      <c r="AP501" s="51"/>
    </row>
    <row r="502" spans="1:42" ht="15.75" customHeight="1" x14ac:dyDescent="0.35">
      <c r="A502" s="51"/>
      <c r="B502" s="51"/>
      <c r="C502" s="51"/>
      <c r="D502" s="51"/>
      <c r="E502" s="51"/>
      <c r="F502" s="51"/>
      <c r="G502" s="51"/>
      <c r="H502" s="51"/>
      <c r="I502" s="61"/>
      <c r="J502" s="51"/>
      <c r="K502" s="109"/>
      <c r="L502" s="51"/>
      <c r="M502" s="51"/>
      <c r="N502" s="51"/>
      <c r="AO502" s="51"/>
      <c r="AP502" s="51"/>
    </row>
    <row r="503" spans="1:42" ht="15.75" customHeight="1" x14ac:dyDescent="0.35">
      <c r="A503" s="51"/>
      <c r="B503" s="51"/>
      <c r="C503" s="51"/>
      <c r="D503" s="51"/>
      <c r="E503" s="51"/>
      <c r="F503" s="51"/>
      <c r="G503" s="51"/>
      <c r="H503" s="51"/>
      <c r="I503" s="61"/>
      <c r="J503" s="51"/>
      <c r="K503" s="109"/>
      <c r="L503" s="51"/>
      <c r="M503" s="51"/>
      <c r="N503" s="51"/>
      <c r="AO503" s="51"/>
      <c r="AP503" s="51"/>
    </row>
    <row r="504" spans="1:42" ht="15.75" customHeight="1" x14ac:dyDescent="0.35">
      <c r="A504" s="51"/>
      <c r="B504" s="51"/>
      <c r="C504" s="51"/>
      <c r="D504" s="51"/>
      <c r="E504" s="51"/>
      <c r="F504" s="51"/>
      <c r="G504" s="51"/>
      <c r="H504" s="51"/>
      <c r="I504" s="61"/>
      <c r="J504" s="51"/>
      <c r="K504" s="109"/>
      <c r="L504" s="51"/>
      <c r="M504" s="51"/>
      <c r="N504" s="51"/>
      <c r="AO504" s="51"/>
      <c r="AP504" s="51"/>
    </row>
    <row r="505" spans="1:42" ht="15.75" customHeight="1" x14ac:dyDescent="0.35">
      <c r="A505" s="51"/>
      <c r="B505" s="51"/>
      <c r="C505" s="51"/>
      <c r="D505" s="51"/>
      <c r="E505" s="51"/>
      <c r="F505" s="51"/>
      <c r="G505" s="51"/>
      <c r="H505" s="51"/>
      <c r="I505" s="61"/>
      <c r="J505" s="51"/>
      <c r="K505" s="109"/>
      <c r="L505" s="51"/>
      <c r="M505" s="51"/>
      <c r="N505" s="51"/>
      <c r="AO505" s="51"/>
      <c r="AP505" s="51"/>
    </row>
    <row r="506" spans="1:42" ht="15.75" customHeight="1" x14ac:dyDescent="0.35">
      <c r="A506" s="51"/>
      <c r="B506" s="51"/>
      <c r="C506" s="51"/>
      <c r="D506" s="51"/>
      <c r="E506" s="51"/>
      <c r="F506" s="51"/>
      <c r="G506" s="51"/>
      <c r="H506" s="51"/>
      <c r="I506" s="61"/>
      <c r="J506" s="51"/>
      <c r="K506" s="109"/>
      <c r="L506" s="51"/>
      <c r="M506" s="51"/>
      <c r="N506" s="51"/>
      <c r="AO506" s="51"/>
      <c r="AP506" s="51"/>
    </row>
    <row r="507" spans="1:42" ht="15.75" customHeight="1" x14ac:dyDescent="0.35">
      <c r="A507" s="51"/>
      <c r="B507" s="51"/>
      <c r="C507" s="51"/>
      <c r="D507" s="51"/>
      <c r="E507" s="51"/>
      <c r="F507" s="51"/>
      <c r="G507" s="51"/>
      <c r="H507" s="51"/>
      <c r="I507" s="61"/>
      <c r="J507" s="51"/>
      <c r="K507" s="109"/>
      <c r="L507" s="51"/>
      <c r="M507" s="51"/>
      <c r="N507" s="51"/>
      <c r="AO507" s="51"/>
      <c r="AP507" s="51"/>
    </row>
    <row r="508" spans="1:42" ht="15.75" customHeight="1" x14ac:dyDescent="0.35">
      <c r="A508" s="51"/>
      <c r="B508" s="51"/>
      <c r="C508" s="51"/>
      <c r="D508" s="51"/>
      <c r="E508" s="51"/>
      <c r="F508" s="51"/>
      <c r="G508" s="51"/>
      <c r="H508" s="51"/>
      <c r="I508" s="61"/>
      <c r="J508" s="51"/>
      <c r="K508" s="109"/>
      <c r="L508" s="51"/>
      <c r="M508" s="51"/>
      <c r="N508" s="51"/>
      <c r="AO508" s="51"/>
      <c r="AP508" s="51"/>
    </row>
    <row r="509" spans="1:42" ht="15.75" customHeight="1" x14ac:dyDescent="0.35">
      <c r="A509" s="51"/>
      <c r="B509" s="51"/>
      <c r="C509" s="51"/>
      <c r="D509" s="51"/>
      <c r="E509" s="51"/>
      <c r="F509" s="51"/>
      <c r="G509" s="51"/>
      <c r="H509" s="51"/>
      <c r="I509" s="61"/>
      <c r="J509" s="51"/>
      <c r="K509" s="109"/>
      <c r="L509" s="51"/>
      <c r="M509" s="51"/>
      <c r="N509" s="51"/>
      <c r="AO509" s="51"/>
      <c r="AP509" s="51"/>
    </row>
    <row r="510" spans="1:42" ht="15.75" customHeight="1" x14ac:dyDescent="0.35">
      <c r="A510" s="51"/>
      <c r="B510" s="51"/>
      <c r="C510" s="51"/>
      <c r="D510" s="51"/>
      <c r="E510" s="51"/>
      <c r="F510" s="51"/>
      <c r="G510" s="51"/>
      <c r="H510" s="51"/>
      <c r="I510" s="61"/>
      <c r="J510" s="51"/>
      <c r="K510" s="109"/>
      <c r="L510" s="51"/>
      <c r="M510" s="51"/>
      <c r="N510" s="51"/>
      <c r="AO510" s="51"/>
      <c r="AP510" s="51"/>
    </row>
    <row r="511" spans="1:42" ht="15.75" customHeight="1" x14ac:dyDescent="0.35">
      <c r="A511" s="51"/>
      <c r="B511" s="51"/>
      <c r="C511" s="51"/>
      <c r="D511" s="51"/>
      <c r="E511" s="51"/>
      <c r="F511" s="51"/>
      <c r="G511" s="51"/>
      <c r="H511" s="51"/>
      <c r="I511" s="61"/>
      <c r="J511" s="51"/>
      <c r="K511" s="109"/>
      <c r="L511" s="51"/>
      <c r="M511" s="51"/>
      <c r="N511" s="51"/>
      <c r="AO511" s="51"/>
      <c r="AP511" s="51"/>
    </row>
    <row r="512" spans="1:42" ht="15.75" customHeight="1" x14ac:dyDescent="0.35">
      <c r="A512" s="51"/>
      <c r="B512" s="51"/>
      <c r="C512" s="51"/>
      <c r="D512" s="51"/>
      <c r="E512" s="51"/>
      <c r="F512" s="51"/>
      <c r="G512" s="51"/>
      <c r="H512" s="51"/>
      <c r="I512" s="61"/>
      <c r="J512" s="51"/>
      <c r="K512" s="109"/>
      <c r="L512" s="51"/>
      <c r="M512" s="51"/>
      <c r="N512" s="51"/>
      <c r="AO512" s="51"/>
      <c r="AP512" s="51"/>
    </row>
    <row r="513" spans="1:42" ht="15.75" customHeight="1" x14ac:dyDescent="0.35">
      <c r="A513" s="51"/>
      <c r="B513" s="51"/>
      <c r="C513" s="51"/>
      <c r="D513" s="51"/>
      <c r="E513" s="51"/>
      <c r="F513" s="51"/>
      <c r="G513" s="51"/>
      <c r="H513" s="51"/>
      <c r="I513" s="61"/>
      <c r="J513" s="51"/>
      <c r="K513" s="109"/>
      <c r="L513" s="51"/>
      <c r="M513" s="51"/>
      <c r="N513" s="51"/>
      <c r="AO513" s="51"/>
      <c r="AP513" s="51"/>
    </row>
    <row r="514" spans="1:42" ht="15.75" customHeight="1" x14ac:dyDescent="0.35">
      <c r="A514" s="51"/>
      <c r="B514" s="51"/>
      <c r="C514" s="51"/>
      <c r="D514" s="51"/>
      <c r="E514" s="51"/>
      <c r="F514" s="51"/>
      <c r="G514" s="51"/>
      <c r="H514" s="51"/>
      <c r="I514" s="61"/>
      <c r="J514" s="51"/>
      <c r="K514" s="109"/>
      <c r="L514" s="51"/>
      <c r="M514" s="51"/>
      <c r="N514" s="51"/>
      <c r="AO514" s="51"/>
      <c r="AP514" s="51"/>
    </row>
    <row r="515" spans="1:42" ht="15.75" customHeight="1" x14ac:dyDescent="0.35">
      <c r="A515" s="51"/>
      <c r="B515" s="51"/>
      <c r="C515" s="51"/>
      <c r="D515" s="51"/>
      <c r="E515" s="51"/>
      <c r="F515" s="51"/>
      <c r="G515" s="51"/>
      <c r="H515" s="51"/>
      <c r="I515" s="61"/>
      <c r="J515" s="51"/>
      <c r="K515" s="109"/>
      <c r="L515" s="51"/>
      <c r="M515" s="51"/>
      <c r="N515" s="51"/>
      <c r="AO515" s="51"/>
      <c r="AP515" s="51"/>
    </row>
    <row r="516" spans="1:42" ht="15.75" customHeight="1" x14ac:dyDescent="0.35">
      <c r="A516" s="51"/>
      <c r="B516" s="51"/>
      <c r="C516" s="51"/>
      <c r="D516" s="51"/>
      <c r="E516" s="51"/>
      <c r="F516" s="51"/>
      <c r="G516" s="51"/>
      <c r="H516" s="51"/>
      <c r="I516" s="61"/>
      <c r="J516" s="51"/>
      <c r="K516" s="109"/>
      <c r="L516" s="51"/>
      <c r="M516" s="51"/>
      <c r="N516" s="51"/>
      <c r="AO516" s="51"/>
      <c r="AP516" s="51"/>
    </row>
    <row r="517" spans="1:42" ht="15.75" customHeight="1" x14ac:dyDescent="0.35">
      <c r="A517" s="51"/>
      <c r="B517" s="51"/>
      <c r="C517" s="51"/>
      <c r="D517" s="51"/>
      <c r="E517" s="51"/>
      <c r="F517" s="51"/>
      <c r="G517" s="51"/>
      <c r="H517" s="51"/>
      <c r="I517" s="61"/>
      <c r="J517" s="51"/>
      <c r="K517" s="109"/>
      <c r="L517" s="51"/>
      <c r="M517" s="51"/>
      <c r="N517" s="51"/>
      <c r="AO517" s="51"/>
      <c r="AP517" s="51"/>
    </row>
    <row r="518" spans="1:42" ht="15.75" customHeight="1" x14ac:dyDescent="0.35">
      <c r="A518" s="51"/>
      <c r="B518" s="51"/>
      <c r="C518" s="51"/>
      <c r="D518" s="51"/>
      <c r="E518" s="51"/>
      <c r="F518" s="51"/>
      <c r="G518" s="51"/>
      <c r="H518" s="51"/>
      <c r="I518" s="61"/>
      <c r="J518" s="51"/>
      <c r="K518" s="109"/>
      <c r="L518" s="51"/>
      <c r="M518" s="51"/>
      <c r="N518" s="51"/>
      <c r="AO518" s="51"/>
      <c r="AP518" s="51"/>
    </row>
    <row r="519" spans="1:42" ht="15.75" customHeight="1" x14ac:dyDescent="0.35">
      <c r="A519" s="51"/>
      <c r="B519" s="51"/>
      <c r="C519" s="51"/>
      <c r="D519" s="51"/>
      <c r="E519" s="51"/>
      <c r="F519" s="51"/>
      <c r="G519" s="51"/>
      <c r="H519" s="51"/>
      <c r="I519" s="61"/>
      <c r="J519" s="51"/>
      <c r="K519" s="109"/>
      <c r="L519" s="51"/>
      <c r="M519" s="51"/>
      <c r="N519" s="51"/>
      <c r="AO519" s="51"/>
      <c r="AP519" s="51"/>
    </row>
    <row r="520" spans="1:42" ht="15.75" customHeight="1" x14ac:dyDescent="0.35">
      <c r="A520" s="51"/>
      <c r="B520" s="51"/>
      <c r="C520" s="51"/>
      <c r="D520" s="51"/>
      <c r="E520" s="51"/>
      <c r="F520" s="51"/>
      <c r="G520" s="51"/>
      <c r="H520" s="51"/>
      <c r="I520" s="61"/>
      <c r="J520" s="51"/>
      <c r="K520" s="109"/>
      <c r="L520" s="51"/>
      <c r="M520" s="51"/>
      <c r="N520" s="51"/>
      <c r="AO520" s="51"/>
      <c r="AP520" s="51"/>
    </row>
    <row r="521" spans="1:42" ht="15.75" customHeight="1" x14ac:dyDescent="0.35">
      <c r="A521" s="51"/>
      <c r="B521" s="51"/>
      <c r="C521" s="51"/>
      <c r="D521" s="51"/>
      <c r="E521" s="51"/>
      <c r="F521" s="51"/>
      <c r="G521" s="51"/>
      <c r="H521" s="51"/>
      <c r="I521" s="61"/>
      <c r="J521" s="51"/>
      <c r="K521" s="109"/>
      <c r="L521" s="51"/>
      <c r="M521" s="51"/>
      <c r="N521" s="51"/>
      <c r="AO521" s="51"/>
      <c r="AP521" s="51"/>
    </row>
    <row r="522" spans="1:42" ht="15.75" customHeight="1" x14ac:dyDescent="0.35">
      <c r="A522" s="51"/>
      <c r="B522" s="51"/>
      <c r="C522" s="51"/>
      <c r="D522" s="51"/>
      <c r="E522" s="51"/>
      <c r="F522" s="51"/>
      <c r="G522" s="51"/>
      <c r="H522" s="51"/>
      <c r="I522" s="61"/>
      <c r="J522" s="51"/>
      <c r="K522" s="109"/>
      <c r="L522" s="51"/>
      <c r="M522" s="51"/>
      <c r="N522" s="51"/>
      <c r="AO522" s="51"/>
      <c r="AP522" s="51"/>
    </row>
    <row r="523" spans="1:42" ht="15.75" customHeight="1" x14ac:dyDescent="0.35">
      <c r="A523" s="51"/>
      <c r="B523" s="51"/>
      <c r="C523" s="51"/>
      <c r="D523" s="51"/>
      <c r="E523" s="51"/>
      <c r="F523" s="51"/>
      <c r="G523" s="51"/>
      <c r="H523" s="51"/>
      <c r="I523" s="61"/>
      <c r="J523" s="51"/>
      <c r="K523" s="109"/>
      <c r="L523" s="51"/>
      <c r="M523" s="51"/>
      <c r="N523" s="51"/>
      <c r="AO523" s="51"/>
      <c r="AP523" s="51"/>
    </row>
    <row r="524" spans="1:42" ht="15.75" customHeight="1" x14ac:dyDescent="0.35">
      <c r="A524" s="51"/>
      <c r="B524" s="51"/>
      <c r="C524" s="51"/>
      <c r="D524" s="51"/>
      <c r="E524" s="51"/>
      <c r="F524" s="51"/>
      <c r="G524" s="51"/>
      <c r="H524" s="51"/>
      <c r="I524" s="61"/>
      <c r="J524" s="51"/>
      <c r="K524" s="109"/>
      <c r="L524" s="51"/>
      <c r="M524" s="51"/>
      <c r="N524" s="51"/>
      <c r="AO524" s="51"/>
      <c r="AP524" s="51"/>
    </row>
    <row r="525" spans="1:42" ht="15.75" customHeight="1" x14ac:dyDescent="0.35">
      <c r="A525" s="51"/>
      <c r="B525" s="51"/>
      <c r="C525" s="51"/>
      <c r="D525" s="51"/>
      <c r="E525" s="51"/>
      <c r="F525" s="51"/>
      <c r="G525" s="51"/>
      <c r="H525" s="51"/>
      <c r="I525" s="61"/>
      <c r="J525" s="51"/>
      <c r="K525" s="109"/>
      <c r="L525" s="51"/>
      <c r="M525" s="51"/>
      <c r="N525" s="51"/>
      <c r="AO525" s="51"/>
      <c r="AP525" s="51"/>
    </row>
    <row r="526" spans="1:42" ht="15.75" customHeight="1" x14ac:dyDescent="0.35">
      <c r="A526" s="51"/>
      <c r="B526" s="51"/>
      <c r="C526" s="51"/>
      <c r="D526" s="51"/>
      <c r="E526" s="51"/>
      <c r="F526" s="51"/>
      <c r="G526" s="51"/>
      <c r="H526" s="51"/>
      <c r="I526" s="61"/>
      <c r="J526" s="51"/>
      <c r="K526" s="109"/>
      <c r="L526" s="51"/>
      <c r="M526" s="51"/>
      <c r="N526" s="51"/>
      <c r="AO526" s="51"/>
      <c r="AP526" s="51"/>
    </row>
    <row r="527" spans="1:42" ht="15.75" customHeight="1" x14ac:dyDescent="0.35">
      <c r="A527" s="51"/>
      <c r="B527" s="51"/>
      <c r="C527" s="51"/>
      <c r="D527" s="51"/>
      <c r="E527" s="51"/>
      <c r="F527" s="51"/>
      <c r="G527" s="51"/>
      <c r="H527" s="51"/>
      <c r="I527" s="61"/>
      <c r="J527" s="51"/>
      <c r="K527" s="109"/>
      <c r="L527" s="51"/>
      <c r="M527" s="51"/>
      <c r="N527" s="51"/>
      <c r="AO527" s="51"/>
      <c r="AP527" s="51"/>
    </row>
    <row r="528" spans="1:42" ht="15.75" customHeight="1" x14ac:dyDescent="0.35">
      <c r="A528" s="51"/>
      <c r="B528" s="51"/>
      <c r="C528" s="51"/>
      <c r="D528" s="51"/>
      <c r="E528" s="51"/>
      <c r="F528" s="51"/>
      <c r="G528" s="51"/>
      <c r="H528" s="51"/>
      <c r="I528" s="61"/>
      <c r="J528" s="51"/>
      <c r="K528" s="109"/>
      <c r="L528" s="51"/>
      <c r="M528" s="51"/>
      <c r="N528" s="51"/>
      <c r="AO528" s="51"/>
      <c r="AP528" s="51"/>
    </row>
    <row r="529" spans="1:42" ht="15.75" customHeight="1" x14ac:dyDescent="0.35">
      <c r="A529" s="51"/>
      <c r="B529" s="51"/>
      <c r="C529" s="51"/>
      <c r="D529" s="51"/>
      <c r="E529" s="51"/>
      <c r="F529" s="51"/>
      <c r="G529" s="51"/>
      <c r="H529" s="51"/>
      <c r="I529" s="61"/>
      <c r="J529" s="51"/>
      <c r="K529" s="109"/>
      <c r="L529" s="51"/>
      <c r="M529" s="51"/>
      <c r="N529" s="51"/>
      <c r="AO529" s="51"/>
      <c r="AP529" s="51"/>
    </row>
    <row r="530" spans="1:42" ht="15.75" customHeight="1" x14ac:dyDescent="0.35">
      <c r="A530" s="51"/>
      <c r="B530" s="51"/>
      <c r="C530" s="51"/>
      <c r="D530" s="51"/>
      <c r="E530" s="51"/>
      <c r="F530" s="51"/>
      <c r="G530" s="51"/>
      <c r="H530" s="51"/>
      <c r="I530" s="61"/>
      <c r="J530" s="51"/>
      <c r="K530" s="109"/>
      <c r="L530" s="51"/>
      <c r="M530" s="51"/>
      <c r="N530" s="51"/>
      <c r="AO530" s="51"/>
      <c r="AP530" s="51"/>
    </row>
    <row r="531" spans="1:42" ht="15.75" customHeight="1" x14ac:dyDescent="0.35">
      <c r="A531" s="51"/>
      <c r="B531" s="51"/>
      <c r="C531" s="51"/>
      <c r="D531" s="51"/>
      <c r="E531" s="51"/>
      <c r="F531" s="51"/>
      <c r="G531" s="51"/>
      <c r="H531" s="51"/>
      <c r="I531" s="61"/>
      <c r="J531" s="51"/>
      <c r="K531" s="109"/>
      <c r="L531" s="51"/>
      <c r="M531" s="51"/>
      <c r="N531" s="51"/>
      <c r="AO531" s="51"/>
      <c r="AP531" s="51"/>
    </row>
    <row r="532" spans="1:42" ht="15.75" customHeight="1" x14ac:dyDescent="0.35">
      <c r="A532" s="51"/>
      <c r="B532" s="51"/>
      <c r="C532" s="51"/>
      <c r="D532" s="51"/>
      <c r="E532" s="51"/>
      <c r="F532" s="51"/>
      <c r="G532" s="51"/>
      <c r="H532" s="51"/>
      <c r="I532" s="61"/>
      <c r="J532" s="51"/>
      <c r="K532" s="109"/>
      <c r="L532" s="51"/>
      <c r="M532" s="51"/>
      <c r="N532" s="51"/>
      <c r="AO532" s="51"/>
      <c r="AP532" s="51"/>
    </row>
    <row r="533" spans="1:42" ht="15.75" customHeight="1" x14ac:dyDescent="0.35">
      <c r="A533" s="51"/>
      <c r="B533" s="51"/>
      <c r="C533" s="51"/>
      <c r="D533" s="51"/>
      <c r="E533" s="51"/>
      <c r="F533" s="51"/>
      <c r="G533" s="51"/>
      <c r="H533" s="51"/>
      <c r="I533" s="61"/>
      <c r="J533" s="51"/>
      <c r="K533" s="109"/>
      <c r="L533" s="51"/>
      <c r="M533" s="51"/>
      <c r="N533" s="51"/>
      <c r="AO533" s="51"/>
      <c r="AP533" s="51"/>
    </row>
    <row r="534" spans="1:42" ht="15.75" customHeight="1" x14ac:dyDescent="0.35">
      <c r="A534" s="51"/>
      <c r="B534" s="51"/>
      <c r="C534" s="51"/>
      <c r="D534" s="51"/>
      <c r="E534" s="51"/>
      <c r="F534" s="51"/>
      <c r="G534" s="51"/>
      <c r="H534" s="51"/>
      <c r="I534" s="61"/>
      <c r="J534" s="51"/>
      <c r="K534" s="109"/>
      <c r="L534" s="51"/>
      <c r="M534" s="51"/>
      <c r="N534" s="51"/>
      <c r="AO534" s="51"/>
      <c r="AP534" s="51"/>
    </row>
    <row r="535" spans="1:42" ht="15.75" customHeight="1" x14ac:dyDescent="0.35">
      <c r="A535" s="51"/>
      <c r="B535" s="51"/>
      <c r="C535" s="51"/>
      <c r="D535" s="51"/>
      <c r="E535" s="51"/>
      <c r="F535" s="51"/>
      <c r="G535" s="51"/>
      <c r="H535" s="51"/>
      <c r="I535" s="61"/>
      <c r="J535" s="51"/>
      <c r="K535" s="109"/>
      <c r="L535" s="51"/>
      <c r="M535" s="51"/>
      <c r="N535" s="51"/>
      <c r="AO535" s="51"/>
      <c r="AP535" s="51"/>
    </row>
    <row r="536" spans="1:42" ht="15.75" customHeight="1" x14ac:dyDescent="0.35">
      <c r="A536" s="51"/>
      <c r="B536" s="51"/>
      <c r="C536" s="51"/>
      <c r="D536" s="51"/>
      <c r="E536" s="51"/>
      <c r="F536" s="51"/>
      <c r="G536" s="51"/>
      <c r="H536" s="51"/>
      <c r="I536" s="61"/>
      <c r="J536" s="51"/>
      <c r="K536" s="109"/>
      <c r="L536" s="51"/>
      <c r="M536" s="51"/>
      <c r="N536" s="51"/>
      <c r="AO536" s="51"/>
      <c r="AP536" s="51"/>
    </row>
    <row r="537" spans="1:42" ht="15.75" customHeight="1" x14ac:dyDescent="0.35">
      <c r="A537" s="51"/>
      <c r="B537" s="51"/>
      <c r="C537" s="51"/>
      <c r="D537" s="51"/>
      <c r="E537" s="51"/>
      <c r="F537" s="51"/>
      <c r="G537" s="51"/>
      <c r="H537" s="51"/>
      <c r="I537" s="61"/>
      <c r="J537" s="51"/>
      <c r="K537" s="109"/>
      <c r="L537" s="51"/>
      <c r="M537" s="51"/>
      <c r="N537" s="51"/>
      <c r="AO537" s="51"/>
      <c r="AP537" s="51"/>
    </row>
    <row r="538" spans="1:42" ht="15.75" customHeight="1" x14ac:dyDescent="0.35">
      <c r="A538" s="51"/>
      <c r="B538" s="51"/>
      <c r="C538" s="51"/>
      <c r="D538" s="51"/>
      <c r="E538" s="51"/>
      <c r="F538" s="51"/>
      <c r="G538" s="51"/>
      <c r="H538" s="51"/>
      <c r="I538" s="61"/>
      <c r="J538" s="51"/>
      <c r="K538" s="109"/>
      <c r="L538" s="51"/>
      <c r="M538" s="51"/>
      <c r="N538" s="51"/>
      <c r="AO538" s="51"/>
      <c r="AP538" s="51"/>
    </row>
    <row r="539" spans="1:42" ht="15.75" customHeight="1" x14ac:dyDescent="0.35">
      <c r="A539" s="51"/>
      <c r="B539" s="51"/>
      <c r="C539" s="51"/>
      <c r="D539" s="51"/>
      <c r="E539" s="51"/>
      <c r="F539" s="51"/>
      <c r="G539" s="51"/>
      <c r="H539" s="51"/>
      <c r="I539" s="61"/>
      <c r="J539" s="51"/>
      <c r="K539" s="109"/>
      <c r="L539" s="51"/>
      <c r="M539" s="51"/>
      <c r="N539" s="51"/>
      <c r="AO539" s="51"/>
      <c r="AP539" s="51"/>
    </row>
    <row r="540" spans="1:42" ht="15.75" customHeight="1" x14ac:dyDescent="0.35">
      <c r="A540" s="51"/>
      <c r="B540" s="51"/>
      <c r="C540" s="51"/>
      <c r="D540" s="51"/>
      <c r="E540" s="51"/>
      <c r="F540" s="51"/>
      <c r="G540" s="51"/>
      <c r="H540" s="51"/>
      <c r="I540" s="61"/>
      <c r="J540" s="51"/>
      <c r="K540" s="109"/>
      <c r="L540" s="51"/>
      <c r="M540" s="51"/>
      <c r="N540" s="51"/>
      <c r="AO540" s="51"/>
      <c r="AP540" s="51"/>
    </row>
    <row r="541" spans="1:42" ht="15.75" customHeight="1" x14ac:dyDescent="0.35">
      <c r="A541" s="51"/>
      <c r="B541" s="51"/>
      <c r="C541" s="51"/>
      <c r="D541" s="51"/>
      <c r="E541" s="51"/>
      <c r="F541" s="51"/>
      <c r="G541" s="51"/>
      <c r="H541" s="51"/>
      <c r="I541" s="61"/>
      <c r="J541" s="51"/>
      <c r="K541" s="109"/>
      <c r="L541" s="51"/>
      <c r="M541" s="51"/>
      <c r="N541" s="51"/>
      <c r="AO541" s="51"/>
      <c r="AP541" s="51"/>
    </row>
    <row r="542" spans="1:42" ht="15.75" customHeight="1" x14ac:dyDescent="0.35">
      <c r="A542" s="51"/>
      <c r="B542" s="51"/>
      <c r="C542" s="51"/>
      <c r="D542" s="51"/>
      <c r="E542" s="51"/>
      <c r="F542" s="51"/>
      <c r="G542" s="51"/>
      <c r="H542" s="51"/>
      <c r="I542" s="61"/>
      <c r="J542" s="51"/>
      <c r="K542" s="109"/>
      <c r="L542" s="51"/>
      <c r="M542" s="51"/>
      <c r="N542" s="51"/>
      <c r="AO542" s="51"/>
      <c r="AP542" s="51"/>
    </row>
    <row r="543" spans="1:42" ht="15.75" customHeight="1" x14ac:dyDescent="0.35">
      <c r="A543" s="51"/>
      <c r="B543" s="51"/>
      <c r="C543" s="51"/>
      <c r="D543" s="51"/>
      <c r="E543" s="51"/>
      <c r="F543" s="51"/>
      <c r="G543" s="51"/>
      <c r="H543" s="51"/>
      <c r="I543" s="61"/>
      <c r="J543" s="51"/>
      <c r="K543" s="109"/>
      <c r="L543" s="51"/>
      <c r="M543" s="51"/>
      <c r="N543" s="51"/>
      <c r="AO543" s="51"/>
      <c r="AP543" s="51"/>
    </row>
    <row r="544" spans="1:42" ht="15.75" customHeight="1" x14ac:dyDescent="0.35">
      <c r="A544" s="51"/>
      <c r="B544" s="51"/>
      <c r="C544" s="51"/>
      <c r="D544" s="51"/>
      <c r="E544" s="51"/>
      <c r="F544" s="51"/>
      <c r="G544" s="51"/>
      <c r="H544" s="51"/>
      <c r="I544" s="61"/>
      <c r="J544" s="51"/>
      <c r="K544" s="109"/>
      <c r="L544" s="51"/>
      <c r="M544" s="51"/>
      <c r="N544" s="51"/>
      <c r="AO544" s="51"/>
      <c r="AP544" s="51"/>
    </row>
    <row r="545" spans="1:42" ht="15.75" customHeight="1" x14ac:dyDescent="0.35">
      <c r="A545" s="51"/>
      <c r="B545" s="51"/>
      <c r="C545" s="51"/>
      <c r="D545" s="51"/>
      <c r="E545" s="51"/>
      <c r="F545" s="51"/>
      <c r="G545" s="51"/>
      <c r="H545" s="51"/>
      <c r="I545" s="61"/>
      <c r="J545" s="51"/>
      <c r="K545" s="109"/>
      <c r="L545" s="51"/>
      <c r="M545" s="51"/>
      <c r="N545" s="51"/>
      <c r="AO545" s="51"/>
      <c r="AP545" s="51"/>
    </row>
    <row r="546" spans="1:42" ht="15.75" customHeight="1" x14ac:dyDescent="0.35">
      <c r="A546" s="51"/>
      <c r="B546" s="51"/>
      <c r="C546" s="51"/>
      <c r="D546" s="51"/>
      <c r="E546" s="51"/>
      <c r="F546" s="51"/>
      <c r="G546" s="51"/>
      <c r="H546" s="51"/>
      <c r="I546" s="61"/>
      <c r="J546" s="51"/>
      <c r="K546" s="109"/>
      <c r="L546" s="51"/>
      <c r="M546" s="51"/>
      <c r="N546" s="51"/>
      <c r="AO546" s="51"/>
      <c r="AP546" s="51"/>
    </row>
    <row r="547" spans="1:42" ht="15.75" customHeight="1" x14ac:dyDescent="0.35">
      <c r="A547" s="51"/>
      <c r="B547" s="51"/>
      <c r="C547" s="51"/>
      <c r="D547" s="51"/>
      <c r="E547" s="51"/>
      <c r="F547" s="51"/>
      <c r="G547" s="51"/>
      <c r="H547" s="51"/>
      <c r="I547" s="61"/>
      <c r="J547" s="51"/>
      <c r="K547" s="109"/>
      <c r="L547" s="51"/>
      <c r="M547" s="51"/>
      <c r="N547" s="51"/>
      <c r="AO547" s="51"/>
      <c r="AP547" s="51"/>
    </row>
    <row r="548" spans="1:42" ht="15.75" customHeight="1" x14ac:dyDescent="0.35">
      <c r="A548" s="51"/>
      <c r="B548" s="51"/>
      <c r="C548" s="51"/>
      <c r="D548" s="51"/>
      <c r="E548" s="51"/>
      <c r="F548" s="51"/>
      <c r="G548" s="51"/>
      <c r="H548" s="51"/>
      <c r="I548" s="61"/>
      <c r="J548" s="51"/>
      <c r="K548" s="109"/>
      <c r="L548" s="51"/>
      <c r="M548" s="51"/>
      <c r="N548" s="51"/>
      <c r="AO548" s="51"/>
      <c r="AP548" s="51"/>
    </row>
    <row r="549" spans="1:42" ht="15.75" customHeight="1" x14ac:dyDescent="0.35">
      <c r="A549" s="51"/>
      <c r="B549" s="51"/>
      <c r="C549" s="51"/>
      <c r="D549" s="51"/>
      <c r="E549" s="51"/>
      <c r="F549" s="51"/>
      <c r="G549" s="51"/>
      <c r="H549" s="51"/>
      <c r="I549" s="61"/>
      <c r="J549" s="51"/>
      <c r="K549" s="109"/>
      <c r="L549" s="51"/>
      <c r="M549" s="51"/>
      <c r="N549" s="51"/>
      <c r="AO549" s="51"/>
      <c r="AP549" s="51"/>
    </row>
    <row r="550" spans="1:42" ht="15.75" customHeight="1" x14ac:dyDescent="0.35">
      <c r="A550" s="51"/>
      <c r="B550" s="51"/>
      <c r="C550" s="51"/>
      <c r="D550" s="51"/>
      <c r="E550" s="51"/>
      <c r="F550" s="51"/>
      <c r="G550" s="51"/>
      <c r="H550" s="51"/>
      <c r="I550" s="61"/>
      <c r="J550" s="51"/>
      <c r="K550" s="109"/>
      <c r="L550" s="51"/>
      <c r="M550" s="51"/>
      <c r="N550" s="51"/>
      <c r="AO550" s="51"/>
      <c r="AP550" s="51"/>
    </row>
    <row r="551" spans="1:42" ht="15.75" customHeight="1" x14ac:dyDescent="0.35">
      <c r="A551" s="51"/>
      <c r="B551" s="51"/>
      <c r="C551" s="51"/>
      <c r="D551" s="51"/>
      <c r="E551" s="51"/>
      <c r="F551" s="51"/>
      <c r="G551" s="51"/>
      <c r="H551" s="51"/>
      <c r="I551" s="61"/>
      <c r="J551" s="51"/>
      <c r="K551" s="109"/>
      <c r="L551" s="51"/>
      <c r="M551" s="51"/>
      <c r="N551" s="51"/>
      <c r="AO551" s="51"/>
      <c r="AP551" s="51"/>
    </row>
    <row r="552" spans="1:42" ht="15.75" customHeight="1" x14ac:dyDescent="0.35">
      <c r="A552" s="51"/>
      <c r="B552" s="51"/>
      <c r="C552" s="51"/>
      <c r="D552" s="51"/>
      <c r="E552" s="51"/>
      <c r="F552" s="51"/>
      <c r="G552" s="51"/>
      <c r="H552" s="51"/>
      <c r="I552" s="61"/>
      <c r="J552" s="51"/>
      <c r="K552" s="109"/>
      <c r="L552" s="51"/>
      <c r="M552" s="51"/>
      <c r="N552" s="51"/>
      <c r="AO552" s="51"/>
      <c r="AP552" s="51"/>
    </row>
    <row r="553" spans="1:42" ht="15.75" customHeight="1" x14ac:dyDescent="0.35">
      <c r="A553" s="51"/>
      <c r="B553" s="51"/>
      <c r="C553" s="51"/>
      <c r="D553" s="51"/>
      <c r="E553" s="51"/>
      <c r="F553" s="51"/>
      <c r="G553" s="51"/>
      <c r="H553" s="51"/>
      <c r="I553" s="61"/>
      <c r="J553" s="51"/>
      <c r="K553" s="109"/>
      <c r="L553" s="51"/>
      <c r="M553" s="51"/>
      <c r="N553" s="51"/>
      <c r="AO553" s="51"/>
      <c r="AP553" s="51"/>
    </row>
    <row r="554" spans="1:42" ht="15.75" customHeight="1" x14ac:dyDescent="0.35">
      <c r="A554" s="51"/>
      <c r="B554" s="51"/>
      <c r="C554" s="51"/>
      <c r="D554" s="51"/>
      <c r="E554" s="51"/>
      <c r="F554" s="51"/>
      <c r="G554" s="51"/>
      <c r="H554" s="51"/>
      <c r="I554" s="61"/>
      <c r="J554" s="51"/>
      <c r="K554" s="109"/>
      <c r="L554" s="51"/>
      <c r="M554" s="51"/>
      <c r="N554" s="51"/>
      <c r="AO554" s="51"/>
      <c r="AP554" s="51"/>
    </row>
    <row r="555" spans="1:42" ht="15.75" customHeight="1" x14ac:dyDescent="0.35">
      <c r="A555" s="51"/>
      <c r="B555" s="51"/>
      <c r="C555" s="51"/>
      <c r="D555" s="51"/>
      <c r="E555" s="51"/>
      <c r="F555" s="51"/>
      <c r="G555" s="51"/>
      <c r="H555" s="51"/>
      <c r="I555" s="61"/>
      <c r="J555" s="51"/>
      <c r="K555" s="109"/>
      <c r="L555" s="51"/>
      <c r="M555" s="51"/>
      <c r="N555" s="51"/>
      <c r="AO555" s="51"/>
      <c r="AP555" s="51"/>
    </row>
    <row r="556" spans="1:42" ht="15.75" customHeight="1" x14ac:dyDescent="0.35">
      <c r="A556" s="51"/>
      <c r="B556" s="51"/>
      <c r="C556" s="51"/>
      <c r="D556" s="51"/>
      <c r="E556" s="51"/>
      <c r="F556" s="51"/>
      <c r="G556" s="51"/>
      <c r="H556" s="51"/>
      <c r="I556" s="61"/>
      <c r="J556" s="51"/>
      <c r="K556" s="109"/>
      <c r="L556" s="51"/>
      <c r="M556" s="51"/>
      <c r="N556" s="51"/>
      <c r="AO556" s="51"/>
      <c r="AP556" s="51"/>
    </row>
    <row r="557" spans="1:42" ht="15.75" customHeight="1" x14ac:dyDescent="0.35">
      <c r="A557" s="51"/>
      <c r="B557" s="51"/>
      <c r="C557" s="51"/>
      <c r="D557" s="51"/>
      <c r="E557" s="51"/>
      <c r="F557" s="51"/>
      <c r="G557" s="51"/>
      <c r="H557" s="51"/>
      <c r="I557" s="61"/>
      <c r="J557" s="51"/>
      <c r="K557" s="109"/>
      <c r="L557" s="51"/>
      <c r="M557" s="51"/>
      <c r="N557" s="51"/>
      <c r="AO557" s="51"/>
      <c r="AP557" s="51"/>
    </row>
    <row r="558" spans="1:42" ht="15.75" customHeight="1" x14ac:dyDescent="0.35">
      <c r="A558" s="51"/>
      <c r="B558" s="51"/>
      <c r="C558" s="51"/>
      <c r="D558" s="51"/>
      <c r="E558" s="51"/>
      <c r="F558" s="51"/>
      <c r="G558" s="51"/>
      <c r="H558" s="51"/>
      <c r="I558" s="61"/>
      <c r="J558" s="51"/>
      <c r="K558" s="109"/>
      <c r="L558" s="51"/>
      <c r="M558" s="51"/>
      <c r="N558" s="51"/>
      <c r="AO558" s="51"/>
      <c r="AP558" s="51"/>
    </row>
    <row r="559" spans="1:42" ht="15.75" customHeight="1" x14ac:dyDescent="0.35">
      <c r="A559" s="51"/>
      <c r="B559" s="51"/>
      <c r="C559" s="51"/>
      <c r="D559" s="51"/>
      <c r="E559" s="51"/>
      <c r="F559" s="51"/>
      <c r="G559" s="51"/>
      <c r="H559" s="51"/>
      <c r="I559" s="61"/>
      <c r="J559" s="51"/>
      <c r="K559" s="109"/>
      <c r="L559" s="51"/>
      <c r="M559" s="51"/>
      <c r="N559" s="51"/>
      <c r="AO559" s="51"/>
      <c r="AP559" s="51"/>
    </row>
    <row r="560" spans="1:42" ht="15.75" customHeight="1" x14ac:dyDescent="0.35">
      <c r="A560" s="51"/>
      <c r="B560" s="51"/>
      <c r="C560" s="51"/>
      <c r="D560" s="51"/>
      <c r="E560" s="51"/>
      <c r="F560" s="51"/>
      <c r="G560" s="51"/>
      <c r="H560" s="51"/>
      <c r="I560" s="61"/>
      <c r="J560" s="51"/>
      <c r="K560" s="109"/>
      <c r="L560" s="51"/>
      <c r="M560" s="51"/>
      <c r="N560" s="51"/>
      <c r="AO560" s="51"/>
      <c r="AP560" s="51"/>
    </row>
    <row r="561" spans="1:42" ht="15.75" customHeight="1" x14ac:dyDescent="0.35">
      <c r="A561" s="51"/>
      <c r="B561" s="51"/>
      <c r="C561" s="51"/>
      <c r="D561" s="51"/>
      <c r="E561" s="51"/>
      <c r="F561" s="51"/>
      <c r="G561" s="51"/>
      <c r="H561" s="51"/>
      <c r="I561" s="61"/>
      <c r="J561" s="51"/>
      <c r="K561" s="109"/>
      <c r="L561" s="51"/>
      <c r="M561" s="51"/>
      <c r="N561" s="51"/>
      <c r="AO561" s="51"/>
      <c r="AP561" s="51"/>
    </row>
    <row r="562" spans="1:42" ht="15.75" customHeight="1" x14ac:dyDescent="0.35">
      <c r="A562" s="51"/>
      <c r="B562" s="51"/>
      <c r="C562" s="51"/>
      <c r="D562" s="51"/>
      <c r="E562" s="51"/>
      <c r="F562" s="51"/>
      <c r="G562" s="51"/>
      <c r="H562" s="51"/>
      <c r="I562" s="61"/>
      <c r="J562" s="51"/>
      <c r="K562" s="109"/>
      <c r="L562" s="51"/>
      <c r="M562" s="51"/>
      <c r="N562" s="51"/>
      <c r="AO562" s="51"/>
      <c r="AP562" s="51"/>
    </row>
    <row r="563" spans="1:42" ht="15.75" customHeight="1" x14ac:dyDescent="0.35">
      <c r="A563" s="51"/>
      <c r="B563" s="51"/>
      <c r="C563" s="51"/>
      <c r="D563" s="51"/>
      <c r="E563" s="51"/>
      <c r="F563" s="51"/>
      <c r="G563" s="51"/>
      <c r="H563" s="51"/>
      <c r="I563" s="61"/>
      <c r="J563" s="51"/>
      <c r="K563" s="109"/>
      <c r="L563" s="51"/>
      <c r="M563" s="51"/>
      <c r="N563" s="51"/>
      <c r="AO563" s="51"/>
      <c r="AP563" s="51"/>
    </row>
    <row r="564" spans="1:42" ht="15.75" customHeight="1" x14ac:dyDescent="0.35">
      <c r="A564" s="51"/>
      <c r="B564" s="51"/>
      <c r="C564" s="51"/>
      <c r="D564" s="51"/>
      <c r="E564" s="51"/>
      <c r="F564" s="51"/>
      <c r="G564" s="51"/>
      <c r="H564" s="51"/>
      <c r="I564" s="61"/>
      <c r="J564" s="51"/>
      <c r="K564" s="109"/>
      <c r="L564" s="51"/>
      <c r="M564" s="51"/>
      <c r="N564" s="51"/>
      <c r="AO564" s="51"/>
      <c r="AP564" s="51"/>
    </row>
    <row r="565" spans="1:42" ht="15.75" customHeight="1" x14ac:dyDescent="0.35">
      <c r="A565" s="51"/>
      <c r="B565" s="51"/>
      <c r="C565" s="51"/>
      <c r="D565" s="51"/>
      <c r="E565" s="51"/>
      <c r="F565" s="51"/>
      <c r="G565" s="51"/>
      <c r="H565" s="51"/>
      <c r="I565" s="61"/>
      <c r="J565" s="51"/>
      <c r="K565" s="109"/>
      <c r="L565" s="51"/>
      <c r="M565" s="51"/>
      <c r="N565" s="51"/>
      <c r="AO565" s="51"/>
      <c r="AP565" s="51"/>
    </row>
    <row r="566" spans="1:42" ht="15.75" customHeight="1" x14ac:dyDescent="0.35">
      <c r="A566" s="51"/>
      <c r="B566" s="51"/>
      <c r="C566" s="51"/>
      <c r="D566" s="51"/>
      <c r="E566" s="51"/>
      <c r="F566" s="51"/>
      <c r="G566" s="51"/>
      <c r="H566" s="51"/>
      <c r="I566" s="61"/>
      <c r="J566" s="51"/>
      <c r="K566" s="109"/>
      <c r="L566" s="51"/>
      <c r="M566" s="51"/>
      <c r="N566" s="51"/>
      <c r="AO566" s="51"/>
      <c r="AP566" s="51"/>
    </row>
    <row r="567" spans="1:42" ht="15.75" customHeight="1" x14ac:dyDescent="0.35">
      <c r="A567" s="51"/>
      <c r="B567" s="51"/>
      <c r="C567" s="51"/>
      <c r="D567" s="51"/>
      <c r="E567" s="51"/>
      <c r="F567" s="51"/>
      <c r="G567" s="51"/>
      <c r="H567" s="51"/>
      <c r="I567" s="61"/>
      <c r="J567" s="51"/>
      <c r="K567" s="109"/>
      <c r="L567" s="51"/>
      <c r="M567" s="51"/>
      <c r="N567" s="51"/>
      <c r="AO567" s="51"/>
      <c r="AP567" s="51"/>
    </row>
    <row r="568" spans="1:42" ht="15.75" customHeight="1" x14ac:dyDescent="0.35">
      <c r="A568" s="51"/>
      <c r="B568" s="51"/>
      <c r="C568" s="51"/>
      <c r="D568" s="51"/>
      <c r="E568" s="51"/>
      <c r="F568" s="51"/>
      <c r="G568" s="51"/>
      <c r="H568" s="51"/>
      <c r="I568" s="61"/>
      <c r="J568" s="51"/>
      <c r="K568" s="109"/>
      <c r="L568" s="51"/>
      <c r="M568" s="51"/>
      <c r="N568" s="51"/>
      <c r="AO568" s="51"/>
      <c r="AP568" s="51"/>
    </row>
    <row r="569" spans="1:42" ht="15.75" customHeight="1" x14ac:dyDescent="0.35">
      <c r="A569" s="51"/>
      <c r="B569" s="51"/>
      <c r="C569" s="51"/>
      <c r="D569" s="51"/>
      <c r="E569" s="51"/>
      <c r="F569" s="51"/>
      <c r="G569" s="51"/>
      <c r="H569" s="51"/>
      <c r="I569" s="61"/>
      <c r="J569" s="51"/>
      <c r="K569" s="109"/>
      <c r="L569" s="51"/>
      <c r="M569" s="51"/>
      <c r="N569" s="51"/>
      <c r="AO569" s="51"/>
      <c r="AP569" s="51"/>
    </row>
    <row r="570" spans="1:42" ht="15.75" customHeight="1" x14ac:dyDescent="0.35">
      <c r="A570" s="51"/>
      <c r="B570" s="51"/>
      <c r="C570" s="51"/>
      <c r="D570" s="51"/>
      <c r="E570" s="51"/>
      <c r="F570" s="51"/>
      <c r="G570" s="51"/>
      <c r="H570" s="51"/>
      <c r="I570" s="61"/>
      <c r="J570" s="51"/>
      <c r="K570" s="109"/>
      <c r="L570" s="51"/>
      <c r="M570" s="51"/>
      <c r="N570" s="51"/>
      <c r="AO570" s="51"/>
      <c r="AP570" s="51"/>
    </row>
    <row r="571" spans="1:42" ht="15.75" customHeight="1" x14ac:dyDescent="0.35">
      <c r="A571" s="51"/>
      <c r="B571" s="51"/>
      <c r="C571" s="51"/>
      <c r="D571" s="51"/>
      <c r="E571" s="51"/>
      <c r="F571" s="51"/>
      <c r="G571" s="51"/>
      <c r="H571" s="51"/>
      <c r="I571" s="61"/>
      <c r="J571" s="51"/>
      <c r="K571" s="109"/>
      <c r="L571" s="51"/>
      <c r="M571" s="51"/>
      <c r="N571" s="51"/>
      <c r="AO571" s="51"/>
      <c r="AP571" s="51"/>
    </row>
    <row r="572" spans="1:42" ht="15.75" customHeight="1" x14ac:dyDescent="0.35">
      <c r="A572" s="51"/>
      <c r="B572" s="51"/>
      <c r="C572" s="51"/>
      <c r="D572" s="51"/>
      <c r="E572" s="51"/>
      <c r="F572" s="51"/>
      <c r="G572" s="51"/>
      <c r="H572" s="51"/>
      <c r="I572" s="61"/>
      <c r="J572" s="51"/>
      <c r="K572" s="109"/>
      <c r="L572" s="51"/>
      <c r="M572" s="51"/>
      <c r="N572" s="51"/>
      <c r="AO572" s="51"/>
      <c r="AP572" s="51"/>
    </row>
    <row r="573" spans="1:42" ht="15.75" customHeight="1" x14ac:dyDescent="0.35">
      <c r="A573" s="51"/>
      <c r="B573" s="51"/>
      <c r="C573" s="51"/>
      <c r="D573" s="51"/>
      <c r="E573" s="51"/>
      <c r="F573" s="51"/>
      <c r="G573" s="51"/>
      <c r="H573" s="51"/>
      <c r="I573" s="61"/>
      <c r="J573" s="51"/>
      <c r="K573" s="109"/>
      <c r="L573" s="51"/>
      <c r="M573" s="51"/>
      <c r="N573" s="51"/>
      <c r="AO573" s="51"/>
      <c r="AP573" s="51"/>
    </row>
    <row r="574" spans="1:42" ht="15.75" customHeight="1" x14ac:dyDescent="0.35">
      <c r="A574" s="51"/>
      <c r="B574" s="51"/>
      <c r="C574" s="51"/>
      <c r="D574" s="51"/>
      <c r="E574" s="51"/>
      <c r="F574" s="51"/>
      <c r="G574" s="51"/>
      <c r="H574" s="51"/>
      <c r="I574" s="61"/>
      <c r="J574" s="51"/>
      <c r="K574" s="109"/>
      <c r="L574" s="51"/>
      <c r="M574" s="51"/>
      <c r="N574" s="51"/>
      <c r="AO574" s="51"/>
      <c r="AP574" s="51"/>
    </row>
    <row r="575" spans="1:42" ht="15.75" customHeight="1" x14ac:dyDescent="0.35">
      <c r="A575" s="51"/>
      <c r="B575" s="51"/>
      <c r="C575" s="51"/>
      <c r="D575" s="51"/>
      <c r="E575" s="51"/>
      <c r="F575" s="51"/>
      <c r="G575" s="51"/>
      <c r="H575" s="51"/>
      <c r="I575" s="61"/>
      <c r="J575" s="51"/>
      <c r="K575" s="109"/>
      <c r="L575" s="51"/>
      <c r="M575" s="51"/>
      <c r="N575" s="51"/>
      <c r="AO575" s="51"/>
      <c r="AP575" s="51"/>
    </row>
    <row r="576" spans="1:42" ht="15.75" customHeight="1" x14ac:dyDescent="0.35">
      <c r="A576" s="51"/>
      <c r="B576" s="51"/>
      <c r="C576" s="51"/>
      <c r="D576" s="51"/>
      <c r="E576" s="51"/>
      <c r="F576" s="51"/>
      <c r="G576" s="51"/>
      <c r="H576" s="51"/>
      <c r="I576" s="61"/>
      <c r="J576" s="51"/>
      <c r="K576" s="109"/>
      <c r="L576" s="51"/>
      <c r="M576" s="51"/>
      <c r="N576" s="51"/>
      <c r="AO576" s="51"/>
      <c r="AP576" s="51"/>
    </row>
    <row r="577" spans="1:42" ht="15.75" customHeight="1" x14ac:dyDescent="0.35">
      <c r="A577" s="51"/>
      <c r="B577" s="51"/>
      <c r="C577" s="51"/>
      <c r="D577" s="51"/>
      <c r="E577" s="51"/>
      <c r="F577" s="51"/>
      <c r="G577" s="51"/>
      <c r="H577" s="51"/>
      <c r="I577" s="61"/>
      <c r="J577" s="51"/>
      <c r="K577" s="109"/>
      <c r="L577" s="51"/>
      <c r="M577" s="51"/>
      <c r="N577" s="51"/>
      <c r="AO577" s="51"/>
      <c r="AP577" s="51"/>
    </row>
    <row r="578" spans="1:42" ht="15.75" customHeight="1" x14ac:dyDescent="0.35">
      <c r="A578" s="51"/>
      <c r="B578" s="51"/>
      <c r="C578" s="51"/>
      <c r="D578" s="51"/>
      <c r="E578" s="51"/>
      <c r="F578" s="51"/>
      <c r="G578" s="51"/>
      <c r="H578" s="51"/>
      <c r="I578" s="61"/>
      <c r="J578" s="51"/>
      <c r="K578" s="109"/>
      <c r="L578" s="51"/>
      <c r="M578" s="51"/>
      <c r="N578" s="51"/>
      <c r="AO578" s="51"/>
      <c r="AP578" s="51"/>
    </row>
    <row r="579" spans="1:42" ht="15.75" customHeight="1" x14ac:dyDescent="0.35">
      <c r="A579" s="51"/>
      <c r="B579" s="51"/>
      <c r="C579" s="51"/>
      <c r="D579" s="51"/>
      <c r="E579" s="51"/>
      <c r="F579" s="51"/>
      <c r="G579" s="51"/>
      <c r="H579" s="51"/>
      <c r="I579" s="61"/>
      <c r="J579" s="51"/>
      <c r="K579" s="109"/>
      <c r="L579" s="51"/>
      <c r="M579" s="51"/>
      <c r="N579" s="51"/>
      <c r="AO579" s="51"/>
      <c r="AP579" s="51"/>
    </row>
    <row r="580" spans="1:42" ht="15.75" customHeight="1" x14ac:dyDescent="0.35">
      <c r="A580" s="51"/>
      <c r="B580" s="51"/>
      <c r="C580" s="51"/>
      <c r="D580" s="51"/>
      <c r="E580" s="51"/>
      <c r="F580" s="51"/>
      <c r="G580" s="51"/>
      <c r="H580" s="51"/>
      <c r="I580" s="61"/>
      <c r="J580" s="51"/>
      <c r="K580" s="109"/>
      <c r="L580" s="51"/>
      <c r="M580" s="51"/>
      <c r="N580" s="51"/>
      <c r="AO580" s="51"/>
      <c r="AP580" s="51"/>
    </row>
    <row r="581" spans="1:42" ht="15.75" customHeight="1" x14ac:dyDescent="0.35">
      <c r="A581" s="51"/>
      <c r="B581" s="51"/>
      <c r="C581" s="51"/>
      <c r="D581" s="51"/>
      <c r="E581" s="51"/>
      <c r="F581" s="51"/>
      <c r="G581" s="51"/>
      <c r="H581" s="51"/>
      <c r="I581" s="61"/>
      <c r="J581" s="51"/>
      <c r="K581" s="109"/>
      <c r="L581" s="51"/>
      <c r="M581" s="51"/>
      <c r="N581" s="51"/>
      <c r="AO581" s="51"/>
      <c r="AP581" s="51"/>
    </row>
    <row r="582" spans="1:42" ht="15.75" customHeight="1" x14ac:dyDescent="0.35">
      <c r="A582" s="51"/>
      <c r="B582" s="51"/>
      <c r="C582" s="51"/>
      <c r="D582" s="51"/>
      <c r="E582" s="51"/>
      <c r="F582" s="51"/>
      <c r="G582" s="51"/>
      <c r="H582" s="51"/>
      <c r="I582" s="61"/>
      <c r="J582" s="51"/>
      <c r="K582" s="109"/>
      <c r="L582" s="51"/>
      <c r="M582" s="51"/>
      <c r="N582" s="51"/>
      <c r="AO582" s="51"/>
      <c r="AP582" s="51"/>
    </row>
    <row r="583" spans="1:42" ht="15.75" customHeight="1" x14ac:dyDescent="0.35">
      <c r="A583" s="51"/>
      <c r="B583" s="51"/>
      <c r="C583" s="51"/>
      <c r="D583" s="51"/>
      <c r="E583" s="51"/>
      <c r="F583" s="51"/>
      <c r="G583" s="51"/>
      <c r="H583" s="51"/>
      <c r="I583" s="61"/>
      <c r="J583" s="51"/>
      <c r="K583" s="109"/>
      <c r="L583" s="51"/>
      <c r="M583" s="51"/>
      <c r="N583" s="51"/>
      <c r="AO583" s="51"/>
      <c r="AP583" s="51"/>
    </row>
    <row r="584" spans="1:42" ht="15.75" customHeight="1" x14ac:dyDescent="0.35">
      <c r="A584" s="51"/>
      <c r="B584" s="51"/>
      <c r="C584" s="51"/>
      <c r="D584" s="51"/>
      <c r="E584" s="51"/>
      <c r="F584" s="51"/>
      <c r="G584" s="51"/>
      <c r="H584" s="51"/>
      <c r="I584" s="61"/>
      <c r="J584" s="51"/>
      <c r="K584" s="109"/>
      <c r="L584" s="51"/>
      <c r="M584" s="51"/>
      <c r="N584" s="51"/>
      <c r="AO584" s="51"/>
      <c r="AP584" s="51"/>
    </row>
    <row r="585" spans="1:42" ht="15.75" customHeight="1" x14ac:dyDescent="0.35">
      <c r="A585" s="51"/>
      <c r="B585" s="51"/>
      <c r="C585" s="51"/>
      <c r="D585" s="51"/>
      <c r="E585" s="51"/>
      <c r="F585" s="51"/>
      <c r="G585" s="51"/>
      <c r="H585" s="51"/>
      <c r="I585" s="61"/>
      <c r="J585" s="51"/>
      <c r="K585" s="109"/>
      <c r="L585" s="51"/>
      <c r="M585" s="51"/>
      <c r="N585" s="51"/>
      <c r="AO585" s="51"/>
      <c r="AP585" s="51"/>
    </row>
    <row r="586" spans="1:42" ht="15.75" customHeight="1" x14ac:dyDescent="0.35">
      <c r="A586" s="51"/>
      <c r="B586" s="51"/>
      <c r="C586" s="51"/>
      <c r="D586" s="51"/>
      <c r="E586" s="51"/>
      <c r="F586" s="51"/>
      <c r="G586" s="51"/>
      <c r="H586" s="51"/>
      <c r="I586" s="61"/>
      <c r="J586" s="51"/>
      <c r="K586" s="109"/>
      <c r="L586" s="51"/>
      <c r="M586" s="51"/>
      <c r="N586" s="51"/>
      <c r="AO586" s="51"/>
      <c r="AP586" s="51"/>
    </row>
    <row r="587" spans="1:42" ht="15.75" customHeight="1" x14ac:dyDescent="0.35">
      <c r="A587" s="51"/>
      <c r="B587" s="51"/>
      <c r="C587" s="51"/>
      <c r="D587" s="51"/>
      <c r="E587" s="51"/>
      <c r="F587" s="51"/>
      <c r="G587" s="51"/>
      <c r="H587" s="51"/>
      <c r="I587" s="61"/>
      <c r="J587" s="51"/>
      <c r="K587" s="109"/>
      <c r="L587" s="51"/>
      <c r="M587" s="51"/>
      <c r="N587" s="51"/>
      <c r="AO587" s="51"/>
      <c r="AP587" s="51"/>
    </row>
    <row r="588" spans="1:42" ht="15.75" customHeight="1" x14ac:dyDescent="0.35">
      <c r="A588" s="51"/>
      <c r="B588" s="51"/>
      <c r="C588" s="51"/>
      <c r="D588" s="51"/>
      <c r="E588" s="51"/>
      <c r="F588" s="51"/>
      <c r="G588" s="51"/>
      <c r="H588" s="51"/>
      <c r="I588" s="61"/>
      <c r="J588" s="51"/>
      <c r="K588" s="109"/>
      <c r="L588" s="51"/>
      <c r="M588" s="51"/>
      <c r="N588" s="51"/>
      <c r="AO588" s="51"/>
      <c r="AP588" s="51"/>
    </row>
    <row r="589" spans="1:42" ht="15.75" customHeight="1" x14ac:dyDescent="0.35">
      <c r="A589" s="51"/>
      <c r="B589" s="51"/>
      <c r="C589" s="51"/>
      <c r="D589" s="51"/>
      <c r="E589" s="51"/>
      <c r="F589" s="51"/>
      <c r="G589" s="51"/>
      <c r="H589" s="51"/>
      <c r="I589" s="61"/>
      <c r="J589" s="51"/>
      <c r="K589" s="109"/>
      <c r="L589" s="51"/>
      <c r="M589" s="51"/>
      <c r="N589" s="51"/>
      <c r="AO589" s="51"/>
      <c r="AP589" s="51"/>
    </row>
    <row r="590" spans="1:42" ht="15.75" customHeight="1" x14ac:dyDescent="0.35">
      <c r="A590" s="51"/>
      <c r="B590" s="51"/>
      <c r="C590" s="51"/>
      <c r="D590" s="51"/>
      <c r="E590" s="51"/>
      <c r="F590" s="51"/>
      <c r="G590" s="51"/>
      <c r="H590" s="51"/>
      <c r="I590" s="61"/>
      <c r="J590" s="51"/>
      <c r="K590" s="109"/>
      <c r="L590" s="51"/>
      <c r="M590" s="51"/>
      <c r="N590" s="51"/>
      <c r="AO590" s="51"/>
      <c r="AP590" s="51"/>
    </row>
    <row r="591" spans="1:42" ht="15.75" customHeight="1" x14ac:dyDescent="0.35">
      <c r="A591" s="51"/>
      <c r="B591" s="51"/>
      <c r="C591" s="51"/>
      <c r="D591" s="51"/>
      <c r="E591" s="51"/>
      <c r="F591" s="51"/>
      <c r="G591" s="51"/>
      <c r="H591" s="51"/>
      <c r="I591" s="61"/>
      <c r="J591" s="51"/>
      <c r="K591" s="109"/>
      <c r="L591" s="51"/>
      <c r="M591" s="51"/>
      <c r="N591" s="51"/>
      <c r="AO591" s="51"/>
      <c r="AP591" s="51"/>
    </row>
    <row r="592" spans="1:42" ht="15.75" customHeight="1" x14ac:dyDescent="0.35">
      <c r="A592" s="51"/>
      <c r="B592" s="51"/>
      <c r="C592" s="51"/>
      <c r="D592" s="51"/>
      <c r="E592" s="51"/>
      <c r="F592" s="51"/>
      <c r="G592" s="51"/>
      <c r="H592" s="51"/>
      <c r="I592" s="61"/>
      <c r="J592" s="51"/>
      <c r="K592" s="109"/>
      <c r="L592" s="51"/>
      <c r="M592" s="51"/>
      <c r="N592" s="51"/>
      <c r="AO592" s="51"/>
      <c r="AP592" s="51"/>
    </row>
    <row r="593" spans="1:42" ht="15.75" customHeight="1" x14ac:dyDescent="0.35">
      <c r="A593" s="51"/>
      <c r="B593" s="51"/>
      <c r="C593" s="51"/>
      <c r="D593" s="51"/>
      <c r="E593" s="51"/>
      <c r="F593" s="51"/>
      <c r="G593" s="51"/>
      <c r="H593" s="51"/>
      <c r="I593" s="61"/>
      <c r="J593" s="51"/>
      <c r="K593" s="109"/>
      <c r="L593" s="51"/>
      <c r="M593" s="51"/>
      <c r="N593" s="51"/>
      <c r="AO593" s="51"/>
      <c r="AP593" s="51"/>
    </row>
    <row r="594" spans="1:42" ht="15.75" customHeight="1" x14ac:dyDescent="0.35">
      <c r="A594" s="51"/>
      <c r="B594" s="51"/>
      <c r="C594" s="51"/>
      <c r="D594" s="51"/>
      <c r="E594" s="51"/>
      <c r="F594" s="51"/>
      <c r="G594" s="51"/>
      <c r="H594" s="51"/>
      <c r="I594" s="61"/>
      <c r="J594" s="51"/>
      <c r="K594" s="109"/>
      <c r="L594" s="51"/>
      <c r="M594" s="51"/>
      <c r="N594" s="51"/>
      <c r="AO594" s="51"/>
      <c r="AP594" s="51"/>
    </row>
    <row r="595" spans="1:42" ht="15.75" customHeight="1" x14ac:dyDescent="0.35">
      <c r="A595" s="51"/>
      <c r="B595" s="51"/>
      <c r="C595" s="51"/>
      <c r="D595" s="51"/>
      <c r="E595" s="51"/>
      <c r="F595" s="51"/>
      <c r="G595" s="51"/>
      <c r="H595" s="51"/>
      <c r="I595" s="61"/>
      <c r="J595" s="51"/>
      <c r="K595" s="109"/>
      <c r="L595" s="51"/>
      <c r="M595" s="51"/>
      <c r="N595" s="51"/>
      <c r="AO595" s="51"/>
      <c r="AP595" s="51"/>
    </row>
    <row r="596" spans="1:42" ht="15.75" customHeight="1" x14ac:dyDescent="0.35">
      <c r="A596" s="51"/>
      <c r="B596" s="51"/>
      <c r="C596" s="51"/>
      <c r="D596" s="51"/>
      <c r="E596" s="51"/>
      <c r="F596" s="51"/>
      <c r="G596" s="51"/>
      <c r="H596" s="51"/>
      <c r="I596" s="61"/>
      <c r="J596" s="51"/>
      <c r="K596" s="109"/>
      <c r="L596" s="51"/>
      <c r="M596" s="51"/>
      <c r="N596" s="51"/>
      <c r="AO596" s="51"/>
      <c r="AP596" s="51"/>
    </row>
    <row r="597" spans="1:42" ht="15.75" customHeight="1" x14ac:dyDescent="0.35">
      <c r="A597" s="51"/>
      <c r="B597" s="51"/>
      <c r="C597" s="51"/>
      <c r="D597" s="51"/>
      <c r="E597" s="51"/>
      <c r="F597" s="51"/>
      <c r="G597" s="51"/>
      <c r="H597" s="51"/>
      <c r="I597" s="61"/>
      <c r="J597" s="51"/>
      <c r="K597" s="109"/>
      <c r="L597" s="51"/>
      <c r="M597" s="51"/>
      <c r="N597" s="51"/>
      <c r="AO597" s="51"/>
      <c r="AP597" s="51"/>
    </row>
    <row r="598" spans="1:42" ht="15.75" customHeight="1" x14ac:dyDescent="0.35">
      <c r="A598" s="51"/>
      <c r="B598" s="51"/>
      <c r="C598" s="51"/>
      <c r="D598" s="51"/>
      <c r="E598" s="51"/>
      <c r="F598" s="51"/>
      <c r="G598" s="51"/>
      <c r="H598" s="51"/>
      <c r="I598" s="61"/>
      <c r="J598" s="51"/>
      <c r="K598" s="109"/>
      <c r="L598" s="51"/>
      <c r="M598" s="51"/>
      <c r="N598" s="51"/>
      <c r="AO598" s="51"/>
      <c r="AP598" s="51"/>
    </row>
    <row r="599" spans="1:42" ht="15.75" customHeight="1" x14ac:dyDescent="0.35">
      <c r="A599" s="51"/>
      <c r="B599" s="51"/>
      <c r="C599" s="51"/>
      <c r="D599" s="51"/>
      <c r="E599" s="51"/>
      <c r="F599" s="51"/>
      <c r="G599" s="51"/>
      <c r="H599" s="51"/>
      <c r="I599" s="61"/>
      <c r="J599" s="51"/>
      <c r="K599" s="109"/>
      <c r="L599" s="51"/>
      <c r="M599" s="51"/>
      <c r="N599" s="51"/>
      <c r="AO599" s="51"/>
      <c r="AP599" s="51"/>
    </row>
    <row r="600" spans="1:42" ht="15.75" customHeight="1" x14ac:dyDescent="0.35">
      <c r="A600" s="51"/>
      <c r="B600" s="51"/>
      <c r="C600" s="51"/>
      <c r="D600" s="51"/>
      <c r="E600" s="51"/>
      <c r="F600" s="51"/>
      <c r="G600" s="51"/>
      <c r="H600" s="51"/>
      <c r="I600" s="61"/>
      <c r="J600" s="51"/>
      <c r="K600" s="109"/>
      <c r="L600" s="51"/>
      <c r="M600" s="51"/>
      <c r="N600" s="51"/>
      <c r="AO600" s="51"/>
      <c r="AP600" s="51"/>
    </row>
    <row r="601" spans="1:42" ht="15.75" customHeight="1" x14ac:dyDescent="0.35">
      <c r="A601" s="51"/>
      <c r="B601" s="51"/>
      <c r="C601" s="51"/>
      <c r="D601" s="51"/>
      <c r="E601" s="51"/>
      <c r="F601" s="51"/>
      <c r="G601" s="51"/>
      <c r="H601" s="51"/>
      <c r="I601" s="61"/>
      <c r="J601" s="51"/>
      <c r="K601" s="109"/>
      <c r="L601" s="51"/>
      <c r="M601" s="51"/>
      <c r="N601" s="51"/>
      <c r="AO601" s="51"/>
      <c r="AP601" s="51"/>
    </row>
    <row r="602" spans="1:42" ht="15.75" customHeight="1" x14ac:dyDescent="0.35">
      <c r="A602" s="51"/>
      <c r="B602" s="51"/>
      <c r="C602" s="51"/>
      <c r="D602" s="51"/>
      <c r="E602" s="51"/>
      <c r="F602" s="51"/>
      <c r="G602" s="51"/>
      <c r="H602" s="51"/>
      <c r="I602" s="61"/>
      <c r="J602" s="51"/>
      <c r="K602" s="109"/>
      <c r="L602" s="51"/>
      <c r="M602" s="51"/>
      <c r="N602" s="51"/>
      <c r="AO602" s="51"/>
      <c r="AP602" s="51"/>
    </row>
    <row r="603" spans="1:42" ht="15.75" customHeight="1" x14ac:dyDescent="0.35">
      <c r="A603" s="51"/>
      <c r="B603" s="51"/>
      <c r="C603" s="51"/>
      <c r="D603" s="51"/>
      <c r="E603" s="51"/>
      <c r="F603" s="51"/>
      <c r="G603" s="51"/>
      <c r="H603" s="51"/>
      <c r="I603" s="61"/>
      <c r="J603" s="51"/>
      <c r="K603" s="109"/>
      <c r="L603" s="51"/>
      <c r="M603" s="51"/>
      <c r="N603" s="51"/>
      <c r="AO603" s="51"/>
      <c r="AP603" s="51"/>
    </row>
    <row r="604" spans="1:42" ht="15.75" customHeight="1" x14ac:dyDescent="0.35">
      <c r="A604" s="51"/>
      <c r="B604" s="51"/>
      <c r="C604" s="51"/>
      <c r="D604" s="51"/>
      <c r="E604" s="51"/>
      <c r="F604" s="51"/>
      <c r="G604" s="51"/>
      <c r="H604" s="51"/>
      <c r="I604" s="61"/>
      <c r="J604" s="51"/>
      <c r="K604" s="109"/>
      <c r="L604" s="51"/>
      <c r="M604" s="51"/>
      <c r="N604" s="51"/>
      <c r="AO604" s="51"/>
      <c r="AP604" s="51"/>
    </row>
    <row r="605" spans="1:42" ht="15.75" customHeight="1" x14ac:dyDescent="0.35">
      <c r="A605" s="51"/>
      <c r="B605" s="51"/>
      <c r="C605" s="51"/>
      <c r="D605" s="51"/>
      <c r="E605" s="51"/>
      <c r="F605" s="51"/>
      <c r="G605" s="51"/>
      <c r="H605" s="51"/>
      <c r="I605" s="61"/>
      <c r="J605" s="51"/>
      <c r="K605" s="109"/>
      <c r="L605" s="51"/>
      <c r="M605" s="51"/>
      <c r="N605" s="51"/>
      <c r="AO605" s="51"/>
      <c r="AP605" s="51"/>
    </row>
    <row r="606" spans="1:42" ht="15.75" customHeight="1" x14ac:dyDescent="0.35">
      <c r="A606" s="51"/>
      <c r="B606" s="51"/>
      <c r="C606" s="51"/>
      <c r="D606" s="51"/>
      <c r="E606" s="51"/>
      <c r="F606" s="51"/>
      <c r="G606" s="51"/>
      <c r="H606" s="51"/>
      <c r="I606" s="61"/>
      <c r="J606" s="51"/>
      <c r="K606" s="109"/>
      <c r="L606" s="51"/>
      <c r="M606" s="51"/>
      <c r="N606" s="51"/>
      <c r="AO606" s="51"/>
      <c r="AP606" s="51"/>
    </row>
    <row r="607" spans="1:42" ht="15.75" customHeight="1" x14ac:dyDescent="0.35">
      <c r="A607" s="51"/>
      <c r="B607" s="51"/>
      <c r="C607" s="51"/>
      <c r="D607" s="51"/>
      <c r="E607" s="51"/>
      <c r="F607" s="51"/>
      <c r="G607" s="51"/>
      <c r="H607" s="51"/>
      <c r="I607" s="61"/>
      <c r="J607" s="51"/>
      <c r="K607" s="109"/>
      <c r="L607" s="51"/>
      <c r="M607" s="51"/>
      <c r="N607" s="51"/>
      <c r="AO607" s="51"/>
      <c r="AP607" s="51"/>
    </row>
    <row r="608" spans="1:42" ht="15.75" customHeight="1" x14ac:dyDescent="0.35">
      <c r="A608" s="51"/>
      <c r="B608" s="51"/>
      <c r="C608" s="51"/>
      <c r="D608" s="51"/>
      <c r="E608" s="51"/>
      <c r="F608" s="51"/>
      <c r="G608" s="51"/>
      <c r="H608" s="51"/>
      <c r="I608" s="61"/>
      <c r="J608" s="51"/>
      <c r="K608" s="109"/>
      <c r="L608" s="51"/>
      <c r="M608" s="51"/>
      <c r="N608" s="51"/>
      <c r="AO608" s="51"/>
      <c r="AP608" s="51"/>
    </row>
    <row r="609" spans="1:42" ht="15.75" customHeight="1" x14ac:dyDescent="0.35">
      <c r="A609" s="51"/>
      <c r="B609" s="51"/>
      <c r="C609" s="51"/>
      <c r="D609" s="51"/>
      <c r="E609" s="51"/>
      <c r="F609" s="51"/>
      <c r="G609" s="51"/>
      <c r="H609" s="51"/>
      <c r="I609" s="61"/>
      <c r="J609" s="51"/>
      <c r="K609" s="109"/>
      <c r="L609" s="51"/>
      <c r="M609" s="51"/>
      <c r="N609" s="51"/>
      <c r="AO609" s="51"/>
      <c r="AP609" s="51"/>
    </row>
    <row r="610" spans="1:42" ht="15.75" customHeight="1" x14ac:dyDescent="0.35">
      <c r="A610" s="51"/>
      <c r="B610" s="51"/>
      <c r="C610" s="51"/>
      <c r="D610" s="51"/>
      <c r="E610" s="51"/>
      <c r="F610" s="51"/>
      <c r="G610" s="51"/>
      <c r="H610" s="51"/>
      <c r="I610" s="61"/>
      <c r="J610" s="51"/>
      <c r="K610" s="109"/>
      <c r="L610" s="51"/>
      <c r="M610" s="51"/>
      <c r="N610" s="51"/>
      <c r="AO610" s="51"/>
      <c r="AP610" s="51"/>
    </row>
    <row r="611" spans="1:42" ht="15.75" customHeight="1" x14ac:dyDescent="0.35">
      <c r="A611" s="51"/>
      <c r="B611" s="51"/>
      <c r="C611" s="51"/>
      <c r="D611" s="51"/>
      <c r="E611" s="51"/>
      <c r="F611" s="51"/>
      <c r="G611" s="51"/>
      <c r="H611" s="51"/>
      <c r="I611" s="61"/>
      <c r="J611" s="51"/>
      <c r="K611" s="109"/>
      <c r="L611" s="51"/>
      <c r="M611" s="51"/>
      <c r="N611" s="51"/>
      <c r="AO611" s="51"/>
      <c r="AP611" s="51"/>
    </row>
    <row r="612" spans="1:42" ht="15.75" customHeight="1" x14ac:dyDescent="0.35">
      <c r="A612" s="51"/>
      <c r="B612" s="51"/>
      <c r="C612" s="51"/>
      <c r="D612" s="51"/>
      <c r="E612" s="51"/>
      <c r="F612" s="51"/>
      <c r="G612" s="51"/>
      <c r="H612" s="51"/>
      <c r="I612" s="61"/>
      <c r="J612" s="51"/>
      <c r="K612" s="109"/>
      <c r="L612" s="51"/>
      <c r="M612" s="51"/>
      <c r="N612" s="51"/>
      <c r="AO612" s="51"/>
      <c r="AP612" s="51"/>
    </row>
    <row r="613" spans="1:42" ht="15.75" customHeight="1" x14ac:dyDescent="0.35">
      <c r="A613" s="51"/>
      <c r="B613" s="51"/>
      <c r="C613" s="51"/>
      <c r="D613" s="51"/>
      <c r="E613" s="51"/>
      <c r="F613" s="51"/>
      <c r="G613" s="51"/>
      <c r="H613" s="51"/>
      <c r="I613" s="61"/>
      <c r="J613" s="51"/>
      <c r="K613" s="109"/>
      <c r="L613" s="51"/>
      <c r="M613" s="51"/>
      <c r="N613" s="51"/>
      <c r="AO613" s="51"/>
      <c r="AP613" s="51"/>
    </row>
    <row r="614" spans="1:42" ht="15.75" customHeight="1" x14ac:dyDescent="0.35">
      <c r="A614" s="51"/>
      <c r="B614" s="51"/>
      <c r="C614" s="51"/>
      <c r="D614" s="51"/>
      <c r="E614" s="51"/>
      <c r="F614" s="51"/>
      <c r="G614" s="51"/>
      <c r="H614" s="51"/>
      <c r="I614" s="61"/>
      <c r="J614" s="51"/>
      <c r="K614" s="109"/>
      <c r="L614" s="51"/>
      <c r="M614" s="51"/>
      <c r="N614" s="51"/>
      <c r="AO614" s="51"/>
      <c r="AP614" s="51"/>
    </row>
    <row r="615" spans="1:42" ht="15.75" customHeight="1" x14ac:dyDescent="0.35">
      <c r="A615" s="51"/>
      <c r="B615" s="51"/>
      <c r="C615" s="51"/>
      <c r="D615" s="51"/>
      <c r="E615" s="51"/>
      <c r="F615" s="51"/>
      <c r="G615" s="51"/>
      <c r="H615" s="51"/>
      <c r="I615" s="61"/>
      <c r="J615" s="51"/>
      <c r="K615" s="109"/>
      <c r="L615" s="51"/>
      <c r="M615" s="51"/>
      <c r="N615" s="51"/>
      <c r="AO615" s="51"/>
      <c r="AP615" s="51"/>
    </row>
    <row r="616" spans="1:42" ht="15.75" customHeight="1" x14ac:dyDescent="0.35">
      <c r="A616" s="51"/>
      <c r="B616" s="51"/>
      <c r="C616" s="51"/>
      <c r="D616" s="51"/>
      <c r="E616" s="51"/>
      <c r="F616" s="51"/>
      <c r="G616" s="51"/>
      <c r="H616" s="51"/>
      <c r="I616" s="61"/>
      <c r="J616" s="51"/>
      <c r="K616" s="109"/>
      <c r="L616" s="51"/>
      <c r="M616" s="51"/>
      <c r="N616" s="51"/>
      <c r="AO616" s="51"/>
      <c r="AP616" s="51"/>
    </row>
    <row r="617" spans="1:42" ht="15.75" customHeight="1" x14ac:dyDescent="0.35">
      <c r="A617" s="51"/>
      <c r="B617" s="51"/>
      <c r="C617" s="51"/>
      <c r="D617" s="51"/>
      <c r="E617" s="51"/>
      <c r="F617" s="51"/>
      <c r="G617" s="51"/>
      <c r="H617" s="51"/>
      <c r="I617" s="61"/>
      <c r="J617" s="51"/>
      <c r="K617" s="109"/>
      <c r="L617" s="51"/>
      <c r="M617" s="51"/>
      <c r="N617" s="51"/>
      <c r="AO617" s="51"/>
      <c r="AP617" s="51"/>
    </row>
    <row r="618" spans="1:42" ht="15.75" customHeight="1" x14ac:dyDescent="0.35">
      <c r="A618" s="51"/>
      <c r="B618" s="51"/>
      <c r="C618" s="51"/>
      <c r="D618" s="51"/>
      <c r="E618" s="51"/>
      <c r="F618" s="51"/>
      <c r="G618" s="51"/>
      <c r="H618" s="51"/>
      <c r="I618" s="61"/>
      <c r="J618" s="51"/>
      <c r="K618" s="109"/>
      <c r="L618" s="51"/>
      <c r="M618" s="51"/>
      <c r="N618" s="51"/>
      <c r="AO618" s="51"/>
      <c r="AP618" s="51"/>
    </row>
    <row r="619" spans="1:42" ht="15.75" customHeight="1" x14ac:dyDescent="0.35">
      <c r="A619" s="51"/>
      <c r="B619" s="51"/>
      <c r="C619" s="51"/>
      <c r="D619" s="51"/>
      <c r="E619" s="51"/>
      <c r="F619" s="51"/>
      <c r="G619" s="51"/>
      <c r="H619" s="51"/>
      <c r="I619" s="61"/>
      <c r="J619" s="51"/>
      <c r="K619" s="109"/>
      <c r="L619" s="51"/>
      <c r="M619" s="51"/>
      <c r="N619" s="51"/>
      <c r="AO619" s="51"/>
      <c r="AP619" s="51"/>
    </row>
    <row r="620" spans="1:42" ht="15.75" customHeight="1" x14ac:dyDescent="0.35">
      <c r="A620" s="51"/>
      <c r="B620" s="51"/>
      <c r="C620" s="51"/>
      <c r="D620" s="51"/>
      <c r="E620" s="51"/>
      <c r="F620" s="51"/>
      <c r="G620" s="51"/>
      <c r="H620" s="51"/>
      <c r="I620" s="61"/>
      <c r="J620" s="51"/>
      <c r="K620" s="109"/>
      <c r="L620" s="51"/>
      <c r="M620" s="51"/>
      <c r="N620" s="51"/>
      <c r="AO620" s="51"/>
      <c r="AP620" s="51"/>
    </row>
    <row r="621" spans="1:42" ht="15.75" customHeight="1" x14ac:dyDescent="0.35">
      <c r="A621" s="51"/>
      <c r="B621" s="51"/>
      <c r="C621" s="51"/>
      <c r="D621" s="51"/>
      <c r="E621" s="51"/>
      <c r="F621" s="51"/>
      <c r="G621" s="51"/>
      <c r="H621" s="51"/>
      <c r="I621" s="61"/>
      <c r="J621" s="51"/>
      <c r="K621" s="109"/>
      <c r="L621" s="51"/>
      <c r="M621" s="51"/>
      <c r="N621" s="51"/>
      <c r="AO621" s="51"/>
      <c r="AP621" s="51"/>
    </row>
    <row r="622" spans="1:42" ht="15.75" customHeight="1" x14ac:dyDescent="0.35">
      <c r="A622" s="51"/>
      <c r="B622" s="51"/>
      <c r="C622" s="51"/>
      <c r="D622" s="51"/>
      <c r="E622" s="51"/>
      <c r="F622" s="51"/>
      <c r="G622" s="51"/>
      <c r="H622" s="51"/>
      <c r="I622" s="61"/>
      <c r="J622" s="51"/>
      <c r="K622" s="109"/>
      <c r="L622" s="51"/>
      <c r="M622" s="51"/>
      <c r="N622" s="51"/>
      <c r="AO622" s="51"/>
      <c r="AP622" s="51"/>
    </row>
    <row r="623" spans="1:42" ht="15.75" customHeight="1" x14ac:dyDescent="0.35">
      <c r="A623" s="51"/>
      <c r="B623" s="51"/>
      <c r="C623" s="51"/>
      <c r="D623" s="51"/>
      <c r="E623" s="51"/>
      <c r="F623" s="51"/>
      <c r="G623" s="51"/>
      <c r="H623" s="51"/>
      <c r="I623" s="61"/>
      <c r="J623" s="51"/>
      <c r="K623" s="109"/>
      <c r="L623" s="51"/>
      <c r="M623" s="51"/>
      <c r="N623" s="51"/>
      <c r="AO623" s="51"/>
      <c r="AP623" s="51"/>
    </row>
    <row r="624" spans="1:42" ht="15.75" customHeight="1" x14ac:dyDescent="0.35">
      <c r="A624" s="51"/>
      <c r="B624" s="51"/>
      <c r="C624" s="51"/>
      <c r="D624" s="51"/>
      <c r="E624" s="51"/>
      <c r="F624" s="51"/>
      <c r="G624" s="51"/>
      <c r="H624" s="51"/>
      <c r="I624" s="61"/>
      <c r="J624" s="51"/>
      <c r="K624" s="109"/>
      <c r="L624" s="51"/>
      <c r="M624" s="51"/>
      <c r="N624" s="51"/>
      <c r="AO624" s="51"/>
      <c r="AP624" s="51"/>
    </row>
    <row r="625" spans="1:42" ht="15.75" customHeight="1" x14ac:dyDescent="0.35">
      <c r="A625" s="51"/>
      <c r="B625" s="51"/>
      <c r="C625" s="51"/>
      <c r="D625" s="51"/>
      <c r="E625" s="51"/>
      <c r="F625" s="51"/>
      <c r="G625" s="51"/>
      <c r="H625" s="51"/>
      <c r="I625" s="61"/>
      <c r="J625" s="51"/>
      <c r="K625" s="109"/>
      <c r="L625" s="51"/>
      <c r="M625" s="51"/>
      <c r="N625" s="51"/>
      <c r="AO625" s="51"/>
      <c r="AP625" s="51"/>
    </row>
    <row r="626" spans="1:42" ht="15.75" customHeight="1" x14ac:dyDescent="0.35">
      <c r="A626" s="51"/>
      <c r="B626" s="51"/>
      <c r="C626" s="51"/>
      <c r="D626" s="51"/>
      <c r="E626" s="51"/>
      <c r="F626" s="51"/>
      <c r="G626" s="51"/>
      <c r="H626" s="51"/>
      <c r="I626" s="61"/>
      <c r="J626" s="51"/>
      <c r="K626" s="109"/>
      <c r="L626" s="51"/>
      <c r="M626" s="51"/>
      <c r="N626" s="51"/>
      <c r="AO626" s="51"/>
      <c r="AP626" s="51"/>
    </row>
    <row r="627" spans="1:42" ht="15.75" customHeight="1" x14ac:dyDescent="0.35">
      <c r="A627" s="51"/>
      <c r="B627" s="51"/>
      <c r="C627" s="51"/>
      <c r="D627" s="51"/>
      <c r="E627" s="51"/>
      <c r="F627" s="51"/>
      <c r="G627" s="51"/>
      <c r="H627" s="51"/>
      <c r="I627" s="61"/>
      <c r="J627" s="51"/>
      <c r="K627" s="109"/>
      <c r="L627" s="51"/>
      <c r="M627" s="51"/>
      <c r="N627" s="51"/>
      <c r="AO627" s="51"/>
      <c r="AP627" s="51"/>
    </row>
    <row r="628" spans="1:42" ht="15.75" customHeight="1" x14ac:dyDescent="0.35">
      <c r="A628" s="51"/>
      <c r="B628" s="51"/>
      <c r="C628" s="51"/>
      <c r="D628" s="51"/>
      <c r="E628" s="51"/>
      <c r="F628" s="51"/>
      <c r="G628" s="51"/>
      <c r="H628" s="51"/>
      <c r="I628" s="61"/>
      <c r="J628" s="51"/>
      <c r="K628" s="109"/>
      <c r="L628" s="51"/>
      <c r="M628" s="51"/>
      <c r="N628" s="51"/>
      <c r="AO628" s="51"/>
      <c r="AP628" s="51"/>
    </row>
    <row r="629" spans="1:42" ht="15.75" customHeight="1" x14ac:dyDescent="0.35">
      <c r="A629" s="51"/>
      <c r="B629" s="51"/>
      <c r="C629" s="51"/>
      <c r="D629" s="51"/>
      <c r="E629" s="51"/>
      <c r="F629" s="51"/>
      <c r="G629" s="51"/>
      <c r="H629" s="51"/>
      <c r="I629" s="61"/>
      <c r="J629" s="51"/>
      <c r="K629" s="109"/>
      <c r="L629" s="51"/>
      <c r="M629" s="51"/>
      <c r="N629" s="51"/>
      <c r="AO629" s="51"/>
      <c r="AP629" s="51"/>
    </row>
    <row r="630" spans="1:42" ht="15.75" customHeight="1" x14ac:dyDescent="0.35">
      <c r="A630" s="51"/>
      <c r="B630" s="51"/>
      <c r="C630" s="51"/>
      <c r="D630" s="51"/>
      <c r="E630" s="51"/>
      <c r="F630" s="51"/>
      <c r="G630" s="51"/>
      <c r="H630" s="51"/>
      <c r="I630" s="61"/>
      <c r="J630" s="51"/>
      <c r="K630" s="109"/>
      <c r="L630" s="51"/>
      <c r="M630" s="51"/>
      <c r="N630" s="51"/>
      <c r="AO630" s="51"/>
      <c r="AP630" s="51"/>
    </row>
    <row r="631" spans="1:42" ht="15.75" customHeight="1" x14ac:dyDescent="0.35">
      <c r="A631" s="51"/>
      <c r="B631" s="51"/>
      <c r="C631" s="51"/>
      <c r="D631" s="51"/>
      <c r="E631" s="51"/>
      <c r="F631" s="51"/>
      <c r="G631" s="51"/>
      <c r="H631" s="51"/>
      <c r="I631" s="61"/>
      <c r="J631" s="51"/>
      <c r="K631" s="109"/>
      <c r="L631" s="51"/>
      <c r="M631" s="51"/>
      <c r="N631" s="51"/>
      <c r="AO631" s="51"/>
      <c r="AP631" s="51"/>
    </row>
    <row r="632" spans="1:42" ht="15.75" customHeight="1" x14ac:dyDescent="0.35">
      <c r="A632" s="51"/>
      <c r="B632" s="51"/>
      <c r="C632" s="51"/>
      <c r="D632" s="51"/>
      <c r="E632" s="51"/>
      <c r="F632" s="51"/>
      <c r="G632" s="51"/>
      <c r="H632" s="51"/>
      <c r="I632" s="61"/>
      <c r="J632" s="51"/>
      <c r="K632" s="109"/>
      <c r="L632" s="51"/>
      <c r="M632" s="51"/>
      <c r="N632" s="51"/>
      <c r="AO632" s="51"/>
      <c r="AP632" s="51"/>
    </row>
    <row r="633" spans="1:42" ht="15.75" customHeight="1" x14ac:dyDescent="0.35">
      <c r="A633" s="51"/>
      <c r="B633" s="51"/>
      <c r="C633" s="51"/>
      <c r="D633" s="51"/>
      <c r="E633" s="51"/>
      <c r="F633" s="51"/>
      <c r="G633" s="51"/>
      <c r="H633" s="51"/>
      <c r="I633" s="61"/>
      <c r="J633" s="51"/>
      <c r="K633" s="109"/>
      <c r="L633" s="51"/>
      <c r="M633" s="51"/>
      <c r="N633" s="51"/>
      <c r="AO633" s="51"/>
      <c r="AP633" s="51"/>
    </row>
    <row r="634" spans="1:42" ht="15.75" customHeight="1" x14ac:dyDescent="0.35">
      <c r="A634" s="51"/>
      <c r="B634" s="51"/>
      <c r="C634" s="51"/>
      <c r="D634" s="51"/>
      <c r="E634" s="51"/>
      <c r="F634" s="51"/>
      <c r="G634" s="51"/>
      <c r="H634" s="51"/>
      <c r="I634" s="61"/>
      <c r="J634" s="51"/>
      <c r="K634" s="109"/>
      <c r="L634" s="51"/>
      <c r="M634" s="51"/>
      <c r="N634" s="51"/>
      <c r="AO634" s="51"/>
      <c r="AP634" s="51"/>
    </row>
    <row r="635" spans="1:42" ht="15.75" customHeight="1" x14ac:dyDescent="0.35">
      <c r="A635" s="51"/>
      <c r="B635" s="51"/>
      <c r="C635" s="51"/>
      <c r="D635" s="51"/>
      <c r="E635" s="51"/>
      <c r="F635" s="51"/>
      <c r="G635" s="51"/>
      <c r="H635" s="51"/>
      <c r="I635" s="61"/>
      <c r="J635" s="51"/>
      <c r="K635" s="109"/>
      <c r="L635" s="51"/>
      <c r="M635" s="51"/>
      <c r="N635" s="51"/>
      <c r="AO635" s="51"/>
      <c r="AP635" s="51"/>
    </row>
    <row r="636" spans="1:42" ht="15.75" customHeight="1" x14ac:dyDescent="0.35">
      <c r="A636" s="51"/>
      <c r="B636" s="51"/>
      <c r="C636" s="51"/>
      <c r="D636" s="51"/>
      <c r="E636" s="51"/>
      <c r="F636" s="51"/>
      <c r="G636" s="51"/>
      <c r="H636" s="51"/>
      <c r="I636" s="61"/>
      <c r="J636" s="51"/>
      <c r="K636" s="109"/>
      <c r="L636" s="51"/>
      <c r="M636" s="51"/>
      <c r="N636" s="51"/>
      <c r="AO636" s="51"/>
      <c r="AP636" s="51"/>
    </row>
    <row r="637" spans="1:42" ht="15.75" customHeight="1" x14ac:dyDescent="0.35">
      <c r="A637" s="51"/>
      <c r="B637" s="51"/>
      <c r="C637" s="51"/>
      <c r="D637" s="51"/>
      <c r="E637" s="51"/>
      <c r="F637" s="51"/>
      <c r="G637" s="51"/>
      <c r="H637" s="51"/>
      <c r="I637" s="61"/>
      <c r="J637" s="51"/>
      <c r="K637" s="109"/>
      <c r="L637" s="51"/>
      <c r="M637" s="51"/>
      <c r="N637" s="51"/>
      <c r="AO637" s="51"/>
      <c r="AP637" s="51"/>
    </row>
    <row r="638" spans="1:42" ht="15.75" customHeight="1" x14ac:dyDescent="0.35">
      <c r="A638" s="51"/>
      <c r="B638" s="51"/>
      <c r="C638" s="51"/>
      <c r="D638" s="51"/>
      <c r="E638" s="51"/>
      <c r="F638" s="51"/>
      <c r="G638" s="51"/>
      <c r="H638" s="51"/>
      <c r="I638" s="61"/>
      <c r="J638" s="51"/>
      <c r="K638" s="109"/>
      <c r="L638" s="51"/>
      <c r="M638" s="51"/>
      <c r="N638" s="51"/>
      <c r="AO638" s="51"/>
      <c r="AP638" s="51"/>
    </row>
    <row r="639" spans="1:42" ht="15.75" customHeight="1" x14ac:dyDescent="0.35">
      <c r="A639" s="51"/>
      <c r="B639" s="51"/>
      <c r="C639" s="51"/>
      <c r="D639" s="51"/>
      <c r="E639" s="51"/>
      <c r="F639" s="51"/>
      <c r="G639" s="51"/>
      <c r="H639" s="51"/>
      <c r="I639" s="61"/>
      <c r="J639" s="51"/>
      <c r="K639" s="109"/>
      <c r="L639" s="51"/>
      <c r="M639" s="51"/>
      <c r="N639" s="51"/>
      <c r="AO639" s="51"/>
      <c r="AP639" s="51"/>
    </row>
    <row r="640" spans="1:42" ht="15.75" customHeight="1" x14ac:dyDescent="0.35">
      <c r="A640" s="51"/>
      <c r="B640" s="51"/>
      <c r="C640" s="51"/>
      <c r="D640" s="51"/>
      <c r="E640" s="51"/>
      <c r="F640" s="51"/>
      <c r="G640" s="51"/>
      <c r="H640" s="51"/>
      <c r="I640" s="61"/>
      <c r="J640" s="51"/>
      <c r="K640" s="109"/>
      <c r="L640" s="51"/>
      <c r="M640" s="51"/>
      <c r="N640" s="51"/>
      <c r="AO640" s="51"/>
      <c r="AP640" s="51"/>
    </row>
    <row r="641" spans="1:42" ht="15.75" customHeight="1" x14ac:dyDescent="0.35">
      <c r="A641" s="51"/>
      <c r="B641" s="51"/>
      <c r="C641" s="51"/>
      <c r="D641" s="51"/>
      <c r="E641" s="51"/>
      <c r="F641" s="51"/>
      <c r="G641" s="51"/>
      <c r="H641" s="51"/>
      <c r="I641" s="61"/>
      <c r="J641" s="51"/>
      <c r="K641" s="109"/>
      <c r="L641" s="51"/>
      <c r="M641" s="51"/>
      <c r="N641" s="51"/>
      <c r="AO641" s="51"/>
      <c r="AP641" s="51"/>
    </row>
    <row r="642" spans="1:42" ht="15.75" customHeight="1" x14ac:dyDescent="0.35">
      <c r="A642" s="51"/>
      <c r="B642" s="51"/>
      <c r="C642" s="51"/>
      <c r="D642" s="51"/>
      <c r="E642" s="51"/>
      <c r="F642" s="51"/>
      <c r="G642" s="51"/>
      <c r="H642" s="51"/>
      <c r="I642" s="61"/>
      <c r="J642" s="51"/>
      <c r="K642" s="109"/>
      <c r="L642" s="51"/>
      <c r="M642" s="51"/>
      <c r="N642" s="51"/>
      <c r="AO642" s="51"/>
      <c r="AP642" s="51"/>
    </row>
    <row r="643" spans="1:42" ht="15.75" customHeight="1" x14ac:dyDescent="0.35">
      <c r="A643" s="51"/>
      <c r="B643" s="51"/>
      <c r="C643" s="51"/>
      <c r="D643" s="51"/>
      <c r="E643" s="51"/>
      <c r="F643" s="51"/>
      <c r="G643" s="51"/>
      <c r="H643" s="51"/>
      <c r="I643" s="61"/>
      <c r="J643" s="51"/>
      <c r="K643" s="109"/>
      <c r="L643" s="51"/>
      <c r="M643" s="51"/>
      <c r="N643" s="51"/>
      <c r="AO643" s="51"/>
      <c r="AP643" s="51"/>
    </row>
    <row r="644" spans="1:42" ht="15.75" customHeight="1" x14ac:dyDescent="0.35">
      <c r="A644" s="51"/>
      <c r="B644" s="51"/>
      <c r="C644" s="51"/>
      <c r="D644" s="51"/>
      <c r="E644" s="51"/>
      <c r="F644" s="51"/>
      <c r="G644" s="51"/>
      <c r="H644" s="51"/>
      <c r="I644" s="61"/>
      <c r="J644" s="51"/>
      <c r="K644" s="109"/>
      <c r="L644" s="51"/>
      <c r="M644" s="51"/>
      <c r="N644" s="51"/>
      <c r="AO644" s="51"/>
      <c r="AP644" s="51"/>
    </row>
    <row r="645" spans="1:42" ht="15.75" customHeight="1" x14ac:dyDescent="0.35">
      <c r="A645" s="51"/>
      <c r="B645" s="51"/>
      <c r="C645" s="51"/>
      <c r="D645" s="51"/>
      <c r="E645" s="51"/>
      <c r="F645" s="51"/>
      <c r="G645" s="51"/>
      <c r="H645" s="51"/>
      <c r="I645" s="61"/>
      <c r="J645" s="51"/>
      <c r="K645" s="109"/>
      <c r="L645" s="51"/>
      <c r="M645" s="51"/>
      <c r="N645" s="51"/>
      <c r="AO645" s="51"/>
      <c r="AP645" s="51"/>
    </row>
    <row r="646" spans="1:42" ht="15.75" customHeight="1" x14ac:dyDescent="0.35">
      <c r="A646" s="51"/>
      <c r="B646" s="51"/>
      <c r="C646" s="51"/>
      <c r="D646" s="51"/>
      <c r="E646" s="51"/>
      <c r="F646" s="51"/>
      <c r="G646" s="51"/>
      <c r="H646" s="51"/>
      <c r="I646" s="61"/>
      <c r="J646" s="51"/>
      <c r="K646" s="109"/>
      <c r="L646" s="51"/>
      <c r="M646" s="51"/>
      <c r="N646" s="51"/>
      <c r="AO646" s="51"/>
      <c r="AP646" s="51"/>
    </row>
    <row r="647" spans="1:42" ht="15.75" customHeight="1" x14ac:dyDescent="0.35">
      <c r="A647" s="51"/>
      <c r="B647" s="51"/>
      <c r="C647" s="51"/>
      <c r="D647" s="51"/>
      <c r="E647" s="51"/>
      <c r="F647" s="51"/>
      <c r="G647" s="51"/>
      <c r="H647" s="51"/>
      <c r="I647" s="61"/>
      <c r="J647" s="51"/>
      <c r="K647" s="109"/>
      <c r="L647" s="51"/>
      <c r="M647" s="51"/>
      <c r="N647" s="51"/>
      <c r="AO647" s="51"/>
      <c r="AP647" s="51"/>
    </row>
    <row r="648" spans="1:42" ht="15.75" customHeight="1" x14ac:dyDescent="0.35">
      <c r="A648" s="51"/>
      <c r="B648" s="51"/>
      <c r="C648" s="51"/>
      <c r="D648" s="51"/>
      <c r="E648" s="51"/>
      <c r="F648" s="51"/>
      <c r="G648" s="51"/>
      <c r="H648" s="51"/>
      <c r="I648" s="61"/>
      <c r="J648" s="51"/>
      <c r="K648" s="109"/>
      <c r="L648" s="51"/>
      <c r="M648" s="51"/>
      <c r="N648" s="51"/>
      <c r="AO648" s="51"/>
      <c r="AP648" s="51"/>
    </row>
    <row r="649" spans="1:42" ht="15.75" customHeight="1" x14ac:dyDescent="0.35">
      <c r="A649" s="51"/>
      <c r="B649" s="51"/>
      <c r="C649" s="51"/>
      <c r="D649" s="51"/>
      <c r="E649" s="51"/>
      <c r="F649" s="51"/>
      <c r="G649" s="51"/>
      <c r="H649" s="51"/>
      <c r="I649" s="61"/>
      <c r="J649" s="51"/>
      <c r="K649" s="109"/>
      <c r="L649" s="51"/>
      <c r="M649" s="51"/>
      <c r="N649" s="51"/>
      <c r="AO649" s="51"/>
      <c r="AP649" s="51"/>
    </row>
    <row r="650" spans="1:42" ht="15.75" customHeight="1" x14ac:dyDescent="0.35">
      <c r="A650" s="51"/>
      <c r="B650" s="51"/>
      <c r="C650" s="51"/>
      <c r="D650" s="51"/>
      <c r="E650" s="51"/>
      <c r="F650" s="51"/>
      <c r="G650" s="51"/>
      <c r="H650" s="51"/>
      <c r="I650" s="61"/>
      <c r="J650" s="51"/>
      <c r="K650" s="109"/>
      <c r="L650" s="51"/>
      <c r="M650" s="51"/>
      <c r="N650" s="51"/>
      <c r="AO650" s="51"/>
      <c r="AP650" s="51"/>
    </row>
    <row r="651" spans="1:42" ht="15.75" customHeight="1" x14ac:dyDescent="0.35">
      <c r="A651" s="51"/>
      <c r="B651" s="51"/>
      <c r="C651" s="51"/>
      <c r="D651" s="51"/>
      <c r="E651" s="51"/>
      <c r="F651" s="51"/>
      <c r="G651" s="51"/>
      <c r="H651" s="51"/>
      <c r="I651" s="61"/>
      <c r="J651" s="51"/>
      <c r="K651" s="109"/>
      <c r="L651" s="51"/>
      <c r="M651" s="51"/>
      <c r="N651" s="51"/>
      <c r="AO651" s="51"/>
      <c r="AP651" s="51"/>
    </row>
    <row r="652" spans="1:42" ht="15.75" customHeight="1" x14ac:dyDescent="0.35">
      <c r="A652" s="51"/>
      <c r="B652" s="51"/>
      <c r="C652" s="51"/>
      <c r="D652" s="51"/>
      <c r="E652" s="51"/>
      <c r="F652" s="51"/>
      <c r="G652" s="51"/>
      <c r="H652" s="51"/>
      <c r="I652" s="61"/>
      <c r="J652" s="51"/>
      <c r="K652" s="109"/>
      <c r="L652" s="51"/>
      <c r="M652" s="51"/>
      <c r="N652" s="51"/>
      <c r="AO652" s="51"/>
      <c r="AP652" s="51"/>
    </row>
    <row r="653" spans="1:42" ht="15.75" customHeight="1" x14ac:dyDescent="0.35">
      <c r="A653" s="51"/>
      <c r="B653" s="51"/>
      <c r="C653" s="51"/>
      <c r="D653" s="51"/>
      <c r="E653" s="51"/>
      <c r="F653" s="51"/>
      <c r="G653" s="51"/>
      <c r="H653" s="51"/>
      <c r="I653" s="61"/>
      <c r="J653" s="51"/>
      <c r="K653" s="109"/>
      <c r="L653" s="51"/>
      <c r="M653" s="51"/>
      <c r="N653" s="51"/>
      <c r="AO653" s="51"/>
      <c r="AP653" s="51"/>
    </row>
    <row r="654" spans="1:42" ht="15.75" customHeight="1" x14ac:dyDescent="0.35">
      <c r="A654" s="51"/>
      <c r="B654" s="51"/>
      <c r="C654" s="51"/>
      <c r="D654" s="51"/>
      <c r="E654" s="51"/>
      <c r="F654" s="51"/>
      <c r="G654" s="51"/>
      <c r="H654" s="51"/>
      <c r="I654" s="61"/>
      <c r="J654" s="51"/>
      <c r="K654" s="109"/>
      <c r="L654" s="51"/>
      <c r="M654" s="51"/>
      <c r="N654" s="51"/>
      <c r="AO654" s="51"/>
      <c r="AP654" s="51"/>
    </row>
    <row r="655" spans="1:42" ht="15.75" customHeight="1" x14ac:dyDescent="0.35">
      <c r="A655" s="51"/>
      <c r="B655" s="51"/>
      <c r="C655" s="51"/>
      <c r="D655" s="51"/>
      <c r="E655" s="51"/>
      <c r="F655" s="51"/>
      <c r="G655" s="51"/>
      <c r="H655" s="51"/>
      <c r="I655" s="61"/>
      <c r="J655" s="51"/>
      <c r="K655" s="109"/>
      <c r="L655" s="51"/>
      <c r="M655" s="51"/>
      <c r="N655" s="51"/>
      <c r="AO655" s="51"/>
      <c r="AP655" s="51"/>
    </row>
    <row r="656" spans="1:42" ht="15.75" customHeight="1" x14ac:dyDescent="0.35">
      <c r="A656" s="51"/>
      <c r="B656" s="51"/>
      <c r="C656" s="51"/>
      <c r="D656" s="51"/>
      <c r="E656" s="51"/>
      <c r="F656" s="51"/>
      <c r="G656" s="51"/>
      <c r="H656" s="51"/>
      <c r="I656" s="61"/>
      <c r="J656" s="51"/>
      <c r="K656" s="109"/>
      <c r="L656" s="51"/>
      <c r="M656" s="51"/>
      <c r="N656" s="51"/>
      <c r="AO656" s="51"/>
      <c r="AP656" s="51"/>
    </row>
    <row r="657" spans="1:42" ht="15.75" customHeight="1" x14ac:dyDescent="0.35">
      <c r="A657" s="51"/>
      <c r="B657" s="51"/>
      <c r="C657" s="51"/>
      <c r="D657" s="51"/>
      <c r="E657" s="51"/>
      <c r="F657" s="51"/>
      <c r="G657" s="51"/>
      <c r="H657" s="51"/>
      <c r="I657" s="61"/>
      <c r="J657" s="51"/>
      <c r="K657" s="109"/>
      <c r="L657" s="51"/>
      <c r="M657" s="51"/>
      <c r="N657" s="51"/>
      <c r="AO657" s="51"/>
      <c r="AP657" s="51"/>
    </row>
    <row r="658" spans="1:42" ht="15.75" customHeight="1" x14ac:dyDescent="0.35">
      <c r="A658" s="51"/>
      <c r="B658" s="51"/>
      <c r="C658" s="51"/>
      <c r="D658" s="51"/>
      <c r="E658" s="51"/>
      <c r="F658" s="51"/>
      <c r="G658" s="51"/>
      <c r="H658" s="51"/>
      <c r="I658" s="61"/>
      <c r="J658" s="51"/>
      <c r="K658" s="109"/>
      <c r="L658" s="51"/>
      <c r="M658" s="51"/>
      <c r="N658" s="51"/>
      <c r="AO658" s="51"/>
      <c r="AP658" s="51"/>
    </row>
    <row r="659" spans="1:42" ht="15.75" customHeight="1" x14ac:dyDescent="0.35">
      <c r="A659" s="51"/>
      <c r="B659" s="51"/>
      <c r="C659" s="51"/>
      <c r="D659" s="51"/>
      <c r="E659" s="51"/>
      <c r="F659" s="51"/>
      <c r="G659" s="51"/>
      <c r="H659" s="51"/>
      <c r="I659" s="61"/>
      <c r="J659" s="51"/>
      <c r="K659" s="109"/>
      <c r="L659" s="51"/>
      <c r="M659" s="51"/>
      <c r="N659" s="51"/>
      <c r="AO659" s="51"/>
      <c r="AP659" s="51"/>
    </row>
    <row r="660" spans="1:42" ht="15.75" customHeight="1" x14ac:dyDescent="0.35">
      <c r="A660" s="51"/>
      <c r="B660" s="51"/>
      <c r="C660" s="51"/>
      <c r="D660" s="51"/>
      <c r="E660" s="51"/>
      <c r="F660" s="51"/>
      <c r="G660" s="51"/>
      <c r="H660" s="51"/>
      <c r="I660" s="61"/>
      <c r="J660" s="51"/>
      <c r="K660" s="109"/>
      <c r="L660" s="51"/>
      <c r="M660" s="51"/>
      <c r="N660" s="51"/>
      <c r="AO660" s="51"/>
      <c r="AP660" s="51"/>
    </row>
    <row r="661" spans="1:42" ht="15.75" customHeight="1" x14ac:dyDescent="0.35">
      <c r="A661" s="51"/>
      <c r="B661" s="51"/>
      <c r="C661" s="51"/>
      <c r="D661" s="51"/>
      <c r="E661" s="51"/>
      <c r="F661" s="51"/>
      <c r="G661" s="51"/>
      <c r="H661" s="51"/>
      <c r="I661" s="61"/>
      <c r="J661" s="51"/>
      <c r="K661" s="109"/>
      <c r="L661" s="51"/>
      <c r="M661" s="51"/>
      <c r="N661" s="51"/>
      <c r="AO661" s="51"/>
      <c r="AP661" s="51"/>
    </row>
    <row r="662" spans="1:42" ht="15.75" customHeight="1" x14ac:dyDescent="0.35">
      <c r="A662" s="51"/>
      <c r="B662" s="51"/>
      <c r="C662" s="51"/>
      <c r="D662" s="51"/>
      <c r="E662" s="51"/>
      <c r="F662" s="51"/>
      <c r="G662" s="51"/>
      <c r="H662" s="51"/>
      <c r="I662" s="61"/>
      <c r="J662" s="51"/>
      <c r="K662" s="109"/>
      <c r="L662" s="51"/>
      <c r="M662" s="51"/>
      <c r="N662" s="51"/>
      <c r="AO662" s="51"/>
      <c r="AP662" s="51"/>
    </row>
    <row r="663" spans="1:42" ht="15.75" customHeight="1" x14ac:dyDescent="0.35">
      <c r="A663" s="51"/>
      <c r="B663" s="51"/>
      <c r="C663" s="51"/>
      <c r="D663" s="51"/>
      <c r="E663" s="51"/>
      <c r="F663" s="51"/>
      <c r="G663" s="51"/>
      <c r="H663" s="51"/>
      <c r="I663" s="61"/>
      <c r="J663" s="51"/>
      <c r="K663" s="109"/>
      <c r="L663" s="51"/>
      <c r="M663" s="51"/>
      <c r="N663" s="51"/>
      <c r="AO663" s="51"/>
      <c r="AP663" s="51"/>
    </row>
    <row r="664" spans="1:42" ht="15.75" customHeight="1" x14ac:dyDescent="0.35">
      <c r="A664" s="51"/>
      <c r="B664" s="51"/>
      <c r="C664" s="51"/>
      <c r="D664" s="51"/>
      <c r="E664" s="51"/>
      <c r="F664" s="51"/>
      <c r="G664" s="51"/>
      <c r="H664" s="51"/>
      <c r="I664" s="61"/>
      <c r="J664" s="51"/>
      <c r="K664" s="109"/>
      <c r="L664" s="51"/>
      <c r="M664" s="51"/>
      <c r="N664" s="51"/>
      <c r="AO664" s="51"/>
      <c r="AP664" s="51"/>
    </row>
    <row r="665" spans="1:42" ht="15.75" customHeight="1" x14ac:dyDescent="0.35">
      <c r="A665" s="51"/>
      <c r="B665" s="51"/>
      <c r="C665" s="51"/>
      <c r="D665" s="51"/>
      <c r="E665" s="51"/>
      <c r="F665" s="51"/>
      <c r="G665" s="51"/>
      <c r="H665" s="51"/>
      <c r="I665" s="61"/>
      <c r="J665" s="51"/>
      <c r="K665" s="109"/>
      <c r="L665" s="51"/>
      <c r="M665" s="51"/>
      <c r="N665" s="51"/>
      <c r="AO665" s="51"/>
      <c r="AP665" s="51"/>
    </row>
    <row r="666" spans="1:42" ht="15.75" customHeight="1" x14ac:dyDescent="0.35">
      <c r="A666" s="51"/>
      <c r="B666" s="51"/>
      <c r="C666" s="51"/>
      <c r="D666" s="51"/>
      <c r="E666" s="51"/>
      <c r="F666" s="51"/>
      <c r="G666" s="51"/>
      <c r="H666" s="51"/>
      <c r="I666" s="61"/>
      <c r="J666" s="51"/>
      <c r="K666" s="109"/>
      <c r="L666" s="51"/>
      <c r="M666" s="51"/>
      <c r="N666" s="51"/>
      <c r="AO666" s="51"/>
      <c r="AP666" s="51"/>
    </row>
    <row r="667" spans="1:42" ht="15.75" customHeight="1" x14ac:dyDescent="0.35">
      <c r="A667" s="51"/>
      <c r="B667" s="51"/>
      <c r="C667" s="51"/>
      <c r="D667" s="51"/>
      <c r="E667" s="51"/>
      <c r="F667" s="51"/>
      <c r="G667" s="51"/>
      <c r="H667" s="51"/>
      <c r="I667" s="61"/>
      <c r="J667" s="51"/>
      <c r="K667" s="109"/>
      <c r="L667" s="51"/>
      <c r="M667" s="51"/>
      <c r="N667" s="51"/>
      <c r="AO667" s="51"/>
      <c r="AP667" s="51"/>
    </row>
    <row r="668" spans="1:42" ht="15.75" customHeight="1" x14ac:dyDescent="0.35">
      <c r="A668" s="51"/>
      <c r="B668" s="51"/>
      <c r="C668" s="51"/>
      <c r="D668" s="51"/>
      <c r="E668" s="51"/>
      <c r="F668" s="51"/>
      <c r="G668" s="51"/>
      <c r="H668" s="51"/>
      <c r="I668" s="61"/>
      <c r="J668" s="51"/>
      <c r="K668" s="109"/>
      <c r="L668" s="51"/>
      <c r="M668" s="51"/>
      <c r="N668" s="51"/>
      <c r="AO668" s="51"/>
      <c r="AP668" s="51"/>
    </row>
    <row r="669" spans="1:42" ht="15.75" customHeight="1" x14ac:dyDescent="0.35">
      <c r="A669" s="51"/>
      <c r="B669" s="51"/>
      <c r="C669" s="51"/>
      <c r="D669" s="51"/>
      <c r="E669" s="51"/>
      <c r="F669" s="51"/>
      <c r="G669" s="51"/>
      <c r="H669" s="51"/>
      <c r="I669" s="61"/>
      <c r="J669" s="51"/>
      <c r="K669" s="109"/>
      <c r="L669" s="51"/>
      <c r="M669" s="51"/>
      <c r="N669" s="51"/>
      <c r="AO669" s="51"/>
      <c r="AP669" s="51"/>
    </row>
    <row r="670" spans="1:42" ht="15.75" customHeight="1" x14ac:dyDescent="0.35">
      <c r="A670" s="51"/>
      <c r="B670" s="51"/>
      <c r="C670" s="51"/>
      <c r="D670" s="51"/>
      <c r="E670" s="51"/>
      <c r="F670" s="51"/>
      <c r="G670" s="51"/>
      <c r="H670" s="51"/>
      <c r="I670" s="61"/>
      <c r="J670" s="51"/>
      <c r="K670" s="109"/>
      <c r="L670" s="51"/>
      <c r="M670" s="51"/>
      <c r="N670" s="51"/>
      <c r="AO670" s="51"/>
      <c r="AP670" s="51"/>
    </row>
    <row r="671" spans="1:42" ht="15.75" customHeight="1" x14ac:dyDescent="0.35">
      <c r="A671" s="51"/>
      <c r="B671" s="51"/>
      <c r="C671" s="51"/>
      <c r="D671" s="51"/>
      <c r="E671" s="51"/>
      <c r="F671" s="51"/>
      <c r="G671" s="51"/>
      <c r="H671" s="51"/>
      <c r="I671" s="61"/>
      <c r="J671" s="51"/>
      <c r="K671" s="109"/>
      <c r="L671" s="51"/>
      <c r="M671" s="51"/>
      <c r="N671" s="51"/>
      <c r="AO671" s="51"/>
      <c r="AP671" s="51"/>
    </row>
    <row r="672" spans="1:42" ht="15.75" customHeight="1" x14ac:dyDescent="0.35">
      <c r="A672" s="51"/>
      <c r="B672" s="51"/>
      <c r="C672" s="51"/>
      <c r="D672" s="51"/>
      <c r="E672" s="51"/>
      <c r="F672" s="51"/>
      <c r="G672" s="51"/>
      <c r="H672" s="51"/>
      <c r="I672" s="61"/>
      <c r="J672" s="51"/>
      <c r="K672" s="109"/>
      <c r="L672" s="51"/>
      <c r="M672" s="51"/>
      <c r="N672" s="51"/>
      <c r="AO672" s="51"/>
      <c r="AP672" s="51"/>
    </row>
    <row r="673" spans="1:42" ht="15.75" customHeight="1" x14ac:dyDescent="0.35">
      <c r="A673" s="51"/>
      <c r="B673" s="51"/>
      <c r="C673" s="51"/>
      <c r="D673" s="51"/>
      <c r="E673" s="51"/>
      <c r="F673" s="51"/>
      <c r="G673" s="51"/>
      <c r="H673" s="51"/>
      <c r="I673" s="61"/>
      <c r="J673" s="51"/>
      <c r="K673" s="109"/>
      <c r="L673" s="51"/>
      <c r="M673" s="51"/>
      <c r="N673" s="51"/>
      <c r="AO673" s="51"/>
      <c r="AP673" s="51"/>
    </row>
    <row r="674" spans="1:42" ht="15.75" customHeight="1" x14ac:dyDescent="0.35">
      <c r="A674" s="51"/>
      <c r="B674" s="51"/>
      <c r="C674" s="51"/>
      <c r="D674" s="51"/>
      <c r="E674" s="51"/>
      <c r="F674" s="51"/>
      <c r="G674" s="51"/>
      <c r="H674" s="51"/>
      <c r="I674" s="61"/>
      <c r="J674" s="51"/>
      <c r="K674" s="109"/>
      <c r="L674" s="51"/>
      <c r="M674" s="51"/>
      <c r="N674" s="51"/>
      <c r="AO674" s="51"/>
      <c r="AP674" s="51"/>
    </row>
    <row r="675" spans="1:42" ht="15.75" customHeight="1" x14ac:dyDescent="0.35">
      <c r="A675" s="51"/>
      <c r="B675" s="51"/>
      <c r="C675" s="51"/>
      <c r="D675" s="51"/>
      <c r="E675" s="51"/>
      <c r="F675" s="51"/>
      <c r="G675" s="51"/>
      <c r="H675" s="51"/>
      <c r="I675" s="61"/>
      <c r="J675" s="51"/>
      <c r="K675" s="109"/>
      <c r="L675" s="51"/>
      <c r="M675" s="51"/>
      <c r="N675" s="51"/>
      <c r="AO675" s="51"/>
      <c r="AP675" s="51"/>
    </row>
    <row r="676" spans="1:42" ht="15.75" customHeight="1" x14ac:dyDescent="0.35">
      <c r="A676" s="51"/>
      <c r="B676" s="51"/>
      <c r="C676" s="51"/>
      <c r="D676" s="51"/>
      <c r="E676" s="51"/>
      <c r="F676" s="51"/>
      <c r="G676" s="51"/>
      <c r="H676" s="51"/>
      <c r="I676" s="61"/>
      <c r="J676" s="51"/>
      <c r="K676" s="109"/>
      <c r="L676" s="51"/>
      <c r="M676" s="51"/>
      <c r="N676" s="51"/>
      <c r="AO676" s="51"/>
      <c r="AP676" s="51"/>
    </row>
    <row r="677" spans="1:42" ht="15.75" customHeight="1" x14ac:dyDescent="0.35">
      <c r="A677" s="51"/>
      <c r="B677" s="51"/>
      <c r="C677" s="51"/>
      <c r="D677" s="51"/>
      <c r="E677" s="51"/>
      <c r="F677" s="51"/>
      <c r="G677" s="51"/>
      <c r="H677" s="51"/>
      <c r="I677" s="61"/>
      <c r="J677" s="51"/>
      <c r="K677" s="109"/>
      <c r="L677" s="51"/>
      <c r="M677" s="51"/>
      <c r="N677" s="51"/>
      <c r="AO677" s="51"/>
      <c r="AP677" s="51"/>
    </row>
    <row r="678" spans="1:42" ht="15.75" customHeight="1" x14ac:dyDescent="0.35">
      <c r="A678" s="51"/>
      <c r="B678" s="51"/>
      <c r="C678" s="51"/>
      <c r="D678" s="51"/>
      <c r="E678" s="51"/>
      <c r="F678" s="51"/>
      <c r="G678" s="51"/>
      <c r="H678" s="51"/>
      <c r="I678" s="61"/>
      <c r="J678" s="51"/>
      <c r="K678" s="109"/>
      <c r="L678" s="51"/>
      <c r="M678" s="51"/>
      <c r="N678" s="51"/>
      <c r="AO678" s="51"/>
      <c r="AP678" s="51"/>
    </row>
    <row r="679" spans="1:42" ht="15.75" customHeight="1" x14ac:dyDescent="0.35">
      <c r="A679" s="51"/>
      <c r="B679" s="51"/>
      <c r="C679" s="51"/>
      <c r="D679" s="51"/>
      <c r="E679" s="51"/>
      <c r="F679" s="51"/>
      <c r="G679" s="51"/>
      <c r="H679" s="51"/>
      <c r="I679" s="61"/>
      <c r="J679" s="51"/>
      <c r="K679" s="109"/>
      <c r="L679" s="51"/>
      <c r="M679" s="51"/>
      <c r="N679" s="51"/>
      <c r="AO679" s="51"/>
      <c r="AP679" s="51"/>
    </row>
    <row r="680" spans="1:42" ht="15.75" customHeight="1" x14ac:dyDescent="0.35">
      <c r="A680" s="51"/>
      <c r="B680" s="51"/>
      <c r="C680" s="51"/>
      <c r="D680" s="51"/>
      <c r="E680" s="51"/>
      <c r="F680" s="51"/>
      <c r="G680" s="51"/>
      <c r="H680" s="51"/>
      <c r="I680" s="61"/>
      <c r="J680" s="51"/>
      <c r="K680" s="109"/>
      <c r="L680" s="51"/>
      <c r="M680" s="51"/>
      <c r="N680" s="51"/>
      <c r="AO680" s="51"/>
      <c r="AP680" s="51"/>
    </row>
    <row r="681" spans="1:42" ht="15.75" customHeight="1" x14ac:dyDescent="0.35">
      <c r="A681" s="51"/>
      <c r="B681" s="51"/>
      <c r="C681" s="51"/>
      <c r="D681" s="51"/>
      <c r="E681" s="51"/>
      <c r="F681" s="51"/>
      <c r="G681" s="51"/>
      <c r="H681" s="51"/>
      <c r="I681" s="61"/>
      <c r="J681" s="51"/>
      <c r="K681" s="109"/>
      <c r="L681" s="51"/>
      <c r="M681" s="51"/>
      <c r="N681" s="51"/>
      <c r="AO681" s="51"/>
      <c r="AP681" s="51"/>
    </row>
    <row r="682" spans="1:42" ht="15.75" customHeight="1" x14ac:dyDescent="0.35">
      <c r="A682" s="51"/>
      <c r="B682" s="51"/>
      <c r="C682" s="51"/>
      <c r="D682" s="51"/>
      <c r="E682" s="51"/>
      <c r="F682" s="51"/>
      <c r="G682" s="51"/>
      <c r="H682" s="51"/>
      <c r="I682" s="61"/>
      <c r="J682" s="51"/>
      <c r="K682" s="109"/>
      <c r="L682" s="51"/>
      <c r="M682" s="51"/>
      <c r="N682" s="51"/>
      <c r="AO682" s="51"/>
      <c r="AP682" s="51"/>
    </row>
    <row r="683" spans="1:42" ht="15.75" customHeight="1" x14ac:dyDescent="0.35">
      <c r="A683" s="51"/>
      <c r="B683" s="51"/>
      <c r="C683" s="51"/>
      <c r="D683" s="51"/>
      <c r="E683" s="51"/>
      <c r="F683" s="51"/>
      <c r="G683" s="51"/>
      <c r="H683" s="51"/>
      <c r="I683" s="61"/>
      <c r="J683" s="51"/>
      <c r="K683" s="109"/>
      <c r="L683" s="51"/>
      <c r="M683" s="51"/>
      <c r="N683" s="51"/>
      <c r="AO683" s="51"/>
      <c r="AP683" s="51"/>
    </row>
    <row r="684" spans="1:42" ht="15.75" customHeight="1" x14ac:dyDescent="0.35">
      <c r="A684" s="51"/>
      <c r="B684" s="51"/>
      <c r="C684" s="51"/>
      <c r="D684" s="51"/>
      <c r="E684" s="51"/>
      <c r="F684" s="51"/>
      <c r="G684" s="51"/>
      <c r="H684" s="51"/>
      <c r="I684" s="61"/>
      <c r="J684" s="51"/>
      <c r="K684" s="109"/>
      <c r="L684" s="51"/>
      <c r="M684" s="51"/>
      <c r="N684" s="51"/>
      <c r="AO684" s="51"/>
      <c r="AP684" s="51"/>
    </row>
    <row r="685" spans="1:42" ht="15.75" customHeight="1" x14ac:dyDescent="0.35">
      <c r="A685" s="51"/>
      <c r="B685" s="51"/>
      <c r="C685" s="51"/>
      <c r="D685" s="51"/>
      <c r="E685" s="51"/>
      <c r="F685" s="51"/>
      <c r="G685" s="51"/>
      <c r="H685" s="51"/>
      <c r="I685" s="61"/>
      <c r="J685" s="51"/>
      <c r="K685" s="109"/>
      <c r="L685" s="51"/>
      <c r="M685" s="51"/>
      <c r="N685" s="51"/>
      <c r="AO685" s="51"/>
      <c r="AP685" s="51"/>
    </row>
    <row r="686" spans="1:42" ht="15.75" customHeight="1" x14ac:dyDescent="0.35">
      <c r="A686" s="51"/>
      <c r="B686" s="51"/>
      <c r="C686" s="51"/>
      <c r="D686" s="51"/>
      <c r="E686" s="51"/>
      <c r="F686" s="51"/>
      <c r="G686" s="51"/>
      <c r="H686" s="51"/>
      <c r="I686" s="61"/>
      <c r="J686" s="51"/>
      <c r="K686" s="109"/>
      <c r="L686" s="51"/>
      <c r="M686" s="51"/>
      <c r="N686" s="51"/>
      <c r="AO686" s="51"/>
      <c r="AP686" s="51"/>
    </row>
    <row r="687" spans="1:42" ht="15.75" customHeight="1" x14ac:dyDescent="0.35">
      <c r="A687" s="51"/>
      <c r="B687" s="51"/>
      <c r="C687" s="51"/>
      <c r="D687" s="51"/>
      <c r="E687" s="51"/>
      <c r="F687" s="51"/>
      <c r="G687" s="51"/>
      <c r="H687" s="51"/>
      <c r="I687" s="61"/>
      <c r="J687" s="51"/>
      <c r="K687" s="109"/>
      <c r="L687" s="51"/>
      <c r="M687" s="51"/>
      <c r="N687" s="51"/>
      <c r="AO687" s="51"/>
      <c r="AP687" s="51"/>
    </row>
    <row r="688" spans="1:42" ht="15.75" customHeight="1" x14ac:dyDescent="0.35">
      <c r="A688" s="51"/>
      <c r="B688" s="51"/>
      <c r="C688" s="51"/>
      <c r="D688" s="51"/>
      <c r="E688" s="51"/>
      <c r="F688" s="51"/>
      <c r="G688" s="51"/>
      <c r="H688" s="51"/>
      <c r="I688" s="61"/>
      <c r="J688" s="51"/>
      <c r="K688" s="109"/>
      <c r="L688" s="51"/>
      <c r="M688" s="51"/>
      <c r="N688" s="51"/>
      <c r="AO688" s="51"/>
      <c r="AP688" s="51"/>
    </row>
    <row r="689" spans="1:42" ht="15.75" customHeight="1" x14ac:dyDescent="0.35">
      <c r="A689" s="51"/>
      <c r="B689" s="51"/>
      <c r="C689" s="51"/>
      <c r="D689" s="51"/>
      <c r="E689" s="51"/>
      <c r="F689" s="51"/>
      <c r="G689" s="51"/>
      <c r="H689" s="51"/>
      <c r="I689" s="61"/>
      <c r="J689" s="51"/>
      <c r="K689" s="109"/>
      <c r="L689" s="51"/>
      <c r="M689" s="51"/>
      <c r="N689" s="51"/>
      <c r="AO689" s="51"/>
      <c r="AP689" s="51"/>
    </row>
    <row r="690" spans="1:42" ht="15.75" customHeight="1" x14ac:dyDescent="0.35">
      <c r="A690" s="51"/>
      <c r="B690" s="51"/>
      <c r="C690" s="51"/>
      <c r="D690" s="51"/>
      <c r="E690" s="51"/>
      <c r="F690" s="51"/>
      <c r="G690" s="51"/>
      <c r="H690" s="51"/>
      <c r="I690" s="61"/>
      <c r="J690" s="51"/>
      <c r="K690" s="109"/>
      <c r="L690" s="51"/>
      <c r="M690" s="51"/>
      <c r="N690" s="51"/>
      <c r="AO690" s="51"/>
      <c r="AP690" s="51"/>
    </row>
    <row r="691" spans="1:42" ht="15.75" customHeight="1" x14ac:dyDescent="0.35">
      <c r="A691" s="51"/>
      <c r="B691" s="51"/>
      <c r="C691" s="51"/>
      <c r="D691" s="51"/>
      <c r="E691" s="51"/>
      <c r="F691" s="51"/>
      <c r="G691" s="51"/>
      <c r="H691" s="51"/>
      <c r="I691" s="61"/>
      <c r="J691" s="51"/>
      <c r="K691" s="109"/>
      <c r="L691" s="51"/>
      <c r="M691" s="51"/>
      <c r="N691" s="51"/>
      <c r="AO691" s="51"/>
      <c r="AP691" s="51"/>
    </row>
    <row r="692" spans="1:42" ht="15.75" customHeight="1" x14ac:dyDescent="0.35">
      <c r="A692" s="51"/>
      <c r="B692" s="51"/>
      <c r="C692" s="51"/>
      <c r="D692" s="51"/>
      <c r="E692" s="51"/>
      <c r="F692" s="51"/>
      <c r="G692" s="51"/>
      <c r="H692" s="51"/>
      <c r="I692" s="61"/>
      <c r="J692" s="51"/>
      <c r="K692" s="109"/>
      <c r="L692" s="51"/>
      <c r="M692" s="51"/>
      <c r="N692" s="51"/>
      <c r="AO692" s="51"/>
      <c r="AP692" s="51"/>
    </row>
    <row r="693" spans="1:42" ht="15.75" customHeight="1" x14ac:dyDescent="0.35">
      <c r="A693" s="51"/>
      <c r="B693" s="51"/>
      <c r="C693" s="51"/>
      <c r="D693" s="51"/>
      <c r="E693" s="51"/>
      <c r="F693" s="51"/>
      <c r="G693" s="51"/>
      <c r="H693" s="51"/>
      <c r="I693" s="61"/>
      <c r="J693" s="51"/>
      <c r="K693" s="109"/>
      <c r="L693" s="51"/>
      <c r="M693" s="51"/>
      <c r="N693" s="51"/>
      <c r="AO693" s="51"/>
      <c r="AP693" s="51"/>
    </row>
    <row r="694" spans="1:42" ht="15.75" customHeight="1" x14ac:dyDescent="0.35">
      <c r="A694" s="51"/>
      <c r="B694" s="51"/>
      <c r="C694" s="51"/>
      <c r="D694" s="51"/>
      <c r="E694" s="51"/>
      <c r="F694" s="51"/>
      <c r="G694" s="51"/>
      <c r="H694" s="51"/>
      <c r="I694" s="61"/>
      <c r="J694" s="51"/>
      <c r="K694" s="109"/>
      <c r="L694" s="51"/>
      <c r="M694" s="51"/>
      <c r="N694" s="51"/>
      <c r="AO694" s="51"/>
      <c r="AP694" s="51"/>
    </row>
    <row r="695" spans="1:42" ht="15.75" customHeight="1" x14ac:dyDescent="0.35">
      <c r="A695" s="51"/>
      <c r="B695" s="51"/>
      <c r="C695" s="51"/>
      <c r="D695" s="51"/>
      <c r="E695" s="51"/>
      <c r="F695" s="51"/>
      <c r="G695" s="51"/>
      <c r="H695" s="51"/>
      <c r="I695" s="61"/>
      <c r="J695" s="51"/>
      <c r="K695" s="109"/>
      <c r="L695" s="51"/>
      <c r="M695" s="51"/>
      <c r="N695" s="51"/>
      <c r="AO695" s="51"/>
      <c r="AP695" s="51"/>
    </row>
    <row r="696" spans="1:42" ht="15.75" customHeight="1" x14ac:dyDescent="0.35">
      <c r="A696" s="51"/>
      <c r="B696" s="51"/>
      <c r="C696" s="51"/>
      <c r="D696" s="51"/>
      <c r="E696" s="51"/>
      <c r="F696" s="51"/>
      <c r="G696" s="51"/>
      <c r="H696" s="51"/>
      <c r="I696" s="61"/>
      <c r="J696" s="51"/>
      <c r="K696" s="109"/>
      <c r="L696" s="51"/>
      <c r="M696" s="51"/>
      <c r="N696" s="51"/>
      <c r="AO696" s="51"/>
      <c r="AP696" s="51"/>
    </row>
    <row r="697" spans="1:42" ht="15.75" customHeight="1" x14ac:dyDescent="0.35">
      <c r="A697" s="51"/>
      <c r="B697" s="51"/>
      <c r="C697" s="51"/>
      <c r="D697" s="51"/>
      <c r="E697" s="51"/>
      <c r="F697" s="51"/>
      <c r="G697" s="51"/>
      <c r="H697" s="51"/>
      <c r="I697" s="61"/>
      <c r="J697" s="51"/>
      <c r="K697" s="109"/>
      <c r="L697" s="51"/>
      <c r="M697" s="51"/>
      <c r="N697" s="51"/>
      <c r="AO697" s="51"/>
      <c r="AP697" s="51"/>
    </row>
    <row r="698" spans="1:42" ht="15.75" customHeight="1" x14ac:dyDescent="0.35">
      <c r="A698" s="51"/>
      <c r="B698" s="51"/>
      <c r="C698" s="51"/>
      <c r="D698" s="51"/>
      <c r="E698" s="51"/>
      <c r="F698" s="51"/>
      <c r="G698" s="51"/>
      <c r="H698" s="51"/>
      <c r="I698" s="61"/>
      <c r="J698" s="51"/>
      <c r="K698" s="109"/>
      <c r="L698" s="51"/>
      <c r="M698" s="51"/>
      <c r="N698" s="51"/>
      <c r="AO698" s="51"/>
      <c r="AP698" s="51"/>
    </row>
    <row r="699" spans="1:42" ht="15.75" customHeight="1" x14ac:dyDescent="0.35">
      <c r="A699" s="51"/>
      <c r="B699" s="51"/>
      <c r="C699" s="51"/>
      <c r="D699" s="51"/>
      <c r="E699" s="51"/>
      <c r="F699" s="51"/>
      <c r="G699" s="51"/>
      <c r="H699" s="51"/>
      <c r="I699" s="61"/>
      <c r="J699" s="51"/>
      <c r="K699" s="109"/>
      <c r="L699" s="51"/>
      <c r="M699" s="51"/>
      <c r="N699" s="51"/>
      <c r="AO699" s="51"/>
      <c r="AP699" s="51"/>
    </row>
    <row r="700" spans="1:42" ht="15.75" customHeight="1" x14ac:dyDescent="0.35">
      <c r="A700" s="51"/>
      <c r="B700" s="51"/>
      <c r="C700" s="51"/>
      <c r="D700" s="51"/>
      <c r="E700" s="51"/>
      <c r="F700" s="51"/>
      <c r="G700" s="51"/>
      <c r="H700" s="51"/>
      <c r="I700" s="61"/>
      <c r="J700" s="51"/>
      <c r="K700" s="109"/>
      <c r="L700" s="51"/>
      <c r="M700" s="51"/>
      <c r="N700" s="51"/>
      <c r="AO700" s="51"/>
      <c r="AP700" s="51"/>
    </row>
    <row r="701" spans="1:42" ht="15.75" customHeight="1" x14ac:dyDescent="0.35">
      <c r="A701" s="51"/>
      <c r="B701" s="51"/>
      <c r="C701" s="51"/>
      <c r="D701" s="51"/>
      <c r="E701" s="51"/>
      <c r="F701" s="51"/>
      <c r="G701" s="51"/>
      <c r="H701" s="51"/>
      <c r="I701" s="61"/>
      <c r="J701" s="51"/>
      <c r="K701" s="109"/>
      <c r="L701" s="51"/>
      <c r="M701" s="51"/>
      <c r="N701" s="51"/>
      <c r="AO701" s="51"/>
      <c r="AP701" s="51"/>
    </row>
    <row r="702" spans="1:42" ht="15.75" customHeight="1" x14ac:dyDescent="0.35">
      <c r="A702" s="51"/>
      <c r="B702" s="51"/>
      <c r="C702" s="51"/>
      <c r="D702" s="51"/>
      <c r="E702" s="51"/>
      <c r="F702" s="51"/>
      <c r="G702" s="51"/>
      <c r="H702" s="51"/>
      <c r="I702" s="61"/>
      <c r="J702" s="51"/>
      <c r="K702" s="109"/>
      <c r="L702" s="51"/>
      <c r="M702" s="51"/>
      <c r="N702" s="51"/>
      <c r="AO702" s="51"/>
      <c r="AP702" s="51"/>
    </row>
    <row r="703" spans="1:42" ht="15.75" customHeight="1" x14ac:dyDescent="0.35">
      <c r="A703" s="51"/>
      <c r="B703" s="51"/>
      <c r="C703" s="51"/>
      <c r="D703" s="51"/>
      <c r="E703" s="51"/>
      <c r="F703" s="51"/>
      <c r="G703" s="51"/>
      <c r="H703" s="51"/>
      <c r="I703" s="61"/>
      <c r="J703" s="51"/>
      <c r="K703" s="109"/>
      <c r="L703" s="51"/>
      <c r="M703" s="51"/>
      <c r="N703" s="51"/>
      <c r="AO703" s="51"/>
      <c r="AP703" s="51"/>
    </row>
    <row r="704" spans="1:42" ht="15.75" customHeight="1" x14ac:dyDescent="0.35">
      <c r="A704" s="51"/>
      <c r="B704" s="51"/>
      <c r="C704" s="51"/>
      <c r="D704" s="51"/>
      <c r="E704" s="51"/>
      <c r="F704" s="51"/>
      <c r="G704" s="51"/>
      <c r="H704" s="51"/>
      <c r="I704" s="61"/>
      <c r="J704" s="51"/>
      <c r="K704" s="109"/>
      <c r="L704" s="51"/>
      <c r="M704" s="51"/>
      <c r="N704" s="51"/>
      <c r="AO704" s="51"/>
      <c r="AP704" s="51"/>
    </row>
    <row r="705" spans="1:42" ht="15.75" customHeight="1" x14ac:dyDescent="0.35">
      <c r="A705" s="51"/>
      <c r="B705" s="51"/>
      <c r="C705" s="51"/>
      <c r="D705" s="51"/>
      <c r="E705" s="51"/>
      <c r="F705" s="51"/>
      <c r="G705" s="51"/>
      <c r="H705" s="51"/>
      <c r="I705" s="61"/>
      <c r="J705" s="51"/>
      <c r="K705" s="109"/>
      <c r="L705" s="51"/>
      <c r="M705" s="51"/>
      <c r="N705" s="51"/>
      <c r="AO705" s="51"/>
      <c r="AP705" s="51"/>
    </row>
    <row r="706" spans="1:42" ht="15.75" customHeight="1" x14ac:dyDescent="0.35">
      <c r="A706" s="51"/>
      <c r="B706" s="51"/>
      <c r="C706" s="51"/>
      <c r="D706" s="51"/>
      <c r="E706" s="51"/>
      <c r="F706" s="51"/>
      <c r="G706" s="51"/>
      <c r="H706" s="51"/>
      <c r="I706" s="61"/>
      <c r="J706" s="51"/>
      <c r="K706" s="109"/>
      <c r="L706" s="51"/>
      <c r="M706" s="51"/>
      <c r="N706" s="51"/>
      <c r="AO706" s="51"/>
      <c r="AP706" s="51"/>
    </row>
    <row r="707" spans="1:42" ht="15.75" customHeight="1" x14ac:dyDescent="0.35">
      <c r="A707" s="51"/>
      <c r="B707" s="51"/>
      <c r="C707" s="51"/>
      <c r="D707" s="51"/>
      <c r="E707" s="51"/>
      <c r="F707" s="51"/>
      <c r="G707" s="51"/>
      <c r="H707" s="51"/>
      <c r="I707" s="61"/>
      <c r="J707" s="51"/>
      <c r="K707" s="109"/>
      <c r="L707" s="51"/>
      <c r="M707" s="51"/>
      <c r="N707" s="51"/>
      <c r="AO707" s="51"/>
      <c r="AP707" s="51"/>
    </row>
    <row r="708" spans="1:42" ht="15.75" customHeight="1" x14ac:dyDescent="0.35">
      <c r="A708" s="51"/>
      <c r="B708" s="51"/>
      <c r="C708" s="51"/>
      <c r="D708" s="51"/>
      <c r="E708" s="51"/>
      <c r="F708" s="51"/>
      <c r="G708" s="51"/>
      <c r="H708" s="51"/>
      <c r="I708" s="61"/>
      <c r="J708" s="51"/>
      <c r="K708" s="109"/>
      <c r="L708" s="51"/>
      <c r="M708" s="51"/>
      <c r="N708" s="51"/>
      <c r="AO708" s="51"/>
      <c r="AP708" s="51"/>
    </row>
    <row r="709" spans="1:42" ht="15.75" customHeight="1" x14ac:dyDescent="0.35">
      <c r="A709" s="51"/>
      <c r="B709" s="51"/>
      <c r="C709" s="51"/>
      <c r="D709" s="51"/>
      <c r="E709" s="51"/>
      <c r="F709" s="51"/>
      <c r="G709" s="51"/>
      <c r="H709" s="51"/>
      <c r="I709" s="61"/>
      <c r="J709" s="51"/>
      <c r="K709" s="109"/>
      <c r="L709" s="51"/>
      <c r="M709" s="51"/>
      <c r="N709" s="51"/>
      <c r="AO709" s="51"/>
      <c r="AP709" s="51"/>
    </row>
    <row r="710" spans="1:42" ht="15.75" customHeight="1" x14ac:dyDescent="0.35">
      <c r="A710" s="51"/>
      <c r="B710" s="51"/>
      <c r="C710" s="51"/>
      <c r="D710" s="51"/>
      <c r="E710" s="51"/>
      <c r="F710" s="51"/>
      <c r="G710" s="51"/>
      <c r="H710" s="51"/>
      <c r="I710" s="61"/>
      <c r="J710" s="51"/>
      <c r="K710" s="109"/>
      <c r="L710" s="51"/>
      <c r="M710" s="51"/>
      <c r="N710" s="51"/>
      <c r="AO710" s="51"/>
      <c r="AP710" s="51"/>
    </row>
    <row r="711" spans="1:42" ht="15.75" customHeight="1" x14ac:dyDescent="0.35">
      <c r="A711" s="51"/>
      <c r="B711" s="51"/>
      <c r="C711" s="51"/>
      <c r="D711" s="51"/>
      <c r="E711" s="51"/>
      <c r="F711" s="51"/>
      <c r="G711" s="51"/>
      <c r="H711" s="51"/>
      <c r="I711" s="61"/>
      <c r="J711" s="51"/>
      <c r="K711" s="109"/>
      <c r="L711" s="51"/>
      <c r="M711" s="51"/>
      <c r="N711" s="51"/>
      <c r="AO711" s="51"/>
      <c r="AP711" s="51"/>
    </row>
    <row r="712" spans="1:42" ht="15.75" customHeight="1" x14ac:dyDescent="0.35">
      <c r="A712" s="51"/>
      <c r="B712" s="51"/>
      <c r="C712" s="51"/>
      <c r="D712" s="51"/>
      <c r="E712" s="51"/>
      <c r="F712" s="51"/>
      <c r="G712" s="51"/>
      <c r="H712" s="51"/>
      <c r="I712" s="61"/>
      <c r="J712" s="51"/>
      <c r="K712" s="109"/>
      <c r="L712" s="51"/>
      <c r="M712" s="51"/>
      <c r="N712" s="51"/>
      <c r="AO712" s="51"/>
      <c r="AP712" s="51"/>
    </row>
    <row r="713" spans="1:42" ht="15.75" customHeight="1" x14ac:dyDescent="0.35">
      <c r="A713" s="51"/>
      <c r="B713" s="51"/>
      <c r="C713" s="51"/>
      <c r="D713" s="51"/>
      <c r="E713" s="51"/>
      <c r="F713" s="51"/>
      <c r="G713" s="51"/>
      <c r="H713" s="51"/>
      <c r="I713" s="61"/>
      <c r="J713" s="51"/>
      <c r="K713" s="109"/>
      <c r="L713" s="51"/>
      <c r="M713" s="51"/>
      <c r="N713" s="51"/>
      <c r="AO713" s="51"/>
      <c r="AP713" s="51"/>
    </row>
    <row r="714" spans="1:42" ht="15.75" customHeight="1" x14ac:dyDescent="0.35">
      <c r="A714" s="51"/>
      <c r="B714" s="51"/>
      <c r="C714" s="51"/>
      <c r="D714" s="51"/>
      <c r="E714" s="51"/>
      <c r="F714" s="51"/>
      <c r="G714" s="51"/>
      <c r="H714" s="51"/>
      <c r="I714" s="61"/>
      <c r="J714" s="51"/>
      <c r="K714" s="109"/>
      <c r="L714" s="51"/>
      <c r="M714" s="51"/>
      <c r="N714" s="51"/>
      <c r="AO714" s="51"/>
      <c r="AP714" s="51"/>
    </row>
    <row r="715" spans="1:42" ht="15.75" customHeight="1" x14ac:dyDescent="0.35">
      <c r="A715" s="51"/>
      <c r="B715" s="51"/>
      <c r="C715" s="51"/>
      <c r="D715" s="51"/>
      <c r="E715" s="51"/>
      <c r="F715" s="51"/>
      <c r="G715" s="51"/>
      <c r="H715" s="51"/>
      <c r="I715" s="61"/>
      <c r="J715" s="51"/>
      <c r="K715" s="109"/>
      <c r="L715" s="51"/>
      <c r="M715" s="51"/>
      <c r="N715" s="51"/>
      <c r="AO715" s="51"/>
      <c r="AP715" s="51"/>
    </row>
    <row r="716" spans="1:42" ht="15.75" customHeight="1" x14ac:dyDescent="0.35">
      <c r="A716" s="51"/>
      <c r="B716" s="51"/>
      <c r="C716" s="51"/>
      <c r="D716" s="51"/>
      <c r="E716" s="51"/>
      <c r="F716" s="51"/>
      <c r="G716" s="51"/>
      <c r="H716" s="51"/>
      <c r="I716" s="61"/>
      <c r="J716" s="51"/>
      <c r="K716" s="109"/>
      <c r="L716" s="51"/>
      <c r="M716" s="51"/>
      <c r="N716" s="51"/>
      <c r="AO716" s="51"/>
      <c r="AP716" s="51"/>
    </row>
    <row r="717" spans="1:42" ht="15.75" customHeight="1" x14ac:dyDescent="0.35">
      <c r="A717" s="51"/>
      <c r="B717" s="51"/>
      <c r="C717" s="51"/>
      <c r="D717" s="51"/>
      <c r="E717" s="51"/>
      <c r="F717" s="51"/>
      <c r="G717" s="51"/>
      <c r="H717" s="51"/>
      <c r="I717" s="61"/>
      <c r="J717" s="51"/>
      <c r="K717" s="109"/>
      <c r="L717" s="51"/>
      <c r="M717" s="51"/>
      <c r="N717" s="51"/>
      <c r="AO717" s="51"/>
      <c r="AP717" s="51"/>
    </row>
    <row r="718" spans="1:42" ht="15.75" customHeight="1" x14ac:dyDescent="0.35">
      <c r="A718" s="51"/>
      <c r="B718" s="51"/>
      <c r="C718" s="51"/>
      <c r="D718" s="51"/>
      <c r="E718" s="51"/>
      <c r="F718" s="51"/>
      <c r="G718" s="51"/>
      <c r="H718" s="51"/>
      <c r="I718" s="61"/>
      <c r="J718" s="51"/>
      <c r="K718" s="109"/>
      <c r="L718" s="51"/>
      <c r="M718" s="51"/>
      <c r="N718" s="51"/>
      <c r="AO718" s="51"/>
      <c r="AP718" s="51"/>
    </row>
    <row r="719" spans="1:42" ht="15.75" customHeight="1" x14ac:dyDescent="0.35">
      <c r="A719" s="51"/>
      <c r="B719" s="51"/>
      <c r="C719" s="51"/>
      <c r="D719" s="51"/>
      <c r="E719" s="51"/>
      <c r="F719" s="51"/>
      <c r="G719" s="51"/>
      <c r="H719" s="51"/>
      <c r="I719" s="61"/>
      <c r="J719" s="51"/>
      <c r="K719" s="109"/>
      <c r="L719" s="51"/>
      <c r="M719" s="51"/>
      <c r="N719" s="51"/>
      <c r="AO719" s="51"/>
      <c r="AP719" s="51"/>
    </row>
    <row r="720" spans="1:42" ht="15.75" customHeight="1" x14ac:dyDescent="0.35">
      <c r="A720" s="51"/>
      <c r="B720" s="51"/>
      <c r="C720" s="51"/>
      <c r="D720" s="51"/>
      <c r="E720" s="51"/>
      <c r="F720" s="51"/>
      <c r="G720" s="51"/>
      <c r="H720" s="51"/>
      <c r="I720" s="61"/>
      <c r="J720" s="51"/>
      <c r="K720" s="109"/>
      <c r="L720" s="51"/>
      <c r="M720" s="51"/>
      <c r="N720" s="51"/>
      <c r="AO720" s="51"/>
      <c r="AP720" s="51"/>
    </row>
    <row r="721" spans="1:42" ht="15.75" customHeight="1" x14ac:dyDescent="0.35">
      <c r="A721" s="51"/>
      <c r="B721" s="51"/>
      <c r="C721" s="51"/>
      <c r="D721" s="51"/>
      <c r="E721" s="51"/>
      <c r="F721" s="51"/>
      <c r="G721" s="51"/>
      <c r="H721" s="51"/>
      <c r="I721" s="61"/>
      <c r="J721" s="51"/>
      <c r="K721" s="109"/>
      <c r="L721" s="51"/>
      <c r="M721" s="51"/>
      <c r="N721" s="51"/>
      <c r="AO721" s="51"/>
      <c r="AP721" s="51"/>
    </row>
    <row r="722" spans="1:42" ht="15.75" customHeight="1" x14ac:dyDescent="0.35">
      <c r="A722" s="51"/>
      <c r="B722" s="51"/>
      <c r="C722" s="51"/>
      <c r="D722" s="51"/>
      <c r="E722" s="51"/>
      <c r="F722" s="51"/>
      <c r="G722" s="51"/>
      <c r="H722" s="51"/>
      <c r="I722" s="61"/>
      <c r="J722" s="51"/>
      <c r="K722" s="109"/>
      <c r="L722" s="51"/>
      <c r="M722" s="51"/>
      <c r="N722" s="51"/>
      <c r="AO722" s="51"/>
      <c r="AP722" s="51"/>
    </row>
    <row r="723" spans="1:42" ht="15.75" customHeight="1" x14ac:dyDescent="0.35">
      <c r="A723" s="51"/>
      <c r="B723" s="51"/>
      <c r="C723" s="51"/>
      <c r="D723" s="51"/>
      <c r="E723" s="51"/>
      <c r="F723" s="51"/>
      <c r="G723" s="51"/>
      <c r="H723" s="51"/>
      <c r="I723" s="61"/>
      <c r="J723" s="51"/>
      <c r="K723" s="109"/>
      <c r="L723" s="51"/>
      <c r="M723" s="51"/>
      <c r="N723" s="51"/>
      <c r="AO723" s="51"/>
      <c r="AP723" s="51"/>
    </row>
    <row r="724" spans="1:42" ht="15.75" customHeight="1" x14ac:dyDescent="0.35">
      <c r="A724" s="51"/>
      <c r="B724" s="51"/>
      <c r="C724" s="51"/>
      <c r="D724" s="51"/>
      <c r="E724" s="51"/>
      <c r="F724" s="51"/>
      <c r="G724" s="51"/>
      <c r="H724" s="51"/>
      <c r="I724" s="61"/>
      <c r="J724" s="51"/>
      <c r="K724" s="109"/>
      <c r="L724" s="51"/>
      <c r="M724" s="51"/>
      <c r="N724" s="51"/>
      <c r="AO724" s="51"/>
      <c r="AP724" s="51"/>
    </row>
    <row r="725" spans="1:42" ht="15.75" customHeight="1" x14ac:dyDescent="0.35">
      <c r="A725" s="51"/>
      <c r="B725" s="51"/>
      <c r="C725" s="51"/>
      <c r="D725" s="51"/>
      <c r="E725" s="51"/>
      <c r="F725" s="51"/>
      <c r="G725" s="51"/>
      <c r="H725" s="51"/>
      <c r="I725" s="61"/>
      <c r="J725" s="51"/>
      <c r="K725" s="109"/>
      <c r="L725" s="51"/>
      <c r="M725" s="51"/>
      <c r="N725" s="51"/>
      <c r="AO725" s="51"/>
      <c r="AP725" s="51"/>
    </row>
    <row r="726" spans="1:42" ht="15.75" customHeight="1" x14ac:dyDescent="0.35">
      <c r="A726" s="51"/>
      <c r="B726" s="51"/>
      <c r="C726" s="51"/>
      <c r="D726" s="51"/>
      <c r="E726" s="51"/>
      <c r="F726" s="51"/>
      <c r="G726" s="51"/>
      <c r="H726" s="51"/>
      <c r="I726" s="61"/>
      <c r="J726" s="51"/>
      <c r="K726" s="109"/>
      <c r="L726" s="51"/>
      <c r="M726" s="51"/>
      <c r="N726" s="51"/>
      <c r="AO726" s="51"/>
      <c r="AP726" s="51"/>
    </row>
    <row r="727" spans="1:42" ht="15.75" customHeight="1" x14ac:dyDescent="0.35">
      <c r="A727" s="51"/>
      <c r="B727" s="51"/>
      <c r="C727" s="51"/>
      <c r="D727" s="51"/>
      <c r="E727" s="51"/>
      <c r="F727" s="51"/>
      <c r="G727" s="51"/>
      <c r="H727" s="51"/>
      <c r="I727" s="61"/>
      <c r="J727" s="51"/>
      <c r="K727" s="109"/>
      <c r="L727" s="51"/>
      <c r="M727" s="51"/>
      <c r="N727" s="51"/>
      <c r="AO727" s="51"/>
      <c r="AP727" s="51"/>
    </row>
    <row r="728" spans="1:42" ht="15.75" customHeight="1" x14ac:dyDescent="0.35">
      <c r="A728" s="51"/>
      <c r="B728" s="51"/>
      <c r="C728" s="51"/>
      <c r="D728" s="51"/>
      <c r="E728" s="51"/>
      <c r="F728" s="51"/>
      <c r="G728" s="51"/>
      <c r="H728" s="51"/>
      <c r="I728" s="61"/>
      <c r="J728" s="51"/>
      <c r="K728" s="109"/>
      <c r="L728" s="51"/>
      <c r="M728" s="51"/>
      <c r="N728" s="51"/>
      <c r="AO728" s="51"/>
      <c r="AP728" s="51"/>
    </row>
    <row r="729" spans="1:42" ht="15.75" customHeight="1" x14ac:dyDescent="0.35">
      <c r="A729" s="51"/>
      <c r="B729" s="51"/>
      <c r="C729" s="51"/>
      <c r="D729" s="51"/>
      <c r="E729" s="51"/>
      <c r="F729" s="51"/>
      <c r="G729" s="51"/>
      <c r="H729" s="51"/>
      <c r="I729" s="61"/>
      <c r="J729" s="51"/>
      <c r="K729" s="109"/>
      <c r="L729" s="51"/>
      <c r="M729" s="51"/>
      <c r="N729" s="51"/>
      <c r="AO729" s="51"/>
      <c r="AP729" s="51"/>
    </row>
    <row r="730" spans="1:42" ht="15.75" customHeight="1" x14ac:dyDescent="0.35">
      <c r="A730" s="51"/>
      <c r="B730" s="51"/>
      <c r="C730" s="51"/>
      <c r="D730" s="51"/>
      <c r="E730" s="51"/>
      <c r="F730" s="51"/>
      <c r="G730" s="51"/>
      <c r="H730" s="51"/>
      <c r="I730" s="61"/>
      <c r="J730" s="51"/>
      <c r="K730" s="109"/>
      <c r="L730" s="51"/>
      <c r="M730" s="51"/>
      <c r="N730" s="51"/>
      <c r="AO730" s="51"/>
      <c r="AP730" s="51"/>
    </row>
    <row r="731" spans="1:42" ht="15.75" customHeight="1" x14ac:dyDescent="0.35">
      <c r="A731" s="51"/>
      <c r="B731" s="51"/>
      <c r="C731" s="51"/>
      <c r="D731" s="51"/>
      <c r="E731" s="51"/>
      <c r="F731" s="51"/>
      <c r="G731" s="51"/>
      <c r="H731" s="51"/>
      <c r="I731" s="61"/>
      <c r="J731" s="51"/>
      <c r="K731" s="109"/>
      <c r="L731" s="51"/>
      <c r="M731" s="51"/>
      <c r="N731" s="51"/>
      <c r="AO731" s="51"/>
      <c r="AP731" s="51"/>
    </row>
    <row r="732" spans="1:42" ht="15.75" customHeight="1" x14ac:dyDescent="0.35">
      <c r="A732" s="51"/>
      <c r="B732" s="51"/>
      <c r="C732" s="51"/>
      <c r="D732" s="51"/>
      <c r="E732" s="51"/>
      <c r="F732" s="51"/>
      <c r="G732" s="51"/>
      <c r="H732" s="51"/>
      <c r="I732" s="61"/>
      <c r="J732" s="51"/>
      <c r="K732" s="109"/>
      <c r="L732" s="51"/>
      <c r="M732" s="51"/>
      <c r="N732" s="51"/>
      <c r="AO732" s="51"/>
      <c r="AP732" s="51"/>
    </row>
    <row r="733" spans="1:42" ht="15.75" customHeight="1" x14ac:dyDescent="0.35">
      <c r="A733" s="51"/>
      <c r="B733" s="51"/>
      <c r="C733" s="51"/>
      <c r="D733" s="51"/>
      <c r="E733" s="51"/>
      <c r="F733" s="51"/>
      <c r="G733" s="51"/>
      <c r="H733" s="51"/>
      <c r="I733" s="61"/>
      <c r="J733" s="51"/>
      <c r="K733" s="109"/>
      <c r="L733" s="51"/>
      <c r="M733" s="51"/>
      <c r="N733" s="51"/>
      <c r="AO733" s="51"/>
      <c r="AP733" s="51"/>
    </row>
    <row r="734" spans="1:42" ht="15.75" customHeight="1" x14ac:dyDescent="0.35">
      <c r="A734" s="51"/>
      <c r="B734" s="51"/>
      <c r="C734" s="51"/>
      <c r="D734" s="51"/>
      <c r="E734" s="51"/>
      <c r="F734" s="51"/>
      <c r="G734" s="51"/>
      <c r="H734" s="51"/>
      <c r="I734" s="61"/>
      <c r="J734" s="51"/>
      <c r="K734" s="109"/>
      <c r="L734" s="51"/>
      <c r="M734" s="51"/>
      <c r="N734" s="51"/>
      <c r="AO734" s="51"/>
      <c r="AP734" s="51"/>
    </row>
    <row r="735" spans="1:42" ht="15.75" customHeight="1" x14ac:dyDescent="0.35">
      <c r="A735" s="51"/>
      <c r="B735" s="51"/>
      <c r="C735" s="51"/>
      <c r="D735" s="51"/>
      <c r="E735" s="51"/>
      <c r="F735" s="51"/>
      <c r="G735" s="51"/>
      <c r="H735" s="51"/>
      <c r="I735" s="61"/>
      <c r="J735" s="51"/>
      <c r="K735" s="109"/>
      <c r="L735" s="51"/>
      <c r="M735" s="51"/>
      <c r="N735" s="51"/>
      <c r="AO735" s="51"/>
      <c r="AP735" s="51"/>
    </row>
    <row r="736" spans="1:42" ht="15.75" customHeight="1" x14ac:dyDescent="0.35">
      <c r="A736" s="51"/>
      <c r="B736" s="51"/>
      <c r="C736" s="51"/>
      <c r="D736" s="51"/>
      <c r="E736" s="51"/>
      <c r="F736" s="51"/>
      <c r="G736" s="51"/>
      <c r="H736" s="51"/>
      <c r="I736" s="61"/>
      <c r="J736" s="51"/>
      <c r="K736" s="109"/>
      <c r="L736" s="51"/>
      <c r="M736" s="51"/>
      <c r="N736" s="51"/>
      <c r="AO736" s="51"/>
      <c r="AP736" s="51"/>
    </row>
    <row r="737" spans="1:42" ht="15.75" customHeight="1" x14ac:dyDescent="0.35">
      <c r="A737" s="51"/>
      <c r="B737" s="51"/>
      <c r="C737" s="51"/>
      <c r="D737" s="51"/>
      <c r="E737" s="51"/>
      <c r="F737" s="51"/>
      <c r="G737" s="51"/>
      <c r="H737" s="51"/>
      <c r="I737" s="61"/>
      <c r="J737" s="51"/>
      <c r="K737" s="109"/>
      <c r="L737" s="51"/>
      <c r="M737" s="51"/>
      <c r="N737" s="51"/>
      <c r="AO737" s="51"/>
      <c r="AP737" s="51"/>
    </row>
    <row r="738" spans="1:42" ht="15.75" customHeight="1" x14ac:dyDescent="0.35">
      <c r="A738" s="51"/>
      <c r="B738" s="51"/>
      <c r="C738" s="51"/>
      <c r="D738" s="51"/>
      <c r="E738" s="51"/>
      <c r="F738" s="51"/>
      <c r="G738" s="51"/>
      <c r="H738" s="51"/>
      <c r="I738" s="61"/>
      <c r="J738" s="51"/>
      <c r="K738" s="109"/>
      <c r="L738" s="51"/>
      <c r="M738" s="51"/>
      <c r="N738" s="51"/>
      <c r="AO738" s="51"/>
      <c r="AP738" s="51"/>
    </row>
    <row r="739" spans="1:42" ht="15.75" customHeight="1" x14ac:dyDescent="0.35">
      <c r="A739" s="51"/>
      <c r="B739" s="51"/>
      <c r="C739" s="51"/>
      <c r="D739" s="51"/>
      <c r="E739" s="51"/>
      <c r="F739" s="51"/>
      <c r="G739" s="51"/>
      <c r="H739" s="51"/>
      <c r="I739" s="61"/>
      <c r="J739" s="51"/>
      <c r="K739" s="109"/>
      <c r="L739" s="51"/>
      <c r="M739" s="51"/>
      <c r="N739" s="51"/>
      <c r="AO739" s="51"/>
      <c r="AP739" s="51"/>
    </row>
    <row r="740" spans="1:42" ht="15.75" customHeight="1" x14ac:dyDescent="0.35">
      <c r="A740" s="51"/>
      <c r="B740" s="51"/>
      <c r="C740" s="51"/>
      <c r="D740" s="51"/>
      <c r="E740" s="51"/>
      <c r="F740" s="51"/>
      <c r="G740" s="51"/>
      <c r="H740" s="51"/>
      <c r="I740" s="61"/>
      <c r="J740" s="51"/>
      <c r="K740" s="109"/>
      <c r="L740" s="51"/>
      <c r="M740" s="51"/>
      <c r="N740" s="51"/>
      <c r="AO740" s="51"/>
      <c r="AP740" s="51"/>
    </row>
    <row r="741" spans="1:42" ht="15.75" customHeight="1" x14ac:dyDescent="0.35">
      <c r="A741" s="51"/>
      <c r="B741" s="51"/>
      <c r="C741" s="51"/>
      <c r="D741" s="51"/>
      <c r="E741" s="51"/>
      <c r="F741" s="51"/>
      <c r="G741" s="51"/>
      <c r="H741" s="51"/>
      <c r="I741" s="61"/>
      <c r="J741" s="51"/>
      <c r="K741" s="109"/>
      <c r="L741" s="51"/>
      <c r="M741" s="51"/>
      <c r="N741" s="51"/>
      <c r="AO741" s="51"/>
      <c r="AP741" s="51"/>
    </row>
    <row r="742" spans="1:42" ht="15.75" customHeight="1" x14ac:dyDescent="0.35">
      <c r="A742" s="51"/>
      <c r="B742" s="51"/>
      <c r="C742" s="51"/>
      <c r="D742" s="51"/>
      <c r="E742" s="51"/>
      <c r="F742" s="51"/>
      <c r="G742" s="51"/>
      <c r="H742" s="51"/>
      <c r="I742" s="61"/>
      <c r="J742" s="51"/>
      <c r="K742" s="109"/>
      <c r="L742" s="51"/>
      <c r="M742" s="51"/>
      <c r="N742" s="51"/>
      <c r="AO742" s="51"/>
      <c r="AP742" s="51"/>
    </row>
    <row r="743" spans="1:42" ht="15.75" customHeight="1" x14ac:dyDescent="0.35">
      <c r="A743" s="51"/>
      <c r="B743" s="51"/>
      <c r="C743" s="51"/>
      <c r="D743" s="51"/>
      <c r="E743" s="51"/>
      <c r="F743" s="51"/>
      <c r="G743" s="51"/>
      <c r="H743" s="51"/>
      <c r="I743" s="61"/>
      <c r="J743" s="51"/>
      <c r="K743" s="109"/>
      <c r="L743" s="51"/>
      <c r="M743" s="51"/>
      <c r="N743" s="51"/>
      <c r="AO743" s="51"/>
      <c r="AP743" s="51"/>
    </row>
    <row r="744" spans="1:42" ht="15.75" customHeight="1" x14ac:dyDescent="0.35">
      <c r="A744" s="51"/>
      <c r="B744" s="51"/>
      <c r="C744" s="51"/>
      <c r="D744" s="51"/>
      <c r="E744" s="51"/>
      <c r="F744" s="51"/>
      <c r="G744" s="51"/>
      <c r="H744" s="51"/>
      <c r="I744" s="61"/>
      <c r="J744" s="51"/>
      <c r="K744" s="109"/>
      <c r="L744" s="51"/>
      <c r="M744" s="51"/>
      <c r="N744" s="51"/>
      <c r="AO744" s="51"/>
      <c r="AP744" s="51"/>
    </row>
    <row r="745" spans="1:42" ht="15.75" customHeight="1" x14ac:dyDescent="0.35">
      <c r="A745" s="51"/>
      <c r="B745" s="51"/>
      <c r="C745" s="51"/>
      <c r="D745" s="51"/>
      <c r="E745" s="51"/>
      <c r="F745" s="51"/>
      <c r="G745" s="51"/>
      <c r="H745" s="51"/>
      <c r="I745" s="61"/>
      <c r="J745" s="51"/>
      <c r="K745" s="109"/>
      <c r="L745" s="51"/>
      <c r="M745" s="51"/>
      <c r="N745" s="51"/>
      <c r="AO745" s="51"/>
      <c r="AP745" s="51"/>
    </row>
    <row r="746" spans="1:42" ht="15.75" customHeight="1" x14ac:dyDescent="0.35">
      <c r="A746" s="51"/>
      <c r="B746" s="51"/>
      <c r="C746" s="51"/>
      <c r="D746" s="51"/>
      <c r="E746" s="51"/>
      <c r="F746" s="51"/>
      <c r="G746" s="51"/>
      <c r="H746" s="51"/>
      <c r="I746" s="61"/>
      <c r="J746" s="51"/>
      <c r="K746" s="109"/>
      <c r="L746" s="51"/>
      <c r="M746" s="51"/>
      <c r="N746" s="51"/>
      <c r="AO746" s="51"/>
      <c r="AP746" s="51"/>
    </row>
    <row r="747" spans="1:42" ht="15.75" customHeight="1" x14ac:dyDescent="0.35">
      <c r="A747" s="51"/>
      <c r="B747" s="51"/>
      <c r="C747" s="51"/>
      <c r="D747" s="51"/>
      <c r="E747" s="51"/>
      <c r="F747" s="51"/>
      <c r="G747" s="51"/>
      <c r="H747" s="51"/>
      <c r="I747" s="61"/>
      <c r="J747" s="51"/>
      <c r="K747" s="109"/>
      <c r="L747" s="51"/>
      <c r="M747" s="51"/>
      <c r="N747" s="51"/>
      <c r="AO747" s="51"/>
      <c r="AP747" s="51"/>
    </row>
    <row r="748" spans="1:42" ht="15.75" customHeight="1" x14ac:dyDescent="0.35">
      <c r="A748" s="51"/>
      <c r="B748" s="51"/>
      <c r="C748" s="51"/>
      <c r="D748" s="51"/>
      <c r="E748" s="51"/>
      <c r="F748" s="51"/>
      <c r="G748" s="51"/>
      <c r="H748" s="51"/>
      <c r="I748" s="61"/>
      <c r="J748" s="51"/>
      <c r="K748" s="109"/>
      <c r="L748" s="51"/>
      <c r="M748" s="51"/>
      <c r="N748" s="51"/>
      <c r="AO748" s="51"/>
      <c r="AP748" s="51"/>
    </row>
    <row r="749" spans="1:42" ht="15.75" customHeight="1" x14ac:dyDescent="0.35">
      <c r="A749" s="51"/>
      <c r="B749" s="51"/>
      <c r="C749" s="51"/>
      <c r="D749" s="51"/>
      <c r="E749" s="51"/>
      <c r="F749" s="51"/>
      <c r="G749" s="51"/>
      <c r="H749" s="51"/>
      <c r="I749" s="61"/>
      <c r="J749" s="51"/>
      <c r="K749" s="109"/>
      <c r="L749" s="51"/>
      <c r="M749" s="51"/>
      <c r="N749" s="51"/>
      <c r="AO749" s="51"/>
      <c r="AP749" s="51"/>
    </row>
    <row r="750" spans="1:42" ht="15.75" customHeight="1" x14ac:dyDescent="0.35">
      <c r="A750" s="51"/>
      <c r="B750" s="51"/>
      <c r="C750" s="51"/>
      <c r="D750" s="51"/>
      <c r="E750" s="51"/>
      <c r="F750" s="51"/>
      <c r="G750" s="51"/>
      <c r="H750" s="51"/>
      <c r="I750" s="61"/>
      <c r="J750" s="51"/>
      <c r="K750" s="109"/>
      <c r="L750" s="51"/>
      <c r="M750" s="51"/>
      <c r="N750" s="51"/>
      <c r="AO750" s="51"/>
      <c r="AP750" s="51"/>
    </row>
    <row r="751" spans="1:42" ht="15.75" customHeight="1" x14ac:dyDescent="0.35">
      <c r="A751" s="51"/>
      <c r="B751" s="51"/>
      <c r="C751" s="51"/>
      <c r="D751" s="51"/>
      <c r="E751" s="51"/>
      <c r="F751" s="51"/>
      <c r="G751" s="51"/>
      <c r="H751" s="51"/>
      <c r="I751" s="61"/>
      <c r="J751" s="51"/>
      <c r="K751" s="109"/>
      <c r="L751" s="51"/>
      <c r="M751" s="51"/>
      <c r="N751" s="51"/>
      <c r="AO751" s="51"/>
      <c r="AP751" s="51"/>
    </row>
    <row r="752" spans="1:42" ht="15.75" customHeight="1" x14ac:dyDescent="0.35">
      <c r="A752" s="51"/>
      <c r="B752" s="51"/>
      <c r="C752" s="51"/>
      <c r="D752" s="51"/>
      <c r="E752" s="51"/>
      <c r="F752" s="51"/>
      <c r="G752" s="51"/>
      <c r="H752" s="51"/>
      <c r="I752" s="61"/>
      <c r="J752" s="51"/>
      <c r="K752" s="109"/>
      <c r="L752" s="51"/>
      <c r="M752" s="51"/>
      <c r="N752" s="51"/>
      <c r="AO752" s="51"/>
      <c r="AP752" s="51"/>
    </row>
    <row r="753" spans="1:42" ht="15.75" customHeight="1" x14ac:dyDescent="0.35">
      <c r="A753" s="51"/>
      <c r="B753" s="51"/>
      <c r="C753" s="51"/>
      <c r="D753" s="51"/>
      <c r="E753" s="51"/>
      <c r="F753" s="51"/>
      <c r="G753" s="51"/>
      <c r="H753" s="51"/>
      <c r="I753" s="61"/>
      <c r="J753" s="51"/>
      <c r="K753" s="109"/>
      <c r="L753" s="51"/>
      <c r="M753" s="51"/>
      <c r="N753" s="51"/>
      <c r="AO753" s="51"/>
      <c r="AP753" s="51"/>
    </row>
    <row r="754" spans="1:42" ht="15.75" customHeight="1" x14ac:dyDescent="0.35">
      <c r="A754" s="51"/>
      <c r="B754" s="51"/>
      <c r="C754" s="51"/>
      <c r="D754" s="51"/>
      <c r="E754" s="51"/>
      <c r="F754" s="51"/>
      <c r="G754" s="51"/>
      <c r="H754" s="51"/>
      <c r="I754" s="61"/>
      <c r="J754" s="51"/>
      <c r="K754" s="109"/>
      <c r="L754" s="51"/>
      <c r="M754" s="51"/>
      <c r="N754" s="51"/>
      <c r="AO754" s="51"/>
      <c r="AP754" s="51"/>
    </row>
    <row r="755" spans="1:42" ht="15.75" customHeight="1" x14ac:dyDescent="0.35">
      <c r="A755" s="51"/>
      <c r="B755" s="51"/>
      <c r="C755" s="51"/>
      <c r="D755" s="51"/>
      <c r="E755" s="51"/>
      <c r="F755" s="51"/>
      <c r="G755" s="51"/>
      <c r="H755" s="51"/>
      <c r="I755" s="61"/>
      <c r="J755" s="51"/>
      <c r="K755" s="109"/>
      <c r="L755" s="51"/>
      <c r="M755" s="51"/>
      <c r="N755" s="51"/>
      <c r="AO755" s="51"/>
      <c r="AP755" s="51"/>
    </row>
    <row r="756" spans="1:42" ht="15.75" customHeight="1" x14ac:dyDescent="0.35">
      <c r="A756" s="51"/>
      <c r="B756" s="51"/>
      <c r="C756" s="51"/>
      <c r="D756" s="51"/>
      <c r="E756" s="51"/>
      <c r="F756" s="51"/>
      <c r="G756" s="51"/>
      <c r="H756" s="51"/>
      <c r="I756" s="61"/>
      <c r="J756" s="51"/>
      <c r="K756" s="109"/>
      <c r="L756" s="51"/>
      <c r="M756" s="51"/>
      <c r="N756" s="51"/>
      <c r="AO756" s="51"/>
      <c r="AP756" s="51"/>
    </row>
    <row r="757" spans="1:42" ht="15.75" customHeight="1" x14ac:dyDescent="0.35">
      <c r="A757" s="51"/>
      <c r="B757" s="51"/>
      <c r="C757" s="51"/>
      <c r="D757" s="51"/>
      <c r="E757" s="51"/>
      <c r="F757" s="51"/>
      <c r="G757" s="51"/>
      <c r="H757" s="51"/>
      <c r="I757" s="61"/>
      <c r="J757" s="51"/>
      <c r="K757" s="109"/>
      <c r="L757" s="51"/>
      <c r="M757" s="51"/>
      <c r="N757" s="51"/>
      <c r="AO757" s="51"/>
      <c r="AP757" s="51"/>
    </row>
    <row r="758" spans="1:42" ht="15.75" customHeight="1" x14ac:dyDescent="0.35">
      <c r="A758" s="51"/>
      <c r="B758" s="51"/>
      <c r="C758" s="51"/>
      <c r="D758" s="51"/>
      <c r="E758" s="51"/>
      <c r="F758" s="51"/>
      <c r="G758" s="51"/>
      <c r="H758" s="51"/>
      <c r="I758" s="61"/>
      <c r="J758" s="51"/>
      <c r="K758" s="109"/>
      <c r="L758" s="51"/>
      <c r="M758" s="51"/>
      <c r="N758" s="51"/>
      <c r="AO758" s="51"/>
      <c r="AP758" s="51"/>
    </row>
    <row r="759" spans="1:42" ht="15.75" customHeight="1" x14ac:dyDescent="0.35">
      <c r="A759" s="51"/>
      <c r="B759" s="51"/>
      <c r="C759" s="51"/>
      <c r="D759" s="51"/>
      <c r="E759" s="51"/>
      <c r="F759" s="51"/>
      <c r="G759" s="51"/>
      <c r="H759" s="51"/>
      <c r="I759" s="61"/>
      <c r="J759" s="51"/>
      <c r="K759" s="109"/>
      <c r="L759" s="51"/>
      <c r="M759" s="51"/>
      <c r="N759" s="51"/>
      <c r="AO759" s="51"/>
      <c r="AP759" s="51"/>
    </row>
    <row r="760" spans="1:42" ht="15.75" customHeight="1" x14ac:dyDescent="0.35">
      <c r="A760" s="51"/>
      <c r="B760" s="51"/>
      <c r="C760" s="51"/>
      <c r="D760" s="51"/>
      <c r="E760" s="51"/>
      <c r="F760" s="51"/>
      <c r="G760" s="51"/>
      <c r="H760" s="51"/>
      <c r="I760" s="61"/>
      <c r="J760" s="51"/>
      <c r="K760" s="109"/>
      <c r="L760" s="51"/>
      <c r="M760" s="51"/>
      <c r="N760" s="51"/>
      <c r="AO760" s="51"/>
      <c r="AP760" s="51"/>
    </row>
    <row r="761" spans="1:42" ht="15.75" customHeight="1" x14ac:dyDescent="0.35">
      <c r="A761" s="51"/>
      <c r="B761" s="51"/>
      <c r="C761" s="51"/>
      <c r="D761" s="51"/>
      <c r="E761" s="51"/>
      <c r="F761" s="51"/>
      <c r="G761" s="51"/>
      <c r="H761" s="51"/>
      <c r="I761" s="61"/>
      <c r="J761" s="51"/>
      <c r="K761" s="109"/>
      <c r="L761" s="51"/>
      <c r="M761" s="51"/>
      <c r="N761" s="51"/>
      <c r="AO761" s="51"/>
      <c r="AP761" s="51"/>
    </row>
    <row r="762" spans="1:42" ht="15.75" customHeight="1" x14ac:dyDescent="0.35">
      <c r="A762" s="51"/>
      <c r="B762" s="51"/>
      <c r="C762" s="51"/>
      <c r="D762" s="51"/>
      <c r="E762" s="51"/>
      <c r="F762" s="51"/>
      <c r="G762" s="51"/>
      <c r="H762" s="51"/>
      <c r="I762" s="61"/>
      <c r="J762" s="51"/>
      <c r="K762" s="109"/>
      <c r="L762" s="51"/>
      <c r="M762" s="51"/>
      <c r="N762" s="51"/>
      <c r="AO762" s="51"/>
      <c r="AP762" s="51"/>
    </row>
    <row r="763" spans="1:42" ht="15.75" customHeight="1" x14ac:dyDescent="0.35">
      <c r="A763" s="51"/>
      <c r="B763" s="51"/>
      <c r="C763" s="51"/>
      <c r="D763" s="51"/>
      <c r="E763" s="51"/>
      <c r="F763" s="51"/>
      <c r="G763" s="51"/>
      <c r="H763" s="51"/>
      <c r="I763" s="61"/>
      <c r="J763" s="51"/>
      <c r="K763" s="109"/>
      <c r="L763" s="51"/>
      <c r="M763" s="51"/>
      <c r="N763" s="51"/>
      <c r="AO763" s="51"/>
      <c r="AP763" s="51"/>
    </row>
    <row r="764" spans="1:42" ht="15.75" customHeight="1" x14ac:dyDescent="0.35">
      <c r="A764" s="51"/>
      <c r="B764" s="51"/>
      <c r="C764" s="51"/>
      <c r="D764" s="51"/>
      <c r="E764" s="51"/>
      <c r="F764" s="51"/>
      <c r="G764" s="51"/>
      <c r="H764" s="51"/>
      <c r="I764" s="61"/>
      <c r="J764" s="51"/>
      <c r="K764" s="109"/>
      <c r="L764" s="51"/>
      <c r="M764" s="51"/>
      <c r="N764" s="51"/>
      <c r="AO764" s="51"/>
      <c r="AP764" s="51"/>
    </row>
    <row r="765" spans="1:42" ht="15.75" customHeight="1" x14ac:dyDescent="0.35">
      <c r="A765" s="51"/>
      <c r="B765" s="51"/>
      <c r="C765" s="51"/>
      <c r="D765" s="51"/>
      <c r="E765" s="51"/>
      <c r="F765" s="51"/>
      <c r="G765" s="51"/>
      <c r="H765" s="51"/>
      <c r="I765" s="61"/>
      <c r="J765" s="51"/>
      <c r="K765" s="109"/>
      <c r="L765" s="51"/>
      <c r="M765" s="51"/>
      <c r="N765" s="51"/>
      <c r="AO765" s="51"/>
      <c r="AP765" s="51"/>
    </row>
    <row r="766" spans="1:42" ht="15.75" customHeight="1" x14ac:dyDescent="0.35">
      <c r="A766" s="51"/>
      <c r="B766" s="51"/>
      <c r="C766" s="51"/>
      <c r="D766" s="51"/>
      <c r="E766" s="51"/>
      <c r="F766" s="51"/>
      <c r="G766" s="51"/>
      <c r="H766" s="51"/>
      <c r="I766" s="61"/>
      <c r="J766" s="51"/>
      <c r="K766" s="109"/>
      <c r="L766" s="51"/>
      <c r="M766" s="51"/>
      <c r="N766" s="51"/>
      <c r="AO766" s="51"/>
      <c r="AP766" s="51"/>
    </row>
    <row r="767" spans="1:42" ht="15.75" customHeight="1" x14ac:dyDescent="0.35">
      <c r="A767" s="51"/>
      <c r="B767" s="51"/>
      <c r="C767" s="51"/>
      <c r="D767" s="51"/>
      <c r="E767" s="51"/>
      <c r="F767" s="51"/>
      <c r="G767" s="51"/>
      <c r="H767" s="51"/>
      <c r="I767" s="61"/>
      <c r="J767" s="51"/>
      <c r="K767" s="109"/>
      <c r="L767" s="51"/>
      <c r="M767" s="51"/>
      <c r="N767" s="51"/>
      <c r="AO767" s="51"/>
      <c r="AP767" s="51"/>
    </row>
    <row r="768" spans="1:42" ht="15.75" customHeight="1" x14ac:dyDescent="0.35">
      <c r="A768" s="51"/>
      <c r="B768" s="51"/>
      <c r="C768" s="51"/>
      <c r="D768" s="51"/>
      <c r="E768" s="51"/>
      <c r="F768" s="51"/>
      <c r="G768" s="51"/>
      <c r="H768" s="51"/>
      <c r="I768" s="61"/>
      <c r="J768" s="51"/>
      <c r="K768" s="109"/>
      <c r="L768" s="51"/>
      <c r="M768" s="51"/>
      <c r="N768" s="51"/>
      <c r="AO768" s="51"/>
      <c r="AP768" s="51"/>
    </row>
    <row r="769" spans="1:42" ht="15.75" customHeight="1" x14ac:dyDescent="0.35">
      <c r="A769" s="51"/>
      <c r="B769" s="51"/>
      <c r="C769" s="51"/>
      <c r="D769" s="51"/>
      <c r="E769" s="51"/>
      <c r="F769" s="51"/>
      <c r="G769" s="51"/>
      <c r="H769" s="51"/>
      <c r="I769" s="61"/>
      <c r="J769" s="51"/>
      <c r="K769" s="109"/>
      <c r="L769" s="51"/>
      <c r="M769" s="51"/>
      <c r="N769" s="51"/>
      <c r="AO769" s="51"/>
      <c r="AP769" s="51"/>
    </row>
    <row r="770" spans="1:42" ht="15.75" customHeight="1" x14ac:dyDescent="0.35">
      <c r="A770" s="51"/>
      <c r="B770" s="51"/>
      <c r="C770" s="51"/>
      <c r="D770" s="51"/>
      <c r="E770" s="51"/>
      <c r="F770" s="51"/>
      <c r="G770" s="51"/>
      <c r="H770" s="51"/>
      <c r="I770" s="61"/>
      <c r="J770" s="51"/>
      <c r="K770" s="109"/>
      <c r="L770" s="51"/>
      <c r="M770" s="51"/>
      <c r="N770" s="51"/>
      <c r="AO770" s="51"/>
      <c r="AP770" s="51"/>
    </row>
    <row r="771" spans="1:42" ht="15.75" customHeight="1" x14ac:dyDescent="0.35">
      <c r="A771" s="51"/>
      <c r="B771" s="51"/>
      <c r="C771" s="51"/>
      <c r="D771" s="51"/>
      <c r="E771" s="51"/>
      <c r="F771" s="51"/>
      <c r="G771" s="51"/>
      <c r="H771" s="51"/>
      <c r="I771" s="61"/>
      <c r="J771" s="51"/>
      <c r="K771" s="109"/>
      <c r="L771" s="51"/>
      <c r="M771" s="51"/>
      <c r="N771" s="51"/>
      <c r="AO771" s="51"/>
      <c r="AP771" s="51"/>
    </row>
    <row r="772" spans="1:42" ht="15.75" customHeight="1" x14ac:dyDescent="0.35">
      <c r="A772" s="51"/>
      <c r="B772" s="51"/>
      <c r="C772" s="51"/>
      <c r="D772" s="51"/>
      <c r="E772" s="51"/>
      <c r="F772" s="51"/>
      <c r="G772" s="51"/>
      <c r="H772" s="51"/>
      <c r="I772" s="61"/>
      <c r="J772" s="51"/>
      <c r="K772" s="109"/>
      <c r="L772" s="51"/>
      <c r="M772" s="51"/>
      <c r="N772" s="51"/>
      <c r="AO772" s="51"/>
      <c r="AP772" s="51"/>
    </row>
    <row r="773" spans="1:42" ht="15.75" customHeight="1" x14ac:dyDescent="0.35">
      <c r="A773" s="51"/>
      <c r="B773" s="51"/>
      <c r="C773" s="51"/>
      <c r="D773" s="51"/>
      <c r="E773" s="51"/>
      <c r="F773" s="51"/>
      <c r="G773" s="51"/>
      <c r="H773" s="51"/>
      <c r="I773" s="61"/>
      <c r="J773" s="51"/>
      <c r="K773" s="109"/>
      <c r="L773" s="51"/>
      <c r="M773" s="51"/>
      <c r="N773" s="51"/>
      <c r="AO773" s="51"/>
      <c r="AP773" s="51"/>
    </row>
    <row r="774" spans="1:42" ht="15.75" customHeight="1" x14ac:dyDescent="0.35">
      <c r="A774" s="51"/>
      <c r="B774" s="51"/>
      <c r="C774" s="51"/>
      <c r="D774" s="51"/>
      <c r="E774" s="51"/>
      <c r="F774" s="51"/>
      <c r="G774" s="51"/>
      <c r="H774" s="51"/>
      <c r="I774" s="61"/>
      <c r="J774" s="51"/>
      <c r="K774" s="109"/>
      <c r="L774" s="51"/>
      <c r="M774" s="51"/>
      <c r="N774" s="51"/>
      <c r="AO774" s="51"/>
      <c r="AP774" s="51"/>
    </row>
    <row r="775" spans="1:42" ht="15.75" customHeight="1" x14ac:dyDescent="0.35">
      <c r="A775" s="51"/>
      <c r="B775" s="51"/>
      <c r="C775" s="51"/>
      <c r="D775" s="51"/>
      <c r="E775" s="51"/>
      <c r="F775" s="51"/>
      <c r="G775" s="51"/>
      <c r="H775" s="51"/>
      <c r="I775" s="61"/>
      <c r="J775" s="51"/>
      <c r="K775" s="109"/>
      <c r="L775" s="51"/>
      <c r="M775" s="51"/>
      <c r="N775" s="51"/>
      <c r="AO775" s="51"/>
      <c r="AP775" s="51"/>
    </row>
    <row r="776" spans="1:42" ht="15.75" customHeight="1" x14ac:dyDescent="0.35">
      <c r="A776" s="51"/>
      <c r="B776" s="51"/>
      <c r="C776" s="51"/>
      <c r="D776" s="51"/>
      <c r="E776" s="51"/>
      <c r="F776" s="51"/>
      <c r="G776" s="51"/>
      <c r="H776" s="51"/>
      <c r="I776" s="61"/>
      <c r="J776" s="51"/>
      <c r="K776" s="109"/>
      <c r="L776" s="51"/>
      <c r="M776" s="51"/>
      <c r="N776" s="51"/>
      <c r="AO776" s="51"/>
      <c r="AP776" s="51"/>
    </row>
    <row r="777" spans="1:42" ht="15.75" customHeight="1" x14ac:dyDescent="0.35">
      <c r="A777" s="51"/>
      <c r="B777" s="51"/>
      <c r="C777" s="51"/>
      <c r="D777" s="51"/>
      <c r="E777" s="51"/>
      <c r="F777" s="51"/>
      <c r="G777" s="51"/>
      <c r="H777" s="51"/>
      <c r="I777" s="61"/>
      <c r="J777" s="51"/>
      <c r="K777" s="109"/>
      <c r="L777" s="51"/>
      <c r="M777" s="51"/>
      <c r="N777" s="51"/>
      <c r="AO777" s="51"/>
      <c r="AP777" s="51"/>
    </row>
    <row r="778" spans="1:42" ht="15.75" customHeight="1" x14ac:dyDescent="0.35">
      <c r="A778" s="51"/>
      <c r="B778" s="51"/>
      <c r="C778" s="51"/>
      <c r="D778" s="51"/>
      <c r="E778" s="51"/>
      <c r="F778" s="51"/>
      <c r="G778" s="51"/>
      <c r="H778" s="51"/>
      <c r="I778" s="61"/>
      <c r="J778" s="51"/>
      <c r="K778" s="109"/>
      <c r="L778" s="51"/>
      <c r="M778" s="51"/>
      <c r="N778" s="51"/>
      <c r="AO778" s="51"/>
      <c r="AP778" s="51"/>
    </row>
    <row r="779" spans="1:42" ht="15.75" customHeight="1" x14ac:dyDescent="0.35">
      <c r="A779" s="51"/>
      <c r="B779" s="51"/>
      <c r="C779" s="51"/>
      <c r="D779" s="51"/>
      <c r="E779" s="51"/>
      <c r="F779" s="51"/>
      <c r="G779" s="51"/>
      <c r="H779" s="51"/>
      <c r="I779" s="61"/>
      <c r="J779" s="51"/>
      <c r="K779" s="109"/>
      <c r="L779" s="51"/>
      <c r="M779" s="51"/>
      <c r="N779" s="51"/>
      <c r="AO779" s="51"/>
      <c r="AP779" s="51"/>
    </row>
    <row r="780" spans="1:42" ht="15.75" customHeight="1" x14ac:dyDescent="0.35">
      <c r="A780" s="51"/>
      <c r="B780" s="51"/>
      <c r="C780" s="51"/>
      <c r="D780" s="51"/>
      <c r="E780" s="51"/>
      <c r="F780" s="51"/>
      <c r="G780" s="51"/>
      <c r="H780" s="51"/>
      <c r="I780" s="61"/>
      <c r="J780" s="51"/>
      <c r="K780" s="109"/>
      <c r="L780" s="51"/>
      <c r="M780" s="51"/>
      <c r="N780" s="51"/>
      <c r="AO780" s="51"/>
      <c r="AP780" s="51"/>
    </row>
    <row r="781" spans="1:42" ht="15.75" customHeight="1" x14ac:dyDescent="0.35">
      <c r="A781" s="51"/>
      <c r="B781" s="51"/>
      <c r="C781" s="51"/>
      <c r="D781" s="51"/>
      <c r="E781" s="51"/>
      <c r="F781" s="51"/>
      <c r="G781" s="51"/>
      <c r="H781" s="51"/>
      <c r="I781" s="61"/>
      <c r="J781" s="51"/>
      <c r="K781" s="109"/>
      <c r="L781" s="51"/>
      <c r="M781" s="51"/>
      <c r="N781" s="51"/>
      <c r="AO781" s="51"/>
      <c r="AP781" s="51"/>
    </row>
    <row r="782" spans="1:42" ht="15.75" customHeight="1" x14ac:dyDescent="0.35">
      <c r="A782" s="51"/>
      <c r="B782" s="51"/>
      <c r="C782" s="51"/>
      <c r="D782" s="51"/>
      <c r="E782" s="51"/>
      <c r="F782" s="51"/>
      <c r="G782" s="51"/>
      <c r="H782" s="51"/>
      <c r="I782" s="61"/>
      <c r="J782" s="51"/>
      <c r="K782" s="109"/>
      <c r="L782" s="51"/>
      <c r="M782" s="51"/>
      <c r="N782" s="51"/>
      <c r="AO782" s="51"/>
      <c r="AP782" s="51"/>
    </row>
    <row r="783" spans="1:42" ht="15.75" customHeight="1" x14ac:dyDescent="0.35">
      <c r="A783" s="51"/>
      <c r="B783" s="51"/>
      <c r="C783" s="51"/>
      <c r="D783" s="51"/>
      <c r="E783" s="51"/>
      <c r="F783" s="51"/>
      <c r="G783" s="51"/>
      <c r="H783" s="51"/>
      <c r="I783" s="61"/>
      <c r="J783" s="51"/>
      <c r="K783" s="109"/>
      <c r="L783" s="51"/>
      <c r="M783" s="51"/>
      <c r="N783" s="51"/>
      <c r="AO783" s="51"/>
      <c r="AP783" s="51"/>
    </row>
    <row r="784" spans="1:42" ht="15.75" customHeight="1" x14ac:dyDescent="0.35">
      <c r="A784" s="51"/>
      <c r="B784" s="51"/>
      <c r="C784" s="51"/>
      <c r="D784" s="51"/>
      <c r="E784" s="51"/>
      <c r="F784" s="51"/>
      <c r="G784" s="51"/>
      <c r="H784" s="51"/>
      <c r="I784" s="61"/>
      <c r="J784" s="51"/>
      <c r="K784" s="109"/>
      <c r="L784" s="51"/>
      <c r="M784" s="51"/>
      <c r="N784" s="51"/>
      <c r="AO784" s="51"/>
      <c r="AP784" s="51"/>
    </row>
    <row r="785" spans="1:42" ht="15.75" customHeight="1" x14ac:dyDescent="0.35">
      <c r="A785" s="51"/>
      <c r="B785" s="51"/>
      <c r="C785" s="51"/>
      <c r="D785" s="51"/>
      <c r="E785" s="51"/>
      <c r="F785" s="51"/>
      <c r="G785" s="51"/>
      <c r="H785" s="51"/>
      <c r="I785" s="61"/>
      <c r="J785" s="51"/>
      <c r="K785" s="109"/>
      <c r="L785" s="51"/>
      <c r="M785" s="51"/>
      <c r="N785" s="51"/>
      <c r="AO785" s="51"/>
      <c r="AP785" s="51"/>
    </row>
    <row r="786" spans="1:42" ht="15.75" customHeight="1" x14ac:dyDescent="0.35">
      <c r="A786" s="51"/>
      <c r="B786" s="51"/>
      <c r="C786" s="51"/>
      <c r="D786" s="51"/>
      <c r="E786" s="51"/>
      <c r="F786" s="51"/>
      <c r="G786" s="51"/>
      <c r="H786" s="51"/>
      <c r="I786" s="61"/>
      <c r="J786" s="51"/>
      <c r="K786" s="109"/>
      <c r="L786" s="51"/>
      <c r="M786" s="51"/>
      <c r="N786" s="51"/>
      <c r="AO786" s="51"/>
      <c r="AP786" s="51"/>
    </row>
    <row r="787" spans="1:42" ht="15.75" customHeight="1" x14ac:dyDescent="0.35">
      <c r="A787" s="51"/>
      <c r="B787" s="51"/>
      <c r="C787" s="51"/>
      <c r="D787" s="51"/>
      <c r="E787" s="51"/>
      <c r="F787" s="51"/>
      <c r="G787" s="51"/>
      <c r="H787" s="51"/>
      <c r="I787" s="61"/>
      <c r="J787" s="51"/>
      <c r="K787" s="109"/>
      <c r="L787" s="51"/>
      <c r="M787" s="51"/>
      <c r="N787" s="51"/>
      <c r="AO787" s="51"/>
      <c r="AP787" s="51"/>
    </row>
    <row r="788" spans="1:42" ht="15.75" customHeight="1" x14ac:dyDescent="0.35">
      <c r="A788" s="51"/>
      <c r="B788" s="51"/>
      <c r="C788" s="51"/>
      <c r="D788" s="51"/>
      <c r="E788" s="51"/>
      <c r="F788" s="51"/>
      <c r="G788" s="51"/>
      <c r="H788" s="51"/>
      <c r="I788" s="61"/>
      <c r="J788" s="51"/>
      <c r="K788" s="109"/>
      <c r="L788" s="51"/>
      <c r="M788" s="51"/>
      <c r="N788" s="51"/>
      <c r="AO788" s="51"/>
      <c r="AP788" s="51"/>
    </row>
    <row r="789" spans="1:42" ht="15.75" customHeight="1" x14ac:dyDescent="0.35">
      <c r="A789" s="51"/>
      <c r="B789" s="51"/>
      <c r="C789" s="51"/>
      <c r="D789" s="51"/>
      <c r="E789" s="51"/>
      <c r="F789" s="51"/>
      <c r="G789" s="51"/>
      <c r="H789" s="51"/>
      <c r="I789" s="61"/>
      <c r="J789" s="51"/>
      <c r="K789" s="109"/>
      <c r="L789" s="51"/>
      <c r="M789" s="51"/>
      <c r="N789" s="51"/>
      <c r="AO789" s="51"/>
      <c r="AP789" s="51"/>
    </row>
    <row r="790" spans="1:42" ht="15.75" customHeight="1" x14ac:dyDescent="0.35">
      <c r="A790" s="51"/>
      <c r="B790" s="51"/>
      <c r="C790" s="51"/>
      <c r="D790" s="51"/>
      <c r="E790" s="51"/>
      <c r="F790" s="51"/>
      <c r="G790" s="51"/>
      <c r="H790" s="51"/>
      <c r="I790" s="61"/>
      <c r="J790" s="51"/>
      <c r="K790" s="109"/>
      <c r="L790" s="51"/>
      <c r="M790" s="51"/>
      <c r="N790" s="51"/>
      <c r="AO790" s="51"/>
      <c r="AP790" s="51"/>
    </row>
    <row r="791" spans="1:42" ht="15.75" customHeight="1" x14ac:dyDescent="0.35">
      <c r="A791" s="51"/>
      <c r="B791" s="51"/>
      <c r="C791" s="51"/>
      <c r="D791" s="51"/>
      <c r="E791" s="51"/>
      <c r="F791" s="51"/>
      <c r="G791" s="51"/>
      <c r="H791" s="51"/>
      <c r="I791" s="61"/>
      <c r="J791" s="51"/>
      <c r="K791" s="109"/>
      <c r="L791" s="51"/>
      <c r="M791" s="51"/>
      <c r="N791" s="51"/>
      <c r="AO791" s="51"/>
      <c r="AP791" s="51"/>
    </row>
    <row r="792" spans="1:42" ht="15.75" customHeight="1" x14ac:dyDescent="0.35">
      <c r="A792" s="51"/>
      <c r="B792" s="51"/>
      <c r="C792" s="51"/>
      <c r="D792" s="51"/>
      <c r="E792" s="51"/>
      <c r="F792" s="51"/>
      <c r="G792" s="51"/>
      <c r="H792" s="51"/>
      <c r="I792" s="61"/>
      <c r="J792" s="51"/>
      <c r="K792" s="109"/>
      <c r="L792" s="51"/>
      <c r="M792" s="51"/>
      <c r="N792" s="51"/>
      <c r="AO792" s="51"/>
      <c r="AP792" s="51"/>
    </row>
    <row r="793" spans="1:42" ht="15.75" customHeight="1" x14ac:dyDescent="0.35">
      <c r="A793" s="51"/>
      <c r="B793" s="51"/>
      <c r="C793" s="51"/>
      <c r="D793" s="51"/>
      <c r="E793" s="51"/>
      <c r="F793" s="51"/>
      <c r="G793" s="51"/>
      <c r="H793" s="51"/>
      <c r="I793" s="61"/>
      <c r="J793" s="51"/>
      <c r="K793" s="109"/>
      <c r="L793" s="51"/>
      <c r="M793" s="51"/>
      <c r="N793" s="51"/>
      <c r="AO793" s="51"/>
      <c r="AP793" s="51"/>
    </row>
    <row r="794" spans="1:42" ht="15.75" customHeight="1" x14ac:dyDescent="0.35">
      <c r="A794" s="51"/>
      <c r="B794" s="51"/>
      <c r="C794" s="51"/>
      <c r="D794" s="51"/>
      <c r="E794" s="51"/>
      <c r="F794" s="51"/>
      <c r="G794" s="51"/>
      <c r="H794" s="51"/>
      <c r="I794" s="61"/>
      <c r="J794" s="51"/>
      <c r="K794" s="109"/>
      <c r="L794" s="51"/>
      <c r="M794" s="51"/>
      <c r="N794" s="51"/>
      <c r="AO794" s="51"/>
      <c r="AP794" s="51"/>
    </row>
    <row r="795" spans="1:42" ht="15.75" customHeight="1" x14ac:dyDescent="0.35">
      <c r="A795" s="51"/>
      <c r="B795" s="51"/>
      <c r="C795" s="51"/>
      <c r="D795" s="51"/>
      <c r="E795" s="51"/>
      <c r="F795" s="51"/>
      <c r="G795" s="51"/>
      <c r="H795" s="51"/>
      <c r="I795" s="61"/>
      <c r="J795" s="51"/>
      <c r="K795" s="109"/>
      <c r="L795" s="51"/>
      <c r="M795" s="51"/>
      <c r="N795" s="51"/>
      <c r="AO795" s="51"/>
      <c r="AP795" s="51"/>
    </row>
    <row r="796" spans="1:42" ht="15.75" customHeight="1" x14ac:dyDescent="0.35">
      <c r="A796" s="51"/>
      <c r="B796" s="51"/>
      <c r="C796" s="51"/>
      <c r="D796" s="51"/>
      <c r="E796" s="51"/>
      <c r="F796" s="51"/>
      <c r="G796" s="51"/>
      <c r="H796" s="51"/>
      <c r="I796" s="61"/>
      <c r="J796" s="51"/>
      <c r="K796" s="109"/>
      <c r="L796" s="51"/>
      <c r="M796" s="51"/>
      <c r="N796" s="51"/>
      <c r="AO796" s="51"/>
      <c r="AP796" s="51"/>
    </row>
    <row r="797" spans="1:42" ht="15.75" customHeight="1" x14ac:dyDescent="0.35">
      <c r="A797" s="51"/>
      <c r="B797" s="51"/>
      <c r="C797" s="51"/>
      <c r="D797" s="51"/>
      <c r="E797" s="51"/>
      <c r="F797" s="51"/>
      <c r="G797" s="51"/>
      <c r="H797" s="51"/>
      <c r="I797" s="61"/>
      <c r="J797" s="51"/>
      <c r="K797" s="109"/>
      <c r="L797" s="51"/>
      <c r="M797" s="51"/>
      <c r="N797" s="51"/>
      <c r="AO797" s="51"/>
      <c r="AP797" s="51"/>
    </row>
    <row r="798" spans="1:42" ht="15.75" customHeight="1" x14ac:dyDescent="0.35">
      <c r="A798" s="51"/>
      <c r="B798" s="51"/>
      <c r="C798" s="51"/>
      <c r="D798" s="51"/>
      <c r="E798" s="51"/>
      <c r="F798" s="51"/>
      <c r="G798" s="51"/>
      <c r="H798" s="51"/>
      <c r="I798" s="61"/>
      <c r="J798" s="51"/>
      <c r="K798" s="109"/>
      <c r="L798" s="51"/>
      <c r="M798" s="51"/>
      <c r="N798" s="51"/>
      <c r="AO798" s="51"/>
      <c r="AP798" s="51"/>
    </row>
    <row r="799" spans="1:42" ht="15.75" customHeight="1" x14ac:dyDescent="0.35">
      <c r="A799" s="51"/>
      <c r="B799" s="51"/>
      <c r="C799" s="51"/>
      <c r="D799" s="51"/>
      <c r="E799" s="51"/>
      <c r="F799" s="51"/>
      <c r="G799" s="51"/>
      <c r="H799" s="51"/>
      <c r="I799" s="61"/>
      <c r="J799" s="51"/>
      <c r="K799" s="109"/>
      <c r="L799" s="51"/>
      <c r="M799" s="51"/>
      <c r="N799" s="51"/>
      <c r="AO799" s="51"/>
      <c r="AP799" s="51"/>
    </row>
    <row r="800" spans="1:42" ht="15.75" customHeight="1" x14ac:dyDescent="0.35">
      <c r="A800" s="51"/>
      <c r="B800" s="51"/>
      <c r="C800" s="51"/>
      <c r="D800" s="51"/>
      <c r="E800" s="51"/>
      <c r="F800" s="51"/>
      <c r="G800" s="51"/>
      <c r="H800" s="51"/>
      <c r="I800" s="61"/>
      <c r="J800" s="51"/>
      <c r="K800" s="109"/>
      <c r="L800" s="51"/>
      <c r="M800" s="51"/>
      <c r="N800" s="51"/>
      <c r="AO800" s="51"/>
      <c r="AP800" s="51"/>
    </row>
    <row r="801" spans="1:42" ht="15.75" customHeight="1" x14ac:dyDescent="0.35">
      <c r="A801" s="51"/>
      <c r="B801" s="51"/>
      <c r="C801" s="51"/>
      <c r="D801" s="51"/>
      <c r="E801" s="51"/>
      <c r="F801" s="51"/>
      <c r="G801" s="51"/>
      <c r="H801" s="51"/>
      <c r="I801" s="61"/>
      <c r="J801" s="51"/>
      <c r="K801" s="109"/>
      <c r="L801" s="51"/>
      <c r="M801" s="51"/>
      <c r="N801" s="51"/>
      <c r="AO801" s="51"/>
      <c r="AP801" s="51"/>
    </row>
    <row r="802" spans="1:42" ht="15.75" customHeight="1" x14ac:dyDescent="0.35">
      <c r="A802" s="51"/>
      <c r="B802" s="51"/>
      <c r="C802" s="51"/>
      <c r="D802" s="51"/>
      <c r="E802" s="51"/>
      <c r="F802" s="51"/>
      <c r="G802" s="51"/>
      <c r="H802" s="51"/>
      <c r="I802" s="61"/>
      <c r="J802" s="51"/>
      <c r="K802" s="109"/>
      <c r="L802" s="51"/>
      <c r="M802" s="51"/>
      <c r="N802" s="51"/>
      <c r="AO802" s="51"/>
      <c r="AP802" s="51"/>
    </row>
    <row r="803" spans="1:42" ht="15.75" customHeight="1" x14ac:dyDescent="0.35">
      <c r="A803" s="51"/>
      <c r="B803" s="51"/>
      <c r="C803" s="51"/>
      <c r="D803" s="51"/>
      <c r="E803" s="51"/>
      <c r="F803" s="51"/>
      <c r="G803" s="51"/>
      <c r="H803" s="51"/>
      <c r="I803" s="61"/>
      <c r="J803" s="51"/>
      <c r="K803" s="109"/>
      <c r="L803" s="51"/>
      <c r="M803" s="51"/>
      <c r="N803" s="51"/>
      <c r="AO803" s="51"/>
      <c r="AP803" s="51"/>
    </row>
    <row r="804" spans="1:42" ht="15.75" customHeight="1" x14ac:dyDescent="0.35">
      <c r="A804" s="51"/>
      <c r="B804" s="51"/>
      <c r="C804" s="51"/>
      <c r="D804" s="51"/>
      <c r="E804" s="51"/>
      <c r="F804" s="51"/>
      <c r="G804" s="51"/>
      <c r="H804" s="51"/>
      <c r="I804" s="61"/>
      <c r="J804" s="51"/>
      <c r="K804" s="109"/>
      <c r="L804" s="51"/>
      <c r="M804" s="51"/>
      <c r="N804" s="51"/>
      <c r="AO804" s="51"/>
      <c r="AP804" s="51"/>
    </row>
    <row r="805" spans="1:42" ht="15.75" customHeight="1" x14ac:dyDescent="0.35">
      <c r="A805" s="51"/>
      <c r="B805" s="51"/>
      <c r="C805" s="51"/>
      <c r="D805" s="51"/>
      <c r="E805" s="51"/>
      <c r="F805" s="51"/>
      <c r="G805" s="51"/>
      <c r="H805" s="51"/>
      <c r="I805" s="61"/>
      <c r="J805" s="51"/>
      <c r="K805" s="109"/>
      <c r="L805" s="51"/>
      <c r="M805" s="51"/>
      <c r="N805" s="51"/>
      <c r="AO805" s="51"/>
      <c r="AP805" s="51"/>
    </row>
    <row r="806" spans="1:42" ht="15.75" customHeight="1" x14ac:dyDescent="0.35">
      <c r="A806" s="51"/>
      <c r="B806" s="51"/>
      <c r="C806" s="51"/>
      <c r="D806" s="51"/>
      <c r="E806" s="51"/>
      <c r="F806" s="51"/>
      <c r="G806" s="51"/>
      <c r="H806" s="51"/>
      <c r="I806" s="61"/>
      <c r="J806" s="51"/>
      <c r="K806" s="109"/>
      <c r="L806" s="51"/>
      <c r="M806" s="51"/>
      <c r="N806" s="51"/>
      <c r="AO806" s="51"/>
      <c r="AP806" s="51"/>
    </row>
    <row r="807" spans="1:42" ht="15.75" customHeight="1" x14ac:dyDescent="0.35">
      <c r="A807" s="51"/>
      <c r="B807" s="51"/>
      <c r="C807" s="51"/>
      <c r="D807" s="51"/>
      <c r="E807" s="51"/>
      <c r="F807" s="51"/>
      <c r="G807" s="51"/>
      <c r="H807" s="51"/>
      <c r="I807" s="61"/>
      <c r="J807" s="51"/>
      <c r="K807" s="109"/>
      <c r="L807" s="51"/>
      <c r="M807" s="51"/>
      <c r="N807" s="51"/>
      <c r="AO807" s="51"/>
      <c r="AP807" s="51"/>
    </row>
    <row r="808" spans="1:42" ht="15.75" customHeight="1" x14ac:dyDescent="0.35">
      <c r="A808" s="51"/>
      <c r="B808" s="51"/>
      <c r="C808" s="51"/>
      <c r="D808" s="51"/>
      <c r="E808" s="51"/>
      <c r="F808" s="51"/>
      <c r="G808" s="51"/>
      <c r="H808" s="51"/>
      <c r="I808" s="61"/>
      <c r="J808" s="51"/>
      <c r="K808" s="109"/>
      <c r="L808" s="51"/>
      <c r="M808" s="51"/>
      <c r="N808" s="51"/>
      <c r="AO808" s="51"/>
      <c r="AP808" s="51"/>
    </row>
    <row r="809" spans="1:42" ht="15.75" customHeight="1" x14ac:dyDescent="0.35">
      <c r="A809" s="51"/>
      <c r="B809" s="51"/>
      <c r="C809" s="51"/>
      <c r="D809" s="51"/>
      <c r="E809" s="51"/>
      <c r="F809" s="51"/>
      <c r="G809" s="51"/>
      <c r="H809" s="51"/>
      <c r="I809" s="61"/>
      <c r="J809" s="51"/>
      <c r="K809" s="109"/>
      <c r="L809" s="51"/>
      <c r="M809" s="51"/>
      <c r="N809" s="51"/>
      <c r="AO809" s="51"/>
      <c r="AP809" s="51"/>
    </row>
    <row r="810" spans="1:42" ht="15.75" customHeight="1" x14ac:dyDescent="0.35">
      <c r="A810" s="51"/>
      <c r="B810" s="51"/>
      <c r="C810" s="51"/>
      <c r="D810" s="51"/>
      <c r="E810" s="51"/>
      <c r="F810" s="51"/>
      <c r="G810" s="51"/>
      <c r="H810" s="51"/>
      <c r="I810" s="61"/>
      <c r="J810" s="51"/>
      <c r="K810" s="109"/>
      <c r="L810" s="51"/>
      <c r="M810" s="51"/>
      <c r="N810" s="51"/>
      <c r="AO810" s="51"/>
      <c r="AP810" s="51"/>
    </row>
    <row r="811" spans="1:42" ht="15.75" customHeight="1" x14ac:dyDescent="0.35">
      <c r="A811" s="51"/>
      <c r="B811" s="51"/>
      <c r="C811" s="51"/>
      <c r="D811" s="51"/>
      <c r="E811" s="51"/>
      <c r="F811" s="51"/>
      <c r="G811" s="51"/>
      <c r="H811" s="51"/>
      <c r="I811" s="61"/>
      <c r="J811" s="51"/>
      <c r="K811" s="109"/>
      <c r="L811" s="51"/>
      <c r="M811" s="51"/>
      <c r="N811" s="51"/>
      <c r="AO811" s="51"/>
      <c r="AP811" s="51"/>
    </row>
    <row r="812" spans="1:42" ht="15.75" customHeight="1" x14ac:dyDescent="0.35">
      <c r="A812" s="51"/>
      <c r="B812" s="51"/>
      <c r="C812" s="51"/>
      <c r="D812" s="51"/>
      <c r="E812" s="51"/>
      <c r="F812" s="51"/>
      <c r="G812" s="51"/>
      <c r="H812" s="51"/>
      <c r="I812" s="61"/>
      <c r="J812" s="51"/>
      <c r="K812" s="109"/>
      <c r="L812" s="51"/>
      <c r="M812" s="51"/>
      <c r="N812" s="51"/>
      <c r="AO812" s="51"/>
      <c r="AP812" s="51"/>
    </row>
    <row r="813" spans="1:42" ht="15.75" customHeight="1" x14ac:dyDescent="0.35">
      <c r="A813" s="51"/>
      <c r="B813" s="51"/>
      <c r="C813" s="51"/>
      <c r="D813" s="51"/>
      <c r="E813" s="51"/>
      <c r="F813" s="51"/>
      <c r="G813" s="51"/>
      <c r="H813" s="51"/>
      <c r="I813" s="61"/>
      <c r="J813" s="51"/>
      <c r="K813" s="109"/>
      <c r="L813" s="51"/>
      <c r="M813" s="51"/>
      <c r="N813" s="51"/>
      <c r="AO813" s="51"/>
      <c r="AP813" s="51"/>
    </row>
    <row r="814" spans="1:42" ht="15.75" customHeight="1" x14ac:dyDescent="0.35">
      <c r="A814" s="51"/>
      <c r="B814" s="51"/>
      <c r="C814" s="51"/>
      <c r="D814" s="51"/>
      <c r="E814" s="51"/>
      <c r="F814" s="51"/>
      <c r="G814" s="51"/>
      <c r="H814" s="51"/>
      <c r="I814" s="61"/>
      <c r="J814" s="51"/>
      <c r="K814" s="109"/>
      <c r="L814" s="51"/>
      <c r="M814" s="51"/>
      <c r="N814" s="51"/>
      <c r="AO814" s="51"/>
      <c r="AP814" s="51"/>
    </row>
    <row r="815" spans="1:42" ht="15.75" customHeight="1" x14ac:dyDescent="0.35">
      <c r="A815" s="51"/>
      <c r="B815" s="51"/>
      <c r="C815" s="51"/>
      <c r="D815" s="51"/>
      <c r="E815" s="51"/>
      <c r="F815" s="51"/>
      <c r="G815" s="51"/>
      <c r="H815" s="51"/>
      <c r="I815" s="61"/>
      <c r="J815" s="51"/>
      <c r="K815" s="109"/>
      <c r="L815" s="51"/>
      <c r="M815" s="51"/>
      <c r="N815" s="51"/>
      <c r="AO815" s="51"/>
      <c r="AP815" s="51"/>
    </row>
    <row r="816" spans="1:42" ht="15.75" customHeight="1" x14ac:dyDescent="0.35">
      <c r="A816" s="51"/>
      <c r="B816" s="51"/>
      <c r="C816" s="51"/>
      <c r="D816" s="51"/>
      <c r="E816" s="51"/>
      <c r="F816" s="51"/>
      <c r="G816" s="51"/>
      <c r="H816" s="51"/>
      <c r="I816" s="61"/>
      <c r="J816" s="51"/>
      <c r="K816" s="109"/>
      <c r="L816" s="51"/>
      <c r="M816" s="51"/>
      <c r="N816" s="51"/>
      <c r="AO816" s="51"/>
      <c r="AP816" s="51"/>
    </row>
    <row r="817" spans="1:42" ht="15.75" customHeight="1" x14ac:dyDescent="0.35">
      <c r="A817" s="51"/>
      <c r="B817" s="51"/>
      <c r="C817" s="51"/>
      <c r="D817" s="51"/>
      <c r="E817" s="51"/>
      <c r="F817" s="51"/>
      <c r="G817" s="51"/>
      <c r="H817" s="51"/>
      <c r="I817" s="61"/>
      <c r="J817" s="51"/>
      <c r="K817" s="109"/>
      <c r="L817" s="51"/>
      <c r="M817" s="51"/>
      <c r="N817" s="51"/>
      <c r="AO817" s="51"/>
      <c r="AP817" s="51"/>
    </row>
    <row r="818" spans="1:42" ht="15.75" customHeight="1" x14ac:dyDescent="0.35">
      <c r="A818" s="51"/>
      <c r="B818" s="51"/>
      <c r="C818" s="51"/>
      <c r="D818" s="51"/>
      <c r="E818" s="51"/>
      <c r="F818" s="51"/>
      <c r="G818" s="51"/>
      <c r="H818" s="51"/>
      <c r="I818" s="61"/>
      <c r="J818" s="51"/>
      <c r="K818" s="109"/>
      <c r="L818" s="51"/>
      <c r="M818" s="51"/>
      <c r="N818" s="51"/>
      <c r="AO818" s="51"/>
      <c r="AP818" s="51"/>
    </row>
    <row r="819" spans="1:42" ht="15.75" customHeight="1" x14ac:dyDescent="0.35">
      <c r="A819" s="51"/>
      <c r="B819" s="51"/>
      <c r="C819" s="51"/>
      <c r="D819" s="51"/>
      <c r="E819" s="51"/>
      <c r="F819" s="51"/>
      <c r="G819" s="51"/>
      <c r="H819" s="51"/>
      <c r="I819" s="61"/>
      <c r="J819" s="51"/>
      <c r="K819" s="109"/>
      <c r="L819" s="51"/>
      <c r="M819" s="51"/>
      <c r="N819" s="51"/>
      <c r="AO819" s="51"/>
      <c r="AP819" s="51"/>
    </row>
    <row r="820" spans="1:42" ht="15.75" customHeight="1" x14ac:dyDescent="0.35">
      <c r="A820" s="51"/>
      <c r="B820" s="51"/>
      <c r="C820" s="51"/>
      <c r="D820" s="51"/>
      <c r="E820" s="51"/>
      <c r="F820" s="51"/>
      <c r="G820" s="51"/>
      <c r="H820" s="51"/>
      <c r="I820" s="61"/>
      <c r="J820" s="51"/>
      <c r="K820" s="109"/>
      <c r="L820" s="51"/>
      <c r="M820" s="51"/>
      <c r="N820" s="51"/>
      <c r="AO820" s="51"/>
      <c r="AP820" s="51"/>
    </row>
    <row r="821" spans="1:42" ht="15.75" customHeight="1" x14ac:dyDescent="0.35">
      <c r="A821" s="51"/>
      <c r="B821" s="51"/>
      <c r="C821" s="51"/>
      <c r="D821" s="51"/>
      <c r="E821" s="51"/>
      <c r="F821" s="51"/>
      <c r="G821" s="51"/>
      <c r="H821" s="51"/>
      <c r="I821" s="61"/>
      <c r="J821" s="51"/>
      <c r="K821" s="109"/>
      <c r="L821" s="51"/>
      <c r="M821" s="51"/>
      <c r="N821" s="51"/>
      <c r="AO821" s="51"/>
      <c r="AP821" s="51"/>
    </row>
    <row r="822" spans="1:42" ht="15.75" customHeight="1" x14ac:dyDescent="0.35">
      <c r="A822" s="51"/>
      <c r="B822" s="51"/>
      <c r="C822" s="51"/>
      <c r="D822" s="51"/>
      <c r="E822" s="51"/>
      <c r="F822" s="51"/>
      <c r="G822" s="51"/>
      <c r="H822" s="51"/>
      <c r="I822" s="61"/>
      <c r="J822" s="51"/>
      <c r="K822" s="109"/>
      <c r="L822" s="51"/>
      <c r="M822" s="51"/>
      <c r="N822" s="51"/>
      <c r="AO822" s="51"/>
      <c r="AP822" s="51"/>
    </row>
    <row r="823" spans="1:42" ht="15.75" customHeight="1" x14ac:dyDescent="0.35">
      <c r="A823" s="51"/>
      <c r="B823" s="51"/>
      <c r="C823" s="51"/>
      <c r="D823" s="51"/>
      <c r="E823" s="51"/>
      <c r="F823" s="51"/>
      <c r="G823" s="51"/>
      <c r="H823" s="51"/>
      <c r="I823" s="61"/>
      <c r="J823" s="51"/>
      <c r="K823" s="109"/>
      <c r="L823" s="51"/>
      <c r="M823" s="51"/>
      <c r="N823" s="51"/>
      <c r="AO823" s="51"/>
      <c r="AP823" s="51"/>
    </row>
    <row r="824" spans="1:42" ht="15.75" customHeight="1" x14ac:dyDescent="0.35">
      <c r="A824" s="51"/>
      <c r="B824" s="51"/>
      <c r="C824" s="51"/>
      <c r="D824" s="51"/>
      <c r="E824" s="51"/>
      <c r="F824" s="51"/>
      <c r="G824" s="51"/>
      <c r="H824" s="51"/>
      <c r="I824" s="61"/>
      <c r="J824" s="51"/>
      <c r="K824" s="109"/>
      <c r="L824" s="51"/>
      <c r="M824" s="51"/>
      <c r="N824" s="51"/>
      <c r="AO824" s="51"/>
      <c r="AP824" s="51"/>
    </row>
    <row r="825" spans="1:42" ht="15.75" customHeight="1" x14ac:dyDescent="0.35">
      <c r="A825" s="51"/>
      <c r="B825" s="51"/>
      <c r="C825" s="51"/>
      <c r="D825" s="51"/>
      <c r="E825" s="51"/>
      <c r="F825" s="51"/>
      <c r="G825" s="51"/>
      <c r="H825" s="51"/>
      <c r="I825" s="61"/>
      <c r="J825" s="51"/>
      <c r="K825" s="109"/>
      <c r="L825" s="51"/>
      <c r="M825" s="51"/>
      <c r="N825" s="51"/>
      <c r="AO825" s="51"/>
      <c r="AP825" s="51"/>
    </row>
    <row r="826" spans="1:42" ht="15.75" customHeight="1" x14ac:dyDescent="0.35">
      <c r="A826" s="51"/>
      <c r="B826" s="51"/>
      <c r="C826" s="51"/>
      <c r="D826" s="51"/>
      <c r="E826" s="51"/>
      <c r="F826" s="51"/>
      <c r="G826" s="51"/>
      <c r="H826" s="51"/>
      <c r="I826" s="61"/>
      <c r="J826" s="51"/>
      <c r="K826" s="109"/>
      <c r="L826" s="51"/>
      <c r="M826" s="51"/>
      <c r="N826" s="51"/>
      <c r="AO826" s="51"/>
      <c r="AP826" s="51"/>
    </row>
    <row r="827" spans="1:42" ht="15.75" customHeight="1" x14ac:dyDescent="0.35">
      <c r="A827" s="51"/>
      <c r="B827" s="51"/>
      <c r="C827" s="51"/>
      <c r="D827" s="51"/>
      <c r="E827" s="51"/>
      <c r="F827" s="51"/>
      <c r="G827" s="51"/>
      <c r="H827" s="51"/>
      <c r="I827" s="61"/>
      <c r="J827" s="51"/>
      <c r="K827" s="109"/>
      <c r="L827" s="51"/>
      <c r="M827" s="51"/>
      <c r="N827" s="51"/>
      <c r="AO827" s="51"/>
      <c r="AP827" s="51"/>
    </row>
    <row r="828" spans="1:42" ht="15.75" customHeight="1" x14ac:dyDescent="0.35">
      <c r="A828" s="51"/>
      <c r="B828" s="51"/>
      <c r="C828" s="51"/>
      <c r="D828" s="51"/>
      <c r="E828" s="51"/>
      <c r="F828" s="51"/>
      <c r="G828" s="51"/>
      <c r="H828" s="51"/>
      <c r="I828" s="61"/>
      <c r="J828" s="51"/>
      <c r="K828" s="109"/>
      <c r="L828" s="51"/>
      <c r="M828" s="51"/>
      <c r="N828" s="51"/>
      <c r="AO828" s="51"/>
      <c r="AP828" s="51"/>
    </row>
    <row r="829" spans="1:42" ht="15.75" customHeight="1" x14ac:dyDescent="0.35">
      <c r="A829" s="51"/>
      <c r="B829" s="51"/>
      <c r="C829" s="51"/>
      <c r="D829" s="51"/>
      <c r="E829" s="51"/>
      <c r="F829" s="51"/>
      <c r="G829" s="51"/>
      <c r="H829" s="51"/>
      <c r="I829" s="61"/>
      <c r="J829" s="51"/>
      <c r="K829" s="109"/>
      <c r="L829" s="51"/>
      <c r="M829" s="51"/>
      <c r="N829" s="51"/>
      <c r="AO829" s="51"/>
      <c r="AP829" s="51"/>
    </row>
    <row r="830" spans="1:42" ht="15.75" customHeight="1" x14ac:dyDescent="0.35">
      <c r="A830" s="51"/>
      <c r="B830" s="51"/>
      <c r="C830" s="51"/>
      <c r="D830" s="51"/>
      <c r="E830" s="51"/>
      <c r="F830" s="51"/>
      <c r="G830" s="51"/>
      <c r="H830" s="51"/>
      <c r="I830" s="61"/>
      <c r="J830" s="51"/>
      <c r="K830" s="109"/>
      <c r="L830" s="51"/>
      <c r="M830" s="51"/>
      <c r="N830" s="51"/>
      <c r="AO830" s="51"/>
      <c r="AP830" s="51"/>
    </row>
    <row r="831" spans="1:42" ht="15.75" customHeight="1" x14ac:dyDescent="0.35">
      <c r="A831" s="51"/>
      <c r="B831" s="51"/>
      <c r="C831" s="51"/>
      <c r="D831" s="51"/>
      <c r="E831" s="51"/>
      <c r="F831" s="51"/>
      <c r="G831" s="51"/>
      <c r="H831" s="51"/>
      <c r="I831" s="61"/>
      <c r="J831" s="51"/>
      <c r="K831" s="109"/>
      <c r="L831" s="51"/>
      <c r="M831" s="51"/>
      <c r="N831" s="51"/>
      <c r="AO831" s="51"/>
      <c r="AP831" s="51"/>
    </row>
    <row r="832" spans="1:42" ht="15.75" customHeight="1" x14ac:dyDescent="0.35">
      <c r="A832" s="51"/>
      <c r="B832" s="51"/>
      <c r="C832" s="51"/>
      <c r="D832" s="51"/>
      <c r="E832" s="51"/>
      <c r="F832" s="51"/>
      <c r="G832" s="51"/>
      <c r="H832" s="51"/>
      <c r="I832" s="61"/>
      <c r="J832" s="51"/>
      <c r="K832" s="109"/>
      <c r="L832" s="51"/>
      <c r="M832" s="51"/>
      <c r="N832" s="51"/>
      <c r="AO832" s="51"/>
      <c r="AP832" s="51"/>
    </row>
    <row r="833" spans="1:42" ht="15.75" customHeight="1" x14ac:dyDescent="0.35">
      <c r="A833" s="51"/>
      <c r="B833" s="51"/>
      <c r="C833" s="51"/>
      <c r="D833" s="51"/>
      <c r="E833" s="51"/>
      <c r="F833" s="51"/>
      <c r="G833" s="51"/>
      <c r="H833" s="51"/>
      <c r="I833" s="61"/>
      <c r="J833" s="51"/>
      <c r="K833" s="109"/>
      <c r="L833" s="51"/>
      <c r="M833" s="51"/>
      <c r="N833" s="51"/>
      <c r="AO833" s="51"/>
      <c r="AP833" s="51"/>
    </row>
    <row r="834" spans="1:42" ht="15.75" customHeight="1" x14ac:dyDescent="0.35">
      <c r="A834" s="51"/>
      <c r="B834" s="51"/>
      <c r="C834" s="51"/>
      <c r="D834" s="51"/>
      <c r="E834" s="51"/>
      <c r="F834" s="51"/>
      <c r="G834" s="51"/>
      <c r="H834" s="51"/>
      <c r="I834" s="61"/>
      <c r="J834" s="51"/>
      <c r="K834" s="109"/>
      <c r="L834" s="51"/>
      <c r="M834" s="51"/>
      <c r="N834" s="51"/>
      <c r="AO834" s="51"/>
      <c r="AP834" s="51"/>
    </row>
    <row r="835" spans="1:42" ht="15.75" customHeight="1" x14ac:dyDescent="0.35">
      <c r="A835" s="51"/>
      <c r="B835" s="51"/>
      <c r="C835" s="51"/>
      <c r="D835" s="51"/>
      <c r="E835" s="51"/>
      <c r="F835" s="51"/>
      <c r="G835" s="51"/>
      <c r="H835" s="51"/>
      <c r="I835" s="61"/>
      <c r="J835" s="51"/>
      <c r="K835" s="109"/>
      <c r="L835" s="51"/>
      <c r="M835" s="51"/>
      <c r="N835" s="51"/>
      <c r="AO835" s="51"/>
      <c r="AP835" s="51"/>
    </row>
    <row r="836" spans="1:42" ht="15.75" customHeight="1" x14ac:dyDescent="0.35">
      <c r="A836" s="51"/>
      <c r="B836" s="51"/>
      <c r="C836" s="51"/>
      <c r="D836" s="51"/>
      <c r="E836" s="51"/>
      <c r="F836" s="51"/>
      <c r="G836" s="51"/>
      <c r="H836" s="51"/>
      <c r="I836" s="61"/>
      <c r="J836" s="51"/>
      <c r="K836" s="109"/>
      <c r="L836" s="51"/>
      <c r="M836" s="51"/>
      <c r="N836" s="51"/>
      <c r="AO836" s="51"/>
      <c r="AP836" s="51"/>
    </row>
    <row r="837" spans="1:42" ht="15.75" customHeight="1" x14ac:dyDescent="0.35">
      <c r="A837" s="51"/>
      <c r="B837" s="51"/>
      <c r="C837" s="51"/>
      <c r="D837" s="51"/>
      <c r="E837" s="51"/>
      <c r="F837" s="51"/>
      <c r="G837" s="51"/>
      <c r="H837" s="51"/>
      <c r="I837" s="61"/>
      <c r="J837" s="51"/>
      <c r="K837" s="109"/>
      <c r="L837" s="51"/>
      <c r="M837" s="51"/>
      <c r="N837" s="51"/>
      <c r="AO837" s="51"/>
      <c r="AP837" s="51"/>
    </row>
    <row r="838" spans="1:42" ht="15.75" customHeight="1" x14ac:dyDescent="0.35">
      <c r="A838" s="51"/>
      <c r="B838" s="51"/>
      <c r="C838" s="51"/>
      <c r="D838" s="51"/>
      <c r="E838" s="51"/>
      <c r="F838" s="51"/>
      <c r="G838" s="51"/>
      <c r="H838" s="51"/>
      <c r="I838" s="61"/>
      <c r="J838" s="51"/>
      <c r="K838" s="109"/>
      <c r="L838" s="51"/>
      <c r="M838" s="51"/>
      <c r="N838" s="51"/>
      <c r="AO838" s="51"/>
      <c r="AP838" s="51"/>
    </row>
    <row r="839" spans="1:42" ht="15.75" customHeight="1" x14ac:dyDescent="0.35">
      <c r="A839" s="51"/>
      <c r="B839" s="51"/>
      <c r="C839" s="51"/>
      <c r="D839" s="51"/>
      <c r="E839" s="51"/>
      <c r="F839" s="51"/>
      <c r="G839" s="51"/>
      <c r="H839" s="51"/>
      <c r="I839" s="61"/>
      <c r="J839" s="51"/>
      <c r="K839" s="109"/>
      <c r="L839" s="51"/>
      <c r="M839" s="51"/>
      <c r="N839" s="51"/>
      <c r="AO839" s="51"/>
      <c r="AP839" s="51"/>
    </row>
    <row r="840" spans="1:42" ht="15.75" customHeight="1" x14ac:dyDescent="0.35">
      <c r="A840" s="51"/>
      <c r="B840" s="51"/>
      <c r="C840" s="51"/>
      <c r="D840" s="51"/>
      <c r="E840" s="51"/>
      <c r="F840" s="51"/>
      <c r="G840" s="51"/>
      <c r="H840" s="51"/>
      <c r="I840" s="61"/>
      <c r="J840" s="51"/>
      <c r="K840" s="109"/>
      <c r="L840" s="51"/>
      <c r="M840" s="51"/>
      <c r="N840" s="51"/>
      <c r="AO840" s="51"/>
      <c r="AP840" s="51"/>
    </row>
    <row r="841" spans="1:42" ht="15.75" customHeight="1" x14ac:dyDescent="0.35">
      <c r="A841" s="51"/>
      <c r="B841" s="51"/>
      <c r="C841" s="51"/>
      <c r="D841" s="51"/>
      <c r="E841" s="51"/>
      <c r="F841" s="51"/>
      <c r="G841" s="51"/>
      <c r="H841" s="51"/>
      <c r="I841" s="61"/>
      <c r="J841" s="51"/>
      <c r="K841" s="109"/>
      <c r="L841" s="51"/>
      <c r="M841" s="51"/>
      <c r="N841" s="51"/>
      <c r="AO841" s="51"/>
      <c r="AP841" s="51"/>
    </row>
    <row r="842" spans="1:42" ht="15.75" customHeight="1" x14ac:dyDescent="0.35">
      <c r="A842" s="51"/>
      <c r="B842" s="51"/>
      <c r="C842" s="51"/>
      <c r="D842" s="51"/>
      <c r="E842" s="51"/>
      <c r="F842" s="51"/>
      <c r="G842" s="51"/>
      <c r="H842" s="51"/>
      <c r="I842" s="61"/>
      <c r="J842" s="51"/>
      <c r="K842" s="109"/>
      <c r="L842" s="51"/>
      <c r="M842" s="51"/>
      <c r="N842" s="51"/>
      <c r="AO842" s="51"/>
      <c r="AP842" s="51"/>
    </row>
    <row r="843" spans="1:42" ht="15.75" customHeight="1" x14ac:dyDescent="0.35">
      <c r="A843" s="51"/>
      <c r="B843" s="51"/>
      <c r="C843" s="51"/>
      <c r="D843" s="51"/>
      <c r="E843" s="51"/>
      <c r="F843" s="51"/>
      <c r="G843" s="51"/>
      <c r="H843" s="51"/>
      <c r="I843" s="61"/>
      <c r="J843" s="51"/>
      <c r="K843" s="109"/>
      <c r="L843" s="51"/>
      <c r="M843" s="51"/>
      <c r="N843" s="51"/>
      <c r="AO843" s="51"/>
      <c r="AP843" s="51"/>
    </row>
    <row r="844" spans="1:42" ht="15.75" customHeight="1" x14ac:dyDescent="0.35">
      <c r="A844" s="51"/>
      <c r="B844" s="51"/>
      <c r="C844" s="51"/>
      <c r="D844" s="51"/>
      <c r="E844" s="51"/>
      <c r="F844" s="51"/>
      <c r="G844" s="51"/>
      <c r="H844" s="51"/>
      <c r="I844" s="61"/>
      <c r="J844" s="51"/>
      <c r="K844" s="109"/>
      <c r="L844" s="51"/>
      <c r="M844" s="51"/>
      <c r="N844" s="51"/>
      <c r="AO844" s="51"/>
      <c r="AP844" s="51"/>
    </row>
    <row r="845" spans="1:42" ht="15.75" customHeight="1" x14ac:dyDescent="0.35">
      <c r="A845" s="51"/>
      <c r="B845" s="51"/>
      <c r="C845" s="51"/>
      <c r="D845" s="51"/>
      <c r="E845" s="51"/>
      <c r="F845" s="51"/>
      <c r="G845" s="51"/>
      <c r="H845" s="51"/>
      <c r="I845" s="61"/>
      <c r="J845" s="51"/>
      <c r="K845" s="109"/>
      <c r="L845" s="51"/>
      <c r="M845" s="51"/>
      <c r="N845" s="51"/>
      <c r="AO845" s="51"/>
      <c r="AP845" s="51"/>
    </row>
    <row r="846" spans="1:42" ht="15.75" customHeight="1" x14ac:dyDescent="0.35">
      <c r="A846" s="51"/>
      <c r="B846" s="51"/>
      <c r="C846" s="51"/>
      <c r="D846" s="51"/>
      <c r="E846" s="51"/>
      <c r="F846" s="51"/>
      <c r="G846" s="51"/>
      <c r="H846" s="51"/>
      <c r="I846" s="61"/>
      <c r="J846" s="51"/>
      <c r="K846" s="109"/>
      <c r="L846" s="51"/>
      <c r="M846" s="51"/>
      <c r="N846" s="51"/>
      <c r="AO846" s="51"/>
      <c r="AP846" s="51"/>
    </row>
    <row r="847" spans="1:42" ht="15.75" customHeight="1" x14ac:dyDescent="0.35">
      <c r="A847" s="51"/>
      <c r="B847" s="51"/>
      <c r="C847" s="51"/>
      <c r="D847" s="51"/>
      <c r="E847" s="51"/>
      <c r="F847" s="51"/>
      <c r="G847" s="51"/>
      <c r="H847" s="51"/>
      <c r="I847" s="61"/>
      <c r="J847" s="51"/>
      <c r="K847" s="109"/>
      <c r="L847" s="51"/>
      <c r="M847" s="51"/>
      <c r="N847" s="51"/>
      <c r="AO847" s="51"/>
      <c r="AP847" s="51"/>
    </row>
    <row r="848" spans="1:42" ht="15.75" customHeight="1" x14ac:dyDescent="0.35">
      <c r="A848" s="51"/>
      <c r="B848" s="51"/>
      <c r="C848" s="51"/>
      <c r="D848" s="51"/>
      <c r="E848" s="51"/>
      <c r="F848" s="51"/>
      <c r="G848" s="51"/>
      <c r="H848" s="51"/>
      <c r="I848" s="61"/>
      <c r="J848" s="51"/>
      <c r="K848" s="109"/>
      <c r="L848" s="51"/>
      <c r="M848" s="51"/>
      <c r="N848" s="51"/>
      <c r="AO848" s="51"/>
      <c r="AP848" s="51"/>
    </row>
    <row r="849" spans="1:42" ht="15.75" customHeight="1" x14ac:dyDescent="0.35">
      <c r="A849" s="51"/>
      <c r="B849" s="51"/>
      <c r="C849" s="51"/>
      <c r="D849" s="51"/>
      <c r="E849" s="51"/>
      <c r="F849" s="51"/>
      <c r="G849" s="51"/>
      <c r="H849" s="51"/>
      <c r="I849" s="61"/>
      <c r="J849" s="51"/>
      <c r="K849" s="109"/>
      <c r="L849" s="51"/>
      <c r="M849" s="51"/>
      <c r="N849" s="51"/>
      <c r="AO849" s="51"/>
      <c r="AP849" s="51"/>
    </row>
    <row r="850" spans="1:42" ht="15.75" customHeight="1" x14ac:dyDescent="0.35">
      <c r="A850" s="51"/>
      <c r="B850" s="51"/>
      <c r="C850" s="51"/>
      <c r="D850" s="51"/>
      <c r="E850" s="51"/>
      <c r="F850" s="51"/>
      <c r="G850" s="51"/>
      <c r="H850" s="51"/>
      <c r="I850" s="61"/>
      <c r="J850" s="51"/>
      <c r="K850" s="109"/>
      <c r="L850" s="51"/>
      <c r="M850" s="51"/>
      <c r="N850" s="51"/>
      <c r="AO850" s="51"/>
      <c r="AP850" s="51"/>
    </row>
    <row r="851" spans="1:42" ht="15.75" customHeight="1" x14ac:dyDescent="0.35">
      <c r="A851" s="51"/>
      <c r="B851" s="51"/>
      <c r="C851" s="51"/>
      <c r="D851" s="51"/>
      <c r="E851" s="51"/>
      <c r="F851" s="51"/>
      <c r="G851" s="51"/>
      <c r="H851" s="51"/>
      <c r="I851" s="61"/>
      <c r="J851" s="51"/>
      <c r="K851" s="109"/>
      <c r="L851" s="51"/>
      <c r="M851" s="51"/>
      <c r="N851" s="51"/>
      <c r="AO851" s="51"/>
      <c r="AP851" s="51"/>
    </row>
    <row r="852" spans="1:42" ht="15.75" customHeight="1" x14ac:dyDescent="0.35">
      <c r="A852" s="51"/>
      <c r="B852" s="51"/>
      <c r="C852" s="51"/>
      <c r="D852" s="51"/>
      <c r="E852" s="51"/>
      <c r="F852" s="51"/>
      <c r="G852" s="51"/>
      <c r="H852" s="51"/>
      <c r="I852" s="61"/>
      <c r="J852" s="51"/>
      <c r="K852" s="109"/>
      <c r="L852" s="51"/>
      <c r="M852" s="51"/>
      <c r="N852" s="51"/>
      <c r="AO852" s="51"/>
      <c r="AP852" s="51"/>
    </row>
    <row r="853" spans="1:42" ht="15.75" customHeight="1" x14ac:dyDescent="0.35">
      <c r="A853" s="51"/>
      <c r="B853" s="51"/>
      <c r="C853" s="51"/>
      <c r="D853" s="51"/>
      <c r="E853" s="51"/>
      <c r="F853" s="51"/>
      <c r="G853" s="51"/>
      <c r="H853" s="51"/>
      <c r="I853" s="61"/>
      <c r="J853" s="51"/>
      <c r="K853" s="109"/>
      <c r="L853" s="51"/>
      <c r="M853" s="51"/>
      <c r="N853" s="51"/>
      <c r="AO853" s="51"/>
      <c r="AP853" s="51"/>
    </row>
    <row r="854" spans="1:42" ht="15.75" customHeight="1" x14ac:dyDescent="0.35">
      <c r="A854" s="51"/>
      <c r="B854" s="51"/>
      <c r="C854" s="51"/>
      <c r="D854" s="51"/>
      <c r="E854" s="51"/>
      <c r="F854" s="51"/>
      <c r="G854" s="51"/>
      <c r="H854" s="51"/>
      <c r="I854" s="61"/>
      <c r="J854" s="51"/>
      <c r="K854" s="109"/>
      <c r="L854" s="51"/>
      <c r="M854" s="51"/>
      <c r="N854" s="51"/>
      <c r="AO854" s="51"/>
      <c r="AP854" s="51"/>
    </row>
    <row r="855" spans="1:42" ht="15.75" customHeight="1" x14ac:dyDescent="0.35">
      <c r="A855" s="51"/>
      <c r="B855" s="51"/>
      <c r="C855" s="51"/>
      <c r="D855" s="51"/>
      <c r="E855" s="51"/>
      <c r="F855" s="51"/>
      <c r="G855" s="51"/>
      <c r="H855" s="51"/>
      <c r="I855" s="61"/>
      <c r="J855" s="51"/>
      <c r="K855" s="109"/>
      <c r="L855" s="51"/>
      <c r="M855" s="51"/>
      <c r="N855" s="51"/>
      <c r="AO855" s="51"/>
      <c r="AP855" s="51"/>
    </row>
    <row r="856" spans="1:42" ht="15.75" customHeight="1" x14ac:dyDescent="0.35">
      <c r="A856" s="51"/>
      <c r="B856" s="51"/>
      <c r="C856" s="51"/>
      <c r="D856" s="51"/>
      <c r="E856" s="51"/>
      <c r="F856" s="51"/>
      <c r="G856" s="51"/>
      <c r="H856" s="51"/>
      <c r="I856" s="61"/>
      <c r="J856" s="51"/>
      <c r="K856" s="109"/>
      <c r="L856" s="51"/>
      <c r="M856" s="51"/>
      <c r="N856" s="51"/>
      <c r="AO856" s="51"/>
      <c r="AP856" s="51"/>
    </row>
    <row r="857" spans="1:42" ht="15.75" customHeight="1" x14ac:dyDescent="0.35">
      <c r="A857" s="51"/>
      <c r="B857" s="51"/>
      <c r="C857" s="51"/>
      <c r="D857" s="51"/>
      <c r="E857" s="51"/>
      <c r="F857" s="51"/>
      <c r="G857" s="51"/>
      <c r="H857" s="51"/>
      <c r="I857" s="61"/>
      <c r="J857" s="51"/>
      <c r="K857" s="109"/>
      <c r="L857" s="51"/>
      <c r="M857" s="51"/>
      <c r="N857" s="51"/>
      <c r="AO857" s="51"/>
      <c r="AP857" s="51"/>
    </row>
    <row r="858" spans="1:42" ht="15.75" customHeight="1" x14ac:dyDescent="0.35">
      <c r="A858" s="51"/>
      <c r="B858" s="51"/>
      <c r="C858" s="51"/>
      <c r="D858" s="51"/>
      <c r="E858" s="51"/>
      <c r="F858" s="51"/>
      <c r="G858" s="51"/>
      <c r="H858" s="51"/>
      <c r="I858" s="61"/>
      <c r="J858" s="51"/>
      <c r="K858" s="109"/>
      <c r="L858" s="51"/>
      <c r="M858" s="51"/>
      <c r="N858" s="51"/>
      <c r="AO858" s="51"/>
      <c r="AP858" s="51"/>
    </row>
    <row r="859" spans="1:42" ht="15.75" customHeight="1" x14ac:dyDescent="0.35">
      <c r="A859" s="51"/>
      <c r="B859" s="51"/>
      <c r="C859" s="51"/>
      <c r="D859" s="51"/>
      <c r="E859" s="51"/>
      <c r="F859" s="51"/>
      <c r="G859" s="51"/>
      <c r="H859" s="51"/>
      <c r="I859" s="61"/>
      <c r="J859" s="51"/>
      <c r="K859" s="109"/>
      <c r="L859" s="51"/>
      <c r="M859" s="51"/>
      <c r="N859" s="51"/>
      <c r="AO859" s="51"/>
      <c r="AP859" s="51"/>
    </row>
    <row r="860" spans="1:42" ht="15.75" customHeight="1" x14ac:dyDescent="0.35">
      <c r="A860" s="51"/>
      <c r="B860" s="51"/>
      <c r="C860" s="51"/>
      <c r="D860" s="51"/>
      <c r="E860" s="51"/>
      <c r="F860" s="51"/>
      <c r="G860" s="51"/>
      <c r="H860" s="51"/>
      <c r="I860" s="61"/>
      <c r="J860" s="51"/>
      <c r="K860" s="109"/>
      <c r="L860" s="51"/>
      <c r="M860" s="51"/>
      <c r="N860" s="51"/>
      <c r="AO860" s="51"/>
      <c r="AP860" s="51"/>
    </row>
    <row r="861" spans="1:42" ht="15.75" customHeight="1" x14ac:dyDescent="0.35">
      <c r="A861" s="51"/>
      <c r="B861" s="51"/>
      <c r="C861" s="51"/>
      <c r="D861" s="51"/>
      <c r="E861" s="51"/>
      <c r="F861" s="51"/>
      <c r="G861" s="51"/>
      <c r="H861" s="51"/>
      <c r="I861" s="61"/>
      <c r="J861" s="51"/>
      <c r="K861" s="109"/>
      <c r="L861" s="51"/>
      <c r="M861" s="51"/>
      <c r="N861" s="51"/>
      <c r="AO861" s="51"/>
      <c r="AP861" s="51"/>
    </row>
    <row r="862" spans="1:42" ht="15.75" customHeight="1" x14ac:dyDescent="0.35">
      <c r="A862" s="51"/>
      <c r="B862" s="51"/>
      <c r="C862" s="51"/>
      <c r="D862" s="51"/>
      <c r="E862" s="51"/>
      <c r="F862" s="51"/>
      <c r="G862" s="51"/>
      <c r="H862" s="51"/>
      <c r="I862" s="61"/>
      <c r="J862" s="51"/>
      <c r="K862" s="109"/>
      <c r="L862" s="51"/>
      <c r="M862" s="51"/>
      <c r="N862" s="51"/>
      <c r="AO862" s="51"/>
      <c r="AP862" s="51"/>
    </row>
    <row r="863" spans="1:42" ht="15.75" customHeight="1" x14ac:dyDescent="0.35">
      <c r="A863" s="51"/>
      <c r="B863" s="51"/>
      <c r="C863" s="51"/>
      <c r="D863" s="51"/>
      <c r="E863" s="51"/>
      <c r="F863" s="51"/>
      <c r="G863" s="51"/>
      <c r="H863" s="51"/>
      <c r="I863" s="61"/>
      <c r="J863" s="51"/>
      <c r="K863" s="109"/>
      <c r="L863" s="51"/>
      <c r="M863" s="51"/>
      <c r="N863" s="51"/>
      <c r="AO863" s="51"/>
      <c r="AP863" s="51"/>
    </row>
    <row r="864" spans="1:42" ht="15.75" customHeight="1" x14ac:dyDescent="0.35">
      <c r="A864" s="51"/>
      <c r="B864" s="51"/>
      <c r="C864" s="51"/>
      <c r="D864" s="51"/>
      <c r="E864" s="51"/>
      <c r="F864" s="51"/>
      <c r="G864" s="51"/>
      <c r="H864" s="51"/>
      <c r="I864" s="61"/>
      <c r="J864" s="51"/>
      <c r="K864" s="109"/>
      <c r="L864" s="51"/>
      <c r="M864" s="51"/>
      <c r="N864" s="51"/>
      <c r="AO864" s="51"/>
      <c r="AP864" s="51"/>
    </row>
    <row r="865" spans="1:42" ht="15.75" customHeight="1" x14ac:dyDescent="0.35">
      <c r="A865" s="51"/>
      <c r="B865" s="51"/>
      <c r="C865" s="51"/>
      <c r="D865" s="51"/>
      <c r="E865" s="51"/>
      <c r="F865" s="51"/>
      <c r="G865" s="51"/>
      <c r="H865" s="51"/>
      <c r="I865" s="61"/>
      <c r="J865" s="51"/>
      <c r="K865" s="109"/>
      <c r="L865" s="51"/>
      <c r="M865" s="51"/>
      <c r="N865" s="51"/>
      <c r="AO865" s="51"/>
      <c r="AP865" s="51"/>
    </row>
    <row r="866" spans="1:42" ht="15.75" customHeight="1" x14ac:dyDescent="0.35">
      <c r="A866" s="51"/>
      <c r="B866" s="51"/>
      <c r="C866" s="51"/>
      <c r="D866" s="51"/>
      <c r="E866" s="51"/>
      <c r="F866" s="51"/>
      <c r="G866" s="51"/>
      <c r="H866" s="51"/>
      <c r="I866" s="61"/>
      <c r="J866" s="51"/>
      <c r="K866" s="109"/>
      <c r="L866" s="51"/>
      <c r="M866" s="51"/>
      <c r="N866" s="51"/>
      <c r="AO866" s="51"/>
      <c r="AP866" s="51"/>
    </row>
    <row r="867" spans="1:42" ht="15.75" customHeight="1" x14ac:dyDescent="0.35">
      <c r="A867" s="51"/>
      <c r="B867" s="51"/>
      <c r="C867" s="51"/>
      <c r="D867" s="51"/>
      <c r="E867" s="51"/>
      <c r="F867" s="51"/>
      <c r="G867" s="51"/>
      <c r="H867" s="51"/>
      <c r="I867" s="61"/>
      <c r="J867" s="51"/>
      <c r="K867" s="109"/>
      <c r="L867" s="51"/>
      <c r="M867" s="51"/>
      <c r="N867" s="51"/>
      <c r="AO867" s="51"/>
      <c r="AP867" s="51"/>
    </row>
    <row r="868" spans="1:42" ht="15.75" customHeight="1" x14ac:dyDescent="0.35">
      <c r="A868" s="51"/>
      <c r="B868" s="51"/>
      <c r="C868" s="51"/>
      <c r="D868" s="51"/>
      <c r="E868" s="51"/>
      <c r="F868" s="51"/>
      <c r="G868" s="51"/>
      <c r="H868" s="51"/>
      <c r="I868" s="61"/>
      <c r="J868" s="51"/>
      <c r="K868" s="109"/>
      <c r="L868" s="51"/>
      <c r="M868" s="51"/>
      <c r="N868" s="51"/>
      <c r="AO868" s="51"/>
      <c r="AP868" s="51"/>
    </row>
    <row r="869" spans="1:42" ht="15.75" customHeight="1" x14ac:dyDescent="0.35">
      <c r="A869" s="51"/>
      <c r="B869" s="51"/>
      <c r="C869" s="51"/>
      <c r="D869" s="51"/>
      <c r="E869" s="51"/>
      <c r="F869" s="51"/>
      <c r="G869" s="51"/>
      <c r="H869" s="51"/>
      <c r="I869" s="61"/>
      <c r="J869" s="51"/>
      <c r="K869" s="109"/>
      <c r="L869" s="51"/>
      <c r="M869" s="51"/>
      <c r="N869" s="51"/>
      <c r="AO869" s="51"/>
      <c r="AP869" s="51"/>
    </row>
    <row r="870" spans="1:42" ht="15.75" customHeight="1" x14ac:dyDescent="0.35">
      <c r="A870" s="51"/>
      <c r="B870" s="51"/>
      <c r="C870" s="51"/>
      <c r="D870" s="51"/>
      <c r="E870" s="51"/>
      <c r="F870" s="51"/>
      <c r="G870" s="51"/>
      <c r="H870" s="51"/>
      <c r="I870" s="61"/>
      <c r="J870" s="51"/>
      <c r="K870" s="109"/>
      <c r="L870" s="51"/>
      <c r="M870" s="51"/>
      <c r="N870" s="51"/>
      <c r="AO870" s="51"/>
      <c r="AP870" s="51"/>
    </row>
    <row r="871" spans="1:42" ht="15.75" customHeight="1" x14ac:dyDescent="0.35">
      <c r="A871" s="51"/>
      <c r="B871" s="51"/>
      <c r="C871" s="51"/>
      <c r="D871" s="51"/>
      <c r="E871" s="51"/>
      <c r="F871" s="51"/>
      <c r="G871" s="51"/>
      <c r="H871" s="51"/>
      <c r="I871" s="61"/>
      <c r="J871" s="51"/>
      <c r="K871" s="109"/>
      <c r="L871" s="51"/>
      <c r="M871" s="51"/>
      <c r="N871" s="51"/>
      <c r="AO871" s="51"/>
      <c r="AP871" s="51"/>
    </row>
    <row r="872" spans="1:42" ht="15.75" customHeight="1" x14ac:dyDescent="0.35">
      <c r="A872" s="51"/>
      <c r="B872" s="51"/>
      <c r="C872" s="51"/>
      <c r="D872" s="51"/>
      <c r="E872" s="51"/>
      <c r="F872" s="51"/>
      <c r="G872" s="51"/>
      <c r="H872" s="51"/>
      <c r="I872" s="61"/>
      <c r="J872" s="51"/>
      <c r="K872" s="109"/>
      <c r="L872" s="51"/>
      <c r="M872" s="51"/>
      <c r="N872" s="51"/>
      <c r="AO872" s="51"/>
      <c r="AP872" s="51"/>
    </row>
    <row r="873" spans="1:42" ht="15.75" customHeight="1" x14ac:dyDescent="0.35">
      <c r="A873" s="51"/>
      <c r="B873" s="51"/>
      <c r="C873" s="51"/>
      <c r="D873" s="51"/>
      <c r="E873" s="51"/>
      <c r="F873" s="51"/>
      <c r="G873" s="51"/>
      <c r="H873" s="51"/>
      <c r="I873" s="61"/>
      <c r="J873" s="51"/>
      <c r="K873" s="109"/>
      <c r="L873" s="51"/>
      <c r="M873" s="51"/>
      <c r="N873" s="51"/>
      <c r="AO873" s="51"/>
      <c r="AP873" s="51"/>
    </row>
    <row r="874" spans="1:42" ht="15.75" customHeight="1" x14ac:dyDescent="0.35">
      <c r="A874" s="51"/>
      <c r="B874" s="51"/>
      <c r="C874" s="51"/>
      <c r="D874" s="51"/>
      <c r="E874" s="51"/>
      <c r="F874" s="51"/>
      <c r="G874" s="51"/>
      <c r="H874" s="51"/>
      <c r="I874" s="61"/>
      <c r="J874" s="51"/>
      <c r="K874" s="109"/>
      <c r="L874" s="51"/>
      <c r="M874" s="51"/>
      <c r="N874" s="51"/>
      <c r="AO874" s="51"/>
      <c r="AP874" s="51"/>
    </row>
    <row r="875" spans="1:42" ht="15.75" customHeight="1" x14ac:dyDescent="0.35">
      <c r="A875" s="51"/>
      <c r="B875" s="51"/>
      <c r="C875" s="51"/>
      <c r="D875" s="51"/>
      <c r="E875" s="51"/>
      <c r="F875" s="51"/>
      <c r="G875" s="51"/>
      <c r="H875" s="51"/>
      <c r="I875" s="61"/>
      <c r="J875" s="51"/>
      <c r="K875" s="109"/>
      <c r="L875" s="51"/>
      <c r="M875" s="51"/>
      <c r="N875" s="51"/>
      <c r="AO875" s="51"/>
      <c r="AP875" s="51"/>
    </row>
    <row r="876" spans="1:42" ht="15.75" customHeight="1" x14ac:dyDescent="0.35">
      <c r="A876" s="51"/>
      <c r="B876" s="51"/>
      <c r="C876" s="51"/>
      <c r="D876" s="51"/>
      <c r="E876" s="51"/>
      <c r="F876" s="51"/>
      <c r="G876" s="51"/>
      <c r="H876" s="51"/>
      <c r="I876" s="61"/>
      <c r="J876" s="51"/>
      <c r="K876" s="109"/>
      <c r="L876" s="51"/>
      <c r="M876" s="51"/>
      <c r="N876" s="51"/>
      <c r="AO876" s="51"/>
      <c r="AP876" s="51"/>
    </row>
    <row r="877" spans="1:42" ht="15.75" customHeight="1" x14ac:dyDescent="0.35">
      <c r="A877" s="51"/>
      <c r="B877" s="51"/>
      <c r="C877" s="51"/>
      <c r="D877" s="51"/>
      <c r="E877" s="51"/>
      <c r="F877" s="51"/>
      <c r="G877" s="51"/>
      <c r="H877" s="51"/>
      <c r="I877" s="61"/>
      <c r="J877" s="51"/>
      <c r="K877" s="109"/>
      <c r="L877" s="51"/>
      <c r="M877" s="51"/>
      <c r="N877" s="51"/>
      <c r="AO877" s="51"/>
      <c r="AP877" s="51"/>
    </row>
    <row r="878" spans="1:42" ht="15.75" customHeight="1" x14ac:dyDescent="0.35">
      <c r="A878" s="51"/>
      <c r="B878" s="51"/>
      <c r="C878" s="51"/>
      <c r="D878" s="51"/>
      <c r="E878" s="51"/>
      <c r="F878" s="51"/>
      <c r="G878" s="51"/>
      <c r="H878" s="51"/>
      <c r="I878" s="61"/>
      <c r="J878" s="51"/>
      <c r="K878" s="109"/>
      <c r="L878" s="51"/>
      <c r="M878" s="51"/>
      <c r="N878" s="51"/>
      <c r="AO878" s="51"/>
      <c r="AP878" s="51"/>
    </row>
    <row r="879" spans="1:42" ht="15.75" customHeight="1" x14ac:dyDescent="0.35">
      <c r="A879" s="51"/>
      <c r="B879" s="51"/>
      <c r="C879" s="51"/>
      <c r="D879" s="51"/>
      <c r="E879" s="51"/>
      <c r="F879" s="51"/>
      <c r="G879" s="51"/>
      <c r="H879" s="51"/>
      <c r="I879" s="61"/>
      <c r="J879" s="51"/>
      <c r="K879" s="109"/>
      <c r="L879" s="51"/>
      <c r="M879" s="51"/>
      <c r="N879" s="51"/>
      <c r="AO879" s="51"/>
      <c r="AP879" s="51"/>
    </row>
    <row r="880" spans="1:42" ht="15.75" customHeight="1" x14ac:dyDescent="0.35">
      <c r="A880" s="51"/>
      <c r="B880" s="51"/>
      <c r="C880" s="51"/>
      <c r="D880" s="51"/>
      <c r="E880" s="51"/>
      <c r="F880" s="51"/>
      <c r="G880" s="51"/>
      <c r="H880" s="51"/>
      <c r="I880" s="61"/>
      <c r="J880" s="51"/>
      <c r="K880" s="109"/>
      <c r="L880" s="51"/>
      <c r="M880" s="51"/>
      <c r="N880" s="51"/>
      <c r="AO880" s="51"/>
      <c r="AP880" s="51"/>
    </row>
    <row r="881" spans="1:42" ht="15.75" customHeight="1" x14ac:dyDescent="0.35">
      <c r="A881" s="51"/>
      <c r="B881" s="51"/>
      <c r="C881" s="51"/>
      <c r="D881" s="51"/>
      <c r="E881" s="51"/>
      <c r="F881" s="51"/>
      <c r="G881" s="51"/>
      <c r="H881" s="51"/>
      <c r="I881" s="61"/>
      <c r="J881" s="51"/>
      <c r="K881" s="109"/>
      <c r="L881" s="51"/>
      <c r="M881" s="51"/>
      <c r="N881" s="51"/>
      <c r="AO881" s="51"/>
      <c r="AP881" s="51"/>
    </row>
    <row r="882" spans="1:42" ht="15.75" customHeight="1" x14ac:dyDescent="0.35">
      <c r="A882" s="51"/>
      <c r="B882" s="51"/>
      <c r="C882" s="51"/>
      <c r="D882" s="51"/>
      <c r="E882" s="51"/>
      <c r="F882" s="51"/>
      <c r="G882" s="51"/>
      <c r="H882" s="51"/>
      <c r="I882" s="61"/>
      <c r="J882" s="51"/>
      <c r="K882" s="109"/>
      <c r="L882" s="51"/>
      <c r="M882" s="51"/>
      <c r="N882" s="51"/>
      <c r="AO882" s="51"/>
      <c r="AP882" s="51"/>
    </row>
    <row r="883" spans="1:42" ht="15.75" customHeight="1" x14ac:dyDescent="0.35">
      <c r="A883" s="51"/>
      <c r="B883" s="51"/>
      <c r="C883" s="51"/>
      <c r="D883" s="51"/>
      <c r="E883" s="51"/>
      <c r="F883" s="51"/>
      <c r="G883" s="51"/>
      <c r="H883" s="51"/>
      <c r="I883" s="61"/>
      <c r="J883" s="51"/>
      <c r="K883" s="109"/>
      <c r="L883" s="51"/>
      <c r="M883" s="51"/>
      <c r="N883" s="51"/>
      <c r="AO883" s="51"/>
      <c r="AP883" s="51"/>
    </row>
    <row r="884" spans="1:42" ht="15.75" customHeight="1" x14ac:dyDescent="0.35">
      <c r="A884" s="51"/>
      <c r="B884" s="51"/>
      <c r="C884" s="51"/>
      <c r="D884" s="51"/>
      <c r="E884" s="51"/>
      <c r="F884" s="51"/>
      <c r="G884" s="51"/>
      <c r="H884" s="51"/>
      <c r="I884" s="61"/>
      <c r="J884" s="51"/>
      <c r="K884" s="109"/>
      <c r="L884" s="51"/>
      <c r="M884" s="51"/>
      <c r="N884" s="51"/>
      <c r="AO884" s="51"/>
      <c r="AP884" s="51"/>
    </row>
    <row r="885" spans="1:42" ht="15.75" customHeight="1" x14ac:dyDescent="0.35">
      <c r="A885" s="51"/>
      <c r="B885" s="51"/>
      <c r="C885" s="51"/>
      <c r="D885" s="51"/>
      <c r="E885" s="51"/>
      <c r="F885" s="51"/>
      <c r="G885" s="51"/>
      <c r="H885" s="51"/>
      <c r="I885" s="61"/>
      <c r="J885" s="51"/>
      <c r="K885" s="109"/>
      <c r="L885" s="51"/>
      <c r="M885" s="51"/>
      <c r="N885" s="51"/>
      <c r="AO885" s="51"/>
      <c r="AP885" s="51"/>
    </row>
    <row r="886" spans="1:42" ht="15.75" customHeight="1" x14ac:dyDescent="0.35">
      <c r="A886" s="51"/>
      <c r="B886" s="51"/>
      <c r="C886" s="51"/>
      <c r="D886" s="51"/>
      <c r="E886" s="51"/>
      <c r="F886" s="51"/>
      <c r="G886" s="51"/>
      <c r="H886" s="51"/>
      <c r="I886" s="61"/>
      <c r="J886" s="51"/>
      <c r="K886" s="109"/>
      <c r="L886" s="51"/>
      <c r="M886" s="51"/>
      <c r="N886" s="51"/>
      <c r="AO886" s="51"/>
      <c r="AP886" s="51"/>
    </row>
    <row r="887" spans="1:42" ht="15.75" customHeight="1" x14ac:dyDescent="0.35">
      <c r="A887" s="51"/>
      <c r="B887" s="51"/>
      <c r="C887" s="51"/>
      <c r="D887" s="51"/>
      <c r="E887" s="51"/>
      <c r="F887" s="51"/>
      <c r="G887" s="51"/>
      <c r="H887" s="51"/>
      <c r="I887" s="61"/>
      <c r="J887" s="51"/>
      <c r="K887" s="109"/>
      <c r="L887" s="51"/>
      <c r="M887" s="51"/>
      <c r="N887" s="51"/>
      <c r="AO887" s="51"/>
      <c r="AP887" s="51"/>
    </row>
    <row r="888" spans="1:42" ht="15.75" customHeight="1" x14ac:dyDescent="0.35">
      <c r="A888" s="51"/>
      <c r="B888" s="51"/>
      <c r="C888" s="51"/>
      <c r="D888" s="51"/>
      <c r="E888" s="51"/>
      <c r="F888" s="51"/>
      <c r="G888" s="51"/>
      <c r="H888" s="51"/>
      <c r="I888" s="61"/>
      <c r="J888" s="51"/>
      <c r="K888" s="109"/>
      <c r="L888" s="51"/>
      <c r="M888" s="51"/>
      <c r="N888" s="51"/>
      <c r="AO888" s="51"/>
      <c r="AP888" s="51"/>
    </row>
    <row r="889" spans="1:42" ht="15.75" customHeight="1" x14ac:dyDescent="0.35">
      <c r="A889" s="51"/>
      <c r="B889" s="51"/>
      <c r="C889" s="51"/>
      <c r="D889" s="51"/>
      <c r="E889" s="51"/>
      <c r="F889" s="51"/>
      <c r="G889" s="51"/>
      <c r="H889" s="51"/>
      <c r="I889" s="61"/>
      <c r="J889" s="51"/>
      <c r="K889" s="109"/>
      <c r="L889" s="51"/>
      <c r="M889" s="51"/>
      <c r="N889" s="51"/>
      <c r="AO889" s="51"/>
      <c r="AP889" s="51"/>
    </row>
    <row r="890" spans="1:42" ht="15.75" customHeight="1" x14ac:dyDescent="0.35">
      <c r="A890" s="51"/>
      <c r="B890" s="51"/>
      <c r="C890" s="51"/>
      <c r="D890" s="51"/>
      <c r="E890" s="51"/>
      <c r="F890" s="51"/>
      <c r="G890" s="51"/>
      <c r="H890" s="51"/>
      <c r="I890" s="61"/>
      <c r="J890" s="51"/>
      <c r="K890" s="109"/>
      <c r="L890" s="51"/>
      <c r="M890" s="51"/>
      <c r="N890" s="51"/>
      <c r="AO890" s="51"/>
      <c r="AP890" s="51"/>
    </row>
    <row r="891" spans="1:42" ht="15.75" customHeight="1" x14ac:dyDescent="0.35">
      <c r="A891" s="51"/>
      <c r="B891" s="51"/>
      <c r="C891" s="51"/>
      <c r="D891" s="51"/>
      <c r="E891" s="51"/>
      <c r="F891" s="51"/>
      <c r="G891" s="51"/>
      <c r="H891" s="51"/>
      <c r="I891" s="61"/>
      <c r="J891" s="51"/>
      <c r="K891" s="109"/>
      <c r="L891" s="51"/>
      <c r="M891" s="51"/>
      <c r="N891" s="51"/>
      <c r="AO891" s="51"/>
      <c r="AP891" s="51"/>
    </row>
    <row r="892" spans="1:42" ht="15.75" customHeight="1" x14ac:dyDescent="0.35">
      <c r="A892" s="51"/>
      <c r="B892" s="51"/>
      <c r="C892" s="51"/>
      <c r="D892" s="51"/>
      <c r="E892" s="51"/>
      <c r="F892" s="51"/>
      <c r="G892" s="51"/>
      <c r="H892" s="51"/>
      <c r="I892" s="61"/>
      <c r="J892" s="51"/>
      <c r="K892" s="109"/>
      <c r="L892" s="51"/>
      <c r="M892" s="51"/>
      <c r="N892" s="51"/>
      <c r="AO892" s="51"/>
      <c r="AP892" s="51"/>
    </row>
    <row r="893" spans="1:42" ht="15.75" customHeight="1" x14ac:dyDescent="0.35">
      <c r="A893" s="51"/>
      <c r="B893" s="51"/>
      <c r="C893" s="51"/>
      <c r="D893" s="51"/>
      <c r="E893" s="51"/>
      <c r="F893" s="51"/>
      <c r="G893" s="51"/>
      <c r="H893" s="51"/>
      <c r="I893" s="61"/>
      <c r="J893" s="51"/>
      <c r="K893" s="109"/>
      <c r="L893" s="51"/>
      <c r="M893" s="51"/>
      <c r="N893" s="51"/>
      <c r="AO893" s="51"/>
      <c r="AP893" s="51"/>
    </row>
    <row r="894" spans="1:42" ht="15.75" customHeight="1" x14ac:dyDescent="0.35">
      <c r="A894" s="51"/>
      <c r="B894" s="51"/>
      <c r="C894" s="51"/>
      <c r="D894" s="51"/>
      <c r="E894" s="51"/>
      <c r="F894" s="51"/>
      <c r="G894" s="51"/>
      <c r="H894" s="51"/>
      <c r="I894" s="61"/>
      <c r="J894" s="51"/>
      <c r="K894" s="109"/>
      <c r="L894" s="51"/>
      <c r="M894" s="51"/>
      <c r="N894" s="51"/>
      <c r="AO894" s="51"/>
      <c r="AP894" s="51"/>
    </row>
    <row r="895" spans="1:42" ht="15.75" customHeight="1" x14ac:dyDescent="0.35">
      <c r="A895" s="51"/>
      <c r="B895" s="51"/>
      <c r="C895" s="51"/>
      <c r="D895" s="51"/>
      <c r="E895" s="51"/>
      <c r="F895" s="51"/>
      <c r="G895" s="51"/>
      <c r="H895" s="51"/>
      <c r="I895" s="61"/>
      <c r="J895" s="51"/>
      <c r="K895" s="109"/>
      <c r="L895" s="51"/>
      <c r="M895" s="51"/>
      <c r="N895" s="51"/>
      <c r="AO895" s="51"/>
      <c r="AP895" s="51"/>
    </row>
    <row r="896" spans="1:42" ht="15.75" customHeight="1" x14ac:dyDescent="0.35">
      <c r="A896" s="51"/>
      <c r="B896" s="51"/>
      <c r="C896" s="51"/>
      <c r="D896" s="51"/>
      <c r="E896" s="51"/>
      <c r="F896" s="51"/>
      <c r="G896" s="51"/>
      <c r="H896" s="51"/>
      <c r="I896" s="61"/>
      <c r="J896" s="51"/>
      <c r="K896" s="109"/>
      <c r="L896" s="51"/>
      <c r="M896" s="51"/>
      <c r="N896" s="51"/>
      <c r="AO896" s="51"/>
      <c r="AP896" s="51"/>
    </row>
    <row r="897" spans="1:42" ht="15.75" customHeight="1" x14ac:dyDescent="0.35">
      <c r="A897" s="51"/>
      <c r="B897" s="51"/>
      <c r="C897" s="51"/>
      <c r="D897" s="51"/>
      <c r="E897" s="51"/>
      <c r="F897" s="51"/>
      <c r="G897" s="51"/>
      <c r="H897" s="51"/>
      <c r="I897" s="61"/>
      <c r="J897" s="51"/>
      <c r="K897" s="109"/>
      <c r="L897" s="51"/>
      <c r="M897" s="51"/>
      <c r="N897" s="51"/>
      <c r="AO897" s="51"/>
      <c r="AP897" s="51"/>
    </row>
    <row r="898" spans="1:42" ht="15.75" customHeight="1" x14ac:dyDescent="0.35">
      <c r="A898" s="51"/>
      <c r="B898" s="51"/>
      <c r="C898" s="51"/>
      <c r="D898" s="51"/>
      <c r="E898" s="51"/>
      <c r="F898" s="51"/>
      <c r="G898" s="51"/>
      <c r="H898" s="51"/>
      <c r="I898" s="61"/>
      <c r="J898" s="51"/>
      <c r="K898" s="109"/>
      <c r="L898" s="51"/>
      <c r="M898" s="51"/>
      <c r="N898" s="51"/>
      <c r="AO898" s="51"/>
      <c r="AP898" s="51"/>
    </row>
    <row r="899" spans="1:42" ht="15.75" customHeight="1" x14ac:dyDescent="0.35">
      <c r="A899" s="51"/>
      <c r="B899" s="51"/>
      <c r="C899" s="51"/>
      <c r="D899" s="51"/>
      <c r="E899" s="51"/>
      <c r="F899" s="51"/>
      <c r="G899" s="51"/>
      <c r="H899" s="51"/>
      <c r="I899" s="61"/>
      <c r="J899" s="51"/>
      <c r="K899" s="109"/>
      <c r="L899" s="51"/>
      <c r="M899" s="51"/>
      <c r="N899" s="51"/>
      <c r="AO899" s="51"/>
      <c r="AP899" s="51"/>
    </row>
    <row r="900" spans="1:42" ht="15.75" customHeight="1" x14ac:dyDescent="0.35">
      <c r="A900" s="51"/>
      <c r="B900" s="51"/>
      <c r="C900" s="51"/>
      <c r="D900" s="51"/>
      <c r="E900" s="51"/>
      <c r="F900" s="51"/>
      <c r="G900" s="51"/>
      <c r="H900" s="51"/>
      <c r="I900" s="61"/>
      <c r="J900" s="51"/>
      <c r="K900" s="109"/>
      <c r="L900" s="51"/>
      <c r="M900" s="51"/>
      <c r="N900" s="51"/>
      <c r="AO900" s="51"/>
      <c r="AP900" s="51"/>
    </row>
    <row r="901" spans="1:42" ht="15.75" customHeight="1" x14ac:dyDescent="0.35">
      <c r="A901" s="51"/>
      <c r="B901" s="51"/>
      <c r="C901" s="51"/>
      <c r="D901" s="51"/>
      <c r="E901" s="51"/>
      <c r="F901" s="51"/>
      <c r="G901" s="51"/>
      <c r="H901" s="51"/>
      <c r="I901" s="61"/>
      <c r="J901" s="51"/>
      <c r="K901" s="109"/>
      <c r="L901" s="51"/>
      <c r="M901" s="51"/>
      <c r="N901" s="51"/>
      <c r="AO901" s="51"/>
      <c r="AP901" s="51"/>
    </row>
    <row r="902" spans="1:42" ht="15.75" customHeight="1" x14ac:dyDescent="0.35">
      <c r="A902" s="51"/>
      <c r="B902" s="51"/>
      <c r="C902" s="51"/>
      <c r="D902" s="51"/>
      <c r="E902" s="51"/>
      <c r="F902" s="51"/>
      <c r="G902" s="51"/>
      <c r="H902" s="51"/>
      <c r="I902" s="61"/>
      <c r="J902" s="51"/>
      <c r="K902" s="109"/>
      <c r="L902" s="51"/>
      <c r="M902" s="51"/>
      <c r="N902" s="51"/>
      <c r="AO902" s="51"/>
      <c r="AP902" s="51"/>
    </row>
    <row r="903" spans="1:42" ht="15.75" customHeight="1" x14ac:dyDescent="0.35">
      <c r="A903" s="51"/>
      <c r="B903" s="51"/>
      <c r="C903" s="51"/>
      <c r="D903" s="51"/>
      <c r="E903" s="51"/>
      <c r="F903" s="51"/>
      <c r="G903" s="51"/>
      <c r="H903" s="51"/>
      <c r="I903" s="61"/>
      <c r="J903" s="51"/>
      <c r="K903" s="109"/>
      <c r="L903" s="51"/>
      <c r="M903" s="51"/>
      <c r="N903" s="51"/>
      <c r="AO903" s="51"/>
      <c r="AP903" s="51"/>
    </row>
    <row r="904" spans="1:42" ht="15.75" customHeight="1" x14ac:dyDescent="0.35">
      <c r="A904" s="51"/>
      <c r="B904" s="51"/>
      <c r="C904" s="51"/>
      <c r="D904" s="51"/>
      <c r="E904" s="51"/>
      <c r="F904" s="51"/>
      <c r="G904" s="51"/>
      <c r="H904" s="51"/>
      <c r="I904" s="61"/>
      <c r="J904" s="51"/>
      <c r="K904" s="109"/>
      <c r="L904" s="51"/>
      <c r="M904" s="51"/>
      <c r="N904" s="51"/>
      <c r="AO904" s="51"/>
      <c r="AP904" s="51"/>
    </row>
    <row r="905" spans="1:42" ht="15.75" customHeight="1" x14ac:dyDescent="0.35">
      <c r="A905" s="51"/>
      <c r="B905" s="51"/>
      <c r="C905" s="51"/>
      <c r="D905" s="51"/>
      <c r="E905" s="51"/>
      <c r="F905" s="51"/>
      <c r="G905" s="51"/>
      <c r="H905" s="51"/>
      <c r="I905" s="61"/>
      <c r="J905" s="51"/>
      <c r="K905" s="109"/>
      <c r="L905" s="51"/>
      <c r="M905" s="51"/>
      <c r="N905" s="51"/>
      <c r="AO905" s="51"/>
      <c r="AP905" s="51"/>
    </row>
    <row r="906" spans="1:42" ht="15.75" customHeight="1" x14ac:dyDescent="0.35">
      <c r="A906" s="51"/>
      <c r="B906" s="51"/>
      <c r="C906" s="51"/>
      <c r="D906" s="51"/>
      <c r="E906" s="51"/>
      <c r="F906" s="51"/>
      <c r="G906" s="51"/>
      <c r="H906" s="51"/>
      <c r="I906" s="61"/>
      <c r="J906" s="51"/>
      <c r="K906" s="109"/>
      <c r="L906" s="51"/>
      <c r="M906" s="51"/>
      <c r="N906" s="51"/>
      <c r="AO906" s="51"/>
      <c r="AP906" s="51"/>
    </row>
    <row r="907" spans="1:42" ht="15.75" customHeight="1" x14ac:dyDescent="0.35">
      <c r="A907" s="51"/>
      <c r="B907" s="51"/>
      <c r="C907" s="51"/>
      <c r="D907" s="51"/>
      <c r="E907" s="51"/>
      <c r="F907" s="51"/>
      <c r="G907" s="51"/>
      <c r="H907" s="51"/>
      <c r="I907" s="61"/>
      <c r="J907" s="51"/>
      <c r="K907" s="109"/>
      <c r="L907" s="51"/>
      <c r="M907" s="51"/>
      <c r="N907" s="51"/>
      <c r="AO907" s="51"/>
      <c r="AP907" s="51"/>
    </row>
    <row r="908" spans="1:42" ht="15.75" customHeight="1" x14ac:dyDescent="0.35">
      <c r="A908" s="51"/>
      <c r="B908" s="51"/>
      <c r="C908" s="51"/>
      <c r="D908" s="51"/>
      <c r="E908" s="51"/>
      <c r="F908" s="51"/>
      <c r="G908" s="51"/>
      <c r="H908" s="51"/>
      <c r="I908" s="61"/>
      <c r="J908" s="51"/>
      <c r="K908" s="109"/>
      <c r="L908" s="51"/>
      <c r="M908" s="51"/>
      <c r="N908" s="51"/>
      <c r="AO908" s="51"/>
      <c r="AP908" s="51"/>
    </row>
    <row r="909" spans="1:42" ht="15.75" customHeight="1" x14ac:dyDescent="0.35">
      <c r="A909" s="51"/>
      <c r="B909" s="51"/>
      <c r="C909" s="51"/>
      <c r="D909" s="51"/>
      <c r="E909" s="51"/>
      <c r="F909" s="51"/>
      <c r="G909" s="51"/>
      <c r="H909" s="51"/>
      <c r="I909" s="61"/>
      <c r="J909" s="51"/>
      <c r="K909" s="109"/>
      <c r="L909" s="51"/>
      <c r="M909" s="51"/>
      <c r="N909" s="51"/>
      <c r="AO909" s="51"/>
      <c r="AP909" s="51"/>
    </row>
    <row r="910" spans="1:42" ht="15.75" customHeight="1" x14ac:dyDescent="0.35">
      <c r="A910" s="51"/>
      <c r="B910" s="51"/>
      <c r="C910" s="51"/>
      <c r="D910" s="51"/>
      <c r="E910" s="51"/>
      <c r="F910" s="51"/>
      <c r="G910" s="51"/>
      <c r="H910" s="51"/>
      <c r="I910" s="61"/>
      <c r="J910" s="51"/>
      <c r="K910" s="109"/>
      <c r="L910" s="51"/>
      <c r="M910" s="51"/>
      <c r="N910" s="51"/>
      <c r="AO910" s="51"/>
      <c r="AP910" s="51"/>
    </row>
    <row r="911" spans="1:42" ht="15.75" customHeight="1" x14ac:dyDescent="0.35">
      <c r="A911" s="51"/>
      <c r="B911" s="51"/>
      <c r="C911" s="51"/>
      <c r="D911" s="51"/>
      <c r="E911" s="51"/>
      <c r="F911" s="51"/>
      <c r="G911" s="51"/>
      <c r="H911" s="51"/>
      <c r="I911" s="61"/>
      <c r="J911" s="51"/>
      <c r="K911" s="109"/>
      <c r="L911" s="51"/>
      <c r="M911" s="51"/>
      <c r="N911" s="51"/>
      <c r="AO911" s="51"/>
      <c r="AP911" s="51"/>
    </row>
    <row r="912" spans="1:42" ht="15.75" customHeight="1" x14ac:dyDescent="0.35">
      <c r="A912" s="51"/>
      <c r="B912" s="51"/>
      <c r="C912" s="51"/>
      <c r="D912" s="51"/>
      <c r="E912" s="51"/>
      <c r="F912" s="51"/>
      <c r="G912" s="51"/>
      <c r="H912" s="51"/>
      <c r="I912" s="61"/>
      <c r="J912" s="51"/>
      <c r="K912" s="109"/>
      <c r="L912" s="51"/>
      <c r="M912" s="51"/>
      <c r="N912" s="51"/>
      <c r="AO912" s="51"/>
      <c r="AP912" s="51"/>
    </row>
    <row r="913" spans="1:42" ht="15.75" customHeight="1" x14ac:dyDescent="0.35">
      <c r="A913" s="51"/>
      <c r="B913" s="51"/>
      <c r="C913" s="51"/>
      <c r="D913" s="51"/>
      <c r="E913" s="51"/>
      <c r="F913" s="51"/>
      <c r="G913" s="51"/>
      <c r="H913" s="51"/>
      <c r="I913" s="61"/>
      <c r="J913" s="51"/>
      <c r="K913" s="109"/>
      <c r="L913" s="51"/>
      <c r="M913" s="51"/>
      <c r="N913" s="51"/>
      <c r="AO913" s="51"/>
      <c r="AP913" s="51"/>
    </row>
    <row r="914" spans="1:42" ht="15.75" customHeight="1" x14ac:dyDescent="0.35">
      <c r="A914" s="51"/>
      <c r="B914" s="51"/>
      <c r="C914" s="51"/>
      <c r="D914" s="51"/>
      <c r="E914" s="51"/>
      <c r="F914" s="51"/>
      <c r="G914" s="51"/>
      <c r="H914" s="51"/>
      <c r="I914" s="61"/>
      <c r="J914" s="51"/>
      <c r="K914" s="109"/>
      <c r="L914" s="51"/>
      <c r="M914" s="51"/>
      <c r="N914" s="51"/>
      <c r="AO914" s="51"/>
      <c r="AP914" s="51"/>
    </row>
    <row r="915" spans="1:42" ht="15.75" customHeight="1" x14ac:dyDescent="0.35">
      <c r="A915" s="51"/>
      <c r="B915" s="51"/>
      <c r="C915" s="51"/>
      <c r="D915" s="51"/>
      <c r="E915" s="51"/>
      <c r="F915" s="51"/>
      <c r="G915" s="51"/>
      <c r="H915" s="51"/>
      <c r="I915" s="61"/>
      <c r="J915" s="51"/>
      <c r="K915" s="109"/>
      <c r="L915" s="51"/>
      <c r="M915" s="51"/>
      <c r="N915" s="51"/>
      <c r="AO915" s="51"/>
      <c r="AP915" s="51"/>
    </row>
    <row r="916" spans="1:42" ht="15.75" customHeight="1" x14ac:dyDescent="0.35">
      <c r="A916" s="51"/>
      <c r="B916" s="51"/>
      <c r="C916" s="51"/>
      <c r="D916" s="51"/>
      <c r="E916" s="51"/>
      <c r="F916" s="51"/>
      <c r="G916" s="51"/>
      <c r="H916" s="51"/>
      <c r="I916" s="61"/>
      <c r="J916" s="51"/>
      <c r="K916" s="109"/>
      <c r="L916" s="51"/>
      <c r="M916" s="51"/>
      <c r="N916" s="51"/>
      <c r="AO916" s="51"/>
      <c r="AP916" s="51"/>
    </row>
    <row r="917" spans="1:42" ht="15.75" customHeight="1" x14ac:dyDescent="0.35">
      <c r="A917" s="51"/>
      <c r="B917" s="51"/>
      <c r="C917" s="51"/>
      <c r="D917" s="51"/>
      <c r="E917" s="51"/>
      <c r="F917" s="51"/>
      <c r="G917" s="51"/>
      <c r="H917" s="51"/>
      <c r="I917" s="61"/>
      <c r="J917" s="51"/>
      <c r="K917" s="109"/>
      <c r="L917" s="51"/>
      <c r="M917" s="51"/>
      <c r="N917" s="51"/>
      <c r="AO917" s="51"/>
      <c r="AP917" s="51"/>
    </row>
    <row r="918" spans="1:42" ht="15.75" customHeight="1" x14ac:dyDescent="0.35">
      <c r="A918" s="51"/>
      <c r="B918" s="51"/>
      <c r="C918" s="51"/>
      <c r="D918" s="51"/>
      <c r="E918" s="51"/>
      <c r="F918" s="51"/>
      <c r="G918" s="51"/>
      <c r="H918" s="51"/>
      <c r="I918" s="61"/>
      <c r="J918" s="51"/>
      <c r="K918" s="109"/>
      <c r="L918" s="51"/>
      <c r="M918" s="51"/>
      <c r="N918" s="51"/>
      <c r="AO918" s="51"/>
      <c r="AP918" s="51"/>
    </row>
    <row r="919" spans="1:42" ht="15.75" customHeight="1" x14ac:dyDescent="0.35">
      <c r="A919" s="51"/>
      <c r="B919" s="51"/>
      <c r="C919" s="51"/>
      <c r="D919" s="51"/>
      <c r="E919" s="51"/>
      <c r="F919" s="51"/>
      <c r="G919" s="51"/>
      <c r="H919" s="51"/>
      <c r="I919" s="61"/>
      <c r="J919" s="51"/>
      <c r="K919" s="109"/>
      <c r="L919" s="51"/>
      <c r="M919" s="51"/>
      <c r="N919" s="51"/>
      <c r="AO919" s="51"/>
      <c r="AP919" s="51"/>
    </row>
    <row r="920" spans="1:42" ht="15.75" customHeight="1" x14ac:dyDescent="0.35">
      <c r="A920" s="51"/>
      <c r="B920" s="51"/>
      <c r="C920" s="51"/>
      <c r="D920" s="51"/>
      <c r="E920" s="51"/>
      <c r="F920" s="51"/>
      <c r="G920" s="51"/>
      <c r="H920" s="51"/>
      <c r="I920" s="61"/>
      <c r="J920" s="51"/>
      <c r="K920" s="109"/>
      <c r="L920" s="51"/>
      <c r="M920" s="51"/>
      <c r="N920" s="51"/>
      <c r="AO920" s="51"/>
      <c r="AP920" s="51"/>
    </row>
    <row r="921" spans="1:42" ht="15.75" customHeight="1" x14ac:dyDescent="0.35">
      <c r="A921" s="51"/>
      <c r="B921" s="51"/>
      <c r="C921" s="51"/>
      <c r="D921" s="51"/>
      <c r="E921" s="51"/>
      <c r="F921" s="51"/>
      <c r="G921" s="51"/>
      <c r="H921" s="51"/>
      <c r="I921" s="61"/>
      <c r="J921" s="51"/>
      <c r="K921" s="109"/>
      <c r="L921" s="51"/>
      <c r="M921" s="51"/>
      <c r="N921" s="51"/>
      <c r="AO921" s="51"/>
      <c r="AP921" s="51"/>
    </row>
    <row r="922" spans="1:42" ht="15.75" customHeight="1" x14ac:dyDescent="0.35">
      <c r="A922" s="51"/>
      <c r="B922" s="51"/>
      <c r="C922" s="51"/>
      <c r="D922" s="51"/>
      <c r="E922" s="51"/>
      <c r="F922" s="51"/>
      <c r="G922" s="51"/>
      <c r="H922" s="51"/>
      <c r="I922" s="61"/>
      <c r="J922" s="51"/>
      <c r="K922" s="109"/>
      <c r="L922" s="51"/>
      <c r="M922" s="51"/>
      <c r="N922" s="51"/>
      <c r="AO922" s="51"/>
      <c r="AP922" s="51"/>
    </row>
    <row r="923" spans="1:42" ht="15.75" customHeight="1" x14ac:dyDescent="0.35">
      <c r="A923" s="51"/>
      <c r="B923" s="51"/>
      <c r="C923" s="51"/>
      <c r="D923" s="51"/>
      <c r="E923" s="51"/>
      <c r="F923" s="51"/>
      <c r="G923" s="51"/>
      <c r="H923" s="51"/>
      <c r="I923" s="61"/>
      <c r="J923" s="51"/>
      <c r="K923" s="109"/>
      <c r="L923" s="51"/>
      <c r="M923" s="51"/>
      <c r="N923" s="51"/>
      <c r="AO923" s="51"/>
      <c r="AP923" s="51"/>
    </row>
    <row r="924" spans="1:42" ht="15.75" customHeight="1" x14ac:dyDescent="0.35">
      <c r="A924" s="51"/>
      <c r="B924" s="51"/>
      <c r="C924" s="51"/>
      <c r="D924" s="51"/>
      <c r="E924" s="51"/>
      <c r="F924" s="51"/>
      <c r="G924" s="51"/>
      <c r="H924" s="51"/>
      <c r="I924" s="61"/>
      <c r="J924" s="51"/>
      <c r="K924" s="109"/>
      <c r="L924" s="51"/>
      <c r="M924" s="51"/>
      <c r="N924" s="51"/>
      <c r="AO924" s="51"/>
      <c r="AP924" s="51"/>
    </row>
    <row r="925" spans="1:42" ht="15.75" customHeight="1" x14ac:dyDescent="0.35">
      <c r="A925" s="51"/>
      <c r="B925" s="51"/>
      <c r="C925" s="51"/>
      <c r="D925" s="51"/>
      <c r="E925" s="51"/>
      <c r="F925" s="51"/>
      <c r="G925" s="51"/>
      <c r="H925" s="51"/>
      <c r="I925" s="61"/>
      <c r="J925" s="51"/>
      <c r="K925" s="109"/>
      <c r="L925" s="51"/>
      <c r="M925" s="51"/>
      <c r="N925" s="51"/>
      <c r="AO925" s="51"/>
      <c r="AP925" s="51"/>
    </row>
    <row r="926" spans="1:42" ht="15.75" customHeight="1" x14ac:dyDescent="0.35">
      <c r="A926" s="51"/>
      <c r="B926" s="51"/>
      <c r="C926" s="51"/>
      <c r="D926" s="51"/>
      <c r="E926" s="51"/>
      <c r="F926" s="51"/>
      <c r="G926" s="51"/>
      <c r="H926" s="51"/>
      <c r="I926" s="61"/>
      <c r="J926" s="51"/>
      <c r="K926" s="109"/>
      <c r="L926" s="51"/>
      <c r="M926" s="51"/>
      <c r="N926" s="51"/>
      <c r="AO926" s="51"/>
      <c r="AP926" s="51"/>
    </row>
    <row r="927" spans="1:42" ht="15.75" customHeight="1" x14ac:dyDescent="0.35">
      <c r="A927" s="51"/>
      <c r="B927" s="51"/>
      <c r="C927" s="51"/>
      <c r="D927" s="51"/>
      <c r="E927" s="51"/>
      <c r="F927" s="51"/>
      <c r="G927" s="51"/>
      <c r="H927" s="51"/>
      <c r="I927" s="61"/>
      <c r="J927" s="51"/>
      <c r="K927" s="109"/>
      <c r="L927" s="51"/>
      <c r="M927" s="51"/>
      <c r="N927" s="51"/>
      <c r="AO927" s="51"/>
      <c r="AP927" s="51"/>
    </row>
    <row r="928" spans="1:42" ht="15.75" customHeight="1" x14ac:dyDescent="0.35">
      <c r="A928" s="51"/>
      <c r="B928" s="51"/>
      <c r="C928" s="51"/>
      <c r="D928" s="51"/>
      <c r="E928" s="51"/>
      <c r="F928" s="51"/>
      <c r="G928" s="51"/>
      <c r="H928" s="51"/>
      <c r="I928" s="61"/>
      <c r="J928" s="51"/>
      <c r="K928" s="109"/>
      <c r="L928" s="51"/>
      <c r="M928" s="51"/>
      <c r="N928" s="51"/>
      <c r="AO928" s="51"/>
      <c r="AP928" s="51"/>
    </row>
    <row r="929" spans="1:42" ht="15.75" customHeight="1" x14ac:dyDescent="0.35">
      <c r="A929" s="51"/>
      <c r="B929" s="51"/>
      <c r="C929" s="51"/>
      <c r="D929" s="51"/>
      <c r="E929" s="51"/>
      <c r="F929" s="51"/>
      <c r="G929" s="51"/>
      <c r="H929" s="51"/>
      <c r="I929" s="61"/>
      <c r="J929" s="51"/>
      <c r="K929" s="109"/>
      <c r="L929" s="51"/>
      <c r="M929" s="51"/>
      <c r="N929" s="51"/>
      <c r="AO929" s="51"/>
      <c r="AP929" s="51"/>
    </row>
    <row r="930" spans="1:42" ht="15.75" customHeight="1" x14ac:dyDescent="0.35">
      <c r="A930" s="51"/>
      <c r="B930" s="51"/>
      <c r="C930" s="51"/>
      <c r="D930" s="51"/>
      <c r="E930" s="51"/>
      <c r="F930" s="51"/>
      <c r="G930" s="51"/>
      <c r="H930" s="51"/>
      <c r="I930" s="61"/>
      <c r="J930" s="51"/>
      <c r="K930" s="109"/>
      <c r="L930" s="51"/>
      <c r="M930" s="51"/>
      <c r="N930" s="51"/>
      <c r="AO930" s="51"/>
      <c r="AP930" s="51"/>
    </row>
    <row r="931" spans="1:42" ht="15.75" customHeight="1" x14ac:dyDescent="0.35">
      <c r="A931" s="51"/>
      <c r="B931" s="51"/>
      <c r="C931" s="51"/>
      <c r="D931" s="51"/>
      <c r="E931" s="51"/>
      <c r="F931" s="51"/>
      <c r="G931" s="51"/>
      <c r="H931" s="51"/>
      <c r="I931" s="61"/>
      <c r="J931" s="51"/>
      <c r="K931" s="109"/>
      <c r="L931" s="51"/>
      <c r="M931" s="51"/>
      <c r="N931" s="51"/>
      <c r="AO931" s="51"/>
      <c r="AP931" s="51"/>
    </row>
    <row r="932" spans="1:42" ht="15.75" customHeight="1" x14ac:dyDescent="0.35">
      <c r="A932" s="51"/>
      <c r="B932" s="51"/>
      <c r="C932" s="51"/>
      <c r="D932" s="51"/>
      <c r="E932" s="51"/>
      <c r="F932" s="51"/>
      <c r="G932" s="51"/>
      <c r="H932" s="51"/>
      <c r="I932" s="61"/>
      <c r="J932" s="51"/>
      <c r="K932" s="109"/>
      <c r="L932" s="51"/>
      <c r="M932" s="51"/>
      <c r="N932" s="51"/>
      <c r="AO932" s="51"/>
      <c r="AP932" s="51"/>
    </row>
    <row r="933" spans="1:42" ht="15.75" customHeight="1" x14ac:dyDescent="0.35">
      <c r="A933" s="51"/>
      <c r="B933" s="51"/>
      <c r="C933" s="51"/>
      <c r="D933" s="51"/>
      <c r="E933" s="51"/>
      <c r="F933" s="51"/>
      <c r="G933" s="51"/>
      <c r="H933" s="51"/>
      <c r="I933" s="61"/>
      <c r="J933" s="51"/>
      <c r="K933" s="109"/>
      <c r="L933" s="51"/>
      <c r="M933" s="51"/>
      <c r="N933" s="51"/>
      <c r="AO933" s="51"/>
      <c r="AP933" s="51"/>
    </row>
    <row r="934" spans="1:42" ht="15.75" customHeight="1" x14ac:dyDescent="0.35">
      <c r="A934" s="51"/>
      <c r="B934" s="51"/>
      <c r="C934" s="51"/>
      <c r="D934" s="51"/>
      <c r="E934" s="51"/>
      <c r="F934" s="51"/>
      <c r="G934" s="51"/>
      <c r="H934" s="51"/>
      <c r="I934" s="61"/>
      <c r="J934" s="51"/>
      <c r="K934" s="109"/>
      <c r="L934" s="51"/>
      <c r="M934" s="51"/>
      <c r="N934" s="51"/>
      <c r="AO934" s="51"/>
      <c r="AP934" s="51"/>
    </row>
    <row r="935" spans="1:42" ht="15.75" customHeight="1" x14ac:dyDescent="0.35">
      <c r="A935" s="51"/>
      <c r="B935" s="51"/>
      <c r="C935" s="51"/>
      <c r="D935" s="51"/>
      <c r="E935" s="51"/>
      <c r="F935" s="51"/>
      <c r="G935" s="51"/>
      <c r="H935" s="51"/>
      <c r="I935" s="61"/>
      <c r="J935" s="51"/>
      <c r="K935" s="109"/>
      <c r="L935" s="51"/>
      <c r="M935" s="51"/>
      <c r="N935" s="51"/>
      <c r="AO935" s="51"/>
      <c r="AP935" s="51"/>
    </row>
    <row r="936" spans="1:42" ht="15.75" customHeight="1" x14ac:dyDescent="0.35">
      <c r="A936" s="51"/>
      <c r="B936" s="51"/>
      <c r="C936" s="51"/>
      <c r="D936" s="51"/>
      <c r="E936" s="51"/>
      <c r="F936" s="51"/>
      <c r="G936" s="51"/>
      <c r="H936" s="51"/>
      <c r="I936" s="61"/>
      <c r="J936" s="51"/>
      <c r="K936" s="109"/>
      <c r="L936" s="51"/>
      <c r="M936" s="51"/>
      <c r="N936" s="51"/>
      <c r="AO936" s="51"/>
      <c r="AP936" s="51"/>
    </row>
    <row r="937" spans="1:42" ht="15.75" customHeight="1" x14ac:dyDescent="0.35">
      <c r="A937" s="51"/>
      <c r="B937" s="51"/>
      <c r="C937" s="51"/>
      <c r="D937" s="51"/>
      <c r="E937" s="51"/>
      <c r="F937" s="51"/>
      <c r="G937" s="51"/>
      <c r="H937" s="51"/>
      <c r="I937" s="61"/>
      <c r="J937" s="51"/>
      <c r="K937" s="109"/>
      <c r="L937" s="51"/>
      <c r="M937" s="51"/>
      <c r="N937" s="51"/>
      <c r="AO937" s="51"/>
      <c r="AP937" s="51"/>
    </row>
    <row r="938" spans="1:42" ht="15.75" customHeight="1" x14ac:dyDescent="0.35">
      <c r="A938" s="51"/>
      <c r="B938" s="51"/>
      <c r="C938" s="51"/>
      <c r="D938" s="51"/>
      <c r="E938" s="51"/>
      <c r="F938" s="51"/>
      <c r="G938" s="51"/>
      <c r="H938" s="51"/>
      <c r="I938" s="61"/>
      <c r="J938" s="51"/>
      <c r="K938" s="109"/>
      <c r="L938" s="51"/>
      <c r="M938" s="51"/>
      <c r="N938" s="51"/>
      <c r="AO938" s="51"/>
      <c r="AP938" s="51"/>
    </row>
    <row r="939" spans="1:42" ht="15.75" customHeight="1" x14ac:dyDescent="0.35">
      <c r="A939" s="51"/>
      <c r="B939" s="51"/>
      <c r="C939" s="51"/>
      <c r="D939" s="51"/>
      <c r="E939" s="51"/>
      <c r="F939" s="51"/>
      <c r="G939" s="51"/>
      <c r="H939" s="51"/>
      <c r="I939" s="61"/>
      <c r="J939" s="51"/>
      <c r="K939" s="109"/>
      <c r="L939" s="51"/>
      <c r="M939" s="51"/>
      <c r="N939" s="51"/>
      <c r="AO939" s="51"/>
      <c r="AP939" s="51"/>
    </row>
    <row r="940" spans="1:42" ht="15.75" customHeight="1" x14ac:dyDescent="0.35">
      <c r="A940" s="51"/>
      <c r="B940" s="51"/>
      <c r="C940" s="51"/>
      <c r="D940" s="51"/>
      <c r="E940" s="51"/>
      <c r="F940" s="51"/>
      <c r="G940" s="51"/>
      <c r="H940" s="51"/>
      <c r="I940" s="61"/>
      <c r="J940" s="51"/>
      <c r="K940" s="109"/>
      <c r="L940" s="51"/>
      <c r="M940" s="51"/>
      <c r="N940" s="51"/>
      <c r="AO940" s="51"/>
      <c r="AP940" s="51"/>
    </row>
    <row r="941" spans="1:42" ht="15.75" customHeight="1" x14ac:dyDescent="0.35">
      <c r="A941" s="51"/>
      <c r="B941" s="51"/>
      <c r="C941" s="51"/>
      <c r="D941" s="51"/>
      <c r="E941" s="51"/>
      <c r="F941" s="51"/>
      <c r="G941" s="51"/>
      <c r="H941" s="51"/>
      <c r="I941" s="61"/>
      <c r="J941" s="51"/>
      <c r="K941" s="109"/>
      <c r="L941" s="51"/>
      <c r="M941" s="51"/>
      <c r="N941" s="51"/>
      <c r="AO941" s="51"/>
      <c r="AP941" s="51"/>
    </row>
    <row r="942" spans="1:42" ht="15.75" customHeight="1" x14ac:dyDescent="0.35">
      <c r="A942" s="51"/>
      <c r="B942" s="51"/>
      <c r="C942" s="51"/>
      <c r="D942" s="51"/>
      <c r="E942" s="51"/>
      <c r="F942" s="51"/>
      <c r="G942" s="51"/>
      <c r="H942" s="51"/>
      <c r="I942" s="61"/>
      <c r="J942" s="51"/>
      <c r="K942" s="109"/>
      <c r="L942" s="51"/>
      <c r="M942" s="51"/>
      <c r="N942" s="51"/>
      <c r="AO942" s="51"/>
      <c r="AP942" s="51"/>
    </row>
    <row r="943" spans="1:42" ht="15.75" customHeight="1" x14ac:dyDescent="0.35">
      <c r="A943" s="51"/>
      <c r="B943" s="51"/>
      <c r="C943" s="51"/>
      <c r="D943" s="51"/>
      <c r="E943" s="51"/>
      <c r="F943" s="51"/>
      <c r="G943" s="51"/>
      <c r="H943" s="51"/>
      <c r="I943" s="61"/>
      <c r="J943" s="51"/>
      <c r="K943" s="109"/>
      <c r="L943" s="51"/>
      <c r="M943" s="51"/>
      <c r="N943" s="51"/>
      <c r="AO943" s="51"/>
      <c r="AP943" s="51"/>
    </row>
    <row r="944" spans="1:42" ht="15.75" customHeight="1" x14ac:dyDescent="0.35">
      <c r="A944" s="51"/>
      <c r="B944" s="51"/>
      <c r="C944" s="51"/>
      <c r="D944" s="51"/>
      <c r="E944" s="51"/>
      <c r="F944" s="51"/>
      <c r="G944" s="51"/>
      <c r="H944" s="51"/>
      <c r="I944" s="61"/>
      <c r="J944" s="51"/>
      <c r="K944" s="109"/>
      <c r="L944" s="51"/>
      <c r="M944" s="51"/>
      <c r="N944" s="51"/>
      <c r="AO944" s="51"/>
      <c r="AP944" s="51"/>
    </row>
    <row r="945" spans="1:42" ht="15.75" customHeight="1" x14ac:dyDescent="0.35">
      <c r="A945" s="51"/>
      <c r="B945" s="51"/>
      <c r="C945" s="51"/>
      <c r="D945" s="51"/>
      <c r="E945" s="51"/>
      <c r="F945" s="51"/>
      <c r="G945" s="51"/>
      <c r="H945" s="51"/>
      <c r="I945" s="61"/>
      <c r="J945" s="51"/>
      <c r="K945" s="109"/>
      <c r="L945" s="51"/>
      <c r="M945" s="51"/>
      <c r="N945" s="51"/>
      <c r="AO945" s="51"/>
      <c r="AP945" s="51"/>
    </row>
    <row r="946" spans="1:42" ht="15.75" customHeight="1" x14ac:dyDescent="0.35">
      <c r="A946" s="51"/>
      <c r="B946" s="51"/>
      <c r="C946" s="51"/>
      <c r="D946" s="51"/>
      <c r="E946" s="51"/>
      <c r="F946" s="51"/>
      <c r="G946" s="51"/>
      <c r="H946" s="51"/>
      <c r="I946" s="61"/>
      <c r="J946" s="51"/>
      <c r="K946" s="109"/>
      <c r="L946" s="51"/>
      <c r="M946" s="51"/>
      <c r="N946" s="51"/>
      <c r="AO946" s="51"/>
      <c r="AP946" s="51"/>
    </row>
    <row r="947" spans="1:42" ht="15.75" customHeight="1" x14ac:dyDescent="0.35">
      <c r="A947" s="51"/>
      <c r="B947" s="51"/>
      <c r="C947" s="51"/>
      <c r="D947" s="51"/>
      <c r="E947" s="51"/>
      <c r="F947" s="51"/>
      <c r="G947" s="51"/>
      <c r="H947" s="51"/>
      <c r="I947" s="61"/>
      <c r="J947" s="51"/>
      <c r="K947" s="109"/>
      <c r="L947" s="51"/>
      <c r="M947" s="51"/>
      <c r="N947" s="51"/>
      <c r="AO947" s="51"/>
      <c r="AP947" s="51"/>
    </row>
    <row r="948" spans="1:42" ht="15.75" customHeight="1" x14ac:dyDescent="0.35">
      <c r="A948" s="51"/>
      <c r="B948" s="51"/>
      <c r="C948" s="51"/>
      <c r="D948" s="51"/>
      <c r="E948" s="51"/>
      <c r="F948" s="51"/>
      <c r="G948" s="51"/>
      <c r="H948" s="51"/>
      <c r="I948" s="61"/>
      <c r="J948" s="51"/>
      <c r="K948" s="109"/>
      <c r="L948" s="51"/>
      <c r="M948" s="51"/>
      <c r="N948" s="51"/>
      <c r="AO948" s="51"/>
      <c r="AP948" s="51"/>
    </row>
    <row r="949" spans="1:42" ht="15.75" customHeight="1" x14ac:dyDescent="0.35">
      <c r="A949" s="51"/>
      <c r="B949" s="51"/>
      <c r="C949" s="51"/>
      <c r="D949" s="51"/>
      <c r="E949" s="51"/>
      <c r="F949" s="51"/>
      <c r="G949" s="51"/>
      <c r="H949" s="51"/>
      <c r="I949" s="61"/>
      <c r="J949" s="51"/>
      <c r="K949" s="109"/>
      <c r="L949" s="51"/>
      <c r="M949" s="51"/>
      <c r="N949" s="51"/>
      <c r="AO949" s="51"/>
      <c r="AP949" s="51"/>
    </row>
    <row r="950" spans="1:42" ht="15.75" customHeight="1" x14ac:dyDescent="0.35">
      <c r="A950" s="51"/>
      <c r="B950" s="51"/>
      <c r="C950" s="51"/>
      <c r="D950" s="51"/>
      <c r="E950" s="51"/>
      <c r="F950" s="51"/>
      <c r="G950" s="51"/>
      <c r="H950" s="51"/>
      <c r="I950" s="61"/>
      <c r="J950" s="51"/>
      <c r="K950" s="109"/>
      <c r="L950" s="51"/>
      <c r="M950" s="51"/>
      <c r="N950" s="51"/>
      <c r="AO950" s="51"/>
      <c r="AP950" s="51"/>
    </row>
    <row r="951" spans="1:42" ht="15.75" customHeight="1" x14ac:dyDescent="0.35">
      <c r="A951" s="51"/>
      <c r="B951" s="51"/>
      <c r="C951" s="51"/>
      <c r="D951" s="51"/>
      <c r="E951" s="51"/>
      <c r="F951" s="51"/>
      <c r="G951" s="51"/>
      <c r="H951" s="51"/>
      <c r="I951" s="61"/>
      <c r="J951" s="51"/>
      <c r="K951" s="109"/>
      <c r="L951" s="51"/>
      <c r="M951" s="51"/>
      <c r="N951" s="51"/>
      <c r="AO951" s="51"/>
      <c r="AP951" s="51"/>
    </row>
    <row r="952" spans="1:42" ht="15.75" customHeight="1" x14ac:dyDescent="0.35">
      <c r="A952" s="51"/>
      <c r="B952" s="51"/>
      <c r="C952" s="51"/>
      <c r="D952" s="51"/>
      <c r="E952" s="51"/>
      <c r="F952" s="51"/>
      <c r="G952" s="51"/>
      <c r="H952" s="51"/>
      <c r="I952" s="61"/>
      <c r="J952" s="51"/>
      <c r="K952" s="109"/>
      <c r="L952" s="51"/>
      <c r="M952" s="51"/>
      <c r="N952" s="51"/>
      <c r="AO952" s="51"/>
      <c r="AP952" s="51"/>
    </row>
    <row r="953" spans="1:42" ht="15.75" customHeight="1" x14ac:dyDescent="0.35">
      <c r="A953" s="51"/>
      <c r="B953" s="51"/>
      <c r="C953" s="51"/>
      <c r="D953" s="51"/>
      <c r="E953" s="51"/>
      <c r="F953" s="51"/>
      <c r="G953" s="51"/>
      <c r="H953" s="51"/>
      <c r="I953" s="61"/>
      <c r="J953" s="51"/>
      <c r="K953" s="109"/>
      <c r="L953" s="51"/>
      <c r="M953" s="51"/>
      <c r="N953" s="51"/>
      <c r="AO953" s="51"/>
      <c r="AP953" s="51"/>
    </row>
    <row r="954" spans="1:42" ht="15.75" customHeight="1" x14ac:dyDescent="0.35">
      <c r="A954" s="51"/>
      <c r="B954" s="51"/>
      <c r="C954" s="51"/>
      <c r="D954" s="51"/>
      <c r="E954" s="51"/>
      <c r="F954" s="51"/>
      <c r="G954" s="51"/>
      <c r="H954" s="51"/>
      <c r="I954" s="61"/>
      <c r="J954" s="51"/>
      <c r="K954" s="109"/>
      <c r="L954" s="51"/>
      <c r="M954" s="51"/>
      <c r="N954" s="51"/>
      <c r="AO954" s="51"/>
      <c r="AP954" s="51"/>
    </row>
    <row r="955" spans="1:42" ht="15.75" customHeight="1" x14ac:dyDescent="0.35">
      <c r="A955" s="51"/>
      <c r="B955" s="51"/>
      <c r="C955" s="51"/>
      <c r="D955" s="51"/>
      <c r="E955" s="51"/>
      <c r="F955" s="51"/>
      <c r="G955" s="51"/>
      <c r="H955" s="51"/>
      <c r="I955" s="61"/>
      <c r="J955" s="51"/>
      <c r="K955" s="109"/>
      <c r="L955" s="51"/>
      <c r="M955" s="51"/>
      <c r="N955" s="51"/>
      <c r="AO955" s="51"/>
      <c r="AP955" s="51"/>
    </row>
    <row r="956" spans="1:42" ht="15.75" customHeight="1" x14ac:dyDescent="0.35">
      <c r="A956" s="51"/>
      <c r="B956" s="51"/>
      <c r="C956" s="51"/>
      <c r="D956" s="51"/>
      <c r="E956" s="51"/>
      <c r="F956" s="51"/>
      <c r="G956" s="51"/>
      <c r="H956" s="51"/>
      <c r="I956" s="61"/>
      <c r="J956" s="51"/>
      <c r="K956" s="109"/>
      <c r="L956" s="51"/>
      <c r="M956" s="51"/>
      <c r="N956" s="51"/>
      <c r="AO956" s="51"/>
      <c r="AP956" s="51"/>
    </row>
    <row r="957" spans="1:42" ht="15.75" customHeight="1" x14ac:dyDescent="0.35">
      <c r="A957" s="51"/>
      <c r="B957" s="51"/>
      <c r="C957" s="51"/>
      <c r="D957" s="51"/>
      <c r="E957" s="51"/>
      <c r="F957" s="51"/>
      <c r="G957" s="51"/>
      <c r="H957" s="51"/>
      <c r="I957" s="61"/>
      <c r="J957" s="51"/>
      <c r="K957" s="109"/>
      <c r="L957" s="51"/>
      <c r="M957" s="51"/>
      <c r="N957" s="51"/>
      <c r="AO957" s="51"/>
      <c r="AP957" s="51"/>
    </row>
    <row r="958" spans="1:42" ht="15.75" customHeight="1" x14ac:dyDescent="0.35">
      <c r="A958" s="51"/>
      <c r="B958" s="51"/>
      <c r="C958" s="51"/>
      <c r="D958" s="51"/>
      <c r="E958" s="51"/>
      <c r="F958" s="51"/>
      <c r="G958" s="51"/>
      <c r="H958" s="51"/>
      <c r="I958" s="61"/>
      <c r="J958" s="51"/>
      <c r="K958" s="109"/>
      <c r="L958" s="51"/>
      <c r="M958" s="51"/>
      <c r="N958" s="51"/>
      <c r="AO958" s="51"/>
      <c r="AP958" s="51"/>
    </row>
    <row r="959" spans="1:42" ht="15.75" customHeight="1" x14ac:dyDescent="0.35">
      <c r="A959" s="51"/>
      <c r="B959" s="51"/>
      <c r="C959" s="51"/>
      <c r="D959" s="51"/>
      <c r="E959" s="51"/>
      <c r="F959" s="51"/>
      <c r="G959" s="51"/>
      <c r="H959" s="51"/>
      <c r="I959" s="61"/>
      <c r="J959" s="51"/>
      <c r="K959" s="109"/>
      <c r="L959" s="51"/>
      <c r="M959" s="51"/>
      <c r="N959" s="51"/>
      <c r="AO959" s="51"/>
      <c r="AP959" s="51"/>
    </row>
    <row r="960" spans="1:42" ht="15.75" customHeight="1" x14ac:dyDescent="0.35">
      <c r="A960" s="51"/>
      <c r="B960" s="51"/>
      <c r="C960" s="51"/>
      <c r="D960" s="51"/>
      <c r="E960" s="51"/>
      <c r="F960" s="51"/>
      <c r="G960" s="51"/>
      <c r="H960" s="51"/>
      <c r="I960" s="61"/>
      <c r="J960" s="51"/>
      <c r="K960" s="109"/>
      <c r="L960" s="51"/>
      <c r="M960" s="51"/>
      <c r="N960" s="51"/>
      <c r="AO960" s="51"/>
      <c r="AP960" s="51"/>
    </row>
    <row r="961" spans="1:42" ht="15.75" customHeight="1" x14ac:dyDescent="0.35">
      <c r="A961" s="51"/>
      <c r="B961" s="51"/>
      <c r="C961" s="51"/>
      <c r="D961" s="51"/>
      <c r="E961" s="51"/>
      <c r="F961" s="51"/>
      <c r="G961" s="51"/>
      <c r="H961" s="51"/>
      <c r="I961" s="61"/>
      <c r="J961" s="51"/>
      <c r="K961" s="109"/>
      <c r="L961" s="51"/>
      <c r="M961" s="51"/>
      <c r="N961" s="51"/>
      <c r="AO961" s="51"/>
      <c r="AP961" s="51"/>
    </row>
    <row r="962" spans="1:42" ht="15.75" customHeight="1" x14ac:dyDescent="0.35">
      <c r="A962" s="51"/>
      <c r="B962" s="51"/>
      <c r="C962" s="51"/>
      <c r="D962" s="51"/>
      <c r="E962" s="51"/>
      <c r="F962" s="51"/>
      <c r="G962" s="51"/>
      <c r="H962" s="51"/>
      <c r="I962" s="61"/>
      <c r="J962" s="51"/>
      <c r="K962" s="109"/>
      <c r="L962" s="51"/>
      <c r="M962" s="51"/>
      <c r="N962" s="51"/>
      <c r="AO962" s="51"/>
      <c r="AP962" s="51"/>
    </row>
    <row r="963" spans="1:42" ht="15.75" customHeight="1" x14ac:dyDescent="0.35">
      <c r="A963" s="51"/>
      <c r="B963" s="51"/>
      <c r="C963" s="51"/>
      <c r="D963" s="51"/>
      <c r="E963" s="51"/>
      <c r="F963" s="51"/>
      <c r="G963" s="51"/>
      <c r="H963" s="51"/>
      <c r="I963" s="61"/>
      <c r="J963" s="51"/>
      <c r="K963" s="109"/>
      <c r="L963" s="51"/>
      <c r="M963" s="51"/>
      <c r="N963" s="51"/>
      <c r="AO963" s="51"/>
      <c r="AP963" s="51"/>
    </row>
    <row r="964" spans="1:42" ht="15.75" customHeight="1" x14ac:dyDescent="0.35">
      <c r="A964" s="51"/>
      <c r="B964" s="51"/>
      <c r="C964" s="51"/>
      <c r="D964" s="51"/>
      <c r="E964" s="51"/>
      <c r="F964" s="51"/>
      <c r="G964" s="51"/>
      <c r="H964" s="51"/>
      <c r="I964" s="61"/>
      <c r="J964" s="51"/>
      <c r="K964" s="109"/>
      <c r="L964" s="51"/>
      <c r="M964" s="51"/>
      <c r="N964" s="51"/>
      <c r="AO964" s="51"/>
      <c r="AP964" s="51"/>
    </row>
    <row r="965" spans="1:42" ht="15.75" customHeight="1" x14ac:dyDescent="0.35">
      <c r="A965" s="51"/>
      <c r="B965" s="51"/>
      <c r="C965" s="51"/>
      <c r="D965" s="51"/>
      <c r="E965" s="51"/>
      <c r="F965" s="51"/>
      <c r="G965" s="51"/>
      <c r="H965" s="51"/>
      <c r="I965" s="61"/>
      <c r="J965" s="51"/>
      <c r="K965" s="109"/>
      <c r="L965" s="51"/>
      <c r="M965" s="51"/>
      <c r="N965" s="51"/>
      <c r="AO965" s="51"/>
      <c r="AP965" s="51"/>
    </row>
    <row r="966" spans="1:42" ht="15.75" customHeight="1" x14ac:dyDescent="0.35">
      <c r="A966" s="51"/>
      <c r="B966" s="51"/>
      <c r="C966" s="51"/>
      <c r="D966" s="51"/>
      <c r="E966" s="51"/>
      <c r="F966" s="51"/>
      <c r="G966" s="51"/>
      <c r="H966" s="51"/>
      <c r="I966" s="61"/>
      <c r="J966" s="51"/>
      <c r="K966" s="109"/>
      <c r="L966" s="51"/>
      <c r="M966" s="51"/>
      <c r="N966" s="51"/>
      <c r="AO966" s="51"/>
      <c r="AP966" s="51"/>
    </row>
    <row r="967" spans="1:42" ht="15.75" customHeight="1" x14ac:dyDescent="0.35">
      <c r="A967" s="51"/>
      <c r="B967" s="51"/>
      <c r="C967" s="51"/>
      <c r="D967" s="51"/>
      <c r="E967" s="51"/>
      <c r="F967" s="51"/>
      <c r="G967" s="51"/>
      <c r="H967" s="51"/>
      <c r="I967" s="61"/>
      <c r="J967" s="51"/>
      <c r="K967" s="109"/>
      <c r="L967" s="51"/>
      <c r="M967" s="51"/>
      <c r="N967" s="51"/>
      <c r="AO967" s="51"/>
      <c r="AP967" s="51"/>
    </row>
    <row r="968" spans="1:42" ht="15.75" customHeight="1" x14ac:dyDescent="0.35">
      <c r="A968" s="51"/>
      <c r="B968" s="51"/>
      <c r="C968" s="51"/>
      <c r="D968" s="51"/>
      <c r="E968" s="51"/>
      <c r="F968" s="51"/>
      <c r="G968" s="51"/>
      <c r="H968" s="51"/>
      <c r="I968" s="61"/>
      <c r="J968" s="51"/>
      <c r="K968" s="109"/>
      <c r="L968" s="51"/>
      <c r="M968" s="51"/>
      <c r="N968" s="51"/>
      <c r="AO968" s="51"/>
      <c r="AP968" s="51"/>
    </row>
    <row r="969" spans="1:42" ht="15.75" customHeight="1" x14ac:dyDescent="0.35">
      <c r="A969" s="51"/>
      <c r="B969" s="51"/>
      <c r="C969" s="51"/>
      <c r="D969" s="51"/>
      <c r="E969" s="51"/>
      <c r="F969" s="51"/>
      <c r="G969" s="51"/>
      <c r="H969" s="51"/>
      <c r="I969" s="61"/>
      <c r="J969" s="51"/>
      <c r="K969" s="109"/>
      <c r="L969" s="51"/>
      <c r="M969" s="51"/>
      <c r="N969" s="51"/>
      <c r="AO969" s="51"/>
      <c r="AP969" s="51"/>
    </row>
    <row r="970" spans="1:42" ht="15.75" customHeight="1" x14ac:dyDescent="0.35">
      <c r="A970" s="51"/>
      <c r="B970" s="51"/>
      <c r="C970" s="51"/>
      <c r="D970" s="51"/>
      <c r="E970" s="51"/>
      <c r="F970" s="51"/>
      <c r="G970" s="51"/>
      <c r="H970" s="51"/>
      <c r="I970" s="61"/>
      <c r="J970" s="51"/>
      <c r="K970" s="109"/>
      <c r="L970" s="51"/>
      <c r="M970" s="51"/>
      <c r="N970" s="51"/>
      <c r="AO970" s="51"/>
      <c r="AP970" s="51"/>
    </row>
    <row r="971" spans="1:42" ht="15.75" customHeight="1" x14ac:dyDescent="0.35">
      <c r="A971" s="51"/>
      <c r="B971" s="51"/>
      <c r="C971" s="51"/>
      <c r="D971" s="51"/>
      <c r="E971" s="51"/>
      <c r="F971" s="51"/>
      <c r="G971" s="51"/>
      <c r="H971" s="51"/>
      <c r="I971" s="61"/>
      <c r="J971" s="51"/>
      <c r="K971" s="109"/>
      <c r="L971" s="51"/>
      <c r="M971" s="51"/>
      <c r="N971" s="51"/>
      <c r="AO971" s="51"/>
      <c r="AP971" s="51"/>
    </row>
    <row r="972" spans="1:42" ht="15.75" customHeight="1" x14ac:dyDescent="0.35">
      <c r="A972" s="51"/>
      <c r="B972" s="51"/>
      <c r="C972" s="51"/>
      <c r="D972" s="51"/>
      <c r="E972" s="51"/>
      <c r="F972" s="51"/>
      <c r="G972" s="51"/>
      <c r="H972" s="51"/>
      <c r="I972" s="61"/>
      <c r="J972" s="51"/>
      <c r="K972" s="109"/>
      <c r="L972" s="51"/>
      <c r="M972" s="51"/>
      <c r="N972" s="51"/>
      <c r="AO972" s="51"/>
      <c r="AP972" s="51"/>
    </row>
    <row r="973" spans="1:42" ht="15.75" customHeight="1" x14ac:dyDescent="0.35">
      <c r="A973" s="51"/>
      <c r="B973" s="51"/>
      <c r="C973" s="51"/>
      <c r="D973" s="51"/>
      <c r="E973" s="51"/>
      <c r="F973" s="51"/>
      <c r="G973" s="51"/>
      <c r="H973" s="51"/>
      <c r="I973" s="61"/>
      <c r="J973" s="51"/>
      <c r="K973" s="109"/>
      <c r="L973" s="51"/>
      <c r="M973" s="51"/>
      <c r="N973" s="51"/>
      <c r="AO973" s="51"/>
      <c r="AP973" s="51"/>
    </row>
    <row r="974" spans="1:42" ht="15.75" customHeight="1" x14ac:dyDescent="0.35">
      <c r="A974" s="51"/>
      <c r="B974" s="51"/>
      <c r="C974" s="51"/>
      <c r="D974" s="51"/>
      <c r="E974" s="51"/>
      <c r="F974" s="51"/>
      <c r="G974" s="51"/>
      <c r="H974" s="51"/>
      <c r="I974" s="61"/>
      <c r="J974" s="51"/>
      <c r="K974" s="109"/>
      <c r="L974" s="51"/>
      <c r="M974" s="51"/>
      <c r="N974" s="51"/>
      <c r="AO974" s="51"/>
      <c r="AP974" s="51"/>
    </row>
    <row r="975" spans="1:42" ht="15.75" customHeight="1" x14ac:dyDescent="0.35">
      <c r="A975" s="51"/>
      <c r="B975" s="51"/>
      <c r="C975" s="51"/>
      <c r="D975" s="51"/>
      <c r="E975" s="51"/>
      <c r="F975" s="51"/>
      <c r="G975" s="51"/>
      <c r="H975" s="51"/>
      <c r="I975" s="61"/>
      <c r="J975" s="51"/>
      <c r="K975" s="109"/>
      <c r="L975" s="51"/>
      <c r="M975" s="51"/>
      <c r="N975" s="51"/>
      <c r="AO975" s="51"/>
      <c r="AP975" s="51"/>
    </row>
    <row r="976" spans="1:42" ht="15.75" customHeight="1" x14ac:dyDescent="0.35">
      <c r="A976" s="51"/>
      <c r="B976" s="51"/>
      <c r="C976" s="51"/>
      <c r="D976" s="51"/>
      <c r="E976" s="51"/>
      <c r="F976" s="51"/>
      <c r="G976" s="51"/>
      <c r="H976" s="51"/>
      <c r="I976" s="61"/>
      <c r="J976" s="51"/>
      <c r="K976" s="109"/>
      <c r="L976" s="51"/>
      <c r="M976" s="51"/>
      <c r="N976" s="51"/>
      <c r="AO976" s="51"/>
      <c r="AP976" s="51"/>
    </row>
    <row r="977" spans="1:42" ht="15.75" customHeight="1" x14ac:dyDescent="0.35">
      <c r="A977" s="51"/>
      <c r="B977" s="51"/>
      <c r="C977" s="51"/>
      <c r="D977" s="51"/>
      <c r="E977" s="51"/>
      <c r="F977" s="51"/>
      <c r="G977" s="51"/>
      <c r="H977" s="51"/>
      <c r="I977" s="61"/>
      <c r="J977" s="51"/>
      <c r="K977" s="109"/>
      <c r="L977" s="51"/>
      <c r="M977" s="51"/>
      <c r="N977" s="51"/>
      <c r="AO977" s="51"/>
      <c r="AP977" s="51"/>
    </row>
    <row r="978" spans="1:42" ht="15.75" customHeight="1" x14ac:dyDescent="0.35">
      <c r="A978" s="51"/>
      <c r="B978" s="51"/>
      <c r="C978" s="51"/>
      <c r="D978" s="51"/>
      <c r="E978" s="51"/>
      <c r="F978" s="51"/>
      <c r="G978" s="51"/>
      <c r="H978" s="51"/>
      <c r="I978" s="61"/>
      <c r="J978" s="51"/>
      <c r="K978" s="109"/>
      <c r="L978" s="51"/>
      <c r="M978" s="51"/>
      <c r="N978" s="51"/>
      <c r="AO978" s="51"/>
      <c r="AP978" s="51"/>
    </row>
    <row r="979" spans="1:42" ht="15.75" customHeight="1" x14ac:dyDescent="0.35">
      <c r="A979" s="51"/>
      <c r="B979" s="51"/>
      <c r="C979" s="51"/>
      <c r="D979" s="51"/>
      <c r="E979" s="51"/>
      <c r="F979" s="51"/>
      <c r="G979" s="51"/>
      <c r="H979" s="51"/>
      <c r="I979" s="61"/>
      <c r="J979" s="51"/>
      <c r="K979" s="109"/>
      <c r="L979" s="51"/>
      <c r="M979" s="51"/>
      <c r="N979" s="51"/>
      <c r="AO979" s="51"/>
      <c r="AP979" s="51"/>
    </row>
    <row r="980" spans="1:42" ht="15.75" customHeight="1" x14ac:dyDescent="0.35">
      <c r="A980" s="51"/>
      <c r="B980" s="51"/>
      <c r="C980" s="51"/>
      <c r="D980" s="51"/>
      <c r="E980" s="51"/>
      <c r="F980" s="51"/>
      <c r="G980" s="51"/>
      <c r="H980" s="51"/>
      <c r="I980" s="61"/>
      <c r="J980" s="51"/>
      <c r="K980" s="109"/>
      <c r="L980" s="51"/>
      <c r="M980" s="51"/>
      <c r="N980" s="51"/>
      <c r="AO980" s="51"/>
      <c r="AP980" s="51"/>
    </row>
    <row r="981" spans="1:42" ht="15.75" customHeight="1" x14ac:dyDescent="0.35">
      <c r="A981" s="51"/>
      <c r="B981" s="51"/>
      <c r="C981" s="51"/>
      <c r="D981" s="51"/>
      <c r="E981" s="51"/>
      <c r="F981" s="51"/>
      <c r="G981" s="51"/>
      <c r="H981" s="51"/>
      <c r="I981" s="61"/>
      <c r="J981" s="51"/>
      <c r="K981" s="109"/>
      <c r="L981" s="51"/>
      <c r="M981" s="51"/>
      <c r="N981" s="51"/>
      <c r="AO981" s="51"/>
      <c r="AP981" s="51"/>
    </row>
    <row r="982" spans="1:42" ht="15.75" customHeight="1" x14ac:dyDescent="0.35">
      <c r="A982" s="51"/>
      <c r="B982" s="51"/>
      <c r="C982" s="51"/>
      <c r="D982" s="51"/>
      <c r="E982" s="51"/>
      <c r="F982" s="51"/>
      <c r="G982" s="51"/>
      <c r="H982" s="51"/>
      <c r="I982" s="61"/>
      <c r="J982" s="51"/>
      <c r="K982" s="109"/>
      <c r="L982" s="51"/>
      <c r="M982" s="51"/>
      <c r="N982" s="51"/>
      <c r="AO982" s="51"/>
      <c r="AP982" s="51"/>
    </row>
    <row r="983" spans="1:42" ht="15.75" customHeight="1" x14ac:dyDescent="0.35">
      <c r="A983" s="51"/>
      <c r="B983" s="51"/>
      <c r="C983" s="51"/>
      <c r="D983" s="51"/>
      <c r="E983" s="51"/>
      <c r="F983" s="51"/>
      <c r="G983" s="51"/>
      <c r="H983" s="51"/>
      <c r="I983" s="61"/>
      <c r="J983" s="51"/>
      <c r="K983" s="109"/>
      <c r="L983" s="51"/>
      <c r="M983" s="51"/>
      <c r="N983" s="51"/>
      <c r="AO983" s="51"/>
      <c r="AP983" s="51"/>
    </row>
    <row r="984" spans="1:42" ht="15.75" customHeight="1" x14ac:dyDescent="0.35">
      <c r="A984" s="51"/>
      <c r="B984" s="51"/>
      <c r="C984" s="51"/>
      <c r="D984" s="51"/>
      <c r="E984" s="51"/>
      <c r="F984" s="51"/>
      <c r="G984" s="51"/>
      <c r="H984" s="51"/>
      <c r="I984" s="61"/>
      <c r="J984" s="51"/>
      <c r="K984" s="109"/>
      <c r="L984" s="51"/>
      <c r="M984" s="51"/>
      <c r="N984" s="51"/>
      <c r="AO984" s="51"/>
      <c r="AP984" s="51"/>
    </row>
    <row r="985" spans="1:42" ht="15.75" customHeight="1" x14ac:dyDescent="0.35">
      <c r="A985" s="51"/>
      <c r="B985" s="51"/>
      <c r="C985" s="51"/>
      <c r="D985" s="51"/>
      <c r="E985" s="51"/>
      <c r="F985" s="51"/>
      <c r="G985" s="51"/>
      <c r="H985" s="51"/>
      <c r="I985" s="61"/>
      <c r="J985" s="51"/>
      <c r="K985" s="109"/>
      <c r="L985" s="51"/>
      <c r="M985" s="51"/>
      <c r="N985" s="51"/>
      <c r="AO985" s="51"/>
      <c r="AP985" s="51"/>
    </row>
    <row r="986" spans="1:42" ht="15.75" customHeight="1" x14ac:dyDescent="0.35">
      <c r="A986" s="51"/>
      <c r="B986" s="51"/>
      <c r="C986" s="51"/>
      <c r="D986" s="51"/>
      <c r="E986" s="51"/>
      <c r="F986" s="51"/>
      <c r="G986" s="51"/>
      <c r="H986" s="51"/>
      <c r="I986" s="61"/>
      <c r="J986" s="51"/>
      <c r="K986" s="109"/>
      <c r="L986" s="51"/>
      <c r="M986" s="51"/>
      <c r="N986" s="51"/>
      <c r="AO986" s="51"/>
      <c r="AP986" s="51"/>
    </row>
    <row r="987" spans="1:42" ht="15.75" customHeight="1" x14ac:dyDescent="0.35">
      <c r="A987" s="51"/>
      <c r="B987" s="51"/>
      <c r="C987" s="51"/>
      <c r="D987" s="51"/>
      <c r="E987" s="51"/>
      <c r="F987" s="51"/>
      <c r="G987" s="51"/>
      <c r="H987" s="51"/>
      <c r="I987" s="61"/>
      <c r="J987" s="51"/>
      <c r="K987" s="109"/>
      <c r="L987" s="51"/>
      <c r="M987" s="51"/>
      <c r="N987" s="51"/>
      <c r="AO987" s="51"/>
      <c r="AP987" s="51"/>
    </row>
    <row r="988" spans="1:42" ht="15.75" customHeight="1" x14ac:dyDescent="0.35">
      <c r="A988" s="51"/>
      <c r="B988" s="51"/>
      <c r="C988" s="51"/>
      <c r="D988" s="51"/>
      <c r="E988" s="51"/>
      <c r="F988" s="51"/>
      <c r="G988" s="51"/>
      <c r="H988" s="51"/>
      <c r="I988" s="61"/>
      <c r="J988" s="51"/>
      <c r="K988" s="109"/>
      <c r="L988" s="51"/>
      <c r="M988" s="51"/>
      <c r="N988" s="51"/>
      <c r="AO988" s="51"/>
      <c r="AP988" s="51"/>
    </row>
    <row r="989" spans="1:42" ht="15.75" customHeight="1" x14ac:dyDescent="0.35">
      <c r="A989" s="51"/>
      <c r="B989" s="51"/>
      <c r="C989" s="51"/>
      <c r="D989" s="51"/>
      <c r="E989" s="51"/>
      <c r="F989" s="51"/>
      <c r="G989" s="51"/>
      <c r="H989" s="51"/>
      <c r="I989" s="61"/>
      <c r="J989" s="51"/>
      <c r="K989" s="109"/>
      <c r="L989" s="51"/>
      <c r="M989" s="51"/>
      <c r="N989" s="51"/>
      <c r="AO989" s="51"/>
      <c r="AP989" s="51"/>
    </row>
    <row r="990" spans="1:42" ht="15.75" customHeight="1" x14ac:dyDescent="0.35">
      <c r="A990" s="51"/>
      <c r="B990" s="51"/>
      <c r="C990" s="51"/>
      <c r="D990" s="51"/>
      <c r="E990" s="51"/>
      <c r="F990" s="51"/>
      <c r="G990" s="51"/>
      <c r="H990" s="51"/>
      <c r="I990" s="61"/>
      <c r="J990" s="51"/>
      <c r="K990" s="109"/>
      <c r="L990" s="51"/>
      <c r="M990" s="51"/>
      <c r="N990" s="51"/>
      <c r="AO990" s="51"/>
      <c r="AP990" s="51"/>
    </row>
    <row r="991" spans="1:42" ht="15.75" customHeight="1" x14ac:dyDescent="0.35">
      <c r="A991" s="51"/>
      <c r="B991" s="51"/>
      <c r="C991" s="51"/>
      <c r="D991" s="51"/>
      <c r="E991" s="51"/>
      <c r="F991" s="51"/>
      <c r="G991" s="51"/>
      <c r="H991" s="51"/>
      <c r="I991" s="61"/>
      <c r="J991" s="51"/>
      <c r="K991" s="109"/>
      <c r="L991" s="51"/>
      <c r="M991" s="51"/>
      <c r="N991" s="51"/>
      <c r="AO991" s="51"/>
      <c r="AP991" s="51"/>
    </row>
    <row r="992" spans="1:42" ht="15.75" customHeight="1" x14ac:dyDescent="0.35">
      <c r="A992" s="51"/>
      <c r="B992" s="51"/>
      <c r="C992" s="51"/>
      <c r="D992" s="51"/>
      <c r="E992" s="51"/>
      <c r="F992" s="51"/>
      <c r="G992" s="51"/>
      <c r="H992" s="51"/>
      <c r="I992" s="61"/>
      <c r="J992" s="51"/>
      <c r="K992" s="109"/>
      <c r="L992" s="51"/>
      <c r="M992" s="51"/>
      <c r="N992" s="51"/>
      <c r="AO992" s="51"/>
      <c r="AP992" s="51"/>
    </row>
    <row r="993" spans="1:42" ht="15.75" customHeight="1" x14ac:dyDescent="0.35">
      <c r="A993" s="51"/>
      <c r="B993" s="51"/>
      <c r="C993" s="51"/>
      <c r="D993" s="51"/>
      <c r="E993" s="51"/>
      <c r="F993" s="51"/>
      <c r="G993" s="51"/>
      <c r="H993" s="51"/>
      <c r="I993" s="61"/>
      <c r="J993" s="51"/>
      <c r="K993" s="109"/>
      <c r="L993" s="51"/>
      <c r="M993" s="51"/>
      <c r="N993" s="51"/>
      <c r="AO993" s="51"/>
      <c r="AP993" s="51"/>
    </row>
    <row r="994" spans="1:42" ht="15.75" customHeight="1" x14ac:dyDescent="0.35">
      <c r="A994" s="51"/>
      <c r="B994" s="51"/>
      <c r="C994" s="51"/>
      <c r="D994" s="51"/>
      <c r="E994" s="51"/>
      <c r="F994" s="51"/>
      <c r="G994" s="51"/>
      <c r="H994" s="51"/>
      <c r="I994" s="61"/>
      <c r="J994" s="51"/>
      <c r="K994" s="109"/>
      <c r="L994" s="51"/>
      <c r="M994" s="51"/>
      <c r="N994" s="51"/>
      <c r="AO994" s="51"/>
      <c r="AP994" s="51"/>
    </row>
    <row r="995" spans="1:42" ht="15.75" customHeight="1" x14ac:dyDescent="0.35">
      <c r="A995" s="51"/>
      <c r="B995" s="51"/>
      <c r="C995" s="51"/>
      <c r="D995" s="51"/>
      <c r="E995" s="51"/>
      <c r="F995" s="51"/>
      <c r="G995" s="51"/>
      <c r="H995" s="51"/>
      <c r="I995" s="61"/>
      <c r="J995" s="51"/>
      <c r="K995" s="109"/>
      <c r="L995" s="51"/>
      <c r="M995" s="51"/>
      <c r="N995" s="51"/>
      <c r="AO995" s="51"/>
      <c r="AP995" s="51"/>
    </row>
    <row r="996" spans="1:42" ht="15.75" customHeight="1" x14ac:dyDescent="0.35">
      <c r="A996" s="51"/>
      <c r="B996" s="51"/>
      <c r="C996" s="51"/>
      <c r="D996" s="51"/>
      <c r="E996" s="51"/>
      <c r="F996" s="51"/>
      <c r="G996" s="51"/>
      <c r="H996" s="51"/>
      <c r="I996" s="61"/>
      <c r="J996" s="51"/>
      <c r="K996" s="109"/>
      <c r="L996" s="51"/>
      <c r="M996" s="51"/>
      <c r="N996" s="51"/>
      <c r="AO996" s="51"/>
      <c r="AP996" s="51"/>
    </row>
    <row r="997" spans="1:42" ht="15.75" customHeight="1" x14ac:dyDescent="0.35">
      <c r="A997" s="51"/>
      <c r="B997" s="51"/>
      <c r="C997" s="51"/>
      <c r="D997" s="51"/>
      <c r="E997" s="51"/>
      <c r="F997" s="51"/>
      <c r="G997" s="51"/>
      <c r="H997" s="51"/>
      <c r="I997" s="61"/>
      <c r="J997" s="51"/>
      <c r="K997" s="109"/>
      <c r="L997" s="51"/>
      <c r="M997" s="51"/>
      <c r="N997" s="51"/>
      <c r="AO997" s="51"/>
      <c r="AP997" s="51"/>
    </row>
    <row r="998" spans="1:42" ht="15.75" customHeight="1" x14ac:dyDescent="0.35">
      <c r="A998" s="51"/>
      <c r="B998" s="51"/>
      <c r="C998" s="51"/>
      <c r="D998" s="51"/>
      <c r="E998" s="51"/>
      <c r="F998" s="51"/>
      <c r="G998" s="51"/>
      <c r="H998" s="51"/>
      <c r="I998" s="61"/>
      <c r="J998" s="51"/>
      <c r="K998" s="109"/>
      <c r="L998" s="51"/>
      <c r="M998" s="51"/>
      <c r="N998" s="51"/>
      <c r="AO998" s="51"/>
      <c r="AP998" s="51"/>
    </row>
    <row r="999" spans="1:42" ht="15.75" customHeight="1" x14ac:dyDescent="0.35">
      <c r="A999" s="51"/>
      <c r="B999" s="51"/>
      <c r="C999" s="51"/>
      <c r="D999" s="51"/>
      <c r="E999" s="51"/>
      <c r="F999" s="51"/>
      <c r="G999" s="51"/>
      <c r="H999" s="51"/>
      <c r="I999" s="61"/>
      <c r="J999" s="51"/>
      <c r="K999" s="109"/>
      <c r="L999" s="51"/>
      <c r="M999" s="51"/>
      <c r="N999" s="51"/>
      <c r="AO999" s="51"/>
      <c r="AP999" s="51"/>
    </row>
    <row r="1000" spans="1:42" ht="15.75" customHeight="1" x14ac:dyDescent="0.35">
      <c r="A1000" s="51"/>
      <c r="B1000" s="51"/>
      <c r="C1000" s="51"/>
      <c r="D1000" s="51"/>
      <c r="E1000" s="51"/>
      <c r="F1000" s="51"/>
      <c r="G1000" s="51"/>
      <c r="H1000" s="51"/>
      <c r="I1000" s="61"/>
      <c r="J1000" s="51"/>
      <c r="K1000" s="109"/>
      <c r="L1000" s="51"/>
      <c r="M1000" s="51"/>
      <c r="N1000" s="51"/>
      <c r="AO1000" s="51"/>
      <c r="AP1000" s="51"/>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BA646E-3CF2-46C1-A9F0-E47BDDD3F6FB}">
  <sheetPr>
    <tabColor theme="6" tint="0.39997558519241921"/>
  </sheetPr>
  <dimension ref="A1:AP1004"/>
  <sheetViews>
    <sheetView workbookViewId="0">
      <selection activeCell="M3" sqref="M3"/>
    </sheetView>
  </sheetViews>
  <sheetFormatPr defaultColWidth="14.453125" defaultRowHeight="14.5" x14ac:dyDescent="0.35"/>
  <cols>
    <col min="1" max="1" width="3.26953125" customWidth="1"/>
    <col min="2" max="7" width="13" hidden="1" customWidth="1"/>
    <col min="8" max="8" width="26.54296875" customWidth="1"/>
    <col min="9" max="9" width="15.81640625" style="8" customWidth="1"/>
    <col min="10" max="10" width="20.54296875" customWidth="1"/>
    <col min="11" max="11" width="12" customWidth="1"/>
    <col min="12" max="14" width="13.1796875" customWidth="1"/>
    <col min="15" max="40" width="8.7265625" customWidth="1"/>
    <col min="41" max="41" width="10.453125" customWidth="1"/>
    <col min="42" max="42" width="10.7265625" customWidth="1"/>
  </cols>
  <sheetData>
    <row r="1" spans="1:42" ht="18.75" customHeight="1" x14ac:dyDescent="0.45">
      <c r="A1" s="50" t="s">
        <v>469</v>
      </c>
      <c r="B1" s="50"/>
      <c r="C1" s="50"/>
      <c r="D1" s="50"/>
      <c r="E1" s="50"/>
      <c r="F1" s="50"/>
      <c r="G1" s="50"/>
      <c r="H1" s="51"/>
      <c r="I1" s="61"/>
      <c r="J1" s="51"/>
      <c r="K1" s="105"/>
      <c r="L1" s="51"/>
      <c r="M1" s="51"/>
      <c r="N1" s="51"/>
      <c r="AO1" s="51"/>
      <c r="AP1" s="51"/>
    </row>
    <row r="2" spans="1:42" ht="18.75" customHeight="1" x14ac:dyDescent="0.45">
      <c r="A2" s="50"/>
      <c r="B2" s="50"/>
      <c r="C2" s="50"/>
      <c r="D2" s="50"/>
      <c r="E2" s="50"/>
      <c r="F2" s="50"/>
      <c r="G2" s="50"/>
      <c r="H2" s="51"/>
      <c r="I2" s="61"/>
      <c r="J2" s="51"/>
      <c r="K2" s="105"/>
      <c r="L2" s="51"/>
      <c r="M2" s="51"/>
      <c r="N2" s="51"/>
      <c r="AO2" s="51"/>
      <c r="AP2" s="51"/>
    </row>
    <row r="3" spans="1:42" ht="18.75" customHeight="1" x14ac:dyDescent="0.45">
      <c r="A3" s="50"/>
      <c r="B3" s="50"/>
      <c r="C3" s="50"/>
      <c r="D3" s="50"/>
      <c r="E3" s="50"/>
      <c r="F3" s="50"/>
      <c r="G3" s="50"/>
      <c r="H3" s="51"/>
      <c r="I3" s="61"/>
      <c r="J3" s="18" t="s">
        <v>8</v>
      </c>
      <c r="K3" s="105">
        <f>SUMIFS($K$8:$K$199,$J$8:$J$199,J3)</f>
        <v>1</v>
      </c>
      <c r="L3" s="51"/>
      <c r="M3" s="51"/>
      <c r="N3" s="51"/>
      <c r="AO3" s="51"/>
      <c r="AP3" s="51"/>
    </row>
    <row r="4" spans="1:42" ht="18.75" customHeight="1" x14ac:dyDescent="0.45">
      <c r="A4" s="50"/>
      <c r="B4" s="50"/>
      <c r="C4" s="50"/>
      <c r="D4" s="50"/>
      <c r="E4" s="50"/>
      <c r="F4" s="50"/>
      <c r="G4" s="50"/>
      <c r="H4" s="51"/>
      <c r="I4" s="61"/>
      <c r="J4" s="18" t="s">
        <v>95</v>
      </c>
      <c r="K4" s="105">
        <f>SUMIFS($K$8:$K$199,$J$8:$J$199,J4)</f>
        <v>1</v>
      </c>
      <c r="L4" s="51"/>
      <c r="M4" s="51"/>
      <c r="N4" s="51"/>
      <c r="AO4" s="51"/>
      <c r="AP4" s="51"/>
    </row>
    <row r="5" spans="1:42" ht="18.75" customHeight="1" x14ac:dyDescent="0.45">
      <c r="A5" s="50"/>
      <c r="B5" s="50"/>
      <c r="C5" s="50"/>
      <c r="D5" s="50"/>
      <c r="E5" s="50"/>
      <c r="F5" s="50"/>
      <c r="G5" s="50"/>
      <c r="H5" s="51"/>
      <c r="I5" s="61"/>
      <c r="J5" s="51"/>
      <c r="K5" s="105"/>
      <c r="L5" s="51"/>
      <c r="M5" s="51"/>
      <c r="N5" s="51"/>
      <c r="AO5" s="51"/>
      <c r="AP5" s="51"/>
    </row>
    <row r="6" spans="1:42" x14ac:dyDescent="0.35">
      <c r="A6" s="51"/>
      <c r="B6" s="51"/>
      <c r="C6" s="51"/>
      <c r="D6" s="51"/>
      <c r="E6" s="51"/>
      <c r="F6" s="51"/>
      <c r="G6" s="51"/>
      <c r="H6" s="18" t="s">
        <v>470</v>
      </c>
      <c r="I6" s="62"/>
      <c r="J6" s="51"/>
      <c r="K6" s="51"/>
      <c r="L6" s="51"/>
      <c r="M6" s="51"/>
      <c r="N6" s="51"/>
      <c r="AO6" s="51"/>
      <c r="AP6" s="51"/>
    </row>
    <row r="7" spans="1:42" x14ac:dyDescent="0.35">
      <c r="A7" s="51"/>
      <c r="B7" s="51"/>
      <c r="C7" s="51"/>
      <c r="D7" s="51"/>
      <c r="E7" s="51"/>
      <c r="F7" s="51"/>
      <c r="G7" s="51"/>
      <c r="H7" s="51" t="str">
        <f>H6</f>
        <v>BCEU-urban-residential-heating</v>
      </c>
      <c r="I7" s="61"/>
      <c r="J7" s="18" t="s">
        <v>1</v>
      </c>
      <c r="K7" s="18">
        <v>2019</v>
      </c>
      <c r="L7" s="18">
        <v>2020</v>
      </c>
      <c r="M7" s="18">
        <v>2021</v>
      </c>
      <c r="N7" s="18">
        <v>2022</v>
      </c>
      <c r="O7" s="18">
        <v>2023</v>
      </c>
      <c r="P7" s="18">
        <v>2024</v>
      </c>
      <c r="Q7" s="18">
        <v>2025</v>
      </c>
      <c r="R7" s="18">
        <v>2026</v>
      </c>
      <c r="S7" s="18">
        <v>2027</v>
      </c>
      <c r="T7" s="18">
        <v>2028</v>
      </c>
      <c r="U7" s="18">
        <v>2029</v>
      </c>
      <c r="V7" s="18">
        <v>2030</v>
      </c>
      <c r="W7" s="18">
        <v>2031</v>
      </c>
      <c r="X7" s="18">
        <v>2032</v>
      </c>
      <c r="Y7" s="18">
        <v>2033</v>
      </c>
      <c r="Z7" s="18">
        <v>2034</v>
      </c>
      <c r="AA7" s="18">
        <v>2035</v>
      </c>
      <c r="AB7" s="18">
        <v>2036</v>
      </c>
      <c r="AC7" s="18">
        <v>2037</v>
      </c>
      <c r="AD7" s="18">
        <v>2038</v>
      </c>
      <c r="AE7" s="18">
        <v>2039</v>
      </c>
      <c r="AF7" s="18">
        <v>2040</v>
      </c>
      <c r="AG7" s="18">
        <v>2041</v>
      </c>
      <c r="AH7" s="18">
        <v>2042</v>
      </c>
      <c r="AI7" s="18">
        <v>2043</v>
      </c>
      <c r="AJ7" s="18">
        <v>2044</v>
      </c>
      <c r="AK7" s="18">
        <v>2045</v>
      </c>
      <c r="AL7" s="18">
        <v>2046</v>
      </c>
      <c r="AM7" s="18">
        <v>2047</v>
      </c>
      <c r="AN7" s="18">
        <v>2048</v>
      </c>
      <c r="AO7" s="18">
        <v>2049</v>
      </c>
      <c r="AP7" s="18">
        <v>2050</v>
      </c>
    </row>
    <row r="8" spans="1:42" x14ac:dyDescent="0.35">
      <c r="A8" s="51"/>
      <c r="B8" s="51"/>
      <c r="C8" s="51"/>
      <c r="D8" s="51"/>
      <c r="E8" s="51"/>
      <c r="F8" s="51"/>
      <c r="G8" s="51"/>
      <c r="H8" s="52" t="str">
        <f>H7</f>
        <v>BCEU-urban-residential-heating</v>
      </c>
      <c r="I8" s="63" t="s">
        <v>536</v>
      </c>
      <c r="J8" s="18" t="s">
        <v>2</v>
      </c>
      <c r="K8" s="104">
        <f>IFERROR('RMI-data'!K4/SUMIFS('RMI-data'!K:K,'RMI-data'!$J:$J,$J8,'RMI-data'!$I:$I,$I8),0)</f>
        <v>0.10130263758814281</v>
      </c>
      <c r="L8" s="104">
        <f>IFERROR('RMI-data'!L4/SUMIFS('RMI-data'!L:L,'RMI-data'!$J:$J,$J8,'RMI-data'!$I:$I,$I8),0)</f>
        <v>0.10511339114790022</v>
      </c>
      <c r="M8" s="104">
        <f>IFERROR('RMI-data'!M4/SUMIFS('RMI-data'!M:M,'RMI-data'!$J:$J,$J8,'RMI-data'!$I:$I,$I8),0)</f>
        <v>0.10870915673486252</v>
      </c>
      <c r="N8" s="104">
        <f>IFERROR('RMI-data'!N4/SUMIFS('RMI-data'!N:N,'RMI-data'!$J:$J,$J8,'RMI-data'!$I:$I,$I8),0)</f>
        <v>0.11229850800281323</v>
      </c>
      <c r="O8" s="104">
        <f>IFERROR('RMI-data'!O4/SUMIFS('RMI-data'!O:O,'RMI-data'!$J:$J,$J8,'RMI-data'!$I:$I,$I8),0)</f>
        <v>0.11634255034312348</v>
      </c>
      <c r="P8" s="104">
        <f>IFERROR('RMI-data'!P4/SUMIFS('RMI-data'!P:P,'RMI-data'!$J:$J,$J8,'RMI-data'!$I:$I,$I8),0)</f>
        <v>0.12014062161534068</v>
      </c>
      <c r="Q8" s="104">
        <f>IFERROR('RMI-data'!Q4/SUMIFS('RMI-data'!Q:Q,'RMI-data'!$J:$J,$J8,'RMI-data'!$I:$I,$I8),0)</f>
        <v>0.12366113445954639</v>
      </c>
      <c r="R8" s="104">
        <f>IFERROR('RMI-data'!R4/SUMIFS('RMI-data'!R:R,'RMI-data'!$J:$J,$J8,'RMI-data'!$I:$I,$I8),0)</f>
        <v>0.12723515333579283</v>
      </c>
      <c r="S8" s="104">
        <f>IFERROR('RMI-data'!S4/SUMIFS('RMI-data'!S:S,'RMI-data'!$J:$J,$J8,'RMI-data'!$I:$I,$I8),0)</f>
        <v>0.13059882027577754</v>
      </c>
      <c r="T8" s="104">
        <f>IFERROR('RMI-data'!T4/SUMIFS('RMI-data'!T:T,'RMI-data'!$J:$J,$J8,'RMI-data'!$I:$I,$I8),0)</f>
        <v>0.13365780158572585</v>
      </c>
      <c r="U8" s="104">
        <f>IFERROR('RMI-data'!U4/SUMIFS('RMI-data'!U:U,'RMI-data'!$J:$J,$J8,'RMI-data'!$I:$I,$I8),0)</f>
        <v>0.13655592628573085</v>
      </c>
      <c r="V8" s="104">
        <f>IFERROR('RMI-data'!V4/SUMIFS('RMI-data'!V:V,'RMI-data'!$J:$J,$J8,'RMI-data'!$I:$I,$I8),0)</f>
        <v>0.1394493141695439</v>
      </c>
      <c r="W8" s="104">
        <f>IFERROR('RMI-data'!W4/SUMIFS('RMI-data'!W:W,'RMI-data'!$J:$J,$J8,'RMI-data'!$I:$I,$I8),0)</f>
        <v>0.14227942731836657</v>
      </c>
      <c r="X8" s="104">
        <f>IFERROR('RMI-data'!X4/SUMIFS('RMI-data'!X:X,'RMI-data'!$J:$J,$J8,'RMI-data'!$I:$I,$I8),0)</f>
        <v>0.1449975295395298</v>
      </c>
      <c r="Y8" s="104">
        <f>IFERROR('RMI-data'!Y4/SUMIFS('RMI-data'!Y:Y,'RMI-data'!$J:$J,$J8,'RMI-data'!$I:$I,$I8),0)</f>
        <v>0.1475880226621448</v>
      </c>
      <c r="Z8" s="104">
        <f>IFERROR('RMI-data'!Z4/SUMIFS('RMI-data'!Z:Z,'RMI-data'!$J:$J,$J8,'RMI-data'!$I:$I,$I8),0)</f>
        <v>0.15005940209042309</v>
      </c>
      <c r="AA8" s="104">
        <f>IFERROR('RMI-data'!AA4/SUMIFS('RMI-data'!AA:AA,'RMI-data'!$J:$J,$J8,'RMI-data'!$I:$I,$I8),0)</f>
        <v>0.15241867214439109</v>
      </c>
      <c r="AB8" s="104">
        <f>IFERROR('RMI-data'!AB4/SUMIFS('RMI-data'!AB:AB,'RMI-data'!$J:$J,$J8,'RMI-data'!$I:$I,$I8),0)</f>
        <v>0.15482416249136227</v>
      </c>
      <c r="AC8" s="104">
        <f>IFERROR('RMI-data'!AC4/SUMIFS('RMI-data'!AC:AC,'RMI-data'!$J:$J,$J8,'RMI-data'!$I:$I,$I8),0)</f>
        <v>0.15741172805634285</v>
      </c>
      <c r="AD8" s="104">
        <f>IFERROR('RMI-data'!AD4/SUMIFS('RMI-data'!AD:AD,'RMI-data'!$J:$J,$J8,'RMI-data'!$I:$I,$I8),0)</f>
        <v>0.16007625265804093</v>
      </c>
      <c r="AE8" s="104">
        <f>IFERROR('RMI-data'!AE4/SUMIFS('RMI-data'!AE:AE,'RMI-data'!$J:$J,$J8,'RMI-data'!$I:$I,$I8),0)</f>
        <v>0.16274473133877071</v>
      </c>
      <c r="AF8" s="104">
        <f>IFERROR('RMI-data'!AF4/SUMIFS('RMI-data'!AF:AF,'RMI-data'!$J:$J,$J8,'RMI-data'!$I:$I,$I8),0)</f>
        <v>0.16555450314726144</v>
      </c>
      <c r="AG8" s="104">
        <f>IFERROR('RMI-data'!AG4/SUMIFS('RMI-data'!AG:AG,'RMI-data'!$J:$J,$J8,'RMI-data'!$I:$I,$I8),0)</f>
        <v>0.16789644068158219</v>
      </c>
      <c r="AH8" s="104">
        <f>IFERROR('RMI-data'!AH4/SUMIFS('RMI-data'!AH:AH,'RMI-data'!$J:$J,$J8,'RMI-data'!$I:$I,$I8),0)</f>
        <v>0.17025612210710162</v>
      </c>
      <c r="AI8" s="104">
        <f>IFERROR('RMI-data'!AI4/SUMIFS('RMI-data'!AI:AI,'RMI-data'!$J:$J,$J8,'RMI-data'!$I:$I,$I8),0)</f>
        <v>0.17265111311029441</v>
      </c>
      <c r="AJ8" s="104">
        <f>IFERROR('RMI-data'!AJ4/SUMIFS('RMI-data'!AJ:AJ,'RMI-data'!$J:$J,$J8,'RMI-data'!$I:$I,$I8),0)</f>
        <v>0.17489794460117186</v>
      </c>
      <c r="AK8" s="104">
        <f>IFERROR('RMI-data'!AK4/SUMIFS('RMI-data'!AK:AK,'RMI-data'!$J:$J,$J8,'RMI-data'!$I:$I,$I8),0)</f>
        <v>0.17707876342416801</v>
      </c>
      <c r="AL8" s="104">
        <f>IFERROR('RMI-data'!AL4/SUMIFS('RMI-data'!AL:AL,'RMI-data'!$J:$J,$J8,'RMI-data'!$I:$I,$I8),0)</f>
        <v>0.17925132852915621</v>
      </c>
      <c r="AM8" s="104">
        <f>IFERROR('RMI-data'!AM4/SUMIFS('RMI-data'!AM:AM,'RMI-data'!$J:$J,$J8,'RMI-data'!$I:$I,$I8),0)</f>
        <v>0.18141275530375317</v>
      </c>
      <c r="AN8" s="104">
        <f>IFERROR('RMI-data'!AN4/SUMIFS('RMI-data'!AN:AN,'RMI-data'!$J:$J,$J8,'RMI-data'!$I:$I,$I8),0)</f>
        <v>0.18136318583360592</v>
      </c>
      <c r="AO8" s="104">
        <f>IFERROR('RMI-data'!AO4/SUMIFS('RMI-data'!AO:AO,'RMI-data'!$J:$J,$J8,'RMI-data'!$I:$I,$I8),0)</f>
        <v>0.18091584692162202</v>
      </c>
      <c r="AP8" s="104">
        <f>IFERROR('RMI-data'!AP4/SUMIFS('RMI-data'!AP:AP,'RMI-data'!$J:$J,$J8,'RMI-data'!$I:$I,$I8),0)</f>
        <v>0.18043192229931909</v>
      </c>
    </row>
    <row r="9" spans="1:42" x14ac:dyDescent="0.35">
      <c r="A9" s="51"/>
      <c r="B9" s="51"/>
      <c r="C9" s="51"/>
      <c r="D9" s="51"/>
      <c r="E9" s="51"/>
      <c r="F9" s="51"/>
      <c r="G9" s="51"/>
      <c r="H9" s="52" t="str">
        <f t="shared" ref="H9:H18" si="0">H8</f>
        <v>BCEU-urban-residential-heating</v>
      </c>
      <c r="I9" s="63" t="s">
        <v>536</v>
      </c>
      <c r="J9" s="18" t="s">
        <v>3</v>
      </c>
      <c r="K9" s="104">
        <f>IFERROR('RMI-data'!K5/SUMIFS('RMI-data'!K:K,'RMI-data'!$J:$J,$J9,'RMI-data'!$I:$I,$I9),0)</f>
        <v>0</v>
      </c>
      <c r="L9" s="104">
        <f>IFERROR('RMI-data'!L5/SUMIFS('RMI-data'!L:L,'RMI-data'!$J:$J,$J9,'RMI-data'!$I:$I,$I9),0)</f>
        <v>0</v>
      </c>
      <c r="M9" s="104">
        <f>IFERROR('RMI-data'!M5/SUMIFS('RMI-data'!M:M,'RMI-data'!$J:$J,$J9,'RMI-data'!$I:$I,$I9),0)</f>
        <v>0</v>
      </c>
      <c r="N9" s="104">
        <f>IFERROR('RMI-data'!N5/SUMIFS('RMI-data'!N:N,'RMI-data'!$J:$J,$J9,'RMI-data'!$I:$I,$I9),0)</f>
        <v>0</v>
      </c>
      <c r="O9" s="104">
        <f>IFERROR('RMI-data'!O5/SUMIFS('RMI-data'!O:O,'RMI-data'!$J:$J,$J9,'RMI-data'!$I:$I,$I9),0)</f>
        <v>0</v>
      </c>
      <c r="P9" s="104">
        <f>IFERROR('RMI-data'!P5/SUMIFS('RMI-data'!P:P,'RMI-data'!$J:$J,$J9,'RMI-data'!$I:$I,$I9),0)</f>
        <v>0</v>
      </c>
      <c r="Q9" s="104">
        <f>IFERROR('RMI-data'!Q5/SUMIFS('RMI-data'!Q:Q,'RMI-data'!$J:$J,$J9,'RMI-data'!$I:$I,$I9),0)</f>
        <v>0</v>
      </c>
      <c r="R9" s="104">
        <f>IFERROR('RMI-data'!R5/SUMIFS('RMI-data'!R:R,'RMI-data'!$J:$J,$J9,'RMI-data'!$I:$I,$I9),0)</f>
        <v>0</v>
      </c>
      <c r="S9" s="104">
        <f>IFERROR('RMI-data'!S5/SUMIFS('RMI-data'!S:S,'RMI-data'!$J:$J,$J9,'RMI-data'!$I:$I,$I9),0)</f>
        <v>0</v>
      </c>
      <c r="T9" s="104">
        <f>IFERROR('RMI-data'!T5/SUMIFS('RMI-data'!T:T,'RMI-data'!$J:$J,$J9,'RMI-data'!$I:$I,$I9),0)</f>
        <v>0</v>
      </c>
      <c r="U9" s="104">
        <f>IFERROR('RMI-data'!U5/SUMIFS('RMI-data'!U:U,'RMI-data'!$J:$J,$J9,'RMI-data'!$I:$I,$I9),0)</f>
        <v>0</v>
      </c>
      <c r="V9" s="104">
        <f>IFERROR('RMI-data'!V5/SUMIFS('RMI-data'!V:V,'RMI-data'!$J:$J,$J9,'RMI-data'!$I:$I,$I9),0)</f>
        <v>0</v>
      </c>
      <c r="W9" s="104">
        <f>IFERROR('RMI-data'!W5/SUMIFS('RMI-data'!W:W,'RMI-data'!$J:$J,$J9,'RMI-data'!$I:$I,$I9),0)</f>
        <v>0</v>
      </c>
      <c r="X9" s="104">
        <f>IFERROR('RMI-data'!X5/SUMIFS('RMI-data'!X:X,'RMI-data'!$J:$J,$J9,'RMI-data'!$I:$I,$I9),0)</f>
        <v>0</v>
      </c>
      <c r="Y9" s="104">
        <f>IFERROR('RMI-data'!Y5/SUMIFS('RMI-data'!Y:Y,'RMI-data'!$J:$J,$J9,'RMI-data'!$I:$I,$I9),0)</f>
        <v>0</v>
      </c>
      <c r="Z9" s="104">
        <f>IFERROR('RMI-data'!Z5/SUMIFS('RMI-data'!Z:Z,'RMI-data'!$J:$J,$J9,'RMI-data'!$I:$I,$I9),0)</f>
        <v>0</v>
      </c>
      <c r="AA9" s="104">
        <f>IFERROR('RMI-data'!AA5/SUMIFS('RMI-data'!AA:AA,'RMI-data'!$J:$J,$J9,'RMI-data'!$I:$I,$I9),0)</f>
        <v>0</v>
      </c>
      <c r="AB9" s="104">
        <f>IFERROR('RMI-data'!AB5/SUMIFS('RMI-data'!AB:AB,'RMI-data'!$J:$J,$J9,'RMI-data'!$I:$I,$I9),0)</f>
        <v>0</v>
      </c>
      <c r="AC9" s="104">
        <f>IFERROR('RMI-data'!AC5/SUMIFS('RMI-data'!AC:AC,'RMI-data'!$J:$J,$J9,'RMI-data'!$I:$I,$I9),0)</f>
        <v>0</v>
      </c>
      <c r="AD9" s="104">
        <f>IFERROR('RMI-data'!AD5/SUMIFS('RMI-data'!AD:AD,'RMI-data'!$J:$J,$J9,'RMI-data'!$I:$I,$I9),0)</f>
        <v>0</v>
      </c>
      <c r="AE9" s="104">
        <f>IFERROR('RMI-data'!AE5/SUMIFS('RMI-data'!AE:AE,'RMI-data'!$J:$J,$J9,'RMI-data'!$I:$I,$I9),0)</f>
        <v>0</v>
      </c>
      <c r="AF9" s="104">
        <f>IFERROR('RMI-data'!AF5/SUMIFS('RMI-data'!AF:AF,'RMI-data'!$J:$J,$J9,'RMI-data'!$I:$I,$I9),0)</f>
        <v>0</v>
      </c>
      <c r="AG9" s="104">
        <f>IFERROR('RMI-data'!AG5/SUMIFS('RMI-data'!AG:AG,'RMI-data'!$J:$J,$J9,'RMI-data'!$I:$I,$I9),0)</f>
        <v>0</v>
      </c>
      <c r="AH9" s="104">
        <f>IFERROR('RMI-data'!AH5/SUMIFS('RMI-data'!AH:AH,'RMI-data'!$J:$J,$J9,'RMI-data'!$I:$I,$I9),0)</f>
        <v>0</v>
      </c>
      <c r="AI9" s="104">
        <f>IFERROR('RMI-data'!AI5/SUMIFS('RMI-data'!AI:AI,'RMI-data'!$J:$J,$J9,'RMI-data'!$I:$I,$I9),0)</f>
        <v>0</v>
      </c>
      <c r="AJ9" s="104">
        <f>IFERROR('RMI-data'!AJ5/SUMIFS('RMI-data'!AJ:AJ,'RMI-data'!$J:$J,$J9,'RMI-data'!$I:$I,$I9),0)</f>
        <v>0</v>
      </c>
      <c r="AK9" s="104">
        <f>IFERROR('RMI-data'!AK5/SUMIFS('RMI-data'!AK:AK,'RMI-data'!$J:$J,$J9,'RMI-data'!$I:$I,$I9),0)</f>
        <v>0</v>
      </c>
      <c r="AL9" s="104">
        <f>IFERROR('RMI-data'!AL5/SUMIFS('RMI-data'!AL:AL,'RMI-data'!$J:$J,$J9,'RMI-data'!$I:$I,$I9),0)</f>
        <v>0</v>
      </c>
      <c r="AM9" s="104">
        <f>IFERROR('RMI-data'!AM5/SUMIFS('RMI-data'!AM:AM,'RMI-data'!$J:$J,$J9,'RMI-data'!$I:$I,$I9),0)</f>
        <v>0</v>
      </c>
      <c r="AN9" s="104">
        <f>IFERROR('RMI-data'!AN5/SUMIFS('RMI-data'!AN:AN,'RMI-data'!$J:$J,$J9,'RMI-data'!$I:$I,$I9),0)</f>
        <v>0</v>
      </c>
      <c r="AO9" s="104">
        <f>IFERROR('RMI-data'!AO5/SUMIFS('RMI-data'!AO:AO,'RMI-data'!$J:$J,$J9,'RMI-data'!$I:$I,$I9),0)</f>
        <v>0</v>
      </c>
      <c r="AP9" s="104">
        <f>IFERROR('RMI-data'!AP5/SUMIFS('RMI-data'!AP:AP,'RMI-data'!$J:$J,$J9,'RMI-data'!$I:$I,$I9),0)</f>
        <v>0</v>
      </c>
    </row>
    <row r="10" spans="1:42" x14ac:dyDescent="0.35">
      <c r="A10" s="51"/>
      <c r="B10" s="51"/>
      <c r="C10" s="51"/>
      <c r="D10" s="51"/>
      <c r="E10" s="51"/>
      <c r="F10" s="51"/>
      <c r="G10" s="51"/>
      <c r="H10" s="52" t="str">
        <f t="shared" si="0"/>
        <v>BCEU-urban-residential-heating</v>
      </c>
      <c r="I10" s="63" t="s">
        <v>536</v>
      </c>
      <c r="J10" s="18" t="s">
        <v>4</v>
      </c>
      <c r="K10" s="104">
        <f>IFERROR('RMI-data'!K6/SUMIFS('RMI-data'!K:K,'RMI-data'!$J:$J,$J10,'RMI-data'!$I:$I,$I10),0)</f>
        <v>0.44991680901332276</v>
      </c>
      <c r="L10" s="104">
        <f>IFERROR('RMI-data'!L6/SUMIFS('RMI-data'!L:L,'RMI-data'!$J:$J,$J10,'RMI-data'!$I:$I,$I10),0)</f>
        <v>0.45106246527024713</v>
      </c>
      <c r="M10" s="104">
        <f>IFERROR('RMI-data'!M6/SUMIFS('RMI-data'!M:M,'RMI-data'!$J:$J,$J10,'RMI-data'!$I:$I,$I10),0)</f>
        <v>0.45196490686808016</v>
      </c>
      <c r="N10" s="104">
        <f>IFERROR('RMI-data'!N6/SUMIFS('RMI-data'!N:N,'RMI-data'!$J:$J,$J10,'RMI-data'!$I:$I,$I10),0)</f>
        <v>0.45242313259374911</v>
      </c>
      <c r="O10" s="104">
        <f>IFERROR('RMI-data'!O6/SUMIFS('RMI-data'!O:O,'RMI-data'!$J:$J,$J10,'RMI-data'!$I:$I,$I10),0)</f>
        <v>0.45222465435325104</v>
      </c>
      <c r="P10" s="104">
        <f>IFERROR('RMI-data'!P6/SUMIFS('RMI-data'!P:P,'RMI-data'!$J:$J,$J10,'RMI-data'!$I:$I,$I10),0)</f>
        <v>0.45186703882981466</v>
      </c>
      <c r="Q10" s="104">
        <f>IFERROR('RMI-data'!Q6/SUMIFS('RMI-data'!Q:Q,'RMI-data'!$J:$J,$J10,'RMI-data'!$I:$I,$I10),0)</f>
        <v>0.45092991097729374</v>
      </c>
      <c r="R10" s="104">
        <f>IFERROR('RMI-data'!R6/SUMIFS('RMI-data'!R:R,'RMI-data'!$J:$J,$J10,'RMI-data'!$I:$I,$I10),0)</f>
        <v>0.44947727957813965</v>
      </c>
      <c r="S10" s="104">
        <f>IFERROR('RMI-data'!S6/SUMIFS('RMI-data'!S:S,'RMI-data'!$J:$J,$J10,'RMI-data'!$I:$I,$I10),0)</f>
        <v>0.44793404088759253</v>
      </c>
      <c r="T10" s="104">
        <f>IFERROR('RMI-data'!T6/SUMIFS('RMI-data'!T:T,'RMI-data'!$J:$J,$J10,'RMI-data'!$I:$I,$I10),0)</f>
        <v>0.44614997851509591</v>
      </c>
      <c r="U10" s="104">
        <f>IFERROR('RMI-data'!U6/SUMIFS('RMI-data'!U:U,'RMI-data'!$J:$J,$J10,'RMI-data'!$I:$I,$I10),0)</f>
        <v>0.44406142487642486</v>
      </c>
      <c r="V10" s="104">
        <f>IFERROR('RMI-data'!V6/SUMIFS('RMI-data'!V:V,'RMI-data'!$J:$J,$J10,'RMI-data'!$I:$I,$I10),0)</f>
        <v>0.44214495451627933</v>
      </c>
      <c r="W10" s="104">
        <f>IFERROR('RMI-data'!W6/SUMIFS('RMI-data'!W:W,'RMI-data'!$J:$J,$J10,'RMI-data'!$I:$I,$I10),0)</f>
        <v>0.44012776416493232</v>
      </c>
      <c r="X10" s="104">
        <f>IFERROR('RMI-data'!X6/SUMIFS('RMI-data'!X:X,'RMI-data'!$J:$J,$J10,'RMI-data'!$I:$I,$I10),0)</f>
        <v>0.43822100913955903</v>
      </c>
      <c r="Y10" s="104">
        <f>IFERROR('RMI-data'!Y6/SUMIFS('RMI-data'!Y:Y,'RMI-data'!$J:$J,$J10,'RMI-data'!$I:$I,$I10),0)</f>
        <v>0.43633191355499368</v>
      </c>
      <c r="Z10" s="104">
        <f>IFERROR('RMI-data'!Z6/SUMIFS('RMI-data'!Z:Z,'RMI-data'!$J:$J,$J10,'RMI-data'!$I:$I,$I10),0)</f>
        <v>0.43487496578419776</v>
      </c>
      <c r="AA10" s="104">
        <f>IFERROR('RMI-data'!AA6/SUMIFS('RMI-data'!AA:AA,'RMI-data'!$J:$J,$J10,'RMI-data'!$I:$I,$I10),0)</f>
        <v>0.4334698072466176</v>
      </c>
      <c r="AB10" s="104">
        <f>IFERROR('RMI-data'!AB6/SUMIFS('RMI-data'!AB:AB,'RMI-data'!$J:$J,$J10,'RMI-data'!$I:$I,$I10),0)</f>
        <v>0.43209866108021044</v>
      </c>
      <c r="AC10" s="104">
        <f>IFERROR('RMI-data'!AC6/SUMIFS('RMI-data'!AC:AC,'RMI-data'!$J:$J,$J10,'RMI-data'!$I:$I,$I10),0)</f>
        <v>0.43132775307235166</v>
      </c>
      <c r="AD10" s="104">
        <f>IFERROR('RMI-data'!AD6/SUMIFS('RMI-data'!AD:AD,'RMI-data'!$J:$J,$J10,'RMI-data'!$I:$I,$I10),0)</f>
        <v>0.43075728652634759</v>
      </c>
      <c r="AE10" s="104">
        <f>IFERROR('RMI-data'!AE6/SUMIFS('RMI-data'!AE:AE,'RMI-data'!$J:$J,$J10,'RMI-data'!$I:$I,$I10),0)</f>
        <v>0.43031378537955661</v>
      </c>
      <c r="AF10" s="104">
        <f>IFERROR('RMI-data'!AF6/SUMIFS('RMI-data'!AF:AF,'RMI-data'!$J:$J,$J10,'RMI-data'!$I:$I,$I10),0)</f>
        <v>0.43016334634011977</v>
      </c>
      <c r="AG10" s="104">
        <f>IFERROR('RMI-data'!AG6/SUMIFS('RMI-data'!AG:AG,'RMI-data'!$J:$J,$J10,'RMI-data'!$I:$I,$I10),0)</f>
        <v>0.42846284449986644</v>
      </c>
      <c r="AH10" s="104">
        <f>IFERROR('RMI-data'!AH6/SUMIFS('RMI-data'!AH:AH,'RMI-data'!$J:$J,$J10,'RMI-data'!$I:$I,$I10),0)</f>
        <v>0.42693923733356531</v>
      </c>
      <c r="AI10" s="104">
        <f>IFERROR('RMI-data'!AI6/SUMIFS('RMI-data'!AI:AI,'RMI-data'!$J:$J,$J10,'RMI-data'!$I:$I,$I10),0)</f>
        <v>0.42570026112560982</v>
      </c>
      <c r="AJ10" s="104">
        <f>IFERROR('RMI-data'!AJ6/SUMIFS('RMI-data'!AJ:AJ,'RMI-data'!$J:$J,$J10,'RMI-data'!$I:$I,$I10),0)</f>
        <v>0.42441293428378196</v>
      </c>
      <c r="AK10" s="104">
        <f>IFERROR('RMI-data'!AK6/SUMIFS('RMI-data'!AK:AK,'RMI-data'!$J:$J,$J10,'RMI-data'!$I:$I,$I10),0)</f>
        <v>0.42318389268880807</v>
      </c>
      <c r="AL10" s="104">
        <f>IFERROR('RMI-data'!AL6/SUMIFS('RMI-data'!AL:AL,'RMI-data'!$J:$J,$J10,'RMI-data'!$I:$I,$I10),0)</f>
        <v>0.42197268016801814</v>
      </c>
      <c r="AM10" s="104">
        <f>IFERROR('RMI-data'!AM6/SUMIFS('RMI-data'!AM:AM,'RMI-data'!$J:$J,$J10,'RMI-data'!$I:$I,$I10),0)</f>
        <v>0.42073206571802996</v>
      </c>
      <c r="AN10" s="104">
        <f>IFERROR('RMI-data'!AN6/SUMIFS('RMI-data'!AN:AN,'RMI-data'!$J:$J,$J10,'RMI-data'!$I:$I,$I10),0)</f>
        <v>0.41943782102221366</v>
      </c>
      <c r="AO10" s="104">
        <f>IFERROR('RMI-data'!AO6/SUMIFS('RMI-data'!AO:AO,'RMI-data'!$J:$J,$J10,'RMI-data'!$I:$I,$I10),0)</f>
        <v>0.4180697628002204</v>
      </c>
      <c r="AP10" s="104">
        <f>IFERROR('RMI-data'!AP6/SUMIFS('RMI-data'!AP:AP,'RMI-data'!$J:$J,$J10,'RMI-data'!$I:$I,$I10),0)</f>
        <v>0.41661792064425751</v>
      </c>
    </row>
    <row r="11" spans="1:42" x14ac:dyDescent="0.35">
      <c r="A11" s="51"/>
      <c r="B11" s="51"/>
      <c r="C11" s="51"/>
      <c r="D11" s="51"/>
      <c r="E11" s="51"/>
      <c r="F11" s="51"/>
      <c r="G11" s="51"/>
      <c r="H11" s="52" t="str">
        <f t="shared" si="0"/>
        <v>BCEU-urban-residential-heating</v>
      </c>
      <c r="I11" s="63" t="s">
        <v>536</v>
      </c>
      <c r="J11" s="18" t="s">
        <v>5</v>
      </c>
      <c r="K11" s="104">
        <f>IFERROR('RMI-data'!K7/SUMIFS('RMI-data'!K:K,'RMI-data'!$J:$J,$J11,'RMI-data'!$I:$I,$I11),0)</f>
        <v>0.93582178399177385</v>
      </c>
      <c r="L11" s="104">
        <f>IFERROR('RMI-data'!L7/SUMIFS('RMI-data'!L:L,'RMI-data'!$J:$J,$J11,'RMI-data'!$I:$I,$I11),0)</f>
        <v>0.9369873254650587</v>
      </c>
      <c r="M11" s="104">
        <f>IFERROR('RMI-data'!M7/SUMIFS('RMI-data'!M:M,'RMI-data'!$J:$J,$J11,'RMI-data'!$I:$I,$I11),0)</f>
        <v>0.93806215146355421</v>
      </c>
      <c r="N11" s="104">
        <f>IFERROR('RMI-data'!N7/SUMIFS('RMI-data'!N:N,'RMI-data'!$J:$J,$J11,'RMI-data'!$I:$I,$I11),0)</f>
        <v>0.93903464658631763</v>
      </c>
      <c r="O11" s="104">
        <f>IFERROR('RMI-data'!O7/SUMIFS('RMI-data'!O:O,'RMI-data'!$J:$J,$J11,'RMI-data'!$I:$I,$I11),0)</f>
        <v>0.93988794807478071</v>
      </c>
      <c r="P11" s="104">
        <f>IFERROR('RMI-data'!P7/SUMIFS('RMI-data'!P:P,'RMI-data'!$J:$J,$J11,'RMI-data'!$I:$I,$I11),0)</f>
        <v>0.94062934248773011</v>
      </c>
      <c r="Q11" s="104">
        <f>IFERROR('RMI-data'!Q7/SUMIFS('RMI-data'!Q:Q,'RMI-data'!$J:$J,$J11,'RMI-data'!$I:$I,$I11),0)</f>
        <v>0.94122922980200163</v>
      </c>
      <c r="R11" s="104">
        <f>IFERROR('RMI-data'!R7/SUMIFS('RMI-data'!R:R,'RMI-data'!$J:$J,$J11,'RMI-data'!$I:$I,$I11),0)</f>
        <v>0.9416675845575907</v>
      </c>
      <c r="S11" s="104">
        <f>IFERROR('RMI-data'!S7/SUMIFS('RMI-data'!S:S,'RMI-data'!$J:$J,$J11,'RMI-data'!$I:$I,$I11),0)</f>
        <v>0.94194535996871676</v>
      </c>
      <c r="T11" s="104">
        <f>IFERROR('RMI-data'!T7/SUMIFS('RMI-data'!T:T,'RMI-data'!$J:$J,$J11,'RMI-data'!$I:$I,$I11),0)</f>
        <v>0.9420435188476074</v>
      </c>
      <c r="U11" s="104">
        <f>IFERROR('RMI-data'!U7/SUMIFS('RMI-data'!U:U,'RMI-data'!$J:$J,$J11,'RMI-data'!$I:$I,$I11),0)</f>
        <v>0.94194624743444388</v>
      </c>
      <c r="V11" s="104">
        <f>IFERROR('RMI-data'!V7/SUMIFS('RMI-data'!V:V,'RMI-data'!$J:$J,$J11,'RMI-data'!$I:$I,$I11),0)</f>
        <v>0.94166584460754188</v>
      </c>
      <c r="W11" s="104">
        <f>IFERROR('RMI-data'!W7/SUMIFS('RMI-data'!W:W,'RMI-data'!$J:$J,$J11,'RMI-data'!$I:$I,$I11),0)</f>
        <v>0.94117897058482247</v>
      </c>
      <c r="X11" s="104">
        <f>IFERROR('RMI-data'!X7/SUMIFS('RMI-data'!X:X,'RMI-data'!$J:$J,$J11,'RMI-data'!$I:$I,$I11),0)</f>
        <v>0.94048092023153729</v>
      </c>
      <c r="Y11" s="104">
        <f>IFERROR('RMI-data'!Y7/SUMIFS('RMI-data'!Y:Y,'RMI-data'!$J:$J,$J11,'RMI-data'!$I:$I,$I11),0)</f>
        <v>0.93953265891772986</v>
      </c>
      <c r="Z11" s="104">
        <f>IFERROR('RMI-data'!Z7/SUMIFS('RMI-data'!Z:Z,'RMI-data'!$J:$J,$J11,'RMI-data'!$I:$I,$I11),0)</f>
        <v>0.93831258608960444</v>
      </c>
      <c r="AA11" s="104">
        <f>IFERROR('RMI-data'!AA7/SUMIFS('RMI-data'!AA:AA,'RMI-data'!$J:$J,$J11,'RMI-data'!$I:$I,$I11),0)</f>
        <v>0.93673580778383259</v>
      </c>
      <c r="AB11" s="104">
        <f>IFERROR('RMI-data'!AB7/SUMIFS('RMI-data'!AB:AB,'RMI-data'!$J:$J,$J11,'RMI-data'!$I:$I,$I11),0)</f>
        <v>0.93471373538093683</v>
      </c>
      <c r="AC11" s="104">
        <f>IFERROR('RMI-data'!AC7/SUMIFS('RMI-data'!AC:AC,'RMI-data'!$J:$J,$J11,'RMI-data'!$I:$I,$I11),0)</f>
        <v>0.93216900707693195</v>
      </c>
      <c r="AD11" s="104">
        <f>IFERROR('RMI-data'!AD7/SUMIFS('RMI-data'!AD:AD,'RMI-data'!$J:$J,$J11,'RMI-data'!$I:$I,$I11),0)</f>
        <v>0.92890683197822221</v>
      </c>
      <c r="AE11" s="104">
        <f>IFERROR('RMI-data'!AE7/SUMIFS('RMI-data'!AE:AE,'RMI-data'!$J:$J,$J11,'RMI-data'!$I:$I,$I11),0)</f>
        <v>0.92471203060852059</v>
      </c>
      <c r="AF11" s="104">
        <f>IFERROR('RMI-data'!AF7/SUMIFS('RMI-data'!AF:AF,'RMI-data'!$J:$J,$J11,'RMI-data'!$I:$I,$I11),0)</f>
        <v>0.91929024497923506</v>
      </c>
      <c r="AG11" s="104">
        <f>IFERROR('RMI-data'!AG7/SUMIFS('RMI-data'!AG:AG,'RMI-data'!$J:$J,$J11,'RMI-data'!$I:$I,$I11),0)</f>
        <v>0.91192115550626518</v>
      </c>
      <c r="AH11" s="104">
        <f>IFERROR('RMI-data'!AH7/SUMIFS('RMI-data'!AH:AH,'RMI-data'!$J:$J,$J11,'RMI-data'!$I:$I,$I11),0)</f>
        <v>0.90224959649229097</v>
      </c>
      <c r="AI11" s="104">
        <f>IFERROR('RMI-data'!AI7/SUMIFS('RMI-data'!AI:AI,'RMI-data'!$J:$J,$J11,'RMI-data'!$I:$I,$I11),0)</f>
        <v>0.88955181011070872</v>
      </c>
      <c r="AJ11" s="104">
        <f>IFERROR('RMI-data'!AJ7/SUMIFS('RMI-data'!AJ:AJ,'RMI-data'!$J:$J,$J11,'RMI-data'!$I:$I,$I11),0)</f>
        <v>0.872847376877252</v>
      </c>
      <c r="AK11" s="104">
        <f>IFERROR('RMI-data'!AK7/SUMIFS('RMI-data'!AK:AK,'RMI-data'!$J:$J,$J11,'RMI-data'!$I:$I,$I11),0)</f>
        <v>0.85117354242289611</v>
      </c>
      <c r="AL11" s="104">
        <f>IFERROR('RMI-data'!AL7/SUMIFS('RMI-data'!AL:AL,'RMI-data'!$J:$J,$J11,'RMI-data'!$I:$I,$I11),0)</f>
        <v>0.82366094743468554</v>
      </c>
      <c r="AM11" s="104">
        <f>IFERROR('RMI-data'!AM7/SUMIFS('RMI-data'!AM:AM,'RMI-data'!$J:$J,$J11,'RMI-data'!$I:$I,$I11),0)</f>
        <v>0.78987185925727477</v>
      </c>
      <c r="AN11" s="104">
        <f>IFERROR('RMI-data'!AN7/SUMIFS('RMI-data'!AN:AN,'RMI-data'!$J:$J,$J11,'RMI-data'!$I:$I,$I11),0)</f>
        <v>0.75020707878987924</v>
      </c>
      <c r="AO11" s="104">
        <f>IFERROR('RMI-data'!AO7/SUMIFS('RMI-data'!AO:AO,'RMI-data'!$J:$J,$J11,'RMI-data'!$I:$I,$I11),0)</f>
        <v>0.70615251905723042</v>
      </c>
      <c r="AP11" s="104">
        <f>IFERROR('RMI-data'!AP7/SUMIFS('RMI-data'!AP:AP,'RMI-data'!$J:$J,$J11,'RMI-data'!$I:$I,$I11),0)</f>
        <v>0.66022913617045376</v>
      </c>
    </row>
    <row r="12" spans="1:42" x14ac:dyDescent="0.35">
      <c r="A12" s="51"/>
      <c r="B12" s="51"/>
      <c r="C12" s="51"/>
      <c r="D12" s="51"/>
      <c r="E12" s="51"/>
      <c r="F12" s="51"/>
      <c r="G12" s="51"/>
      <c r="H12" s="52" t="str">
        <f t="shared" si="0"/>
        <v>BCEU-urban-residential-heating</v>
      </c>
      <c r="I12" s="63" t="s">
        <v>536</v>
      </c>
      <c r="J12" s="18" t="s">
        <v>7</v>
      </c>
      <c r="K12" s="104">
        <f>IFERROR('RMI-data'!K8/SUMIFS('RMI-data'!K:K,'RMI-data'!$J:$J,$J12,'RMI-data'!$I:$I,$I12),0)</f>
        <v>0</v>
      </c>
      <c r="L12" s="104">
        <f>IFERROR('RMI-data'!L8/SUMIFS('RMI-data'!L:L,'RMI-data'!$J:$J,$J12,'RMI-data'!$I:$I,$I12),0)</f>
        <v>0</v>
      </c>
      <c r="M12" s="104">
        <f>IFERROR('RMI-data'!M8/SUMIFS('RMI-data'!M:M,'RMI-data'!$J:$J,$J12,'RMI-data'!$I:$I,$I12),0)</f>
        <v>0</v>
      </c>
      <c r="N12" s="104">
        <f>IFERROR('RMI-data'!N8/SUMIFS('RMI-data'!N:N,'RMI-data'!$J:$J,$J12,'RMI-data'!$I:$I,$I12),0)</f>
        <v>0</v>
      </c>
      <c r="O12" s="104">
        <f>IFERROR('RMI-data'!O8/SUMIFS('RMI-data'!O:O,'RMI-data'!$J:$J,$J12,'RMI-data'!$I:$I,$I12),0)</f>
        <v>0</v>
      </c>
      <c r="P12" s="104">
        <f>IFERROR('RMI-data'!P8/SUMIFS('RMI-data'!P:P,'RMI-data'!$J:$J,$J12,'RMI-data'!$I:$I,$I12),0)</f>
        <v>0</v>
      </c>
      <c r="Q12" s="104">
        <f>IFERROR('RMI-data'!Q8/SUMIFS('RMI-data'!Q:Q,'RMI-data'!$J:$J,$J12,'RMI-data'!$I:$I,$I12),0)</f>
        <v>0</v>
      </c>
      <c r="R12" s="104">
        <f>IFERROR('RMI-data'!R8/SUMIFS('RMI-data'!R:R,'RMI-data'!$J:$J,$J12,'RMI-data'!$I:$I,$I12),0)</f>
        <v>0</v>
      </c>
      <c r="S12" s="104">
        <f>IFERROR('RMI-data'!S8/SUMIFS('RMI-data'!S:S,'RMI-data'!$J:$J,$J12,'RMI-data'!$I:$I,$I12),0)</f>
        <v>0</v>
      </c>
      <c r="T12" s="104">
        <f>IFERROR('RMI-data'!T8/SUMIFS('RMI-data'!T:T,'RMI-data'!$J:$J,$J12,'RMI-data'!$I:$I,$I12),0)</f>
        <v>0</v>
      </c>
      <c r="U12" s="104">
        <f>IFERROR('RMI-data'!U8/SUMIFS('RMI-data'!U:U,'RMI-data'!$J:$J,$J12,'RMI-data'!$I:$I,$I12),0)</f>
        <v>0</v>
      </c>
      <c r="V12" s="104">
        <f>IFERROR('RMI-data'!V8/SUMIFS('RMI-data'!V:V,'RMI-data'!$J:$J,$J12,'RMI-data'!$I:$I,$I12),0)</f>
        <v>0</v>
      </c>
      <c r="W12" s="104">
        <f>IFERROR('RMI-data'!W8/SUMIFS('RMI-data'!W:W,'RMI-data'!$J:$J,$J12,'RMI-data'!$I:$I,$I12),0)</f>
        <v>0</v>
      </c>
      <c r="X12" s="104">
        <f>IFERROR('RMI-data'!X8/SUMIFS('RMI-data'!X:X,'RMI-data'!$J:$J,$J12,'RMI-data'!$I:$I,$I12),0)</f>
        <v>0</v>
      </c>
      <c r="Y12" s="104">
        <f>IFERROR('RMI-data'!Y8/SUMIFS('RMI-data'!Y:Y,'RMI-data'!$J:$J,$J12,'RMI-data'!$I:$I,$I12),0)</f>
        <v>0</v>
      </c>
      <c r="Z12" s="104">
        <f>IFERROR('RMI-data'!Z8/SUMIFS('RMI-data'!Z:Z,'RMI-data'!$J:$J,$J12,'RMI-data'!$I:$I,$I12),0)</f>
        <v>0</v>
      </c>
      <c r="AA12" s="104">
        <f>IFERROR('RMI-data'!AA8/SUMIFS('RMI-data'!AA:AA,'RMI-data'!$J:$J,$J12,'RMI-data'!$I:$I,$I12),0)</f>
        <v>0</v>
      </c>
      <c r="AB12" s="104">
        <f>IFERROR('RMI-data'!AB8/SUMIFS('RMI-data'!AB:AB,'RMI-data'!$J:$J,$J12,'RMI-data'!$I:$I,$I12),0)</f>
        <v>0</v>
      </c>
      <c r="AC12" s="104">
        <f>IFERROR('RMI-data'!AC8/SUMIFS('RMI-data'!AC:AC,'RMI-data'!$J:$J,$J12,'RMI-data'!$I:$I,$I12),0)</f>
        <v>0</v>
      </c>
      <c r="AD12" s="104">
        <f>IFERROR('RMI-data'!AD8/SUMIFS('RMI-data'!AD:AD,'RMI-data'!$J:$J,$J12,'RMI-data'!$I:$I,$I12),0)</f>
        <v>0</v>
      </c>
      <c r="AE12" s="104">
        <f>IFERROR('RMI-data'!AE8/SUMIFS('RMI-data'!AE:AE,'RMI-data'!$J:$J,$J12,'RMI-data'!$I:$I,$I12),0)</f>
        <v>0</v>
      </c>
      <c r="AF12" s="104">
        <f>IFERROR('RMI-data'!AF8/SUMIFS('RMI-data'!AF:AF,'RMI-data'!$J:$J,$J12,'RMI-data'!$I:$I,$I12),0)</f>
        <v>0</v>
      </c>
      <c r="AG12" s="104">
        <f>IFERROR('RMI-data'!AG8/SUMIFS('RMI-data'!AG:AG,'RMI-data'!$J:$J,$J12,'RMI-data'!$I:$I,$I12),0)</f>
        <v>0</v>
      </c>
      <c r="AH12" s="104">
        <f>IFERROR('RMI-data'!AH8/SUMIFS('RMI-data'!AH:AH,'RMI-data'!$J:$J,$J12,'RMI-data'!$I:$I,$I12),0)</f>
        <v>0</v>
      </c>
      <c r="AI12" s="104">
        <f>IFERROR('RMI-data'!AI8/SUMIFS('RMI-data'!AI:AI,'RMI-data'!$J:$J,$J12,'RMI-data'!$I:$I,$I12),0)</f>
        <v>0</v>
      </c>
      <c r="AJ12" s="104">
        <f>IFERROR('RMI-data'!AJ8/SUMIFS('RMI-data'!AJ:AJ,'RMI-data'!$J:$J,$J12,'RMI-data'!$I:$I,$I12),0)</f>
        <v>0</v>
      </c>
      <c r="AK12" s="104">
        <f>IFERROR('RMI-data'!AK8/SUMIFS('RMI-data'!AK:AK,'RMI-data'!$J:$J,$J12,'RMI-data'!$I:$I,$I12),0)</f>
        <v>0</v>
      </c>
      <c r="AL12" s="104">
        <f>IFERROR('RMI-data'!AL8/SUMIFS('RMI-data'!AL:AL,'RMI-data'!$J:$J,$J12,'RMI-data'!$I:$I,$I12),0)</f>
        <v>0</v>
      </c>
      <c r="AM12" s="104">
        <f>IFERROR('RMI-data'!AM8/SUMIFS('RMI-data'!AM:AM,'RMI-data'!$J:$J,$J12,'RMI-data'!$I:$I,$I12),0)</f>
        <v>0</v>
      </c>
      <c r="AN12" s="104">
        <f>IFERROR('RMI-data'!AN8/SUMIFS('RMI-data'!AN:AN,'RMI-data'!$J:$J,$J12,'RMI-data'!$I:$I,$I12),0)</f>
        <v>0</v>
      </c>
      <c r="AO12" s="104">
        <f>IFERROR('RMI-data'!AO8/SUMIFS('RMI-data'!AO:AO,'RMI-data'!$J:$J,$J12,'RMI-data'!$I:$I,$I12),0)</f>
        <v>0</v>
      </c>
      <c r="AP12" s="104">
        <f>IFERROR('RMI-data'!AP8/SUMIFS('RMI-data'!AP:AP,'RMI-data'!$J:$J,$J12,'RMI-data'!$I:$I,$I12),0)</f>
        <v>0</v>
      </c>
    </row>
    <row r="13" spans="1:42" x14ac:dyDescent="0.35">
      <c r="A13" s="51"/>
      <c r="B13" s="51"/>
      <c r="C13" s="51"/>
      <c r="D13" s="51"/>
      <c r="E13" s="51"/>
      <c r="F13" s="51"/>
      <c r="G13" s="51"/>
      <c r="H13" s="52" t="str">
        <f t="shared" si="0"/>
        <v>BCEU-urban-residential-heating</v>
      </c>
      <c r="I13" s="63" t="s">
        <v>536</v>
      </c>
      <c r="J13" s="119" t="s">
        <v>8</v>
      </c>
      <c r="K13" s="120">
        <f>IFERROR('RMI-data'!K9/SUMIFS('RMI-data'!K:K,'RMI-data'!$J:$J,$J13,'RMI-data'!$I:$I,$I13),0)</f>
        <v>0.95</v>
      </c>
      <c r="L13" s="104">
        <f>IFERROR('RMI-data'!L9/SUMIFS('RMI-data'!L:L,'RMI-data'!$J:$J,$J13,'RMI-data'!$I:$I,$I13),0)</f>
        <v>0.95</v>
      </c>
      <c r="M13" s="104">
        <f>IFERROR('RMI-data'!M9/SUMIFS('RMI-data'!M:M,'RMI-data'!$J:$J,$J13,'RMI-data'!$I:$I,$I13),0)</f>
        <v>0.95</v>
      </c>
      <c r="N13" s="104">
        <f>IFERROR('RMI-data'!N9/SUMIFS('RMI-data'!N:N,'RMI-data'!$J:$J,$J13,'RMI-data'!$I:$I,$I13),0)</f>
        <v>0.95000000000000007</v>
      </c>
      <c r="O13" s="104">
        <f>IFERROR('RMI-data'!O9/SUMIFS('RMI-data'!O:O,'RMI-data'!$J:$J,$J13,'RMI-data'!$I:$I,$I13),0)</f>
        <v>0.95</v>
      </c>
      <c r="P13" s="104">
        <f>IFERROR('RMI-data'!P9/SUMIFS('RMI-data'!P:P,'RMI-data'!$J:$J,$J13,'RMI-data'!$I:$I,$I13),0)</f>
        <v>0.95</v>
      </c>
      <c r="Q13" s="104">
        <f>IFERROR('RMI-data'!Q9/SUMIFS('RMI-data'!Q:Q,'RMI-data'!$J:$J,$J13,'RMI-data'!$I:$I,$I13),0)</f>
        <v>0.95</v>
      </c>
      <c r="R13" s="104">
        <f>IFERROR('RMI-data'!R9/SUMIFS('RMI-data'!R:R,'RMI-data'!$J:$J,$J13,'RMI-data'!$I:$I,$I13),0)</f>
        <v>0.95</v>
      </c>
      <c r="S13" s="104">
        <f>IFERROR('RMI-data'!S9/SUMIFS('RMI-data'!S:S,'RMI-data'!$J:$J,$J13,'RMI-data'!$I:$I,$I13),0)</f>
        <v>0.95</v>
      </c>
      <c r="T13" s="104">
        <f>IFERROR('RMI-data'!T9/SUMIFS('RMI-data'!T:T,'RMI-data'!$J:$J,$J13,'RMI-data'!$I:$I,$I13),0)</f>
        <v>0.95</v>
      </c>
      <c r="U13" s="104">
        <f>IFERROR('RMI-data'!U9/SUMIFS('RMI-data'!U:U,'RMI-data'!$J:$J,$J13,'RMI-data'!$I:$I,$I13),0)</f>
        <v>0.95</v>
      </c>
      <c r="V13" s="104">
        <f>IFERROR('RMI-data'!V9/SUMIFS('RMI-data'!V:V,'RMI-data'!$J:$J,$J13,'RMI-data'!$I:$I,$I13),0)</f>
        <v>0.95</v>
      </c>
      <c r="W13" s="104">
        <f>IFERROR('RMI-data'!W9/SUMIFS('RMI-data'!W:W,'RMI-data'!$J:$J,$J13,'RMI-data'!$I:$I,$I13),0)</f>
        <v>0.95</v>
      </c>
      <c r="X13" s="104">
        <f>IFERROR('RMI-data'!X9/SUMIFS('RMI-data'!X:X,'RMI-data'!$J:$J,$J13,'RMI-data'!$I:$I,$I13),0)</f>
        <v>0.95</v>
      </c>
      <c r="Y13" s="104">
        <f>IFERROR('RMI-data'!Y9/SUMIFS('RMI-data'!Y:Y,'RMI-data'!$J:$J,$J13,'RMI-data'!$I:$I,$I13),0)</f>
        <v>0.95</v>
      </c>
      <c r="Z13" s="104">
        <f>IFERROR('RMI-data'!Z9/SUMIFS('RMI-data'!Z:Z,'RMI-data'!$J:$J,$J13,'RMI-data'!$I:$I,$I13),0)</f>
        <v>0.95</v>
      </c>
      <c r="AA13" s="104">
        <f>IFERROR('RMI-data'!AA9/SUMIFS('RMI-data'!AA:AA,'RMI-data'!$J:$J,$J13,'RMI-data'!$I:$I,$I13),0)</f>
        <v>0.95000000000000007</v>
      </c>
      <c r="AB13" s="104">
        <f>IFERROR('RMI-data'!AB9/SUMIFS('RMI-data'!AB:AB,'RMI-data'!$J:$J,$J13,'RMI-data'!$I:$I,$I13),0)</f>
        <v>0.95</v>
      </c>
      <c r="AC13" s="104">
        <f>IFERROR('RMI-data'!AC9/SUMIFS('RMI-data'!AC:AC,'RMI-data'!$J:$J,$J13,'RMI-data'!$I:$I,$I13),0)</f>
        <v>0.95</v>
      </c>
      <c r="AD13" s="104">
        <f>IFERROR('RMI-data'!AD9/SUMIFS('RMI-data'!AD:AD,'RMI-data'!$J:$J,$J13,'RMI-data'!$I:$I,$I13),0)</f>
        <v>0.95</v>
      </c>
      <c r="AE13" s="104">
        <f>IFERROR('RMI-data'!AE9/SUMIFS('RMI-data'!AE:AE,'RMI-data'!$J:$J,$J13,'RMI-data'!$I:$I,$I13),0)</f>
        <v>0.95</v>
      </c>
      <c r="AF13" s="104">
        <f>IFERROR('RMI-data'!AF9/SUMIFS('RMI-data'!AF:AF,'RMI-data'!$J:$J,$J13,'RMI-data'!$I:$I,$I13),0)</f>
        <v>0.95</v>
      </c>
      <c r="AG13" s="104">
        <f>IFERROR('RMI-data'!AG9/SUMIFS('RMI-data'!AG:AG,'RMI-data'!$J:$J,$J13,'RMI-data'!$I:$I,$I13),0)</f>
        <v>0.95</v>
      </c>
      <c r="AH13" s="104">
        <f>IFERROR('RMI-data'!AH9/SUMIFS('RMI-data'!AH:AH,'RMI-data'!$J:$J,$J13,'RMI-data'!$I:$I,$I13),0)</f>
        <v>0.95</v>
      </c>
      <c r="AI13" s="104">
        <f>IFERROR('RMI-data'!AI9/SUMIFS('RMI-data'!AI:AI,'RMI-data'!$J:$J,$J13,'RMI-data'!$I:$I,$I13),0)</f>
        <v>0.95</v>
      </c>
      <c r="AJ13" s="104">
        <f>IFERROR('RMI-data'!AJ9/SUMIFS('RMI-data'!AJ:AJ,'RMI-data'!$J:$J,$J13,'RMI-data'!$I:$I,$I13),0)</f>
        <v>0.94999999999999984</v>
      </c>
      <c r="AK13" s="104">
        <f>IFERROR('RMI-data'!AK9/SUMIFS('RMI-data'!AK:AK,'RMI-data'!$J:$J,$J13,'RMI-data'!$I:$I,$I13),0)</f>
        <v>0.95</v>
      </c>
      <c r="AL13" s="104">
        <f>IFERROR('RMI-data'!AL9/SUMIFS('RMI-data'!AL:AL,'RMI-data'!$J:$J,$J13,'RMI-data'!$I:$I,$I13),0)</f>
        <v>0.95</v>
      </c>
      <c r="AM13" s="104">
        <f>IFERROR('RMI-data'!AM9/SUMIFS('RMI-data'!AM:AM,'RMI-data'!$J:$J,$J13,'RMI-data'!$I:$I,$I13),0)</f>
        <v>0.95000000000000007</v>
      </c>
      <c r="AN13" s="104">
        <f>IFERROR('RMI-data'!AN9/SUMIFS('RMI-data'!AN:AN,'RMI-data'!$J:$J,$J13,'RMI-data'!$I:$I,$I13),0)</f>
        <v>0.95</v>
      </c>
      <c r="AO13" s="104">
        <f>IFERROR('RMI-data'!AO9/SUMIFS('RMI-data'!AO:AO,'RMI-data'!$J:$J,$J13,'RMI-data'!$I:$I,$I13),0)</f>
        <v>0.95000000000000007</v>
      </c>
      <c r="AP13" s="104">
        <f>IFERROR('RMI-data'!AP9/SUMIFS('RMI-data'!AP:AP,'RMI-data'!$J:$J,$J13,'RMI-data'!$I:$I,$I13),0)</f>
        <v>0.95000000000000007</v>
      </c>
    </row>
    <row r="14" spans="1:42" x14ac:dyDescent="0.35">
      <c r="A14" s="51"/>
      <c r="B14" s="51"/>
      <c r="C14" s="51"/>
      <c r="D14" s="51"/>
      <c r="E14" s="51"/>
      <c r="F14" s="51"/>
      <c r="G14" s="51"/>
      <c r="H14" s="52" t="str">
        <f t="shared" si="0"/>
        <v>BCEU-urban-residential-heating</v>
      </c>
      <c r="I14" s="63" t="s">
        <v>536</v>
      </c>
      <c r="J14" s="18" t="s">
        <v>93</v>
      </c>
      <c r="K14" s="104">
        <f>IFERROR('RMI-data'!K10/SUMIFS('RMI-data'!K:K,'RMI-data'!$J:$J,$J14,'RMI-data'!$I:$I,$I14),0)</f>
        <v>0.95</v>
      </c>
      <c r="L14" s="104">
        <f>IFERROR('RMI-data'!L10/SUMIFS('RMI-data'!L:L,'RMI-data'!$J:$J,$J14,'RMI-data'!$I:$I,$I14),0)</f>
        <v>0.94999999999999984</v>
      </c>
      <c r="M14" s="104">
        <f>IFERROR('RMI-data'!M10/SUMIFS('RMI-data'!M:M,'RMI-data'!$J:$J,$J14,'RMI-data'!$I:$I,$I14),0)</f>
        <v>0.95</v>
      </c>
      <c r="N14" s="104">
        <f>IFERROR('RMI-data'!N10/SUMIFS('RMI-data'!N:N,'RMI-data'!$J:$J,$J14,'RMI-data'!$I:$I,$I14),0)</f>
        <v>0.95</v>
      </c>
      <c r="O14" s="104">
        <f>IFERROR('RMI-data'!O10/SUMIFS('RMI-data'!O:O,'RMI-data'!$J:$J,$J14,'RMI-data'!$I:$I,$I14),0)</f>
        <v>0.95000000000000007</v>
      </c>
      <c r="P14" s="104">
        <f>IFERROR('RMI-data'!P10/SUMIFS('RMI-data'!P:P,'RMI-data'!$J:$J,$J14,'RMI-data'!$I:$I,$I14),0)</f>
        <v>0.95</v>
      </c>
      <c r="Q14" s="104">
        <f>IFERROR('RMI-data'!Q10/SUMIFS('RMI-data'!Q:Q,'RMI-data'!$J:$J,$J14,'RMI-data'!$I:$I,$I14),0)</f>
        <v>0.94999999999999984</v>
      </c>
      <c r="R14" s="104">
        <f>IFERROR('RMI-data'!R10/SUMIFS('RMI-data'!R:R,'RMI-data'!$J:$J,$J14,'RMI-data'!$I:$I,$I14),0)</f>
        <v>0.95</v>
      </c>
      <c r="S14" s="104">
        <f>IFERROR('RMI-data'!S10/SUMIFS('RMI-data'!S:S,'RMI-data'!$J:$J,$J14,'RMI-data'!$I:$I,$I14),0)</f>
        <v>0.95000000000000007</v>
      </c>
      <c r="T14" s="104">
        <f>IFERROR('RMI-data'!T10/SUMIFS('RMI-data'!T:T,'RMI-data'!$J:$J,$J14,'RMI-data'!$I:$I,$I14),0)</f>
        <v>0.95</v>
      </c>
      <c r="U14" s="104">
        <f>IFERROR('RMI-data'!U10/SUMIFS('RMI-data'!U:U,'RMI-data'!$J:$J,$J14,'RMI-data'!$I:$I,$I14),0)</f>
        <v>0.94999999999999984</v>
      </c>
      <c r="V14" s="104">
        <f>IFERROR('RMI-data'!V10/SUMIFS('RMI-data'!V:V,'RMI-data'!$J:$J,$J14,'RMI-data'!$I:$I,$I14),0)</f>
        <v>0.94999999999999984</v>
      </c>
      <c r="W14" s="104">
        <f>IFERROR('RMI-data'!W10/SUMIFS('RMI-data'!W:W,'RMI-data'!$J:$J,$J14,'RMI-data'!$I:$I,$I14),0)</f>
        <v>0.95</v>
      </c>
      <c r="X14" s="104">
        <f>IFERROR('RMI-data'!X10/SUMIFS('RMI-data'!X:X,'RMI-data'!$J:$J,$J14,'RMI-data'!$I:$I,$I14),0)</f>
        <v>0.95</v>
      </c>
      <c r="Y14" s="104">
        <f>IFERROR('RMI-data'!Y10/SUMIFS('RMI-data'!Y:Y,'RMI-data'!$J:$J,$J14,'RMI-data'!$I:$I,$I14),0)</f>
        <v>0.95</v>
      </c>
      <c r="Z14" s="104">
        <f>IFERROR('RMI-data'!Z10/SUMIFS('RMI-data'!Z:Z,'RMI-data'!$J:$J,$J14,'RMI-data'!$I:$I,$I14),0)</f>
        <v>0.95</v>
      </c>
      <c r="AA14" s="104">
        <f>IFERROR('RMI-data'!AA10/SUMIFS('RMI-data'!AA:AA,'RMI-data'!$J:$J,$J14,'RMI-data'!$I:$I,$I14),0)</f>
        <v>0.95</v>
      </c>
      <c r="AB14" s="104">
        <f>IFERROR('RMI-data'!AB10/SUMIFS('RMI-data'!AB:AB,'RMI-data'!$J:$J,$J14,'RMI-data'!$I:$I,$I14),0)</f>
        <v>0.94999999999999984</v>
      </c>
      <c r="AC14" s="104">
        <f>IFERROR('RMI-data'!AC10/SUMIFS('RMI-data'!AC:AC,'RMI-data'!$J:$J,$J14,'RMI-data'!$I:$I,$I14),0)</f>
        <v>0.94999999999999984</v>
      </c>
      <c r="AD14" s="104">
        <f>IFERROR('RMI-data'!AD10/SUMIFS('RMI-data'!AD:AD,'RMI-data'!$J:$J,$J14,'RMI-data'!$I:$I,$I14),0)</f>
        <v>0.95</v>
      </c>
      <c r="AE14" s="104">
        <f>IFERROR('RMI-data'!AE10/SUMIFS('RMI-data'!AE:AE,'RMI-data'!$J:$J,$J14,'RMI-data'!$I:$I,$I14),0)</f>
        <v>0.95</v>
      </c>
      <c r="AF14" s="104">
        <f>IFERROR('RMI-data'!AF10/SUMIFS('RMI-data'!AF:AF,'RMI-data'!$J:$J,$J14,'RMI-data'!$I:$I,$I14),0)</f>
        <v>0.95000000000000007</v>
      </c>
      <c r="AG14" s="104">
        <f>IFERROR('RMI-data'!AG10/SUMIFS('RMI-data'!AG:AG,'RMI-data'!$J:$J,$J14,'RMI-data'!$I:$I,$I14),0)</f>
        <v>0.95</v>
      </c>
      <c r="AH14" s="104">
        <f>IFERROR('RMI-data'!AH10/SUMIFS('RMI-data'!AH:AH,'RMI-data'!$J:$J,$J14,'RMI-data'!$I:$I,$I14),0)</f>
        <v>0.95</v>
      </c>
      <c r="AI14" s="104">
        <f>IFERROR('RMI-data'!AI10/SUMIFS('RMI-data'!AI:AI,'RMI-data'!$J:$J,$J14,'RMI-data'!$I:$I,$I14),0)</f>
        <v>0.95</v>
      </c>
      <c r="AJ14" s="104">
        <f>IFERROR('RMI-data'!AJ10/SUMIFS('RMI-data'!AJ:AJ,'RMI-data'!$J:$J,$J14,'RMI-data'!$I:$I,$I14),0)</f>
        <v>0.95</v>
      </c>
      <c r="AK14" s="104">
        <f>IFERROR('RMI-data'!AK10/SUMIFS('RMI-data'!AK:AK,'RMI-data'!$J:$J,$J14,'RMI-data'!$I:$I,$I14),0)</f>
        <v>0.95</v>
      </c>
      <c r="AL14" s="104">
        <f>IFERROR('RMI-data'!AL10/SUMIFS('RMI-data'!AL:AL,'RMI-data'!$J:$J,$J14,'RMI-data'!$I:$I,$I14),0)</f>
        <v>0.95</v>
      </c>
      <c r="AM14" s="104">
        <f>IFERROR('RMI-data'!AM10/SUMIFS('RMI-data'!AM:AM,'RMI-data'!$J:$J,$J14,'RMI-data'!$I:$I,$I14),0)</f>
        <v>0.95</v>
      </c>
      <c r="AN14" s="104">
        <f>IFERROR('RMI-data'!AN10/SUMIFS('RMI-data'!AN:AN,'RMI-data'!$J:$J,$J14,'RMI-data'!$I:$I,$I14),0)</f>
        <v>0.94999999999999984</v>
      </c>
      <c r="AO14" s="104">
        <f>IFERROR('RMI-data'!AO10/SUMIFS('RMI-data'!AO:AO,'RMI-data'!$J:$J,$J14,'RMI-data'!$I:$I,$I14),0)</f>
        <v>0.95</v>
      </c>
      <c r="AP14" s="104">
        <f>IFERROR('RMI-data'!AP10/SUMIFS('RMI-data'!AP:AP,'RMI-data'!$J:$J,$J14,'RMI-data'!$I:$I,$I14),0)</f>
        <v>0.95</v>
      </c>
    </row>
    <row r="15" spans="1:42" x14ac:dyDescent="0.35">
      <c r="A15" s="51"/>
      <c r="B15" s="51"/>
      <c r="C15" s="51"/>
      <c r="D15" s="51"/>
      <c r="E15" s="51"/>
      <c r="F15" s="51"/>
      <c r="G15" s="51"/>
      <c r="H15" s="52" t="str">
        <f t="shared" si="0"/>
        <v>BCEU-urban-residential-heating</v>
      </c>
      <c r="I15" s="63" t="s">
        <v>536</v>
      </c>
      <c r="J15" s="18" t="s">
        <v>94</v>
      </c>
      <c r="K15" s="104">
        <f>IFERROR('RMI-data'!K11/SUMIFS('RMI-data'!K:K,'RMI-data'!$J:$J,$J15,'RMI-data'!$I:$I,$I15),0)</f>
        <v>0</v>
      </c>
      <c r="L15" s="104">
        <f>IFERROR('RMI-data'!L11/SUMIFS('RMI-data'!L:L,'RMI-data'!$J:$J,$J15,'RMI-data'!$I:$I,$I15),0)</f>
        <v>0</v>
      </c>
      <c r="M15" s="104">
        <f>IFERROR('RMI-data'!M11/SUMIFS('RMI-data'!M:M,'RMI-data'!$J:$J,$J15,'RMI-data'!$I:$I,$I15),0)</f>
        <v>0</v>
      </c>
      <c r="N15" s="104">
        <f>IFERROR('RMI-data'!N11/SUMIFS('RMI-data'!N:N,'RMI-data'!$J:$J,$J15,'RMI-data'!$I:$I,$I15),0)</f>
        <v>0</v>
      </c>
      <c r="O15" s="104">
        <f>IFERROR('RMI-data'!O11/SUMIFS('RMI-data'!O:O,'RMI-data'!$J:$J,$J15,'RMI-data'!$I:$I,$I15),0)</f>
        <v>0</v>
      </c>
      <c r="P15" s="104">
        <f>IFERROR('RMI-data'!P11/SUMIFS('RMI-data'!P:P,'RMI-data'!$J:$J,$J15,'RMI-data'!$I:$I,$I15),0)</f>
        <v>0</v>
      </c>
      <c r="Q15" s="104">
        <f>IFERROR('RMI-data'!Q11/SUMIFS('RMI-data'!Q:Q,'RMI-data'!$J:$J,$J15,'RMI-data'!$I:$I,$I15),0)</f>
        <v>0</v>
      </c>
      <c r="R15" s="104">
        <f>IFERROR('RMI-data'!R11/SUMIFS('RMI-data'!R:R,'RMI-data'!$J:$J,$J15,'RMI-data'!$I:$I,$I15),0)</f>
        <v>0</v>
      </c>
      <c r="S15" s="104">
        <f>IFERROR('RMI-data'!S11/SUMIFS('RMI-data'!S:S,'RMI-data'!$J:$J,$J15,'RMI-data'!$I:$I,$I15),0)</f>
        <v>0</v>
      </c>
      <c r="T15" s="104">
        <f>IFERROR('RMI-data'!T11/SUMIFS('RMI-data'!T:T,'RMI-data'!$J:$J,$J15,'RMI-data'!$I:$I,$I15),0)</f>
        <v>0</v>
      </c>
      <c r="U15" s="104">
        <f>IFERROR('RMI-data'!U11/SUMIFS('RMI-data'!U:U,'RMI-data'!$J:$J,$J15,'RMI-data'!$I:$I,$I15),0)</f>
        <v>0</v>
      </c>
      <c r="V15" s="104">
        <f>IFERROR('RMI-data'!V11/SUMIFS('RMI-data'!V:V,'RMI-data'!$J:$J,$J15,'RMI-data'!$I:$I,$I15),0)</f>
        <v>0</v>
      </c>
      <c r="W15" s="104">
        <f>IFERROR('RMI-data'!W11/SUMIFS('RMI-data'!W:W,'RMI-data'!$J:$J,$J15,'RMI-data'!$I:$I,$I15),0)</f>
        <v>0</v>
      </c>
      <c r="X15" s="104">
        <f>IFERROR('RMI-data'!X11/SUMIFS('RMI-data'!X:X,'RMI-data'!$J:$J,$J15,'RMI-data'!$I:$I,$I15),0)</f>
        <v>0</v>
      </c>
      <c r="Y15" s="104">
        <f>IFERROR('RMI-data'!Y11/SUMIFS('RMI-data'!Y:Y,'RMI-data'!$J:$J,$J15,'RMI-data'!$I:$I,$I15),0)</f>
        <v>0</v>
      </c>
      <c r="Z15" s="104">
        <f>IFERROR('RMI-data'!Z11/SUMIFS('RMI-data'!Z:Z,'RMI-data'!$J:$J,$J15,'RMI-data'!$I:$I,$I15),0)</f>
        <v>0</v>
      </c>
      <c r="AA15" s="104">
        <f>IFERROR('RMI-data'!AA11/SUMIFS('RMI-data'!AA:AA,'RMI-data'!$J:$J,$J15,'RMI-data'!$I:$I,$I15),0)</f>
        <v>0</v>
      </c>
      <c r="AB15" s="104">
        <f>IFERROR('RMI-data'!AB11/SUMIFS('RMI-data'!AB:AB,'RMI-data'!$J:$J,$J15,'RMI-data'!$I:$I,$I15),0)</f>
        <v>0</v>
      </c>
      <c r="AC15" s="104">
        <f>IFERROR('RMI-data'!AC11/SUMIFS('RMI-data'!AC:AC,'RMI-data'!$J:$J,$J15,'RMI-data'!$I:$I,$I15),0)</f>
        <v>0</v>
      </c>
      <c r="AD15" s="104">
        <f>IFERROR('RMI-data'!AD11/SUMIFS('RMI-data'!AD:AD,'RMI-data'!$J:$J,$J15,'RMI-data'!$I:$I,$I15),0)</f>
        <v>0</v>
      </c>
      <c r="AE15" s="104">
        <f>IFERROR('RMI-data'!AE11/SUMIFS('RMI-data'!AE:AE,'RMI-data'!$J:$J,$J15,'RMI-data'!$I:$I,$I15),0)</f>
        <v>0</v>
      </c>
      <c r="AF15" s="104">
        <f>IFERROR('RMI-data'!AF11/SUMIFS('RMI-data'!AF:AF,'RMI-data'!$J:$J,$J15,'RMI-data'!$I:$I,$I15),0)</f>
        <v>0</v>
      </c>
      <c r="AG15" s="104">
        <f>IFERROR('RMI-data'!AG11/SUMIFS('RMI-data'!AG:AG,'RMI-data'!$J:$J,$J15,'RMI-data'!$I:$I,$I15),0)</f>
        <v>0</v>
      </c>
      <c r="AH15" s="104">
        <f>IFERROR('RMI-data'!AH11/SUMIFS('RMI-data'!AH:AH,'RMI-data'!$J:$J,$J15,'RMI-data'!$I:$I,$I15),0)</f>
        <v>0</v>
      </c>
      <c r="AI15" s="104">
        <f>IFERROR('RMI-data'!AI11/SUMIFS('RMI-data'!AI:AI,'RMI-data'!$J:$J,$J15,'RMI-data'!$I:$I,$I15),0)</f>
        <v>0</v>
      </c>
      <c r="AJ15" s="104">
        <f>IFERROR('RMI-data'!AJ11/SUMIFS('RMI-data'!AJ:AJ,'RMI-data'!$J:$J,$J15,'RMI-data'!$I:$I,$I15),0)</f>
        <v>0</v>
      </c>
      <c r="AK15" s="104">
        <f>IFERROR('RMI-data'!AK11/SUMIFS('RMI-data'!AK:AK,'RMI-data'!$J:$J,$J15,'RMI-data'!$I:$I,$I15),0)</f>
        <v>0</v>
      </c>
      <c r="AL15" s="104">
        <f>IFERROR('RMI-data'!AL11/SUMIFS('RMI-data'!AL:AL,'RMI-data'!$J:$J,$J15,'RMI-data'!$I:$I,$I15),0)</f>
        <v>0</v>
      </c>
      <c r="AM15" s="104">
        <f>IFERROR('RMI-data'!AM11/SUMIFS('RMI-data'!AM:AM,'RMI-data'!$J:$J,$J15,'RMI-data'!$I:$I,$I15),0)</f>
        <v>0</v>
      </c>
      <c r="AN15" s="104">
        <f>IFERROR('RMI-data'!AN11/SUMIFS('RMI-data'!AN:AN,'RMI-data'!$J:$J,$J15,'RMI-data'!$I:$I,$I15),0)</f>
        <v>0</v>
      </c>
      <c r="AO15" s="104">
        <f>IFERROR('RMI-data'!AO11/SUMIFS('RMI-data'!AO:AO,'RMI-data'!$J:$J,$J15,'RMI-data'!$I:$I,$I15),0)</f>
        <v>0</v>
      </c>
      <c r="AP15" s="104">
        <f>IFERROR('RMI-data'!AP11/SUMIFS('RMI-data'!AP:AP,'RMI-data'!$J:$J,$J15,'RMI-data'!$I:$I,$I15),0)</f>
        <v>0</v>
      </c>
    </row>
    <row r="16" spans="1:42" x14ac:dyDescent="0.35">
      <c r="A16" s="51"/>
      <c r="B16" s="51"/>
      <c r="C16" s="51"/>
      <c r="D16" s="51"/>
      <c r="E16" s="51"/>
      <c r="F16" s="51"/>
      <c r="G16" s="51"/>
      <c r="H16" s="52" t="str">
        <f t="shared" si="0"/>
        <v>BCEU-urban-residential-heating</v>
      </c>
      <c r="I16" s="63" t="s">
        <v>536</v>
      </c>
      <c r="J16" s="119" t="s">
        <v>95</v>
      </c>
      <c r="K16" s="120">
        <f>IFERROR('RMI-data'!K12/SUMIFS('RMI-data'!K:K,'RMI-data'!$J:$J,$J16,'RMI-data'!$I:$I,$I16),0)</f>
        <v>0.63295178241280414</v>
      </c>
      <c r="L16" s="104">
        <f>IFERROR('RMI-data'!L12/SUMIFS('RMI-data'!L:L,'RMI-data'!$J:$J,$J16,'RMI-data'!$I:$I,$I16),0)</f>
        <v>0.6489364563970651</v>
      </c>
      <c r="M16" s="104">
        <f>IFERROR('RMI-data'!M12/SUMIFS('RMI-data'!M:M,'RMI-data'!$J:$J,$J16,'RMI-data'!$I:$I,$I16),0)</f>
        <v>0.66278174093265996</v>
      </c>
      <c r="N16" s="104">
        <f>IFERROR('RMI-data'!N12/SUMIFS('RMI-data'!N:N,'RMI-data'!$J:$J,$J16,'RMI-data'!$I:$I,$I16),0)</f>
        <v>0.67447212009533986</v>
      </c>
      <c r="O16" s="104">
        <f>IFERROR('RMI-data'!O12/SUMIFS('RMI-data'!O:O,'RMI-data'!$J:$J,$J16,'RMI-data'!$I:$I,$I16),0)</f>
        <v>0.68402697953100933</v>
      </c>
      <c r="P16" s="104">
        <f>IFERROR('RMI-data'!P12/SUMIFS('RMI-data'!P:P,'RMI-data'!$J:$J,$J16,'RMI-data'!$I:$I,$I16),0)</f>
        <v>0.69194645609725913</v>
      </c>
      <c r="Q16" s="104">
        <f>IFERROR('RMI-data'!Q12/SUMIFS('RMI-data'!Q:Q,'RMI-data'!$J:$J,$J16,'RMI-data'!$I:$I,$I16),0)</f>
        <v>0.69827835302262464</v>
      </c>
      <c r="R16" s="104">
        <f>IFERROR('RMI-data'!R12/SUMIFS('RMI-data'!R:R,'RMI-data'!$J:$J,$J16,'RMI-data'!$I:$I,$I16),0)</f>
        <v>0.70333660770369089</v>
      </c>
      <c r="S16" s="104">
        <f>IFERROR('RMI-data'!S12/SUMIFS('RMI-data'!S:S,'RMI-data'!$J:$J,$J16,'RMI-data'!$I:$I,$I16),0)</f>
        <v>0.70758087302895611</v>
      </c>
      <c r="T16" s="104">
        <f>IFERROR('RMI-data'!T12/SUMIFS('RMI-data'!T:T,'RMI-data'!$J:$J,$J16,'RMI-data'!$I:$I,$I16),0)</f>
        <v>0.71104344636246908</v>
      </c>
      <c r="U16" s="104">
        <f>IFERROR('RMI-data'!U12/SUMIFS('RMI-data'!U:U,'RMI-data'!$J:$J,$J16,'RMI-data'!$I:$I,$I16),0)</f>
        <v>0.71374807661854622</v>
      </c>
      <c r="V16" s="104">
        <f>IFERROR('RMI-data'!V12/SUMIFS('RMI-data'!V:V,'RMI-data'!$J:$J,$J16,'RMI-data'!$I:$I,$I16),0)</f>
        <v>0.71623922509466975</v>
      </c>
      <c r="W16" s="104">
        <f>IFERROR('RMI-data'!W12/SUMIFS('RMI-data'!W:W,'RMI-data'!$J:$J,$J16,'RMI-data'!$I:$I,$I16),0)</f>
        <v>0.71832762386089355</v>
      </c>
      <c r="X16" s="104">
        <f>IFERROR('RMI-data'!X12/SUMIFS('RMI-data'!X:X,'RMI-data'!$J:$J,$J16,'RMI-data'!$I:$I,$I16),0)</f>
        <v>0.72015797876288024</v>
      </c>
      <c r="Y16" s="104">
        <f>IFERROR('RMI-data'!Y12/SUMIFS('RMI-data'!Y:Y,'RMI-data'!$J:$J,$J16,'RMI-data'!$I:$I,$I16),0)</f>
        <v>0.7216264538499092</v>
      </c>
      <c r="Z16" s="104">
        <f>IFERROR('RMI-data'!Z12/SUMIFS('RMI-data'!Z:Z,'RMI-data'!$J:$J,$J16,'RMI-data'!$I:$I,$I16),0)</f>
        <v>0.72311183371754562</v>
      </c>
      <c r="AA16" s="104">
        <f>IFERROR('RMI-data'!AA12/SUMIFS('RMI-data'!AA:AA,'RMI-data'!$J:$J,$J16,'RMI-data'!$I:$I,$I16),0)</f>
        <v>0.72430854792793076</v>
      </c>
      <c r="AB16" s="104">
        <f>IFERROR('RMI-data'!AB12/SUMIFS('RMI-data'!AB:AB,'RMI-data'!$J:$J,$J16,'RMI-data'!$I:$I,$I16),0)</f>
        <v>0.72521614554525748</v>
      </c>
      <c r="AC16" s="104">
        <f>IFERROR('RMI-data'!AC12/SUMIFS('RMI-data'!AC:AC,'RMI-data'!$J:$J,$J16,'RMI-data'!$I:$I,$I16),0)</f>
        <v>0.72620980822073822</v>
      </c>
      <c r="AD16" s="104">
        <f>IFERROR('RMI-data'!AD12/SUMIFS('RMI-data'!AD:AD,'RMI-data'!$J:$J,$J16,'RMI-data'!$I:$I,$I16),0)</f>
        <v>0.72702051484718389</v>
      </c>
      <c r="AE16" s="104">
        <f>IFERROR('RMI-data'!AE12/SUMIFS('RMI-data'!AE:AE,'RMI-data'!$J:$J,$J16,'RMI-data'!$I:$I,$I16),0)</f>
        <v>0.72773223558233668</v>
      </c>
      <c r="AF16" s="104">
        <f>IFERROR('RMI-data'!AF12/SUMIFS('RMI-data'!AF:AF,'RMI-data'!$J:$J,$J16,'RMI-data'!$I:$I,$I16),0)</f>
        <v>0.72845212935603876</v>
      </c>
      <c r="AG16" s="104">
        <f>IFERROR('RMI-data'!AG12/SUMIFS('RMI-data'!AG:AG,'RMI-data'!$J:$J,$J16,'RMI-data'!$I:$I,$I16),0)</f>
        <v>0.72777735919837772</v>
      </c>
      <c r="AH16" s="104">
        <f>IFERROR('RMI-data'!AH12/SUMIFS('RMI-data'!AH:AH,'RMI-data'!$J:$J,$J16,'RMI-data'!$I:$I,$I16),0)</f>
        <v>0.72715455906164739</v>
      </c>
      <c r="AI16" s="104">
        <f>IFERROR('RMI-data'!AI12/SUMIFS('RMI-data'!AI:AI,'RMI-data'!$J:$J,$J16,'RMI-data'!$I:$I,$I16),0)</f>
        <v>0.72669402376408132</v>
      </c>
      <c r="AJ16" s="104">
        <f>IFERROR('RMI-data'!AJ12/SUMIFS('RMI-data'!AJ:AJ,'RMI-data'!$J:$J,$J16,'RMI-data'!$I:$I,$I16),0)</f>
        <v>0.72617826782207984</v>
      </c>
      <c r="AK16" s="104">
        <f>IFERROR('RMI-data'!AK12/SUMIFS('RMI-data'!AK:AK,'RMI-data'!$J:$J,$J16,'RMI-data'!$I:$I,$I16),0)</f>
        <v>0.72569889058490011</v>
      </c>
      <c r="AL16" s="104">
        <f>IFERROR('RMI-data'!AL12/SUMIFS('RMI-data'!AL:AL,'RMI-data'!$J:$J,$J16,'RMI-data'!$I:$I,$I16),0)</f>
        <v>0.72522837516848826</v>
      </c>
      <c r="AM16" s="104">
        <f>IFERROR('RMI-data'!AM12/SUMIFS('RMI-data'!AM:AM,'RMI-data'!$J:$J,$J16,'RMI-data'!$I:$I,$I16),0)</f>
        <v>0.72473369550887934</v>
      </c>
      <c r="AN16" s="104">
        <f>IFERROR('RMI-data'!AN12/SUMIFS('RMI-data'!AN:AN,'RMI-data'!$J:$J,$J16,'RMI-data'!$I:$I,$I16),0)</f>
        <v>0.72419646837422302</v>
      </c>
      <c r="AO16" s="104">
        <f>IFERROR('RMI-data'!AO12/SUMIFS('RMI-data'!AO:AO,'RMI-data'!$J:$J,$J16,'RMI-data'!$I:$I,$I16),0)</f>
        <v>0.72359892829870953</v>
      </c>
      <c r="AP16" s="104">
        <f>IFERROR('RMI-data'!AP12/SUMIFS('RMI-data'!AP:AP,'RMI-data'!$J:$J,$J16,'RMI-data'!$I:$I,$I16),0)</f>
        <v>0.72293497086103919</v>
      </c>
    </row>
    <row r="17" spans="1:42" x14ac:dyDescent="0.35">
      <c r="A17" s="51"/>
      <c r="B17" s="51"/>
      <c r="C17" s="51"/>
      <c r="D17" s="51"/>
      <c r="E17" s="51"/>
      <c r="F17" s="51"/>
      <c r="G17" s="51"/>
      <c r="H17" s="52" t="str">
        <f t="shared" si="0"/>
        <v>BCEU-urban-residential-heating</v>
      </c>
      <c r="I17" s="63" t="s">
        <v>536</v>
      </c>
      <c r="J17" s="18" t="s">
        <v>96</v>
      </c>
      <c r="K17" s="104">
        <f>IFERROR('RMI-data'!K13/SUMIFS('RMI-data'!K:K,'RMI-data'!$J:$J,$J17,'RMI-data'!$I:$I,$I17),0)</f>
        <v>0</v>
      </c>
      <c r="L17" s="104">
        <f>IFERROR('RMI-data'!L13/SUMIFS('RMI-data'!L:L,'RMI-data'!$J:$J,$J17,'RMI-data'!$I:$I,$I17),0)</f>
        <v>0</v>
      </c>
      <c r="M17" s="104">
        <f>IFERROR('RMI-data'!M13/SUMIFS('RMI-data'!M:M,'RMI-data'!$J:$J,$J17,'RMI-data'!$I:$I,$I17),0)</f>
        <v>0</v>
      </c>
      <c r="N17" s="104">
        <f>IFERROR('RMI-data'!N13/SUMIFS('RMI-data'!N:N,'RMI-data'!$J:$J,$J17,'RMI-data'!$I:$I,$I17),0)</f>
        <v>0</v>
      </c>
      <c r="O17" s="104">
        <f>IFERROR('RMI-data'!O13/SUMIFS('RMI-data'!O:O,'RMI-data'!$J:$J,$J17,'RMI-data'!$I:$I,$I17),0)</f>
        <v>0</v>
      </c>
      <c r="P17" s="104">
        <f>IFERROR('RMI-data'!P13/SUMIFS('RMI-data'!P:P,'RMI-data'!$J:$J,$J17,'RMI-data'!$I:$I,$I17),0)</f>
        <v>0</v>
      </c>
      <c r="Q17" s="104">
        <f>IFERROR('RMI-data'!Q13/SUMIFS('RMI-data'!Q:Q,'RMI-data'!$J:$J,$J17,'RMI-data'!$I:$I,$I17),0)</f>
        <v>0</v>
      </c>
      <c r="R17" s="104">
        <f>IFERROR('RMI-data'!R13/SUMIFS('RMI-data'!R:R,'RMI-data'!$J:$J,$J17,'RMI-data'!$I:$I,$I17),0)</f>
        <v>0</v>
      </c>
      <c r="S17" s="104">
        <f>IFERROR('RMI-data'!S13/SUMIFS('RMI-data'!S:S,'RMI-data'!$J:$J,$J17,'RMI-data'!$I:$I,$I17),0)</f>
        <v>0</v>
      </c>
      <c r="T17" s="104">
        <f>IFERROR('RMI-data'!T13/SUMIFS('RMI-data'!T:T,'RMI-data'!$J:$J,$J17,'RMI-data'!$I:$I,$I17),0)</f>
        <v>0</v>
      </c>
      <c r="U17" s="104">
        <f>IFERROR('RMI-data'!U13/SUMIFS('RMI-data'!U:U,'RMI-data'!$J:$J,$J17,'RMI-data'!$I:$I,$I17),0)</f>
        <v>0</v>
      </c>
      <c r="V17" s="104">
        <f>IFERROR('RMI-data'!V13/SUMIFS('RMI-data'!V:V,'RMI-data'!$J:$J,$J17,'RMI-data'!$I:$I,$I17),0)</f>
        <v>0</v>
      </c>
      <c r="W17" s="104">
        <f>IFERROR('RMI-data'!W13/SUMIFS('RMI-data'!W:W,'RMI-data'!$J:$J,$J17,'RMI-data'!$I:$I,$I17),0)</f>
        <v>0</v>
      </c>
      <c r="X17" s="104">
        <f>IFERROR('RMI-data'!X13/SUMIFS('RMI-data'!X:X,'RMI-data'!$J:$J,$J17,'RMI-data'!$I:$I,$I17),0)</f>
        <v>0</v>
      </c>
      <c r="Y17" s="104">
        <f>IFERROR('RMI-data'!Y13/SUMIFS('RMI-data'!Y:Y,'RMI-data'!$J:$J,$J17,'RMI-data'!$I:$I,$I17),0)</f>
        <v>0</v>
      </c>
      <c r="Z17" s="104">
        <f>IFERROR('RMI-data'!Z13/SUMIFS('RMI-data'!Z:Z,'RMI-data'!$J:$J,$J17,'RMI-data'!$I:$I,$I17),0)</f>
        <v>0</v>
      </c>
      <c r="AA17" s="104">
        <f>IFERROR('RMI-data'!AA13/SUMIFS('RMI-data'!AA:AA,'RMI-data'!$J:$J,$J17,'RMI-data'!$I:$I,$I17),0)</f>
        <v>0</v>
      </c>
      <c r="AB17" s="104">
        <f>IFERROR('RMI-data'!AB13/SUMIFS('RMI-data'!AB:AB,'RMI-data'!$J:$J,$J17,'RMI-data'!$I:$I,$I17),0)</f>
        <v>0</v>
      </c>
      <c r="AC17" s="104">
        <f>IFERROR('RMI-data'!AC13/SUMIFS('RMI-data'!AC:AC,'RMI-data'!$J:$J,$J17,'RMI-data'!$I:$I,$I17),0)</f>
        <v>0</v>
      </c>
      <c r="AD17" s="104">
        <f>IFERROR('RMI-data'!AD13/SUMIFS('RMI-data'!AD:AD,'RMI-data'!$J:$J,$J17,'RMI-data'!$I:$I,$I17),0)</f>
        <v>0</v>
      </c>
      <c r="AE17" s="104">
        <f>IFERROR('RMI-data'!AE13/SUMIFS('RMI-data'!AE:AE,'RMI-data'!$J:$J,$J17,'RMI-data'!$I:$I,$I17),0)</f>
        <v>0</v>
      </c>
      <c r="AF17" s="104">
        <f>IFERROR('RMI-data'!AF13/SUMIFS('RMI-data'!AF:AF,'RMI-data'!$J:$J,$J17,'RMI-data'!$I:$I,$I17),0)</f>
        <v>0</v>
      </c>
      <c r="AG17" s="104">
        <f>IFERROR('RMI-data'!AG13/SUMIFS('RMI-data'!AG:AG,'RMI-data'!$J:$J,$J17,'RMI-data'!$I:$I,$I17),0)</f>
        <v>0</v>
      </c>
      <c r="AH17" s="104">
        <f>IFERROR('RMI-data'!AH13/SUMIFS('RMI-data'!AH:AH,'RMI-data'!$J:$J,$J17,'RMI-data'!$I:$I,$I17),0)</f>
        <v>0</v>
      </c>
      <c r="AI17" s="104">
        <f>IFERROR('RMI-data'!AI13/SUMIFS('RMI-data'!AI:AI,'RMI-data'!$J:$J,$J17,'RMI-data'!$I:$I,$I17),0)</f>
        <v>0</v>
      </c>
      <c r="AJ17" s="104">
        <f>IFERROR('RMI-data'!AJ13/SUMIFS('RMI-data'!AJ:AJ,'RMI-data'!$J:$J,$J17,'RMI-data'!$I:$I,$I17),0)</f>
        <v>0</v>
      </c>
      <c r="AK17" s="104">
        <f>IFERROR('RMI-data'!AK13/SUMIFS('RMI-data'!AK:AK,'RMI-data'!$J:$J,$J17,'RMI-data'!$I:$I,$I17),0)</f>
        <v>0</v>
      </c>
      <c r="AL17" s="104">
        <f>IFERROR('RMI-data'!AL13/SUMIFS('RMI-data'!AL:AL,'RMI-data'!$J:$J,$J17,'RMI-data'!$I:$I,$I17),0)</f>
        <v>0</v>
      </c>
      <c r="AM17" s="104">
        <f>IFERROR('RMI-data'!AM13/SUMIFS('RMI-data'!AM:AM,'RMI-data'!$J:$J,$J17,'RMI-data'!$I:$I,$I17),0)</f>
        <v>0</v>
      </c>
      <c r="AN17" s="104">
        <f>IFERROR('RMI-data'!AN13/SUMIFS('RMI-data'!AN:AN,'RMI-data'!$J:$J,$J17,'RMI-data'!$I:$I,$I17),0)</f>
        <v>0</v>
      </c>
      <c r="AO17" s="104">
        <f>IFERROR('RMI-data'!AO13/SUMIFS('RMI-data'!AO:AO,'RMI-data'!$J:$J,$J17,'RMI-data'!$I:$I,$I17),0)</f>
        <v>0</v>
      </c>
      <c r="AP17" s="104">
        <f>IFERROR('RMI-data'!AP13/SUMIFS('RMI-data'!AP:AP,'RMI-data'!$J:$J,$J17,'RMI-data'!$I:$I,$I17),0)</f>
        <v>0</v>
      </c>
    </row>
    <row r="18" spans="1:42" x14ac:dyDescent="0.35">
      <c r="A18" s="51"/>
      <c r="B18" s="51"/>
      <c r="C18" s="51"/>
      <c r="D18" s="51"/>
      <c r="E18" s="51"/>
      <c r="F18" s="51"/>
      <c r="G18" s="51"/>
      <c r="H18" s="52" t="str">
        <f t="shared" si="0"/>
        <v>BCEU-urban-residential-heating</v>
      </c>
      <c r="I18" s="63" t="s">
        <v>536</v>
      </c>
      <c r="J18" s="51"/>
      <c r="K18" s="51"/>
      <c r="L18" s="51"/>
      <c r="M18" s="51"/>
      <c r="N18" s="51"/>
      <c r="AO18" s="51"/>
      <c r="AP18" s="51"/>
    </row>
    <row r="19" spans="1:42" x14ac:dyDescent="0.35">
      <c r="A19" s="51"/>
      <c r="B19" s="51"/>
      <c r="C19" s="51"/>
      <c r="D19" s="51"/>
      <c r="E19" s="51"/>
      <c r="F19" s="51"/>
      <c r="G19" s="51"/>
      <c r="H19" s="18" t="s">
        <v>476</v>
      </c>
      <c r="I19" s="63" t="s">
        <v>536</v>
      </c>
      <c r="J19" s="51"/>
      <c r="K19" s="51"/>
      <c r="L19" s="51"/>
      <c r="M19" s="51"/>
      <c r="N19" s="51"/>
      <c r="AO19" s="51"/>
      <c r="AP19" s="51"/>
    </row>
    <row r="20" spans="1:42" x14ac:dyDescent="0.35">
      <c r="A20" s="51"/>
      <c r="B20" s="51"/>
      <c r="C20" s="51"/>
      <c r="D20" s="51"/>
      <c r="E20" s="51"/>
      <c r="F20" s="51"/>
      <c r="G20" s="51"/>
      <c r="H20" s="51" t="str">
        <f>H19</f>
        <v>BCEU-urban-residential-cooling</v>
      </c>
      <c r="I20" s="63" t="s">
        <v>536</v>
      </c>
      <c r="J20" s="18" t="s">
        <v>1</v>
      </c>
      <c r="K20" s="18">
        <v>2019</v>
      </c>
      <c r="L20" s="18">
        <v>2020</v>
      </c>
      <c r="M20" s="18">
        <v>2021</v>
      </c>
      <c r="N20" s="18">
        <v>2022</v>
      </c>
      <c r="O20" s="18">
        <v>2023</v>
      </c>
      <c r="P20" s="18">
        <v>2024</v>
      </c>
      <c r="Q20" s="18">
        <v>2025</v>
      </c>
      <c r="R20" s="18">
        <v>2026</v>
      </c>
      <c r="S20" s="18">
        <v>2027</v>
      </c>
      <c r="T20" s="18">
        <v>2028</v>
      </c>
      <c r="U20" s="18">
        <v>2029</v>
      </c>
      <c r="V20" s="18">
        <v>2030</v>
      </c>
      <c r="W20" s="18">
        <v>2031</v>
      </c>
      <c r="X20" s="18">
        <v>2032</v>
      </c>
      <c r="Y20" s="18">
        <v>2033</v>
      </c>
      <c r="Z20" s="18">
        <v>2034</v>
      </c>
      <c r="AA20" s="18">
        <v>2035</v>
      </c>
      <c r="AB20" s="18">
        <v>2036</v>
      </c>
      <c r="AC20" s="18">
        <v>2037</v>
      </c>
      <c r="AD20" s="18">
        <v>2038</v>
      </c>
      <c r="AE20" s="18">
        <v>2039</v>
      </c>
      <c r="AF20" s="18">
        <v>2040</v>
      </c>
      <c r="AG20" s="18">
        <v>2041</v>
      </c>
      <c r="AH20" s="18">
        <v>2042</v>
      </c>
      <c r="AI20" s="18">
        <v>2043</v>
      </c>
      <c r="AJ20" s="18">
        <v>2044</v>
      </c>
      <c r="AK20" s="18">
        <v>2045</v>
      </c>
      <c r="AL20" s="18">
        <v>2046</v>
      </c>
      <c r="AM20" s="18">
        <v>2047</v>
      </c>
      <c r="AN20" s="18">
        <v>2048</v>
      </c>
      <c r="AO20" s="18">
        <v>2049</v>
      </c>
      <c r="AP20" s="18">
        <v>2050</v>
      </c>
    </row>
    <row r="21" spans="1:42" x14ac:dyDescent="0.35">
      <c r="A21" s="51"/>
      <c r="B21" s="51"/>
      <c r="C21" s="51"/>
      <c r="D21" s="51"/>
      <c r="E21" s="51"/>
      <c r="F21" s="51"/>
      <c r="G21" s="52" t="s">
        <v>477</v>
      </c>
      <c r="H21" s="52" t="str">
        <f>H20</f>
        <v>BCEU-urban-residential-cooling</v>
      </c>
      <c r="I21" s="63" t="s">
        <v>536</v>
      </c>
      <c r="J21" s="18" t="s">
        <v>2</v>
      </c>
      <c r="K21" s="104">
        <f>IFERROR('RMI-data'!K17/SUMIFS('RMI-data'!K:K,'RMI-data'!$J:$J,$J21,'RMI-data'!$I:$I,$I21),0)</f>
        <v>7.1296737365498186E-2</v>
      </c>
      <c r="L21" s="104">
        <f>IFERROR('RMI-data'!L17/SUMIFS('RMI-data'!L:L,'RMI-data'!$J:$J,$J21,'RMI-data'!$I:$I,$I21),0)</f>
        <v>7.0085380572936007E-2</v>
      </c>
      <c r="M21" s="104">
        <f>IFERROR('RMI-data'!M17/SUMIFS('RMI-data'!M:M,'RMI-data'!$J:$J,$J21,'RMI-data'!$I:$I,$I21),0)</f>
        <v>6.8752147198205174E-2</v>
      </c>
      <c r="N21" s="104">
        <f>IFERROR('RMI-data'!N17/SUMIFS('RMI-data'!N:N,'RMI-data'!$J:$J,$J21,'RMI-data'!$I:$I,$I21),0)</f>
        <v>6.7553505605320349E-2</v>
      </c>
      <c r="O21" s="104">
        <f>IFERROR('RMI-data'!O17/SUMIFS('RMI-data'!O:O,'RMI-data'!$J:$J,$J21,'RMI-data'!$I:$I,$I21),0)</f>
        <v>6.6792840607287268E-2</v>
      </c>
      <c r="P21" s="104">
        <f>IFERROR('RMI-data'!P17/SUMIFS('RMI-data'!P:P,'RMI-data'!$J:$J,$J21,'RMI-data'!$I:$I,$I21),0)</f>
        <v>6.6005464603651073E-2</v>
      </c>
      <c r="Q21" s="104">
        <f>IFERROR('RMI-data'!Q17/SUMIFS('RMI-data'!Q:Q,'RMI-data'!$J:$J,$J21,'RMI-data'!$I:$I,$I21),0)</f>
        <v>6.5220146459626677E-2</v>
      </c>
      <c r="R21" s="104">
        <f>IFERROR('RMI-data'!R17/SUMIFS('RMI-data'!R:R,'RMI-data'!$J:$J,$J21,'RMI-data'!$I:$I,$I21),0)</f>
        <v>6.4858764174871103E-2</v>
      </c>
      <c r="S21" s="104">
        <f>IFERROR('RMI-data'!S17/SUMIFS('RMI-data'!S:S,'RMI-data'!$J:$J,$J21,'RMI-data'!$I:$I,$I21),0)</f>
        <v>6.4658758571060709E-2</v>
      </c>
      <c r="T21" s="104">
        <f>IFERROR('RMI-data'!T17/SUMIFS('RMI-data'!T:T,'RMI-data'!$J:$J,$J21,'RMI-data'!$I:$I,$I21),0)</f>
        <v>6.4596898633814792E-2</v>
      </c>
      <c r="U21" s="104">
        <f>IFERROR('RMI-data'!U17/SUMIFS('RMI-data'!U:U,'RMI-data'!$J:$J,$J21,'RMI-data'!$I:$I,$I21),0)</f>
        <v>6.4707129356423726E-2</v>
      </c>
      <c r="V21" s="104">
        <f>IFERROR('RMI-data'!V17/SUMIFS('RMI-data'!V:V,'RMI-data'!$J:$J,$J21,'RMI-data'!$I:$I,$I21),0)</f>
        <v>6.4902061170149392E-2</v>
      </c>
      <c r="W21" s="104">
        <f>IFERROR('RMI-data'!W17/SUMIFS('RMI-data'!W:W,'RMI-data'!$J:$J,$J21,'RMI-data'!$I:$I,$I21),0)</f>
        <v>6.5369972568892001E-2</v>
      </c>
      <c r="X21" s="104">
        <f>IFERROR('RMI-data'!X17/SUMIFS('RMI-data'!X:X,'RMI-data'!$J:$J,$J21,'RMI-data'!$I:$I,$I21),0)</f>
        <v>6.5933100513198048E-2</v>
      </c>
      <c r="Y21" s="104">
        <f>IFERROR('RMI-data'!Y17/SUMIFS('RMI-data'!Y:Y,'RMI-data'!$J:$J,$J21,'RMI-data'!$I:$I,$I21),0)</f>
        <v>6.6494597862021651E-2</v>
      </c>
      <c r="Z21" s="104">
        <f>IFERROR('RMI-data'!Z17/SUMIFS('RMI-data'!Z:Z,'RMI-data'!$J:$J,$J21,'RMI-data'!$I:$I,$I21),0)</f>
        <v>6.6922569804319612E-2</v>
      </c>
      <c r="AA21" s="104">
        <f>IFERROR('RMI-data'!AA17/SUMIFS('RMI-data'!AA:AA,'RMI-data'!$J:$J,$J21,'RMI-data'!$I:$I,$I21),0)</f>
        <v>6.7449321151823574E-2</v>
      </c>
      <c r="AB21" s="104">
        <f>IFERROR('RMI-data'!AB17/SUMIFS('RMI-data'!AB:AB,'RMI-data'!$J:$J,$J21,'RMI-data'!$I:$I,$I21),0)</f>
        <v>6.8005206366268292E-2</v>
      </c>
      <c r="AC21" s="104">
        <f>IFERROR('RMI-data'!AC17/SUMIFS('RMI-data'!AC:AC,'RMI-data'!$J:$J,$J21,'RMI-data'!$I:$I,$I21),0)</f>
        <v>6.8474337853113423E-2</v>
      </c>
      <c r="AD21" s="104">
        <f>IFERROR('RMI-data'!AD17/SUMIFS('RMI-data'!AD:AD,'RMI-data'!$J:$J,$J21,'RMI-data'!$I:$I,$I21),0)</f>
        <v>6.9060021897931118E-2</v>
      </c>
      <c r="AE21" s="104">
        <f>IFERROR('RMI-data'!AE17/SUMIFS('RMI-data'!AE:AE,'RMI-data'!$J:$J,$J21,'RMI-data'!$I:$I,$I21),0)</f>
        <v>6.9707546401143489E-2</v>
      </c>
      <c r="AF21" s="104">
        <f>IFERROR('RMI-data'!AF17/SUMIFS('RMI-data'!AF:AF,'RMI-data'!$J:$J,$J21,'RMI-data'!$I:$I,$I21),0)</f>
        <v>7.0319761522438767E-2</v>
      </c>
      <c r="AG21" s="104">
        <f>IFERROR('RMI-data'!AG17/SUMIFS('RMI-data'!AG:AG,'RMI-data'!$J:$J,$J21,'RMI-data'!$I:$I,$I21),0)</f>
        <v>7.1568115824760289E-2</v>
      </c>
      <c r="AH21" s="104">
        <f>IFERROR('RMI-data'!AH17/SUMIFS('RMI-data'!AH:AH,'RMI-data'!$J:$J,$J21,'RMI-data'!$I:$I,$I21),0)</f>
        <v>7.2869573485891986E-2</v>
      </c>
      <c r="AI21" s="104">
        <f>IFERROR('RMI-data'!AI17/SUMIFS('RMI-data'!AI:AI,'RMI-data'!$J:$J,$J21,'RMI-data'!$I:$I,$I21),0)</f>
        <v>7.4080288028524344E-2</v>
      </c>
      <c r="AJ21" s="104">
        <f>IFERROR('RMI-data'!AJ17/SUMIFS('RMI-data'!AJ:AJ,'RMI-data'!$J:$J,$J21,'RMI-data'!$I:$I,$I21),0)</f>
        <v>7.5435852435294368E-2</v>
      </c>
      <c r="AK21" s="104">
        <f>IFERROR('RMI-data'!AK17/SUMIFS('RMI-data'!AK:AK,'RMI-data'!$J:$J,$J21,'RMI-data'!$I:$I,$I21),0)</f>
        <v>7.6814639307242305E-2</v>
      </c>
      <c r="AL21" s="104">
        <f>IFERROR('RMI-data'!AL17/SUMIFS('RMI-data'!AL:AL,'RMI-data'!$J:$J,$J21,'RMI-data'!$I:$I,$I21),0)</f>
        <v>7.8114669441829848E-2</v>
      </c>
      <c r="AM21" s="104">
        <f>IFERROR('RMI-data'!AM17/SUMIFS('RMI-data'!AM:AM,'RMI-data'!$J:$J,$J21,'RMI-data'!$I:$I,$I21),0)</f>
        <v>7.9582940722022141E-2</v>
      </c>
      <c r="AN21" s="104">
        <f>IFERROR('RMI-data'!AN17/SUMIFS('RMI-data'!AN:AN,'RMI-data'!$J:$J,$J21,'RMI-data'!$I:$I,$I21),0)</f>
        <v>7.9991855575405238E-2</v>
      </c>
      <c r="AO21" s="104">
        <f>IFERROR('RMI-data'!AO17/SUMIFS('RMI-data'!AO:AO,'RMI-data'!$J:$J,$J21,'RMI-data'!$I:$I,$I21),0)</f>
        <v>8.038943754532539E-2</v>
      </c>
      <c r="AP21" s="104">
        <f>IFERROR('RMI-data'!AP17/SUMIFS('RMI-data'!AP:AP,'RMI-data'!$J:$J,$J21,'RMI-data'!$I:$I,$I21),0)</f>
        <v>8.0796604642016601E-2</v>
      </c>
    </row>
    <row r="22" spans="1:42" x14ac:dyDescent="0.35">
      <c r="A22" s="51"/>
      <c r="B22" s="51"/>
      <c r="C22" s="51"/>
      <c r="D22" s="51"/>
      <c r="E22" s="51"/>
      <c r="F22" s="51"/>
      <c r="G22" s="51"/>
      <c r="H22" s="52" t="str">
        <f t="shared" ref="H22:H31" si="1">H21</f>
        <v>BCEU-urban-residential-cooling</v>
      </c>
      <c r="I22" s="63" t="s">
        <v>536</v>
      </c>
      <c r="J22" s="18" t="s">
        <v>3</v>
      </c>
      <c r="K22" s="104">
        <f>IFERROR('RMI-data'!K18/SUMIFS('RMI-data'!K:K,'RMI-data'!$J:$J,$J22,'RMI-data'!$I:$I,$I22),0)</f>
        <v>0</v>
      </c>
      <c r="L22" s="104">
        <f>IFERROR('RMI-data'!L18/SUMIFS('RMI-data'!L:L,'RMI-data'!$J:$J,$J22,'RMI-data'!$I:$I,$I22),0)</f>
        <v>0</v>
      </c>
      <c r="M22" s="104">
        <f>IFERROR('RMI-data'!M18/SUMIFS('RMI-data'!M:M,'RMI-data'!$J:$J,$J22,'RMI-data'!$I:$I,$I22),0)</f>
        <v>0</v>
      </c>
      <c r="N22" s="104">
        <f>IFERROR('RMI-data'!N18/SUMIFS('RMI-data'!N:N,'RMI-data'!$J:$J,$J22,'RMI-data'!$I:$I,$I22),0)</f>
        <v>0</v>
      </c>
      <c r="O22" s="104">
        <f>IFERROR('RMI-data'!O18/SUMIFS('RMI-data'!O:O,'RMI-data'!$J:$J,$J22,'RMI-data'!$I:$I,$I22),0)</f>
        <v>0</v>
      </c>
      <c r="P22" s="104">
        <f>IFERROR('RMI-data'!P18/SUMIFS('RMI-data'!P:P,'RMI-data'!$J:$J,$J22,'RMI-data'!$I:$I,$I22),0)</f>
        <v>0</v>
      </c>
      <c r="Q22" s="104">
        <f>IFERROR('RMI-data'!Q18/SUMIFS('RMI-data'!Q:Q,'RMI-data'!$J:$J,$J22,'RMI-data'!$I:$I,$I22),0)</f>
        <v>0</v>
      </c>
      <c r="R22" s="104">
        <f>IFERROR('RMI-data'!R18/SUMIFS('RMI-data'!R:R,'RMI-data'!$J:$J,$J22,'RMI-data'!$I:$I,$I22),0)</f>
        <v>0</v>
      </c>
      <c r="S22" s="104">
        <f>IFERROR('RMI-data'!S18/SUMIFS('RMI-data'!S:S,'RMI-data'!$J:$J,$J22,'RMI-data'!$I:$I,$I22),0)</f>
        <v>0</v>
      </c>
      <c r="T22" s="104">
        <f>IFERROR('RMI-data'!T18/SUMIFS('RMI-data'!T:T,'RMI-data'!$J:$J,$J22,'RMI-data'!$I:$I,$I22),0)</f>
        <v>0</v>
      </c>
      <c r="U22" s="104">
        <f>IFERROR('RMI-data'!U18/SUMIFS('RMI-data'!U:U,'RMI-data'!$J:$J,$J22,'RMI-data'!$I:$I,$I22),0)</f>
        <v>0</v>
      </c>
      <c r="V22" s="104">
        <f>IFERROR('RMI-data'!V18/SUMIFS('RMI-data'!V:V,'RMI-data'!$J:$J,$J22,'RMI-data'!$I:$I,$I22),0)</f>
        <v>0</v>
      </c>
      <c r="W22" s="104">
        <f>IFERROR('RMI-data'!W18/SUMIFS('RMI-data'!W:W,'RMI-data'!$J:$J,$J22,'RMI-data'!$I:$I,$I22),0)</f>
        <v>0</v>
      </c>
      <c r="X22" s="104">
        <f>IFERROR('RMI-data'!X18/SUMIFS('RMI-data'!X:X,'RMI-data'!$J:$J,$J22,'RMI-data'!$I:$I,$I22),0)</f>
        <v>0</v>
      </c>
      <c r="Y22" s="104">
        <f>IFERROR('RMI-data'!Y18/SUMIFS('RMI-data'!Y:Y,'RMI-data'!$J:$J,$J22,'RMI-data'!$I:$I,$I22),0)</f>
        <v>0</v>
      </c>
      <c r="Z22" s="104">
        <f>IFERROR('RMI-data'!Z18/SUMIFS('RMI-data'!Z:Z,'RMI-data'!$J:$J,$J22,'RMI-data'!$I:$I,$I22),0)</f>
        <v>0</v>
      </c>
      <c r="AA22" s="104">
        <f>IFERROR('RMI-data'!AA18/SUMIFS('RMI-data'!AA:AA,'RMI-data'!$J:$J,$J22,'RMI-data'!$I:$I,$I22),0)</f>
        <v>0</v>
      </c>
      <c r="AB22" s="104">
        <f>IFERROR('RMI-data'!AB18/SUMIFS('RMI-data'!AB:AB,'RMI-data'!$J:$J,$J22,'RMI-data'!$I:$I,$I22),0)</f>
        <v>0</v>
      </c>
      <c r="AC22" s="104">
        <f>IFERROR('RMI-data'!AC18/SUMIFS('RMI-data'!AC:AC,'RMI-data'!$J:$J,$J22,'RMI-data'!$I:$I,$I22),0)</f>
        <v>0</v>
      </c>
      <c r="AD22" s="104">
        <f>IFERROR('RMI-data'!AD18/SUMIFS('RMI-data'!AD:AD,'RMI-data'!$J:$J,$J22,'RMI-data'!$I:$I,$I22),0)</f>
        <v>0</v>
      </c>
      <c r="AE22" s="104">
        <f>IFERROR('RMI-data'!AE18/SUMIFS('RMI-data'!AE:AE,'RMI-data'!$J:$J,$J22,'RMI-data'!$I:$I,$I22),0)</f>
        <v>0</v>
      </c>
      <c r="AF22" s="104">
        <f>IFERROR('RMI-data'!AF18/SUMIFS('RMI-data'!AF:AF,'RMI-data'!$J:$J,$J22,'RMI-data'!$I:$I,$I22),0)</f>
        <v>0</v>
      </c>
      <c r="AG22" s="104">
        <f>IFERROR('RMI-data'!AG18/SUMIFS('RMI-data'!AG:AG,'RMI-data'!$J:$J,$J22,'RMI-data'!$I:$I,$I22),0)</f>
        <v>0</v>
      </c>
      <c r="AH22" s="104">
        <f>IFERROR('RMI-data'!AH18/SUMIFS('RMI-data'!AH:AH,'RMI-data'!$J:$J,$J22,'RMI-data'!$I:$I,$I22),0)</f>
        <v>0</v>
      </c>
      <c r="AI22" s="104">
        <f>IFERROR('RMI-data'!AI18/SUMIFS('RMI-data'!AI:AI,'RMI-data'!$J:$J,$J22,'RMI-data'!$I:$I,$I22),0)</f>
        <v>0</v>
      </c>
      <c r="AJ22" s="104">
        <f>IFERROR('RMI-data'!AJ18/SUMIFS('RMI-data'!AJ:AJ,'RMI-data'!$J:$J,$J22,'RMI-data'!$I:$I,$I22),0)</f>
        <v>0</v>
      </c>
      <c r="AK22" s="104">
        <f>IFERROR('RMI-data'!AK18/SUMIFS('RMI-data'!AK:AK,'RMI-data'!$J:$J,$J22,'RMI-data'!$I:$I,$I22),0)</f>
        <v>0</v>
      </c>
      <c r="AL22" s="104">
        <f>IFERROR('RMI-data'!AL18/SUMIFS('RMI-data'!AL:AL,'RMI-data'!$J:$J,$J22,'RMI-data'!$I:$I,$I22),0)</f>
        <v>0</v>
      </c>
      <c r="AM22" s="104">
        <f>IFERROR('RMI-data'!AM18/SUMIFS('RMI-data'!AM:AM,'RMI-data'!$J:$J,$J22,'RMI-data'!$I:$I,$I22),0)</f>
        <v>0</v>
      </c>
      <c r="AN22" s="104">
        <f>IFERROR('RMI-data'!AN18/SUMIFS('RMI-data'!AN:AN,'RMI-data'!$J:$J,$J22,'RMI-data'!$I:$I,$I22),0)</f>
        <v>0</v>
      </c>
      <c r="AO22" s="104">
        <f>IFERROR('RMI-data'!AO18/SUMIFS('RMI-data'!AO:AO,'RMI-data'!$J:$J,$J22,'RMI-data'!$I:$I,$I22),0)</f>
        <v>0</v>
      </c>
      <c r="AP22" s="104">
        <f>IFERROR('RMI-data'!AP18/SUMIFS('RMI-data'!AP:AP,'RMI-data'!$J:$J,$J22,'RMI-data'!$I:$I,$I22),0)</f>
        <v>0</v>
      </c>
    </row>
    <row r="23" spans="1:42" x14ac:dyDescent="0.35">
      <c r="A23" s="51"/>
      <c r="B23" s="51"/>
      <c r="C23" s="51"/>
      <c r="D23" s="51"/>
      <c r="E23" s="51"/>
      <c r="F23" s="51"/>
      <c r="G23" s="51"/>
      <c r="H23" s="52" t="str">
        <f t="shared" si="1"/>
        <v>BCEU-urban-residential-cooling</v>
      </c>
      <c r="I23" s="63" t="s">
        <v>536</v>
      </c>
      <c r="J23" s="18" t="s">
        <v>4</v>
      </c>
      <c r="K23" s="104">
        <f>IFERROR('RMI-data'!K19/SUMIFS('RMI-data'!K:K,'RMI-data'!$J:$J,$J23,'RMI-data'!$I:$I,$I23),0)</f>
        <v>4.3145412766504976E-4</v>
      </c>
      <c r="L23" s="104">
        <f>IFERROR('RMI-data'!L19/SUMIFS('RMI-data'!L:L,'RMI-data'!$J:$J,$J23,'RMI-data'!$I:$I,$I23),0)</f>
        <v>4.2009881429474268E-4</v>
      </c>
      <c r="M23" s="104">
        <f>IFERROR('RMI-data'!M19/SUMIFS('RMI-data'!M:M,'RMI-data'!$J:$J,$J23,'RMI-data'!$I:$I,$I23),0)</f>
        <v>4.0922564526024827E-4</v>
      </c>
      <c r="N23" s="104">
        <f>IFERROR('RMI-data'!N19/SUMIFS('RMI-data'!N:N,'RMI-data'!$J:$J,$J23,'RMI-data'!$I:$I,$I23),0)</f>
        <v>3.9949987773761164E-4</v>
      </c>
      <c r="O23" s="104">
        <f>IFERROR('RMI-data'!O19/SUMIFS('RMI-data'!O:O,'RMI-data'!$J:$J,$J23,'RMI-data'!$I:$I,$I23),0)</f>
        <v>3.9107366321816862E-4</v>
      </c>
      <c r="P23" s="104">
        <f>IFERROR('RMI-data'!P19/SUMIFS('RMI-data'!P:P,'RMI-data'!$J:$J,$J23,'RMI-data'!$I:$I,$I23),0)</f>
        <v>3.8327007219203887E-4</v>
      </c>
      <c r="Q23" s="104">
        <f>IFERROR('RMI-data'!Q19/SUMIFS('RMI-data'!Q:Q,'RMI-data'!$J:$J,$J23,'RMI-data'!$I:$I,$I23),0)</f>
        <v>3.7543225733178336E-4</v>
      </c>
      <c r="R23" s="104">
        <f>IFERROR('RMI-data'!R19/SUMIFS('RMI-data'!R:R,'RMI-data'!$J:$J,$J23,'RMI-data'!$I:$I,$I23),0)</f>
        <v>3.6882828992889304E-4</v>
      </c>
      <c r="S23" s="104">
        <f>IFERROR('RMI-data'!S19/SUMIFS('RMI-data'!S:S,'RMI-data'!$J:$J,$J23,'RMI-data'!$I:$I,$I23),0)</f>
        <v>3.6237049252957289E-4</v>
      </c>
      <c r="T23" s="104">
        <f>IFERROR('RMI-data'!T19/SUMIFS('RMI-data'!T:T,'RMI-data'!$J:$J,$J23,'RMI-data'!$I:$I,$I23),0)</f>
        <v>3.56422155785091E-4</v>
      </c>
      <c r="U23" s="104">
        <f>IFERROR('RMI-data'!U19/SUMIFS('RMI-data'!U:U,'RMI-data'!$J:$J,$J23,'RMI-data'!$I:$I,$I23),0)</f>
        <v>3.5143097454627253E-4</v>
      </c>
      <c r="V23" s="104">
        <f>IFERROR('RMI-data'!V19/SUMIFS('RMI-data'!V:V,'RMI-data'!$J:$J,$J23,'RMI-data'!$I:$I,$I23),0)</f>
        <v>3.4644161110669201E-4</v>
      </c>
      <c r="W23" s="104">
        <f>IFERROR('RMI-data'!W19/SUMIFS('RMI-data'!W:W,'RMI-data'!$J:$J,$J23,'RMI-data'!$I:$I,$I23),0)</f>
        <v>3.4260055416902743E-4</v>
      </c>
      <c r="X23" s="104">
        <f>IFERROR('RMI-data'!X19/SUMIFS('RMI-data'!X:X,'RMI-data'!$J:$J,$J23,'RMI-data'!$I:$I,$I23),0)</f>
        <v>3.3891234421441394E-4</v>
      </c>
      <c r="Y23" s="104">
        <f>IFERROR('RMI-data'!Y19/SUMIFS('RMI-data'!Y:Y,'RMI-data'!$J:$J,$J23,'RMI-data'!$I:$I,$I23),0)</f>
        <v>3.3568053291464854E-4</v>
      </c>
      <c r="Z23" s="104">
        <f>IFERROR('RMI-data'!Z19/SUMIFS('RMI-data'!Z:Z,'RMI-data'!$J:$J,$J23,'RMI-data'!$I:$I,$I23),0)</f>
        <v>3.3211238230698524E-4</v>
      </c>
      <c r="AA23" s="104">
        <f>IFERROR('RMI-data'!AA19/SUMIFS('RMI-data'!AA:AA,'RMI-data'!$J:$J,$J23,'RMI-data'!$I:$I,$I23),0)</f>
        <v>3.2950949374188198E-4</v>
      </c>
      <c r="AB23" s="104">
        <f>IFERROR('RMI-data'!AB19/SUMIFS('RMI-data'!AB:AB,'RMI-data'!$J:$J,$J23,'RMI-data'!$I:$I,$I23),0)</f>
        <v>3.2710797703182934E-4</v>
      </c>
      <c r="AC23" s="104">
        <f>IFERROR('RMI-data'!AC19/SUMIFS('RMI-data'!AC:AC,'RMI-data'!$J:$J,$J23,'RMI-data'!$I:$I,$I23),0)</f>
        <v>3.239815295934111E-4</v>
      </c>
      <c r="AD23" s="104">
        <f>IFERROR('RMI-data'!AD19/SUMIFS('RMI-data'!AD:AD,'RMI-data'!$J:$J,$J23,'RMI-data'!$I:$I,$I23),0)</f>
        <v>3.2164042292669761E-4</v>
      </c>
      <c r="AE23" s="104">
        <f>IFERROR('RMI-data'!AE19/SUMIFS('RMI-data'!AE:AE,'RMI-data'!$J:$J,$J23,'RMI-data'!$I:$I,$I23),0)</f>
        <v>3.1957945630825004E-4</v>
      </c>
      <c r="AF23" s="104">
        <f>IFERROR('RMI-data'!AF19/SUMIFS('RMI-data'!AF:AF,'RMI-data'!$J:$J,$J23,'RMI-data'!$I:$I,$I23),0)</f>
        <v>3.1721370026348061E-4</v>
      </c>
      <c r="AG23" s="104">
        <f>IFERROR('RMI-data'!AG19/SUMIFS('RMI-data'!AG:AG,'RMI-data'!$J:$J,$J23,'RMI-data'!$I:$I,$I23),0)</f>
        <v>3.1883782723893765E-4</v>
      </c>
      <c r="AH23" s="104">
        <f>IFERROR('RMI-data'!AH19/SUMIFS('RMI-data'!AH:AH,'RMI-data'!$J:$J,$J23,'RMI-data'!$I:$I,$I23),0)</f>
        <v>3.2215877036939833E-4</v>
      </c>
      <c r="AI23" s="104">
        <f>IFERROR('RMI-data'!AI19/SUMIFS('RMI-data'!AI:AI,'RMI-data'!$J:$J,$J23,'RMI-data'!$I:$I,$I23),0)</f>
        <v>3.2526447957336834E-4</v>
      </c>
      <c r="AJ23" s="104">
        <f>IFERROR('RMI-data'!AJ19/SUMIFS('RMI-data'!AJ:AJ,'RMI-data'!$J:$J,$J23,'RMI-data'!$I:$I,$I23),0)</f>
        <v>3.2943261976763706E-4</v>
      </c>
      <c r="AK23" s="104">
        <f>IFERROR('RMI-data'!AK19/SUMIFS('RMI-data'!AK:AK,'RMI-data'!$J:$J,$J23,'RMI-data'!$I:$I,$I23),0)</f>
        <v>3.3397813223628515E-4</v>
      </c>
      <c r="AL23" s="104">
        <f>IFERROR('RMI-data'!AL19/SUMIFS('RMI-data'!AL:AL,'RMI-data'!$J:$J,$J23,'RMI-data'!$I:$I,$I23),0)</f>
        <v>3.3824197890926948E-4</v>
      </c>
      <c r="AM23" s="104">
        <f>IFERROR('RMI-data'!AM19/SUMIFS('RMI-data'!AM:AM,'RMI-data'!$J:$J,$J23,'RMI-data'!$I:$I,$I23),0)</f>
        <v>3.4319946289305188E-4</v>
      </c>
      <c r="AN23" s="104">
        <f>IFERROR('RMI-data'!AN19/SUMIFS('RMI-data'!AN:AN,'RMI-data'!$J:$J,$J23,'RMI-data'!$I:$I,$I23),0)</f>
        <v>3.475837517801286E-4</v>
      </c>
      <c r="AO23" s="104">
        <f>IFERROR('RMI-data'!AO19/SUMIFS('RMI-data'!AO:AO,'RMI-data'!$J:$J,$J23,'RMI-data'!$I:$I,$I23),0)</f>
        <v>3.5250169023157965E-4</v>
      </c>
      <c r="AP23" s="104">
        <f>IFERROR('RMI-data'!AP19/SUMIFS('RMI-data'!AP:AP,'RMI-data'!$J:$J,$J23,'RMI-data'!$I:$I,$I23),0)</f>
        <v>3.5743532996156639E-4</v>
      </c>
    </row>
    <row r="24" spans="1:42" x14ac:dyDescent="0.35">
      <c r="A24" s="51"/>
      <c r="B24" s="51"/>
      <c r="C24" s="51"/>
      <c r="D24" s="51"/>
      <c r="E24" s="51"/>
      <c r="F24" s="51"/>
      <c r="G24" s="51"/>
      <c r="H24" s="52" t="str">
        <f t="shared" si="1"/>
        <v>BCEU-urban-residential-cooling</v>
      </c>
      <c r="I24" s="63" t="s">
        <v>536</v>
      </c>
      <c r="J24" s="18" t="s">
        <v>5</v>
      </c>
      <c r="K24" s="104">
        <f>IFERROR('RMI-data'!K20/SUMIFS('RMI-data'!K:K,'RMI-data'!$J:$J,$J24,'RMI-data'!$I:$I,$I24),0)</f>
        <v>0</v>
      </c>
      <c r="L24" s="104">
        <f>IFERROR('RMI-data'!L20/SUMIFS('RMI-data'!L:L,'RMI-data'!$J:$J,$J24,'RMI-data'!$I:$I,$I24),0)</f>
        <v>0</v>
      </c>
      <c r="M24" s="104">
        <f>IFERROR('RMI-data'!M20/SUMIFS('RMI-data'!M:M,'RMI-data'!$J:$J,$J24,'RMI-data'!$I:$I,$I24),0)</f>
        <v>0</v>
      </c>
      <c r="N24" s="104">
        <f>IFERROR('RMI-data'!N20/SUMIFS('RMI-data'!N:N,'RMI-data'!$J:$J,$J24,'RMI-data'!$I:$I,$I24),0)</f>
        <v>0</v>
      </c>
      <c r="O24" s="104">
        <f>IFERROR('RMI-data'!O20/SUMIFS('RMI-data'!O:O,'RMI-data'!$J:$J,$J24,'RMI-data'!$I:$I,$I24),0)</f>
        <v>0</v>
      </c>
      <c r="P24" s="104">
        <f>IFERROR('RMI-data'!P20/SUMIFS('RMI-data'!P:P,'RMI-data'!$J:$J,$J24,'RMI-data'!$I:$I,$I24),0)</f>
        <v>0</v>
      </c>
      <c r="Q24" s="104">
        <f>IFERROR('RMI-data'!Q20/SUMIFS('RMI-data'!Q:Q,'RMI-data'!$J:$J,$J24,'RMI-data'!$I:$I,$I24),0)</f>
        <v>0</v>
      </c>
      <c r="R24" s="104">
        <f>IFERROR('RMI-data'!R20/SUMIFS('RMI-data'!R:R,'RMI-data'!$J:$J,$J24,'RMI-data'!$I:$I,$I24),0)</f>
        <v>0</v>
      </c>
      <c r="S24" s="104">
        <f>IFERROR('RMI-data'!S20/SUMIFS('RMI-data'!S:S,'RMI-data'!$J:$J,$J24,'RMI-data'!$I:$I,$I24),0)</f>
        <v>0</v>
      </c>
      <c r="T24" s="104">
        <f>IFERROR('RMI-data'!T20/SUMIFS('RMI-data'!T:T,'RMI-data'!$J:$J,$J24,'RMI-data'!$I:$I,$I24),0)</f>
        <v>0</v>
      </c>
      <c r="U24" s="104">
        <f>IFERROR('RMI-data'!U20/SUMIFS('RMI-data'!U:U,'RMI-data'!$J:$J,$J24,'RMI-data'!$I:$I,$I24),0)</f>
        <v>0</v>
      </c>
      <c r="V24" s="104">
        <f>IFERROR('RMI-data'!V20/SUMIFS('RMI-data'!V:V,'RMI-data'!$J:$J,$J24,'RMI-data'!$I:$I,$I24),0)</f>
        <v>0</v>
      </c>
      <c r="W24" s="104">
        <f>IFERROR('RMI-data'!W20/SUMIFS('RMI-data'!W:W,'RMI-data'!$J:$J,$J24,'RMI-data'!$I:$I,$I24),0)</f>
        <v>0</v>
      </c>
      <c r="X24" s="104">
        <f>IFERROR('RMI-data'!X20/SUMIFS('RMI-data'!X:X,'RMI-data'!$J:$J,$J24,'RMI-data'!$I:$I,$I24),0)</f>
        <v>0</v>
      </c>
      <c r="Y24" s="104">
        <f>IFERROR('RMI-data'!Y20/SUMIFS('RMI-data'!Y:Y,'RMI-data'!$J:$J,$J24,'RMI-data'!$I:$I,$I24),0)</f>
        <v>0</v>
      </c>
      <c r="Z24" s="104">
        <f>IFERROR('RMI-data'!Z20/SUMIFS('RMI-data'!Z:Z,'RMI-data'!$J:$J,$J24,'RMI-data'!$I:$I,$I24),0)</f>
        <v>0</v>
      </c>
      <c r="AA24" s="104">
        <f>IFERROR('RMI-data'!AA20/SUMIFS('RMI-data'!AA:AA,'RMI-data'!$J:$J,$J24,'RMI-data'!$I:$I,$I24),0)</f>
        <v>0</v>
      </c>
      <c r="AB24" s="104">
        <f>IFERROR('RMI-data'!AB20/SUMIFS('RMI-data'!AB:AB,'RMI-data'!$J:$J,$J24,'RMI-data'!$I:$I,$I24),0)</f>
        <v>0</v>
      </c>
      <c r="AC24" s="104">
        <f>IFERROR('RMI-data'!AC20/SUMIFS('RMI-data'!AC:AC,'RMI-data'!$J:$J,$J24,'RMI-data'!$I:$I,$I24),0)</f>
        <v>0</v>
      </c>
      <c r="AD24" s="104">
        <f>IFERROR('RMI-data'!AD20/SUMIFS('RMI-data'!AD:AD,'RMI-data'!$J:$J,$J24,'RMI-data'!$I:$I,$I24),0)</f>
        <v>0</v>
      </c>
      <c r="AE24" s="104">
        <f>IFERROR('RMI-data'!AE20/SUMIFS('RMI-data'!AE:AE,'RMI-data'!$J:$J,$J24,'RMI-data'!$I:$I,$I24),0)</f>
        <v>0</v>
      </c>
      <c r="AF24" s="104">
        <f>IFERROR('RMI-data'!AF20/SUMIFS('RMI-data'!AF:AF,'RMI-data'!$J:$J,$J24,'RMI-data'!$I:$I,$I24),0)</f>
        <v>0</v>
      </c>
      <c r="AG24" s="104">
        <f>IFERROR('RMI-data'!AG20/SUMIFS('RMI-data'!AG:AG,'RMI-data'!$J:$J,$J24,'RMI-data'!$I:$I,$I24),0)</f>
        <v>0</v>
      </c>
      <c r="AH24" s="104">
        <f>IFERROR('RMI-data'!AH20/SUMIFS('RMI-data'!AH:AH,'RMI-data'!$J:$J,$J24,'RMI-data'!$I:$I,$I24),0)</f>
        <v>0</v>
      </c>
      <c r="AI24" s="104">
        <f>IFERROR('RMI-data'!AI20/SUMIFS('RMI-data'!AI:AI,'RMI-data'!$J:$J,$J24,'RMI-data'!$I:$I,$I24),0)</f>
        <v>0</v>
      </c>
      <c r="AJ24" s="104">
        <f>IFERROR('RMI-data'!AJ20/SUMIFS('RMI-data'!AJ:AJ,'RMI-data'!$J:$J,$J24,'RMI-data'!$I:$I,$I24),0)</f>
        <v>0</v>
      </c>
      <c r="AK24" s="104">
        <f>IFERROR('RMI-data'!AK20/SUMIFS('RMI-data'!AK:AK,'RMI-data'!$J:$J,$J24,'RMI-data'!$I:$I,$I24),0)</f>
        <v>0</v>
      </c>
      <c r="AL24" s="104">
        <f>IFERROR('RMI-data'!AL20/SUMIFS('RMI-data'!AL:AL,'RMI-data'!$J:$J,$J24,'RMI-data'!$I:$I,$I24),0)</f>
        <v>0</v>
      </c>
      <c r="AM24" s="104">
        <f>IFERROR('RMI-data'!AM20/SUMIFS('RMI-data'!AM:AM,'RMI-data'!$J:$J,$J24,'RMI-data'!$I:$I,$I24),0)</f>
        <v>0</v>
      </c>
      <c r="AN24" s="104">
        <f>IFERROR('RMI-data'!AN20/SUMIFS('RMI-data'!AN:AN,'RMI-data'!$J:$J,$J24,'RMI-data'!$I:$I,$I24),0)</f>
        <v>0</v>
      </c>
      <c r="AO24" s="104">
        <f>IFERROR('RMI-data'!AO20/SUMIFS('RMI-data'!AO:AO,'RMI-data'!$J:$J,$J24,'RMI-data'!$I:$I,$I24),0)</f>
        <v>0</v>
      </c>
      <c r="AP24" s="104">
        <f>IFERROR('RMI-data'!AP20/SUMIFS('RMI-data'!AP:AP,'RMI-data'!$J:$J,$J24,'RMI-data'!$I:$I,$I24),0)</f>
        <v>0</v>
      </c>
    </row>
    <row r="25" spans="1:42" ht="15.75" customHeight="1" x14ac:dyDescent="0.35">
      <c r="A25" s="51"/>
      <c r="B25" s="51"/>
      <c r="C25" s="51"/>
      <c r="D25" s="51"/>
      <c r="E25" s="51"/>
      <c r="F25" s="51"/>
      <c r="G25" s="51"/>
      <c r="H25" s="52" t="str">
        <f t="shared" si="1"/>
        <v>BCEU-urban-residential-cooling</v>
      </c>
      <c r="I25" s="63" t="s">
        <v>536</v>
      </c>
      <c r="J25" s="18" t="s">
        <v>7</v>
      </c>
      <c r="K25" s="104">
        <f>IFERROR('RMI-data'!K21/SUMIFS('RMI-data'!K:K,'RMI-data'!$J:$J,$J25,'RMI-data'!$I:$I,$I25),0)</f>
        <v>0</v>
      </c>
      <c r="L25" s="104">
        <f>IFERROR('RMI-data'!L21/SUMIFS('RMI-data'!L:L,'RMI-data'!$J:$J,$J25,'RMI-data'!$I:$I,$I25),0)</f>
        <v>0</v>
      </c>
      <c r="M25" s="104">
        <f>IFERROR('RMI-data'!M21/SUMIFS('RMI-data'!M:M,'RMI-data'!$J:$J,$J25,'RMI-data'!$I:$I,$I25),0)</f>
        <v>0</v>
      </c>
      <c r="N25" s="104">
        <f>IFERROR('RMI-data'!N21/SUMIFS('RMI-data'!N:N,'RMI-data'!$J:$J,$J25,'RMI-data'!$I:$I,$I25),0)</f>
        <v>0</v>
      </c>
      <c r="O25" s="104">
        <f>IFERROR('RMI-data'!O21/SUMIFS('RMI-data'!O:O,'RMI-data'!$J:$J,$J25,'RMI-data'!$I:$I,$I25),0)</f>
        <v>0</v>
      </c>
      <c r="P25" s="104">
        <f>IFERROR('RMI-data'!P21/SUMIFS('RMI-data'!P:P,'RMI-data'!$J:$J,$J25,'RMI-data'!$I:$I,$I25),0)</f>
        <v>0</v>
      </c>
      <c r="Q25" s="104">
        <f>IFERROR('RMI-data'!Q21/SUMIFS('RMI-data'!Q:Q,'RMI-data'!$J:$J,$J25,'RMI-data'!$I:$I,$I25),0)</f>
        <v>0</v>
      </c>
      <c r="R25" s="104">
        <f>IFERROR('RMI-data'!R21/SUMIFS('RMI-data'!R:R,'RMI-data'!$J:$J,$J25,'RMI-data'!$I:$I,$I25),0)</f>
        <v>0</v>
      </c>
      <c r="S25" s="104">
        <f>IFERROR('RMI-data'!S21/SUMIFS('RMI-data'!S:S,'RMI-data'!$J:$J,$J25,'RMI-data'!$I:$I,$I25),0)</f>
        <v>0</v>
      </c>
      <c r="T25" s="104">
        <f>IFERROR('RMI-data'!T21/SUMIFS('RMI-data'!T:T,'RMI-data'!$J:$J,$J25,'RMI-data'!$I:$I,$I25),0)</f>
        <v>0</v>
      </c>
      <c r="U25" s="104">
        <f>IFERROR('RMI-data'!U21/SUMIFS('RMI-data'!U:U,'RMI-data'!$J:$J,$J25,'RMI-data'!$I:$I,$I25),0)</f>
        <v>0</v>
      </c>
      <c r="V25" s="104">
        <f>IFERROR('RMI-data'!V21/SUMIFS('RMI-data'!V:V,'RMI-data'!$J:$J,$J25,'RMI-data'!$I:$I,$I25),0)</f>
        <v>0</v>
      </c>
      <c r="W25" s="104">
        <f>IFERROR('RMI-data'!W21/SUMIFS('RMI-data'!W:W,'RMI-data'!$J:$J,$J25,'RMI-data'!$I:$I,$I25),0)</f>
        <v>0</v>
      </c>
      <c r="X25" s="104">
        <f>IFERROR('RMI-data'!X21/SUMIFS('RMI-data'!X:X,'RMI-data'!$J:$J,$J25,'RMI-data'!$I:$I,$I25),0)</f>
        <v>0</v>
      </c>
      <c r="Y25" s="104">
        <f>IFERROR('RMI-data'!Y21/SUMIFS('RMI-data'!Y:Y,'RMI-data'!$J:$J,$J25,'RMI-data'!$I:$I,$I25),0)</f>
        <v>0</v>
      </c>
      <c r="Z25" s="104">
        <f>IFERROR('RMI-data'!Z21/SUMIFS('RMI-data'!Z:Z,'RMI-data'!$J:$J,$J25,'RMI-data'!$I:$I,$I25),0)</f>
        <v>0</v>
      </c>
      <c r="AA25" s="104">
        <f>IFERROR('RMI-data'!AA21/SUMIFS('RMI-data'!AA:AA,'RMI-data'!$J:$J,$J25,'RMI-data'!$I:$I,$I25),0)</f>
        <v>0</v>
      </c>
      <c r="AB25" s="104">
        <f>IFERROR('RMI-data'!AB21/SUMIFS('RMI-data'!AB:AB,'RMI-data'!$J:$J,$J25,'RMI-data'!$I:$I,$I25),0)</f>
        <v>0</v>
      </c>
      <c r="AC25" s="104">
        <f>IFERROR('RMI-data'!AC21/SUMIFS('RMI-data'!AC:AC,'RMI-data'!$J:$J,$J25,'RMI-data'!$I:$I,$I25),0)</f>
        <v>0</v>
      </c>
      <c r="AD25" s="104">
        <f>IFERROR('RMI-data'!AD21/SUMIFS('RMI-data'!AD:AD,'RMI-data'!$J:$J,$J25,'RMI-data'!$I:$I,$I25),0)</f>
        <v>0</v>
      </c>
      <c r="AE25" s="104">
        <f>IFERROR('RMI-data'!AE21/SUMIFS('RMI-data'!AE:AE,'RMI-data'!$J:$J,$J25,'RMI-data'!$I:$I,$I25),0)</f>
        <v>0</v>
      </c>
      <c r="AF25" s="104">
        <f>IFERROR('RMI-data'!AF21/SUMIFS('RMI-data'!AF:AF,'RMI-data'!$J:$J,$J25,'RMI-data'!$I:$I,$I25),0)</f>
        <v>0</v>
      </c>
      <c r="AG25" s="104">
        <f>IFERROR('RMI-data'!AG21/SUMIFS('RMI-data'!AG:AG,'RMI-data'!$J:$J,$J25,'RMI-data'!$I:$I,$I25),0)</f>
        <v>0</v>
      </c>
      <c r="AH25" s="104">
        <f>IFERROR('RMI-data'!AH21/SUMIFS('RMI-data'!AH:AH,'RMI-data'!$J:$J,$J25,'RMI-data'!$I:$I,$I25),0)</f>
        <v>0</v>
      </c>
      <c r="AI25" s="104">
        <f>IFERROR('RMI-data'!AI21/SUMIFS('RMI-data'!AI:AI,'RMI-data'!$J:$J,$J25,'RMI-data'!$I:$I,$I25),0)</f>
        <v>0</v>
      </c>
      <c r="AJ25" s="104">
        <f>IFERROR('RMI-data'!AJ21/SUMIFS('RMI-data'!AJ:AJ,'RMI-data'!$J:$J,$J25,'RMI-data'!$I:$I,$I25),0)</f>
        <v>0</v>
      </c>
      <c r="AK25" s="104">
        <f>IFERROR('RMI-data'!AK21/SUMIFS('RMI-data'!AK:AK,'RMI-data'!$J:$J,$J25,'RMI-data'!$I:$I,$I25),0)</f>
        <v>0</v>
      </c>
      <c r="AL25" s="104">
        <f>IFERROR('RMI-data'!AL21/SUMIFS('RMI-data'!AL:AL,'RMI-data'!$J:$J,$J25,'RMI-data'!$I:$I,$I25),0)</f>
        <v>0</v>
      </c>
      <c r="AM25" s="104">
        <f>IFERROR('RMI-data'!AM21/SUMIFS('RMI-data'!AM:AM,'RMI-data'!$J:$J,$J25,'RMI-data'!$I:$I,$I25),0)</f>
        <v>0</v>
      </c>
      <c r="AN25" s="104">
        <f>IFERROR('RMI-data'!AN21/SUMIFS('RMI-data'!AN:AN,'RMI-data'!$J:$J,$J25,'RMI-data'!$I:$I,$I25),0)</f>
        <v>0</v>
      </c>
      <c r="AO25" s="104">
        <f>IFERROR('RMI-data'!AO21/SUMIFS('RMI-data'!AO:AO,'RMI-data'!$J:$J,$J25,'RMI-data'!$I:$I,$I25),0)</f>
        <v>0</v>
      </c>
      <c r="AP25" s="104">
        <f>IFERROR('RMI-data'!AP21/SUMIFS('RMI-data'!AP:AP,'RMI-data'!$J:$J,$J25,'RMI-data'!$I:$I,$I25),0)</f>
        <v>0</v>
      </c>
    </row>
    <row r="26" spans="1:42" ht="15.75" customHeight="1" x14ac:dyDescent="0.35">
      <c r="A26" s="51"/>
      <c r="B26" s="51"/>
      <c r="C26" s="51"/>
      <c r="D26" s="51"/>
      <c r="E26" s="51"/>
      <c r="F26" s="51"/>
      <c r="G26" s="51"/>
      <c r="H26" s="52" t="str">
        <f t="shared" si="1"/>
        <v>BCEU-urban-residential-cooling</v>
      </c>
      <c r="I26" s="63" t="s">
        <v>536</v>
      </c>
      <c r="J26" s="18" t="s">
        <v>8</v>
      </c>
      <c r="K26" s="104">
        <f>IFERROR('RMI-data'!K22/SUMIFS('RMI-data'!K:K,'RMI-data'!$J:$J,$J26,'RMI-data'!$I:$I,$I26),0)</f>
        <v>0</v>
      </c>
      <c r="L26" s="104">
        <f>IFERROR('RMI-data'!L22/SUMIFS('RMI-data'!L:L,'RMI-data'!$J:$J,$J26,'RMI-data'!$I:$I,$I26),0)</f>
        <v>0</v>
      </c>
      <c r="M26" s="104">
        <f>IFERROR('RMI-data'!M22/SUMIFS('RMI-data'!M:M,'RMI-data'!$J:$J,$J26,'RMI-data'!$I:$I,$I26),0)</f>
        <v>0</v>
      </c>
      <c r="N26" s="104">
        <f>IFERROR('RMI-data'!N22/SUMIFS('RMI-data'!N:N,'RMI-data'!$J:$J,$J26,'RMI-data'!$I:$I,$I26),0)</f>
        <v>0</v>
      </c>
      <c r="O26" s="104">
        <f>IFERROR('RMI-data'!O22/SUMIFS('RMI-data'!O:O,'RMI-data'!$J:$J,$J26,'RMI-data'!$I:$I,$I26),0)</f>
        <v>0</v>
      </c>
      <c r="P26" s="104">
        <f>IFERROR('RMI-data'!P22/SUMIFS('RMI-data'!P:P,'RMI-data'!$J:$J,$J26,'RMI-data'!$I:$I,$I26),0)</f>
        <v>0</v>
      </c>
      <c r="Q26" s="104">
        <f>IFERROR('RMI-data'!Q22/SUMIFS('RMI-data'!Q:Q,'RMI-data'!$J:$J,$J26,'RMI-data'!$I:$I,$I26),0)</f>
        <v>0</v>
      </c>
      <c r="R26" s="104">
        <f>IFERROR('RMI-data'!R22/SUMIFS('RMI-data'!R:R,'RMI-data'!$J:$J,$J26,'RMI-data'!$I:$I,$I26),0)</f>
        <v>0</v>
      </c>
      <c r="S26" s="104">
        <f>IFERROR('RMI-data'!S22/SUMIFS('RMI-data'!S:S,'RMI-data'!$J:$J,$J26,'RMI-data'!$I:$I,$I26),0)</f>
        <v>0</v>
      </c>
      <c r="T26" s="104">
        <f>IFERROR('RMI-data'!T22/SUMIFS('RMI-data'!T:T,'RMI-data'!$J:$J,$J26,'RMI-data'!$I:$I,$I26),0)</f>
        <v>0</v>
      </c>
      <c r="U26" s="104">
        <f>IFERROR('RMI-data'!U22/SUMIFS('RMI-data'!U:U,'RMI-data'!$J:$J,$J26,'RMI-data'!$I:$I,$I26),0)</f>
        <v>0</v>
      </c>
      <c r="V26" s="104">
        <f>IFERROR('RMI-data'!V22/SUMIFS('RMI-data'!V:V,'RMI-data'!$J:$J,$J26,'RMI-data'!$I:$I,$I26),0)</f>
        <v>0</v>
      </c>
      <c r="W26" s="104">
        <f>IFERROR('RMI-data'!W22/SUMIFS('RMI-data'!W:W,'RMI-data'!$J:$J,$J26,'RMI-data'!$I:$I,$I26),0)</f>
        <v>0</v>
      </c>
      <c r="X26" s="104">
        <f>IFERROR('RMI-data'!X22/SUMIFS('RMI-data'!X:X,'RMI-data'!$J:$J,$J26,'RMI-data'!$I:$I,$I26),0)</f>
        <v>0</v>
      </c>
      <c r="Y26" s="104">
        <f>IFERROR('RMI-data'!Y22/SUMIFS('RMI-data'!Y:Y,'RMI-data'!$J:$J,$J26,'RMI-data'!$I:$I,$I26),0)</f>
        <v>0</v>
      </c>
      <c r="Z26" s="104">
        <f>IFERROR('RMI-data'!Z22/SUMIFS('RMI-data'!Z:Z,'RMI-data'!$J:$J,$J26,'RMI-data'!$I:$I,$I26),0)</f>
        <v>0</v>
      </c>
      <c r="AA26" s="104">
        <f>IFERROR('RMI-data'!AA22/SUMIFS('RMI-data'!AA:AA,'RMI-data'!$J:$J,$J26,'RMI-data'!$I:$I,$I26),0)</f>
        <v>0</v>
      </c>
      <c r="AB26" s="104">
        <f>IFERROR('RMI-data'!AB22/SUMIFS('RMI-data'!AB:AB,'RMI-data'!$J:$J,$J26,'RMI-data'!$I:$I,$I26),0)</f>
        <v>0</v>
      </c>
      <c r="AC26" s="104">
        <f>IFERROR('RMI-data'!AC22/SUMIFS('RMI-data'!AC:AC,'RMI-data'!$J:$J,$J26,'RMI-data'!$I:$I,$I26),0)</f>
        <v>0</v>
      </c>
      <c r="AD26" s="104">
        <f>IFERROR('RMI-data'!AD22/SUMIFS('RMI-data'!AD:AD,'RMI-data'!$J:$J,$J26,'RMI-data'!$I:$I,$I26),0)</f>
        <v>0</v>
      </c>
      <c r="AE26" s="104">
        <f>IFERROR('RMI-data'!AE22/SUMIFS('RMI-data'!AE:AE,'RMI-data'!$J:$J,$J26,'RMI-data'!$I:$I,$I26),0)</f>
        <v>0</v>
      </c>
      <c r="AF26" s="104">
        <f>IFERROR('RMI-data'!AF22/SUMIFS('RMI-data'!AF:AF,'RMI-data'!$J:$J,$J26,'RMI-data'!$I:$I,$I26),0)</f>
        <v>0</v>
      </c>
      <c r="AG26" s="104">
        <f>IFERROR('RMI-data'!AG22/SUMIFS('RMI-data'!AG:AG,'RMI-data'!$J:$J,$J26,'RMI-data'!$I:$I,$I26),0)</f>
        <v>0</v>
      </c>
      <c r="AH26" s="104">
        <f>IFERROR('RMI-data'!AH22/SUMIFS('RMI-data'!AH:AH,'RMI-data'!$J:$J,$J26,'RMI-data'!$I:$I,$I26),0)</f>
        <v>0</v>
      </c>
      <c r="AI26" s="104">
        <f>IFERROR('RMI-data'!AI22/SUMIFS('RMI-data'!AI:AI,'RMI-data'!$J:$J,$J26,'RMI-data'!$I:$I,$I26),0)</f>
        <v>0</v>
      </c>
      <c r="AJ26" s="104">
        <f>IFERROR('RMI-data'!AJ22/SUMIFS('RMI-data'!AJ:AJ,'RMI-data'!$J:$J,$J26,'RMI-data'!$I:$I,$I26),0)</f>
        <v>0</v>
      </c>
      <c r="AK26" s="104">
        <f>IFERROR('RMI-data'!AK22/SUMIFS('RMI-data'!AK:AK,'RMI-data'!$J:$J,$J26,'RMI-data'!$I:$I,$I26),0)</f>
        <v>0</v>
      </c>
      <c r="AL26" s="104">
        <f>IFERROR('RMI-data'!AL22/SUMIFS('RMI-data'!AL:AL,'RMI-data'!$J:$J,$J26,'RMI-data'!$I:$I,$I26),0)</f>
        <v>0</v>
      </c>
      <c r="AM26" s="104">
        <f>IFERROR('RMI-data'!AM22/SUMIFS('RMI-data'!AM:AM,'RMI-data'!$J:$J,$J26,'RMI-data'!$I:$I,$I26),0)</f>
        <v>0</v>
      </c>
      <c r="AN26" s="104">
        <f>IFERROR('RMI-data'!AN22/SUMIFS('RMI-data'!AN:AN,'RMI-data'!$J:$J,$J26,'RMI-data'!$I:$I,$I26),0)</f>
        <v>0</v>
      </c>
      <c r="AO26" s="104">
        <f>IFERROR('RMI-data'!AO22/SUMIFS('RMI-data'!AO:AO,'RMI-data'!$J:$J,$J26,'RMI-data'!$I:$I,$I26),0)</f>
        <v>0</v>
      </c>
      <c r="AP26" s="104">
        <f>IFERROR('RMI-data'!AP22/SUMIFS('RMI-data'!AP:AP,'RMI-data'!$J:$J,$J26,'RMI-data'!$I:$I,$I26),0)</f>
        <v>0</v>
      </c>
    </row>
    <row r="27" spans="1:42" ht="15.75" customHeight="1" x14ac:dyDescent="0.35">
      <c r="A27" s="51"/>
      <c r="B27" s="51"/>
      <c r="C27" s="51"/>
      <c r="D27" s="51"/>
      <c r="E27" s="51"/>
      <c r="F27" s="51"/>
      <c r="G27" s="51"/>
      <c r="H27" s="52" t="str">
        <f t="shared" si="1"/>
        <v>BCEU-urban-residential-cooling</v>
      </c>
      <c r="I27" s="63" t="s">
        <v>536</v>
      </c>
      <c r="J27" s="18" t="s">
        <v>93</v>
      </c>
      <c r="K27" s="104">
        <f>IFERROR('RMI-data'!K23/SUMIFS('RMI-data'!K:K,'RMI-data'!$J:$J,$J27,'RMI-data'!$I:$I,$I27),0)</f>
        <v>0</v>
      </c>
      <c r="L27" s="104">
        <f>IFERROR('RMI-data'!L23/SUMIFS('RMI-data'!L:L,'RMI-data'!$J:$J,$J27,'RMI-data'!$I:$I,$I27),0)</f>
        <v>0</v>
      </c>
      <c r="M27" s="104">
        <f>IFERROR('RMI-data'!M23/SUMIFS('RMI-data'!M:M,'RMI-data'!$J:$J,$J27,'RMI-data'!$I:$I,$I27),0)</f>
        <v>0</v>
      </c>
      <c r="N27" s="104">
        <f>IFERROR('RMI-data'!N23/SUMIFS('RMI-data'!N:N,'RMI-data'!$J:$J,$J27,'RMI-data'!$I:$I,$I27),0)</f>
        <v>0</v>
      </c>
      <c r="O27" s="104">
        <f>IFERROR('RMI-data'!O23/SUMIFS('RMI-data'!O:O,'RMI-data'!$J:$J,$J27,'RMI-data'!$I:$I,$I27),0)</f>
        <v>0</v>
      </c>
      <c r="P27" s="104">
        <f>IFERROR('RMI-data'!P23/SUMIFS('RMI-data'!P:P,'RMI-data'!$J:$J,$J27,'RMI-data'!$I:$I,$I27),0)</f>
        <v>0</v>
      </c>
      <c r="Q27" s="104">
        <f>IFERROR('RMI-data'!Q23/SUMIFS('RMI-data'!Q:Q,'RMI-data'!$J:$J,$J27,'RMI-data'!$I:$I,$I27),0)</f>
        <v>0</v>
      </c>
      <c r="R27" s="104">
        <f>IFERROR('RMI-data'!R23/SUMIFS('RMI-data'!R:R,'RMI-data'!$J:$J,$J27,'RMI-data'!$I:$I,$I27),0)</f>
        <v>0</v>
      </c>
      <c r="S27" s="104">
        <f>IFERROR('RMI-data'!S23/SUMIFS('RMI-data'!S:S,'RMI-data'!$J:$J,$J27,'RMI-data'!$I:$I,$I27),0)</f>
        <v>0</v>
      </c>
      <c r="T27" s="104">
        <f>IFERROR('RMI-data'!T23/SUMIFS('RMI-data'!T:T,'RMI-data'!$J:$J,$J27,'RMI-data'!$I:$I,$I27),0)</f>
        <v>0</v>
      </c>
      <c r="U27" s="104">
        <f>IFERROR('RMI-data'!U23/SUMIFS('RMI-data'!U:U,'RMI-data'!$J:$J,$J27,'RMI-data'!$I:$I,$I27),0)</f>
        <v>0</v>
      </c>
      <c r="V27" s="104">
        <f>IFERROR('RMI-data'!V23/SUMIFS('RMI-data'!V:V,'RMI-data'!$J:$J,$J27,'RMI-data'!$I:$I,$I27),0)</f>
        <v>0</v>
      </c>
      <c r="W27" s="104">
        <f>IFERROR('RMI-data'!W23/SUMIFS('RMI-data'!W:W,'RMI-data'!$J:$J,$J27,'RMI-data'!$I:$I,$I27),0)</f>
        <v>0</v>
      </c>
      <c r="X27" s="104">
        <f>IFERROR('RMI-data'!X23/SUMIFS('RMI-data'!X:X,'RMI-data'!$J:$J,$J27,'RMI-data'!$I:$I,$I27),0)</f>
        <v>0</v>
      </c>
      <c r="Y27" s="104">
        <f>IFERROR('RMI-data'!Y23/SUMIFS('RMI-data'!Y:Y,'RMI-data'!$J:$J,$J27,'RMI-data'!$I:$I,$I27),0)</f>
        <v>0</v>
      </c>
      <c r="Z27" s="104">
        <f>IFERROR('RMI-data'!Z23/SUMIFS('RMI-data'!Z:Z,'RMI-data'!$J:$J,$J27,'RMI-data'!$I:$I,$I27),0)</f>
        <v>0</v>
      </c>
      <c r="AA27" s="104">
        <f>IFERROR('RMI-data'!AA23/SUMIFS('RMI-data'!AA:AA,'RMI-data'!$J:$J,$J27,'RMI-data'!$I:$I,$I27),0)</f>
        <v>0</v>
      </c>
      <c r="AB27" s="104">
        <f>IFERROR('RMI-data'!AB23/SUMIFS('RMI-data'!AB:AB,'RMI-data'!$J:$J,$J27,'RMI-data'!$I:$I,$I27),0)</f>
        <v>0</v>
      </c>
      <c r="AC27" s="104">
        <f>IFERROR('RMI-data'!AC23/SUMIFS('RMI-data'!AC:AC,'RMI-data'!$J:$J,$J27,'RMI-data'!$I:$I,$I27),0)</f>
        <v>0</v>
      </c>
      <c r="AD27" s="104">
        <f>IFERROR('RMI-data'!AD23/SUMIFS('RMI-data'!AD:AD,'RMI-data'!$J:$J,$J27,'RMI-data'!$I:$I,$I27),0)</f>
        <v>0</v>
      </c>
      <c r="AE27" s="104">
        <f>IFERROR('RMI-data'!AE23/SUMIFS('RMI-data'!AE:AE,'RMI-data'!$J:$J,$J27,'RMI-data'!$I:$I,$I27),0)</f>
        <v>0</v>
      </c>
      <c r="AF27" s="104">
        <f>IFERROR('RMI-data'!AF23/SUMIFS('RMI-data'!AF:AF,'RMI-data'!$J:$J,$J27,'RMI-data'!$I:$I,$I27),0)</f>
        <v>0</v>
      </c>
      <c r="AG27" s="104">
        <f>IFERROR('RMI-data'!AG23/SUMIFS('RMI-data'!AG:AG,'RMI-data'!$J:$J,$J27,'RMI-data'!$I:$I,$I27),0)</f>
        <v>0</v>
      </c>
      <c r="AH27" s="104">
        <f>IFERROR('RMI-data'!AH23/SUMIFS('RMI-data'!AH:AH,'RMI-data'!$J:$J,$J27,'RMI-data'!$I:$I,$I27),0)</f>
        <v>0</v>
      </c>
      <c r="AI27" s="104">
        <f>IFERROR('RMI-data'!AI23/SUMIFS('RMI-data'!AI:AI,'RMI-data'!$J:$J,$J27,'RMI-data'!$I:$I,$I27),0)</f>
        <v>0</v>
      </c>
      <c r="AJ27" s="104">
        <f>IFERROR('RMI-data'!AJ23/SUMIFS('RMI-data'!AJ:AJ,'RMI-data'!$J:$J,$J27,'RMI-data'!$I:$I,$I27),0)</f>
        <v>0</v>
      </c>
      <c r="AK27" s="104">
        <f>IFERROR('RMI-data'!AK23/SUMIFS('RMI-data'!AK:AK,'RMI-data'!$J:$J,$J27,'RMI-data'!$I:$I,$I27),0)</f>
        <v>0</v>
      </c>
      <c r="AL27" s="104">
        <f>IFERROR('RMI-data'!AL23/SUMIFS('RMI-data'!AL:AL,'RMI-data'!$J:$J,$J27,'RMI-data'!$I:$I,$I27),0)</f>
        <v>0</v>
      </c>
      <c r="AM27" s="104">
        <f>IFERROR('RMI-data'!AM23/SUMIFS('RMI-data'!AM:AM,'RMI-data'!$J:$J,$J27,'RMI-data'!$I:$I,$I27),0)</f>
        <v>0</v>
      </c>
      <c r="AN27" s="104">
        <f>IFERROR('RMI-data'!AN23/SUMIFS('RMI-data'!AN:AN,'RMI-data'!$J:$J,$J27,'RMI-data'!$I:$I,$I27),0)</f>
        <v>0</v>
      </c>
      <c r="AO27" s="104">
        <f>IFERROR('RMI-data'!AO23/SUMIFS('RMI-data'!AO:AO,'RMI-data'!$J:$J,$J27,'RMI-data'!$I:$I,$I27),0)</f>
        <v>0</v>
      </c>
      <c r="AP27" s="104">
        <f>IFERROR('RMI-data'!AP23/SUMIFS('RMI-data'!AP:AP,'RMI-data'!$J:$J,$J27,'RMI-data'!$I:$I,$I27),0)</f>
        <v>0</v>
      </c>
    </row>
    <row r="28" spans="1:42" ht="15.75" customHeight="1" x14ac:dyDescent="0.35">
      <c r="A28" s="51"/>
      <c r="B28" s="51"/>
      <c r="C28" s="51"/>
      <c r="D28" s="51"/>
      <c r="E28" s="51"/>
      <c r="F28" s="51"/>
      <c r="G28" s="51"/>
      <c r="H28" s="52" t="str">
        <f t="shared" si="1"/>
        <v>BCEU-urban-residential-cooling</v>
      </c>
      <c r="I28" s="63" t="s">
        <v>536</v>
      </c>
      <c r="J28" s="18" t="s">
        <v>94</v>
      </c>
      <c r="K28" s="104">
        <f>IFERROR('RMI-data'!K24/SUMIFS('RMI-data'!K:K,'RMI-data'!$J:$J,$J28,'RMI-data'!$I:$I,$I28),0)</f>
        <v>0</v>
      </c>
      <c r="L28" s="104">
        <f>IFERROR('RMI-data'!L24/SUMIFS('RMI-data'!L:L,'RMI-data'!$J:$J,$J28,'RMI-data'!$I:$I,$I28),0)</f>
        <v>0</v>
      </c>
      <c r="M28" s="104">
        <f>IFERROR('RMI-data'!M24/SUMIFS('RMI-data'!M:M,'RMI-data'!$J:$J,$J28,'RMI-data'!$I:$I,$I28),0)</f>
        <v>0</v>
      </c>
      <c r="N28" s="104">
        <f>IFERROR('RMI-data'!N24/SUMIFS('RMI-data'!N:N,'RMI-data'!$J:$J,$J28,'RMI-data'!$I:$I,$I28),0)</f>
        <v>0</v>
      </c>
      <c r="O28" s="104">
        <f>IFERROR('RMI-data'!O24/SUMIFS('RMI-data'!O:O,'RMI-data'!$J:$J,$J28,'RMI-data'!$I:$I,$I28),0)</f>
        <v>0</v>
      </c>
      <c r="P28" s="104">
        <f>IFERROR('RMI-data'!P24/SUMIFS('RMI-data'!P:P,'RMI-data'!$J:$J,$J28,'RMI-data'!$I:$I,$I28),0)</f>
        <v>0</v>
      </c>
      <c r="Q28" s="104">
        <f>IFERROR('RMI-data'!Q24/SUMIFS('RMI-data'!Q:Q,'RMI-data'!$J:$J,$J28,'RMI-data'!$I:$I,$I28),0)</f>
        <v>0</v>
      </c>
      <c r="R28" s="104">
        <f>IFERROR('RMI-data'!R24/SUMIFS('RMI-data'!R:R,'RMI-data'!$J:$J,$J28,'RMI-data'!$I:$I,$I28),0)</f>
        <v>0</v>
      </c>
      <c r="S28" s="104">
        <f>IFERROR('RMI-data'!S24/SUMIFS('RMI-data'!S:S,'RMI-data'!$J:$J,$J28,'RMI-data'!$I:$I,$I28),0)</f>
        <v>0</v>
      </c>
      <c r="T28" s="104">
        <f>IFERROR('RMI-data'!T24/SUMIFS('RMI-data'!T:T,'RMI-data'!$J:$J,$J28,'RMI-data'!$I:$I,$I28),0)</f>
        <v>0</v>
      </c>
      <c r="U28" s="104">
        <f>IFERROR('RMI-data'!U24/SUMIFS('RMI-data'!U:U,'RMI-data'!$J:$J,$J28,'RMI-data'!$I:$I,$I28),0)</f>
        <v>0</v>
      </c>
      <c r="V28" s="104">
        <f>IFERROR('RMI-data'!V24/SUMIFS('RMI-data'!V:V,'RMI-data'!$J:$J,$J28,'RMI-data'!$I:$I,$I28),0)</f>
        <v>0</v>
      </c>
      <c r="W28" s="104">
        <f>IFERROR('RMI-data'!W24/SUMIFS('RMI-data'!W:W,'RMI-data'!$J:$J,$J28,'RMI-data'!$I:$I,$I28),0)</f>
        <v>0</v>
      </c>
      <c r="X28" s="104">
        <f>IFERROR('RMI-data'!X24/SUMIFS('RMI-data'!X:X,'RMI-data'!$J:$J,$J28,'RMI-data'!$I:$I,$I28),0)</f>
        <v>0</v>
      </c>
      <c r="Y28" s="104">
        <f>IFERROR('RMI-data'!Y24/SUMIFS('RMI-data'!Y:Y,'RMI-data'!$J:$J,$J28,'RMI-data'!$I:$I,$I28),0)</f>
        <v>0</v>
      </c>
      <c r="Z28" s="104">
        <f>IFERROR('RMI-data'!Z24/SUMIFS('RMI-data'!Z:Z,'RMI-data'!$J:$J,$J28,'RMI-data'!$I:$I,$I28),0)</f>
        <v>0</v>
      </c>
      <c r="AA28" s="104">
        <f>IFERROR('RMI-data'!AA24/SUMIFS('RMI-data'!AA:AA,'RMI-data'!$J:$J,$J28,'RMI-data'!$I:$I,$I28),0)</f>
        <v>0</v>
      </c>
      <c r="AB28" s="104">
        <f>IFERROR('RMI-data'!AB24/SUMIFS('RMI-data'!AB:AB,'RMI-data'!$J:$J,$J28,'RMI-data'!$I:$I,$I28),0)</f>
        <v>0</v>
      </c>
      <c r="AC28" s="104">
        <f>IFERROR('RMI-data'!AC24/SUMIFS('RMI-data'!AC:AC,'RMI-data'!$J:$J,$J28,'RMI-data'!$I:$I,$I28),0)</f>
        <v>0</v>
      </c>
      <c r="AD28" s="104">
        <f>IFERROR('RMI-data'!AD24/SUMIFS('RMI-data'!AD:AD,'RMI-data'!$J:$J,$J28,'RMI-data'!$I:$I,$I28),0)</f>
        <v>0</v>
      </c>
      <c r="AE28" s="104">
        <f>IFERROR('RMI-data'!AE24/SUMIFS('RMI-data'!AE:AE,'RMI-data'!$J:$J,$J28,'RMI-data'!$I:$I,$I28),0)</f>
        <v>0</v>
      </c>
      <c r="AF28" s="104">
        <f>IFERROR('RMI-data'!AF24/SUMIFS('RMI-data'!AF:AF,'RMI-data'!$J:$J,$J28,'RMI-data'!$I:$I,$I28),0)</f>
        <v>0</v>
      </c>
      <c r="AG28" s="104">
        <f>IFERROR('RMI-data'!AG24/SUMIFS('RMI-data'!AG:AG,'RMI-data'!$J:$J,$J28,'RMI-data'!$I:$I,$I28),0)</f>
        <v>0</v>
      </c>
      <c r="AH28" s="104">
        <f>IFERROR('RMI-data'!AH24/SUMIFS('RMI-data'!AH:AH,'RMI-data'!$J:$J,$J28,'RMI-data'!$I:$I,$I28),0)</f>
        <v>0</v>
      </c>
      <c r="AI28" s="104">
        <f>IFERROR('RMI-data'!AI24/SUMIFS('RMI-data'!AI:AI,'RMI-data'!$J:$J,$J28,'RMI-data'!$I:$I,$I28),0)</f>
        <v>0</v>
      </c>
      <c r="AJ28" s="104">
        <f>IFERROR('RMI-data'!AJ24/SUMIFS('RMI-data'!AJ:AJ,'RMI-data'!$J:$J,$J28,'RMI-data'!$I:$I,$I28),0)</f>
        <v>0</v>
      </c>
      <c r="AK28" s="104">
        <f>IFERROR('RMI-data'!AK24/SUMIFS('RMI-data'!AK:AK,'RMI-data'!$J:$J,$J28,'RMI-data'!$I:$I,$I28),0)</f>
        <v>0</v>
      </c>
      <c r="AL28" s="104">
        <f>IFERROR('RMI-data'!AL24/SUMIFS('RMI-data'!AL:AL,'RMI-data'!$J:$J,$J28,'RMI-data'!$I:$I,$I28),0)</f>
        <v>0</v>
      </c>
      <c r="AM28" s="104">
        <f>IFERROR('RMI-data'!AM24/SUMIFS('RMI-data'!AM:AM,'RMI-data'!$J:$J,$J28,'RMI-data'!$I:$I,$I28),0)</f>
        <v>0</v>
      </c>
      <c r="AN28" s="104">
        <f>IFERROR('RMI-data'!AN24/SUMIFS('RMI-data'!AN:AN,'RMI-data'!$J:$J,$J28,'RMI-data'!$I:$I,$I28),0)</f>
        <v>0</v>
      </c>
      <c r="AO28" s="104">
        <f>IFERROR('RMI-data'!AO24/SUMIFS('RMI-data'!AO:AO,'RMI-data'!$J:$J,$J28,'RMI-data'!$I:$I,$I28),0)</f>
        <v>0</v>
      </c>
      <c r="AP28" s="104">
        <f>IFERROR('RMI-data'!AP24/SUMIFS('RMI-data'!AP:AP,'RMI-data'!$J:$J,$J28,'RMI-data'!$I:$I,$I28),0)</f>
        <v>0</v>
      </c>
    </row>
    <row r="29" spans="1:42" ht="15.75" customHeight="1" x14ac:dyDescent="0.35">
      <c r="A29" s="51"/>
      <c r="B29" s="51"/>
      <c r="C29" s="51"/>
      <c r="D29" s="51"/>
      <c r="E29" s="51"/>
      <c r="F29" s="51"/>
      <c r="G29" s="51"/>
      <c r="H29" s="52" t="str">
        <f t="shared" si="1"/>
        <v>BCEU-urban-residential-cooling</v>
      </c>
      <c r="I29" s="63" t="s">
        <v>536</v>
      </c>
      <c r="J29" s="18" t="s">
        <v>95</v>
      </c>
      <c r="K29" s="104">
        <f>IFERROR('RMI-data'!K25/SUMIFS('RMI-data'!K:K,'RMI-data'!$J:$J,$J29,'RMI-data'!$I:$I,$I29),0)</f>
        <v>0</v>
      </c>
      <c r="L29" s="104">
        <f>IFERROR('RMI-data'!L25/SUMIFS('RMI-data'!L:L,'RMI-data'!$J:$J,$J29,'RMI-data'!$I:$I,$I29),0)</f>
        <v>0</v>
      </c>
      <c r="M29" s="104">
        <f>IFERROR('RMI-data'!M25/SUMIFS('RMI-data'!M:M,'RMI-data'!$J:$J,$J29,'RMI-data'!$I:$I,$I29),0)</f>
        <v>0</v>
      </c>
      <c r="N29" s="104">
        <f>IFERROR('RMI-data'!N25/SUMIFS('RMI-data'!N:N,'RMI-data'!$J:$J,$J29,'RMI-data'!$I:$I,$I29),0)</f>
        <v>0</v>
      </c>
      <c r="O29" s="104">
        <f>IFERROR('RMI-data'!O25/SUMIFS('RMI-data'!O:O,'RMI-data'!$J:$J,$J29,'RMI-data'!$I:$I,$I29),0)</f>
        <v>0</v>
      </c>
      <c r="P29" s="104">
        <f>IFERROR('RMI-data'!P25/SUMIFS('RMI-data'!P:P,'RMI-data'!$J:$J,$J29,'RMI-data'!$I:$I,$I29),0)</f>
        <v>0</v>
      </c>
      <c r="Q29" s="104">
        <f>IFERROR('RMI-data'!Q25/SUMIFS('RMI-data'!Q:Q,'RMI-data'!$J:$J,$J29,'RMI-data'!$I:$I,$I29),0)</f>
        <v>0</v>
      </c>
      <c r="R29" s="104">
        <f>IFERROR('RMI-data'!R25/SUMIFS('RMI-data'!R:R,'RMI-data'!$J:$J,$J29,'RMI-data'!$I:$I,$I29),0)</f>
        <v>0</v>
      </c>
      <c r="S29" s="104">
        <f>IFERROR('RMI-data'!S25/SUMIFS('RMI-data'!S:S,'RMI-data'!$J:$J,$J29,'RMI-data'!$I:$I,$I29),0)</f>
        <v>0</v>
      </c>
      <c r="T29" s="104">
        <f>IFERROR('RMI-data'!T25/SUMIFS('RMI-data'!T:T,'RMI-data'!$J:$J,$J29,'RMI-data'!$I:$I,$I29),0)</f>
        <v>0</v>
      </c>
      <c r="U29" s="104">
        <f>IFERROR('RMI-data'!U25/SUMIFS('RMI-data'!U:U,'RMI-data'!$J:$J,$J29,'RMI-data'!$I:$I,$I29),0)</f>
        <v>0</v>
      </c>
      <c r="V29" s="104">
        <f>IFERROR('RMI-data'!V25/SUMIFS('RMI-data'!V:V,'RMI-data'!$J:$J,$J29,'RMI-data'!$I:$I,$I29),0)</f>
        <v>0</v>
      </c>
      <c r="W29" s="104">
        <f>IFERROR('RMI-data'!W25/SUMIFS('RMI-data'!W:W,'RMI-data'!$J:$J,$J29,'RMI-data'!$I:$I,$I29),0)</f>
        <v>0</v>
      </c>
      <c r="X29" s="104">
        <f>IFERROR('RMI-data'!X25/SUMIFS('RMI-data'!X:X,'RMI-data'!$J:$J,$J29,'RMI-data'!$I:$I,$I29),0)</f>
        <v>0</v>
      </c>
      <c r="Y29" s="104">
        <f>IFERROR('RMI-data'!Y25/SUMIFS('RMI-data'!Y:Y,'RMI-data'!$J:$J,$J29,'RMI-data'!$I:$I,$I29),0)</f>
        <v>0</v>
      </c>
      <c r="Z29" s="104">
        <f>IFERROR('RMI-data'!Z25/SUMIFS('RMI-data'!Z:Z,'RMI-data'!$J:$J,$J29,'RMI-data'!$I:$I,$I29),0)</f>
        <v>0</v>
      </c>
      <c r="AA29" s="104">
        <f>IFERROR('RMI-data'!AA25/SUMIFS('RMI-data'!AA:AA,'RMI-data'!$J:$J,$J29,'RMI-data'!$I:$I,$I29),0)</f>
        <v>0</v>
      </c>
      <c r="AB29" s="104">
        <f>IFERROR('RMI-data'!AB25/SUMIFS('RMI-data'!AB:AB,'RMI-data'!$J:$J,$J29,'RMI-data'!$I:$I,$I29),0)</f>
        <v>0</v>
      </c>
      <c r="AC29" s="104">
        <f>IFERROR('RMI-data'!AC25/SUMIFS('RMI-data'!AC:AC,'RMI-data'!$J:$J,$J29,'RMI-data'!$I:$I,$I29),0)</f>
        <v>0</v>
      </c>
      <c r="AD29" s="104">
        <f>IFERROR('RMI-data'!AD25/SUMIFS('RMI-data'!AD:AD,'RMI-data'!$J:$J,$J29,'RMI-data'!$I:$I,$I29),0)</f>
        <v>0</v>
      </c>
      <c r="AE29" s="104">
        <f>IFERROR('RMI-data'!AE25/SUMIFS('RMI-data'!AE:AE,'RMI-data'!$J:$J,$J29,'RMI-data'!$I:$I,$I29),0)</f>
        <v>0</v>
      </c>
      <c r="AF29" s="104">
        <f>IFERROR('RMI-data'!AF25/SUMIFS('RMI-data'!AF:AF,'RMI-data'!$J:$J,$J29,'RMI-data'!$I:$I,$I29),0)</f>
        <v>0</v>
      </c>
      <c r="AG29" s="104">
        <f>IFERROR('RMI-data'!AG25/SUMIFS('RMI-data'!AG:AG,'RMI-data'!$J:$J,$J29,'RMI-data'!$I:$I,$I29),0)</f>
        <v>0</v>
      </c>
      <c r="AH29" s="104">
        <f>IFERROR('RMI-data'!AH25/SUMIFS('RMI-data'!AH:AH,'RMI-data'!$J:$J,$J29,'RMI-data'!$I:$I,$I29),0)</f>
        <v>0</v>
      </c>
      <c r="AI29" s="104">
        <f>IFERROR('RMI-data'!AI25/SUMIFS('RMI-data'!AI:AI,'RMI-data'!$J:$J,$J29,'RMI-data'!$I:$I,$I29),0)</f>
        <v>0</v>
      </c>
      <c r="AJ29" s="104">
        <f>IFERROR('RMI-data'!AJ25/SUMIFS('RMI-data'!AJ:AJ,'RMI-data'!$J:$J,$J29,'RMI-data'!$I:$I,$I29),0)</f>
        <v>0</v>
      </c>
      <c r="AK29" s="104">
        <f>IFERROR('RMI-data'!AK25/SUMIFS('RMI-data'!AK:AK,'RMI-data'!$J:$J,$J29,'RMI-data'!$I:$I,$I29),0)</f>
        <v>0</v>
      </c>
      <c r="AL29" s="104">
        <f>IFERROR('RMI-data'!AL25/SUMIFS('RMI-data'!AL:AL,'RMI-data'!$J:$J,$J29,'RMI-data'!$I:$I,$I29),0)</f>
        <v>0</v>
      </c>
      <c r="AM29" s="104">
        <f>IFERROR('RMI-data'!AM25/SUMIFS('RMI-data'!AM:AM,'RMI-data'!$J:$J,$J29,'RMI-data'!$I:$I,$I29),0)</f>
        <v>0</v>
      </c>
      <c r="AN29" s="104">
        <f>IFERROR('RMI-data'!AN25/SUMIFS('RMI-data'!AN:AN,'RMI-data'!$J:$J,$J29,'RMI-data'!$I:$I,$I29),0)</f>
        <v>0</v>
      </c>
      <c r="AO29" s="104">
        <f>IFERROR('RMI-data'!AO25/SUMIFS('RMI-data'!AO:AO,'RMI-data'!$J:$J,$J29,'RMI-data'!$I:$I,$I29),0)</f>
        <v>0</v>
      </c>
      <c r="AP29" s="104">
        <f>IFERROR('RMI-data'!AP25/SUMIFS('RMI-data'!AP:AP,'RMI-data'!$J:$J,$J29,'RMI-data'!$I:$I,$I29),0)</f>
        <v>0</v>
      </c>
    </row>
    <row r="30" spans="1:42" ht="15.75" customHeight="1" x14ac:dyDescent="0.35">
      <c r="A30" s="51"/>
      <c r="B30" s="51"/>
      <c r="C30" s="51"/>
      <c r="D30" s="51"/>
      <c r="E30" s="51"/>
      <c r="F30" s="51"/>
      <c r="G30" s="51"/>
      <c r="H30" s="52" t="str">
        <f t="shared" si="1"/>
        <v>BCEU-urban-residential-cooling</v>
      </c>
      <c r="I30" s="63" t="s">
        <v>536</v>
      </c>
      <c r="J30" s="18" t="s">
        <v>96</v>
      </c>
      <c r="K30" s="104">
        <f>IFERROR('RMI-data'!K26/SUMIFS('RMI-data'!K:K,'RMI-data'!$J:$J,$J30,'RMI-data'!$I:$I,$I30),0)</f>
        <v>0</v>
      </c>
      <c r="L30" s="104">
        <f>IFERROR('RMI-data'!L26/SUMIFS('RMI-data'!L:L,'RMI-data'!$J:$J,$J30,'RMI-data'!$I:$I,$I30),0)</f>
        <v>0</v>
      </c>
      <c r="M30" s="104">
        <f>IFERROR('RMI-data'!M26/SUMIFS('RMI-data'!M:M,'RMI-data'!$J:$J,$J30,'RMI-data'!$I:$I,$I30),0)</f>
        <v>0</v>
      </c>
      <c r="N30" s="104">
        <f>IFERROR('RMI-data'!N26/SUMIFS('RMI-data'!N:N,'RMI-data'!$J:$J,$J30,'RMI-data'!$I:$I,$I30),0)</f>
        <v>0</v>
      </c>
      <c r="O30" s="104">
        <f>IFERROR('RMI-data'!O26/SUMIFS('RMI-data'!O:O,'RMI-data'!$J:$J,$J30,'RMI-data'!$I:$I,$I30),0)</f>
        <v>0</v>
      </c>
      <c r="P30" s="104">
        <f>IFERROR('RMI-data'!P26/SUMIFS('RMI-data'!P:P,'RMI-data'!$J:$J,$J30,'RMI-data'!$I:$I,$I30),0)</f>
        <v>0</v>
      </c>
      <c r="Q30" s="104">
        <f>IFERROR('RMI-data'!Q26/SUMIFS('RMI-data'!Q:Q,'RMI-data'!$J:$J,$J30,'RMI-data'!$I:$I,$I30),0)</f>
        <v>0</v>
      </c>
      <c r="R30" s="104">
        <f>IFERROR('RMI-data'!R26/SUMIFS('RMI-data'!R:R,'RMI-data'!$J:$J,$J30,'RMI-data'!$I:$I,$I30),0)</f>
        <v>0</v>
      </c>
      <c r="S30" s="104">
        <f>IFERROR('RMI-data'!S26/SUMIFS('RMI-data'!S:S,'RMI-data'!$J:$J,$J30,'RMI-data'!$I:$I,$I30),0)</f>
        <v>0</v>
      </c>
      <c r="T30" s="104">
        <f>IFERROR('RMI-data'!T26/SUMIFS('RMI-data'!T:T,'RMI-data'!$J:$J,$J30,'RMI-data'!$I:$I,$I30),0)</f>
        <v>0</v>
      </c>
      <c r="U30" s="104">
        <f>IFERROR('RMI-data'!U26/SUMIFS('RMI-data'!U:U,'RMI-data'!$J:$J,$J30,'RMI-data'!$I:$I,$I30),0)</f>
        <v>0</v>
      </c>
      <c r="V30" s="104">
        <f>IFERROR('RMI-data'!V26/SUMIFS('RMI-data'!V:V,'RMI-data'!$J:$J,$J30,'RMI-data'!$I:$I,$I30),0)</f>
        <v>0</v>
      </c>
      <c r="W30" s="104">
        <f>IFERROR('RMI-data'!W26/SUMIFS('RMI-data'!W:W,'RMI-data'!$J:$J,$J30,'RMI-data'!$I:$I,$I30),0)</f>
        <v>0</v>
      </c>
      <c r="X30" s="104">
        <f>IFERROR('RMI-data'!X26/SUMIFS('RMI-data'!X:X,'RMI-data'!$J:$J,$J30,'RMI-data'!$I:$I,$I30),0)</f>
        <v>0</v>
      </c>
      <c r="Y30" s="104">
        <f>IFERROR('RMI-data'!Y26/SUMIFS('RMI-data'!Y:Y,'RMI-data'!$J:$J,$J30,'RMI-data'!$I:$I,$I30),0)</f>
        <v>0</v>
      </c>
      <c r="Z30" s="104">
        <f>IFERROR('RMI-data'!Z26/SUMIFS('RMI-data'!Z:Z,'RMI-data'!$J:$J,$J30,'RMI-data'!$I:$I,$I30),0)</f>
        <v>0</v>
      </c>
      <c r="AA30" s="104">
        <f>IFERROR('RMI-data'!AA26/SUMIFS('RMI-data'!AA:AA,'RMI-data'!$J:$J,$J30,'RMI-data'!$I:$I,$I30),0)</f>
        <v>0</v>
      </c>
      <c r="AB30" s="104">
        <f>IFERROR('RMI-data'!AB26/SUMIFS('RMI-data'!AB:AB,'RMI-data'!$J:$J,$J30,'RMI-data'!$I:$I,$I30),0)</f>
        <v>0</v>
      </c>
      <c r="AC30" s="104">
        <f>IFERROR('RMI-data'!AC26/SUMIFS('RMI-data'!AC:AC,'RMI-data'!$J:$J,$J30,'RMI-data'!$I:$I,$I30),0)</f>
        <v>0</v>
      </c>
      <c r="AD30" s="104">
        <f>IFERROR('RMI-data'!AD26/SUMIFS('RMI-data'!AD:AD,'RMI-data'!$J:$J,$J30,'RMI-data'!$I:$I,$I30),0)</f>
        <v>0</v>
      </c>
      <c r="AE30" s="104">
        <f>IFERROR('RMI-data'!AE26/SUMIFS('RMI-data'!AE:AE,'RMI-data'!$J:$J,$J30,'RMI-data'!$I:$I,$I30),0)</f>
        <v>0</v>
      </c>
      <c r="AF30" s="104">
        <f>IFERROR('RMI-data'!AF26/SUMIFS('RMI-data'!AF:AF,'RMI-data'!$J:$J,$J30,'RMI-data'!$I:$I,$I30),0)</f>
        <v>0</v>
      </c>
      <c r="AG30" s="104">
        <f>IFERROR('RMI-data'!AG26/SUMIFS('RMI-data'!AG:AG,'RMI-data'!$J:$J,$J30,'RMI-data'!$I:$I,$I30),0)</f>
        <v>0</v>
      </c>
      <c r="AH30" s="104">
        <f>IFERROR('RMI-data'!AH26/SUMIFS('RMI-data'!AH:AH,'RMI-data'!$J:$J,$J30,'RMI-data'!$I:$I,$I30),0)</f>
        <v>0</v>
      </c>
      <c r="AI30" s="104">
        <f>IFERROR('RMI-data'!AI26/SUMIFS('RMI-data'!AI:AI,'RMI-data'!$J:$J,$J30,'RMI-data'!$I:$I,$I30),0)</f>
        <v>0</v>
      </c>
      <c r="AJ30" s="104">
        <f>IFERROR('RMI-data'!AJ26/SUMIFS('RMI-data'!AJ:AJ,'RMI-data'!$J:$J,$J30,'RMI-data'!$I:$I,$I30),0)</f>
        <v>0</v>
      </c>
      <c r="AK30" s="104">
        <f>IFERROR('RMI-data'!AK26/SUMIFS('RMI-data'!AK:AK,'RMI-data'!$J:$J,$J30,'RMI-data'!$I:$I,$I30),0)</f>
        <v>0</v>
      </c>
      <c r="AL30" s="104">
        <f>IFERROR('RMI-data'!AL26/SUMIFS('RMI-data'!AL:AL,'RMI-data'!$J:$J,$J30,'RMI-data'!$I:$I,$I30),0)</f>
        <v>0</v>
      </c>
      <c r="AM30" s="104">
        <f>IFERROR('RMI-data'!AM26/SUMIFS('RMI-data'!AM:AM,'RMI-data'!$J:$J,$J30,'RMI-data'!$I:$I,$I30),0)</f>
        <v>0</v>
      </c>
      <c r="AN30" s="104">
        <f>IFERROR('RMI-data'!AN26/SUMIFS('RMI-data'!AN:AN,'RMI-data'!$J:$J,$J30,'RMI-data'!$I:$I,$I30),0)</f>
        <v>0</v>
      </c>
      <c r="AO30" s="104">
        <f>IFERROR('RMI-data'!AO26/SUMIFS('RMI-data'!AO:AO,'RMI-data'!$J:$J,$J30,'RMI-data'!$I:$I,$I30),0)</f>
        <v>0</v>
      </c>
      <c r="AP30" s="104">
        <f>IFERROR('RMI-data'!AP26/SUMIFS('RMI-data'!AP:AP,'RMI-data'!$J:$J,$J30,'RMI-data'!$I:$I,$I30),0)</f>
        <v>0</v>
      </c>
    </row>
    <row r="31" spans="1:42" ht="15.75" customHeight="1" x14ac:dyDescent="0.35">
      <c r="A31" s="51"/>
      <c r="B31" s="51"/>
      <c r="C31" s="51"/>
      <c r="D31" s="51"/>
      <c r="E31" s="51"/>
      <c r="F31" s="51"/>
      <c r="G31" s="51"/>
      <c r="H31" s="52" t="str">
        <f t="shared" si="1"/>
        <v>BCEU-urban-residential-cooling</v>
      </c>
      <c r="I31" s="63" t="s">
        <v>536</v>
      </c>
      <c r="J31" s="51"/>
      <c r="K31" s="51"/>
      <c r="L31" s="51"/>
      <c r="M31" s="51"/>
      <c r="N31" s="51"/>
      <c r="AO31" s="51"/>
      <c r="AP31" s="51"/>
    </row>
    <row r="32" spans="1:42" ht="15.75" customHeight="1" x14ac:dyDescent="0.35">
      <c r="A32" s="51"/>
      <c r="B32" s="51"/>
      <c r="C32" s="51"/>
      <c r="D32" s="51"/>
      <c r="E32" s="51"/>
      <c r="F32" s="51"/>
      <c r="G32" s="51"/>
      <c r="H32" s="18" t="s">
        <v>480</v>
      </c>
      <c r="I32" s="63" t="s">
        <v>536</v>
      </c>
      <c r="J32" s="51"/>
      <c r="K32" s="51"/>
      <c r="L32" s="51"/>
      <c r="M32" s="51"/>
      <c r="N32" s="51"/>
      <c r="AO32" s="51"/>
      <c r="AP32" s="51"/>
    </row>
    <row r="33" spans="1:42" ht="15.75" customHeight="1" x14ac:dyDescent="0.35">
      <c r="A33" s="51"/>
      <c r="B33" s="51"/>
      <c r="C33" s="51"/>
      <c r="D33" s="51"/>
      <c r="E33" s="51"/>
      <c r="F33" s="51"/>
      <c r="G33" s="51"/>
      <c r="H33" s="51" t="str">
        <f>H32</f>
        <v>BCEU-urban-residential-lighting</v>
      </c>
      <c r="I33" s="63" t="s">
        <v>536</v>
      </c>
      <c r="J33" s="18" t="s">
        <v>1</v>
      </c>
      <c r="K33" s="18">
        <v>2019</v>
      </c>
      <c r="L33" s="18">
        <v>2020</v>
      </c>
      <c r="M33" s="18">
        <v>2021</v>
      </c>
      <c r="N33" s="18">
        <v>2022</v>
      </c>
      <c r="O33" s="18">
        <v>2023</v>
      </c>
      <c r="P33" s="18">
        <v>2024</v>
      </c>
      <c r="Q33" s="18">
        <v>2025</v>
      </c>
      <c r="R33" s="18">
        <v>2026</v>
      </c>
      <c r="S33" s="18">
        <v>2027</v>
      </c>
      <c r="T33" s="18">
        <v>2028</v>
      </c>
      <c r="U33" s="18">
        <v>2029</v>
      </c>
      <c r="V33" s="18">
        <v>2030</v>
      </c>
      <c r="W33" s="18">
        <v>2031</v>
      </c>
      <c r="X33" s="18">
        <v>2032</v>
      </c>
      <c r="Y33" s="18">
        <v>2033</v>
      </c>
      <c r="Z33" s="18">
        <v>2034</v>
      </c>
      <c r="AA33" s="18">
        <v>2035</v>
      </c>
      <c r="AB33" s="18">
        <v>2036</v>
      </c>
      <c r="AC33" s="18">
        <v>2037</v>
      </c>
      <c r="AD33" s="18">
        <v>2038</v>
      </c>
      <c r="AE33" s="18">
        <v>2039</v>
      </c>
      <c r="AF33" s="18">
        <v>2040</v>
      </c>
      <c r="AG33" s="18">
        <v>2041</v>
      </c>
      <c r="AH33" s="18">
        <v>2042</v>
      </c>
      <c r="AI33" s="18">
        <v>2043</v>
      </c>
      <c r="AJ33" s="18">
        <v>2044</v>
      </c>
      <c r="AK33" s="18">
        <v>2045</v>
      </c>
      <c r="AL33" s="18">
        <v>2046</v>
      </c>
      <c r="AM33" s="18">
        <v>2047</v>
      </c>
      <c r="AN33" s="18">
        <v>2048</v>
      </c>
      <c r="AO33" s="18">
        <v>2049</v>
      </c>
      <c r="AP33" s="18">
        <v>2050</v>
      </c>
    </row>
    <row r="34" spans="1:42" ht="15.75" customHeight="1" x14ac:dyDescent="0.35">
      <c r="A34" s="51"/>
      <c r="B34" s="51"/>
      <c r="C34" s="51"/>
      <c r="D34" s="51"/>
      <c r="E34" s="51"/>
      <c r="F34" s="51"/>
      <c r="G34" s="51"/>
      <c r="H34" s="52" t="str">
        <f>H33</f>
        <v>BCEU-urban-residential-lighting</v>
      </c>
      <c r="I34" s="63" t="s">
        <v>536</v>
      </c>
      <c r="J34" s="18" t="s">
        <v>2</v>
      </c>
      <c r="K34" s="104">
        <f>IFERROR('RMI-data'!K30/SUMIFS('RMI-data'!K:K,'RMI-data'!$J:$J,$J34,'RMI-data'!$I:$I,$I34),0)</f>
        <v>7.5052505969451525E-2</v>
      </c>
      <c r="L34" s="104">
        <f>IFERROR('RMI-data'!L30/SUMIFS('RMI-data'!L:L,'RMI-data'!$J:$J,$J34,'RMI-data'!$I:$I,$I34),0)</f>
        <v>7.2959404846161521E-2</v>
      </c>
      <c r="M34" s="104">
        <f>IFERROR('RMI-data'!M30/SUMIFS('RMI-data'!M:M,'RMI-data'!$J:$J,$J34,'RMI-data'!$I:$I,$I34),0)</f>
        <v>7.3027330452459654E-2</v>
      </c>
      <c r="N34" s="104">
        <f>IFERROR('RMI-data'!N30/SUMIFS('RMI-data'!N:N,'RMI-data'!$J:$J,$J34,'RMI-data'!$I:$I,$I34),0)</f>
        <v>7.3729375455806101E-2</v>
      </c>
      <c r="O34" s="104">
        <f>IFERROR('RMI-data'!O30/SUMIFS('RMI-data'!O:O,'RMI-data'!$J:$J,$J34,'RMI-data'!$I:$I,$I34),0)</f>
        <v>7.4749542820891662E-2</v>
      </c>
      <c r="P34" s="104">
        <f>IFERROR('RMI-data'!P30/SUMIFS('RMI-data'!P:P,'RMI-data'!$J:$J,$J34,'RMI-data'!$I:$I,$I34),0)</f>
        <v>7.5608209943060056E-2</v>
      </c>
      <c r="Q34" s="104">
        <f>IFERROR('RMI-data'!Q30/SUMIFS('RMI-data'!Q:Q,'RMI-data'!$J:$J,$J34,'RMI-data'!$I:$I,$I34),0)</f>
        <v>7.6795435532370379E-2</v>
      </c>
      <c r="R34" s="104">
        <f>IFERROR('RMI-data'!R30/SUMIFS('RMI-data'!R:R,'RMI-data'!$J:$J,$J34,'RMI-data'!$I:$I,$I34),0)</f>
        <v>7.8469579539664061E-2</v>
      </c>
      <c r="S34" s="104">
        <f>IFERROR('RMI-data'!S30/SUMIFS('RMI-data'!S:S,'RMI-data'!$J:$J,$J34,'RMI-data'!$I:$I,$I34),0)</f>
        <v>8.0139921529417776E-2</v>
      </c>
      <c r="T34" s="104">
        <f>IFERROR('RMI-data'!T30/SUMIFS('RMI-data'!T:T,'RMI-data'!$J:$J,$J34,'RMI-data'!$I:$I,$I34),0)</f>
        <v>8.1591747579221746E-2</v>
      </c>
      <c r="U34" s="104">
        <f>IFERROR('RMI-data'!U30/SUMIFS('RMI-data'!U:U,'RMI-data'!$J:$J,$J34,'RMI-data'!$I:$I,$I34),0)</f>
        <v>8.2927907663489647E-2</v>
      </c>
      <c r="V34" s="104">
        <f>IFERROR('RMI-data'!V30/SUMIFS('RMI-data'!V:V,'RMI-data'!$J:$J,$J34,'RMI-data'!$I:$I,$I34),0)</f>
        <v>8.4329402709324375E-2</v>
      </c>
      <c r="W34" s="104">
        <f>IFERROR('RMI-data'!W30/SUMIFS('RMI-data'!W:W,'RMI-data'!$J:$J,$J34,'RMI-data'!$I:$I,$I34),0)</f>
        <v>8.5903604680968249E-2</v>
      </c>
      <c r="X34" s="104">
        <f>IFERROR('RMI-data'!X30/SUMIFS('RMI-data'!X:X,'RMI-data'!$J:$J,$J34,'RMI-data'!$I:$I,$I34),0)</f>
        <v>8.7618052333427676E-2</v>
      </c>
      <c r="Y34" s="104">
        <f>IFERROR('RMI-data'!Y30/SUMIFS('RMI-data'!Y:Y,'RMI-data'!$J:$J,$J34,'RMI-data'!$I:$I,$I34),0)</f>
        <v>8.9336818815850177E-2</v>
      </c>
      <c r="Z34" s="104">
        <f>IFERROR('RMI-data'!Z30/SUMIFS('RMI-data'!Z:Z,'RMI-data'!$J:$J,$J34,'RMI-data'!$I:$I,$I34),0)</f>
        <v>9.0931995107104688E-2</v>
      </c>
      <c r="AA34" s="104">
        <f>IFERROR('RMI-data'!AA30/SUMIFS('RMI-data'!AA:AA,'RMI-data'!$J:$J,$J34,'RMI-data'!$I:$I,$I34),0)</f>
        <v>9.2423511009944406E-2</v>
      </c>
      <c r="AB34" s="104">
        <f>IFERROR('RMI-data'!AB30/SUMIFS('RMI-data'!AB:AB,'RMI-data'!$J:$J,$J34,'RMI-data'!$I:$I,$I34),0)</f>
        <v>9.3606099068137785E-2</v>
      </c>
      <c r="AC34" s="104">
        <f>IFERROR('RMI-data'!AC30/SUMIFS('RMI-data'!AC:AC,'RMI-data'!$J:$J,$J34,'RMI-data'!$I:$I,$I34),0)</f>
        <v>9.4675682957480689E-2</v>
      </c>
      <c r="AD34" s="104">
        <f>IFERROR('RMI-data'!AD30/SUMIFS('RMI-data'!AD:AD,'RMI-data'!$J:$J,$J34,'RMI-data'!$I:$I,$I34),0)</f>
        <v>9.5629431892458108E-2</v>
      </c>
      <c r="AE34" s="104">
        <f>IFERROR('RMI-data'!AE30/SUMIFS('RMI-data'!AE:AE,'RMI-data'!$J:$J,$J34,'RMI-data'!$I:$I,$I34),0)</f>
        <v>9.6585553734901103E-2</v>
      </c>
      <c r="AF34" s="104">
        <f>IFERROR('RMI-data'!AF30/SUMIFS('RMI-data'!AF:AF,'RMI-data'!$J:$J,$J34,'RMI-data'!$I:$I,$I34),0)</f>
        <v>9.759563920427633E-2</v>
      </c>
      <c r="AG34" s="104">
        <f>IFERROR('RMI-data'!AG30/SUMIFS('RMI-data'!AG:AG,'RMI-data'!$J:$J,$J34,'RMI-data'!$I:$I,$I34),0)</f>
        <v>9.8844666591658567E-2</v>
      </c>
      <c r="AH34" s="104">
        <f>IFERROR('RMI-data'!AH30/SUMIFS('RMI-data'!AH:AH,'RMI-data'!$J:$J,$J34,'RMI-data'!$I:$I,$I34),0)</f>
        <v>0.10017510350000325</v>
      </c>
      <c r="AI34" s="104">
        <f>IFERROR('RMI-data'!AI30/SUMIFS('RMI-data'!AI:AI,'RMI-data'!$J:$J,$J34,'RMI-data'!$I:$I,$I34),0)</f>
        <v>0.10158001973560002</v>
      </c>
      <c r="AJ34" s="104">
        <f>IFERROR('RMI-data'!AJ30/SUMIFS('RMI-data'!AJ:AJ,'RMI-data'!$J:$J,$J34,'RMI-data'!$I:$I,$I34),0)</f>
        <v>0.10305727122832409</v>
      </c>
      <c r="AK34" s="104">
        <f>IFERROR('RMI-data'!AK30/SUMIFS('RMI-data'!AK:AK,'RMI-data'!$J:$J,$J34,'RMI-data'!$I:$I,$I34),0)</f>
        <v>0.10461617921140984</v>
      </c>
      <c r="AL34" s="104">
        <f>IFERROR('RMI-data'!AL30/SUMIFS('RMI-data'!AL:AL,'RMI-data'!$J:$J,$J34,'RMI-data'!$I:$I,$I34),0)</f>
        <v>0.10628416183538679</v>
      </c>
      <c r="AM34" s="104">
        <f>IFERROR('RMI-data'!AM30/SUMIFS('RMI-data'!AM:AM,'RMI-data'!$J:$J,$J34,'RMI-data'!$I:$I,$I34),0)</f>
        <v>0.10804837117927014</v>
      </c>
      <c r="AN34" s="104">
        <f>IFERROR('RMI-data'!AN30/SUMIFS('RMI-data'!AN:AN,'RMI-data'!$J:$J,$J34,'RMI-data'!$I:$I,$I34),0)</f>
        <v>0.10858152322852299</v>
      </c>
      <c r="AO34" s="104">
        <f>IFERROR('RMI-data'!AO30/SUMIFS('RMI-data'!AO:AO,'RMI-data'!$J:$J,$J34,'RMI-data'!$I:$I,$I34),0)</f>
        <v>0.10894785729227155</v>
      </c>
      <c r="AP34" s="104">
        <f>IFERROR('RMI-data'!AP30/SUMIFS('RMI-data'!AP:AP,'RMI-data'!$J:$J,$J34,'RMI-data'!$I:$I,$I34),0)</f>
        <v>0.10935596708033059</v>
      </c>
    </row>
    <row r="35" spans="1:42" ht="15.75" customHeight="1" x14ac:dyDescent="0.35">
      <c r="A35" s="51"/>
      <c r="B35" s="51"/>
      <c r="C35" s="51"/>
      <c r="D35" s="51"/>
      <c r="E35" s="51"/>
      <c r="F35" s="51"/>
      <c r="G35" s="51"/>
      <c r="H35" s="52" t="str">
        <f t="shared" ref="H35:H44" si="2">H34</f>
        <v>BCEU-urban-residential-lighting</v>
      </c>
      <c r="I35" s="63" t="s">
        <v>536</v>
      </c>
      <c r="J35" s="18" t="s">
        <v>3</v>
      </c>
      <c r="K35" s="104">
        <f>IFERROR('RMI-data'!K31/SUMIFS('RMI-data'!K:K,'RMI-data'!$J:$J,$J35,'RMI-data'!$I:$I,$I35),0)</f>
        <v>0</v>
      </c>
      <c r="L35" s="104">
        <f>IFERROR('RMI-data'!L31/SUMIFS('RMI-data'!L:L,'RMI-data'!$J:$J,$J35,'RMI-data'!$I:$I,$I35),0)</f>
        <v>0</v>
      </c>
      <c r="M35" s="104">
        <f>IFERROR('RMI-data'!M31/SUMIFS('RMI-data'!M:M,'RMI-data'!$J:$J,$J35,'RMI-data'!$I:$I,$I35),0)</f>
        <v>0</v>
      </c>
      <c r="N35" s="104">
        <f>IFERROR('RMI-data'!N31/SUMIFS('RMI-data'!N:N,'RMI-data'!$J:$J,$J35,'RMI-data'!$I:$I,$I35),0)</f>
        <v>0</v>
      </c>
      <c r="O35" s="104">
        <f>IFERROR('RMI-data'!O31/SUMIFS('RMI-data'!O:O,'RMI-data'!$J:$J,$J35,'RMI-data'!$I:$I,$I35),0)</f>
        <v>0</v>
      </c>
      <c r="P35" s="104">
        <f>IFERROR('RMI-data'!P31/SUMIFS('RMI-data'!P:P,'RMI-data'!$J:$J,$J35,'RMI-data'!$I:$I,$I35),0)</f>
        <v>0</v>
      </c>
      <c r="Q35" s="104">
        <f>IFERROR('RMI-data'!Q31/SUMIFS('RMI-data'!Q:Q,'RMI-data'!$J:$J,$J35,'RMI-data'!$I:$I,$I35),0)</f>
        <v>0</v>
      </c>
      <c r="R35" s="104">
        <f>IFERROR('RMI-data'!R31/SUMIFS('RMI-data'!R:R,'RMI-data'!$J:$J,$J35,'RMI-data'!$I:$I,$I35),0)</f>
        <v>0</v>
      </c>
      <c r="S35" s="104">
        <f>IFERROR('RMI-data'!S31/SUMIFS('RMI-data'!S:S,'RMI-data'!$J:$J,$J35,'RMI-data'!$I:$I,$I35),0)</f>
        <v>0</v>
      </c>
      <c r="T35" s="104">
        <f>IFERROR('RMI-data'!T31/SUMIFS('RMI-data'!T:T,'RMI-data'!$J:$J,$J35,'RMI-data'!$I:$I,$I35),0)</f>
        <v>0</v>
      </c>
      <c r="U35" s="104">
        <f>IFERROR('RMI-data'!U31/SUMIFS('RMI-data'!U:U,'RMI-data'!$J:$J,$J35,'RMI-data'!$I:$I,$I35),0)</f>
        <v>0</v>
      </c>
      <c r="V35" s="104">
        <f>IFERROR('RMI-data'!V31/SUMIFS('RMI-data'!V:V,'RMI-data'!$J:$J,$J35,'RMI-data'!$I:$I,$I35),0)</f>
        <v>0</v>
      </c>
      <c r="W35" s="104">
        <f>IFERROR('RMI-data'!W31/SUMIFS('RMI-data'!W:W,'RMI-data'!$J:$J,$J35,'RMI-data'!$I:$I,$I35),0)</f>
        <v>0</v>
      </c>
      <c r="X35" s="104">
        <f>IFERROR('RMI-data'!X31/SUMIFS('RMI-data'!X:X,'RMI-data'!$J:$J,$J35,'RMI-data'!$I:$I,$I35),0)</f>
        <v>0</v>
      </c>
      <c r="Y35" s="104">
        <f>IFERROR('RMI-data'!Y31/SUMIFS('RMI-data'!Y:Y,'RMI-data'!$J:$J,$J35,'RMI-data'!$I:$I,$I35),0)</f>
        <v>0</v>
      </c>
      <c r="Z35" s="104">
        <f>IFERROR('RMI-data'!Z31/SUMIFS('RMI-data'!Z:Z,'RMI-data'!$J:$J,$J35,'RMI-data'!$I:$I,$I35),0)</f>
        <v>0</v>
      </c>
      <c r="AA35" s="104">
        <f>IFERROR('RMI-data'!AA31/SUMIFS('RMI-data'!AA:AA,'RMI-data'!$J:$J,$J35,'RMI-data'!$I:$I,$I35),0)</f>
        <v>0</v>
      </c>
      <c r="AB35" s="104">
        <f>IFERROR('RMI-data'!AB31/SUMIFS('RMI-data'!AB:AB,'RMI-data'!$J:$J,$J35,'RMI-data'!$I:$I,$I35),0)</f>
        <v>0</v>
      </c>
      <c r="AC35" s="104">
        <f>IFERROR('RMI-data'!AC31/SUMIFS('RMI-data'!AC:AC,'RMI-data'!$J:$J,$J35,'RMI-data'!$I:$I,$I35),0)</f>
        <v>0</v>
      </c>
      <c r="AD35" s="104">
        <f>IFERROR('RMI-data'!AD31/SUMIFS('RMI-data'!AD:AD,'RMI-data'!$J:$J,$J35,'RMI-data'!$I:$I,$I35),0)</f>
        <v>0</v>
      </c>
      <c r="AE35" s="104">
        <f>IFERROR('RMI-data'!AE31/SUMIFS('RMI-data'!AE:AE,'RMI-data'!$J:$J,$J35,'RMI-data'!$I:$I,$I35),0)</f>
        <v>0</v>
      </c>
      <c r="AF35" s="104">
        <f>IFERROR('RMI-data'!AF31/SUMIFS('RMI-data'!AF:AF,'RMI-data'!$J:$J,$J35,'RMI-data'!$I:$I,$I35),0)</f>
        <v>0</v>
      </c>
      <c r="AG35" s="104">
        <f>IFERROR('RMI-data'!AG31/SUMIFS('RMI-data'!AG:AG,'RMI-data'!$J:$J,$J35,'RMI-data'!$I:$I,$I35),0)</f>
        <v>0</v>
      </c>
      <c r="AH35" s="104">
        <f>IFERROR('RMI-data'!AH31/SUMIFS('RMI-data'!AH:AH,'RMI-data'!$J:$J,$J35,'RMI-data'!$I:$I,$I35),0)</f>
        <v>0</v>
      </c>
      <c r="AI35" s="104">
        <f>IFERROR('RMI-data'!AI31/SUMIFS('RMI-data'!AI:AI,'RMI-data'!$J:$J,$J35,'RMI-data'!$I:$I,$I35),0)</f>
        <v>0</v>
      </c>
      <c r="AJ35" s="104">
        <f>IFERROR('RMI-data'!AJ31/SUMIFS('RMI-data'!AJ:AJ,'RMI-data'!$J:$J,$J35,'RMI-data'!$I:$I,$I35),0)</f>
        <v>0</v>
      </c>
      <c r="AK35" s="104">
        <f>IFERROR('RMI-data'!AK31/SUMIFS('RMI-data'!AK:AK,'RMI-data'!$J:$J,$J35,'RMI-data'!$I:$I,$I35),0)</f>
        <v>0</v>
      </c>
      <c r="AL35" s="104">
        <f>IFERROR('RMI-data'!AL31/SUMIFS('RMI-data'!AL:AL,'RMI-data'!$J:$J,$J35,'RMI-data'!$I:$I,$I35),0)</f>
        <v>0</v>
      </c>
      <c r="AM35" s="104">
        <f>IFERROR('RMI-data'!AM31/SUMIFS('RMI-data'!AM:AM,'RMI-data'!$J:$J,$J35,'RMI-data'!$I:$I,$I35),0)</f>
        <v>0</v>
      </c>
      <c r="AN35" s="104">
        <f>IFERROR('RMI-data'!AN31/SUMIFS('RMI-data'!AN:AN,'RMI-data'!$J:$J,$J35,'RMI-data'!$I:$I,$I35),0)</f>
        <v>0</v>
      </c>
      <c r="AO35" s="104">
        <f>IFERROR('RMI-data'!AO31/SUMIFS('RMI-data'!AO:AO,'RMI-data'!$J:$J,$J35,'RMI-data'!$I:$I,$I35),0)</f>
        <v>0</v>
      </c>
      <c r="AP35" s="104">
        <f>IFERROR('RMI-data'!AP31/SUMIFS('RMI-data'!AP:AP,'RMI-data'!$J:$J,$J35,'RMI-data'!$I:$I,$I35),0)</f>
        <v>0</v>
      </c>
    </row>
    <row r="36" spans="1:42" ht="15.75" customHeight="1" x14ac:dyDescent="0.35">
      <c r="A36" s="51"/>
      <c r="B36" s="51"/>
      <c r="C36" s="51"/>
      <c r="D36" s="51"/>
      <c r="E36" s="51"/>
      <c r="F36" s="51"/>
      <c r="G36" s="51"/>
      <c r="H36" s="52" t="str">
        <f t="shared" si="2"/>
        <v>BCEU-urban-residential-lighting</v>
      </c>
      <c r="I36" s="63" t="s">
        <v>536</v>
      </c>
      <c r="J36" s="18" t="s">
        <v>4</v>
      </c>
      <c r="K36" s="104">
        <f>IFERROR('RMI-data'!K32/SUMIFS('RMI-data'!K:K,'RMI-data'!$J:$J,$J36,'RMI-data'!$I:$I,$I36),0)</f>
        <v>0</v>
      </c>
      <c r="L36" s="104">
        <f>IFERROR('RMI-data'!L32/SUMIFS('RMI-data'!L:L,'RMI-data'!$J:$J,$J36,'RMI-data'!$I:$I,$I36),0)</f>
        <v>0</v>
      </c>
      <c r="M36" s="104">
        <f>IFERROR('RMI-data'!M32/SUMIFS('RMI-data'!M:M,'RMI-data'!$J:$J,$J36,'RMI-data'!$I:$I,$I36),0)</f>
        <v>0</v>
      </c>
      <c r="N36" s="104">
        <f>IFERROR('RMI-data'!N32/SUMIFS('RMI-data'!N:N,'RMI-data'!$J:$J,$J36,'RMI-data'!$I:$I,$I36),0)</f>
        <v>0</v>
      </c>
      <c r="O36" s="104">
        <f>IFERROR('RMI-data'!O32/SUMIFS('RMI-data'!O:O,'RMI-data'!$J:$J,$J36,'RMI-data'!$I:$I,$I36),0)</f>
        <v>0</v>
      </c>
      <c r="P36" s="104">
        <f>IFERROR('RMI-data'!P32/SUMIFS('RMI-data'!P:P,'RMI-data'!$J:$J,$J36,'RMI-data'!$I:$I,$I36),0)</f>
        <v>0</v>
      </c>
      <c r="Q36" s="104">
        <f>IFERROR('RMI-data'!Q32/SUMIFS('RMI-data'!Q:Q,'RMI-data'!$J:$J,$J36,'RMI-data'!$I:$I,$I36),0)</f>
        <v>0</v>
      </c>
      <c r="R36" s="104">
        <f>IFERROR('RMI-data'!R32/SUMIFS('RMI-data'!R:R,'RMI-data'!$J:$J,$J36,'RMI-data'!$I:$I,$I36),0)</f>
        <v>0</v>
      </c>
      <c r="S36" s="104">
        <f>IFERROR('RMI-data'!S32/SUMIFS('RMI-data'!S:S,'RMI-data'!$J:$J,$J36,'RMI-data'!$I:$I,$I36),0)</f>
        <v>0</v>
      </c>
      <c r="T36" s="104">
        <f>IFERROR('RMI-data'!T32/SUMIFS('RMI-data'!T:T,'RMI-data'!$J:$J,$J36,'RMI-data'!$I:$I,$I36),0)</f>
        <v>0</v>
      </c>
      <c r="U36" s="104">
        <f>IFERROR('RMI-data'!U32/SUMIFS('RMI-data'!U:U,'RMI-data'!$J:$J,$J36,'RMI-data'!$I:$I,$I36),0)</f>
        <v>0</v>
      </c>
      <c r="V36" s="104">
        <f>IFERROR('RMI-data'!V32/SUMIFS('RMI-data'!V:V,'RMI-data'!$J:$J,$J36,'RMI-data'!$I:$I,$I36),0)</f>
        <v>0</v>
      </c>
      <c r="W36" s="104">
        <f>IFERROR('RMI-data'!W32/SUMIFS('RMI-data'!W:W,'RMI-data'!$J:$J,$J36,'RMI-data'!$I:$I,$I36),0)</f>
        <v>0</v>
      </c>
      <c r="X36" s="104">
        <f>IFERROR('RMI-data'!X32/SUMIFS('RMI-data'!X:X,'RMI-data'!$J:$J,$J36,'RMI-data'!$I:$I,$I36),0)</f>
        <v>0</v>
      </c>
      <c r="Y36" s="104">
        <f>IFERROR('RMI-data'!Y32/SUMIFS('RMI-data'!Y:Y,'RMI-data'!$J:$J,$J36,'RMI-data'!$I:$I,$I36),0)</f>
        <v>0</v>
      </c>
      <c r="Z36" s="104">
        <f>IFERROR('RMI-data'!Z32/SUMIFS('RMI-data'!Z:Z,'RMI-data'!$J:$J,$J36,'RMI-data'!$I:$I,$I36),0)</f>
        <v>0</v>
      </c>
      <c r="AA36" s="104">
        <f>IFERROR('RMI-data'!AA32/SUMIFS('RMI-data'!AA:AA,'RMI-data'!$J:$J,$J36,'RMI-data'!$I:$I,$I36),0)</f>
        <v>0</v>
      </c>
      <c r="AB36" s="104">
        <f>IFERROR('RMI-data'!AB32/SUMIFS('RMI-data'!AB:AB,'RMI-data'!$J:$J,$J36,'RMI-data'!$I:$I,$I36),0)</f>
        <v>0</v>
      </c>
      <c r="AC36" s="104">
        <f>IFERROR('RMI-data'!AC32/SUMIFS('RMI-data'!AC:AC,'RMI-data'!$J:$J,$J36,'RMI-data'!$I:$I,$I36),0)</f>
        <v>0</v>
      </c>
      <c r="AD36" s="104">
        <f>IFERROR('RMI-data'!AD32/SUMIFS('RMI-data'!AD:AD,'RMI-data'!$J:$J,$J36,'RMI-data'!$I:$I,$I36),0)</f>
        <v>0</v>
      </c>
      <c r="AE36" s="104">
        <f>IFERROR('RMI-data'!AE32/SUMIFS('RMI-data'!AE:AE,'RMI-data'!$J:$J,$J36,'RMI-data'!$I:$I,$I36),0)</f>
        <v>0</v>
      </c>
      <c r="AF36" s="104">
        <f>IFERROR('RMI-data'!AF32/SUMIFS('RMI-data'!AF:AF,'RMI-data'!$J:$J,$J36,'RMI-data'!$I:$I,$I36),0)</f>
        <v>0</v>
      </c>
      <c r="AG36" s="104">
        <f>IFERROR('RMI-data'!AG32/SUMIFS('RMI-data'!AG:AG,'RMI-data'!$J:$J,$J36,'RMI-data'!$I:$I,$I36),0)</f>
        <v>0</v>
      </c>
      <c r="AH36" s="104">
        <f>IFERROR('RMI-data'!AH32/SUMIFS('RMI-data'!AH:AH,'RMI-data'!$J:$J,$J36,'RMI-data'!$I:$I,$I36),0)</f>
        <v>0</v>
      </c>
      <c r="AI36" s="104">
        <f>IFERROR('RMI-data'!AI32/SUMIFS('RMI-data'!AI:AI,'RMI-data'!$J:$J,$J36,'RMI-data'!$I:$I,$I36),0)</f>
        <v>0</v>
      </c>
      <c r="AJ36" s="104">
        <f>IFERROR('RMI-data'!AJ32/SUMIFS('RMI-data'!AJ:AJ,'RMI-data'!$J:$J,$J36,'RMI-data'!$I:$I,$I36),0)</f>
        <v>0</v>
      </c>
      <c r="AK36" s="104">
        <f>IFERROR('RMI-data'!AK32/SUMIFS('RMI-data'!AK:AK,'RMI-data'!$J:$J,$J36,'RMI-data'!$I:$I,$I36),0)</f>
        <v>0</v>
      </c>
      <c r="AL36" s="104">
        <f>IFERROR('RMI-data'!AL32/SUMIFS('RMI-data'!AL:AL,'RMI-data'!$J:$J,$J36,'RMI-data'!$I:$I,$I36),0)</f>
        <v>0</v>
      </c>
      <c r="AM36" s="104">
        <f>IFERROR('RMI-data'!AM32/SUMIFS('RMI-data'!AM:AM,'RMI-data'!$J:$J,$J36,'RMI-data'!$I:$I,$I36),0)</f>
        <v>0</v>
      </c>
      <c r="AN36" s="104">
        <f>IFERROR('RMI-data'!AN32/SUMIFS('RMI-data'!AN:AN,'RMI-data'!$J:$J,$J36,'RMI-data'!$I:$I,$I36),0)</f>
        <v>0</v>
      </c>
      <c r="AO36" s="104">
        <f>IFERROR('RMI-data'!AO32/SUMIFS('RMI-data'!AO:AO,'RMI-data'!$J:$J,$J36,'RMI-data'!$I:$I,$I36),0)</f>
        <v>0</v>
      </c>
      <c r="AP36" s="104">
        <f>IFERROR('RMI-data'!AP32/SUMIFS('RMI-data'!AP:AP,'RMI-data'!$J:$J,$J36,'RMI-data'!$I:$I,$I36),0)</f>
        <v>0</v>
      </c>
    </row>
    <row r="37" spans="1:42" ht="15.75" customHeight="1" x14ac:dyDescent="0.35">
      <c r="A37" s="51"/>
      <c r="B37" s="51"/>
      <c r="C37" s="51"/>
      <c r="D37" s="51"/>
      <c r="E37" s="51"/>
      <c r="F37" s="51"/>
      <c r="G37" s="51"/>
      <c r="H37" s="52" t="str">
        <f t="shared" si="2"/>
        <v>BCEU-urban-residential-lighting</v>
      </c>
      <c r="I37" s="63" t="s">
        <v>536</v>
      </c>
      <c r="J37" s="18" t="s">
        <v>5</v>
      </c>
      <c r="K37" s="104">
        <f>IFERROR('RMI-data'!K33/SUMIFS('RMI-data'!K:K,'RMI-data'!$J:$J,$J37,'RMI-data'!$I:$I,$I37),0)</f>
        <v>0</v>
      </c>
      <c r="L37" s="104">
        <f>IFERROR('RMI-data'!L33/SUMIFS('RMI-data'!L:L,'RMI-data'!$J:$J,$J37,'RMI-data'!$I:$I,$I37),0)</f>
        <v>0</v>
      </c>
      <c r="M37" s="104">
        <f>IFERROR('RMI-data'!M33/SUMIFS('RMI-data'!M:M,'RMI-data'!$J:$J,$J37,'RMI-data'!$I:$I,$I37),0)</f>
        <v>0</v>
      </c>
      <c r="N37" s="104">
        <f>IFERROR('RMI-data'!N33/SUMIFS('RMI-data'!N:N,'RMI-data'!$J:$J,$J37,'RMI-data'!$I:$I,$I37),0)</f>
        <v>0</v>
      </c>
      <c r="O37" s="104">
        <f>IFERROR('RMI-data'!O33/SUMIFS('RMI-data'!O:O,'RMI-data'!$J:$J,$J37,'RMI-data'!$I:$I,$I37),0)</f>
        <v>0</v>
      </c>
      <c r="P37" s="104">
        <f>IFERROR('RMI-data'!P33/SUMIFS('RMI-data'!P:P,'RMI-data'!$J:$J,$J37,'RMI-data'!$I:$I,$I37),0)</f>
        <v>0</v>
      </c>
      <c r="Q37" s="104">
        <f>IFERROR('RMI-data'!Q33/SUMIFS('RMI-data'!Q:Q,'RMI-data'!$J:$J,$J37,'RMI-data'!$I:$I,$I37),0)</f>
        <v>0</v>
      </c>
      <c r="R37" s="104">
        <f>IFERROR('RMI-data'!R33/SUMIFS('RMI-data'!R:R,'RMI-data'!$J:$J,$J37,'RMI-data'!$I:$I,$I37),0)</f>
        <v>0</v>
      </c>
      <c r="S37" s="104">
        <f>IFERROR('RMI-data'!S33/SUMIFS('RMI-data'!S:S,'RMI-data'!$J:$J,$J37,'RMI-data'!$I:$I,$I37),0)</f>
        <v>0</v>
      </c>
      <c r="T37" s="104">
        <f>IFERROR('RMI-data'!T33/SUMIFS('RMI-data'!T:T,'RMI-data'!$J:$J,$J37,'RMI-data'!$I:$I,$I37),0)</f>
        <v>0</v>
      </c>
      <c r="U37" s="104">
        <f>IFERROR('RMI-data'!U33/SUMIFS('RMI-data'!U:U,'RMI-data'!$J:$J,$J37,'RMI-data'!$I:$I,$I37),0)</f>
        <v>0</v>
      </c>
      <c r="V37" s="104">
        <f>IFERROR('RMI-data'!V33/SUMIFS('RMI-data'!V:V,'RMI-data'!$J:$J,$J37,'RMI-data'!$I:$I,$I37),0)</f>
        <v>0</v>
      </c>
      <c r="W37" s="104">
        <f>IFERROR('RMI-data'!W33/SUMIFS('RMI-data'!W:W,'RMI-data'!$J:$J,$J37,'RMI-data'!$I:$I,$I37),0)</f>
        <v>0</v>
      </c>
      <c r="X37" s="104">
        <f>IFERROR('RMI-data'!X33/SUMIFS('RMI-data'!X:X,'RMI-data'!$J:$J,$J37,'RMI-data'!$I:$I,$I37),0)</f>
        <v>0</v>
      </c>
      <c r="Y37" s="104">
        <f>IFERROR('RMI-data'!Y33/SUMIFS('RMI-data'!Y:Y,'RMI-data'!$J:$J,$J37,'RMI-data'!$I:$I,$I37),0)</f>
        <v>0</v>
      </c>
      <c r="Z37" s="104">
        <f>IFERROR('RMI-data'!Z33/SUMIFS('RMI-data'!Z:Z,'RMI-data'!$J:$J,$J37,'RMI-data'!$I:$I,$I37),0)</f>
        <v>0</v>
      </c>
      <c r="AA37" s="104">
        <f>IFERROR('RMI-data'!AA33/SUMIFS('RMI-data'!AA:AA,'RMI-data'!$J:$J,$J37,'RMI-data'!$I:$I,$I37),0)</f>
        <v>0</v>
      </c>
      <c r="AB37" s="104">
        <f>IFERROR('RMI-data'!AB33/SUMIFS('RMI-data'!AB:AB,'RMI-data'!$J:$J,$J37,'RMI-data'!$I:$I,$I37),0)</f>
        <v>0</v>
      </c>
      <c r="AC37" s="104">
        <f>IFERROR('RMI-data'!AC33/SUMIFS('RMI-data'!AC:AC,'RMI-data'!$J:$J,$J37,'RMI-data'!$I:$I,$I37),0)</f>
        <v>0</v>
      </c>
      <c r="AD37" s="104">
        <f>IFERROR('RMI-data'!AD33/SUMIFS('RMI-data'!AD:AD,'RMI-data'!$J:$J,$J37,'RMI-data'!$I:$I,$I37),0)</f>
        <v>0</v>
      </c>
      <c r="AE37" s="104">
        <f>IFERROR('RMI-data'!AE33/SUMIFS('RMI-data'!AE:AE,'RMI-data'!$J:$J,$J37,'RMI-data'!$I:$I,$I37),0)</f>
        <v>0</v>
      </c>
      <c r="AF37" s="104">
        <f>IFERROR('RMI-data'!AF33/SUMIFS('RMI-data'!AF:AF,'RMI-data'!$J:$J,$J37,'RMI-data'!$I:$I,$I37),0)</f>
        <v>0</v>
      </c>
      <c r="AG37" s="104">
        <f>IFERROR('RMI-data'!AG33/SUMIFS('RMI-data'!AG:AG,'RMI-data'!$J:$J,$J37,'RMI-data'!$I:$I,$I37),0)</f>
        <v>0</v>
      </c>
      <c r="AH37" s="104">
        <f>IFERROR('RMI-data'!AH33/SUMIFS('RMI-data'!AH:AH,'RMI-data'!$J:$J,$J37,'RMI-data'!$I:$I,$I37),0)</f>
        <v>0</v>
      </c>
      <c r="AI37" s="104">
        <f>IFERROR('RMI-data'!AI33/SUMIFS('RMI-data'!AI:AI,'RMI-data'!$J:$J,$J37,'RMI-data'!$I:$I,$I37),0)</f>
        <v>0</v>
      </c>
      <c r="AJ37" s="104">
        <f>IFERROR('RMI-data'!AJ33/SUMIFS('RMI-data'!AJ:AJ,'RMI-data'!$J:$J,$J37,'RMI-data'!$I:$I,$I37),0)</f>
        <v>0</v>
      </c>
      <c r="AK37" s="104">
        <f>IFERROR('RMI-data'!AK33/SUMIFS('RMI-data'!AK:AK,'RMI-data'!$J:$J,$J37,'RMI-data'!$I:$I,$I37),0)</f>
        <v>0</v>
      </c>
      <c r="AL37" s="104">
        <f>IFERROR('RMI-data'!AL33/SUMIFS('RMI-data'!AL:AL,'RMI-data'!$J:$J,$J37,'RMI-data'!$I:$I,$I37),0)</f>
        <v>0</v>
      </c>
      <c r="AM37" s="104">
        <f>IFERROR('RMI-data'!AM33/SUMIFS('RMI-data'!AM:AM,'RMI-data'!$J:$J,$J37,'RMI-data'!$I:$I,$I37),0)</f>
        <v>0</v>
      </c>
      <c r="AN37" s="104">
        <f>IFERROR('RMI-data'!AN33/SUMIFS('RMI-data'!AN:AN,'RMI-data'!$J:$J,$J37,'RMI-data'!$I:$I,$I37),0)</f>
        <v>0</v>
      </c>
      <c r="AO37" s="104">
        <f>IFERROR('RMI-data'!AO33/SUMIFS('RMI-data'!AO:AO,'RMI-data'!$J:$J,$J37,'RMI-data'!$I:$I,$I37),0)</f>
        <v>0</v>
      </c>
      <c r="AP37" s="104">
        <f>IFERROR('RMI-data'!AP33/SUMIFS('RMI-data'!AP:AP,'RMI-data'!$J:$J,$J37,'RMI-data'!$I:$I,$I37),0)</f>
        <v>0</v>
      </c>
    </row>
    <row r="38" spans="1:42" ht="15.75" customHeight="1" x14ac:dyDescent="0.35">
      <c r="A38" s="51"/>
      <c r="B38" s="51"/>
      <c r="C38" s="51"/>
      <c r="D38" s="51"/>
      <c r="E38" s="51"/>
      <c r="F38" s="51"/>
      <c r="G38" s="51"/>
      <c r="H38" s="52" t="str">
        <f t="shared" si="2"/>
        <v>BCEU-urban-residential-lighting</v>
      </c>
      <c r="I38" s="63" t="s">
        <v>536</v>
      </c>
      <c r="J38" s="18" t="s">
        <v>7</v>
      </c>
      <c r="K38" s="104">
        <f>IFERROR('RMI-data'!K34/SUMIFS('RMI-data'!K:K,'RMI-data'!$J:$J,$J38,'RMI-data'!$I:$I,$I38),0)</f>
        <v>0</v>
      </c>
      <c r="L38" s="104">
        <f>IFERROR('RMI-data'!L34/SUMIFS('RMI-data'!L:L,'RMI-data'!$J:$J,$J38,'RMI-data'!$I:$I,$I38),0)</f>
        <v>0</v>
      </c>
      <c r="M38" s="104">
        <f>IFERROR('RMI-data'!M34/SUMIFS('RMI-data'!M:M,'RMI-data'!$J:$J,$J38,'RMI-data'!$I:$I,$I38),0)</f>
        <v>0</v>
      </c>
      <c r="N38" s="104">
        <f>IFERROR('RMI-data'!N34/SUMIFS('RMI-data'!N:N,'RMI-data'!$J:$J,$J38,'RMI-data'!$I:$I,$I38),0)</f>
        <v>0</v>
      </c>
      <c r="O38" s="104">
        <f>IFERROR('RMI-data'!O34/SUMIFS('RMI-data'!O:O,'RMI-data'!$J:$J,$J38,'RMI-data'!$I:$I,$I38),0)</f>
        <v>0</v>
      </c>
      <c r="P38" s="104">
        <f>IFERROR('RMI-data'!P34/SUMIFS('RMI-data'!P:P,'RMI-data'!$J:$J,$J38,'RMI-data'!$I:$I,$I38),0)</f>
        <v>0</v>
      </c>
      <c r="Q38" s="104">
        <f>IFERROR('RMI-data'!Q34/SUMIFS('RMI-data'!Q:Q,'RMI-data'!$J:$J,$J38,'RMI-data'!$I:$I,$I38),0)</f>
        <v>0</v>
      </c>
      <c r="R38" s="104">
        <f>IFERROR('RMI-data'!R34/SUMIFS('RMI-data'!R:R,'RMI-data'!$J:$J,$J38,'RMI-data'!$I:$I,$I38),0)</f>
        <v>0</v>
      </c>
      <c r="S38" s="104">
        <f>IFERROR('RMI-data'!S34/SUMIFS('RMI-data'!S:S,'RMI-data'!$J:$J,$J38,'RMI-data'!$I:$I,$I38),0)</f>
        <v>0</v>
      </c>
      <c r="T38" s="104">
        <f>IFERROR('RMI-data'!T34/SUMIFS('RMI-data'!T:T,'RMI-data'!$J:$J,$J38,'RMI-data'!$I:$I,$I38),0)</f>
        <v>0</v>
      </c>
      <c r="U38" s="104">
        <f>IFERROR('RMI-data'!U34/SUMIFS('RMI-data'!U:U,'RMI-data'!$J:$J,$J38,'RMI-data'!$I:$I,$I38),0)</f>
        <v>0</v>
      </c>
      <c r="V38" s="104">
        <f>IFERROR('RMI-data'!V34/SUMIFS('RMI-data'!V:V,'RMI-data'!$J:$J,$J38,'RMI-data'!$I:$I,$I38),0)</f>
        <v>0</v>
      </c>
      <c r="W38" s="104">
        <f>IFERROR('RMI-data'!W34/SUMIFS('RMI-data'!W:W,'RMI-data'!$J:$J,$J38,'RMI-data'!$I:$I,$I38),0)</f>
        <v>0</v>
      </c>
      <c r="X38" s="104">
        <f>IFERROR('RMI-data'!X34/SUMIFS('RMI-data'!X:X,'RMI-data'!$J:$J,$J38,'RMI-data'!$I:$I,$I38),0)</f>
        <v>0</v>
      </c>
      <c r="Y38" s="104">
        <f>IFERROR('RMI-data'!Y34/SUMIFS('RMI-data'!Y:Y,'RMI-data'!$J:$J,$J38,'RMI-data'!$I:$I,$I38),0)</f>
        <v>0</v>
      </c>
      <c r="Z38" s="104">
        <f>IFERROR('RMI-data'!Z34/SUMIFS('RMI-data'!Z:Z,'RMI-data'!$J:$J,$J38,'RMI-data'!$I:$I,$I38),0)</f>
        <v>0</v>
      </c>
      <c r="AA38" s="104">
        <f>IFERROR('RMI-data'!AA34/SUMIFS('RMI-data'!AA:AA,'RMI-data'!$J:$J,$J38,'RMI-data'!$I:$I,$I38),0)</f>
        <v>0</v>
      </c>
      <c r="AB38" s="104">
        <f>IFERROR('RMI-data'!AB34/SUMIFS('RMI-data'!AB:AB,'RMI-data'!$J:$J,$J38,'RMI-data'!$I:$I,$I38),0)</f>
        <v>0</v>
      </c>
      <c r="AC38" s="104">
        <f>IFERROR('RMI-data'!AC34/SUMIFS('RMI-data'!AC:AC,'RMI-data'!$J:$J,$J38,'RMI-data'!$I:$I,$I38),0)</f>
        <v>0</v>
      </c>
      <c r="AD38" s="104">
        <f>IFERROR('RMI-data'!AD34/SUMIFS('RMI-data'!AD:AD,'RMI-data'!$J:$J,$J38,'RMI-data'!$I:$I,$I38),0)</f>
        <v>0</v>
      </c>
      <c r="AE38" s="104">
        <f>IFERROR('RMI-data'!AE34/SUMIFS('RMI-data'!AE:AE,'RMI-data'!$J:$J,$J38,'RMI-data'!$I:$I,$I38),0)</f>
        <v>0</v>
      </c>
      <c r="AF38" s="104">
        <f>IFERROR('RMI-data'!AF34/SUMIFS('RMI-data'!AF:AF,'RMI-data'!$J:$J,$J38,'RMI-data'!$I:$I,$I38),0)</f>
        <v>0</v>
      </c>
      <c r="AG38" s="104">
        <f>IFERROR('RMI-data'!AG34/SUMIFS('RMI-data'!AG:AG,'RMI-data'!$J:$J,$J38,'RMI-data'!$I:$I,$I38),0)</f>
        <v>0</v>
      </c>
      <c r="AH38" s="104">
        <f>IFERROR('RMI-data'!AH34/SUMIFS('RMI-data'!AH:AH,'RMI-data'!$J:$J,$J38,'RMI-data'!$I:$I,$I38),0)</f>
        <v>0</v>
      </c>
      <c r="AI38" s="104">
        <f>IFERROR('RMI-data'!AI34/SUMIFS('RMI-data'!AI:AI,'RMI-data'!$J:$J,$J38,'RMI-data'!$I:$I,$I38),0)</f>
        <v>0</v>
      </c>
      <c r="AJ38" s="104">
        <f>IFERROR('RMI-data'!AJ34/SUMIFS('RMI-data'!AJ:AJ,'RMI-data'!$J:$J,$J38,'RMI-data'!$I:$I,$I38),0)</f>
        <v>0</v>
      </c>
      <c r="AK38" s="104">
        <f>IFERROR('RMI-data'!AK34/SUMIFS('RMI-data'!AK:AK,'RMI-data'!$J:$J,$J38,'RMI-data'!$I:$I,$I38),0)</f>
        <v>0</v>
      </c>
      <c r="AL38" s="104">
        <f>IFERROR('RMI-data'!AL34/SUMIFS('RMI-data'!AL:AL,'RMI-data'!$J:$J,$J38,'RMI-data'!$I:$I,$I38),0)</f>
        <v>0</v>
      </c>
      <c r="AM38" s="104">
        <f>IFERROR('RMI-data'!AM34/SUMIFS('RMI-data'!AM:AM,'RMI-data'!$J:$J,$J38,'RMI-data'!$I:$I,$I38),0)</f>
        <v>0</v>
      </c>
      <c r="AN38" s="104">
        <f>IFERROR('RMI-data'!AN34/SUMIFS('RMI-data'!AN:AN,'RMI-data'!$J:$J,$J38,'RMI-data'!$I:$I,$I38),0)</f>
        <v>0</v>
      </c>
      <c r="AO38" s="104">
        <f>IFERROR('RMI-data'!AO34/SUMIFS('RMI-data'!AO:AO,'RMI-data'!$J:$J,$J38,'RMI-data'!$I:$I,$I38),0)</f>
        <v>0</v>
      </c>
      <c r="AP38" s="104">
        <f>IFERROR('RMI-data'!AP34/SUMIFS('RMI-data'!AP:AP,'RMI-data'!$J:$J,$J38,'RMI-data'!$I:$I,$I38),0)</f>
        <v>0</v>
      </c>
    </row>
    <row r="39" spans="1:42" ht="15.75" customHeight="1" x14ac:dyDescent="0.35">
      <c r="A39" s="51"/>
      <c r="B39" s="51"/>
      <c r="C39" s="51"/>
      <c r="D39" s="51"/>
      <c r="E39" s="51"/>
      <c r="F39" s="51"/>
      <c r="G39" s="51"/>
      <c r="H39" s="52" t="str">
        <f t="shared" si="2"/>
        <v>BCEU-urban-residential-lighting</v>
      </c>
      <c r="I39" s="63" t="s">
        <v>536</v>
      </c>
      <c r="J39" s="18" t="s">
        <v>8</v>
      </c>
      <c r="K39" s="104">
        <f>IFERROR('RMI-data'!K35/SUMIFS('RMI-data'!K:K,'RMI-data'!$J:$J,$J39,'RMI-data'!$I:$I,$I39),0)</f>
        <v>0</v>
      </c>
      <c r="L39" s="104">
        <f>IFERROR('RMI-data'!L35/SUMIFS('RMI-data'!L:L,'RMI-data'!$J:$J,$J39,'RMI-data'!$I:$I,$I39),0)</f>
        <v>0</v>
      </c>
      <c r="M39" s="104">
        <f>IFERROR('RMI-data'!M35/SUMIFS('RMI-data'!M:M,'RMI-data'!$J:$J,$J39,'RMI-data'!$I:$I,$I39),0)</f>
        <v>0</v>
      </c>
      <c r="N39" s="104">
        <f>IFERROR('RMI-data'!N35/SUMIFS('RMI-data'!N:N,'RMI-data'!$J:$J,$J39,'RMI-data'!$I:$I,$I39),0)</f>
        <v>0</v>
      </c>
      <c r="O39" s="104">
        <f>IFERROR('RMI-data'!O35/SUMIFS('RMI-data'!O:O,'RMI-data'!$J:$J,$J39,'RMI-data'!$I:$I,$I39),0)</f>
        <v>0</v>
      </c>
      <c r="P39" s="104">
        <f>IFERROR('RMI-data'!P35/SUMIFS('RMI-data'!P:P,'RMI-data'!$J:$J,$J39,'RMI-data'!$I:$I,$I39),0)</f>
        <v>0</v>
      </c>
      <c r="Q39" s="104">
        <f>IFERROR('RMI-data'!Q35/SUMIFS('RMI-data'!Q:Q,'RMI-data'!$J:$J,$J39,'RMI-data'!$I:$I,$I39),0)</f>
        <v>0</v>
      </c>
      <c r="R39" s="104">
        <f>IFERROR('RMI-data'!R35/SUMIFS('RMI-data'!R:R,'RMI-data'!$J:$J,$J39,'RMI-data'!$I:$I,$I39),0)</f>
        <v>0</v>
      </c>
      <c r="S39" s="104">
        <f>IFERROR('RMI-data'!S35/SUMIFS('RMI-data'!S:S,'RMI-data'!$J:$J,$J39,'RMI-data'!$I:$I,$I39),0)</f>
        <v>0</v>
      </c>
      <c r="T39" s="104">
        <f>IFERROR('RMI-data'!T35/SUMIFS('RMI-data'!T:T,'RMI-data'!$J:$J,$J39,'RMI-data'!$I:$I,$I39),0)</f>
        <v>0</v>
      </c>
      <c r="U39" s="104">
        <f>IFERROR('RMI-data'!U35/SUMIFS('RMI-data'!U:U,'RMI-data'!$J:$J,$J39,'RMI-data'!$I:$I,$I39),0)</f>
        <v>0</v>
      </c>
      <c r="V39" s="104">
        <f>IFERROR('RMI-data'!V35/SUMIFS('RMI-data'!V:V,'RMI-data'!$J:$J,$J39,'RMI-data'!$I:$I,$I39),0)</f>
        <v>0</v>
      </c>
      <c r="W39" s="104">
        <f>IFERROR('RMI-data'!W35/SUMIFS('RMI-data'!W:W,'RMI-data'!$J:$J,$J39,'RMI-data'!$I:$I,$I39),0)</f>
        <v>0</v>
      </c>
      <c r="X39" s="104">
        <f>IFERROR('RMI-data'!X35/SUMIFS('RMI-data'!X:X,'RMI-data'!$J:$J,$J39,'RMI-data'!$I:$I,$I39),0)</f>
        <v>0</v>
      </c>
      <c r="Y39" s="104">
        <f>IFERROR('RMI-data'!Y35/SUMIFS('RMI-data'!Y:Y,'RMI-data'!$J:$J,$J39,'RMI-data'!$I:$I,$I39),0)</f>
        <v>0</v>
      </c>
      <c r="Z39" s="104">
        <f>IFERROR('RMI-data'!Z35/SUMIFS('RMI-data'!Z:Z,'RMI-data'!$J:$J,$J39,'RMI-data'!$I:$I,$I39),0)</f>
        <v>0</v>
      </c>
      <c r="AA39" s="104">
        <f>IFERROR('RMI-data'!AA35/SUMIFS('RMI-data'!AA:AA,'RMI-data'!$J:$J,$J39,'RMI-data'!$I:$I,$I39),0)</f>
        <v>0</v>
      </c>
      <c r="AB39" s="104">
        <f>IFERROR('RMI-data'!AB35/SUMIFS('RMI-data'!AB:AB,'RMI-data'!$J:$J,$J39,'RMI-data'!$I:$I,$I39),0)</f>
        <v>0</v>
      </c>
      <c r="AC39" s="104">
        <f>IFERROR('RMI-data'!AC35/SUMIFS('RMI-data'!AC:AC,'RMI-data'!$J:$J,$J39,'RMI-data'!$I:$I,$I39),0)</f>
        <v>0</v>
      </c>
      <c r="AD39" s="104">
        <f>IFERROR('RMI-data'!AD35/SUMIFS('RMI-data'!AD:AD,'RMI-data'!$J:$J,$J39,'RMI-data'!$I:$I,$I39),0)</f>
        <v>0</v>
      </c>
      <c r="AE39" s="104">
        <f>IFERROR('RMI-data'!AE35/SUMIFS('RMI-data'!AE:AE,'RMI-data'!$J:$J,$J39,'RMI-data'!$I:$I,$I39),0)</f>
        <v>0</v>
      </c>
      <c r="AF39" s="104">
        <f>IFERROR('RMI-data'!AF35/SUMIFS('RMI-data'!AF:AF,'RMI-data'!$J:$J,$J39,'RMI-data'!$I:$I,$I39),0)</f>
        <v>0</v>
      </c>
      <c r="AG39" s="104">
        <f>IFERROR('RMI-data'!AG35/SUMIFS('RMI-data'!AG:AG,'RMI-data'!$J:$J,$J39,'RMI-data'!$I:$I,$I39),0)</f>
        <v>0</v>
      </c>
      <c r="AH39" s="104">
        <f>IFERROR('RMI-data'!AH35/SUMIFS('RMI-data'!AH:AH,'RMI-data'!$J:$J,$J39,'RMI-data'!$I:$I,$I39),0)</f>
        <v>0</v>
      </c>
      <c r="AI39" s="104">
        <f>IFERROR('RMI-data'!AI35/SUMIFS('RMI-data'!AI:AI,'RMI-data'!$J:$J,$J39,'RMI-data'!$I:$I,$I39),0)</f>
        <v>0</v>
      </c>
      <c r="AJ39" s="104">
        <f>IFERROR('RMI-data'!AJ35/SUMIFS('RMI-data'!AJ:AJ,'RMI-data'!$J:$J,$J39,'RMI-data'!$I:$I,$I39),0)</f>
        <v>0</v>
      </c>
      <c r="AK39" s="104">
        <f>IFERROR('RMI-data'!AK35/SUMIFS('RMI-data'!AK:AK,'RMI-data'!$J:$J,$J39,'RMI-data'!$I:$I,$I39),0)</f>
        <v>0</v>
      </c>
      <c r="AL39" s="104">
        <f>IFERROR('RMI-data'!AL35/SUMIFS('RMI-data'!AL:AL,'RMI-data'!$J:$J,$J39,'RMI-data'!$I:$I,$I39),0)</f>
        <v>0</v>
      </c>
      <c r="AM39" s="104">
        <f>IFERROR('RMI-data'!AM35/SUMIFS('RMI-data'!AM:AM,'RMI-data'!$J:$J,$J39,'RMI-data'!$I:$I,$I39),0)</f>
        <v>0</v>
      </c>
      <c r="AN39" s="104">
        <f>IFERROR('RMI-data'!AN35/SUMIFS('RMI-data'!AN:AN,'RMI-data'!$J:$J,$J39,'RMI-data'!$I:$I,$I39),0)</f>
        <v>0</v>
      </c>
      <c r="AO39" s="104">
        <f>IFERROR('RMI-data'!AO35/SUMIFS('RMI-data'!AO:AO,'RMI-data'!$J:$J,$J39,'RMI-data'!$I:$I,$I39),0)</f>
        <v>0</v>
      </c>
      <c r="AP39" s="104">
        <f>IFERROR('RMI-data'!AP35/SUMIFS('RMI-data'!AP:AP,'RMI-data'!$J:$J,$J39,'RMI-data'!$I:$I,$I39),0)</f>
        <v>0</v>
      </c>
    </row>
    <row r="40" spans="1:42" ht="15.75" customHeight="1" x14ac:dyDescent="0.35">
      <c r="A40" s="51"/>
      <c r="B40" s="51"/>
      <c r="C40" s="51"/>
      <c r="D40" s="51"/>
      <c r="E40" s="51"/>
      <c r="F40" s="51"/>
      <c r="G40" s="51"/>
      <c r="H40" s="52" t="str">
        <f t="shared" si="2"/>
        <v>BCEU-urban-residential-lighting</v>
      </c>
      <c r="I40" s="63" t="s">
        <v>536</v>
      </c>
      <c r="J40" s="18" t="s">
        <v>93</v>
      </c>
      <c r="K40" s="104">
        <f>IFERROR('RMI-data'!K36/SUMIFS('RMI-data'!K:K,'RMI-data'!$J:$J,$J40,'RMI-data'!$I:$I,$I40),0)</f>
        <v>0</v>
      </c>
      <c r="L40" s="104">
        <f>IFERROR('RMI-data'!L36/SUMIFS('RMI-data'!L:L,'RMI-data'!$J:$J,$J40,'RMI-data'!$I:$I,$I40),0)</f>
        <v>0</v>
      </c>
      <c r="M40" s="104">
        <f>IFERROR('RMI-data'!M36/SUMIFS('RMI-data'!M:M,'RMI-data'!$J:$J,$J40,'RMI-data'!$I:$I,$I40),0)</f>
        <v>0</v>
      </c>
      <c r="N40" s="104">
        <f>IFERROR('RMI-data'!N36/SUMIFS('RMI-data'!N:N,'RMI-data'!$J:$J,$J40,'RMI-data'!$I:$I,$I40),0)</f>
        <v>0</v>
      </c>
      <c r="O40" s="104">
        <f>IFERROR('RMI-data'!O36/SUMIFS('RMI-data'!O:O,'RMI-data'!$J:$J,$J40,'RMI-data'!$I:$I,$I40),0)</f>
        <v>0</v>
      </c>
      <c r="P40" s="104">
        <f>IFERROR('RMI-data'!P36/SUMIFS('RMI-data'!P:P,'RMI-data'!$J:$J,$J40,'RMI-data'!$I:$I,$I40),0)</f>
        <v>0</v>
      </c>
      <c r="Q40" s="104">
        <f>IFERROR('RMI-data'!Q36/SUMIFS('RMI-data'!Q:Q,'RMI-data'!$J:$J,$J40,'RMI-data'!$I:$I,$I40),0)</f>
        <v>0</v>
      </c>
      <c r="R40" s="104">
        <f>IFERROR('RMI-data'!R36/SUMIFS('RMI-data'!R:R,'RMI-data'!$J:$J,$J40,'RMI-data'!$I:$I,$I40),0)</f>
        <v>0</v>
      </c>
      <c r="S40" s="104">
        <f>IFERROR('RMI-data'!S36/SUMIFS('RMI-data'!S:S,'RMI-data'!$J:$J,$J40,'RMI-data'!$I:$I,$I40),0)</f>
        <v>0</v>
      </c>
      <c r="T40" s="104">
        <f>IFERROR('RMI-data'!T36/SUMIFS('RMI-data'!T:T,'RMI-data'!$J:$J,$J40,'RMI-data'!$I:$I,$I40),0)</f>
        <v>0</v>
      </c>
      <c r="U40" s="104">
        <f>IFERROR('RMI-data'!U36/SUMIFS('RMI-data'!U:U,'RMI-data'!$J:$J,$J40,'RMI-data'!$I:$I,$I40),0)</f>
        <v>0</v>
      </c>
      <c r="V40" s="104">
        <f>IFERROR('RMI-data'!V36/SUMIFS('RMI-data'!V:V,'RMI-data'!$J:$J,$J40,'RMI-data'!$I:$I,$I40),0)</f>
        <v>0</v>
      </c>
      <c r="W40" s="104">
        <f>IFERROR('RMI-data'!W36/SUMIFS('RMI-data'!W:W,'RMI-data'!$J:$J,$J40,'RMI-data'!$I:$I,$I40),0)</f>
        <v>0</v>
      </c>
      <c r="X40" s="104">
        <f>IFERROR('RMI-data'!X36/SUMIFS('RMI-data'!X:X,'RMI-data'!$J:$J,$J40,'RMI-data'!$I:$I,$I40),0)</f>
        <v>0</v>
      </c>
      <c r="Y40" s="104">
        <f>IFERROR('RMI-data'!Y36/SUMIFS('RMI-data'!Y:Y,'RMI-data'!$J:$J,$J40,'RMI-data'!$I:$I,$I40),0)</f>
        <v>0</v>
      </c>
      <c r="Z40" s="104">
        <f>IFERROR('RMI-data'!Z36/SUMIFS('RMI-data'!Z:Z,'RMI-data'!$J:$J,$J40,'RMI-data'!$I:$I,$I40),0)</f>
        <v>0</v>
      </c>
      <c r="AA40" s="104">
        <f>IFERROR('RMI-data'!AA36/SUMIFS('RMI-data'!AA:AA,'RMI-data'!$J:$J,$J40,'RMI-data'!$I:$I,$I40),0)</f>
        <v>0</v>
      </c>
      <c r="AB40" s="104">
        <f>IFERROR('RMI-data'!AB36/SUMIFS('RMI-data'!AB:AB,'RMI-data'!$J:$J,$J40,'RMI-data'!$I:$I,$I40),0)</f>
        <v>0</v>
      </c>
      <c r="AC40" s="104">
        <f>IFERROR('RMI-data'!AC36/SUMIFS('RMI-data'!AC:AC,'RMI-data'!$J:$J,$J40,'RMI-data'!$I:$I,$I40),0)</f>
        <v>0</v>
      </c>
      <c r="AD40" s="104">
        <f>IFERROR('RMI-data'!AD36/SUMIFS('RMI-data'!AD:AD,'RMI-data'!$J:$J,$J40,'RMI-data'!$I:$I,$I40),0)</f>
        <v>0</v>
      </c>
      <c r="AE40" s="104">
        <f>IFERROR('RMI-data'!AE36/SUMIFS('RMI-data'!AE:AE,'RMI-data'!$J:$J,$J40,'RMI-data'!$I:$I,$I40),0)</f>
        <v>0</v>
      </c>
      <c r="AF40" s="104">
        <f>IFERROR('RMI-data'!AF36/SUMIFS('RMI-data'!AF:AF,'RMI-data'!$J:$J,$J40,'RMI-data'!$I:$I,$I40),0)</f>
        <v>0</v>
      </c>
      <c r="AG40" s="104">
        <f>IFERROR('RMI-data'!AG36/SUMIFS('RMI-data'!AG:AG,'RMI-data'!$J:$J,$J40,'RMI-data'!$I:$I,$I40),0)</f>
        <v>0</v>
      </c>
      <c r="AH40" s="104">
        <f>IFERROR('RMI-data'!AH36/SUMIFS('RMI-data'!AH:AH,'RMI-data'!$J:$J,$J40,'RMI-data'!$I:$I,$I40),0)</f>
        <v>0</v>
      </c>
      <c r="AI40" s="104">
        <f>IFERROR('RMI-data'!AI36/SUMIFS('RMI-data'!AI:AI,'RMI-data'!$J:$J,$J40,'RMI-data'!$I:$I,$I40),0)</f>
        <v>0</v>
      </c>
      <c r="AJ40" s="104">
        <f>IFERROR('RMI-data'!AJ36/SUMIFS('RMI-data'!AJ:AJ,'RMI-data'!$J:$J,$J40,'RMI-data'!$I:$I,$I40),0)</f>
        <v>0</v>
      </c>
      <c r="AK40" s="104">
        <f>IFERROR('RMI-data'!AK36/SUMIFS('RMI-data'!AK:AK,'RMI-data'!$J:$J,$J40,'RMI-data'!$I:$I,$I40),0)</f>
        <v>0</v>
      </c>
      <c r="AL40" s="104">
        <f>IFERROR('RMI-data'!AL36/SUMIFS('RMI-data'!AL:AL,'RMI-data'!$J:$J,$J40,'RMI-data'!$I:$I,$I40),0)</f>
        <v>0</v>
      </c>
      <c r="AM40" s="104">
        <f>IFERROR('RMI-data'!AM36/SUMIFS('RMI-data'!AM:AM,'RMI-data'!$J:$J,$J40,'RMI-data'!$I:$I,$I40),0)</f>
        <v>0</v>
      </c>
      <c r="AN40" s="104">
        <f>IFERROR('RMI-data'!AN36/SUMIFS('RMI-data'!AN:AN,'RMI-data'!$J:$J,$J40,'RMI-data'!$I:$I,$I40),0)</f>
        <v>0</v>
      </c>
      <c r="AO40" s="104">
        <f>IFERROR('RMI-data'!AO36/SUMIFS('RMI-data'!AO:AO,'RMI-data'!$J:$J,$J40,'RMI-data'!$I:$I,$I40),0)</f>
        <v>0</v>
      </c>
      <c r="AP40" s="104">
        <f>IFERROR('RMI-data'!AP36/SUMIFS('RMI-data'!AP:AP,'RMI-data'!$J:$J,$J40,'RMI-data'!$I:$I,$I40),0)</f>
        <v>0</v>
      </c>
    </row>
    <row r="41" spans="1:42" ht="15.75" customHeight="1" x14ac:dyDescent="0.35">
      <c r="A41" s="51"/>
      <c r="B41" s="51"/>
      <c r="C41" s="51"/>
      <c r="D41" s="51"/>
      <c r="E41" s="51"/>
      <c r="F41" s="51"/>
      <c r="G41" s="51"/>
      <c r="H41" s="52" t="str">
        <f t="shared" si="2"/>
        <v>BCEU-urban-residential-lighting</v>
      </c>
      <c r="I41" s="63" t="s">
        <v>536</v>
      </c>
      <c r="J41" s="18" t="s">
        <v>94</v>
      </c>
      <c r="K41" s="104">
        <f>IFERROR('RMI-data'!K37/SUMIFS('RMI-data'!K:K,'RMI-data'!$J:$J,$J41,'RMI-data'!$I:$I,$I41),0)</f>
        <v>0</v>
      </c>
      <c r="L41" s="104">
        <f>IFERROR('RMI-data'!L37/SUMIFS('RMI-data'!L:L,'RMI-data'!$J:$J,$J41,'RMI-data'!$I:$I,$I41),0)</f>
        <v>0</v>
      </c>
      <c r="M41" s="104">
        <f>IFERROR('RMI-data'!M37/SUMIFS('RMI-data'!M:M,'RMI-data'!$J:$J,$J41,'RMI-data'!$I:$I,$I41),0)</f>
        <v>0</v>
      </c>
      <c r="N41" s="104">
        <f>IFERROR('RMI-data'!N37/SUMIFS('RMI-data'!N:N,'RMI-data'!$J:$J,$J41,'RMI-data'!$I:$I,$I41),0)</f>
        <v>0</v>
      </c>
      <c r="O41" s="104">
        <f>IFERROR('RMI-data'!O37/SUMIFS('RMI-data'!O:O,'RMI-data'!$J:$J,$J41,'RMI-data'!$I:$I,$I41),0)</f>
        <v>0</v>
      </c>
      <c r="P41" s="104">
        <f>IFERROR('RMI-data'!P37/SUMIFS('RMI-data'!P:P,'RMI-data'!$J:$J,$J41,'RMI-data'!$I:$I,$I41),0)</f>
        <v>0</v>
      </c>
      <c r="Q41" s="104">
        <f>IFERROR('RMI-data'!Q37/SUMIFS('RMI-data'!Q:Q,'RMI-data'!$J:$J,$J41,'RMI-data'!$I:$I,$I41),0)</f>
        <v>0</v>
      </c>
      <c r="R41" s="104">
        <f>IFERROR('RMI-data'!R37/SUMIFS('RMI-data'!R:R,'RMI-data'!$J:$J,$J41,'RMI-data'!$I:$I,$I41),0)</f>
        <v>0</v>
      </c>
      <c r="S41" s="104">
        <f>IFERROR('RMI-data'!S37/SUMIFS('RMI-data'!S:S,'RMI-data'!$J:$J,$J41,'RMI-data'!$I:$I,$I41),0)</f>
        <v>0</v>
      </c>
      <c r="T41" s="104">
        <f>IFERROR('RMI-data'!T37/SUMIFS('RMI-data'!T:T,'RMI-data'!$J:$J,$J41,'RMI-data'!$I:$I,$I41),0)</f>
        <v>0</v>
      </c>
      <c r="U41" s="104">
        <f>IFERROR('RMI-data'!U37/SUMIFS('RMI-data'!U:U,'RMI-data'!$J:$J,$J41,'RMI-data'!$I:$I,$I41),0)</f>
        <v>0</v>
      </c>
      <c r="V41" s="104">
        <f>IFERROR('RMI-data'!V37/SUMIFS('RMI-data'!V:V,'RMI-data'!$J:$J,$J41,'RMI-data'!$I:$I,$I41),0)</f>
        <v>0</v>
      </c>
      <c r="W41" s="104">
        <f>IFERROR('RMI-data'!W37/SUMIFS('RMI-data'!W:W,'RMI-data'!$J:$J,$J41,'RMI-data'!$I:$I,$I41),0)</f>
        <v>0</v>
      </c>
      <c r="X41" s="104">
        <f>IFERROR('RMI-data'!X37/SUMIFS('RMI-data'!X:X,'RMI-data'!$J:$J,$J41,'RMI-data'!$I:$I,$I41),0)</f>
        <v>0</v>
      </c>
      <c r="Y41" s="104">
        <f>IFERROR('RMI-data'!Y37/SUMIFS('RMI-data'!Y:Y,'RMI-data'!$J:$J,$J41,'RMI-data'!$I:$I,$I41),0)</f>
        <v>0</v>
      </c>
      <c r="Z41" s="104">
        <f>IFERROR('RMI-data'!Z37/SUMIFS('RMI-data'!Z:Z,'RMI-data'!$J:$J,$J41,'RMI-data'!$I:$I,$I41),0)</f>
        <v>0</v>
      </c>
      <c r="AA41" s="104">
        <f>IFERROR('RMI-data'!AA37/SUMIFS('RMI-data'!AA:AA,'RMI-data'!$J:$J,$J41,'RMI-data'!$I:$I,$I41),0)</f>
        <v>0</v>
      </c>
      <c r="AB41" s="104">
        <f>IFERROR('RMI-data'!AB37/SUMIFS('RMI-data'!AB:AB,'RMI-data'!$J:$J,$J41,'RMI-data'!$I:$I,$I41),0)</f>
        <v>0</v>
      </c>
      <c r="AC41" s="104">
        <f>IFERROR('RMI-data'!AC37/SUMIFS('RMI-data'!AC:AC,'RMI-data'!$J:$J,$J41,'RMI-data'!$I:$I,$I41),0)</f>
        <v>0</v>
      </c>
      <c r="AD41" s="104">
        <f>IFERROR('RMI-data'!AD37/SUMIFS('RMI-data'!AD:AD,'RMI-data'!$J:$J,$J41,'RMI-data'!$I:$I,$I41),0)</f>
        <v>0</v>
      </c>
      <c r="AE41" s="104">
        <f>IFERROR('RMI-data'!AE37/SUMIFS('RMI-data'!AE:AE,'RMI-data'!$J:$J,$J41,'RMI-data'!$I:$I,$I41),0)</f>
        <v>0</v>
      </c>
      <c r="AF41" s="104">
        <f>IFERROR('RMI-data'!AF37/SUMIFS('RMI-data'!AF:AF,'RMI-data'!$J:$J,$J41,'RMI-data'!$I:$I,$I41),0)</f>
        <v>0</v>
      </c>
      <c r="AG41" s="104">
        <f>IFERROR('RMI-data'!AG37/SUMIFS('RMI-data'!AG:AG,'RMI-data'!$J:$J,$J41,'RMI-data'!$I:$I,$I41),0)</f>
        <v>0</v>
      </c>
      <c r="AH41" s="104">
        <f>IFERROR('RMI-data'!AH37/SUMIFS('RMI-data'!AH:AH,'RMI-data'!$J:$J,$J41,'RMI-data'!$I:$I,$I41),0)</f>
        <v>0</v>
      </c>
      <c r="AI41" s="104">
        <f>IFERROR('RMI-data'!AI37/SUMIFS('RMI-data'!AI:AI,'RMI-data'!$J:$J,$J41,'RMI-data'!$I:$I,$I41),0)</f>
        <v>0</v>
      </c>
      <c r="AJ41" s="104">
        <f>IFERROR('RMI-data'!AJ37/SUMIFS('RMI-data'!AJ:AJ,'RMI-data'!$J:$J,$J41,'RMI-data'!$I:$I,$I41),0)</f>
        <v>0</v>
      </c>
      <c r="AK41" s="104">
        <f>IFERROR('RMI-data'!AK37/SUMIFS('RMI-data'!AK:AK,'RMI-data'!$J:$J,$J41,'RMI-data'!$I:$I,$I41),0)</f>
        <v>0</v>
      </c>
      <c r="AL41" s="104">
        <f>IFERROR('RMI-data'!AL37/SUMIFS('RMI-data'!AL:AL,'RMI-data'!$J:$J,$J41,'RMI-data'!$I:$I,$I41),0)</f>
        <v>0</v>
      </c>
      <c r="AM41" s="104">
        <f>IFERROR('RMI-data'!AM37/SUMIFS('RMI-data'!AM:AM,'RMI-data'!$J:$J,$J41,'RMI-data'!$I:$I,$I41),0)</f>
        <v>0</v>
      </c>
      <c r="AN41" s="104">
        <f>IFERROR('RMI-data'!AN37/SUMIFS('RMI-data'!AN:AN,'RMI-data'!$J:$J,$J41,'RMI-data'!$I:$I,$I41),0)</f>
        <v>0</v>
      </c>
      <c r="AO41" s="104">
        <f>IFERROR('RMI-data'!AO37/SUMIFS('RMI-data'!AO:AO,'RMI-data'!$J:$J,$J41,'RMI-data'!$I:$I,$I41),0)</f>
        <v>0</v>
      </c>
      <c r="AP41" s="104">
        <f>IFERROR('RMI-data'!AP37/SUMIFS('RMI-data'!AP:AP,'RMI-data'!$J:$J,$J41,'RMI-data'!$I:$I,$I41),0)</f>
        <v>0</v>
      </c>
    </row>
    <row r="42" spans="1:42" ht="15.75" customHeight="1" x14ac:dyDescent="0.35">
      <c r="A42" s="51"/>
      <c r="B42" s="51"/>
      <c r="C42" s="51"/>
      <c r="D42" s="51"/>
      <c r="E42" s="51"/>
      <c r="F42" s="51"/>
      <c r="G42" s="51"/>
      <c r="H42" s="52" t="str">
        <f t="shared" si="2"/>
        <v>BCEU-urban-residential-lighting</v>
      </c>
      <c r="I42" s="63" t="s">
        <v>536</v>
      </c>
      <c r="J42" s="18" t="s">
        <v>95</v>
      </c>
      <c r="K42" s="104">
        <f>IFERROR('RMI-data'!K38/SUMIFS('RMI-data'!K:K,'RMI-data'!$J:$J,$J42,'RMI-data'!$I:$I,$I42),0)</f>
        <v>0</v>
      </c>
      <c r="L42" s="104">
        <f>IFERROR('RMI-data'!L38/SUMIFS('RMI-data'!L:L,'RMI-data'!$J:$J,$J42,'RMI-data'!$I:$I,$I42),0)</f>
        <v>0</v>
      </c>
      <c r="M42" s="104">
        <f>IFERROR('RMI-data'!M38/SUMIFS('RMI-data'!M:M,'RMI-data'!$J:$J,$J42,'RMI-data'!$I:$I,$I42),0)</f>
        <v>0</v>
      </c>
      <c r="N42" s="104">
        <f>IFERROR('RMI-data'!N38/SUMIFS('RMI-data'!N:N,'RMI-data'!$J:$J,$J42,'RMI-data'!$I:$I,$I42),0)</f>
        <v>0</v>
      </c>
      <c r="O42" s="104">
        <f>IFERROR('RMI-data'!O38/SUMIFS('RMI-data'!O:O,'RMI-data'!$J:$J,$J42,'RMI-data'!$I:$I,$I42),0)</f>
        <v>0</v>
      </c>
      <c r="P42" s="104">
        <f>IFERROR('RMI-data'!P38/SUMIFS('RMI-data'!P:P,'RMI-data'!$J:$J,$J42,'RMI-data'!$I:$I,$I42),0)</f>
        <v>0</v>
      </c>
      <c r="Q42" s="104">
        <f>IFERROR('RMI-data'!Q38/SUMIFS('RMI-data'!Q:Q,'RMI-data'!$J:$J,$J42,'RMI-data'!$I:$I,$I42),0)</f>
        <v>0</v>
      </c>
      <c r="R42" s="104">
        <f>IFERROR('RMI-data'!R38/SUMIFS('RMI-data'!R:R,'RMI-data'!$J:$J,$J42,'RMI-data'!$I:$I,$I42),0)</f>
        <v>0</v>
      </c>
      <c r="S42" s="104">
        <f>IFERROR('RMI-data'!S38/SUMIFS('RMI-data'!S:S,'RMI-data'!$J:$J,$J42,'RMI-data'!$I:$I,$I42),0)</f>
        <v>0</v>
      </c>
      <c r="T42" s="104">
        <f>IFERROR('RMI-data'!T38/SUMIFS('RMI-data'!T:T,'RMI-data'!$J:$J,$J42,'RMI-data'!$I:$I,$I42),0)</f>
        <v>0</v>
      </c>
      <c r="U42" s="104">
        <f>IFERROR('RMI-data'!U38/SUMIFS('RMI-data'!U:U,'RMI-data'!$J:$J,$J42,'RMI-data'!$I:$I,$I42),0)</f>
        <v>0</v>
      </c>
      <c r="V42" s="104">
        <f>IFERROR('RMI-data'!V38/SUMIFS('RMI-data'!V:V,'RMI-data'!$J:$J,$J42,'RMI-data'!$I:$I,$I42),0)</f>
        <v>0</v>
      </c>
      <c r="W42" s="104">
        <f>IFERROR('RMI-data'!W38/SUMIFS('RMI-data'!W:W,'RMI-data'!$J:$J,$J42,'RMI-data'!$I:$I,$I42),0)</f>
        <v>0</v>
      </c>
      <c r="X42" s="104">
        <f>IFERROR('RMI-data'!X38/SUMIFS('RMI-data'!X:X,'RMI-data'!$J:$J,$J42,'RMI-data'!$I:$I,$I42),0)</f>
        <v>0</v>
      </c>
      <c r="Y42" s="104">
        <f>IFERROR('RMI-data'!Y38/SUMIFS('RMI-data'!Y:Y,'RMI-data'!$J:$J,$J42,'RMI-data'!$I:$I,$I42),0)</f>
        <v>0</v>
      </c>
      <c r="Z42" s="104">
        <f>IFERROR('RMI-data'!Z38/SUMIFS('RMI-data'!Z:Z,'RMI-data'!$J:$J,$J42,'RMI-data'!$I:$I,$I42),0)</f>
        <v>0</v>
      </c>
      <c r="AA42" s="104">
        <f>IFERROR('RMI-data'!AA38/SUMIFS('RMI-data'!AA:AA,'RMI-data'!$J:$J,$J42,'RMI-data'!$I:$I,$I42),0)</f>
        <v>0</v>
      </c>
      <c r="AB42" s="104">
        <f>IFERROR('RMI-data'!AB38/SUMIFS('RMI-data'!AB:AB,'RMI-data'!$J:$J,$J42,'RMI-data'!$I:$I,$I42),0)</f>
        <v>0</v>
      </c>
      <c r="AC42" s="104">
        <f>IFERROR('RMI-data'!AC38/SUMIFS('RMI-data'!AC:AC,'RMI-data'!$J:$J,$J42,'RMI-data'!$I:$I,$I42),0)</f>
        <v>0</v>
      </c>
      <c r="AD42" s="104">
        <f>IFERROR('RMI-data'!AD38/SUMIFS('RMI-data'!AD:AD,'RMI-data'!$J:$J,$J42,'RMI-data'!$I:$I,$I42),0)</f>
        <v>0</v>
      </c>
      <c r="AE42" s="104">
        <f>IFERROR('RMI-data'!AE38/SUMIFS('RMI-data'!AE:AE,'RMI-data'!$J:$J,$J42,'RMI-data'!$I:$I,$I42),0)</f>
        <v>0</v>
      </c>
      <c r="AF42" s="104">
        <f>IFERROR('RMI-data'!AF38/SUMIFS('RMI-data'!AF:AF,'RMI-data'!$J:$J,$J42,'RMI-data'!$I:$I,$I42),0)</f>
        <v>0</v>
      </c>
      <c r="AG42" s="104">
        <f>IFERROR('RMI-data'!AG38/SUMIFS('RMI-data'!AG:AG,'RMI-data'!$J:$J,$J42,'RMI-data'!$I:$I,$I42),0)</f>
        <v>0</v>
      </c>
      <c r="AH42" s="104">
        <f>IFERROR('RMI-data'!AH38/SUMIFS('RMI-data'!AH:AH,'RMI-data'!$J:$J,$J42,'RMI-data'!$I:$I,$I42),0)</f>
        <v>0</v>
      </c>
      <c r="AI42" s="104">
        <f>IFERROR('RMI-data'!AI38/SUMIFS('RMI-data'!AI:AI,'RMI-data'!$J:$J,$J42,'RMI-data'!$I:$I,$I42),0)</f>
        <v>0</v>
      </c>
      <c r="AJ42" s="104">
        <f>IFERROR('RMI-data'!AJ38/SUMIFS('RMI-data'!AJ:AJ,'RMI-data'!$J:$J,$J42,'RMI-data'!$I:$I,$I42),0)</f>
        <v>0</v>
      </c>
      <c r="AK42" s="104">
        <f>IFERROR('RMI-data'!AK38/SUMIFS('RMI-data'!AK:AK,'RMI-data'!$J:$J,$J42,'RMI-data'!$I:$I,$I42),0)</f>
        <v>0</v>
      </c>
      <c r="AL42" s="104">
        <f>IFERROR('RMI-data'!AL38/SUMIFS('RMI-data'!AL:AL,'RMI-data'!$J:$J,$J42,'RMI-data'!$I:$I,$I42),0)</f>
        <v>0</v>
      </c>
      <c r="AM42" s="104">
        <f>IFERROR('RMI-data'!AM38/SUMIFS('RMI-data'!AM:AM,'RMI-data'!$J:$J,$J42,'RMI-data'!$I:$I,$I42),0)</f>
        <v>0</v>
      </c>
      <c r="AN42" s="104">
        <f>IFERROR('RMI-data'!AN38/SUMIFS('RMI-data'!AN:AN,'RMI-data'!$J:$J,$J42,'RMI-data'!$I:$I,$I42),0)</f>
        <v>0</v>
      </c>
      <c r="AO42" s="104">
        <f>IFERROR('RMI-data'!AO38/SUMIFS('RMI-data'!AO:AO,'RMI-data'!$J:$J,$J42,'RMI-data'!$I:$I,$I42),0)</f>
        <v>0</v>
      </c>
      <c r="AP42" s="104">
        <f>IFERROR('RMI-data'!AP38/SUMIFS('RMI-data'!AP:AP,'RMI-data'!$J:$J,$J42,'RMI-data'!$I:$I,$I42),0)</f>
        <v>0</v>
      </c>
    </row>
    <row r="43" spans="1:42" ht="15.75" customHeight="1" x14ac:dyDescent="0.35">
      <c r="A43" s="51"/>
      <c r="B43" s="51"/>
      <c r="C43" s="51"/>
      <c r="D43" s="51"/>
      <c r="E43" s="51"/>
      <c r="F43" s="51"/>
      <c r="G43" s="51"/>
      <c r="H43" s="52" t="str">
        <f t="shared" si="2"/>
        <v>BCEU-urban-residential-lighting</v>
      </c>
      <c r="I43" s="63" t="s">
        <v>536</v>
      </c>
      <c r="J43" s="18" t="s">
        <v>96</v>
      </c>
      <c r="K43" s="104">
        <f>IFERROR('RMI-data'!K39/SUMIFS('RMI-data'!K:K,'RMI-data'!$J:$J,$J43,'RMI-data'!$I:$I,$I43),0)</f>
        <v>0</v>
      </c>
      <c r="L43" s="104">
        <f>IFERROR('RMI-data'!L39/SUMIFS('RMI-data'!L:L,'RMI-data'!$J:$J,$J43,'RMI-data'!$I:$I,$I43),0)</f>
        <v>0</v>
      </c>
      <c r="M43" s="104">
        <f>IFERROR('RMI-data'!M39/SUMIFS('RMI-data'!M:M,'RMI-data'!$J:$J,$J43,'RMI-data'!$I:$I,$I43),0)</f>
        <v>0</v>
      </c>
      <c r="N43" s="104">
        <f>IFERROR('RMI-data'!N39/SUMIFS('RMI-data'!N:N,'RMI-data'!$J:$J,$J43,'RMI-data'!$I:$I,$I43),0)</f>
        <v>0</v>
      </c>
      <c r="O43" s="104">
        <f>IFERROR('RMI-data'!O39/SUMIFS('RMI-data'!O:O,'RMI-data'!$J:$J,$J43,'RMI-data'!$I:$I,$I43),0)</f>
        <v>0</v>
      </c>
      <c r="P43" s="104">
        <f>IFERROR('RMI-data'!P39/SUMIFS('RMI-data'!P:P,'RMI-data'!$J:$J,$J43,'RMI-data'!$I:$I,$I43),0)</f>
        <v>0</v>
      </c>
      <c r="Q43" s="104">
        <f>IFERROR('RMI-data'!Q39/SUMIFS('RMI-data'!Q:Q,'RMI-data'!$J:$J,$J43,'RMI-data'!$I:$I,$I43),0)</f>
        <v>0</v>
      </c>
      <c r="R43" s="104">
        <f>IFERROR('RMI-data'!R39/SUMIFS('RMI-data'!R:R,'RMI-data'!$J:$J,$J43,'RMI-data'!$I:$I,$I43),0)</f>
        <v>0</v>
      </c>
      <c r="S43" s="104">
        <f>IFERROR('RMI-data'!S39/SUMIFS('RMI-data'!S:S,'RMI-data'!$J:$J,$J43,'RMI-data'!$I:$I,$I43),0)</f>
        <v>0</v>
      </c>
      <c r="T43" s="104">
        <f>IFERROR('RMI-data'!T39/SUMIFS('RMI-data'!T:T,'RMI-data'!$J:$J,$J43,'RMI-data'!$I:$I,$I43),0)</f>
        <v>0</v>
      </c>
      <c r="U43" s="104">
        <f>IFERROR('RMI-data'!U39/SUMIFS('RMI-data'!U:U,'RMI-data'!$J:$J,$J43,'RMI-data'!$I:$I,$I43),0)</f>
        <v>0</v>
      </c>
      <c r="V43" s="104">
        <f>IFERROR('RMI-data'!V39/SUMIFS('RMI-data'!V:V,'RMI-data'!$J:$J,$J43,'RMI-data'!$I:$I,$I43),0)</f>
        <v>0</v>
      </c>
      <c r="W43" s="104">
        <f>IFERROR('RMI-data'!W39/SUMIFS('RMI-data'!W:W,'RMI-data'!$J:$J,$J43,'RMI-data'!$I:$I,$I43),0)</f>
        <v>0</v>
      </c>
      <c r="X43" s="104">
        <f>IFERROR('RMI-data'!X39/SUMIFS('RMI-data'!X:X,'RMI-data'!$J:$J,$J43,'RMI-data'!$I:$I,$I43),0)</f>
        <v>0</v>
      </c>
      <c r="Y43" s="104">
        <f>IFERROR('RMI-data'!Y39/SUMIFS('RMI-data'!Y:Y,'RMI-data'!$J:$J,$J43,'RMI-data'!$I:$I,$I43),0)</f>
        <v>0</v>
      </c>
      <c r="Z43" s="104">
        <f>IFERROR('RMI-data'!Z39/SUMIFS('RMI-data'!Z:Z,'RMI-data'!$J:$J,$J43,'RMI-data'!$I:$I,$I43),0)</f>
        <v>0</v>
      </c>
      <c r="AA43" s="104">
        <f>IFERROR('RMI-data'!AA39/SUMIFS('RMI-data'!AA:AA,'RMI-data'!$J:$J,$J43,'RMI-data'!$I:$I,$I43),0)</f>
        <v>0</v>
      </c>
      <c r="AB43" s="104">
        <f>IFERROR('RMI-data'!AB39/SUMIFS('RMI-data'!AB:AB,'RMI-data'!$J:$J,$J43,'RMI-data'!$I:$I,$I43),0)</f>
        <v>0</v>
      </c>
      <c r="AC43" s="104">
        <f>IFERROR('RMI-data'!AC39/SUMIFS('RMI-data'!AC:AC,'RMI-data'!$J:$J,$J43,'RMI-data'!$I:$I,$I43),0)</f>
        <v>0</v>
      </c>
      <c r="AD43" s="104">
        <f>IFERROR('RMI-data'!AD39/SUMIFS('RMI-data'!AD:AD,'RMI-data'!$J:$J,$J43,'RMI-data'!$I:$I,$I43),0)</f>
        <v>0</v>
      </c>
      <c r="AE43" s="104">
        <f>IFERROR('RMI-data'!AE39/SUMIFS('RMI-data'!AE:AE,'RMI-data'!$J:$J,$J43,'RMI-data'!$I:$I,$I43),0)</f>
        <v>0</v>
      </c>
      <c r="AF43" s="104">
        <f>IFERROR('RMI-data'!AF39/SUMIFS('RMI-data'!AF:AF,'RMI-data'!$J:$J,$J43,'RMI-data'!$I:$I,$I43),0)</f>
        <v>0</v>
      </c>
      <c r="AG43" s="104">
        <f>IFERROR('RMI-data'!AG39/SUMIFS('RMI-data'!AG:AG,'RMI-data'!$J:$J,$J43,'RMI-data'!$I:$I,$I43),0)</f>
        <v>0</v>
      </c>
      <c r="AH43" s="104">
        <f>IFERROR('RMI-data'!AH39/SUMIFS('RMI-data'!AH:AH,'RMI-data'!$J:$J,$J43,'RMI-data'!$I:$I,$I43),0)</f>
        <v>0</v>
      </c>
      <c r="AI43" s="104">
        <f>IFERROR('RMI-data'!AI39/SUMIFS('RMI-data'!AI:AI,'RMI-data'!$J:$J,$J43,'RMI-data'!$I:$I,$I43),0)</f>
        <v>0</v>
      </c>
      <c r="AJ43" s="104">
        <f>IFERROR('RMI-data'!AJ39/SUMIFS('RMI-data'!AJ:AJ,'RMI-data'!$J:$J,$J43,'RMI-data'!$I:$I,$I43),0)</f>
        <v>0</v>
      </c>
      <c r="AK43" s="104">
        <f>IFERROR('RMI-data'!AK39/SUMIFS('RMI-data'!AK:AK,'RMI-data'!$J:$J,$J43,'RMI-data'!$I:$I,$I43),0)</f>
        <v>0</v>
      </c>
      <c r="AL43" s="104">
        <f>IFERROR('RMI-data'!AL39/SUMIFS('RMI-data'!AL:AL,'RMI-data'!$J:$J,$J43,'RMI-data'!$I:$I,$I43),0)</f>
        <v>0</v>
      </c>
      <c r="AM43" s="104">
        <f>IFERROR('RMI-data'!AM39/SUMIFS('RMI-data'!AM:AM,'RMI-data'!$J:$J,$J43,'RMI-data'!$I:$I,$I43),0)</f>
        <v>0</v>
      </c>
      <c r="AN43" s="104">
        <f>IFERROR('RMI-data'!AN39/SUMIFS('RMI-data'!AN:AN,'RMI-data'!$J:$J,$J43,'RMI-data'!$I:$I,$I43),0)</f>
        <v>0</v>
      </c>
      <c r="AO43" s="104">
        <f>IFERROR('RMI-data'!AO39/SUMIFS('RMI-data'!AO:AO,'RMI-data'!$J:$J,$J43,'RMI-data'!$I:$I,$I43),0)</f>
        <v>0</v>
      </c>
      <c r="AP43" s="104">
        <f>IFERROR('RMI-data'!AP39/SUMIFS('RMI-data'!AP:AP,'RMI-data'!$J:$J,$J43,'RMI-data'!$I:$I,$I43),0)</f>
        <v>0</v>
      </c>
    </row>
    <row r="44" spans="1:42" ht="15.75" customHeight="1" x14ac:dyDescent="0.35">
      <c r="A44" s="51"/>
      <c r="B44" s="51"/>
      <c r="C44" s="51"/>
      <c r="D44" s="51"/>
      <c r="E44" s="51"/>
      <c r="F44" s="51"/>
      <c r="G44" s="51"/>
      <c r="H44" s="52" t="str">
        <f t="shared" si="2"/>
        <v>BCEU-urban-residential-lighting</v>
      </c>
      <c r="I44" s="63" t="s">
        <v>536</v>
      </c>
      <c r="J44" s="51"/>
      <c r="K44" s="51"/>
      <c r="L44" s="51"/>
      <c r="M44" s="51"/>
      <c r="N44" s="51"/>
      <c r="AO44" s="51"/>
      <c r="AP44" s="51"/>
    </row>
    <row r="45" spans="1:42" ht="15.75" customHeight="1" x14ac:dyDescent="0.35">
      <c r="A45" s="51"/>
      <c r="B45" s="51"/>
      <c r="C45" s="51"/>
      <c r="D45" s="51"/>
      <c r="E45" s="51"/>
      <c r="F45" s="51"/>
      <c r="G45" s="51"/>
      <c r="H45" s="18" t="s">
        <v>482</v>
      </c>
      <c r="I45" s="63" t="s">
        <v>536</v>
      </c>
      <c r="J45" s="51"/>
      <c r="K45" s="51"/>
      <c r="L45" s="51"/>
      <c r="M45" s="51"/>
      <c r="N45" s="51"/>
      <c r="AO45" s="51"/>
      <c r="AP45" s="51"/>
    </row>
    <row r="46" spans="1:42" ht="15.75" customHeight="1" x14ac:dyDescent="0.35">
      <c r="A46" s="51"/>
      <c r="B46" s="51"/>
      <c r="C46" s="51"/>
      <c r="D46" s="51"/>
      <c r="E46" s="51"/>
      <c r="F46" s="51"/>
      <c r="G46" s="51"/>
      <c r="H46" s="51" t="str">
        <f>H45</f>
        <v>BCEU-urban-residential-appl</v>
      </c>
      <c r="I46" s="63" t="s">
        <v>536</v>
      </c>
      <c r="J46" s="18" t="s">
        <v>1</v>
      </c>
      <c r="K46" s="18">
        <v>2019</v>
      </c>
      <c r="L46" s="18">
        <v>2020</v>
      </c>
      <c r="M46" s="18">
        <v>2021</v>
      </c>
      <c r="N46" s="18">
        <v>2022</v>
      </c>
      <c r="O46" s="18">
        <v>2023</v>
      </c>
      <c r="P46" s="18">
        <v>2024</v>
      </c>
      <c r="Q46" s="18">
        <v>2025</v>
      </c>
      <c r="R46" s="18">
        <v>2026</v>
      </c>
      <c r="S46" s="18">
        <v>2027</v>
      </c>
      <c r="T46" s="18">
        <v>2028</v>
      </c>
      <c r="U46" s="18">
        <v>2029</v>
      </c>
      <c r="V46" s="18">
        <v>2030</v>
      </c>
      <c r="W46" s="18">
        <v>2031</v>
      </c>
      <c r="X46" s="18">
        <v>2032</v>
      </c>
      <c r="Y46" s="18">
        <v>2033</v>
      </c>
      <c r="Z46" s="18">
        <v>2034</v>
      </c>
      <c r="AA46" s="18">
        <v>2035</v>
      </c>
      <c r="AB46" s="18">
        <v>2036</v>
      </c>
      <c r="AC46" s="18">
        <v>2037</v>
      </c>
      <c r="AD46" s="18">
        <v>2038</v>
      </c>
      <c r="AE46" s="18">
        <v>2039</v>
      </c>
      <c r="AF46" s="18">
        <v>2040</v>
      </c>
      <c r="AG46" s="18">
        <v>2041</v>
      </c>
      <c r="AH46" s="18">
        <v>2042</v>
      </c>
      <c r="AI46" s="18">
        <v>2043</v>
      </c>
      <c r="AJ46" s="18">
        <v>2044</v>
      </c>
      <c r="AK46" s="18">
        <v>2045</v>
      </c>
      <c r="AL46" s="18">
        <v>2046</v>
      </c>
      <c r="AM46" s="18">
        <v>2047</v>
      </c>
      <c r="AN46" s="18">
        <v>2048</v>
      </c>
      <c r="AO46" s="18">
        <v>2049</v>
      </c>
      <c r="AP46" s="18">
        <v>2050</v>
      </c>
    </row>
    <row r="47" spans="1:42" ht="15.75" customHeight="1" x14ac:dyDescent="0.35">
      <c r="A47" s="51"/>
      <c r="B47" s="52" t="s">
        <v>483</v>
      </c>
      <c r="C47" s="52" t="s">
        <v>484</v>
      </c>
      <c r="D47" s="52" t="s">
        <v>485</v>
      </c>
      <c r="E47" s="52" t="s">
        <v>486</v>
      </c>
      <c r="F47" s="52" t="s">
        <v>487</v>
      </c>
      <c r="G47" s="52" t="s">
        <v>488</v>
      </c>
      <c r="H47" s="52" t="str">
        <f>H46</f>
        <v>BCEU-urban-residential-appl</v>
      </c>
      <c r="I47" s="63" t="s">
        <v>536</v>
      </c>
      <c r="J47" s="18" t="s">
        <v>2</v>
      </c>
      <c r="K47" s="104">
        <f>IFERROR('RMI-data'!K43/SUMIFS('RMI-data'!K:K,'RMI-data'!$J:$J,$J47,'RMI-data'!$I:$I,$I47),0)</f>
        <v>0.29019988807518032</v>
      </c>
      <c r="L47" s="104">
        <f>IFERROR('RMI-data'!L43/SUMIFS('RMI-data'!L:L,'RMI-data'!$J:$J,$J47,'RMI-data'!$I:$I,$I47),0)</f>
        <v>0.29373281756605174</v>
      </c>
      <c r="M47" s="104">
        <f>IFERROR('RMI-data'!M43/SUMIFS('RMI-data'!M:M,'RMI-data'!$J:$J,$J47,'RMI-data'!$I:$I,$I47),0)</f>
        <v>0.29640654469607952</v>
      </c>
      <c r="N47" s="104">
        <f>IFERROR('RMI-data'!N43/SUMIFS('RMI-data'!N:N,'RMI-data'!$J:$J,$J47,'RMI-data'!$I:$I,$I47),0)</f>
        <v>0.29892109727055255</v>
      </c>
      <c r="O47" s="104">
        <f>IFERROR('RMI-data'!O43/SUMIFS('RMI-data'!O:O,'RMI-data'!$J:$J,$J47,'RMI-data'!$I:$I,$I47),0)</f>
        <v>0.3026455069345228</v>
      </c>
      <c r="P47" s="104">
        <f>IFERROR('RMI-data'!P43/SUMIFS('RMI-data'!P:P,'RMI-data'!$J:$J,$J47,'RMI-data'!$I:$I,$I47),0)</f>
        <v>0.30548791463541575</v>
      </c>
      <c r="Q47" s="104">
        <f>IFERROR('RMI-data'!Q43/SUMIFS('RMI-data'!Q:Q,'RMI-data'!$J:$J,$J47,'RMI-data'!$I:$I,$I47),0)</f>
        <v>0.30814210046824031</v>
      </c>
      <c r="R47" s="104">
        <f>IFERROR('RMI-data'!R43/SUMIFS('RMI-data'!R:R,'RMI-data'!$J:$J,$J47,'RMI-data'!$I:$I,$I47),0)</f>
        <v>0.31139275268863031</v>
      </c>
      <c r="S47" s="104">
        <f>IFERROR('RMI-data'!S43/SUMIFS('RMI-data'!S:S,'RMI-data'!$J:$J,$J47,'RMI-data'!$I:$I,$I47),0)</f>
        <v>0.31459391867193448</v>
      </c>
      <c r="T47" s="104">
        <f>IFERROR('RMI-data'!T43/SUMIFS('RMI-data'!T:T,'RMI-data'!$J:$J,$J47,'RMI-data'!$I:$I,$I47),0)</f>
        <v>0.31761687600013389</v>
      </c>
      <c r="U47" s="104">
        <f>IFERROR('RMI-data'!U43/SUMIFS('RMI-data'!U:U,'RMI-data'!$J:$J,$J47,'RMI-data'!$I:$I,$I47),0)</f>
        <v>0.32066538329235317</v>
      </c>
      <c r="V47" s="104">
        <f>IFERROR('RMI-data'!V43/SUMIFS('RMI-data'!V:V,'RMI-data'!$J:$J,$J47,'RMI-data'!$I:$I,$I47),0)</f>
        <v>0.32422899865396521</v>
      </c>
      <c r="W47" s="104">
        <f>IFERROR('RMI-data'!W43/SUMIFS('RMI-data'!W:W,'RMI-data'!$J:$J,$J47,'RMI-data'!$I:$I,$I47),0)</f>
        <v>0.32828752631982433</v>
      </c>
      <c r="X47" s="104">
        <f>IFERROR('RMI-data'!X43/SUMIFS('RMI-data'!X:X,'RMI-data'!$J:$J,$J47,'RMI-data'!$I:$I,$I47),0)</f>
        <v>0.33262035797644118</v>
      </c>
      <c r="Y47" s="104">
        <f>IFERROR('RMI-data'!Y43/SUMIFS('RMI-data'!Y:Y,'RMI-data'!$J:$J,$J47,'RMI-data'!$I:$I,$I47),0)</f>
        <v>0.33684318241688493</v>
      </c>
      <c r="Z47" s="104">
        <f>IFERROR('RMI-data'!Z43/SUMIFS('RMI-data'!Z:Z,'RMI-data'!$J:$J,$J47,'RMI-data'!$I:$I,$I47),0)</f>
        <v>0.34112080298152941</v>
      </c>
      <c r="AA47" s="104">
        <f>IFERROR('RMI-data'!AA43/SUMIFS('RMI-data'!AA:AA,'RMI-data'!$J:$J,$J47,'RMI-data'!$I:$I,$I47),0)</f>
        <v>0.34543948899881516</v>
      </c>
      <c r="AB47" s="104">
        <f>IFERROR('RMI-data'!AB43/SUMIFS('RMI-data'!AB:AB,'RMI-data'!$J:$J,$J47,'RMI-data'!$I:$I,$I47),0)</f>
        <v>0.35000131182557709</v>
      </c>
      <c r="AC47" s="104">
        <f>IFERROR('RMI-data'!AC43/SUMIFS('RMI-data'!AC:AC,'RMI-data'!$J:$J,$J47,'RMI-data'!$I:$I,$I47),0)</f>
        <v>0.35472479673902096</v>
      </c>
      <c r="AD47" s="104">
        <f>IFERROR('RMI-data'!AD43/SUMIFS('RMI-data'!AD:AD,'RMI-data'!$J:$J,$J47,'RMI-data'!$I:$I,$I47),0)</f>
        <v>0.35939483977586684</v>
      </c>
      <c r="AE47" s="104">
        <f>IFERROR('RMI-data'!AE43/SUMIFS('RMI-data'!AE:AE,'RMI-data'!$J:$J,$J47,'RMI-data'!$I:$I,$I47),0)</f>
        <v>0.36433132511893657</v>
      </c>
      <c r="AF47" s="104">
        <f>IFERROR('RMI-data'!AF43/SUMIFS('RMI-data'!AF:AF,'RMI-data'!$J:$J,$J47,'RMI-data'!$I:$I,$I47),0)</f>
        <v>0.36965708567002753</v>
      </c>
      <c r="AG47" s="104">
        <f>IFERROR('RMI-data'!AG43/SUMIFS('RMI-data'!AG:AG,'RMI-data'!$J:$J,$J47,'RMI-data'!$I:$I,$I47),0)</f>
        <v>0.37564248698069219</v>
      </c>
      <c r="AH47" s="104">
        <f>IFERROR('RMI-data'!AH43/SUMIFS('RMI-data'!AH:AH,'RMI-data'!$J:$J,$J47,'RMI-data'!$I:$I,$I47),0)</f>
        <v>0.38182509454120978</v>
      </c>
      <c r="AI47" s="104">
        <f>IFERROR('RMI-data'!AI43/SUMIFS('RMI-data'!AI:AI,'RMI-data'!$J:$J,$J47,'RMI-data'!$I:$I,$I47),0)</f>
        <v>0.38809606090972626</v>
      </c>
      <c r="AJ47" s="104">
        <f>IFERROR('RMI-data'!AJ43/SUMIFS('RMI-data'!AJ:AJ,'RMI-data'!$J:$J,$J47,'RMI-data'!$I:$I,$I47),0)</f>
        <v>0.39438355201604025</v>
      </c>
      <c r="AK47" s="104">
        <f>IFERROR('RMI-data'!AK43/SUMIFS('RMI-data'!AK:AK,'RMI-data'!$J:$J,$J47,'RMI-data'!$I:$I,$I47),0)</f>
        <v>0.40072237550712347</v>
      </c>
      <c r="AL47" s="104">
        <f>IFERROR('RMI-data'!AL43/SUMIFS('RMI-data'!AL:AL,'RMI-data'!$J:$J,$J47,'RMI-data'!$I:$I,$I47),0)</f>
        <v>0.40724049126785705</v>
      </c>
      <c r="AM47" s="104">
        <f>IFERROR('RMI-data'!AM43/SUMIFS('RMI-data'!AM:AM,'RMI-data'!$J:$J,$J47,'RMI-data'!$I:$I,$I47),0)</f>
        <v>0.41392664191546158</v>
      </c>
      <c r="AN47" s="104">
        <f>IFERROR('RMI-data'!AN43/SUMIFS('RMI-data'!AN:AN,'RMI-data'!$J:$J,$J47,'RMI-data'!$I:$I,$I47),0)</f>
        <v>0.41574864031480413</v>
      </c>
      <c r="AO47" s="104">
        <f>IFERROR('RMI-data'!AO43/SUMIFS('RMI-data'!AO:AO,'RMI-data'!$J:$J,$J47,'RMI-data'!$I:$I,$I47),0)</f>
        <v>0.41681152055434639</v>
      </c>
      <c r="AP47" s="104">
        <f>IFERROR('RMI-data'!AP43/SUMIFS('RMI-data'!AP:AP,'RMI-data'!$J:$J,$J47,'RMI-data'!$I:$I,$I47),0)</f>
        <v>0.41792638920611924</v>
      </c>
    </row>
    <row r="48" spans="1:42" ht="15.75" customHeight="1" x14ac:dyDescent="0.35">
      <c r="A48" s="51"/>
      <c r="B48" s="51"/>
      <c r="C48" s="51"/>
      <c r="D48" s="51"/>
      <c r="E48" s="51"/>
      <c r="F48" s="51"/>
      <c r="G48" s="51"/>
      <c r="H48" s="52" t="str">
        <f t="shared" ref="H48:H57" si="3">H47</f>
        <v>BCEU-urban-residential-appl</v>
      </c>
      <c r="I48" s="63" t="s">
        <v>536</v>
      </c>
      <c r="J48" s="18" t="s">
        <v>3</v>
      </c>
      <c r="K48" s="104">
        <f>IFERROR('RMI-data'!K44/SUMIFS('RMI-data'!K:K,'RMI-data'!$J:$J,$J48,'RMI-data'!$I:$I,$I48),0)</f>
        <v>0</v>
      </c>
      <c r="L48" s="104">
        <f>IFERROR('RMI-data'!L44/SUMIFS('RMI-data'!L:L,'RMI-data'!$J:$J,$J48,'RMI-data'!$I:$I,$I48),0)</f>
        <v>0</v>
      </c>
      <c r="M48" s="104">
        <f>IFERROR('RMI-data'!M44/SUMIFS('RMI-data'!M:M,'RMI-data'!$J:$J,$J48,'RMI-data'!$I:$I,$I48),0)</f>
        <v>0</v>
      </c>
      <c r="N48" s="104">
        <f>IFERROR('RMI-data'!N44/SUMIFS('RMI-data'!N:N,'RMI-data'!$J:$J,$J48,'RMI-data'!$I:$I,$I48),0)</f>
        <v>0</v>
      </c>
      <c r="O48" s="104">
        <f>IFERROR('RMI-data'!O44/SUMIFS('RMI-data'!O:O,'RMI-data'!$J:$J,$J48,'RMI-data'!$I:$I,$I48),0)</f>
        <v>0</v>
      </c>
      <c r="P48" s="104">
        <f>IFERROR('RMI-data'!P44/SUMIFS('RMI-data'!P:P,'RMI-data'!$J:$J,$J48,'RMI-data'!$I:$I,$I48),0)</f>
        <v>0</v>
      </c>
      <c r="Q48" s="104">
        <f>IFERROR('RMI-data'!Q44/SUMIFS('RMI-data'!Q:Q,'RMI-data'!$J:$J,$J48,'RMI-data'!$I:$I,$I48),0)</f>
        <v>0</v>
      </c>
      <c r="R48" s="104">
        <f>IFERROR('RMI-data'!R44/SUMIFS('RMI-data'!R:R,'RMI-data'!$J:$J,$J48,'RMI-data'!$I:$I,$I48),0)</f>
        <v>0</v>
      </c>
      <c r="S48" s="104">
        <f>IFERROR('RMI-data'!S44/SUMIFS('RMI-data'!S:S,'RMI-data'!$J:$J,$J48,'RMI-data'!$I:$I,$I48),0)</f>
        <v>0</v>
      </c>
      <c r="T48" s="104">
        <f>IFERROR('RMI-data'!T44/SUMIFS('RMI-data'!T:T,'RMI-data'!$J:$J,$J48,'RMI-data'!$I:$I,$I48),0)</f>
        <v>0</v>
      </c>
      <c r="U48" s="104">
        <f>IFERROR('RMI-data'!U44/SUMIFS('RMI-data'!U:U,'RMI-data'!$J:$J,$J48,'RMI-data'!$I:$I,$I48),0)</f>
        <v>0</v>
      </c>
      <c r="V48" s="104">
        <f>IFERROR('RMI-data'!V44/SUMIFS('RMI-data'!V:V,'RMI-data'!$J:$J,$J48,'RMI-data'!$I:$I,$I48),0)</f>
        <v>0</v>
      </c>
      <c r="W48" s="104">
        <f>IFERROR('RMI-data'!W44/SUMIFS('RMI-data'!W:W,'RMI-data'!$J:$J,$J48,'RMI-data'!$I:$I,$I48),0)</f>
        <v>0</v>
      </c>
      <c r="X48" s="104">
        <f>IFERROR('RMI-data'!X44/SUMIFS('RMI-data'!X:X,'RMI-data'!$J:$J,$J48,'RMI-data'!$I:$I,$I48),0)</f>
        <v>0</v>
      </c>
      <c r="Y48" s="104">
        <f>IFERROR('RMI-data'!Y44/SUMIFS('RMI-data'!Y:Y,'RMI-data'!$J:$J,$J48,'RMI-data'!$I:$I,$I48),0)</f>
        <v>0</v>
      </c>
      <c r="Z48" s="104">
        <f>IFERROR('RMI-data'!Z44/SUMIFS('RMI-data'!Z:Z,'RMI-data'!$J:$J,$J48,'RMI-data'!$I:$I,$I48),0)</f>
        <v>0</v>
      </c>
      <c r="AA48" s="104">
        <f>IFERROR('RMI-data'!AA44/SUMIFS('RMI-data'!AA:AA,'RMI-data'!$J:$J,$J48,'RMI-data'!$I:$I,$I48),0)</f>
        <v>0</v>
      </c>
      <c r="AB48" s="104">
        <f>IFERROR('RMI-data'!AB44/SUMIFS('RMI-data'!AB:AB,'RMI-data'!$J:$J,$J48,'RMI-data'!$I:$I,$I48),0)</f>
        <v>0</v>
      </c>
      <c r="AC48" s="104">
        <f>IFERROR('RMI-data'!AC44/SUMIFS('RMI-data'!AC:AC,'RMI-data'!$J:$J,$J48,'RMI-data'!$I:$I,$I48),0)</f>
        <v>0</v>
      </c>
      <c r="AD48" s="104">
        <f>IFERROR('RMI-data'!AD44/SUMIFS('RMI-data'!AD:AD,'RMI-data'!$J:$J,$J48,'RMI-data'!$I:$I,$I48),0)</f>
        <v>0</v>
      </c>
      <c r="AE48" s="104">
        <f>IFERROR('RMI-data'!AE44/SUMIFS('RMI-data'!AE:AE,'RMI-data'!$J:$J,$J48,'RMI-data'!$I:$I,$I48),0)</f>
        <v>0</v>
      </c>
      <c r="AF48" s="104">
        <f>IFERROR('RMI-data'!AF44/SUMIFS('RMI-data'!AF:AF,'RMI-data'!$J:$J,$J48,'RMI-data'!$I:$I,$I48),0)</f>
        <v>0</v>
      </c>
      <c r="AG48" s="104">
        <f>IFERROR('RMI-data'!AG44/SUMIFS('RMI-data'!AG:AG,'RMI-data'!$J:$J,$J48,'RMI-data'!$I:$I,$I48),0)</f>
        <v>0</v>
      </c>
      <c r="AH48" s="104">
        <f>IFERROR('RMI-data'!AH44/SUMIFS('RMI-data'!AH:AH,'RMI-data'!$J:$J,$J48,'RMI-data'!$I:$I,$I48),0)</f>
        <v>0</v>
      </c>
      <c r="AI48" s="104">
        <f>IFERROR('RMI-data'!AI44/SUMIFS('RMI-data'!AI:AI,'RMI-data'!$J:$J,$J48,'RMI-data'!$I:$I,$I48),0)</f>
        <v>0</v>
      </c>
      <c r="AJ48" s="104">
        <f>IFERROR('RMI-data'!AJ44/SUMIFS('RMI-data'!AJ:AJ,'RMI-data'!$J:$J,$J48,'RMI-data'!$I:$I,$I48),0)</f>
        <v>0</v>
      </c>
      <c r="AK48" s="104">
        <f>IFERROR('RMI-data'!AK44/SUMIFS('RMI-data'!AK:AK,'RMI-data'!$J:$J,$J48,'RMI-data'!$I:$I,$I48),0)</f>
        <v>0</v>
      </c>
      <c r="AL48" s="104">
        <f>IFERROR('RMI-data'!AL44/SUMIFS('RMI-data'!AL:AL,'RMI-data'!$J:$J,$J48,'RMI-data'!$I:$I,$I48),0)</f>
        <v>0</v>
      </c>
      <c r="AM48" s="104">
        <f>IFERROR('RMI-data'!AM44/SUMIFS('RMI-data'!AM:AM,'RMI-data'!$J:$J,$J48,'RMI-data'!$I:$I,$I48),0)</f>
        <v>0</v>
      </c>
      <c r="AN48" s="104">
        <f>IFERROR('RMI-data'!AN44/SUMIFS('RMI-data'!AN:AN,'RMI-data'!$J:$J,$J48,'RMI-data'!$I:$I,$I48),0)</f>
        <v>0</v>
      </c>
      <c r="AO48" s="104">
        <f>IFERROR('RMI-data'!AO44/SUMIFS('RMI-data'!AO:AO,'RMI-data'!$J:$J,$J48,'RMI-data'!$I:$I,$I48),0)</f>
        <v>0</v>
      </c>
      <c r="AP48" s="104">
        <f>IFERROR('RMI-data'!AP44/SUMIFS('RMI-data'!AP:AP,'RMI-data'!$J:$J,$J48,'RMI-data'!$I:$I,$I48),0)</f>
        <v>0</v>
      </c>
    </row>
    <row r="49" spans="1:42" ht="15.75" customHeight="1" x14ac:dyDescent="0.35">
      <c r="A49" s="51"/>
      <c r="B49" s="51"/>
      <c r="C49" s="51"/>
      <c r="D49" s="51"/>
      <c r="E49" s="51"/>
      <c r="F49" s="52" t="s">
        <v>490</v>
      </c>
      <c r="G49" s="52" t="s">
        <v>491</v>
      </c>
      <c r="H49" s="52" t="str">
        <f t="shared" si="3"/>
        <v>BCEU-urban-residential-appl</v>
      </c>
      <c r="I49" s="63" t="s">
        <v>536</v>
      </c>
      <c r="J49" s="18" t="s">
        <v>4</v>
      </c>
      <c r="K49" s="104">
        <f>IFERROR('RMI-data'!K45/SUMIFS('RMI-data'!K:K,'RMI-data'!$J:$J,$J49,'RMI-data'!$I:$I,$I49),0)</f>
        <v>0.49965173685901221</v>
      </c>
      <c r="L49" s="104">
        <f>IFERROR('RMI-data'!L45/SUMIFS('RMI-data'!L:L,'RMI-data'!$J:$J,$J49,'RMI-data'!$I:$I,$I49),0)</f>
        <v>0.49851743591545805</v>
      </c>
      <c r="M49" s="104">
        <f>IFERROR('RMI-data'!M45/SUMIFS('RMI-data'!M:M,'RMI-data'!$J:$J,$J49,'RMI-data'!$I:$I,$I49),0)</f>
        <v>0.4976258674866596</v>
      </c>
      <c r="N49" s="104">
        <f>IFERROR('RMI-data'!N45/SUMIFS('RMI-data'!N:N,'RMI-data'!$J:$J,$J49,'RMI-data'!$I:$I,$I49),0)</f>
        <v>0.49717736752851327</v>
      </c>
      <c r="O49" s="104">
        <f>IFERROR('RMI-data'!O45/SUMIFS('RMI-data'!O:O,'RMI-data'!$J:$J,$J49,'RMI-data'!$I:$I,$I49),0)</f>
        <v>0.4973842719835308</v>
      </c>
      <c r="P49" s="104">
        <f>IFERROR('RMI-data'!P45/SUMIFS('RMI-data'!P:P,'RMI-data'!$J:$J,$J49,'RMI-data'!$I:$I,$I49),0)</f>
        <v>0.49774969109799311</v>
      </c>
      <c r="Q49" s="104">
        <f>IFERROR('RMI-data'!Q45/SUMIFS('RMI-data'!Q:Q,'RMI-data'!$J:$J,$J49,'RMI-data'!$I:$I,$I49),0)</f>
        <v>0.49869465676537444</v>
      </c>
      <c r="R49" s="104">
        <f>IFERROR('RMI-data'!R45/SUMIFS('RMI-data'!R:R,'RMI-data'!$J:$J,$J49,'RMI-data'!$I:$I,$I49),0)</f>
        <v>0.5001538921319314</v>
      </c>
      <c r="S49" s="104">
        <f>IFERROR('RMI-data'!S45/SUMIFS('RMI-data'!S:S,'RMI-data'!$J:$J,$J49,'RMI-data'!$I:$I,$I49),0)</f>
        <v>0.50170358861987774</v>
      </c>
      <c r="T49" s="104">
        <f>IFERROR('RMI-data'!T45/SUMIFS('RMI-data'!T:T,'RMI-data'!$J:$J,$J49,'RMI-data'!$I:$I,$I49),0)</f>
        <v>0.50349359932911886</v>
      </c>
      <c r="U49" s="104">
        <f>IFERROR('RMI-data'!U45/SUMIFS('RMI-data'!U:U,'RMI-data'!$J:$J,$J49,'RMI-data'!$I:$I,$I49),0)</f>
        <v>0.50558714414902872</v>
      </c>
      <c r="V49" s="104">
        <f>IFERROR('RMI-data'!V45/SUMIFS('RMI-data'!V:V,'RMI-data'!$J:$J,$J49,'RMI-data'!$I:$I,$I49),0)</f>
        <v>0.50750860387261398</v>
      </c>
      <c r="W49" s="104">
        <f>IFERROR('RMI-data'!W45/SUMIFS('RMI-data'!W:W,'RMI-data'!$J:$J,$J49,'RMI-data'!$I:$I,$I49),0)</f>
        <v>0.50952963528089867</v>
      </c>
      <c r="X49" s="104">
        <f>IFERROR('RMI-data'!X45/SUMIFS('RMI-data'!X:X,'RMI-data'!$J:$J,$J49,'RMI-data'!$I:$I,$I49),0)</f>
        <v>0.51144007851622653</v>
      </c>
      <c r="Y49" s="104">
        <f>IFERROR('RMI-data'!Y45/SUMIFS('RMI-data'!Y:Y,'RMI-data'!$J:$J,$J49,'RMI-data'!$I:$I,$I49),0)</f>
        <v>0.51333240591209162</v>
      </c>
      <c r="Z49" s="104">
        <f>IFERROR('RMI-data'!Z45/SUMIFS('RMI-data'!Z:Z,'RMI-data'!$J:$J,$J49,'RMI-data'!$I:$I,$I49),0)</f>
        <v>0.51479292183349512</v>
      </c>
      <c r="AA49" s="104">
        <f>IFERROR('RMI-data'!AA45/SUMIFS('RMI-data'!AA:AA,'RMI-data'!$J:$J,$J49,'RMI-data'!$I:$I,$I49),0)</f>
        <v>0.51620068325964041</v>
      </c>
      <c r="AB49" s="104">
        <f>IFERROR('RMI-data'!AB45/SUMIFS('RMI-data'!AB:AB,'RMI-data'!$J:$J,$J49,'RMI-data'!$I:$I,$I49),0)</f>
        <v>0.51757423094275756</v>
      </c>
      <c r="AC49" s="104">
        <f>IFERROR('RMI-data'!AC45/SUMIFS('RMI-data'!AC:AC,'RMI-data'!$J:$J,$J49,'RMI-data'!$I:$I,$I49),0)</f>
        <v>0.51834826539805468</v>
      </c>
      <c r="AD49" s="104">
        <f>IFERROR('RMI-data'!AD45/SUMIFS('RMI-data'!AD:AD,'RMI-data'!$J:$J,$J49,'RMI-data'!$I:$I,$I49),0)</f>
        <v>0.51892107305072588</v>
      </c>
      <c r="AE49" s="104">
        <f>IFERROR('RMI-data'!AE45/SUMIFS('RMI-data'!AE:AE,'RMI-data'!$J:$J,$J49,'RMI-data'!$I:$I,$I49),0)</f>
        <v>0.51936663516413517</v>
      </c>
      <c r="AF49" s="104">
        <f>IFERROR('RMI-data'!AF45/SUMIFS('RMI-data'!AF:AF,'RMI-data'!$J:$J,$J49,'RMI-data'!$I:$I,$I49),0)</f>
        <v>0.51951943995961669</v>
      </c>
      <c r="AG49" s="104">
        <f>IFERROR('RMI-data'!AG45/SUMIFS('RMI-data'!AG:AG,'RMI-data'!$J:$J,$J49,'RMI-data'!$I:$I,$I49),0)</f>
        <v>0.52121831767289462</v>
      </c>
      <c r="AH49" s="104">
        <f>IFERROR('RMI-data'!AH45/SUMIFS('RMI-data'!AH:AH,'RMI-data'!$J:$J,$J49,'RMI-data'!$I:$I,$I49),0)</f>
        <v>0.52273860389606519</v>
      </c>
      <c r="AI49" s="104">
        <f>IFERROR('RMI-data'!AI45/SUMIFS('RMI-data'!AI:AI,'RMI-data'!$J:$J,$J49,'RMI-data'!$I:$I,$I49),0)</f>
        <v>0.5239744743948167</v>
      </c>
      <c r="AJ49" s="104">
        <f>IFERROR('RMI-data'!AJ45/SUMIFS('RMI-data'!AJ:AJ,'RMI-data'!$J:$J,$J49,'RMI-data'!$I:$I,$I49),0)</f>
        <v>0.52525763309645024</v>
      </c>
      <c r="AK49" s="104">
        <f>IFERROR('RMI-data'!AK45/SUMIFS('RMI-data'!AK:AK,'RMI-data'!$J:$J,$J49,'RMI-data'!$I:$I,$I49),0)</f>
        <v>0.52648212917895554</v>
      </c>
      <c r="AL49" s="104">
        <f>IFERROR('RMI-data'!AL45/SUMIFS('RMI-data'!AL:AL,'RMI-data'!$J:$J,$J49,'RMI-data'!$I:$I,$I49),0)</f>
        <v>0.52768907785307251</v>
      </c>
      <c r="AM49" s="104">
        <f>IFERROR('RMI-data'!AM45/SUMIFS('RMI-data'!AM:AM,'RMI-data'!$J:$J,$J49,'RMI-data'!$I:$I,$I49),0)</f>
        <v>0.52892473481907698</v>
      </c>
      <c r="AN49" s="104">
        <f>IFERROR('RMI-data'!AN45/SUMIFS('RMI-data'!AN:AN,'RMI-data'!$J:$J,$J49,'RMI-data'!$I:$I,$I49),0)</f>
        <v>0.530214595226006</v>
      </c>
      <c r="AO49" s="104">
        <f>IFERROR('RMI-data'!AO45/SUMIFS('RMI-data'!AO:AO,'RMI-data'!$J:$J,$J49,'RMI-data'!$I:$I,$I49),0)</f>
        <v>0.5315777355095479</v>
      </c>
      <c r="AP49" s="104">
        <f>IFERROR('RMI-data'!AP45/SUMIFS('RMI-data'!AP:AP,'RMI-data'!$J:$J,$J49,'RMI-data'!$I:$I,$I49),0)</f>
        <v>0.53302464402578098</v>
      </c>
    </row>
    <row r="50" spans="1:42" ht="15.75" customHeight="1" x14ac:dyDescent="0.35">
      <c r="A50" s="51"/>
      <c r="B50" s="51"/>
      <c r="C50" s="51"/>
      <c r="D50" s="51"/>
      <c r="E50" s="51"/>
      <c r="F50" s="51"/>
      <c r="G50" s="51"/>
      <c r="H50" s="52" t="str">
        <f t="shared" si="3"/>
        <v>BCEU-urban-residential-appl</v>
      </c>
      <c r="I50" s="63" t="s">
        <v>536</v>
      </c>
      <c r="J50" s="18" t="s">
        <v>5</v>
      </c>
      <c r="K50" s="104">
        <f>IFERROR('RMI-data'!K46/SUMIFS('RMI-data'!K:K,'RMI-data'!$J:$J,$J50,'RMI-data'!$I:$I,$I50),0)</f>
        <v>1.4178216008226038E-2</v>
      </c>
      <c r="L50" s="104">
        <f>IFERROR('RMI-data'!L46/SUMIFS('RMI-data'!L:L,'RMI-data'!$J:$J,$J50,'RMI-data'!$I:$I,$I50),0)</f>
        <v>1.3012674534941234E-2</v>
      </c>
      <c r="M50" s="104">
        <f>IFERROR('RMI-data'!M46/SUMIFS('RMI-data'!M:M,'RMI-data'!$J:$J,$J50,'RMI-data'!$I:$I,$I50),0)</f>
        <v>1.1937848536445771E-2</v>
      </c>
      <c r="N50" s="104">
        <f>IFERROR('RMI-data'!N46/SUMIFS('RMI-data'!N:N,'RMI-data'!$J:$J,$J50,'RMI-data'!$I:$I,$I50),0)</f>
        <v>1.0965353413682389E-2</v>
      </c>
      <c r="O50" s="104">
        <f>IFERROR('RMI-data'!O46/SUMIFS('RMI-data'!O:O,'RMI-data'!$J:$J,$J50,'RMI-data'!$I:$I,$I50),0)</f>
        <v>1.0112051925219209E-2</v>
      </c>
      <c r="P50" s="104">
        <f>IFERROR('RMI-data'!P46/SUMIFS('RMI-data'!P:P,'RMI-data'!$J:$J,$J50,'RMI-data'!$I:$I,$I50),0)</f>
        <v>9.3706575122697918E-3</v>
      </c>
      <c r="Q50" s="104">
        <f>IFERROR('RMI-data'!Q46/SUMIFS('RMI-data'!Q:Q,'RMI-data'!$J:$J,$J50,'RMI-data'!$I:$I,$I50),0)</f>
        <v>8.7707701979983684E-3</v>
      </c>
      <c r="R50" s="104">
        <f>IFERROR('RMI-data'!R46/SUMIFS('RMI-data'!R:R,'RMI-data'!$J:$J,$J50,'RMI-data'!$I:$I,$I50),0)</f>
        <v>8.3324154424092699E-3</v>
      </c>
      <c r="S50" s="104">
        <f>IFERROR('RMI-data'!S46/SUMIFS('RMI-data'!S:S,'RMI-data'!$J:$J,$J50,'RMI-data'!$I:$I,$I50),0)</f>
        <v>8.0546400312831931E-3</v>
      </c>
      <c r="T50" s="104">
        <f>IFERROR('RMI-data'!T46/SUMIFS('RMI-data'!T:T,'RMI-data'!$J:$J,$J50,'RMI-data'!$I:$I,$I50),0)</f>
        <v>7.9564811523925635E-3</v>
      </c>
      <c r="U50" s="104">
        <f>IFERROR('RMI-data'!U46/SUMIFS('RMI-data'!U:U,'RMI-data'!$J:$J,$J50,'RMI-data'!$I:$I,$I50),0)</f>
        <v>8.0537525655560351E-3</v>
      </c>
      <c r="V50" s="104">
        <f>IFERROR('RMI-data'!V46/SUMIFS('RMI-data'!V:V,'RMI-data'!$J:$J,$J50,'RMI-data'!$I:$I,$I50),0)</f>
        <v>8.3341553924579526E-3</v>
      </c>
      <c r="W50" s="104">
        <f>IFERROR('RMI-data'!W46/SUMIFS('RMI-data'!W:W,'RMI-data'!$J:$J,$J50,'RMI-data'!$I:$I,$I50),0)</f>
        <v>8.8210294151774889E-3</v>
      </c>
      <c r="X50" s="104">
        <f>IFERROR('RMI-data'!X46/SUMIFS('RMI-data'!X:X,'RMI-data'!$J:$J,$J50,'RMI-data'!$I:$I,$I50),0)</f>
        <v>9.5190797684627064E-3</v>
      </c>
      <c r="Y50" s="104">
        <f>IFERROR('RMI-data'!Y46/SUMIFS('RMI-data'!Y:Y,'RMI-data'!$J:$J,$J50,'RMI-data'!$I:$I,$I50),0)</f>
        <v>1.0467341082270015E-2</v>
      </c>
      <c r="Z50" s="104">
        <f>IFERROR('RMI-data'!Z46/SUMIFS('RMI-data'!Z:Z,'RMI-data'!$J:$J,$J50,'RMI-data'!$I:$I,$I50),0)</f>
        <v>1.1687413910395461E-2</v>
      </c>
      <c r="AA50" s="104">
        <f>IFERROR('RMI-data'!AA46/SUMIFS('RMI-data'!AA:AA,'RMI-data'!$J:$J,$J50,'RMI-data'!$I:$I,$I50),0)</f>
        <v>1.3264192216167347E-2</v>
      </c>
      <c r="AB50" s="104">
        <f>IFERROR('RMI-data'!AB46/SUMIFS('RMI-data'!AB:AB,'RMI-data'!$J:$J,$J50,'RMI-data'!$I:$I,$I50),0)</f>
        <v>1.5286264619063197E-2</v>
      </c>
      <c r="AC50" s="104">
        <f>IFERROR('RMI-data'!AC46/SUMIFS('RMI-data'!AC:AC,'RMI-data'!$J:$J,$J50,'RMI-data'!$I:$I,$I50),0)</f>
        <v>1.7830992923067775E-2</v>
      </c>
      <c r="AD50" s="104">
        <f>IFERROR('RMI-data'!AD46/SUMIFS('RMI-data'!AD:AD,'RMI-data'!$J:$J,$J50,'RMI-data'!$I:$I,$I50),0)</f>
        <v>2.1093168021777561E-2</v>
      </c>
      <c r="AE50" s="104">
        <f>IFERROR('RMI-data'!AE46/SUMIFS('RMI-data'!AE:AE,'RMI-data'!$J:$J,$J50,'RMI-data'!$I:$I,$I50),0)</f>
        <v>2.5287969391479332E-2</v>
      </c>
      <c r="AF50" s="104">
        <f>IFERROR('RMI-data'!AF46/SUMIFS('RMI-data'!AF:AF,'RMI-data'!$J:$J,$J50,'RMI-data'!$I:$I,$I50),0)</f>
        <v>3.0709755020764954E-2</v>
      </c>
      <c r="AG50" s="104">
        <f>IFERROR('RMI-data'!AG46/SUMIFS('RMI-data'!AG:AG,'RMI-data'!$J:$J,$J50,'RMI-data'!$I:$I,$I50),0)</f>
        <v>3.8078844493734589E-2</v>
      </c>
      <c r="AH50" s="104">
        <f>IFERROR('RMI-data'!AH46/SUMIFS('RMI-data'!AH:AH,'RMI-data'!$J:$J,$J50,'RMI-data'!$I:$I,$I50),0)</f>
        <v>4.7750403507708934E-2</v>
      </c>
      <c r="AI50" s="104">
        <f>IFERROR('RMI-data'!AI46/SUMIFS('RMI-data'!AI:AI,'RMI-data'!$J:$J,$J50,'RMI-data'!$I:$I,$I50),0)</f>
        <v>6.0448189889291265E-2</v>
      </c>
      <c r="AJ50" s="104">
        <f>IFERROR('RMI-data'!AJ46/SUMIFS('RMI-data'!AJ:AJ,'RMI-data'!$J:$J,$J50,'RMI-data'!$I:$I,$I50),0)</f>
        <v>7.715262312274776E-2</v>
      </c>
      <c r="AK50" s="104">
        <f>IFERROR('RMI-data'!AK46/SUMIFS('RMI-data'!AK:AK,'RMI-data'!$J:$J,$J50,'RMI-data'!$I:$I,$I50),0)</f>
        <v>9.8826457577103968E-2</v>
      </c>
      <c r="AL50" s="104">
        <f>IFERROR('RMI-data'!AL46/SUMIFS('RMI-data'!AL:AL,'RMI-data'!$J:$J,$J50,'RMI-data'!$I:$I,$I50),0)</f>
        <v>0.12633905256531436</v>
      </c>
      <c r="AM50" s="104">
        <f>IFERROR('RMI-data'!AM46/SUMIFS('RMI-data'!AM:AM,'RMI-data'!$J:$J,$J50,'RMI-data'!$I:$I,$I50),0)</f>
        <v>0.16012814074272527</v>
      </c>
      <c r="AN50" s="104">
        <f>IFERROR('RMI-data'!AN46/SUMIFS('RMI-data'!AN:AN,'RMI-data'!$J:$J,$J50,'RMI-data'!$I:$I,$I50),0)</f>
        <v>0.19979292121012077</v>
      </c>
      <c r="AO50" s="104">
        <f>IFERROR('RMI-data'!AO46/SUMIFS('RMI-data'!AO:AO,'RMI-data'!$J:$J,$J50,'RMI-data'!$I:$I,$I50),0)</f>
        <v>0.24384748094276942</v>
      </c>
      <c r="AP50" s="104">
        <f>IFERROR('RMI-data'!AP46/SUMIFS('RMI-data'!AP:AP,'RMI-data'!$J:$J,$J50,'RMI-data'!$I:$I,$I50),0)</f>
        <v>0.28977086382954637</v>
      </c>
    </row>
    <row r="51" spans="1:42" ht="15.75" customHeight="1" x14ac:dyDescent="0.35">
      <c r="A51" s="51"/>
      <c r="B51" s="51"/>
      <c r="C51" s="51"/>
      <c r="D51" s="51"/>
      <c r="E51" s="51"/>
      <c r="F51" s="51"/>
      <c r="G51" s="51"/>
      <c r="H51" s="52" t="str">
        <f t="shared" si="3"/>
        <v>BCEU-urban-residential-appl</v>
      </c>
      <c r="I51" s="63" t="s">
        <v>536</v>
      </c>
      <c r="J51" s="18" t="s">
        <v>7</v>
      </c>
      <c r="K51" s="104">
        <f>IFERROR('RMI-data'!K47/SUMIFS('RMI-data'!K:K,'RMI-data'!$J:$J,$J51,'RMI-data'!$I:$I,$I51),0)</f>
        <v>0</v>
      </c>
      <c r="L51" s="104">
        <f>IFERROR('RMI-data'!L47/SUMIFS('RMI-data'!L:L,'RMI-data'!$J:$J,$J51,'RMI-data'!$I:$I,$I51),0)</f>
        <v>0</v>
      </c>
      <c r="M51" s="104">
        <f>IFERROR('RMI-data'!M47/SUMIFS('RMI-data'!M:M,'RMI-data'!$J:$J,$J51,'RMI-data'!$I:$I,$I51),0)</f>
        <v>0</v>
      </c>
      <c r="N51" s="104">
        <f>IFERROR('RMI-data'!N47/SUMIFS('RMI-data'!N:N,'RMI-data'!$J:$J,$J51,'RMI-data'!$I:$I,$I51),0)</f>
        <v>0</v>
      </c>
      <c r="O51" s="104">
        <f>IFERROR('RMI-data'!O47/SUMIFS('RMI-data'!O:O,'RMI-data'!$J:$J,$J51,'RMI-data'!$I:$I,$I51),0)</f>
        <v>0</v>
      </c>
      <c r="P51" s="104">
        <f>IFERROR('RMI-data'!P47/SUMIFS('RMI-data'!P:P,'RMI-data'!$J:$J,$J51,'RMI-data'!$I:$I,$I51),0)</f>
        <v>0</v>
      </c>
      <c r="Q51" s="104">
        <f>IFERROR('RMI-data'!Q47/SUMIFS('RMI-data'!Q:Q,'RMI-data'!$J:$J,$J51,'RMI-data'!$I:$I,$I51),0)</f>
        <v>0</v>
      </c>
      <c r="R51" s="104">
        <f>IFERROR('RMI-data'!R47/SUMIFS('RMI-data'!R:R,'RMI-data'!$J:$J,$J51,'RMI-data'!$I:$I,$I51),0)</f>
        <v>0</v>
      </c>
      <c r="S51" s="104">
        <f>IFERROR('RMI-data'!S47/SUMIFS('RMI-data'!S:S,'RMI-data'!$J:$J,$J51,'RMI-data'!$I:$I,$I51),0)</f>
        <v>0</v>
      </c>
      <c r="T51" s="104">
        <f>IFERROR('RMI-data'!T47/SUMIFS('RMI-data'!T:T,'RMI-data'!$J:$J,$J51,'RMI-data'!$I:$I,$I51),0)</f>
        <v>0</v>
      </c>
      <c r="U51" s="104">
        <f>IFERROR('RMI-data'!U47/SUMIFS('RMI-data'!U:U,'RMI-data'!$J:$J,$J51,'RMI-data'!$I:$I,$I51),0)</f>
        <v>0</v>
      </c>
      <c r="V51" s="104">
        <f>IFERROR('RMI-data'!V47/SUMIFS('RMI-data'!V:V,'RMI-data'!$J:$J,$J51,'RMI-data'!$I:$I,$I51),0)</f>
        <v>0</v>
      </c>
      <c r="W51" s="104">
        <f>IFERROR('RMI-data'!W47/SUMIFS('RMI-data'!W:W,'RMI-data'!$J:$J,$J51,'RMI-data'!$I:$I,$I51),0)</f>
        <v>0</v>
      </c>
      <c r="X51" s="104">
        <f>IFERROR('RMI-data'!X47/SUMIFS('RMI-data'!X:X,'RMI-data'!$J:$J,$J51,'RMI-data'!$I:$I,$I51),0)</f>
        <v>0</v>
      </c>
      <c r="Y51" s="104">
        <f>IFERROR('RMI-data'!Y47/SUMIFS('RMI-data'!Y:Y,'RMI-data'!$J:$J,$J51,'RMI-data'!$I:$I,$I51),0)</f>
        <v>0</v>
      </c>
      <c r="Z51" s="104">
        <f>IFERROR('RMI-data'!Z47/SUMIFS('RMI-data'!Z:Z,'RMI-data'!$J:$J,$J51,'RMI-data'!$I:$I,$I51),0)</f>
        <v>0</v>
      </c>
      <c r="AA51" s="104">
        <f>IFERROR('RMI-data'!AA47/SUMIFS('RMI-data'!AA:AA,'RMI-data'!$J:$J,$J51,'RMI-data'!$I:$I,$I51),0)</f>
        <v>0</v>
      </c>
      <c r="AB51" s="104">
        <f>IFERROR('RMI-data'!AB47/SUMIFS('RMI-data'!AB:AB,'RMI-data'!$J:$J,$J51,'RMI-data'!$I:$I,$I51),0)</f>
        <v>0</v>
      </c>
      <c r="AC51" s="104">
        <f>IFERROR('RMI-data'!AC47/SUMIFS('RMI-data'!AC:AC,'RMI-data'!$J:$J,$J51,'RMI-data'!$I:$I,$I51),0)</f>
        <v>0</v>
      </c>
      <c r="AD51" s="104">
        <f>IFERROR('RMI-data'!AD47/SUMIFS('RMI-data'!AD:AD,'RMI-data'!$J:$J,$J51,'RMI-data'!$I:$I,$I51),0)</f>
        <v>0</v>
      </c>
      <c r="AE51" s="104">
        <f>IFERROR('RMI-data'!AE47/SUMIFS('RMI-data'!AE:AE,'RMI-data'!$J:$J,$J51,'RMI-data'!$I:$I,$I51),0)</f>
        <v>0</v>
      </c>
      <c r="AF51" s="104">
        <f>IFERROR('RMI-data'!AF47/SUMIFS('RMI-data'!AF:AF,'RMI-data'!$J:$J,$J51,'RMI-data'!$I:$I,$I51),0)</f>
        <v>0</v>
      </c>
      <c r="AG51" s="104">
        <f>IFERROR('RMI-data'!AG47/SUMIFS('RMI-data'!AG:AG,'RMI-data'!$J:$J,$J51,'RMI-data'!$I:$I,$I51),0)</f>
        <v>0</v>
      </c>
      <c r="AH51" s="104">
        <f>IFERROR('RMI-data'!AH47/SUMIFS('RMI-data'!AH:AH,'RMI-data'!$J:$J,$J51,'RMI-data'!$I:$I,$I51),0)</f>
        <v>0</v>
      </c>
      <c r="AI51" s="104">
        <f>IFERROR('RMI-data'!AI47/SUMIFS('RMI-data'!AI:AI,'RMI-data'!$J:$J,$J51,'RMI-data'!$I:$I,$I51),0)</f>
        <v>0</v>
      </c>
      <c r="AJ51" s="104">
        <f>IFERROR('RMI-data'!AJ47/SUMIFS('RMI-data'!AJ:AJ,'RMI-data'!$J:$J,$J51,'RMI-data'!$I:$I,$I51),0)</f>
        <v>0</v>
      </c>
      <c r="AK51" s="104">
        <f>IFERROR('RMI-data'!AK47/SUMIFS('RMI-data'!AK:AK,'RMI-data'!$J:$J,$J51,'RMI-data'!$I:$I,$I51),0)</f>
        <v>0</v>
      </c>
      <c r="AL51" s="104">
        <f>IFERROR('RMI-data'!AL47/SUMIFS('RMI-data'!AL:AL,'RMI-data'!$J:$J,$J51,'RMI-data'!$I:$I,$I51),0)</f>
        <v>0</v>
      </c>
      <c r="AM51" s="104">
        <f>IFERROR('RMI-data'!AM47/SUMIFS('RMI-data'!AM:AM,'RMI-data'!$J:$J,$J51,'RMI-data'!$I:$I,$I51),0)</f>
        <v>0</v>
      </c>
      <c r="AN51" s="104">
        <f>IFERROR('RMI-data'!AN47/SUMIFS('RMI-data'!AN:AN,'RMI-data'!$J:$J,$J51,'RMI-data'!$I:$I,$I51),0)</f>
        <v>0</v>
      </c>
      <c r="AO51" s="104">
        <f>IFERROR('RMI-data'!AO47/SUMIFS('RMI-data'!AO:AO,'RMI-data'!$J:$J,$J51,'RMI-data'!$I:$I,$I51),0)</f>
        <v>0</v>
      </c>
      <c r="AP51" s="104">
        <f>IFERROR('RMI-data'!AP47/SUMIFS('RMI-data'!AP:AP,'RMI-data'!$J:$J,$J51,'RMI-data'!$I:$I,$I51),0)</f>
        <v>0</v>
      </c>
    </row>
    <row r="52" spans="1:42" ht="15.75" customHeight="1" x14ac:dyDescent="0.35">
      <c r="A52" s="51"/>
      <c r="B52" s="51"/>
      <c r="C52" s="51"/>
      <c r="D52" s="51"/>
      <c r="E52" s="51"/>
      <c r="F52" s="51"/>
      <c r="G52" s="51"/>
      <c r="H52" s="52" t="str">
        <f t="shared" si="3"/>
        <v>BCEU-urban-residential-appl</v>
      </c>
      <c r="I52" s="63" t="s">
        <v>536</v>
      </c>
      <c r="J52" s="18" t="s">
        <v>8</v>
      </c>
      <c r="K52" s="104">
        <f>IFERROR('RMI-data'!K48/SUMIFS('RMI-data'!K:K,'RMI-data'!$J:$J,$J52,'RMI-data'!$I:$I,$I52),0)</f>
        <v>0</v>
      </c>
      <c r="L52" s="104">
        <f>IFERROR('RMI-data'!L48/SUMIFS('RMI-data'!L:L,'RMI-data'!$J:$J,$J52,'RMI-data'!$I:$I,$I52),0)</f>
        <v>0</v>
      </c>
      <c r="M52" s="104">
        <f>IFERROR('RMI-data'!M48/SUMIFS('RMI-data'!M:M,'RMI-data'!$J:$J,$J52,'RMI-data'!$I:$I,$I52),0)</f>
        <v>0</v>
      </c>
      <c r="N52" s="104">
        <f>IFERROR('RMI-data'!N48/SUMIFS('RMI-data'!N:N,'RMI-data'!$J:$J,$J52,'RMI-data'!$I:$I,$I52),0)</f>
        <v>0</v>
      </c>
      <c r="O52" s="104">
        <f>IFERROR('RMI-data'!O48/SUMIFS('RMI-data'!O:O,'RMI-data'!$J:$J,$J52,'RMI-data'!$I:$I,$I52),0)</f>
        <v>0</v>
      </c>
      <c r="P52" s="104">
        <f>IFERROR('RMI-data'!P48/SUMIFS('RMI-data'!P:P,'RMI-data'!$J:$J,$J52,'RMI-data'!$I:$I,$I52),0)</f>
        <v>0</v>
      </c>
      <c r="Q52" s="104">
        <f>IFERROR('RMI-data'!Q48/SUMIFS('RMI-data'!Q:Q,'RMI-data'!$J:$J,$J52,'RMI-data'!$I:$I,$I52),0)</f>
        <v>0</v>
      </c>
      <c r="R52" s="104">
        <f>IFERROR('RMI-data'!R48/SUMIFS('RMI-data'!R:R,'RMI-data'!$J:$J,$J52,'RMI-data'!$I:$I,$I52),0)</f>
        <v>0</v>
      </c>
      <c r="S52" s="104">
        <f>IFERROR('RMI-data'!S48/SUMIFS('RMI-data'!S:S,'RMI-data'!$J:$J,$J52,'RMI-data'!$I:$I,$I52),0)</f>
        <v>0</v>
      </c>
      <c r="T52" s="104">
        <f>IFERROR('RMI-data'!T48/SUMIFS('RMI-data'!T:T,'RMI-data'!$J:$J,$J52,'RMI-data'!$I:$I,$I52),0)</f>
        <v>0</v>
      </c>
      <c r="U52" s="104">
        <f>IFERROR('RMI-data'!U48/SUMIFS('RMI-data'!U:U,'RMI-data'!$J:$J,$J52,'RMI-data'!$I:$I,$I52),0)</f>
        <v>0</v>
      </c>
      <c r="V52" s="104">
        <f>IFERROR('RMI-data'!V48/SUMIFS('RMI-data'!V:V,'RMI-data'!$J:$J,$J52,'RMI-data'!$I:$I,$I52),0)</f>
        <v>0</v>
      </c>
      <c r="W52" s="104">
        <f>IFERROR('RMI-data'!W48/SUMIFS('RMI-data'!W:W,'RMI-data'!$J:$J,$J52,'RMI-data'!$I:$I,$I52),0)</f>
        <v>0</v>
      </c>
      <c r="X52" s="104">
        <f>IFERROR('RMI-data'!X48/SUMIFS('RMI-data'!X:X,'RMI-data'!$J:$J,$J52,'RMI-data'!$I:$I,$I52),0)</f>
        <v>0</v>
      </c>
      <c r="Y52" s="104">
        <f>IFERROR('RMI-data'!Y48/SUMIFS('RMI-data'!Y:Y,'RMI-data'!$J:$J,$J52,'RMI-data'!$I:$I,$I52),0)</f>
        <v>0</v>
      </c>
      <c r="Z52" s="104">
        <f>IFERROR('RMI-data'!Z48/SUMIFS('RMI-data'!Z:Z,'RMI-data'!$J:$J,$J52,'RMI-data'!$I:$I,$I52),0)</f>
        <v>0</v>
      </c>
      <c r="AA52" s="104">
        <f>IFERROR('RMI-data'!AA48/SUMIFS('RMI-data'!AA:AA,'RMI-data'!$J:$J,$J52,'RMI-data'!$I:$I,$I52),0)</f>
        <v>0</v>
      </c>
      <c r="AB52" s="104">
        <f>IFERROR('RMI-data'!AB48/SUMIFS('RMI-data'!AB:AB,'RMI-data'!$J:$J,$J52,'RMI-data'!$I:$I,$I52),0)</f>
        <v>0</v>
      </c>
      <c r="AC52" s="104">
        <f>IFERROR('RMI-data'!AC48/SUMIFS('RMI-data'!AC:AC,'RMI-data'!$J:$J,$J52,'RMI-data'!$I:$I,$I52),0)</f>
        <v>0</v>
      </c>
      <c r="AD52" s="104">
        <f>IFERROR('RMI-data'!AD48/SUMIFS('RMI-data'!AD:AD,'RMI-data'!$J:$J,$J52,'RMI-data'!$I:$I,$I52),0)</f>
        <v>0</v>
      </c>
      <c r="AE52" s="104">
        <f>IFERROR('RMI-data'!AE48/SUMIFS('RMI-data'!AE:AE,'RMI-data'!$J:$J,$J52,'RMI-data'!$I:$I,$I52),0)</f>
        <v>0</v>
      </c>
      <c r="AF52" s="104">
        <f>IFERROR('RMI-data'!AF48/SUMIFS('RMI-data'!AF:AF,'RMI-data'!$J:$J,$J52,'RMI-data'!$I:$I,$I52),0)</f>
        <v>0</v>
      </c>
      <c r="AG52" s="104">
        <f>IFERROR('RMI-data'!AG48/SUMIFS('RMI-data'!AG:AG,'RMI-data'!$J:$J,$J52,'RMI-data'!$I:$I,$I52),0)</f>
        <v>0</v>
      </c>
      <c r="AH52" s="104">
        <f>IFERROR('RMI-data'!AH48/SUMIFS('RMI-data'!AH:AH,'RMI-data'!$J:$J,$J52,'RMI-data'!$I:$I,$I52),0)</f>
        <v>0</v>
      </c>
      <c r="AI52" s="104">
        <f>IFERROR('RMI-data'!AI48/SUMIFS('RMI-data'!AI:AI,'RMI-data'!$J:$J,$J52,'RMI-data'!$I:$I,$I52),0)</f>
        <v>0</v>
      </c>
      <c r="AJ52" s="104">
        <f>IFERROR('RMI-data'!AJ48/SUMIFS('RMI-data'!AJ:AJ,'RMI-data'!$J:$J,$J52,'RMI-data'!$I:$I,$I52),0)</f>
        <v>0</v>
      </c>
      <c r="AK52" s="104">
        <f>IFERROR('RMI-data'!AK48/SUMIFS('RMI-data'!AK:AK,'RMI-data'!$J:$J,$J52,'RMI-data'!$I:$I,$I52),0)</f>
        <v>0</v>
      </c>
      <c r="AL52" s="104">
        <f>IFERROR('RMI-data'!AL48/SUMIFS('RMI-data'!AL:AL,'RMI-data'!$J:$J,$J52,'RMI-data'!$I:$I,$I52),0)</f>
        <v>0</v>
      </c>
      <c r="AM52" s="104">
        <f>IFERROR('RMI-data'!AM48/SUMIFS('RMI-data'!AM:AM,'RMI-data'!$J:$J,$J52,'RMI-data'!$I:$I,$I52),0)</f>
        <v>0</v>
      </c>
      <c r="AN52" s="104">
        <f>IFERROR('RMI-data'!AN48/SUMIFS('RMI-data'!AN:AN,'RMI-data'!$J:$J,$J52,'RMI-data'!$I:$I,$I52),0)</f>
        <v>0</v>
      </c>
      <c r="AO52" s="104">
        <f>IFERROR('RMI-data'!AO48/SUMIFS('RMI-data'!AO:AO,'RMI-data'!$J:$J,$J52,'RMI-data'!$I:$I,$I52),0)</f>
        <v>0</v>
      </c>
      <c r="AP52" s="104">
        <f>IFERROR('RMI-data'!AP48/SUMIFS('RMI-data'!AP:AP,'RMI-data'!$J:$J,$J52,'RMI-data'!$I:$I,$I52),0)</f>
        <v>0</v>
      </c>
    </row>
    <row r="53" spans="1:42" ht="15.75" customHeight="1" x14ac:dyDescent="0.35">
      <c r="A53" s="51"/>
      <c r="B53" s="51"/>
      <c r="C53" s="51"/>
      <c r="D53" s="51"/>
      <c r="E53" s="51"/>
      <c r="F53" s="51"/>
      <c r="G53" s="51"/>
      <c r="H53" s="52" t="str">
        <f t="shared" si="3"/>
        <v>BCEU-urban-residential-appl</v>
      </c>
      <c r="I53" s="63" t="s">
        <v>536</v>
      </c>
      <c r="J53" s="18" t="s">
        <v>93</v>
      </c>
      <c r="K53" s="104">
        <f>IFERROR('RMI-data'!K49/SUMIFS('RMI-data'!K:K,'RMI-data'!$J:$J,$J53,'RMI-data'!$I:$I,$I53),0)</f>
        <v>0</v>
      </c>
      <c r="L53" s="104">
        <f>IFERROR('RMI-data'!L49/SUMIFS('RMI-data'!L:L,'RMI-data'!$J:$J,$J53,'RMI-data'!$I:$I,$I53),0)</f>
        <v>0</v>
      </c>
      <c r="M53" s="104">
        <f>IFERROR('RMI-data'!M49/SUMIFS('RMI-data'!M:M,'RMI-data'!$J:$J,$J53,'RMI-data'!$I:$I,$I53),0)</f>
        <v>0</v>
      </c>
      <c r="N53" s="104">
        <f>IFERROR('RMI-data'!N49/SUMIFS('RMI-data'!N:N,'RMI-data'!$J:$J,$J53,'RMI-data'!$I:$I,$I53),0)</f>
        <v>0</v>
      </c>
      <c r="O53" s="104">
        <f>IFERROR('RMI-data'!O49/SUMIFS('RMI-data'!O:O,'RMI-data'!$J:$J,$J53,'RMI-data'!$I:$I,$I53),0)</f>
        <v>0</v>
      </c>
      <c r="P53" s="104">
        <f>IFERROR('RMI-data'!P49/SUMIFS('RMI-data'!P:P,'RMI-data'!$J:$J,$J53,'RMI-data'!$I:$I,$I53),0)</f>
        <v>0</v>
      </c>
      <c r="Q53" s="104">
        <f>IFERROR('RMI-data'!Q49/SUMIFS('RMI-data'!Q:Q,'RMI-data'!$J:$J,$J53,'RMI-data'!$I:$I,$I53),0)</f>
        <v>0</v>
      </c>
      <c r="R53" s="104">
        <f>IFERROR('RMI-data'!R49/SUMIFS('RMI-data'!R:R,'RMI-data'!$J:$J,$J53,'RMI-data'!$I:$I,$I53),0)</f>
        <v>0</v>
      </c>
      <c r="S53" s="104">
        <f>IFERROR('RMI-data'!S49/SUMIFS('RMI-data'!S:S,'RMI-data'!$J:$J,$J53,'RMI-data'!$I:$I,$I53),0)</f>
        <v>0</v>
      </c>
      <c r="T53" s="104">
        <f>IFERROR('RMI-data'!T49/SUMIFS('RMI-data'!T:T,'RMI-data'!$J:$J,$J53,'RMI-data'!$I:$I,$I53),0)</f>
        <v>0</v>
      </c>
      <c r="U53" s="104">
        <f>IFERROR('RMI-data'!U49/SUMIFS('RMI-data'!U:U,'RMI-data'!$J:$J,$J53,'RMI-data'!$I:$I,$I53),0)</f>
        <v>0</v>
      </c>
      <c r="V53" s="104">
        <f>IFERROR('RMI-data'!V49/SUMIFS('RMI-data'!V:V,'RMI-data'!$J:$J,$J53,'RMI-data'!$I:$I,$I53),0)</f>
        <v>0</v>
      </c>
      <c r="W53" s="104">
        <f>IFERROR('RMI-data'!W49/SUMIFS('RMI-data'!W:W,'RMI-data'!$J:$J,$J53,'RMI-data'!$I:$I,$I53),0)</f>
        <v>0</v>
      </c>
      <c r="X53" s="104">
        <f>IFERROR('RMI-data'!X49/SUMIFS('RMI-data'!X:X,'RMI-data'!$J:$J,$J53,'RMI-data'!$I:$I,$I53),0)</f>
        <v>0</v>
      </c>
      <c r="Y53" s="104">
        <f>IFERROR('RMI-data'!Y49/SUMIFS('RMI-data'!Y:Y,'RMI-data'!$J:$J,$J53,'RMI-data'!$I:$I,$I53),0)</f>
        <v>0</v>
      </c>
      <c r="Z53" s="104">
        <f>IFERROR('RMI-data'!Z49/SUMIFS('RMI-data'!Z:Z,'RMI-data'!$J:$J,$J53,'RMI-data'!$I:$I,$I53),0)</f>
        <v>0</v>
      </c>
      <c r="AA53" s="104">
        <f>IFERROR('RMI-data'!AA49/SUMIFS('RMI-data'!AA:AA,'RMI-data'!$J:$J,$J53,'RMI-data'!$I:$I,$I53),0)</f>
        <v>0</v>
      </c>
      <c r="AB53" s="104">
        <f>IFERROR('RMI-data'!AB49/SUMIFS('RMI-data'!AB:AB,'RMI-data'!$J:$J,$J53,'RMI-data'!$I:$I,$I53),0)</f>
        <v>0</v>
      </c>
      <c r="AC53" s="104">
        <f>IFERROR('RMI-data'!AC49/SUMIFS('RMI-data'!AC:AC,'RMI-data'!$J:$J,$J53,'RMI-data'!$I:$I,$I53),0)</f>
        <v>0</v>
      </c>
      <c r="AD53" s="104">
        <f>IFERROR('RMI-data'!AD49/SUMIFS('RMI-data'!AD:AD,'RMI-data'!$J:$J,$J53,'RMI-data'!$I:$I,$I53),0)</f>
        <v>0</v>
      </c>
      <c r="AE53" s="104">
        <f>IFERROR('RMI-data'!AE49/SUMIFS('RMI-data'!AE:AE,'RMI-data'!$J:$J,$J53,'RMI-data'!$I:$I,$I53),0)</f>
        <v>0</v>
      </c>
      <c r="AF53" s="104">
        <f>IFERROR('RMI-data'!AF49/SUMIFS('RMI-data'!AF:AF,'RMI-data'!$J:$J,$J53,'RMI-data'!$I:$I,$I53),0)</f>
        <v>0</v>
      </c>
      <c r="AG53" s="104">
        <f>IFERROR('RMI-data'!AG49/SUMIFS('RMI-data'!AG:AG,'RMI-data'!$J:$J,$J53,'RMI-data'!$I:$I,$I53),0)</f>
        <v>0</v>
      </c>
      <c r="AH53" s="104">
        <f>IFERROR('RMI-data'!AH49/SUMIFS('RMI-data'!AH:AH,'RMI-data'!$J:$J,$J53,'RMI-data'!$I:$I,$I53),0)</f>
        <v>0</v>
      </c>
      <c r="AI53" s="104">
        <f>IFERROR('RMI-data'!AI49/SUMIFS('RMI-data'!AI:AI,'RMI-data'!$J:$J,$J53,'RMI-data'!$I:$I,$I53),0)</f>
        <v>0</v>
      </c>
      <c r="AJ53" s="104">
        <f>IFERROR('RMI-data'!AJ49/SUMIFS('RMI-data'!AJ:AJ,'RMI-data'!$J:$J,$J53,'RMI-data'!$I:$I,$I53),0)</f>
        <v>0</v>
      </c>
      <c r="AK53" s="104">
        <f>IFERROR('RMI-data'!AK49/SUMIFS('RMI-data'!AK:AK,'RMI-data'!$J:$J,$J53,'RMI-data'!$I:$I,$I53),0)</f>
        <v>0</v>
      </c>
      <c r="AL53" s="104">
        <f>IFERROR('RMI-data'!AL49/SUMIFS('RMI-data'!AL:AL,'RMI-data'!$J:$J,$J53,'RMI-data'!$I:$I,$I53),0)</f>
        <v>0</v>
      </c>
      <c r="AM53" s="104">
        <f>IFERROR('RMI-data'!AM49/SUMIFS('RMI-data'!AM:AM,'RMI-data'!$J:$J,$J53,'RMI-data'!$I:$I,$I53),0)</f>
        <v>0</v>
      </c>
      <c r="AN53" s="104">
        <f>IFERROR('RMI-data'!AN49/SUMIFS('RMI-data'!AN:AN,'RMI-data'!$J:$J,$J53,'RMI-data'!$I:$I,$I53),0)</f>
        <v>0</v>
      </c>
      <c r="AO53" s="104">
        <f>IFERROR('RMI-data'!AO49/SUMIFS('RMI-data'!AO:AO,'RMI-data'!$J:$J,$J53,'RMI-data'!$I:$I,$I53),0)</f>
        <v>0</v>
      </c>
      <c r="AP53" s="104">
        <f>IFERROR('RMI-data'!AP49/SUMIFS('RMI-data'!AP:AP,'RMI-data'!$J:$J,$J53,'RMI-data'!$I:$I,$I53),0)</f>
        <v>0</v>
      </c>
    </row>
    <row r="54" spans="1:42" ht="15.75" customHeight="1" x14ac:dyDescent="0.35">
      <c r="A54" s="51"/>
      <c r="B54" s="51"/>
      <c r="C54" s="51"/>
      <c r="D54" s="51"/>
      <c r="E54" s="51"/>
      <c r="F54" s="51"/>
      <c r="G54" s="51"/>
      <c r="H54" s="52" t="str">
        <f t="shared" si="3"/>
        <v>BCEU-urban-residential-appl</v>
      </c>
      <c r="I54" s="63" t="s">
        <v>536</v>
      </c>
      <c r="J54" s="18" t="s">
        <v>94</v>
      </c>
      <c r="K54" s="104">
        <f>IFERROR('RMI-data'!K50/SUMIFS('RMI-data'!K:K,'RMI-data'!$J:$J,$J54,'RMI-data'!$I:$I,$I54),0)</f>
        <v>0</v>
      </c>
      <c r="L54" s="104">
        <f>IFERROR('RMI-data'!L50/SUMIFS('RMI-data'!L:L,'RMI-data'!$J:$J,$J54,'RMI-data'!$I:$I,$I54),0)</f>
        <v>0</v>
      </c>
      <c r="M54" s="104">
        <f>IFERROR('RMI-data'!M50/SUMIFS('RMI-data'!M:M,'RMI-data'!$J:$J,$J54,'RMI-data'!$I:$I,$I54),0)</f>
        <v>0</v>
      </c>
      <c r="N54" s="104">
        <f>IFERROR('RMI-data'!N50/SUMIFS('RMI-data'!N:N,'RMI-data'!$J:$J,$J54,'RMI-data'!$I:$I,$I54),0)</f>
        <v>0</v>
      </c>
      <c r="O54" s="104">
        <f>IFERROR('RMI-data'!O50/SUMIFS('RMI-data'!O:O,'RMI-data'!$J:$J,$J54,'RMI-data'!$I:$I,$I54),0)</f>
        <v>0</v>
      </c>
      <c r="P54" s="104">
        <f>IFERROR('RMI-data'!P50/SUMIFS('RMI-data'!P:P,'RMI-data'!$J:$J,$J54,'RMI-data'!$I:$I,$I54),0)</f>
        <v>0</v>
      </c>
      <c r="Q54" s="104">
        <f>IFERROR('RMI-data'!Q50/SUMIFS('RMI-data'!Q:Q,'RMI-data'!$J:$J,$J54,'RMI-data'!$I:$I,$I54),0)</f>
        <v>0</v>
      </c>
      <c r="R54" s="104">
        <f>IFERROR('RMI-data'!R50/SUMIFS('RMI-data'!R:R,'RMI-data'!$J:$J,$J54,'RMI-data'!$I:$I,$I54),0)</f>
        <v>0</v>
      </c>
      <c r="S54" s="104">
        <f>IFERROR('RMI-data'!S50/SUMIFS('RMI-data'!S:S,'RMI-data'!$J:$J,$J54,'RMI-data'!$I:$I,$I54),0)</f>
        <v>0</v>
      </c>
      <c r="T54" s="104">
        <f>IFERROR('RMI-data'!T50/SUMIFS('RMI-data'!T:T,'RMI-data'!$J:$J,$J54,'RMI-data'!$I:$I,$I54),0)</f>
        <v>0</v>
      </c>
      <c r="U54" s="104">
        <f>IFERROR('RMI-data'!U50/SUMIFS('RMI-data'!U:U,'RMI-data'!$J:$J,$J54,'RMI-data'!$I:$I,$I54),0)</f>
        <v>0</v>
      </c>
      <c r="V54" s="104">
        <f>IFERROR('RMI-data'!V50/SUMIFS('RMI-data'!V:V,'RMI-data'!$J:$J,$J54,'RMI-data'!$I:$I,$I54),0)</f>
        <v>0</v>
      </c>
      <c r="W54" s="104">
        <f>IFERROR('RMI-data'!W50/SUMIFS('RMI-data'!W:W,'RMI-data'!$J:$J,$J54,'RMI-data'!$I:$I,$I54),0)</f>
        <v>0</v>
      </c>
      <c r="X54" s="104">
        <f>IFERROR('RMI-data'!X50/SUMIFS('RMI-data'!X:X,'RMI-data'!$J:$J,$J54,'RMI-data'!$I:$I,$I54),0)</f>
        <v>0</v>
      </c>
      <c r="Y54" s="104">
        <f>IFERROR('RMI-data'!Y50/SUMIFS('RMI-data'!Y:Y,'RMI-data'!$J:$J,$J54,'RMI-data'!$I:$I,$I54),0)</f>
        <v>0</v>
      </c>
      <c r="Z54" s="104">
        <f>IFERROR('RMI-data'!Z50/SUMIFS('RMI-data'!Z:Z,'RMI-data'!$J:$J,$J54,'RMI-data'!$I:$I,$I54),0)</f>
        <v>0</v>
      </c>
      <c r="AA54" s="104">
        <f>IFERROR('RMI-data'!AA50/SUMIFS('RMI-data'!AA:AA,'RMI-data'!$J:$J,$J54,'RMI-data'!$I:$I,$I54),0)</f>
        <v>0</v>
      </c>
      <c r="AB54" s="104">
        <f>IFERROR('RMI-data'!AB50/SUMIFS('RMI-data'!AB:AB,'RMI-data'!$J:$J,$J54,'RMI-data'!$I:$I,$I54),0)</f>
        <v>0</v>
      </c>
      <c r="AC54" s="104">
        <f>IFERROR('RMI-data'!AC50/SUMIFS('RMI-data'!AC:AC,'RMI-data'!$J:$J,$J54,'RMI-data'!$I:$I,$I54),0)</f>
        <v>0</v>
      </c>
      <c r="AD54" s="104">
        <f>IFERROR('RMI-data'!AD50/SUMIFS('RMI-data'!AD:AD,'RMI-data'!$J:$J,$J54,'RMI-data'!$I:$I,$I54),0)</f>
        <v>0</v>
      </c>
      <c r="AE54" s="104">
        <f>IFERROR('RMI-data'!AE50/SUMIFS('RMI-data'!AE:AE,'RMI-data'!$J:$J,$J54,'RMI-data'!$I:$I,$I54),0)</f>
        <v>0</v>
      </c>
      <c r="AF54" s="104">
        <f>IFERROR('RMI-data'!AF50/SUMIFS('RMI-data'!AF:AF,'RMI-data'!$J:$J,$J54,'RMI-data'!$I:$I,$I54),0)</f>
        <v>0</v>
      </c>
      <c r="AG54" s="104">
        <f>IFERROR('RMI-data'!AG50/SUMIFS('RMI-data'!AG:AG,'RMI-data'!$J:$J,$J54,'RMI-data'!$I:$I,$I54),0)</f>
        <v>0</v>
      </c>
      <c r="AH54" s="104">
        <f>IFERROR('RMI-data'!AH50/SUMIFS('RMI-data'!AH:AH,'RMI-data'!$J:$J,$J54,'RMI-data'!$I:$I,$I54),0)</f>
        <v>0</v>
      </c>
      <c r="AI54" s="104">
        <f>IFERROR('RMI-data'!AI50/SUMIFS('RMI-data'!AI:AI,'RMI-data'!$J:$J,$J54,'RMI-data'!$I:$I,$I54),0)</f>
        <v>0</v>
      </c>
      <c r="AJ54" s="104">
        <f>IFERROR('RMI-data'!AJ50/SUMIFS('RMI-data'!AJ:AJ,'RMI-data'!$J:$J,$J54,'RMI-data'!$I:$I,$I54),0)</f>
        <v>0</v>
      </c>
      <c r="AK54" s="104">
        <f>IFERROR('RMI-data'!AK50/SUMIFS('RMI-data'!AK:AK,'RMI-data'!$J:$J,$J54,'RMI-data'!$I:$I,$I54),0)</f>
        <v>0</v>
      </c>
      <c r="AL54" s="104">
        <f>IFERROR('RMI-data'!AL50/SUMIFS('RMI-data'!AL:AL,'RMI-data'!$J:$J,$J54,'RMI-data'!$I:$I,$I54),0)</f>
        <v>0</v>
      </c>
      <c r="AM54" s="104">
        <f>IFERROR('RMI-data'!AM50/SUMIFS('RMI-data'!AM:AM,'RMI-data'!$J:$J,$J54,'RMI-data'!$I:$I,$I54),0)</f>
        <v>0</v>
      </c>
      <c r="AN54" s="104">
        <f>IFERROR('RMI-data'!AN50/SUMIFS('RMI-data'!AN:AN,'RMI-data'!$J:$J,$J54,'RMI-data'!$I:$I,$I54),0)</f>
        <v>0</v>
      </c>
      <c r="AO54" s="104">
        <f>IFERROR('RMI-data'!AO50/SUMIFS('RMI-data'!AO:AO,'RMI-data'!$J:$J,$J54,'RMI-data'!$I:$I,$I54),0)</f>
        <v>0</v>
      </c>
      <c r="AP54" s="104">
        <f>IFERROR('RMI-data'!AP50/SUMIFS('RMI-data'!AP:AP,'RMI-data'!$J:$J,$J54,'RMI-data'!$I:$I,$I54),0)</f>
        <v>0</v>
      </c>
    </row>
    <row r="55" spans="1:42" ht="15.75" customHeight="1" x14ac:dyDescent="0.35">
      <c r="A55" s="51"/>
      <c r="B55" s="51"/>
      <c r="C55" s="51"/>
      <c r="D55" s="51"/>
      <c r="E55" s="51"/>
      <c r="F55" s="51"/>
      <c r="G55" s="52" t="s">
        <v>494</v>
      </c>
      <c r="H55" s="52" t="str">
        <f t="shared" si="3"/>
        <v>BCEU-urban-residential-appl</v>
      </c>
      <c r="I55" s="63" t="s">
        <v>536</v>
      </c>
      <c r="J55" s="119" t="s">
        <v>95</v>
      </c>
      <c r="K55" s="120">
        <f>IFERROR('RMI-data'!K51/SUMIFS('RMI-data'!K:K,'RMI-data'!$J:$J,$J55,'RMI-data'!$I:$I,$I55),0)</f>
        <v>0.31704821758719587</v>
      </c>
      <c r="L55" s="104">
        <f>IFERROR('RMI-data'!L51/SUMIFS('RMI-data'!L:L,'RMI-data'!$J:$J,$J55,'RMI-data'!$I:$I,$I55),0)</f>
        <v>0.3010635436029348</v>
      </c>
      <c r="M55" s="104">
        <f>IFERROR('RMI-data'!M51/SUMIFS('RMI-data'!M:M,'RMI-data'!$J:$J,$J55,'RMI-data'!$I:$I,$I55),0)</f>
        <v>0.28721825906734005</v>
      </c>
      <c r="N55" s="104">
        <f>IFERROR('RMI-data'!N51/SUMIFS('RMI-data'!N:N,'RMI-data'!$J:$J,$J55,'RMI-data'!$I:$I,$I55),0)</f>
        <v>0.27552787990465993</v>
      </c>
      <c r="O55" s="104">
        <f>IFERROR('RMI-data'!O51/SUMIFS('RMI-data'!O:O,'RMI-data'!$J:$J,$J55,'RMI-data'!$I:$I,$I55),0)</f>
        <v>0.26597302046899057</v>
      </c>
      <c r="P55" s="104">
        <f>IFERROR('RMI-data'!P51/SUMIFS('RMI-data'!P:P,'RMI-data'!$J:$J,$J55,'RMI-data'!$I:$I,$I55),0)</f>
        <v>0.25805354390274093</v>
      </c>
      <c r="Q55" s="104">
        <f>IFERROR('RMI-data'!Q51/SUMIFS('RMI-data'!Q:Q,'RMI-data'!$J:$J,$J55,'RMI-data'!$I:$I,$I55),0)</f>
        <v>0.2517216469773752</v>
      </c>
      <c r="R55" s="104">
        <f>IFERROR('RMI-data'!R51/SUMIFS('RMI-data'!R:R,'RMI-data'!$J:$J,$J55,'RMI-data'!$I:$I,$I55),0)</f>
        <v>0.24666339229630918</v>
      </c>
      <c r="S55" s="104">
        <f>IFERROR('RMI-data'!S51/SUMIFS('RMI-data'!S:S,'RMI-data'!$J:$J,$J55,'RMI-data'!$I:$I,$I55),0)</f>
        <v>0.24241912697104392</v>
      </c>
      <c r="T55" s="104">
        <f>IFERROR('RMI-data'!T51/SUMIFS('RMI-data'!T:T,'RMI-data'!$J:$J,$J55,'RMI-data'!$I:$I,$I55),0)</f>
        <v>0.23895655363753091</v>
      </c>
      <c r="U55" s="104">
        <f>IFERROR('RMI-data'!U51/SUMIFS('RMI-data'!U:U,'RMI-data'!$J:$J,$J55,'RMI-data'!$I:$I,$I55),0)</f>
        <v>0.23625192338145382</v>
      </c>
      <c r="V55" s="104">
        <f>IFERROR('RMI-data'!V51/SUMIFS('RMI-data'!V:V,'RMI-data'!$J:$J,$J55,'RMI-data'!$I:$I,$I55),0)</f>
        <v>0.23376077490533029</v>
      </c>
      <c r="W55" s="104">
        <f>IFERROR('RMI-data'!W51/SUMIFS('RMI-data'!W:W,'RMI-data'!$J:$J,$J55,'RMI-data'!$I:$I,$I55),0)</f>
        <v>0.23167237613910624</v>
      </c>
      <c r="X55" s="104">
        <f>IFERROR('RMI-data'!X51/SUMIFS('RMI-data'!X:X,'RMI-data'!$J:$J,$J55,'RMI-data'!$I:$I,$I55),0)</f>
        <v>0.22984202123711961</v>
      </c>
      <c r="Y55" s="104">
        <f>IFERROR('RMI-data'!Y51/SUMIFS('RMI-data'!Y:Y,'RMI-data'!$J:$J,$J55,'RMI-data'!$I:$I,$I55),0)</f>
        <v>0.22837354615009076</v>
      </c>
      <c r="Z55" s="104">
        <f>IFERROR('RMI-data'!Z51/SUMIFS('RMI-data'!Z:Z,'RMI-data'!$J:$J,$J55,'RMI-data'!$I:$I,$I55),0)</f>
        <v>0.22688816628245431</v>
      </c>
      <c r="AA55" s="104">
        <f>IFERROR('RMI-data'!AA51/SUMIFS('RMI-data'!AA:AA,'RMI-data'!$J:$J,$J55,'RMI-data'!$I:$I,$I55),0)</f>
        <v>0.22569145207206906</v>
      </c>
      <c r="AB55" s="104">
        <f>IFERROR('RMI-data'!AB51/SUMIFS('RMI-data'!AB:AB,'RMI-data'!$J:$J,$J55,'RMI-data'!$I:$I,$I55),0)</f>
        <v>0.22478385445474242</v>
      </c>
      <c r="AC55" s="104">
        <f>IFERROR('RMI-data'!AC51/SUMIFS('RMI-data'!AC:AC,'RMI-data'!$J:$J,$J55,'RMI-data'!$I:$I,$I55),0)</f>
        <v>0.22379019177926174</v>
      </c>
      <c r="AD55" s="104">
        <f>IFERROR('RMI-data'!AD51/SUMIFS('RMI-data'!AD:AD,'RMI-data'!$J:$J,$J55,'RMI-data'!$I:$I,$I55),0)</f>
        <v>0.22297948515281613</v>
      </c>
      <c r="AE55" s="104">
        <f>IFERROR('RMI-data'!AE51/SUMIFS('RMI-data'!AE:AE,'RMI-data'!$J:$J,$J55,'RMI-data'!$I:$I,$I55),0)</f>
        <v>0.22226776441766324</v>
      </c>
      <c r="AF55" s="104">
        <f>IFERROR('RMI-data'!AF51/SUMIFS('RMI-data'!AF:AF,'RMI-data'!$J:$J,$J55,'RMI-data'!$I:$I,$I55),0)</f>
        <v>0.22154787064396114</v>
      </c>
      <c r="AG55" s="104">
        <f>IFERROR('RMI-data'!AG51/SUMIFS('RMI-data'!AG:AG,'RMI-data'!$J:$J,$J55,'RMI-data'!$I:$I,$I55),0)</f>
        <v>0.22222264080162221</v>
      </c>
      <c r="AH55" s="104">
        <f>IFERROR('RMI-data'!AH51/SUMIFS('RMI-data'!AH:AH,'RMI-data'!$J:$J,$J55,'RMI-data'!$I:$I,$I55),0)</f>
        <v>0.2228454409383526</v>
      </c>
      <c r="AI55" s="104">
        <f>IFERROR('RMI-data'!AI51/SUMIFS('RMI-data'!AI:AI,'RMI-data'!$J:$J,$J55,'RMI-data'!$I:$I,$I55),0)</f>
        <v>0.22330597623591864</v>
      </c>
      <c r="AJ55" s="104">
        <f>IFERROR('RMI-data'!AJ51/SUMIFS('RMI-data'!AJ:AJ,'RMI-data'!$J:$J,$J55,'RMI-data'!$I:$I,$I55),0)</f>
        <v>0.22382173217792012</v>
      </c>
      <c r="AK55" s="104">
        <f>IFERROR('RMI-data'!AK51/SUMIFS('RMI-data'!AK:AK,'RMI-data'!$J:$J,$J55,'RMI-data'!$I:$I,$I55),0)</f>
        <v>0.2243011094150999</v>
      </c>
      <c r="AL55" s="104">
        <f>IFERROR('RMI-data'!AL51/SUMIFS('RMI-data'!AL:AL,'RMI-data'!$J:$J,$J55,'RMI-data'!$I:$I,$I55),0)</f>
        <v>0.22477162483151167</v>
      </c>
      <c r="AM55" s="104">
        <f>IFERROR('RMI-data'!AM51/SUMIFS('RMI-data'!AM:AM,'RMI-data'!$J:$J,$J55,'RMI-data'!$I:$I,$I55),0)</f>
        <v>0.22526630449112053</v>
      </c>
      <c r="AN55" s="104">
        <f>IFERROR('RMI-data'!AN51/SUMIFS('RMI-data'!AN:AN,'RMI-data'!$J:$J,$J55,'RMI-data'!$I:$I,$I55),0)</f>
        <v>0.22580353162577704</v>
      </c>
      <c r="AO55" s="104">
        <f>IFERROR('RMI-data'!AO51/SUMIFS('RMI-data'!AO:AO,'RMI-data'!$J:$J,$J55,'RMI-data'!$I:$I,$I55),0)</f>
        <v>0.22640107170129051</v>
      </c>
      <c r="AP55" s="104">
        <f>IFERROR('RMI-data'!AP51/SUMIFS('RMI-data'!AP:AP,'RMI-data'!$J:$J,$J55,'RMI-data'!$I:$I,$I55),0)</f>
        <v>0.22706502913896065</v>
      </c>
    </row>
    <row r="56" spans="1:42" ht="15.75" customHeight="1" x14ac:dyDescent="0.35">
      <c r="A56" s="51"/>
      <c r="B56" s="51"/>
      <c r="C56" s="51"/>
      <c r="D56" s="51"/>
      <c r="E56" s="51"/>
      <c r="F56" s="51"/>
      <c r="G56" s="51"/>
      <c r="H56" s="52" t="str">
        <f t="shared" si="3"/>
        <v>BCEU-urban-residential-appl</v>
      </c>
      <c r="I56" s="63" t="s">
        <v>536</v>
      </c>
      <c r="J56" s="18" t="s">
        <v>96</v>
      </c>
      <c r="K56" s="104">
        <f>IFERROR('RMI-data'!K52/SUMIFS('RMI-data'!K:K,'RMI-data'!$J:$J,$J56,'RMI-data'!$I:$I,$I56),0)</f>
        <v>0</v>
      </c>
      <c r="L56" s="104">
        <f>IFERROR('RMI-data'!L52/SUMIFS('RMI-data'!L:L,'RMI-data'!$J:$J,$J56,'RMI-data'!$I:$I,$I56),0)</f>
        <v>0</v>
      </c>
      <c r="M56" s="104">
        <f>IFERROR('RMI-data'!M52/SUMIFS('RMI-data'!M:M,'RMI-data'!$J:$J,$J56,'RMI-data'!$I:$I,$I56),0)</f>
        <v>0</v>
      </c>
      <c r="N56" s="104">
        <f>IFERROR('RMI-data'!N52/SUMIFS('RMI-data'!N:N,'RMI-data'!$J:$J,$J56,'RMI-data'!$I:$I,$I56),0)</f>
        <v>0</v>
      </c>
      <c r="O56" s="104">
        <f>IFERROR('RMI-data'!O52/SUMIFS('RMI-data'!O:O,'RMI-data'!$J:$J,$J56,'RMI-data'!$I:$I,$I56),0)</f>
        <v>0</v>
      </c>
      <c r="P56" s="104">
        <f>IFERROR('RMI-data'!P52/SUMIFS('RMI-data'!P:P,'RMI-data'!$J:$J,$J56,'RMI-data'!$I:$I,$I56),0)</f>
        <v>0</v>
      </c>
      <c r="Q56" s="104">
        <f>IFERROR('RMI-data'!Q52/SUMIFS('RMI-data'!Q:Q,'RMI-data'!$J:$J,$J56,'RMI-data'!$I:$I,$I56),0)</f>
        <v>0</v>
      </c>
      <c r="R56" s="104">
        <f>IFERROR('RMI-data'!R52/SUMIFS('RMI-data'!R:R,'RMI-data'!$J:$J,$J56,'RMI-data'!$I:$I,$I56),0)</f>
        <v>0</v>
      </c>
      <c r="S56" s="104">
        <f>IFERROR('RMI-data'!S52/SUMIFS('RMI-data'!S:S,'RMI-data'!$J:$J,$J56,'RMI-data'!$I:$I,$I56),0)</f>
        <v>0</v>
      </c>
      <c r="T56" s="104">
        <f>IFERROR('RMI-data'!T52/SUMIFS('RMI-data'!T:T,'RMI-data'!$J:$J,$J56,'RMI-data'!$I:$I,$I56),0)</f>
        <v>0</v>
      </c>
      <c r="U56" s="104">
        <f>IFERROR('RMI-data'!U52/SUMIFS('RMI-data'!U:U,'RMI-data'!$J:$J,$J56,'RMI-data'!$I:$I,$I56),0)</f>
        <v>0</v>
      </c>
      <c r="V56" s="104">
        <f>IFERROR('RMI-data'!V52/SUMIFS('RMI-data'!V:V,'RMI-data'!$J:$J,$J56,'RMI-data'!$I:$I,$I56),0)</f>
        <v>0</v>
      </c>
      <c r="W56" s="104">
        <f>IFERROR('RMI-data'!W52/SUMIFS('RMI-data'!W:W,'RMI-data'!$J:$J,$J56,'RMI-data'!$I:$I,$I56),0)</f>
        <v>0</v>
      </c>
      <c r="X56" s="104">
        <f>IFERROR('RMI-data'!X52/SUMIFS('RMI-data'!X:X,'RMI-data'!$J:$J,$J56,'RMI-data'!$I:$I,$I56),0)</f>
        <v>0</v>
      </c>
      <c r="Y56" s="104">
        <f>IFERROR('RMI-data'!Y52/SUMIFS('RMI-data'!Y:Y,'RMI-data'!$J:$J,$J56,'RMI-data'!$I:$I,$I56),0)</f>
        <v>0</v>
      </c>
      <c r="Z56" s="104">
        <f>IFERROR('RMI-data'!Z52/SUMIFS('RMI-data'!Z:Z,'RMI-data'!$J:$J,$J56,'RMI-data'!$I:$I,$I56),0)</f>
        <v>0</v>
      </c>
      <c r="AA56" s="104">
        <f>IFERROR('RMI-data'!AA52/SUMIFS('RMI-data'!AA:AA,'RMI-data'!$J:$J,$J56,'RMI-data'!$I:$I,$I56),0)</f>
        <v>0</v>
      </c>
      <c r="AB56" s="104">
        <f>IFERROR('RMI-data'!AB52/SUMIFS('RMI-data'!AB:AB,'RMI-data'!$J:$J,$J56,'RMI-data'!$I:$I,$I56),0)</f>
        <v>0</v>
      </c>
      <c r="AC56" s="104">
        <f>IFERROR('RMI-data'!AC52/SUMIFS('RMI-data'!AC:AC,'RMI-data'!$J:$J,$J56,'RMI-data'!$I:$I,$I56),0)</f>
        <v>0</v>
      </c>
      <c r="AD56" s="104">
        <f>IFERROR('RMI-data'!AD52/SUMIFS('RMI-data'!AD:AD,'RMI-data'!$J:$J,$J56,'RMI-data'!$I:$I,$I56),0)</f>
        <v>0</v>
      </c>
      <c r="AE56" s="104">
        <f>IFERROR('RMI-data'!AE52/SUMIFS('RMI-data'!AE:AE,'RMI-data'!$J:$J,$J56,'RMI-data'!$I:$I,$I56),0)</f>
        <v>0</v>
      </c>
      <c r="AF56" s="104">
        <f>IFERROR('RMI-data'!AF52/SUMIFS('RMI-data'!AF:AF,'RMI-data'!$J:$J,$J56,'RMI-data'!$I:$I,$I56),0)</f>
        <v>0</v>
      </c>
      <c r="AG56" s="104">
        <f>IFERROR('RMI-data'!AG52/SUMIFS('RMI-data'!AG:AG,'RMI-data'!$J:$J,$J56,'RMI-data'!$I:$I,$I56),0)</f>
        <v>0</v>
      </c>
      <c r="AH56" s="104">
        <f>IFERROR('RMI-data'!AH52/SUMIFS('RMI-data'!AH:AH,'RMI-data'!$J:$J,$J56,'RMI-data'!$I:$I,$I56),0)</f>
        <v>0</v>
      </c>
      <c r="AI56" s="104">
        <f>IFERROR('RMI-data'!AI52/SUMIFS('RMI-data'!AI:AI,'RMI-data'!$J:$J,$J56,'RMI-data'!$I:$I,$I56),0)</f>
        <v>0</v>
      </c>
      <c r="AJ56" s="104">
        <f>IFERROR('RMI-data'!AJ52/SUMIFS('RMI-data'!AJ:AJ,'RMI-data'!$J:$J,$J56,'RMI-data'!$I:$I,$I56),0)</f>
        <v>0</v>
      </c>
      <c r="AK56" s="104">
        <f>IFERROR('RMI-data'!AK52/SUMIFS('RMI-data'!AK:AK,'RMI-data'!$J:$J,$J56,'RMI-data'!$I:$I,$I56),0)</f>
        <v>0</v>
      </c>
      <c r="AL56" s="104">
        <f>IFERROR('RMI-data'!AL52/SUMIFS('RMI-data'!AL:AL,'RMI-data'!$J:$J,$J56,'RMI-data'!$I:$I,$I56),0)</f>
        <v>0</v>
      </c>
      <c r="AM56" s="104">
        <f>IFERROR('RMI-data'!AM52/SUMIFS('RMI-data'!AM:AM,'RMI-data'!$J:$J,$J56,'RMI-data'!$I:$I,$I56),0)</f>
        <v>0</v>
      </c>
      <c r="AN56" s="104">
        <f>IFERROR('RMI-data'!AN52/SUMIFS('RMI-data'!AN:AN,'RMI-data'!$J:$J,$J56,'RMI-data'!$I:$I,$I56),0)</f>
        <v>0</v>
      </c>
      <c r="AO56" s="104">
        <f>IFERROR('RMI-data'!AO52/SUMIFS('RMI-data'!AO:AO,'RMI-data'!$J:$J,$J56,'RMI-data'!$I:$I,$I56),0)</f>
        <v>0</v>
      </c>
      <c r="AP56" s="104">
        <f>IFERROR('RMI-data'!AP52/SUMIFS('RMI-data'!AP:AP,'RMI-data'!$J:$J,$J56,'RMI-data'!$I:$I,$I56),0)</f>
        <v>0</v>
      </c>
    </row>
    <row r="57" spans="1:42" ht="15.75" customHeight="1" x14ac:dyDescent="0.35">
      <c r="A57" s="51"/>
      <c r="B57" s="51"/>
      <c r="C57" s="51"/>
      <c r="D57" s="51"/>
      <c r="E57" s="51"/>
      <c r="F57" s="51"/>
      <c r="G57" s="51"/>
      <c r="H57" s="52" t="str">
        <f t="shared" si="3"/>
        <v>BCEU-urban-residential-appl</v>
      </c>
      <c r="I57" s="63" t="s">
        <v>536</v>
      </c>
      <c r="J57" s="51"/>
      <c r="K57" s="51"/>
      <c r="L57" s="51"/>
      <c r="M57" s="51"/>
      <c r="N57" s="51"/>
      <c r="AO57" s="51"/>
      <c r="AP57" s="51"/>
    </row>
    <row r="58" spans="1:42" ht="15.75" customHeight="1" x14ac:dyDescent="0.35">
      <c r="A58" s="51"/>
      <c r="B58" s="51"/>
      <c r="C58" s="51"/>
      <c r="D58" s="51"/>
      <c r="E58" s="51"/>
      <c r="F58" s="51"/>
      <c r="G58" s="51"/>
      <c r="H58" s="18" t="s">
        <v>496</v>
      </c>
      <c r="I58" s="63" t="s">
        <v>536</v>
      </c>
      <c r="J58" s="51"/>
      <c r="K58" s="51"/>
      <c r="L58" s="51"/>
      <c r="M58" s="51"/>
      <c r="N58" s="51"/>
      <c r="AO58" s="51"/>
      <c r="AP58" s="51"/>
    </row>
    <row r="59" spans="1:42" ht="15.75" customHeight="1" x14ac:dyDescent="0.35">
      <c r="A59" s="51"/>
      <c r="B59" s="51"/>
      <c r="C59" s="51"/>
      <c r="D59" s="51"/>
      <c r="E59" s="51"/>
      <c r="F59" s="51"/>
      <c r="G59" s="51"/>
      <c r="H59" s="51" t="str">
        <f>H58</f>
        <v>BCEU-urban-residential-other</v>
      </c>
      <c r="I59" s="63" t="s">
        <v>536</v>
      </c>
      <c r="J59" s="18" t="s">
        <v>1</v>
      </c>
      <c r="K59" s="18">
        <v>2019</v>
      </c>
      <c r="L59" s="18">
        <v>2020</v>
      </c>
      <c r="M59" s="18">
        <v>2021</v>
      </c>
      <c r="N59" s="18">
        <v>2022</v>
      </c>
      <c r="O59" s="18">
        <v>2023</v>
      </c>
      <c r="P59" s="18">
        <v>2024</v>
      </c>
      <c r="Q59" s="18">
        <v>2025</v>
      </c>
      <c r="R59" s="18">
        <v>2026</v>
      </c>
      <c r="S59" s="18">
        <v>2027</v>
      </c>
      <c r="T59" s="18">
        <v>2028</v>
      </c>
      <c r="U59" s="18">
        <v>2029</v>
      </c>
      <c r="V59" s="18">
        <v>2030</v>
      </c>
      <c r="W59" s="18">
        <v>2031</v>
      </c>
      <c r="X59" s="18">
        <v>2032</v>
      </c>
      <c r="Y59" s="18">
        <v>2033</v>
      </c>
      <c r="Z59" s="18">
        <v>2034</v>
      </c>
      <c r="AA59" s="18">
        <v>2035</v>
      </c>
      <c r="AB59" s="18">
        <v>2036</v>
      </c>
      <c r="AC59" s="18">
        <v>2037</v>
      </c>
      <c r="AD59" s="18">
        <v>2038</v>
      </c>
      <c r="AE59" s="18">
        <v>2039</v>
      </c>
      <c r="AF59" s="18">
        <v>2040</v>
      </c>
      <c r="AG59" s="18">
        <v>2041</v>
      </c>
      <c r="AH59" s="18">
        <v>2042</v>
      </c>
      <c r="AI59" s="18">
        <v>2043</v>
      </c>
      <c r="AJ59" s="18">
        <v>2044</v>
      </c>
      <c r="AK59" s="18">
        <v>2045</v>
      </c>
      <c r="AL59" s="18">
        <v>2046</v>
      </c>
      <c r="AM59" s="18">
        <v>2047</v>
      </c>
      <c r="AN59" s="18">
        <v>2048</v>
      </c>
      <c r="AO59" s="18">
        <v>2049</v>
      </c>
      <c r="AP59" s="18">
        <v>2050</v>
      </c>
    </row>
    <row r="60" spans="1:42" ht="15.75" customHeight="1" x14ac:dyDescent="0.35">
      <c r="A60" s="51"/>
      <c r="B60" s="51"/>
      <c r="C60" s="51"/>
      <c r="D60" s="51"/>
      <c r="E60" s="51"/>
      <c r="F60" s="52" t="s">
        <v>497</v>
      </c>
      <c r="G60" s="52" t="s">
        <v>498</v>
      </c>
      <c r="H60" s="52" t="str">
        <f>H59</f>
        <v>BCEU-urban-residential-other</v>
      </c>
      <c r="I60" s="63" t="s">
        <v>536</v>
      </c>
      <c r="J60" s="18" t="s">
        <v>2</v>
      </c>
      <c r="K60" s="104">
        <f>IFERROR('RMI-data'!K56/SUMIFS('RMI-data'!K:K,'RMI-data'!$J:$J,$J60,'RMI-data'!$I:$I,$I60),0)</f>
        <v>0.41214823100172698</v>
      </c>
      <c r="L60" s="104">
        <f>IFERROR('RMI-data'!L56/SUMIFS('RMI-data'!L:L,'RMI-data'!$J:$J,$J60,'RMI-data'!$I:$I,$I60),0)</f>
        <v>0.40810900586695054</v>
      </c>
      <c r="M60" s="104">
        <f>IFERROR('RMI-data'!M56/SUMIFS('RMI-data'!M:M,'RMI-data'!$J:$J,$J60,'RMI-data'!$I:$I,$I60),0)</f>
        <v>0.403104820918393</v>
      </c>
      <c r="N60" s="104">
        <f>IFERROR('RMI-data'!N56/SUMIFS('RMI-data'!N:N,'RMI-data'!$J:$J,$J60,'RMI-data'!$I:$I,$I60),0)</f>
        <v>0.39749751366550762</v>
      </c>
      <c r="O60" s="104">
        <f>IFERROR('RMI-data'!O56/SUMIFS('RMI-data'!O:O,'RMI-data'!$J:$J,$J60,'RMI-data'!$I:$I,$I60),0)</f>
        <v>0.38946955929417471</v>
      </c>
      <c r="P60" s="104">
        <f>IFERROR('RMI-data'!P56/SUMIFS('RMI-data'!P:P,'RMI-data'!$J:$J,$J60,'RMI-data'!$I:$I,$I60),0)</f>
        <v>0.38275778920253223</v>
      </c>
      <c r="Q60" s="104">
        <f>IFERROR('RMI-data'!Q56/SUMIFS('RMI-data'!Q:Q,'RMI-data'!$J:$J,$J60,'RMI-data'!$I:$I,$I60),0)</f>
        <v>0.37618118308021647</v>
      </c>
      <c r="R60" s="104">
        <f>IFERROR('RMI-data'!R56/SUMIFS('RMI-data'!R:R,'RMI-data'!$J:$J,$J60,'RMI-data'!$I:$I,$I60),0)</f>
        <v>0.36804375026104147</v>
      </c>
      <c r="S60" s="104">
        <f>IFERROR('RMI-data'!S56/SUMIFS('RMI-data'!S:S,'RMI-data'!$J:$J,$J60,'RMI-data'!$I:$I,$I60),0)</f>
        <v>0.36000858095180949</v>
      </c>
      <c r="T60" s="104">
        <f>IFERROR('RMI-data'!T56/SUMIFS('RMI-data'!T:T,'RMI-data'!$J:$J,$J60,'RMI-data'!$I:$I,$I60),0)</f>
        <v>0.35253667620110352</v>
      </c>
      <c r="U60" s="104">
        <f>IFERROR('RMI-data'!U56/SUMIFS('RMI-data'!U:U,'RMI-data'!$J:$J,$J60,'RMI-data'!$I:$I,$I60),0)</f>
        <v>0.34514365340200265</v>
      </c>
      <c r="V60" s="104">
        <f>IFERROR('RMI-data'!V56/SUMIFS('RMI-data'!V:V,'RMI-data'!$J:$J,$J60,'RMI-data'!$I:$I,$I60),0)</f>
        <v>0.33709022329701716</v>
      </c>
      <c r="W60" s="104">
        <f>IFERROR('RMI-data'!W56/SUMIFS('RMI-data'!W:W,'RMI-data'!$J:$J,$J60,'RMI-data'!$I:$I,$I60),0)</f>
        <v>0.32815946911194865</v>
      </c>
      <c r="X60" s="104">
        <f>IFERROR('RMI-data'!X56/SUMIFS('RMI-data'!X:X,'RMI-data'!$J:$J,$J60,'RMI-data'!$I:$I,$I60),0)</f>
        <v>0.31883095963740327</v>
      </c>
      <c r="Y60" s="104">
        <f>IFERROR('RMI-data'!Y56/SUMIFS('RMI-data'!Y:Y,'RMI-data'!$J:$J,$J60,'RMI-data'!$I:$I,$I60),0)</f>
        <v>0.30973737824309833</v>
      </c>
      <c r="Z60" s="104">
        <f>IFERROR('RMI-data'!Z56/SUMIFS('RMI-data'!Z:Z,'RMI-data'!$J:$J,$J60,'RMI-data'!$I:$I,$I60),0)</f>
        <v>0.30096523001662306</v>
      </c>
      <c r="AA60" s="104">
        <f>IFERROR('RMI-data'!AA56/SUMIFS('RMI-data'!AA:AA,'RMI-data'!$J:$J,$J60,'RMI-data'!$I:$I,$I60),0)</f>
        <v>0.29226900669502576</v>
      </c>
      <c r="AB60" s="104">
        <f>IFERROR('RMI-data'!AB56/SUMIFS('RMI-data'!AB:AB,'RMI-data'!$J:$J,$J60,'RMI-data'!$I:$I,$I60),0)</f>
        <v>0.28356322024865438</v>
      </c>
      <c r="AC60" s="104">
        <f>IFERROR('RMI-data'!AC56/SUMIFS('RMI-data'!AC:AC,'RMI-data'!$J:$J,$J60,'RMI-data'!$I:$I,$I60),0)</f>
        <v>0.2747134543940421</v>
      </c>
      <c r="AD60" s="104">
        <f>IFERROR('RMI-data'!AD56/SUMIFS('RMI-data'!AD:AD,'RMI-data'!$J:$J,$J60,'RMI-data'!$I:$I,$I60),0)</f>
        <v>0.26583945377570284</v>
      </c>
      <c r="AE60" s="104">
        <f>IFERROR('RMI-data'!AE56/SUMIFS('RMI-data'!AE:AE,'RMI-data'!$J:$J,$J60,'RMI-data'!$I:$I,$I60),0)</f>
        <v>0.25663084340624803</v>
      </c>
      <c r="AF60" s="104">
        <f>IFERROR('RMI-data'!AF56/SUMIFS('RMI-data'!AF:AF,'RMI-data'!$J:$J,$J60,'RMI-data'!$I:$I,$I60),0)</f>
        <v>0.24687301045599563</v>
      </c>
      <c r="AG60" s="104">
        <f>IFERROR('RMI-data'!AG56/SUMIFS('RMI-data'!AG:AG,'RMI-data'!$J:$J,$J60,'RMI-data'!$I:$I,$I60),0)</f>
        <v>0.23604828992130666</v>
      </c>
      <c r="AH60" s="104">
        <f>IFERROR('RMI-data'!AH56/SUMIFS('RMI-data'!AH:AH,'RMI-data'!$J:$J,$J60,'RMI-data'!$I:$I,$I60),0)</f>
        <v>0.22487410636579333</v>
      </c>
      <c r="AI60" s="104">
        <f>IFERROR('RMI-data'!AI56/SUMIFS('RMI-data'!AI:AI,'RMI-data'!$J:$J,$J60,'RMI-data'!$I:$I,$I60),0)</f>
        <v>0.2135925182158549</v>
      </c>
      <c r="AJ60" s="104">
        <f>IFERROR('RMI-data'!AJ56/SUMIFS('RMI-data'!AJ:AJ,'RMI-data'!$J:$J,$J60,'RMI-data'!$I:$I,$I60),0)</f>
        <v>0.20222537971916929</v>
      </c>
      <c r="AK60" s="104">
        <f>IFERROR('RMI-data'!AK56/SUMIFS('RMI-data'!AK:AK,'RMI-data'!$J:$J,$J60,'RMI-data'!$I:$I,$I60),0)</f>
        <v>0.19076804255005644</v>
      </c>
      <c r="AL60" s="104">
        <f>IFERROR('RMI-data'!AL56/SUMIFS('RMI-data'!AL:AL,'RMI-data'!$J:$J,$J60,'RMI-data'!$I:$I,$I60),0)</f>
        <v>0.17910934892576993</v>
      </c>
      <c r="AM60" s="104">
        <f>IFERROR('RMI-data'!AM56/SUMIFS('RMI-data'!AM:AM,'RMI-data'!$J:$J,$J60,'RMI-data'!$I:$I,$I60),0)</f>
        <v>0.16702929087949281</v>
      </c>
      <c r="AN60" s="104">
        <f>IFERROR('RMI-data'!AN56/SUMIFS('RMI-data'!AN:AN,'RMI-data'!$J:$J,$J60,'RMI-data'!$I:$I,$I60),0)</f>
        <v>0.16431479504766167</v>
      </c>
      <c r="AO60" s="104">
        <f>IFERROR('RMI-data'!AO56/SUMIFS('RMI-data'!AO:AO,'RMI-data'!$J:$J,$J60,'RMI-data'!$I:$I,$I60),0)</f>
        <v>0.16293533768643442</v>
      </c>
      <c r="AP60" s="104">
        <f>IFERROR('RMI-data'!AP56/SUMIFS('RMI-data'!AP:AP,'RMI-data'!$J:$J,$J60,'RMI-data'!$I:$I,$I60),0)</f>
        <v>0.1614891167722145</v>
      </c>
    </row>
    <row r="61" spans="1:42" ht="15.75" customHeight="1" x14ac:dyDescent="0.35">
      <c r="A61" s="51"/>
      <c r="B61" s="51"/>
      <c r="C61" s="51"/>
      <c r="D61" s="51"/>
      <c r="E61" s="51"/>
      <c r="F61" s="51"/>
      <c r="G61" s="51"/>
      <c r="H61" s="52" t="str">
        <f t="shared" ref="H61:H70" si="4">H60</f>
        <v>BCEU-urban-residential-other</v>
      </c>
      <c r="I61" s="63" t="s">
        <v>536</v>
      </c>
      <c r="J61" s="18" t="s">
        <v>3</v>
      </c>
      <c r="K61" s="104">
        <f>IFERROR('RMI-data'!K57/SUMIFS('RMI-data'!K:K,'RMI-data'!$J:$J,$J61,'RMI-data'!$I:$I,$I61),0)</f>
        <v>0</v>
      </c>
      <c r="L61" s="104">
        <f>IFERROR('RMI-data'!L57/SUMIFS('RMI-data'!L:L,'RMI-data'!$J:$J,$J61,'RMI-data'!$I:$I,$I61),0)</f>
        <v>0</v>
      </c>
      <c r="M61" s="104">
        <f>IFERROR('RMI-data'!M57/SUMIFS('RMI-data'!M:M,'RMI-data'!$J:$J,$J61,'RMI-data'!$I:$I,$I61),0)</f>
        <v>0</v>
      </c>
      <c r="N61" s="104">
        <f>IFERROR('RMI-data'!N57/SUMIFS('RMI-data'!N:N,'RMI-data'!$J:$J,$J61,'RMI-data'!$I:$I,$I61),0)</f>
        <v>0</v>
      </c>
      <c r="O61" s="104">
        <f>IFERROR('RMI-data'!O57/SUMIFS('RMI-data'!O:O,'RMI-data'!$J:$J,$J61,'RMI-data'!$I:$I,$I61),0)</f>
        <v>0</v>
      </c>
      <c r="P61" s="104">
        <f>IFERROR('RMI-data'!P57/SUMIFS('RMI-data'!P:P,'RMI-data'!$J:$J,$J61,'RMI-data'!$I:$I,$I61),0)</f>
        <v>0</v>
      </c>
      <c r="Q61" s="104">
        <f>IFERROR('RMI-data'!Q57/SUMIFS('RMI-data'!Q:Q,'RMI-data'!$J:$J,$J61,'RMI-data'!$I:$I,$I61),0)</f>
        <v>0</v>
      </c>
      <c r="R61" s="104">
        <f>IFERROR('RMI-data'!R57/SUMIFS('RMI-data'!R:R,'RMI-data'!$J:$J,$J61,'RMI-data'!$I:$I,$I61),0)</f>
        <v>0</v>
      </c>
      <c r="S61" s="104">
        <f>IFERROR('RMI-data'!S57/SUMIFS('RMI-data'!S:S,'RMI-data'!$J:$J,$J61,'RMI-data'!$I:$I,$I61),0)</f>
        <v>0</v>
      </c>
      <c r="T61" s="104">
        <f>IFERROR('RMI-data'!T57/SUMIFS('RMI-data'!T:T,'RMI-data'!$J:$J,$J61,'RMI-data'!$I:$I,$I61),0)</f>
        <v>0</v>
      </c>
      <c r="U61" s="104">
        <f>IFERROR('RMI-data'!U57/SUMIFS('RMI-data'!U:U,'RMI-data'!$J:$J,$J61,'RMI-data'!$I:$I,$I61),0)</f>
        <v>0</v>
      </c>
      <c r="V61" s="104">
        <f>IFERROR('RMI-data'!V57/SUMIFS('RMI-data'!V:V,'RMI-data'!$J:$J,$J61,'RMI-data'!$I:$I,$I61),0)</f>
        <v>0</v>
      </c>
      <c r="W61" s="104">
        <f>IFERROR('RMI-data'!W57/SUMIFS('RMI-data'!W:W,'RMI-data'!$J:$J,$J61,'RMI-data'!$I:$I,$I61),0)</f>
        <v>0</v>
      </c>
      <c r="X61" s="104">
        <f>IFERROR('RMI-data'!X57/SUMIFS('RMI-data'!X:X,'RMI-data'!$J:$J,$J61,'RMI-data'!$I:$I,$I61),0)</f>
        <v>0</v>
      </c>
      <c r="Y61" s="104">
        <f>IFERROR('RMI-data'!Y57/SUMIFS('RMI-data'!Y:Y,'RMI-data'!$J:$J,$J61,'RMI-data'!$I:$I,$I61),0)</f>
        <v>0</v>
      </c>
      <c r="Z61" s="104">
        <f>IFERROR('RMI-data'!Z57/SUMIFS('RMI-data'!Z:Z,'RMI-data'!$J:$J,$J61,'RMI-data'!$I:$I,$I61),0)</f>
        <v>0</v>
      </c>
      <c r="AA61" s="104">
        <f>IFERROR('RMI-data'!AA57/SUMIFS('RMI-data'!AA:AA,'RMI-data'!$J:$J,$J61,'RMI-data'!$I:$I,$I61),0)</f>
        <v>0</v>
      </c>
      <c r="AB61" s="104">
        <f>IFERROR('RMI-data'!AB57/SUMIFS('RMI-data'!AB:AB,'RMI-data'!$J:$J,$J61,'RMI-data'!$I:$I,$I61),0)</f>
        <v>0</v>
      </c>
      <c r="AC61" s="104">
        <f>IFERROR('RMI-data'!AC57/SUMIFS('RMI-data'!AC:AC,'RMI-data'!$J:$J,$J61,'RMI-data'!$I:$I,$I61),0)</f>
        <v>0</v>
      </c>
      <c r="AD61" s="104">
        <f>IFERROR('RMI-data'!AD57/SUMIFS('RMI-data'!AD:AD,'RMI-data'!$J:$J,$J61,'RMI-data'!$I:$I,$I61),0)</f>
        <v>0</v>
      </c>
      <c r="AE61" s="104">
        <f>IFERROR('RMI-data'!AE57/SUMIFS('RMI-data'!AE:AE,'RMI-data'!$J:$J,$J61,'RMI-data'!$I:$I,$I61),0)</f>
        <v>0</v>
      </c>
      <c r="AF61" s="104">
        <f>IFERROR('RMI-data'!AF57/SUMIFS('RMI-data'!AF:AF,'RMI-data'!$J:$J,$J61,'RMI-data'!$I:$I,$I61),0)</f>
        <v>0</v>
      </c>
      <c r="AG61" s="104">
        <f>IFERROR('RMI-data'!AG57/SUMIFS('RMI-data'!AG:AG,'RMI-data'!$J:$J,$J61,'RMI-data'!$I:$I,$I61),0)</f>
        <v>0</v>
      </c>
      <c r="AH61" s="104">
        <f>IFERROR('RMI-data'!AH57/SUMIFS('RMI-data'!AH:AH,'RMI-data'!$J:$J,$J61,'RMI-data'!$I:$I,$I61),0)</f>
        <v>0</v>
      </c>
      <c r="AI61" s="104">
        <f>IFERROR('RMI-data'!AI57/SUMIFS('RMI-data'!AI:AI,'RMI-data'!$J:$J,$J61,'RMI-data'!$I:$I,$I61),0)</f>
        <v>0</v>
      </c>
      <c r="AJ61" s="104">
        <f>IFERROR('RMI-data'!AJ57/SUMIFS('RMI-data'!AJ:AJ,'RMI-data'!$J:$J,$J61,'RMI-data'!$I:$I,$I61),0)</f>
        <v>0</v>
      </c>
      <c r="AK61" s="104">
        <f>IFERROR('RMI-data'!AK57/SUMIFS('RMI-data'!AK:AK,'RMI-data'!$J:$J,$J61,'RMI-data'!$I:$I,$I61),0)</f>
        <v>0</v>
      </c>
      <c r="AL61" s="104">
        <f>IFERROR('RMI-data'!AL57/SUMIFS('RMI-data'!AL:AL,'RMI-data'!$J:$J,$J61,'RMI-data'!$I:$I,$I61),0)</f>
        <v>0</v>
      </c>
      <c r="AM61" s="104">
        <f>IFERROR('RMI-data'!AM57/SUMIFS('RMI-data'!AM:AM,'RMI-data'!$J:$J,$J61,'RMI-data'!$I:$I,$I61),0)</f>
        <v>0</v>
      </c>
      <c r="AN61" s="104">
        <f>IFERROR('RMI-data'!AN57/SUMIFS('RMI-data'!AN:AN,'RMI-data'!$J:$J,$J61,'RMI-data'!$I:$I,$I61),0)</f>
        <v>0</v>
      </c>
      <c r="AO61" s="104">
        <f>IFERROR('RMI-data'!AO57/SUMIFS('RMI-data'!AO:AO,'RMI-data'!$J:$J,$J61,'RMI-data'!$I:$I,$I61),0)</f>
        <v>0</v>
      </c>
      <c r="AP61" s="104">
        <f>IFERROR('RMI-data'!AP57/SUMIFS('RMI-data'!AP:AP,'RMI-data'!$J:$J,$J61,'RMI-data'!$I:$I,$I61),0)</f>
        <v>0</v>
      </c>
    </row>
    <row r="62" spans="1:42" ht="15.75" customHeight="1" x14ac:dyDescent="0.35">
      <c r="A62" s="51"/>
      <c r="B62" s="51"/>
      <c r="C62" s="51"/>
      <c r="D62" s="51"/>
      <c r="E62" s="51"/>
      <c r="F62" s="51"/>
      <c r="G62" s="51"/>
      <c r="H62" s="52" t="str">
        <f t="shared" si="4"/>
        <v>BCEU-urban-residential-other</v>
      </c>
      <c r="I62" s="63" t="s">
        <v>536</v>
      </c>
      <c r="J62" s="18" t="s">
        <v>4</v>
      </c>
      <c r="K62" s="104">
        <f>IFERROR('RMI-data'!K58/SUMIFS('RMI-data'!K:K,'RMI-data'!$J:$J,$J62,'RMI-data'!$I:$I,$I62),0)</f>
        <v>0</v>
      </c>
      <c r="L62" s="104">
        <f>IFERROR('RMI-data'!L58/SUMIFS('RMI-data'!L:L,'RMI-data'!$J:$J,$J62,'RMI-data'!$I:$I,$I62),0)</f>
        <v>0</v>
      </c>
      <c r="M62" s="104">
        <f>IFERROR('RMI-data'!M58/SUMIFS('RMI-data'!M:M,'RMI-data'!$J:$J,$J62,'RMI-data'!$I:$I,$I62),0)</f>
        <v>0</v>
      </c>
      <c r="N62" s="104">
        <f>IFERROR('RMI-data'!N58/SUMIFS('RMI-data'!N:N,'RMI-data'!$J:$J,$J62,'RMI-data'!$I:$I,$I62),0)</f>
        <v>0</v>
      </c>
      <c r="O62" s="104">
        <f>IFERROR('RMI-data'!O58/SUMIFS('RMI-data'!O:O,'RMI-data'!$J:$J,$J62,'RMI-data'!$I:$I,$I62),0)</f>
        <v>0</v>
      </c>
      <c r="P62" s="104">
        <f>IFERROR('RMI-data'!P58/SUMIFS('RMI-data'!P:P,'RMI-data'!$J:$J,$J62,'RMI-data'!$I:$I,$I62),0)</f>
        <v>0</v>
      </c>
      <c r="Q62" s="104">
        <f>IFERROR('RMI-data'!Q58/SUMIFS('RMI-data'!Q:Q,'RMI-data'!$J:$J,$J62,'RMI-data'!$I:$I,$I62),0)</f>
        <v>0</v>
      </c>
      <c r="R62" s="104">
        <f>IFERROR('RMI-data'!R58/SUMIFS('RMI-data'!R:R,'RMI-data'!$J:$J,$J62,'RMI-data'!$I:$I,$I62),0)</f>
        <v>0</v>
      </c>
      <c r="S62" s="104">
        <f>IFERROR('RMI-data'!S58/SUMIFS('RMI-data'!S:S,'RMI-data'!$J:$J,$J62,'RMI-data'!$I:$I,$I62),0)</f>
        <v>0</v>
      </c>
      <c r="T62" s="104">
        <f>IFERROR('RMI-data'!T58/SUMIFS('RMI-data'!T:T,'RMI-data'!$J:$J,$J62,'RMI-data'!$I:$I,$I62),0)</f>
        <v>0</v>
      </c>
      <c r="U62" s="104">
        <f>IFERROR('RMI-data'!U58/SUMIFS('RMI-data'!U:U,'RMI-data'!$J:$J,$J62,'RMI-data'!$I:$I,$I62),0)</f>
        <v>0</v>
      </c>
      <c r="V62" s="104">
        <f>IFERROR('RMI-data'!V58/SUMIFS('RMI-data'!V:V,'RMI-data'!$J:$J,$J62,'RMI-data'!$I:$I,$I62),0)</f>
        <v>0</v>
      </c>
      <c r="W62" s="104">
        <f>IFERROR('RMI-data'!W58/SUMIFS('RMI-data'!W:W,'RMI-data'!$J:$J,$J62,'RMI-data'!$I:$I,$I62),0)</f>
        <v>0</v>
      </c>
      <c r="X62" s="104">
        <f>IFERROR('RMI-data'!X58/SUMIFS('RMI-data'!X:X,'RMI-data'!$J:$J,$J62,'RMI-data'!$I:$I,$I62),0)</f>
        <v>0</v>
      </c>
      <c r="Y62" s="104">
        <f>IFERROR('RMI-data'!Y58/SUMIFS('RMI-data'!Y:Y,'RMI-data'!$J:$J,$J62,'RMI-data'!$I:$I,$I62),0)</f>
        <v>0</v>
      </c>
      <c r="Z62" s="104">
        <f>IFERROR('RMI-data'!Z58/SUMIFS('RMI-data'!Z:Z,'RMI-data'!$J:$J,$J62,'RMI-data'!$I:$I,$I62),0)</f>
        <v>0</v>
      </c>
      <c r="AA62" s="104">
        <f>IFERROR('RMI-data'!AA58/SUMIFS('RMI-data'!AA:AA,'RMI-data'!$J:$J,$J62,'RMI-data'!$I:$I,$I62),0)</f>
        <v>0</v>
      </c>
      <c r="AB62" s="104">
        <f>IFERROR('RMI-data'!AB58/SUMIFS('RMI-data'!AB:AB,'RMI-data'!$J:$J,$J62,'RMI-data'!$I:$I,$I62),0)</f>
        <v>0</v>
      </c>
      <c r="AC62" s="104">
        <f>IFERROR('RMI-data'!AC58/SUMIFS('RMI-data'!AC:AC,'RMI-data'!$J:$J,$J62,'RMI-data'!$I:$I,$I62),0)</f>
        <v>0</v>
      </c>
      <c r="AD62" s="104">
        <f>IFERROR('RMI-data'!AD58/SUMIFS('RMI-data'!AD:AD,'RMI-data'!$J:$J,$J62,'RMI-data'!$I:$I,$I62),0)</f>
        <v>0</v>
      </c>
      <c r="AE62" s="104">
        <f>IFERROR('RMI-data'!AE58/SUMIFS('RMI-data'!AE:AE,'RMI-data'!$J:$J,$J62,'RMI-data'!$I:$I,$I62),0)</f>
        <v>0</v>
      </c>
      <c r="AF62" s="104">
        <f>IFERROR('RMI-data'!AF58/SUMIFS('RMI-data'!AF:AF,'RMI-data'!$J:$J,$J62,'RMI-data'!$I:$I,$I62),0)</f>
        <v>0</v>
      </c>
      <c r="AG62" s="104">
        <f>IFERROR('RMI-data'!AG58/SUMIFS('RMI-data'!AG:AG,'RMI-data'!$J:$J,$J62,'RMI-data'!$I:$I,$I62),0)</f>
        <v>0</v>
      </c>
      <c r="AH62" s="104">
        <f>IFERROR('RMI-data'!AH58/SUMIFS('RMI-data'!AH:AH,'RMI-data'!$J:$J,$J62,'RMI-data'!$I:$I,$I62),0)</f>
        <v>0</v>
      </c>
      <c r="AI62" s="104">
        <f>IFERROR('RMI-data'!AI58/SUMIFS('RMI-data'!AI:AI,'RMI-data'!$J:$J,$J62,'RMI-data'!$I:$I,$I62),0)</f>
        <v>0</v>
      </c>
      <c r="AJ62" s="104">
        <f>IFERROR('RMI-data'!AJ58/SUMIFS('RMI-data'!AJ:AJ,'RMI-data'!$J:$J,$J62,'RMI-data'!$I:$I,$I62),0)</f>
        <v>0</v>
      </c>
      <c r="AK62" s="104">
        <f>IFERROR('RMI-data'!AK58/SUMIFS('RMI-data'!AK:AK,'RMI-data'!$J:$J,$J62,'RMI-data'!$I:$I,$I62),0)</f>
        <v>0</v>
      </c>
      <c r="AL62" s="104">
        <f>IFERROR('RMI-data'!AL58/SUMIFS('RMI-data'!AL:AL,'RMI-data'!$J:$J,$J62,'RMI-data'!$I:$I,$I62),0)</f>
        <v>0</v>
      </c>
      <c r="AM62" s="104">
        <f>IFERROR('RMI-data'!AM58/SUMIFS('RMI-data'!AM:AM,'RMI-data'!$J:$J,$J62,'RMI-data'!$I:$I,$I62),0)</f>
        <v>0</v>
      </c>
      <c r="AN62" s="104">
        <f>IFERROR('RMI-data'!AN58/SUMIFS('RMI-data'!AN:AN,'RMI-data'!$J:$J,$J62,'RMI-data'!$I:$I,$I62),0)</f>
        <v>0</v>
      </c>
      <c r="AO62" s="104">
        <f>IFERROR('RMI-data'!AO58/SUMIFS('RMI-data'!AO:AO,'RMI-data'!$J:$J,$J62,'RMI-data'!$I:$I,$I62),0)</f>
        <v>0</v>
      </c>
      <c r="AP62" s="104">
        <f>IFERROR('RMI-data'!AP58/SUMIFS('RMI-data'!AP:AP,'RMI-data'!$J:$J,$J62,'RMI-data'!$I:$I,$I62),0)</f>
        <v>0</v>
      </c>
    </row>
    <row r="63" spans="1:42" ht="15.75" customHeight="1" x14ac:dyDescent="0.35">
      <c r="A63" s="51"/>
      <c r="B63" s="51"/>
      <c r="C63" s="51"/>
      <c r="D63" s="51"/>
      <c r="E63" s="51"/>
      <c r="F63" s="51"/>
      <c r="G63" s="51"/>
      <c r="H63" s="52" t="str">
        <f t="shared" si="4"/>
        <v>BCEU-urban-residential-other</v>
      </c>
      <c r="I63" s="63" t="s">
        <v>536</v>
      </c>
      <c r="J63" s="18" t="s">
        <v>5</v>
      </c>
      <c r="K63" s="104">
        <f>IFERROR('RMI-data'!K59/SUMIFS('RMI-data'!K:K,'RMI-data'!$J:$J,$J63,'RMI-data'!$I:$I,$I63),0)</f>
        <v>0</v>
      </c>
      <c r="L63" s="104">
        <f>IFERROR('RMI-data'!L59/SUMIFS('RMI-data'!L:L,'RMI-data'!$J:$J,$J63,'RMI-data'!$I:$I,$I63),0)</f>
        <v>0</v>
      </c>
      <c r="M63" s="104">
        <f>IFERROR('RMI-data'!M59/SUMIFS('RMI-data'!M:M,'RMI-data'!$J:$J,$J63,'RMI-data'!$I:$I,$I63),0)</f>
        <v>0</v>
      </c>
      <c r="N63" s="104">
        <f>IFERROR('RMI-data'!N59/SUMIFS('RMI-data'!N:N,'RMI-data'!$J:$J,$J63,'RMI-data'!$I:$I,$I63),0)</f>
        <v>0</v>
      </c>
      <c r="O63" s="104">
        <f>IFERROR('RMI-data'!O59/SUMIFS('RMI-data'!O:O,'RMI-data'!$J:$J,$J63,'RMI-data'!$I:$I,$I63),0)</f>
        <v>0</v>
      </c>
      <c r="P63" s="104">
        <f>IFERROR('RMI-data'!P59/SUMIFS('RMI-data'!P:P,'RMI-data'!$J:$J,$J63,'RMI-data'!$I:$I,$I63),0)</f>
        <v>0</v>
      </c>
      <c r="Q63" s="104">
        <f>IFERROR('RMI-data'!Q59/SUMIFS('RMI-data'!Q:Q,'RMI-data'!$J:$J,$J63,'RMI-data'!$I:$I,$I63),0)</f>
        <v>0</v>
      </c>
      <c r="R63" s="104">
        <f>IFERROR('RMI-data'!R59/SUMIFS('RMI-data'!R:R,'RMI-data'!$J:$J,$J63,'RMI-data'!$I:$I,$I63),0)</f>
        <v>0</v>
      </c>
      <c r="S63" s="104">
        <f>IFERROR('RMI-data'!S59/SUMIFS('RMI-data'!S:S,'RMI-data'!$J:$J,$J63,'RMI-data'!$I:$I,$I63),0)</f>
        <v>0</v>
      </c>
      <c r="T63" s="104">
        <f>IFERROR('RMI-data'!T59/SUMIFS('RMI-data'!T:T,'RMI-data'!$J:$J,$J63,'RMI-data'!$I:$I,$I63),0)</f>
        <v>0</v>
      </c>
      <c r="U63" s="104">
        <f>IFERROR('RMI-data'!U59/SUMIFS('RMI-data'!U:U,'RMI-data'!$J:$J,$J63,'RMI-data'!$I:$I,$I63),0)</f>
        <v>0</v>
      </c>
      <c r="V63" s="104">
        <f>IFERROR('RMI-data'!V59/SUMIFS('RMI-data'!V:V,'RMI-data'!$J:$J,$J63,'RMI-data'!$I:$I,$I63),0)</f>
        <v>0</v>
      </c>
      <c r="W63" s="104">
        <f>IFERROR('RMI-data'!W59/SUMIFS('RMI-data'!W:W,'RMI-data'!$J:$J,$J63,'RMI-data'!$I:$I,$I63),0)</f>
        <v>0</v>
      </c>
      <c r="X63" s="104">
        <f>IFERROR('RMI-data'!X59/SUMIFS('RMI-data'!X:X,'RMI-data'!$J:$J,$J63,'RMI-data'!$I:$I,$I63),0)</f>
        <v>0</v>
      </c>
      <c r="Y63" s="104">
        <f>IFERROR('RMI-data'!Y59/SUMIFS('RMI-data'!Y:Y,'RMI-data'!$J:$J,$J63,'RMI-data'!$I:$I,$I63),0)</f>
        <v>0</v>
      </c>
      <c r="Z63" s="104">
        <f>IFERROR('RMI-data'!Z59/SUMIFS('RMI-data'!Z:Z,'RMI-data'!$J:$J,$J63,'RMI-data'!$I:$I,$I63),0)</f>
        <v>0</v>
      </c>
      <c r="AA63" s="104">
        <f>IFERROR('RMI-data'!AA59/SUMIFS('RMI-data'!AA:AA,'RMI-data'!$J:$J,$J63,'RMI-data'!$I:$I,$I63),0)</f>
        <v>0</v>
      </c>
      <c r="AB63" s="104">
        <f>IFERROR('RMI-data'!AB59/SUMIFS('RMI-data'!AB:AB,'RMI-data'!$J:$J,$J63,'RMI-data'!$I:$I,$I63),0)</f>
        <v>0</v>
      </c>
      <c r="AC63" s="104">
        <f>IFERROR('RMI-data'!AC59/SUMIFS('RMI-data'!AC:AC,'RMI-data'!$J:$J,$J63,'RMI-data'!$I:$I,$I63),0)</f>
        <v>0</v>
      </c>
      <c r="AD63" s="104">
        <f>IFERROR('RMI-data'!AD59/SUMIFS('RMI-data'!AD:AD,'RMI-data'!$J:$J,$J63,'RMI-data'!$I:$I,$I63),0)</f>
        <v>0</v>
      </c>
      <c r="AE63" s="104">
        <f>IFERROR('RMI-data'!AE59/SUMIFS('RMI-data'!AE:AE,'RMI-data'!$J:$J,$J63,'RMI-data'!$I:$I,$I63),0)</f>
        <v>0</v>
      </c>
      <c r="AF63" s="104">
        <f>IFERROR('RMI-data'!AF59/SUMIFS('RMI-data'!AF:AF,'RMI-data'!$J:$J,$J63,'RMI-data'!$I:$I,$I63),0)</f>
        <v>0</v>
      </c>
      <c r="AG63" s="104">
        <f>IFERROR('RMI-data'!AG59/SUMIFS('RMI-data'!AG:AG,'RMI-data'!$J:$J,$J63,'RMI-data'!$I:$I,$I63),0)</f>
        <v>0</v>
      </c>
      <c r="AH63" s="104">
        <f>IFERROR('RMI-data'!AH59/SUMIFS('RMI-data'!AH:AH,'RMI-data'!$J:$J,$J63,'RMI-data'!$I:$I,$I63),0)</f>
        <v>0</v>
      </c>
      <c r="AI63" s="104">
        <f>IFERROR('RMI-data'!AI59/SUMIFS('RMI-data'!AI:AI,'RMI-data'!$J:$J,$J63,'RMI-data'!$I:$I,$I63),0)</f>
        <v>0</v>
      </c>
      <c r="AJ63" s="104">
        <f>IFERROR('RMI-data'!AJ59/SUMIFS('RMI-data'!AJ:AJ,'RMI-data'!$J:$J,$J63,'RMI-data'!$I:$I,$I63),0)</f>
        <v>0</v>
      </c>
      <c r="AK63" s="104">
        <f>IFERROR('RMI-data'!AK59/SUMIFS('RMI-data'!AK:AK,'RMI-data'!$J:$J,$J63,'RMI-data'!$I:$I,$I63),0)</f>
        <v>0</v>
      </c>
      <c r="AL63" s="104">
        <f>IFERROR('RMI-data'!AL59/SUMIFS('RMI-data'!AL:AL,'RMI-data'!$J:$J,$J63,'RMI-data'!$I:$I,$I63),0)</f>
        <v>0</v>
      </c>
      <c r="AM63" s="104">
        <f>IFERROR('RMI-data'!AM59/SUMIFS('RMI-data'!AM:AM,'RMI-data'!$J:$J,$J63,'RMI-data'!$I:$I,$I63),0)</f>
        <v>0</v>
      </c>
      <c r="AN63" s="104">
        <f>IFERROR('RMI-data'!AN59/SUMIFS('RMI-data'!AN:AN,'RMI-data'!$J:$J,$J63,'RMI-data'!$I:$I,$I63),0)</f>
        <v>0</v>
      </c>
      <c r="AO63" s="104">
        <f>IFERROR('RMI-data'!AO59/SUMIFS('RMI-data'!AO:AO,'RMI-data'!$J:$J,$J63,'RMI-data'!$I:$I,$I63),0)</f>
        <v>0</v>
      </c>
      <c r="AP63" s="104">
        <f>IFERROR('RMI-data'!AP59/SUMIFS('RMI-data'!AP:AP,'RMI-data'!$J:$J,$J63,'RMI-data'!$I:$I,$I63),0)</f>
        <v>0</v>
      </c>
    </row>
    <row r="64" spans="1:42" ht="15.75" customHeight="1" x14ac:dyDescent="0.35">
      <c r="A64" s="51"/>
      <c r="B64" s="51"/>
      <c r="C64" s="51"/>
      <c r="D64" s="51"/>
      <c r="E64" s="51"/>
      <c r="F64" s="51"/>
      <c r="G64" s="51"/>
      <c r="H64" s="52" t="str">
        <f t="shared" si="4"/>
        <v>BCEU-urban-residential-other</v>
      </c>
      <c r="I64" s="63" t="s">
        <v>536</v>
      </c>
      <c r="J64" s="18" t="s">
        <v>7</v>
      </c>
      <c r="K64" s="104">
        <f>IFERROR('RMI-data'!K60/SUMIFS('RMI-data'!K:K,'RMI-data'!$J:$J,$J64,'RMI-data'!$I:$I,$I64),0)</f>
        <v>0</v>
      </c>
      <c r="L64" s="104">
        <f>IFERROR('RMI-data'!L60/SUMIFS('RMI-data'!L:L,'RMI-data'!$J:$J,$J64,'RMI-data'!$I:$I,$I64),0)</f>
        <v>0</v>
      </c>
      <c r="M64" s="104">
        <f>IFERROR('RMI-data'!M60/SUMIFS('RMI-data'!M:M,'RMI-data'!$J:$J,$J64,'RMI-data'!$I:$I,$I64),0)</f>
        <v>0</v>
      </c>
      <c r="N64" s="104">
        <f>IFERROR('RMI-data'!N60/SUMIFS('RMI-data'!N:N,'RMI-data'!$J:$J,$J64,'RMI-data'!$I:$I,$I64),0)</f>
        <v>0</v>
      </c>
      <c r="O64" s="104">
        <f>IFERROR('RMI-data'!O60/SUMIFS('RMI-data'!O:O,'RMI-data'!$J:$J,$J64,'RMI-data'!$I:$I,$I64),0)</f>
        <v>0</v>
      </c>
      <c r="P64" s="104">
        <f>IFERROR('RMI-data'!P60/SUMIFS('RMI-data'!P:P,'RMI-data'!$J:$J,$J64,'RMI-data'!$I:$I,$I64),0)</f>
        <v>0</v>
      </c>
      <c r="Q64" s="104">
        <f>IFERROR('RMI-data'!Q60/SUMIFS('RMI-data'!Q:Q,'RMI-data'!$J:$J,$J64,'RMI-data'!$I:$I,$I64),0)</f>
        <v>0</v>
      </c>
      <c r="R64" s="104">
        <f>IFERROR('RMI-data'!R60/SUMIFS('RMI-data'!R:R,'RMI-data'!$J:$J,$J64,'RMI-data'!$I:$I,$I64),0)</f>
        <v>0</v>
      </c>
      <c r="S64" s="104">
        <f>IFERROR('RMI-data'!S60/SUMIFS('RMI-data'!S:S,'RMI-data'!$J:$J,$J64,'RMI-data'!$I:$I,$I64),0)</f>
        <v>0</v>
      </c>
      <c r="T64" s="104">
        <f>IFERROR('RMI-data'!T60/SUMIFS('RMI-data'!T:T,'RMI-data'!$J:$J,$J64,'RMI-data'!$I:$I,$I64),0)</f>
        <v>0</v>
      </c>
      <c r="U64" s="104">
        <f>IFERROR('RMI-data'!U60/SUMIFS('RMI-data'!U:U,'RMI-data'!$J:$J,$J64,'RMI-data'!$I:$I,$I64),0)</f>
        <v>0</v>
      </c>
      <c r="V64" s="104">
        <f>IFERROR('RMI-data'!V60/SUMIFS('RMI-data'!V:V,'RMI-data'!$J:$J,$J64,'RMI-data'!$I:$I,$I64),0)</f>
        <v>0</v>
      </c>
      <c r="W64" s="104">
        <f>IFERROR('RMI-data'!W60/SUMIFS('RMI-data'!W:W,'RMI-data'!$J:$J,$J64,'RMI-data'!$I:$I,$I64),0)</f>
        <v>0</v>
      </c>
      <c r="X64" s="104">
        <f>IFERROR('RMI-data'!X60/SUMIFS('RMI-data'!X:X,'RMI-data'!$J:$J,$J64,'RMI-data'!$I:$I,$I64),0)</f>
        <v>0</v>
      </c>
      <c r="Y64" s="104">
        <f>IFERROR('RMI-data'!Y60/SUMIFS('RMI-data'!Y:Y,'RMI-data'!$J:$J,$J64,'RMI-data'!$I:$I,$I64),0)</f>
        <v>0</v>
      </c>
      <c r="Z64" s="104">
        <f>IFERROR('RMI-data'!Z60/SUMIFS('RMI-data'!Z:Z,'RMI-data'!$J:$J,$J64,'RMI-data'!$I:$I,$I64),0)</f>
        <v>0</v>
      </c>
      <c r="AA64" s="104">
        <f>IFERROR('RMI-data'!AA60/SUMIFS('RMI-data'!AA:AA,'RMI-data'!$J:$J,$J64,'RMI-data'!$I:$I,$I64),0)</f>
        <v>0</v>
      </c>
      <c r="AB64" s="104">
        <f>IFERROR('RMI-data'!AB60/SUMIFS('RMI-data'!AB:AB,'RMI-data'!$J:$J,$J64,'RMI-data'!$I:$I,$I64),0)</f>
        <v>0</v>
      </c>
      <c r="AC64" s="104">
        <f>IFERROR('RMI-data'!AC60/SUMIFS('RMI-data'!AC:AC,'RMI-data'!$J:$J,$J64,'RMI-data'!$I:$I,$I64),0)</f>
        <v>0</v>
      </c>
      <c r="AD64" s="104">
        <f>IFERROR('RMI-data'!AD60/SUMIFS('RMI-data'!AD:AD,'RMI-data'!$J:$J,$J64,'RMI-data'!$I:$I,$I64),0)</f>
        <v>0</v>
      </c>
      <c r="AE64" s="104">
        <f>IFERROR('RMI-data'!AE60/SUMIFS('RMI-data'!AE:AE,'RMI-data'!$J:$J,$J64,'RMI-data'!$I:$I,$I64),0)</f>
        <v>0</v>
      </c>
      <c r="AF64" s="104">
        <f>IFERROR('RMI-data'!AF60/SUMIFS('RMI-data'!AF:AF,'RMI-data'!$J:$J,$J64,'RMI-data'!$I:$I,$I64),0)</f>
        <v>0</v>
      </c>
      <c r="AG64" s="104">
        <f>IFERROR('RMI-data'!AG60/SUMIFS('RMI-data'!AG:AG,'RMI-data'!$J:$J,$J64,'RMI-data'!$I:$I,$I64),0)</f>
        <v>0</v>
      </c>
      <c r="AH64" s="104">
        <f>IFERROR('RMI-data'!AH60/SUMIFS('RMI-data'!AH:AH,'RMI-data'!$J:$J,$J64,'RMI-data'!$I:$I,$I64),0)</f>
        <v>0</v>
      </c>
      <c r="AI64" s="104">
        <f>IFERROR('RMI-data'!AI60/SUMIFS('RMI-data'!AI:AI,'RMI-data'!$J:$J,$J64,'RMI-data'!$I:$I,$I64),0)</f>
        <v>0</v>
      </c>
      <c r="AJ64" s="104">
        <f>IFERROR('RMI-data'!AJ60/SUMIFS('RMI-data'!AJ:AJ,'RMI-data'!$J:$J,$J64,'RMI-data'!$I:$I,$I64),0)</f>
        <v>0</v>
      </c>
      <c r="AK64" s="104">
        <f>IFERROR('RMI-data'!AK60/SUMIFS('RMI-data'!AK:AK,'RMI-data'!$J:$J,$J64,'RMI-data'!$I:$I,$I64),0)</f>
        <v>0</v>
      </c>
      <c r="AL64" s="104">
        <f>IFERROR('RMI-data'!AL60/SUMIFS('RMI-data'!AL:AL,'RMI-data'!$J:$J,$J64,'RMI-data'!$I:$I,$I64),0)</f>
        <v>0</v>
      </c>
      <c r="AM64" s="104">
        <f>IFERROR('RMI-data'!AM60/SUMIFS('RMI-data'!AM:AM,'RMI-data'!$J:$J,$J64,'RMI-data'!$I:$I,$I64),0)</f>
        <v>0</v>
      </c>
      <c r="AN64" s="104">
        <f>IFERROR('RMI-data'!AN60/SUMIFS('RMI-data'!AN:AN,'RMI-data'!$J:$J,$J64,'RMI-data'!$I:$I,$I64),0)</f>
        <v>0</v>
      </c>
      <c r="AO64" s="104">
        <f>IFERROR('RMI-data'!AO60/SUMIFS('RMI-data'!AO:AO,'RMI-data'!$J:$J,$J64,'RMI-data'!$I:$I,$I64),0)</f>
        <v>0</v>
      </c>
      <c r="AP64" s="104">
        <f>IFERROR('RMI-data'!AP60/SUMIFS('RMI-data'!AP:AP,'RMI-data'!$J:$J,$J64,'RMI-data'!$I:$I,$I64),0)</f>
        <v>0</v>
      </c>
    </row>
    <row r="65" spans="1:42" ht="15.75" customHeight="1" x14ac:dyDescent="0.35">
      <c r="A65" s="51"/>
      <c r="B65" s="51"/>
      <c r="C65" s="51"/>
      <c r="D65" s="51"/>
      <c r="E65" s="51"/>
      <c r="F65" s="51"/>
      <c r="G65" s="51"/>
      <c r="H65" s="52" t="str">
        <f t="shared" si="4"/>
        <v>BCEU-urban-residential-other</v>
      </c>
      <c r="I65" s="63" t="s">
        <v>536</v>
      </c>
      <c r="J65" s="18" t="s">
        <v>8</v>
      </c>
      <c r="K65" s="104">
        <f>IFERROR('RMI-data'!K61/SUMIFS('RMI-data'!K:K,'RMI-data'!$J:$J,$J65,'RMI-data'!$I:$I,$I65),0)</f>
        <v>0</v>
      </c>
      <c r="L65" s="104">
        <f>IFERROR('RMI-data'!L61/SUMIFS('RMI-data'!L:L,'RMI-data'!$J:$J,$J65,'RMI-data'!$I:$I,$I65),0)</f>
        <v>0</v>
      </c>
      <c r="M65" s="104">
        <f>IFERROR('RMI-data'!M61/SUMIFS('RMI-data'!M:M,'RMI-data'!$J:$J,$J65,'RMI-data'!$I:$I,$I65),0)</f>
        <v>0</v>
      </c>
      <c r="N65" s="104">
        <f>IFERROR('RMI-data'!N61/SUMIFS('RMI-data'!N:N,'RMI-data'!$J:$J,$J65,'RMI-data'!$I:$I,$I65),0)</f>
        <v>0</v>
      </c>
      <c r="O65" s="104">
        <f>IFERROR('RMI-data'!O61/SUMIFS('RMI-data'!O:O,'RMI-data'!$J:$J,$J65,'RMI-data'!$I:$I,$I65),0)</f>
        <v>0</v>
      </c>
      <c r="P65" s="104">
        <f>IFERROR('RMI-data'!P61/SUMIFS('RMI-data'!P:P,'RMI-data'!$J:$J,$J65,'RMI-data'!$I:$I,$I65),0)</f>
        <v>0</v>
      </c>
      <c r="Q65" s="104">
        <f>IFERROR('RMI-data'!Q61/SUMIFS('RMI-data'!Q:Q,'RMI-data'!$J:$J,$J65,'RMI-data'!$I:$I,$I65),0)</f>
        <v>0</v>
      </c>
      <c r="R65" s="104">
        <f>IFERROR('RMI-data'!R61/SUMIFS('RMI-data'!R:R,'RMI-data'!$J:$J,$J65,'RMI-data'!$I:$I,$I65),0)</f>
        <v>0</v>
      </c>
      <c r="S65" s="104">
        <f>IFERROR('RMI-data'!S61/SUMIFS('RMI-data'!S:S,'RMI-data'!$J:$J,$J65,'RMI-data'!$I:$I,$I65),0)</f>
        <v>0</v>
      </c>
      <c r="T65" s="104">
        <f>IFERROR('RMI-data'!T61/SUMIFS('RMI-data'!T:T,'RMI-data'!$J:$J,$J65,'RMI-data'!$I:$I,$I65),0)</f>
        <v>0</v>
      </c>
      <c r="U65" s="104">
        <f>IFERROR('RMI-data'!U61/SUMIFS('RMI-data'!U:U,'RMI-data'!$J:$J,$J65,'RMI-data'!$I:$I,$I65),0)</f>
        <v>0</v>
      </c>
      <c r="V65" s="104">
        <f>IFERROR('RMI-data'!V61/SUMIFS('RMI-data'!V:V,'RMI-data'!$J:$J,$J65,'RMI-data'!$I:$I,$I65),0)</f>
        <v>0</v>
      </c>
      <c r="W65" s="104">
        <f>IFERROR('RMI-data'!W61/SUMIFS('RMI-data'!W:W,'RMI-data'!$J:$J,$J65,'RMI-data'!$I:$I,$I65),0)</f>
        <v>0</v>
      </c>
      <c r="X65" s="104">
        <f>IFERROR('RMI-data'!X61/SUMIFS('RMI-data'!X:X,'RMI-data'!$J:$J,$J65,'RMI-data'!$I:$I,$I65),0)</f>
        <v>0</v>
      </c>
      <c r="Y65" s="104">
        <f>IFERROR('RMI-data'!Y61/SUMIFS('RMI-data'!Y:Y,'RMI-data'!$J:$J,$J65,'RMI-data'!$I:$I,$I65),0)</f>
        <v>0</v>
      </c>
      <c r="Z65" s="104">
        <f>IFERROR('RMI-data'!Z61/SUMIFS('RMI-data'!Z:Z,'RMI-data'!$J:$J,$J65,'RMI-data'!$I:$I,$I65),0)</f>
        <v>0</v>
      </c>
      <c r="AA65" s="104">
        <f>IFERROR('RMI-data'!AA61/SUMIFS('RMI-data'!AA:AA,'RMI-data'!$J:$J,$J65,'RMI-data'!$I:$I,$I65),0)</f>
        <v>0</v>
      </c>
      <c r="AB65" s="104">
        <f>IFERROR('RMI-data'!AB61/SUMIFS('RMI-data'!AB:AB,'RMI-data'!$J:$J,$J65,'RMI-data'!$I:$I,$I65),0)</f>
        <v>0</v>
      </c>
      <c r="AC65" s="104">
        <f>IFERROR('RMI-data'!AC61/SUMIFS('RMI-data'!AC:AC,'RMI-data'!$J:$J,$J65,'RMI-data'!$I:$I,$I65),0)</f>
        <v>0</v>
      </c>
      <c r="AD65" s="104">
        <f>IFERROR('RMI-data'!AD61/SUMIFS('RMI-data'!AD:AD,'RMI-data'!$J:$J,$J65,'RMI-data'!$I:$I,$I65),0)</f>
        <v>0</v>
      </c>
      <c r="AE65" s="104">
        <f>IFERROR('RMI-data'!AE61/SUMIFS('RMI-data'!AE:AE,'RMI-data'!$J:$J,$J65,'RMI-data'!$I:$I,$I65),0)</f>
        <v>0</v>
      </c>
      <c r="AF65" s="104">
        <f>IFERROR('RMI-data'!AF61/SUMIFS('RMI-data'!AF:AF,'RMI-data'!$J:$J,$J65,'RMI-data'!$I:$I,$I65),0)</f>
        <v>0</v>
      </c>
      <c r="AG65" s="104">
        <f>IFERROR('RMI-data'!AG61/SUMIFS('RMI-data'!AG:AG,'RMI-data'!$J:$J,$J65,'RMI-data'!$I:$I,$I65),0)</f>
        <v>0</v>
      </c>
      <c r="AH65" s="104">
        <f>IFERROR('RMI-data'!AH61/SUMIFS('RMI-data'!AH:AH,'RMI-data'!$J:$J,$J65,'RMI-data'!$I:$I,$I65),0)</f>
        <v>0</v>
      </c>
      <c r="AI65" s="104">
        <f>IFERROR('RMI-data'!AI61/SUMIFS('RMI-data'!AI:AI,'RMI-data'!$J:$J,$J65,'RMI-data'!$I:$I,$I65),0)</f>
        <v>0</v>
      </c>
      <c r="AJ65" s="104">
        <f>IFERROR('RMI-data'!AJ61/SUMIFS('RMI-data'!AJ:AJ,'RMI-data'!$J:$J,$J65,'RMI-data'!$I:$I,$I65),0)</f>
        <v>0</v>
      </c>
      <c r="AK65" s="104">
        <f>IFERROR('RMI-data'!AK61/SUMIFS('RMI-data'!AK:AK,'RMI-data'!$J:$J,$J65,'RMI-data'!$I:$I,$I65),0)</f>
        <v>0</v>
      </c>
      <c r="AL65" s="104">
        <f>IFERROR('RMI-data'!AL61/SUMIFS('RMI-data'!AL:AL,'RMI-data'!$J:$J,$J65,'RMI-data'!$I:$I,$I65),0)</f>
        <v>0</v>
      </c>
      <c r="AM65" s="104">
        <f>IFERROR('RMI-data'!AM61/SUMIFS('RMI-data'!AM:AM,'RMI-data'!$J:$J,$J65,'RMI-data'!$I:$I,$I65),0)</f>
        <v>0</v>
      </c>
      <c r="AN65" s="104">
        <f>IFERROR('RMI-data'!AN61/SUMIFS('RMI-data'!AN:AN,'RMI-data'!$J:$J,$J65,'RMI-data'!$I:$I,$I65),0)</f>
        <v>0</v>
      </c>
      <c r="AO65" s="104">
        <f>IFERROR('RMI-data'!AO61/SUMIFS('RMI-data'!AO:AO,'RMI-data'!$J:$J,$J65,'RMI-data'!$I:$I,$I65),0)</f>
        <v>0</v>
      </c>
      <c r="AP65" s="104">
        <f>IFERROR('RMI-data'!AP61/SUMIFS('RMI-data'!AP:AP,'RMI-data'!$J:$J,$J65,'RMI-data'!$I:$I,$I65),0)</f>
        <v>0</v>
      </c>
    </row>
    <row r="66" spans="1:42" ht="15.75" customHeight="1" x14ac:dyDescent="0.35">
      <c r="A66" s="51"/>
      <c r="B66" s="51"/>
      <c r="C66" s="51"/>
      <c r="D66" s="51"/>
      <c r="E66" s="51"/>
      <c r="F66" s="51"/>
      <c r="G66" s="51"/>
      <c r="H66" s="52" t="str">
        <f t="shared" si="4"/>
        <v>BCEU-urban-residential-other</v>
      </c>
      <c r="I66" s="63" t="s">
        <v>536</v>
      </c>
      <c r="J66" s="18" t="s">
        <v>93</v>
      </c>
      <c r="K66" s="104">
        <f>IFERROR('RMI-data'!K62/SUMIFS('RMI-data'!K:K,'RMI-data'!$J:$J,$J66,'RMI-data'!$I:$I,$I66),0)</f>
        <v>0</v>
      </c>
      <c r="L66" s="104">
        <f>IFERROR('RMI-data'!L62/SUMIFS('RMI-data'!L:L,'RMI-data'!$J:$J,$J66,'RMI-data'!$I:$I,$I66),0)</f>
        <v>0</v>
      </c>
      <c r="M66" s="104">
        <f>IFERROR('RMI-data'!M62/SUMIFS('RMI-data'!M:M,'RMI-data'!$J:$J,$J66,'RMI-data'!$I:$I,$I66),0)</f>
        <v>0</v>
      </c>
      <c r="N66" s="104">
        <f>IFERROR('RMI-data'!N62/SUMIFS('RMI-data'!N:N,'RMI-data'!$J:$J,$J66,'RMI-data'!$I:$I,$I66),0)</f>
        <v>0</v>
      </c>
      <c r="O66" s="104">
        <f>IFERROR('RMI-data'!O62/SUMIFS('RMI-data'!O:O,'RMI-data'!$J:$J,$J66,'RMI-data'!$I:$I,$I66),0)</f>
        <v>0</v>
      </c>
      <c r="P66" s="104">
        <f>IFERROR('RMI-data'!P62/SUMIFS('RMI-data'!P:P,'RMI-data'!$J:$J,$J66,'RMI-data'!$I:$I,$I66),0)</f>
        <v>0</v>
      </c>
      <c r="Q66" s="104">
        <f>IFERROR('RMI-data'!Q62/SUMIFS('RMI-data'!Q:Q,'RMI-data'!$J:$J,$J66,'RMI-data'!$I:$I,$I66),0)</f>
        <v>0</v>
      </c>
      <c r="R66" s="104">
        <f>IFERROR('RMI-data'!R62/SUMIFS('RMI-data'!R:R,'RMI-data'!$J:$J,$J66,'RMI-data'!$I:$I,$I66),0)</f>
        <v>0</v>
      </c>
      <c r="S66" s="104">
        <f>IFERROR('RMI-data'!S62/SUMIFS('RMI-data'!S:S,'RMI-data'!$J:$J,$J66,'RMI-data'!$I:$I,$I66),0)</f>
        <v>0</v>
      </c>
      <c r="T66" s="104">
        <f>IFERROR('RMI-data'!T62/SUMIFS('RMI-data'!T:T,'RMI-data'!$J:$J,$J66,'RMI-data'!$I:$I,$I66),0)</f>
        <v>0</v>
      </c>
      <c r="U66" s="104">
        <f>IFERROR('RMI-data'!U62/SUMIFS('RMI-data'!U:U,'RMI-data'!$J:$J,$J66,'RMI-data'!$I:$I,$I66),0)</f>
        <v>0</v>
      </c>
      <c r="V66" s="104">
        <f>IFERROR('RMI-data'!V62/SUMIFS('RMI-data'!V:V,'RMI-data'!$J:$J,$J66,'RMI-data'!$I:$I,$I66),0)</f>
        <v>0</v>
      </c>
      <c r="W66" s="104">
        <f>IFERROR('RMI-data'!W62/SUMIFS('RMI-data'!W:W,'RMI-data'!$J:$J,$J66,'RMI-data'!$I:$I,$I66),0)</f>
        <v>0</v>
      </c>
      <c r="X66" s="104">
        <f>IFERROR('RMI-data'!X62/SUMIFS('RMI-data'!X:X,'RMI-data'!$J:$J,$J66,'RMI-data'!$I:$I,$I66),0)</f>
        <v>0</v>
      </c>
      <c r="Y66" s="104">
        <f>IFERROR('RMI-data'!Y62/SUMIFS('RMI-data'!Y:Y,'RMI-data'!$J:$J,$J66,'RMI-data'!$I:$I,$I66),0)</f>
        <v>0</v>
      </c>
      <c r="Z66" s="104">
        <f>IFERROR('RMI-data'!Z62/SUMIFS('RMI-data'!Z:Z,'RMI-data'!$J:$J,$J66,'RMI-data'!$I:$I,$I66),0)</f>
        <v>0</v>
      </c>
      <c r="AA66" s="104">
        <f>IFERROR('RMI-data'!AA62/SUMIFS('RMI-data'!AA:AA,'RMI-data'!$J:$J,$J66,'RMI-data'!$I:$I,$I66),0)</f>
        <v>0</v>
      </c>
      <c r="AB66" s="104">
        <f>IFERROR('RMI-data'!AB62/SUMIFS('RMI-data'!AB:AB,'RMI-data'!$J:$J,$J66,'RMI-data'!$I:$I,$I66),0)</f>
        <v>0</v>
      </c>
      <c r="AC66" s="104">
        <f>IFERROR('RMI-data'!AC62/SUMIFS('RMI-data'!AC:AC,'RMI-data'!$J:$J,$J66,'RMI-data'!$I:$I,$I66),0)</f>
        <v>0</v>
      </c>
      <c r="AD66" s="104">
        <f>IFERROR('RMI-data'!AD62/SUMIFS('RMI-data'!AD:AD,'RMI-data'!$J:$J,$J66,'RMI-data'!$I:$I,$I66),0)</f>
        <v>0</v>
      </c>
      <c r="AE66" s="104">
        <f>IFERROR('RMI-data'!AE62/SUMIFS('RMI-data'!AE:AE,'RMI-data'!$J:$J,$J66,'RMI-data'!$I:$I,$I66),0)</f>
        <v>0</v>
      </c>
      <c r="AF66" s="104">
        <f>IFERROR('RMI-data'!AF62/SUMIFS('RMI-data'!AF:AF,'RMI-data'!$J:$J,$J66,'RMI-data'!$I:$I,$I66),0)</f>
        <v>0</v>
      </c>
      <c r="AG66" s="104">
        <f>IFERROR('RMI-data'!AG62/SUMIFS('RMI-data'!AG:AG,'RMI-data'!$J:$J,$J66,'RMI-data'!$I:$I,$I66),0)</f>
        <v>0</v>
      </c>
      <c r="AH66" s="104">
        <f>IFERROR('RMI-data'!AH62/SUMIFS('RMI-data'!AH:AH,'RMI-data'!$J:$J,$J66,'RMI-data'!$I:$I,$I66),0)</f>
        <v>0</v>
      </c>
      <c r="AI66" s="104">
        <f>IFERROR('RMI-data'!AI62/SUMIFS('RMI-data'!AI:AI,'RMI-data'!$J:$J,$J66,'RMI-data'!$I:$I,$I66),0)</f>
        <v>0</v>
      </c>
      <c r="AJ66" s="104">
        <f>IFERROR('RMI-data'!AJ62/SUMIFS('RMI-data'!AJ:AJ,'RMI-data'!$J:$J,$J66,'RMI-data'!$I:$I,$I66),0)</f>
        <v>0</v>
      </c>
      <c r="AK66" s="104">
        <f>IFERROR('RMI-data'!AK62/SUMIFS('RMI-data'!AK:AK,'RMI-data'!$J:$J,$J66,'RMI-data'!$I:$I,$I66),0)</f>
        <v>0</v>
      </c>
      <c r="AL66" s="104">
        <f>IFERROR('RMI-data'!AL62/SUMIFS('RMI-data'!AL:AL,'RMI-data'!$J:$J,$J66,'RMI-data'!$I:$I,$I66),0)</f>
        <v>0</v>
      </c>
      <c r="AM66" s="104">
        <f>IFERROR('RMI-data'!AM62/SUMIFS('RMI-data'!AM:AM,'RMI-data'!$J:$J,$J66,'RMI-data'!$I:$I,$I66),0)</f>
        <v>0</v>
      </c>
      <c r="AN66" s="104">
        <f>IFERROR('RMI-data'!AN62/SUMIFS('RMI-data'!AN:AN,'RMI-data'!$J:$J,$J66,'RMI-data'!$I:$I,$I66),0)</f>
        <v>0</v>
      </c>
      <c r="AO66" s="104">
        <f>IFERROR('RMI-data'!AO62/SUMIFS('RMI-data'!AO:AO,'RMI-data'!$J:$J,$J66,'RMI-data'!$I:$I,$I66),0)</f>
        <v>0</v>
      </c>
      <c r="AP66" s="104">
        <f>IFERROR('RMI-data'!AP62/SUMIFS('RMI-data'!AP:AP,'RMI-data'!$J:$J,$J66,'RMI-data'!$I:$I,$I66),0)</f>
        <v>0</v>
      </c>
    </row>
    <row r="67" spans="1:42" ht="15.75" customHeight="1" x14ac:dyDescent="0.35">
      <c r="A67" s="51"/>
      <c r="B67" s="51"/>
      <c r="C67" s="51"/>
      <c r="D67" s="51"/>
      <c r="E67" s="51"/>
      <c r="F67" s="51"/>
      <c r="G67" s="51"/>
      <c r="H67" s="52" t="str">
        <f t="shared" si="4"/>
        <v>BCEU-urban-residential-other</v>
      </c>
      <c r="I67" s="63" t="s">
        <v>536</v>
      </c>
      <c r="J67" s="18" t="s">
        <v>94</v>
      </c>
      <c r="K67" s="104">
        <f>IFERROR('RMI-data'!K63/SUMIFS('RMI-data'!K:K,'RMI-data'!$J:$J,$J67,'RMI-data'!$I:$I,$I67),0)</f>
        <v>0</v>
      </c>
      <c r="L67" s="104">
        <f>IFERROR('RMI-data'!L63/SUMIFS('RMI-data'!L:L,'RMI-data'!$J:$J,$J67,'RMI-data'!$I:$I,$I67),0)</f>
        <v>0</v>
      </c>
      <c r="M67" s="104">
        <f>IFERROR('RMI-data'!M63/SUMIFS('RMI-data'!M:M,'RMI-data'!$J:$J,$J67,'RMI-data'!$I:$I,$I67),0)</f>
        <v>0</v>
      </c>
      <c r="N67" s="104">
        <f>IFERROR('RMI-data'!N63/SUMIFS('RMI-data'!N:N,'RMI-data'!$J:$J,$J67,'RMI-data'!$I:$I,$I67),0)</f>
        <v>0</v>
      </c>
      <c r="O67" s="104">
        <f>IFERROR('RMI-data'!O63/SUMIFS('RMI-data'!O:O,'RMI-data'!$J:$J,$J67,'RMI-data'!$I:$I,$I67),0)</f>
        <v>0</v>
      </c>
      <c r="P67" s="104">
        <f>IFERROR('RMI-data'!P63/SUMIFS('RMI-data'!P:P,'RMI-data'!$J:$J,$J67,'RMI-data'!$I:$I,$I67),0)</f>
        <v>0</v>
      </c>
      <c r="Q67" s="104">
        <f>IFERROR('RMI-data'!Q63/SUMIFS('RMI-data'!Q:Q,'RMI-data'!$J:$J,$J67,'RMI-data'!$I:$I,$I67),0)</f>
        <v>0</v>
      </c>
      <c r="R67" s="104">
        <f>IFERROR('RMI-data'!R63/SUMIFS('RMI-data'!R:R,'RMI-data'!$J:$J,$J67,'RMI-data'!$I:$I,$I67),0)</f>
        <v>0</v>
      </c>
      <c r="S67" s="104">
        <f>IFERROR('RMI-data'!S63/SUMIFS('RMI-data'!S:S,'RMI-data'!$J:$J,$J67,'RMI-data'!$I:$I,$I67),0)</f>
        <v>0</v>
      </c>
      <c r="T67" s="104">
        <f>IFERROR('RMI-data'!T63/SUMIFS('RMI-data'!T:T,'RMI-data'!$J:$J,$J67,'RMI-data'!$I:$I,$I67),0)</f>
        <v>0</v>
      </c>
      <c r="U67" s="104">
        <f>IFERROR('RMI-data'!U63/SUMIFS('RMI-data'!U:U,'RMI-data'!$J:$J,$J67,'RMI-data'!$I:$I,$I67),0)</f>
        <v>0</v>
      </c>
      <c r="V67" s="104">
        <f>IFERROR('RMI-data'!V63/SUMIFS('RMI-data'!V:V,'RMI-data'!$J:$J,$J67,'RMI-data'!$I:$I,$I67),0)</f>
        <v>0</v>
      </c>
      <c r="W67" s="104">
        <f>IFERROR('RMI-data'!W63/SUMIFS('RMI-data'!W:W,'RMI-data'!$J:$J,$J67,'RMI-data'!$I:$I,$I67),0)</f>
        <v>0</v>
      </c>
      <c r="X67" s="104">
        <f>IFERROR('RMI-data'!X63/SUMIFS('RMI-data'!X:X,'RMI-data'!$J:$J,$J67,'RMI-data'!$I:$I,$I67),0)</f>
        <v>0</v>
      </c>
      <c r="Y67" s="104">
        <f>IFERROR('RMI-data'!Y63/SUMIFS('RMI-data'!Y:Y,'RMI-data'!$J:$J,$J67,'RMI-data'!$I:$I,$I67),0)</f>
        <v>0</v>
      </c>
      <c r="Z67" s="104">
        <f>IFERROR('RMI-data'!Z63/SUMIFS('RMI-data'!Z:Z,'RMI-data'!$J:$J,$J67,'RMI-data'!$I:$I,$I67),0)</f>
        <v>0</v>
      </c>
      <c r="AA67" s="104">
        <f>IFERROR('RMI-data'!AA63/SUMIFS('RMI-data'!AA:AA,'RMI-data'!$J:$J,$J67,'RMI-data'!$I:$I,$I67),0)</f>
        <v>0</v>
      </c>
      <c r="AB67" s="104">
        <f>IFERROR('RMI-data'!AB63/SUMIFS('RMI-data'!AB:AB,'RMI-data'!$J:$J,$J67,'RMI-data'!$I:$I,$I67),0)</f>
        <v>0</v>
      </c>
      <c r="AC67" s="104">
        <f>IFERROR('RMI-data'!AC63/SUMIFS('RMI-data'!AC:AC,'RMI-data'!$J:$J,$J67,'RMI-data'!$I:$I,$I67),0)</f>
        <v>0</v>
      </c>
      <c r="AD67" s="104">
        <f>IFERROR('RMI-data'!AD63/SUMIFS('RMI-data'!AD:AD,'RMI-data'!$J:$J,$J67,'RMI-data'!$I:$I,$I67),0)</f>
        <v>0</v>
      </c>
      <c r="AE67" s="104">
        <f>IFERROR('RMI-data'!AE63/SUMIFS('RMI-data'!AE:AE,'RMI-data'!$J:$J,$J67,'RMI-data'!$I:$I,$I67),0)</f>
        <v>0</v>
      </c>
      <c r="AF67" s="104">
        <f>IFERROR('RMI-data'!AF63/SUMIFS('RMI-data'!AF:AF,'RMI-data'!$J:$J,$J67,'RMI-data'!$I:$I,$I67),0)</f>
        <v>0</v>
      </c>
      <c r="AG67" s="104">
        <f>IFERROR('RMI-data'!AG63/SUMIFS('RMI-data'!AG:AG,'RMI-data'!$J:$J,$J67,'RMI-data'!$I:$I,$I67),0)</f>
        <v>0</v>
      </c>
      <c r="AH67" s="104">
        <f>IFERROR('RMI-data'!AH63/SUMIFS('RMI-data'!AH:AH,'RMI-data'!$J:$J,$J67,'RMI-data'!$I:$I,$I67),0)</f>
        <v>0</v>
      </c>
      <c r="AI67" s="104">
        <f>IFERROR('RMI-data'!AI63/SUMIFS('RMI-data'!AI:AI,'RMI-data'!$J:$J,$J67,'RMI-data'!$I:$I,$I67),0)</f>
        <v>0</v>
      </c>
      <c r="AJ67" s="104">
        <f>IFERROR('RMI-data'!AJ63/SUMIFS('RMI-data'!AJ:AJ,'RMI-data'!$J:$J,$J67,'RMI-data'!$I:$I,$I67),0)</f>
        <v>0</v>
      </c>
      <c r="AK67" s="104">
        <f>IFERROR('RMI-data'!AK63/SUMIFS('RMI-data'!AK:AK,'RMI-data'!$J:$J,$J67,'RMI-data'!$I:$I,$I67),0)</f>
        <v>0</v>
      </c>
      <c r="AL67" s="104">
        <f>IFERROR('RMI-data'!AL63/SUMIFS('RMI-data'!AL:AL,'RMI-data'!$J:$J,$J67,'RMI-data'!$I:$I,$I67),0)</f>
        <v>0</v>
      </c>
      <c r="AM67" s="104">
        <f>IFERROR('RMI-data'!AM63/SUMIFS('RMI-data'!AM:AM,'RMI-data'!$J:$J,$J67,'RMI-data'!$I:$I,$I67),0)</f>
        <v>0</v>
      </c>
      <c r="AN67" s="104">
        <f>IFERROR('RMI-data'!AN63/SUMIFS('RMI-data'!AN:AN,'RMI-data'!$J:$J,$J67,'RMI-data'!$I:$I,$I67),0)</f>
        <v>0</v>
      </c>
      <c r="AO67" s="104">
        <f>IFERROR('RMI-data'!AO63/SUMIFS('RMI-data'!AO:AO,'RMI-data'!$J:$J,$J67,'RMI-data'!$I:$I,$I67),0)</f>
        <v>0</v>
      </c>
      <c r="AP67" s="104">
        <f>IFERROR('RMI-data'!AP63/SUMIFS('RMI-data'!AP:AP,'RMI-data'!$J:$J,$J67,'RMI-data'!$I:$I,$I67),0)</f>
        <v>0</v>
      </c>
    </row>
    <row r="68" spans="1:42" ht="15.75" customHeight="1" x14ac:dyDescent="0.35">
      <c r="A68" s="51"/>
      <c r="B68" s="51"/>
      <c r="C68" s="51"/>
      <c r="D68" s="51"/>
      <c r="E68" s="51"/>
      <c r="F68" s="51"/>
      <c r="G68" s="51"/>
      <c r="H68" s="52" t="str">
        <f t="shared" si="4"/>
        <v>BCEU-urban-residential-other</v>
      </c>
      <c r="I68" s="63" t="s">
        <v>536</v>
      </c>
      <c r="J68" s="18" t="s">
        <v>95</v>
      </c>
      <c r="K68" s="104">
        <f>IFERROR('RMI-data'!K64/SUMIFS('RMI-data'!K:K,'RMI-data'!$J:$J,$J68,'RMI-data'!$I:$I,$I68),0)</f>
        <v>0</v>
      </c>
      <c r="L68" s="104">
        <f>IFERROR('RMI-data'!L64/SUMIFS('RMI-data'!L:L,'RMI-data'!$J:$J,$J68,'RMI-data'!$I:$I,$I68),0)</f>
        <v>0</v>
      </c>
      <c r="M68" s="104">
        <f>IFERROR('RMI-data'!M64/SUMIFS('RMI-data'!M:M,'RMI-data'!$J:$J,$J68,'RMI-data'!$I:$I,$I68),0)</f>
        <v>0</v>
      </c>
      <c r="N68" s="104">
        <f>IFERROR('RMI-data'!N64/SUMIFS('RMI-data'!N:N,'RMI-data'!$J:$J,$J68,'RMI-data'!$I:$I,$I68),0)</f>
        <v>0</v>
      </c>
      <c r="O68" s="104">
        <f>IFERROR('RMI-data'!O64/SUMIFS('RMI-data'!O:O,'RMI-data'!$J:$J,$J68,'RMI-data'!$I:$I,$I68),0)</f>
        <v>0</v>
      </c>
      <c r="P68" s="104">
        <f>IFERROR('RMI-data'!P64/SUMIFS('RMI-data'!P:P,'RMI-data'!$J:$J,$J68,'RMI-data'!$I:$I,$I68),0)</f>
        <v>0</v>
      </c>
      <c r="Q68" s="104">
        <f>IFERROR('RMI-data'!Q64/SUMIFS('RMI-data'!Q:Q,'RMI-data'!$J:$J,$J68,'RMI-data'!$I:$I,$I68),0)</f>
        <v>0</v>
      </c>
      <c r="R68" s="104">
        <f>IFERROR('RMI-data'!R64/SUMIFS('RMI-data'!R:R,'RMI-data'!$J:$J,$J68,'RMI-data'!$I:$I,$I68),0)</f>
        <v>0</v>
      </c>
      <c r="S68" s="104">
        <f>IFERROR('RMI-data'!S64/SUMIFS('RMI-data'!S:S,'RMI-data'!$J:$J,$J68,'RMI-data'!$I:$I,$I68),0)</f>
        <v>0</v>
      </c>
      <c r="T68" s="104">
        <f>IFERROR('RMI-data'!T64/SUMIFS('RMI-data'!T:T,'RMI-data'!$J:$J,$J68,'RMI-data'!$I:$I,$I68),0)</f>
        <v>0</v>
      </c>
      <c r="U68" s="104">
        <f>IFERROR('RMI-data'!U64/SUMIFS('RMI-data'!U:U,'RMI-data'!$J:$J,$J68,'RMI-data'!$I:$I,$I68),0)</f>
        <v>0</v>
      </c>
      <c r="V68" s="104">
        <f>IFERROR('RMI-data'!V64/SUMIFS('RMI-data'!V:V,'RMI-data'!$J:$J,$J68,'RMI-data'!$I:$I,$I68),0)</f>
        <v>0</v>
      </c>
      <c r="W68" s="104">
        <f>IFERROR('RMI-data'!W64/SUMIFS('RMI-data'!W:W,'RMI-data'!$J:$J,$J68,'RMI-data'!$I:$I,$I68),0)</f>
        <v>0</v>
      </c>
      <c r="X68" s="104">
        <f>IFERROR('RMI-data'!X64/SUMIFS('RMI-data'!X:X,'RMI-data'!$J:$J,$J68,'RMI-data'!$I:$I,$I68),0)</f>
        <v>0</v>
      </c>
      <c r="Y68" s="104">
        <f>IFERROR('RMI-data'!Y64/SUMIFS('RMI-data'!Y:Y,'RMI-data'!$J:$J,$J68,'RMI-data'!$I:$I,$I68),0)</f>
        <v>0</v>
      </c>
      <c r="Z68" s="104">
        <f>IFERROR('RMI-data'!Z64/SUMIFS('RMI-data'!Z:Z,'RMI-data'!$J:$J,$J68,'RMI-data'!$I:$I,$I68),0)</f>
        <v>0</v>
      </c>
      <c r="AA68" s="104">
        <f>IFERROR('RMI-data'!AA64/SUMIFS('RMI-data'!AA:AA,'RMI-data'!$J:$J,$J68,'RMI-data'!$I:$I,$I68),0)</f>
        <v>0</v>
      </c>
      <c r="AB68" s="104">
        <f>IFERROR('RMI-data'!AB64/SUMIFS('RMI-data'!AB:AB,'RMI-data'!$J:$J,$J68,'RMI-data'!$I:$I,$I68),0)</f>
        <v>0</v>
      </c>
      <c r="AC68" s="104">
        <f>IFERROR('RMI-data'!AC64/SUMIFS('RMI-data'!AC:AC,'RMI-data'!$J:$J,$J68,'RMI-data'!$I:$I,$I68),0)</f>
        <v>0</v>
      </c>
      <c r="AD68" s="104">
        <f>IFERROR('RMI-data'!AD64/SUMIFS('RMI-data'!AD:AD,'RMI-data'!$J:$J,$J68,'RMI-data'!$I:$I,$I68),0)</f>
        <v>0</v>
      </c>
      <c r="AE68" s="104">
        <f>IFERROR('RMI-data'!AE64/SUMIFS('RMI-data'!AE:AE,'RMI-data'!$J:$J,$J68,'RMI-data'!$I:$I,$I68),0)</f>
        <v>0</v>
      </c>
      <c r="AF68" s="104">
        <f>IFERROR('RMI-data'!AF64/SUMIFS('RMI-data'!AF:AF,'RMI-data'!$J:$J,$J68,'RMI-data'!$I:$I,$I68),0)</f>
        <v>0</v>
      </c>
      <c r="AG68" s="104">
        <f>IFERROR('RMI-data'!AG64/SUMIFS('RMI-data'!AG:AG,'RMI-data'!$J:$J,$J68,'RMI-data'!$I:$I,$I68),0)</f>
        <v>0</v>
      </c>
      <c r="AH68" s="104">
        <f>IFERROR('RMI-data'!AH64/SUMIFS('RMI-data'!AH:AH,'RMI-data'!$J:$J,$J68,'RMI-data'!$I:$I,$I68),0)</f>
        <v>0</v>
      </c>
      <c r="AI68" s="104">
        <f>IFERROR('RMI-data'!AI64/SUMIFS('RMI-data'!AI:AI,'RMI-data'!$J:$J,$J68,'RMI-data'!$I:$I,$I68),0)</f>
        <v>0</v>
      </c>
      <c r="AJ68" s="104">
        <f>IFERROR('RMI-data'!AJ64/SUMIFS('RMI-data'!AJ:AJ,'RMI-data'!$J:$J,$J68,'RMI-data'!$I:$I,$I68),0)</f>
        <v>0</v>
      </c>
      <c r="AK68" s="104">
        <f>IFERROR('RMI-data'!AK64/SUMIFS('RMI-data'!AK:AK,'RMI-data'!$J:$J,$J68,'RMI-data'!$I:$I,$I68),0)</f>
        <v>0</v>
      </c>
      <c r="AL68" s="104">
        <f>IFERROR('RMI-data'!AL64/SUMIFS('RMI-data'!AL:AL,'RMI-data'!$J:$J,$J68,'RMI-data'!$I:$I,$I68),0)</f>
        <v>0</v>
      </c>
      <c r="AM68" s="104">
        <f>IFERROR('RMI-data'!AM64/SUMIFS('RMI-data'!AM:AM,'RMI-data'!$J:$J,$J68,'RMI-data'!$I:$I,$I68),0)</f>
        <v>0</v>
      </c>
      <c r="AN68" s="104">
        <f>IFERROR('RMI-data'!AN64/SUMIFS('RMI-data'!AN:AN,'RMI-data'!$J:$J,$J68,'RMI-data'!$I:$I,$I68),0)</f>
        <v>0</v>
      </c>
      <c r="AO68" s="104">
        <f>IFERROR('RMI-data'!AO64/SUMIFS('RMI-data'!AO:AO,'RMI-data'!$J:$J,$J68,'RMI-data'!$I:$I,$I68),0)</f>
        <v>0</v>
      </c>
      <c r="AP68" s="104">
        <f>IFERROR('RMI-data'!AP64/SUMIFS('RMI-data'!AP:AP,'RMI-data'!$J:$J,$J68,'RMI-data'!$I:$I,$I68),0)</f>
        <v>0</v>
      </c>
    </row>
    <row r="69" spans="1:42" ht="15.75" customHeight="1" x14ac:dyDescent="0.35">
      <c r="A69" s="51"/>
      <c r="B69" s="51"/>
      <c r="C69" s="51"/>
      <c r="D69" s="51"/>
      <c r="E69" s="51"/>
      <c r="F69" s="51"/>
      <c r="G69" s="51"/>
      <c r="H69" s="52" t="str">
        <f t="shared" si="4"/>
        <v>BCEU-urban-residential-other</v>
      </c>
      <c r="I69" s="63" t="s">
        <v>536</v>
      </c>
      <c r="J69" s="18" t="s">
        <v>96</v>
      </c>
      <c r="K69" s="104">
        <f>IFERROR('RMI-data'!K65/SUMIFS('RMI-data'!K:K,'RMI-data'!$J:$J,$J69,'RMI-data'!$I:$I,$I69),0)</f>
        <v>0</v>
      </c>
      <c r="L69" s="104">
        <f>IFERROR('RMI-data'!L65/SUMIFS('RMI-data'!L:L,'RMI-data'!$J:$J,$J69,'RMI-data'!$I:$I,$I69),0)</f>
        <v>0</v>
      </c>
      <c r="M69" s="104">
        <f>IFERROR('RMI-data'!M65/SUMIFS('RMI-data'!M:M,'RMI-data'!$J:$J,$J69,'RMI-data'!$I:$I,$I69),0)</f>
        <v>0</v>
      </c>
      <c r="N69" s="104">
        <f>IFERROR('RMI-data'!N65/SUMIFS('RMI-data'!N:N,'RMI-data'!$J:$J,$J69,'RMI-data'!$I:$I,$I69),0)</f>
        <v>0</v>
      </c>
      <c r="O69" s="104">
        <f>IFERROR('RMI-data'!O65/SUMIFS('RMI-data'!O:O,'RMI-data'!$J:$J,$J69,'RMI-data'!$I:$I,$I69),0)</f>
        <v>0</v>
      </c>
      <c r="P69" s="104">
        <f>IFERROR('RMI-data'!P65/SUMIFS('RMI-data'!P:P,'RMI-data'!$J:$J,$J69,'RMI-data'!$I:$I,$I69),0)</f>
        <v>0</v>
      </c>
      <c r="Q69" s="104">
        <f>IFERROR('RMI-data'!Q65/SUMIFS('RMI-data'!Q:Q,'RMI-data'!$J:$J,$J69,'RMI-data'!$I:$I,$I69),0)</f>
        <v>0</v>
      </c>
      <c r="R69" s="104">
        <f>IFERROR('RMI-data'!R65/SUMIFS('RMI-data'!R:R,'RMI-data'!$J:$J,$J69,'RMI-data'!$I:$I,$I69),0)</f>
        <v>0</v>
      </c>
      <c r="S69" s="104">
        <f>IFERROR('RMI-data'!S65/SUMIFS('RMI-data'!S:S,'RMI-data'!$J:$J,$J69,'RMI-data'!$I:$I,$I69),0)</f>
        <v>0</v>
      </c>
      <c r="T69" s="104">
        <f>IFERROR('RMI-data'!T65/SUMIFS('RMI-data'!T:T,'RMI-data'!$J:$J,$J69,'RMI-data'!$I:$I,$I69),0)</f>
        <v>0</v>
      </c>
      <c r="U69" s="104">
        <f>IFERROR('RMI-data'!U65/SUMIFS('RMI-data'!U:U,'RMI-data'!$J:$J,$J69,'RMI-data'!$I:$I,$I69),0)</f>
        <v>0</v>
      </c>
      <c r="V69" s="104">
        <f>IFERROR('RMI-data'!V65/SUMIFS('RMI-data'!V:V,'RMI-data'!$J:$J,$J69,'RMI-data'!$I:$I,$I69),0)</f>
        <v>0</v>
      </c>
      <c r="W69" s="104">
        <f>IFERROR('RMI-data'!W65/SUMIFS('RMI-data'!W:W,'RMI-data'!$J:$J,$J69,'RMI-data'!$I:$I,$I69),0)</f>
        <v>0</v>
      </c>
      <c r="X69" s="104">
        <f>IFERROR('RMI-data'!X65/SUMIFS('RMI-data'!X:X,'RMI-data'!$J:$J,$J69,'RMI-data'!$I:$I,$I69),0)</f>
        <v>0</v>
      </c>
      <c r="Y69" s="104">
        <f>IFERROR('RMI-data'!Y65/SUMIFS('RMI-data'!Y:Y,'RMI-data'!$J:$J,$J69,'RMI-data'!$I:$I,$I69),0)</f>
        <v>0</v>
      </c>
      <c r="Z69" s="104">
        <f>IFERROR('RMI-data'!Z65/SUMIFS('RMI-data'!Z:Z,'RMI-data'!$J:$J,$J69,'RMI-data'!$I:$I,$I69),0)</f>
        <v>0</v>
      </c>
      <c r="AA69" s="104">
        <f>IFERROR('RMI-data'!AA65/SUMIFS('RMI-data'!AA:AA,'RMI-data'!$J:$J,$J69,'RMI-data'!$I:$I,$I69),0)</f>
        <v>0</v>
      </c>
      <c r="AB69" s="104">
        <f>IFERROR('RMI-data'!AB65/SUMIFS('RMI-data'!AB:AB,'RMI-data'!$J:$J,$J69,'RMI-data'!$I:$I,$I69),0)</f>
        <v>0</v>
      </c>
      <c r="AC69" s="104">
        <f>IFERROR('RMI-data'!AC65/SUMIFS('RMI-data'!AC:AC,'RMI-data'!$J:$J,$J69,'RMI-data'!$I:$I,$I69),0)</f>
        <v>0</v>
      </c>
      <c r="AD69" s="104">
        <f>IFERROR('RMI-data'!AD65/SUMIFS('RMI-data'!AD:AD,'RMI-data'!$J:$J,$J69,'RMI-data'!$I:$I,$I69),0)</f>
        <v>0</v>
      </c>
      <c r="AE69" s="104">
        <f>IFERROR('RMI-data'!AE65/SUMIFS('RMI-data'!AE:AE,'RMI-data'!$J:$J,$J69,'RMI-data'!$I:$I,$I69),0)</f>
        <v>0</v>
      </c>
      <c r="AF69" s="104">
        <f>IFERROR('RMI-data'!AF65/SUMIFS('RMI-data'!AF:AF,'RMI-data'!$J:$J,$J69,'RMI-data'!$I:$I,$I69),0)</f>
        <v>0</v>
      </c>
      <c r="AG69" s="104">
        <f>IFERROR('RMI-data'!AG65/SUMIFS('RMI-data'!AG:AG,'RMI-data'!$J:$J,$J69,'RMI-data'!$I:$I,$I69),0)</f>
        <v>0</v>
      </c>
      <c r="AH69" s="104">
        <f>IFERROR('RMI-data'!AH65/SUMIFS('RMI-data'!AH:AH,'RMI-data'!$J:$J,$J69,'RMI-data'!$I:$I,$I69),0)</f>
        <v>0</v>
      </c>
      <c r="AI69" s="104">
        <f>IFERROR('RMI-data'!AI65/SUMIFS('RMI-data'!AI:AI,'RMI-data'!$J:$J,$J69,'RMI-data'!$I:$I,$I69),0)</f>
        <v>0</v>
      </c>
      <c r="AJ69" s="104">
        <f>IFERROR('RMI-data'!AJ65/SUMIFS('RMI-data'!AJ:AJ,'RMI-data'!$J:$J,$J69,'RMI-data'!$I:$I,$I69),0)</f>
        <v>0</v>
      </c>
      <c r="AK69" s="104">
        <f>IFERROR('RMI-data'!AK65/SUMIFS('RMI-data'!AK:AK,'RMI-data'!$J:$J,$J69,'RMI-data'!$I:$I,$I69),0)</f>
        <v>0</v>
      </c>
      <c r="AL69" s="104">
        <f>IFERROR('RMI-data'!AL65/SUMIFS('RMI-data'!AL:AL,'RMI-data'!$J:$J,$J69,'RMI-data'!$I:$I,$I69),0)</f>
        <v>0</v>
      </c>
      <c r="AM69" s="104">
        <f>IFERROR('RMI-data'!AM65/SUMIFS('RMI-data'!AM:AM,'RMI-data'!$J:$J,$J69,'RMI-data'!$I:$I,$I69),0)</f>
        <v>0</v>
      </c>
      <c r="AN69" s="104">
        <f>IFERROR('RMI-data'!AN65/SUMIFS('RMI-data'!AN:AN,'RMI-data'!$J:$J,$J69,'RMI-data'!$I:$I,$I69),0)</f>
        <v>0</v>
      </c>
      <c r="AO69" s="104">
        <f>IFERROR('RMI-data'!AO65/SUMIFS('RMI-data'!AO:AO,'RMI-data'!$J:$J,$J69,'RMI-data'!$I:$I,$I69),0)</f>
        <v>0</v>
      </c>
      <c r="AP69" s="104">
        <f>IFERROR('RMI-data'!AP65/SUMIFS('RMI-data'!AP:AP,'RMI-data'!$J:$J,$J69,'RMI-data'!$I:$I,$I69),0)</f>
        <v>0</v>
      </c>
    </row>
    <row r="70" spans="1:42" ht="15.75" customHeight="1" x14ac:dyDescent="0.35">
      <c r="A70" s="51"/>
      <c r="B70" s="51"/>
      <c r="C70" s="51"/>
      <c r="D70" s="51"/>
      <c r="E70" s="51"/>
      <c r="F70" s="51"/>
      <c r="G70" s="51"/>
      <c r="H70" s="52" t="str">
        <f t="shared" si="4"/>
        <v>BCEU-urban-residential-other</v>
      </c>
      <c r="I70" s="63" t="s">
        <v>536</v>
      </c>
      <c r="J70" s="51"/>
      <c r="K70" s="51"/>
      <c r="L70" s="51"/>
      <c r="M70" s="51"/>
      <c r="N70" s="51"/>
      <c r="AO70" s="51"/>
      <c r="AP70" s="51"/>
    </row>
    <row r="71" spans="1:42" ht="15.75" customHeight="1" x14ac:dyDescent="0.35">
      <c r="A71" s="51"/>
      <c r="B71" s="51"/>
      <c r="C71" s="51"/>
      <c r="D71" s="51"/>
      <c r="E71" s="51"/>
      <c r="F71" s="51"/>
      <c r="G71" s="51"/>
      <c r="H71" s="18" t="s">
        <v>503</v>
      </c>
      <c r="I71" s="63" t="s">
        <v>536</v>
      </c>
      <c r="J71" s="51"/>
      <c r="K71" s="51"/>
      <c r="L71" s="51"/>
      <c r="M71" s="51"/>
      <c r="N71" s="51"/>
      <c r="AO71" s="51"/>
      <c r="AP71" s="51"/>
    </row>
    <row r="72" spans="1:42" ht="15.75" customHeight="1" x14ac:dyDescent="0.35">
      <c r="A72" s="51"/>
      <c r="B72" s="51"/>
      <c r="C72" s="51"/>
      <c r="D72" s="51"/>
      <c r="E72" s="51"/>
      <c r="F72" s="51"/>
      <c r="G72" s="51"/>
      <c r="H72" s="51" t="str">
        <f>H71</f>
        <v>BCEU-rural-residential-heating</v>
      </c>
      <c r="I72" s="63" t="s">
        <v>536</v>
      </c>
      <c r="J72" s="18" t="s">
        <v>1</v>
      </c>
      <c r="K72" s="18">
        <v>2019</v>
      </c>
      <c r="L72" s="18">
        <v>2020</v>
      </c>
      <c r="M72" s="18">
        <v>2021</v>
      </c>
      <c r="N72" s="18">
        <v>2022</v>
      </c>
      <c r="O72" s="18">
        <v>2023</v>
      </c>
      <c r="P72" s="18">
        <v>2024</v>
      </c>
      <c r="Q72" s="18">
        <v>2025</v>
      </c>
      <c r="R72" s="18">
        <v>2026</v>
      </c>
      <c r="S72" s="18">
        <v>2027</v>
      </c>
      <c r="T72" s="18">
        <v>2028</v>
      </c>
      <c r="U72" s="18">
        <v>2029</v>
      </c>
      <c r="V72" s="18">
        <v>2030</v>
      </c>
      <c r="W72" s="18">
        <v>2031</v>
      </c>
      <c r="X72" s="18">
        <v>2032</v>
      </c>
      <c r="Y72" s="18">
        <v>2033</v>
      </c>
      <c r="Z72" s="18">
        <v>2034</v>
      </c>
      <c r="AA72" s="18">
        <v>2035</v>
      </c>
      <c r="AB72" s="18">
        <v>2036</v>
      </c>
      <c r="AC72" s="18">
        <v>2037</v>
      </c>
      <c r="AD72" s="18">
        <v>2038</v>
      </c>
      <c r="AE72" s="18">
        <v>2039</v>
      </c>
      <c r="AF72" s="18">
        <v>2040</v>
      </c>
      <c r="AG72" s="18">
        <v>2041</v>
      </c>
      <c r="AH72" s="18">
        <v>2042</v>
      </c>
      <c r="AI72" s="18">
        <v>2043</v>
      </c>
      <c r="AJ72" s="18">
        <v>2044</v>
      </c>
      <c r="AK72" s="18">
        <v>2045</v>
      </c>
      <c r="AL72" s="18">
        <v>2046</v>
      </c>
      <c r="AM72" s="18">
        <v>2047</v>
      </c>
      <c r="AN72" s="18">
        <v>2048</v>
      </c>
      <c r="AO72" s="18">
        <v>2049</v>
      </c>
      <c r="AP72" s="18">
        <v>2050</v>
      </c>
    </row>
    <row r="73" spans="1:42" ht="15.75" customHeight="1" x14ac:dyDescent="0.35">
      <c r="A73" s="51"/>
      <c r="B73" s="51"/>
      <c r="C73" s="51"/>
      <c r="D73" s="51"/>
      <c r="E73" s="51"/>
      <c r="F73" s="51"/>
      <c r="G73" s="51"/>
      <c r="H73" s="52" t="str">
        <f>H72</f>
        <v>BCEU-rural-residential-heating</v>
      </c>
      <c r="I73" s="63" t="s">
        <v>536</v>
      </c>
      <c r="J73" s="18" t="s">
        <v>2</v>
      </c>
      <c r="K73" s="104">
        <f>IFERROR('RMI-data'!K69/SUMIFS('RMI-data'!K:K,'RMI-data'!$J:$J,$J73,'RMI-data'!$I:$I,$I73),0)</f>
        <v>5.3317177677969941E-3</v>
      </c>
      <c r="L73" s="104">
        <f>IFERROR('RMI-data'!L69/SUMIFS('RMI-data'!L:L,'RMI-data'!$J:$J,$J73,'RMI-data'!$I:$I,$I73),0)</f>
        <v>5.5322837446263309E-3</v>
      </c>
      <c r="M73" s="104">
        <f>IFERROR('RMI-data'!M69/SUMIFS('RMI-data'!M:M,'RMI-data'!$J:$J,$J73,'RMI-data'!$I:$I,$I73),0)</f>
        <v>5.7215345649927673E-3</v>
      </c>
      <c r="N73" s="104">
        <f>IFERROR('RMI-data'!N69/SUMIFS('RMI-data'!N:N,'RMI-data'!$J:$J,$J73,'RMI-data'!$I:$I,$I73),0)</f>
        <v>5.910447789621757E-3</v>
      </c>
      <c r="O73" s="104">
        <f>IFERROR('RMI-data'!O69/SUMIFS('RMI-data'!O:O,'RMI-data'!$J:$J,$J73,'RMI-data'!$I:$I,$I73),0)</f>
        <v>6.1232921233222879E-3</v>
      </c>
      <c r="P73" s="104">
        <f>IFERROR('RMI-data'!P69/SUMIFS('RMI-data'!P:P,'RMI-data'!$J:$J,$J73,'RMI-data'!$I:$I,$I73),0)</f>
        <v>6.3231906113337269E-3</v>
      </c>
      <c r="Q73" s="104">
        <f>IFERROR('RMI-data'!Q69/SUMIFS('RMI-data'!Q:Q,'RMI-data'!$J:$J,$J73,'RMI-data'!$I:$I,$I73),0)</f>
        <v>6.5084807610287588E-3</v>
      </c>
      <c r="R73" s="104">
        <f>IFERROR('RMI-data'!R69/SUMIFS('RMI-data'!R:R,'RMI-data'!$J:$J,$J73,'RMI-data'!$I:$I,$I73),0)</f>
        <v>6.6965870176733163E-3</v>
      </c>
      <c r="S73" s="104">
        <f>IFERROR('RMI-data'!S69/SUMIFS('RMI-data'!S:S,'RMI-data'!$J:$J,$J73,'RMI-data'!$I:$I,$I73),0)</f>
        <v>6.873622119777773E-3</v>
      </c>
      <c r="T73" s="104">
        <f>IFERROR('RMI-data'!T69/SUMIFS('RMI-data'!T:T,'RMI-data'!$J:$J,$J73,'RMI-data'!$I:$I,$I73),0)</f>
        <v>7.0346211360908422E-3</v>
      </c>
      <c r="U73" s="104">
        <f>IFERROR('RMI-data'!U69/SUMIFS('RMI-data'!U:U,'RMI-data'!$J:$J,$J73,'RMI-data'!$I:$I,$I73),0)</f>
        <v>7.1871540150384742E-3</v>
      </c>
      <c r="V73" s="104">
        <f>IFERROR('RMI-data'!V69/SUMIFS('RMI-data'!V:V,'RMI-data'!$J:$J,$J73,'RMI-data'!$I:$I,$I73),0)</f>
        <v>7.3394375878707398E-3</v>
      </c>
      <c r="W73" s="104">
        <f>IFERROR('RMI-data'!W69/SUMIFS('RMI-data'!W:W,'RMI-data'!$J:$J,$J73,'RMI-data'!$I:$I,$I73),0)</f>
        <v>7.4883909114929863E-3</v>
      </c>
      <c r="X73" s="104">
        <f>IFERROR('RMI-data'!X69/SUMIFS('RMI-data'!X:X,'RMI-data'!$J:$J,$J73,'RMI-data'!$I:$I,$I73),0)</f>
        <v>7.6314489231331566E-3</v>
      </c>
      <c r="Y73" s="104">
        <f>IFERROR('RMI-data'!Y69/SUMIFS('RMI-data'!Y:Y,'RMI-data'!$J:$J,$J73,'RMI-data'!$I:$I,$I73),0)</f>
        <v>7.7677906664286745E-3</v>
      </c>
      <c r="Z73" s="104">
        <f>IFERROR('RMI-data'!Z69/SUMIFS('RMI-data'!Z:Z,'RMI-data'!$J:$J,$J73,'RMI-data'!$I:$I,$I73),0)</f>
        <v>7.8978632679170113E-3</v>
      </c>
      <c r="AA73" s="104">
        <f>IFERROR('RMI-data'!AA69/SUMIFS('RMI-data'!AA:AA,'RMI-data'!$J:$J,$J73,'RMI-data'!$I:$I,$I73),0)</f>
        <v>8.0220353760205934E-3</v>
      </c>
      <c r="AB73" s="104">
        <f>IFERROR('RMI-data'!AB69/SUMIFS('RMI-data'!AB:AB,'RMI-data'!$J:$J,$J73,'RMI-data'!$I:$I,$I73),0)</f>
        <v>8.1486401311243409E-3</v>
      </c>
      <c r="AC73" s="104">
        <f>IFERROR('RMI-data'!AC69/SUMIFS('RMI-data'!AC:AC,'RMI-data'!$J:$J,$J73,'RMI-data'!$I:$I,$I73),0)</f>
        <v>8.2848277924391072E-3</v>
      </c>
      <c r="AD73" s="104">
        <f>IFERROR('RMI-data'!AD69/SUMIFS('RMI-data'!AD:AD,'RMI-data'!$J:$J,$J73,'RMI-data'!$I:$I,$I73),0)</f>
        <v>8.4250659293705846E-3</v>
      </c>
      <c r="AE73" s="104">
        <f>IFERROR('RMI-data'!AE69/SUMIFS('RMI-data'!AE:AE,'RMI-data'!$J:$J,$J73,'RMI-data'!$I:$I,$I73),0)</f>
        <v>8.565512175724781E-3</v>
      </c>
      <c r="AF73" s="104">
        <f>IFERROR('RMI-data'!AF69/SUMIFS('RMI-data'!AF:AF,'RMI-data'!$J:$J,$J73,'RMI-data'!$I:$I,$I73),0)</f>
        <v>8.7133949024874573E-3</v>
      </c>
      <c r="AG73" s="104">
        <f>IFERROR('RMI-data'!AG69/SUMIFS('RMI-data'!AG:AG,'RMI-data'!$J:$J,$J73,'RMI-data'!$I:$I,$I73),0)</f>
        <v>8.8366547727148602E-3</v>
      </c>
      <c r="AH73" s="104">
        <f>IFERROR('RMI-data'!AH69/SUMIFS('RMI-data'!AH:AH,'RMI-data'!$J:$J,$J73,'RMI-data'!$I:$I,$I73),0)</f>
        <v>8.9608485319527236E-3</v>
      </c>
      <c r="AI73" s="104">
        <f>IFERROR('RMI-data'!AI69/SUMIFS('RMI-data'!AI:AI,'RMI-data'!$J:$J,$J73,'RMI-data'!$I:$I,$I73),0)</f>
        <v>9.0869006900155085E-3</v>
      </c>
      <c r="AJ73" s="104">
        <f>IFERROR('RMI-data'!AJ69/SUMIFS('RMI-data'!AJ:AJ,'RMI-data'!$J:$J,$J73,'RMI-data'!$I:$I,$I73),0)</f>
        <v>9.2051549790090545E-3</v>
      </c>
      <c r="AK73" s="104">
        <f>IFERROR('RMI-data'!AK69/SUMIFS('RMI-data'!AK:AK,'RMI-data'!$J:$J,$J73,'RMI-data'!$I:$I,$I73),0)</f>
        <v>9.3199349170614825E-3</v>
      </c>
      <c r="AL73" s="104">
        <f>IFERROR('RMI-data'!AL69/SUMIFS('RMI-data'!AL:AL,'RMI-data'!$J:$J,$J73,'RMI-data'!$I:$I,$I73),0)</f>
        <v>9.4342804489029666E-3</v>
      </c>
      <c r="AM73" s="104">
        <f>IFERROR('RMI-data'!AM69/SUMIFS('RMI-data'!AM:AM,'RMI-data'!$J:$J,$J73,'RMI-data'!$I:$I,$I73),0)</f>
        <v>9.5480397528291249E-3</v>
      </c>
      <c r="AN73" s="104">
        <f>IFERROR('RMI-data'!AN69/SUMIFS('RMI-data'!AN:AN,'RMI-data'!$J:$J,$J73,'RMI-data'!$I:$I,$I73),0)</f>
        <v>9.5454308333476848E-3</v>
      </c>
      <c r="AO73" s="104">
        <f>IFERROR('RMI-data'!AO69/SUMIFS('RMI-data'!AO:AO,'RMI-data'!$J:$J,$J73,'RMI-data'!$I:$I,$I73),0)</f>
        <v>9.5218866800853806E-3</v>
      </c>
      <c r="AP73" s="104">
        <f>IFERROR('RMI-data'!AP69/SUMIFS('RMI-data'!AP:AP,'RMI-data'!$J:$J,$J73,'RMI-data'!$I:$I,$I73),0)</f>
        <v>9.4964169631220688E-3</v>
      </c>
    </row>
    <row r="74" spans="1:42" ht="15.75" customHeight="1" x14ac:dyDescent="0.35">
      <c r="A74" s="51"/>
      <c r="B74" s="51"/>
      <c r="C74" s="51"/>
      <c r="D74" s="51"/>
      <c r="E74" s="51"/>
      <c r="F74" s="51"/>
      <c r="G74" s="51"/>
      <c r="H74" s="52" t="str">
        <f t="shared" ref="H74:H83" si="5">H73</f>
        <v>BCEU-rural-residential-heating</v>
      </c>
      <c r="I74" s="63" t="s">
        <v>536</v>
      </c>
      <c r="J74" s="18" t="s">
        <v>3</v>
      </c>
      <c r="K74" s="104">
        <f>IFERROR('RMI-data'!K70/SUMIFS('RMI-data'!K:K,'RMI-data'!$J:$J,$J74,'RMI-data'!$I:$I,$I74),0)</f>
        <v>0</v>
      </c>
      <c r="L74" s="104">
        <f>IFERROR('RMI-data'!L70/SUMIFS('RMI-data'!L:L,'RMI-data'!$J:$J,$J74,'RMI-data'!$I:$I,$I74),0)</f>
        <v>0</v>
      </c>
      <c r="M74" s="104">
        <f>IFERROR('RMI-data'!M70/SUMIFS('RMI-data'!M:M,'RMI-data'!$J:$J,$J74,'RMI-data'!$I:$I,$I74),0)</f>
        <v>0</v>
      </c>
      <c r="N74" s="104">
        <f>IFERROR('RMI-data'!N70/SUMIFS('RMI-data'!N:N,'RMI-data'!$J:$J,$J74,'RMI-data'!$I:$I,$I74),0)</f>
        <v>0</v>
      </c>
      <c r="O74" s="104">
        <f>IFERROR('RMI-data'!O70/SUMIFS('RMI-data'!O:O,'RMI-data'!$J:$J,$J74,'RMI-data'!$I:$I,$I74),0)</f>
        <v>0</v>
      </c>
      <c r="P74" s="104">
        <f>IFERROR('RMI-data'!P70/SUMIFS('RMI-data'!P:P,'RMI-data'!$J:$J,$J74,'RMI-data'!$I:$I,$I74),0)</f>
        <v>0</v>
      </c>
      <c r="Q74" s="104">
        <f>IFERROR('RMI-data'!Q70/SUMIFS('RMI-data'!Q:Q,'RMI-data'!$J:$J,$J74,'RMI-data'!$I:$I,$I74),0)</f>
        <v>0</v>
      </c>
      <c r="R74" s="104">
        <f>IFERROR('RMI-data'!R70/SUMIFS('RMI-data'!R:R,'RMI-data'!$J:$J,$J74,'RMI-data'!$I:$I,$I74),0)</f>
        <v>0</v>
      </c>
      <c r="S74" s="104">
        <f>IFERROR('RMI-data'!S70/SUMIFS('RMI-data'!S:S,'RMI-data'!$J:$J,$J74,'RMI-data'!$I:$I,$I74),0)</f>
        <v>0</v>
      </c>
      <c r="T74" s="104">
        <f>IFERROR('RMI-data'!T70/SUMIFS('RMI-data'!T:T,'RMI-data'!$J:$J,$J74,'RMI-data'!$I:$I,$I74),0)</f>
        <v>0</v>
      </c>
      <c r="U74" s="104">
        <f>IFERROR('RMI-data'!U70/SUMIFS('RMI-data'!U:U,'RMI-data'!$J:$J,$J74,'RMI-data'!$I:$I,$I74),0)</f>
        <v>0</v>
      </c>
      <c r="V74" s="104">
        <f>IFERROR('RMI-data'!V70/SUMIFS('RMI-data'!V:V,'RMI-data'!$J:$J,$J74,'RMI-data'!$I:$I,$I74),0)</f>
        <v>0</v>
      </c>
      <c r="W74" s="104">
        <f>IFERROR('RMI-data'!W70/SUMIFS('RMI-data'!W:W,'RMI-data'!$J:$J,$J74,'RMI-data'!$I:$I,$I74),0)</f>
        <v>0</v>
      </c>
      <c r="X74" s="104">
        <f>IFERROR('RMI-data'!X70/SUMIFS('RMI-data'!X:X,'RMI-data'!$J:$J,$J74,'RMI-data'!$I:$I,$I74),0)</f>
        <v>0</v>
      </c>
      <c r="Y74" s="104">
        <f>IFERROR('RMI-data'!Y70/SUMIFS('RMI-data'!Y:Y,'RMI-data'!$J:$J,$J74,'RMI-data'!$I:$I,$I74),0)</f>
        <v>0</v>
      </c>
      <c r="Z74" s="104">
        <f>IFERROR('RMI-data'!Z70/SUMIFS('RMI-data'!Z:Z,'RMI-data'!$J:$J,$J74,'RMI-data'!$I:$I,$I74),0)</f>
        <v>0</v>
      </c>
      <c r="AA74" s="104">
        <f>IFERROR('RMI-data'!AA70/SUMIFS('RMI-data'!AA:AA,'RMI-data'!$J:$J,$J74,'RMI-data'!$I:$I,$I74),0)</f>
        <v>0</v>
      </c>
      <c r="AB74" s="104">
        <f>IFERROR('RMI-data'!AB70/SUMIFS('RMI-data'!AB:AB,'RMI-data'!$J:$J,$J74,'RMI-data'!$I:$I,$I74),0)</f>
        <v>0</v>
      </c>
      <c r="AC74" s="104">
        <f>IFERROR('RMI-data'!AC70/SUMIFS('RMI-data'!AC:AC,'RMI-data'!$J:$J,$J74,'RMI-data'!$I:$I,$I74),0)</f>
        <v>0</v>
      </c>
      <c r="AD74" s="104">
        <f>IFERROR('RMI-data'!AD70/SUMIFS('RMI-data'!AD:AD,'RMI-data'!$J:$J,$J74,'RMI-data'!$I:$I,$I74),0)</f>
        <v>0</v>
      </c>
      <c r="AE74" s="104">
        <f>IFERROR('RMI-data'!AE70/SUMIFS('RMI-data'!AE:AE,'RMI-data'!$J:$J,$J74,'RMI-data'!$I:$I,$I74),0)</f>
        <v>0</v>
      </c>
      <c r="AF74" s="104">
        <f>IFERROR('RMI-data'!AF70/SUMIFS('RMI-data'!AF:AF,'RMI-data'!$J:$J,$J74,'RMI-data'!$I:$I,$I74),0)</f>
        <v>0</v>
      </c>
      <c r="AG74" s="104">
        <f>IFERROR('RMI-data'!AG70/SUMIFS('RMI-data'!AG:AG,'RMI-data'!$J:$J,$J74,'RMI-data'!$I:$I,$I74),0)</f>
        <v>0</v>
      </c>
      <c r="AH74" s="104">
        <f>IFERROR('RMI-data'!AH70/SUMIFS('RMI-data'!AH:AH,'RMI-data'!$J:$J,$J74,'RMI-data'!$I:$I,$I74),0)</f>
        <v>0</v>
      </c>
      <c r="AI74" s="104">
        <f>IFERROR('RMI-data'!AI70/SUMIFS('RMI-data'!AI:AI,'RMI-data'!$J:$J,$J74,'RMI-data'!$I:$I,$I74),0)</f>
        <v>0</v>
      </c>
      <c r="AJ74" s="104">
        <f>IFERROR('RMI-data'!AJ70/SUMIFS('RMI-data'!AJ:AJ,'RMI-data'!$J:$J,$J74,'RMI-data'!$I:$I,$I74),0)</f>
        <v>0</v>
      </c>
      <c r="AK74" s="104">
        <f>IFERROR('RMI-data'!AK70/SUMIFS('RMI-data'!AK:AK,'RMI-data'!$J:$J,$J74,'RMI-data'!$I:$I,$I74),0)</f>
        <v>0</v>
      </c>
      <c r="AL74" s="104">
        <f>IFERROR('RMI-data'!AL70/SUMIFS('RMI-data'!AL:AL,'RMI-data'!$J:$J,$J74,'RMI-data'!$I:$I,$I74),0)</f>
        <v>0</v>
      </c>
      <c r="AM74" s="104">
        <f>IFERROR('RMI-data'!AM70/SUMIFS('RMI-data'!AM:AM,'RMI-data'!$J:$J,$J74,'RMI-data'!$I:$I,$I74),0)</f>
        <v>0</v>
      </c>
      <c r="AN74" s="104">
        <f>IFERROR('RMI-data'!AN70/SUMIFS('RMI-data'!AN:AN,'RMI-data'!$J:$J,$J74,'RMI-data'!$I:$I,$I74),0)</f>
        <v>0</v>
      </c>
      <c r="AO74" s="104">
        <f>IFERROR('RMI-data'!AO70/SUMIFS('RMI-data'!AO:AO,'RMI-data'!$J:$J,$J74,'RMI-data'!$I:$I,$I74),0)</f>
        <v>0</v>
      </c>
      <c r="AP74" s="104">
        <f>IFERROR('RMI-data'!AP70/SUMIFS('RMI-data'!AP:AP,'RMI-data'!$J:$J,$J74,'RMI-data'!$I:$I,$I74),0)</f>
        <v>0</v>
      </c>
    </row>
    <row r="75" spans="1:42" ht="15.75" customHeight="1" x14ac:dyDescent="0.35">
      <c r="A75" s="51"/>
      <c r="B75" s="51"/>
      <c r="C75" s="51"/>
      <c r="D75" s="51"/>
      <c r="E75" s="51"/>
      <c r="F75" s="51"/>
      <c r="G75" s="51"/>
      <c r="H75" s="52" t="str">
        <f t="shared" si="5"/>
        <v>BCEU-rural-residential-heating</v>
      </c>
      <c r="I75" s="63" t="s">
        <v>536</v>
      </c>
      <c r="J75" s="18" t="s">
        <v>4</v>
      </c>
      <c r="K75" s="104">
        <f>IFERROR('RMI-data'!K71/SUMIFS('RMI-data'!K:K,'RMI-data'!$J:$J,$J75,'RMI-data'!$I:$I,$I75),0)</f>
        <v>2.3679832053332798E-2</v>
      </c>
      <c r="L75" s="104">
        <f>IFERROR('RMI-data'!L71/SUMIFS('RMI-data'!L:L,'RMI-data'!$J:$J,$J75,'RMI-data'!$I:$I,$I75),0)</f>
        <v>2.374012975106567E-2</v>
      </c>
      <c r="M75" s="104">
        <f>IFERROR('RMI-data'!M71/SUMIFS('RMI-data'!M:M,'RMI-data'!$J:$J,$J75,'RMI-data'!$I:$I,$I75),0)</f>
        <v>2.3787626677267394E-2</v>
      </c>
      <c r="N75" s="104">
        <f>IFERROR('RMI-data'!N71/SUMIFS('RMI-data'!N:N,'RMI-data'!$J:$J,$J75,'RMI-data'!$I:$I,$I75),0)</f>
        <v>2.3811743820723652E-2</v>
      </c>
      <c r="O75" s="104">
        <f>IFERROR('RMI-data'!O71/SUMIFS('RMI-data'!O:O,'RMI-data'!$J:$J,$J75,'RMI-data'!$I:$I,$I75),0)</f>
        <v>2.3801297597539541E-2</v>
      </c>
      <c r="P75" s="104">
        <f>IFERROR('RMI-data'!P71/SUMIFS('RMI-data'!P:P,'RMI-data'!$J:$J,$J75,'RMI-data'!$I:$I,$I75),0)</f>
        <v>2.3782475727885024E-2</v>
      </c>
      <c r="Q75" s="104">
        <f>IFERROR('RMI-data'!Q71/SUMIFS('RMI-data'!Q:Q,'RMI-data'!$J:$J,$J75,'RMI-data'!$I:$I,$I75),0)</f>
        <v>2.3733153209331271E-2</v>
      </c>
      <c r="R75" s="104">
        <f>IFERROR('RMI-data'!R71/SUMIFS('RMI-data'!R:R,'RMI-data'!$J:$J,$J75,'RMI-data'!$I:$I,$I75),0)</f>
        <v>2.3656698925165271E-2</v>
      </c>
      <c r="S75" s="104">
        <f>IFERROR('RMI-data'!S71/SUMIFS('RMI-data'!S:S,'RMI-data'!$J:$J,$J75,'RMI-data'!$I:$I,$I75),0)</f>
        <v>2.3575475836189106E-2</v>
      </c>
      <c r="T75" s="104">
        <f>IFERROR('RMI-data'!T71/SUMIFS('RMI-data'!T:T,'RMI-data'!$J:$J,$J75,'RMI-data'!$I:$I,$I75),0)</f>
        <v>2.348157781658403E-2</v>
      </c>
      <c r="U75" s="104">
        <f>IFERROR('RMI-data'!U71/SUMIFS('RMI-data'!U:U,'RMI-data'!$J:$J,$J75,'RMI-data'!$I:$I,$I75),0)</f>
        <v>2.337165394086451E-2</v>
      </c>
      <c r="V75" s="104">
        <f>IFERROR('RMI-data'!V71/SUMIFS('RMI-data'!V:V,'RMI-data'!$J:$J,$J75,'RMI-data'!$I:$I,$I75),0)</f>
        <v>2.3270787079804213E-2</v>
      </c>
      <c r="W75" s="104">
        <f>IFERROR('RMI-data'!W71/SUMIFS('RMI-data'!W:W,'RMI-data'!$J:$J,$J75,'RMI-data'!$I:$I,$I75),0)</f>
        <v>2.3164619166575407E-2</v>
      </c>
      <c r="X75" s="104">
        <f>IFERROR('RMI-data'!X71/SUMIFS('RMI-data'!X:X,'RMI-data'!$J:$J,$J75,'RMI-data'!$I:$I,$I75),0)</f>
        <v>2.3064263638924169E-2</v>
      </c>
      <c r="Y75" s="104">
        <f>IFERROR('RMI-data'!Y71/SUMIFS('RMI-data'!Y:Y,'RMI-data'!$J:$J,$J75,'RMI-data'!$I:$I,$I75),0)</f>
        <v>2.2964837555526006E-2</v>
      </c>
      <c r="Z75" s="104">
        <f>IFERROR('RMI-data'!Z71/SUMIFS('RMI-data'!Z:Z,'RMI-data'!$J:$J,$J75,'RMI-data'!$I:$I,$I75),0)</f>
        <v>2.2888156093905154E-2</v>
      </c>
      <c r="AA75" s="104">
        <f>IFERROR('RMI-data'!AA71/SUMIFS('RMI-data'!AA:AA,'RMI-data'!$J:$J,$J75,'RMI-data'!$I:$I,$I75),0)</f>
        <v>2.2814200381400959E-2</v>
      </c>
      <c r="AB75" s="104">
        <f>IFERROR('RMI-data'!AB71/SUMIFS('RMI-data'!AB:AB,'RMI-data'!$J:$J,$J75,'RMI-data'!$I:$I,$I75),0)</f>
        <v>2.2742034793695323E-2</v>
      </c>
      <c r="AC75" s="104">
        <f>IFERROR('RMI-data'!AC71/SUMIFS('RMI-data'!AC:AC,'RMI-data'!$J:$J,$J75,'RMI-data'!$I:$I,$I75),0)</f>
        <v>2.2701460688018538E-2</v>
      </c>
      <c r="AD75" s="104">
        <f>IFERROR('RMI-data'!AD71/SUMIFS('RMI-data'!AD:AD,'RMI-data'!$J:$J,$J75,'RMI-data'!$I:$I,$I75),0)</f>
        <v>2.2671436132965697E-2</v>
      </c>
      <c r="AE75" s="104">
        <f>IFERROR('RMI-data'!AE71/SUMIFS('RMI-data'!AE:AE,'RMI-data'!$J:$J,$J75,'RMI-data'!$I:$I,$I75),0)</f>
        <v>2.2648093967345108E-2</v>
      </c>
      <c r="AF75" s="104">
        <f>IFERROR('RMI-data'!AF71/SUMIFS('RMI-data'!AF:AF,'RMI-data'!$J:$J,$J75,'RMI-data'!$I:$I,$I75),0)</f>
        <v>2.2640176123164223E-2</v>
      </c>
      <c r="AG75" s="104">
        <f>IFERROR('RMI-data'!AG71/SUMIFS('RMI-data'!AG:AG,'RMI-data'!$J:$J,$J75,'RMI-data'!$I:$I,$I75),0)</f>
        <v>2.2550676026308784E-2</v>
      </c>
      <c r="AH75" s="104">
        <f>IFERROR('RMI-data'!AH71/SUMIFS('RMI-data'!AH:AH,'RMI-data'!$J:$J,$J75,'RMI-data'!$I:$I,$I75),0)</f>
        <v>2.2470486175450825E-2</v>
      </c>
      <c r="AI75" s="104">
        <f>IFERROR('RMI-data'!AI71/SUMIFS('RMI-data'!AI:AI,'RMI-data'!$J:$J,$J75,'RMI-data'!$I:$I,$I75),0)</f>
        <v>2.2405276901347918E-2</v>
      </c>
      <c r="AJ75" s="104">
        <f>IFERROR('RMI-data'!AJ71/SUMIFS('RMI-data'!AJ:AJ,'RMI-data'!$J:$J,$J75,'RMI-data'!$I:$I,$I75),0)</f>
        <v>2.2337522857041187E-2</v>
      </c>
      <c r="AK75" s="104">
        <f>IFERROR('RMI-data'!AK71/SUMIFS('RMI-data'!AK:AK,'RMI-data'!$J:$J,$J75,'RMI-data'!$I:$I,$I75),0)</f>
        <v>2.2272836457305704E-2</v>
      </c>
      <c r="AL75" s="104">
        <f>IFERROR('RMI-data'!AL71/SUMIFS('RMI-data'!AL:AL,'RMI-data'!$J:$J,$J75,'RMI-data'!$I:$I,$I75),0)</f>
        <v>2.2209088429895718E-2</v>
      </c>
      <c r="AM75" s="104">
        <f>IFERROR('RMI-data'!AM71/SUMIFS('RMI-data'!AM:AM,'RMI-data'!$J:$J,$J75,'RMI-data'!$I:$I,$I75),0)</f>
        <v>2.2143792932527908E-2</v>
      </c>
      <c r="AN75" s="104">
        <f>IFERROR('RMI-data'!AN71/SUMIFS('RMI-data'!AN:AN,'RMI-data'!$J:$J,$J75,'RMI-data'!$I:$I,$I75),0)</f>
        <v>2.2075674790642853E-2</v>
      </c>
      <c r="AO75" s="104">
        <f>IFERROR('RMI-data'!AO71/SUMIFS('RMI-data'!AO:AO,'RMI-data'!$J:$J,$J75,'RMI-data'!$I:$I,$I75),0)</f>
        <v>2.2003671726327417E-2</v>
      </c>
      <c r="AP75" s="104">
        <f>IFERROR('RMI-data'!AP71/SUMIFS('RMI-data'!AP:AP,'RMI-data'!$J:$J,$J75,'RMI-data'!$I:$I,$I75),0)</f>
        <v>2.1927258981276718E-2</v>
      </c>
    </row>
    <row r="76" spans="1:42" ht="15.75" customHeight="1" x14ac:dyDescent="0.35">
      <c r="A76" s="51"/>
      <c r="B76" s="51"/>
      <c r="C76" s="51"/>
      <c r="D76" s="51"/>
      <c r="E76" s="51"/>
      <c r="F76" s="51"/>
      <c r="G76" s="51"/>
      <c r="H76" s="52" t="str">
        <f t="shared" si="5"/>
        <v>BCEU-rural-residential-heating</v>
      </c>
      <c r="I76" s="63" t="s">
        <v>536</v>
      </c>
      <c r="J76" s="18" t="s">
        <v>5</v>
      </c>
      <c r="K76" s="104">
        <f>IFERROR('RMI-data'!K72/SUMIFS('RMI-data'!K:K,'RMI-data'!$J:$J,$J76,'RMI-data'!$I:$I,$I76),0)</f>
        <v>4.9253778104830254E-2</v>
      </c>
      <c r="L76" s="104">
        <f>IFERROR('RMI-data'!L72/SUMIFS('RMI-data'!L:L,'RMI-data'!$J:$J,$J76,'RMI-data'!$I:$I,$I76),0)</f>
        <v>4.9315122392897884E-2</v>
      </c>
      <c r="M76" s="104">
        <f>IFERROR('RMI-data'!M72/SUMIFS('RMI-data'!M:M,'RMI-data'!$J:$J,$J76,'RMI-data'!$I:$I,$I76),0)</f>
        <v>4.9371692182292391E-2</v>
      </c>
      <c r="N76" s="104">
        <f>IFERROR('RMI-data'!N72/SUMIFS('RMI-data'!N:N,'RMI-data'!$J:$J,$J76,'RMI-data'!$I:$I,$I76),0)</f>
        <v>4.9422876136122056E-2</v>
      </c>
      <c r="O76" s="104">
        <f>IFERROR('RMI-data'!O72/SUMIFS('RMI-data'!O:O,'RMI-data'!$J:$J,$J76,'RMI-data'!$I:$I,$I76),0)</f>
        <v>4.9467786740777973E-2</v>
      </c>
      <c r="P76" s="104">
        <f>IFERROR('RMI-data'!P72/SUMIFS('RMI-data'!P:P,'RMI-data'!$J:$J,$J76,'RMI-data'!$I:$I,$I76),0)</f>
        <v>4.9506807499354287E-2</v>
      </c>
      <c r="Q76" s="104">
        <f>IFERROR('RMI-data'!Q72/SUMIFS('RMI-data'!Q:Q,'RMI-data'!$J:$J,$J76,'RMI-data'!$I:$I,$I76),0)</f>
        <v>4.9538380515894875E-2</v>
      </c>
      <c r="R76" s="104">
        <f>IFERROR('RMI-data'!R72/SUMIFS('RMI-data'!R:R,'RMI-data'!$J:$J,$J76,'RMI-data'!$I:$I,$I76),0)</f>
        <v>4.9561451818820615E-2</v>
      </c>
      <c r="S76" s="104">
        <f>IFERROR('RMI-data'!S72/SUMIFS('RMI-data'!S:S,'RMI-data'!$J:$J,$J76,'RMI-data'!$I:$I,$I76),0)</f>
        <v>4.9576071577300956E-2</v>
      </c>
      <c r="T76" s="104">
        <f>IFERROR('RMI-data'!T72/SUMIFS('RMI-data'!T:T,'RMI-data'!$J:$J,$J76,'RMI-data'!$I:$I,$I76),0)</f>
        <v>4.9581237834084649E-2</v>
      </c>
      <c r="U76" s="104">
        <f>IFERROR('RMI-data'!U72/SUMIFS('RMI-data'!U:U,'RMI-data'!$J:$J,$J76,'RMI-data'!$I:$I,$I76),0)</f>
        <v>4.9576118286023443E-2</v>
      </c>
      <c r="V76" s="104">
        <f>IFERROR('RMI-data'!V72/SUMIFS('RMI-data'!V:V,'RMI-data'!$J:$J,$J76,'RMI-data'!$I:$I,$I76),0)</f>
        <v>4.956136024250226E-2</v>
      </c>
      <c r="W76" s="104">
        <f>IFERROR('RMI-data'!W72/SUMIFS('RMI-data'!W:W,'RMI-data'!$J:$J,$J76,'RMI-data'!$I:$I,$I76),0)</f>
        <v>4.9535735293938087E-2</v>
      </c>
      <c r="X76" s="104">
        <f>IFERROR('RMI-data'!X72/SUMIFS('RMI-data'!X:X,'RMI-data'!$J:$J,$J76,'RMI-data'!$I:$I,$I76),0)</f>
        <v>4.9498995801659888E-2</v>
      </c>
      <c r="Y76" s="104">
        <f>IFERROR('RMI-data'!Y72/SUMIFS('RMI-data'!Y:Y,'RMI-data'!$J:$J,$J76,'RMI-data'!$I:$I,$I76),0)</f>
        <v>4.9449087311459521E-2</v>
      </c>
      <c r="Z76" s="104">
        <f>IFERROR('RMI-data'!Z72/SUMIFS('RMI-data'!Z:Z,'RMI-data'!$J:$J,$J76,'RMI-data'!$I:$I,$I76),0)</f>
        <v>4.9384872952084505E-2</v>
      </c>
      <c r="AA76" s="104">
        <f>IFERROR('RMI-data'!AA72/SUMIFS('RMI-data'!AA:AA,'RMI-data'!$J:$J,$J76,'RMI-data'!$I:$I,$I76),0)</f>
        <v>4.9301884620201748E-2</v>
      </c>
      <c r="AB76" s="104">
        <f>IFERROR('RMI-data'!AB72/SUMIFS('RMI-data'!AB:AB,'RMI-data'!$J:$J,$J76,'RMI-data'!$I:$I,$I76),0)</f>
        <v>4.9195459756891449E-2</v>
      </c>
      <c r="AC76" s="104">
        <f>IFERROR('RMI-data'!AC72/SUMIFS('RMI-data'!AC:AC,'RMI-data'!$J:$J,$J76,'RMI-data'!$I:$I,$I76),0)</f>
        <v>4.9061526688259638E-2</v>
      </c>
      <c r="AD76" s="104">
        <f>IFERROR('RMI-data'!AD72/SUMIFS('RMI-data'!AD:AD,'RMI-data'!$J:$J,$J76,'RMI-data'!$I:$I,$I76),0)</f>
        <v>4.8889833262011781E-2</v>
      </c>
      <c r="AE76" s="104">
        <f>IFERROR('RMI-data'!AE72/SUMIFS('RMI-data'!AE:AE,'RMI-data'!$J:$J,$J76,'RMI-data'!$I:$I,$I76),0)</f>
        <v>4.8669054242553751E-2</v>
      </c>
      <c r="AF76" s="104">
        <f>IFERROR('RMI-data'!AF72/SUMIFS('RMI-data'!AF:AF,'RMI-data'!$J:$J,$J76,'RMI-data'!$I:$I,$I76),0)</f>
        <v>4.8383697104170301E-2</v>
      </c>
      <c r="AG76" s="104">
        <f>IFERROR('RMI-data'!AG72/SUMIFS('RMI-data'!AG:AG,'RMI-data'!$J:$J,$J76,'RMI-data'!$I:$I,$I76),0)</f>
        <v>4.7995850289803466E-2</v>
      </c>
      <c r="AH76" s="104">
        <f>IFERROR('RMI-data'!AH72/SUMIFS('RMI-data'!AH:AH,'RMI-data'!$J:$J,$J76,'RMI-data'!$I:$I,$I76),0)</f>
        <v>4.748682086801536E-2</v>
      </c>
      <c r="AI76" s="104">
        <f>IFERROR('RMI-data'!AI72/SUMIFS('RMI-data'!AI:AI,'RMI-data'!$J:$J,$J76,'RMI-data'!$I:$I,$I76),0)</f>
        <v>4.6818516321616321E-2</v>
      </c>
      <c r="AJ76" s="104">
        <f>IFERROR('RMI-data'!AJ72/SUMIFS('RMI-data'!AJ:AJ,'RMI-data'!$J:$J,$J76,'RMI-data'!$I:$I,$I76),0)</f>
        <v>4.5939335625118594E-2</v>
      </c>
      <c r="AK76" s="104">
        <f>IFERROR('RMI-data'!AK72/SUMIFS('RMI-data'!AK:AK,'RMI-data'!$J:$J,$J76,'RMI-data'!$I:$I,$I76),0)</f>
        <v>4.4798607495941924E-2</v>
      </c>
      <c r="AL76" s="104">
        <f>IFERROR('RMI-data'!AL72/SUMIFS('RMI-data'!AL:AL,'RMI-data'!$J:$J,$J76,'RMI-data'!$I:$I,$I76),0)</f>
        <v>4.3350576180772961E-2</v>
      </c>
      <c r="AM76" s="104">
        <f>IFERROR('RMI-data'!AM72/SUMIFS('RMI-data'!AM:AM,'RMI-data'!$J:$J,$J76,'RMI-data'!$I:$I,$I76),0)</f>
        <v>4.1572203118803969E-2</v>
      </c>
      <c r="AN76" s="104">
        <f>IFERROR('RMI-data'!AN72/SUMIFS('RMI-data'!AN:AN,'RMI-data'!$J:$J,$J76,'RMI-data'!$I:$I,$I76),0)</f>
        <v>3.9484583094204218E-2</v>
      </c>
      <c r="AO76" s="104">
        <f>IFERROR('RMI-data'!AO72/SUMIFS('RMI-data'!AO:AO,'RMI-data'!$J:$J,$J76,'RMI-data'!$I:$I,$I76),0)</f>
        <v>3.7165922055643751E-2</v>
      </c>
      <c r="AP76" s="104">
        <f>IFERROR('RMI-data'!AP72/SUMIFS('RMI-data'!AP:AP,'RMI-data'!$J:$J,$J76,'RMI-data'!$I:$I,$I76),0)</f>
        <v>3.4748901903708149E-2</v>
      </c>
    </row>
    <row r="77" spans="1:42" ht="15.75" customHeight="1" x14ac:dyDescent="0.35">
      <c r="A77" s="51"/>
      <c r="B77" s="51"/>
      <c r="C77" s="51"/>
      <c r="D77" s="51"/>
      <c r="E77" s="51"/>
      <c r="F77" s="51"/>
      <c r="G77" s="51"/>
      <c r="H77" s="52" t="str">
        <f t="shared" si="5"/>
        <v>BCEU-rural-residential-heating</v>
      </c>
      <c r="I77" s="63" t="s">
        <v>536</v>
      </c>
      <c r="J77" s="18" t="s">
        <v>7</v>
      </c>
      <c r="K77" s="104">
        <f>IFERROR('RMI-data'!K73/SUMIFS('RMI-data'!K:K,'RMI-data'!$J:$J,$J77,'RMI-data'!$I:$I,$I77),0)</f>
        <v>0</v>
      </c>
      <c r="L77" s="104">
        <f>IFERROR('RMI-data'!L73/SUMIFS('RMI-data'!L:L,'RMI-data'!$J:$J,$J77,'RMI-data'!$I:$I,$I77),0)</f>
        <v>0</v>
      </c>
      <c r="M77" s="104">
        <f>IFERROR('RMI-data'!M73/SUMIFS('RMI-data'!M:M,'RMI-data'!$J:$J,$J77,'RMI-data'!$I:$I,$I77),0)</f>
        <v>0</v>
      </c>
      <c r="N77" s="104">
        <f>IFERROR('RMI-data'!N73/SUMIFS('RMI-data'!N:N,'RMI-data'!$J:$J,$J77,'RMI-data'!$I:$I,$I77),0)</f>
        <v>0</v>
      </c>
      <c r="O77" s="104">
        <f>IFERROR('RMI-data'!O73/SUMIFS('RMI-data'!O:O,'RMI-data'!$J:$J,$J77,'RMI-data'!$I:$I,$I77),0)</f>
        <v>0</v>
      </c>
      <c r="P77" s="104">
        <f>IFERROR('RMI-data'!P73/SUMIFS('RMI-data'!P:P,'RMI-data'!$J:$J,$J77,'RMI-data'!$I:$I,$I77),0)</f>
        <v>0</v>
      </c>
      <c r="Q77" s="104">
        <f>IFERROR('RMI-data'!Q73/SUMIFS('RMI-data'!Q:Q,'RMI-data'!$J:$J,$J77,'RMI-data'!$I:$I,$I77),0)</f>
        <v>0</v>
      </c>
      <c r="R77" s="104">
        <f>IFERROR('RMI-data'!R73/SUMIFS('RMI-data'!R:R,'RMI-data'!$J:$J,$J77,'RMI-data'!$I:$I,$I77),0)</f>
        <v>0</v>
      </c>
      <c r="S77" s="104">
        <f>IFERROR('RMI-data'!S73/SUMIFS('RMI-data'!S:S,'RMI-data'!$J:$J,$J77,'RMI-data'!$I:$I,$I77),0)</f>
        <v>0</v>
      </c>
      <c r="T77" s="104">
        <f>IFERROR('RMI-data'!T73/SUMIFS('RMI-data'!T:T,'RMI-data'!$J:$J,$J77,'RMI-data'!$I:$I,$I77),0)</f>
        <v>0</v>
      </c>
      <c r="U77" s="104">
        <f>IFERROR('RMI-data'!U73/SUMIFS('RMI-data'!U:U,'RMI-data'!$J:$J,$J77,'RMI-data'!$I:$I,$I77),0)</f>
        <v>0</v>
      </c>
      <c r="V77" s="104">
        <f>IFERROR('RMI-data'!V73/SUMIFS('RMI-data'!V:V,'RMI-data'!$J:$J,$J77,'RMI-data'!$I:$I,$I77),0)</f>
        <v>0</v>
      </c>
      <c r="W77" s="104">
        <f>IFERROR('RMI-data'!W73/SUMIFS('RMI-data'!W:W,'RMI-data'!$J:$J,$J77,'RMI-data'!$I:$I,$I77),0)</f>
        <v>0</v>
      </c>
      <c r="X77" s="104">
        <f>IFERROR('RMI-data'!X73/SUMIFS('RMI-data'!X:X,'RMI-data'!$J:$J,$J77,'RMI-data'!$I:$I,$I77),0)</f>
        <v>0</v>
      </c>
      <c r="Y77" s="104">
        <f>IFERROR('RMI-data'!Y73/SUMIFS('RMI-data'!Y:Y,'RMI-data'!$J:$J,$J77,'RMI-data'!$I:$I,$I77),0)</f>
        <v>0</v>
      </c>
      <c r="Z77" s="104">
        <f>IFERROR('RMI-data'!Z73/SUMIFS('RMI-data'!Z:Z,'RMI-data'!$J:$J,$J77,'RMI-data'!$I:$I,$I77),0)</f>
        <v>0</v>
      </c>
      <c r="AA77" s="104">
        <f>IFERROR('RMI-data'!AA73/SUMIFS('RMI-data'!AA:AA,'RMI-data'!$J:$J,$J77,'RMI-data'!$I:$I,$I77),0)</f>
        <v>0</v>
      </c>
      <c r="AB77" s="104">
        <f>IFERROR('RMI-data'!AB73/SUMIFS('RMI-data'!AB:AB,'RMI-data'!$J:$J,$J77,'RMI-data'!$I:$I,$I77),0)</f>
        <v>0</v>
      </c>
      <c r="AC77" s="104">
        <f>IFERROR('RMI-data'!AC73/SUMIFS('RMI-data'!AC:AC,'RMI-data'!$J:$J,$J77,'RMI-data'!$I:$I,$I77),0)</f>
        <v>0</v>
      </c>
      <c r="AD77" s="104">
        <f>IFERROR('RMI-data'!AD73/SUMIFS('RMI-data'!AD:AD,'RMI-data'!$J:$J,$J77,'RMI-data'!$I:$I,$I77),0)</f>
        <v>0</v>
      </c>
      <c r="AE77" s="104">
        <f>IFERROR('RMI-data'!AE73/SUMIFS('RMI-data'!AE:AE,'RMI-data'!$J:$J,$J77,'RMI-data'!$I:$I,$I77),0)</f>
        <v>0</v>
      </c>
      <c r="AF77" s="104">
        <f>IFERROR('RMI-data'!AF73/SUMIFS('RMI-data'!AF:AF,'RMI-data'!$J:$J,$J77,'RMI-data'!$I:$I,$I77),0)</f>
        <v>0</v>
      </c>
      <c r="AG77" s="104">
        <f>IFERROR('RMI-data'!AG73/SUMIFS('RMI-data'!AG:AG,'RMI-data'!$J:$J,$J77,'RMI-data'!$I:$I,$I77),0)</f>
        <v>0</v>
      </c>
      <c r="AH77" s="104">
        <f>IFERROR('RMI-data'!AH73/SUMIFS('RMI-data'!AH:AH,'RMI-data'!$J:$J,$J77,'RMI-data'!$I:$I,$I77),0)</f>
        <v>0</v>
      </c>
      <c r="AI77" s="104">
        <f>IFERROR('RMI-data'!AI73/SUMIFS('RMI-data'!AI:AI,'RMI-data'!$J:$J,$J77,'RMI-data'!$I:$I,$I77),0)</f>
        <v>0</v>
      </c>
      <c r="AJ77" s="104">
        <f>IFERROR('RMI-data'!AJ73/SUMIFS('RMI-data'!AJ:AJ,'RMI-data'!$J:$J,$J77,'RMI-data'!$I:$I,$I77),0)</f>
        <v>0</v>
      </c>
      <c r="AK77" s="104">
        <f>IFERROR('RMI-data'!AK73/SUMIFS('RMI-data'!AK:AK,'RMI-data'!$J:$J,$J77,'RMI-data'!$I:$I,$I77),0)</f>
        <v>0</v>
      </c>
      <c r="AL77" s="104">
        <f>IFERROR('RMI-data'!AL73/SUMIFS('RMI-data'!AL:AL,'RMI-data'!$J:$J,$J77,'RMI-data'!$I:$I,$I77),0)</f>
        <v>0</v>
      </c>
      <c r="AM77" s="104">
        <f>IFERROR('RMI-data'!AM73/SUMIFS('RMI-data'!AM:AM,'RMI-data'!$J:$J,$J77,'RMI-data'!$I:$I,$I77),0)</f>
        <v>0</v>
      </c>
      <c r="AN77" s="104">
        <f>IFERROR('RMI-data'!AN73/SUMIFS('RMI-data'!AN:AN,'RMI-data'!$J:$J,$J77,'RMI-data'!$I:$I,$I77),0)</f>
        <v>0</v>
      </c>
      <c r="AO77" s="104">
        <f>IFERROR('RMI-data'!AO73/SUMIFS('RMI-data'!AO:AO,'RMI-data'!$J:$J,$J77,'RMI-data'!$I:$I,$I77),0)</f>
        <v>0</v>
      </c>
      <c r="AP77" s="104">
        <f>IFERROR('RMI-data'!AP73/SUMIFS('RMI-data'!AP:AP,'RMI-data'!$J:$J,$J77,'RMI-data'!$I:$I,$I77),0)</f>
        <v>0</v>
      </c>
    </row>
    <row r="78" spans="1:42" ht="15.75" customHeight="1" x14ac:dyDescent="0.35">
      <c r="A78" s="51"/>
      <c r="B78" s="51"/>
      <c r="C78" s="51"/>
      <c r="D78" s="51"/>
      <c r="E78" s="51"/>
      <c r="F78" s="51"/>
      <c r="G78" s="51"/>
      <c r="H78" s="52" t="str">
        <f t="shared" si="5"/>
        <v>BCEU-rural-residential-heating</v>
      </c>
      <c r="I78" s="63" t="s">
        <v>536</v>
      </c>
      <c r="J78" s="119" t="s">
        <v>8</v>
      </c>
      <c r="K78" s="120">
        <f>IFERROR('RMI-data'!K74/SUMIFS('RMI-data'!K:K,'RMI-data'!$J:$J,$J78,'RMI-data'!$I:$I,$I78),0)</f>
        <v>0.05</v>
      </c>
      <c r="L78" s="104">
        <f>IFERROR('RMI-data'!L74/SUMIFS('RMI-data'!L:L,'RMI-data'!$J:$J,$J78,'RMI-data'!$I:$I,$I78),0)</f>
        <v>5.0000000000000058E-2</v>
      </c>
      <c r="M78" s="104">
        <f>IFERROR('RMI-data'!M74/SUMIFS('RMI-data'!M:M,'RMI-data'!$J:$J,$J78,'RMI-data'!$I:$I,$I78),0)</f>
        <v>5.0000000000000051E-2</v>
      </c>
      <c r="N78" s="104">
        <f>IFERROR('RMI-data'!N74/SUMIFS('RMI-data'!N:N,'RMI-data'!$J:$J,$J78,'RMI-data'!$I:$I,$I78),0)</f>
        <v>5.0000000000000051E-2</v>
      </c>
      <c r="O78" s="104">
        <f>IFERROR('RMI-data'!O74/SUMIFS('RMI-data'!O:O,'RMI-data'!$J:$J,$J78,'RMI-data'!$I:$I,$I78),0)</f>
        <v>5.0000000000000072E-2</v>
      </c>
      <c r="P78" s="104">
        <f>IFERROR('RMI-data'!P74/SUMIFS('RMI-data'!P:P,'RMI-data'!$J:$J,$J78,'RMI-data'!$I:$I,$I78),0)</f>
        <v>5.0000000000000086E-2</v>
      </c>
      <c r="Q78" s="104">
        <f>IFERROR('RMI-data'!Q74/SUMIFS('RMI-data'!Q:Q,'RMI-data'!$J:$J,$J78,'RMI-data'!$I:$I,$I78),0)</f>
        <v>5.0000000000000051E-2</v>
      </c>
      <c r="R78" s="104">
        <f>IFERROR('RMI-data'!R74/SUMIFS('RMI-data'!R:R,'RMI-data'!$J:$J,$J78,'RMI-data'!$I:$I,$I78),0)</f>
        <v>5.0000000000000058E-2</v>
      </c>
      <c r="S78" s="104">
        <f>IFERROR('RMI-data'!S74/SUMIFS('RMI-data'!S:S,'RMI-data'!$J:$J,$J78,'RMI-data'!$I:$I,$I78),0)</f>
        <v>5.0000000000000031E-2</v>
      </c>
      <c r="T78" s="104">
        <f>IFERROR('RMI-data'!T74/SUMIFS('RMI-data'!T:T,'RMI-data'!$J:$J,$J78,'RMI-data'!$I:$I,$I78),0)</f>
        <v>0.05</v>
      </c>
      <c r="U78" s="104">
        <f>IFERROR('RMI-data'!U74/SUMIFS('RMI-data'!U:U,'RMI-data'!$J:$J,$J78,'RMI-data'!$I:$I,$I78),0)</f>
        <v>5.0000000000000044E-2</v>
      </c>
      <c r="V78" s="104">
        <f>IFERROR('RMI-data'!V74/SUMIFS('RMI-data'!V:V,'RMI-data'!$J:$J,$J78,'RMI-data'!$I:$I,$I78),0)</f>
        <v>5.0000000000000037E-2</v>
      </c>
      <c r="W78" s="104">
        <f>IFERROR('RMI-data'!W74/SUMIFS('RMI-data'!W:W,'RMI-data'!$J:$J,$J78,'RMI-data'!$I:$I,$I78),0)</f>
        <v>5.0000000000000051E-2</v>
      </c>
      <c r="X78" s="104">
        <f>IFERROR('RMI-data'!X74/SUMIFS('RMI-data'!X:X,'RMI-data'!$J:$J,$J78,'RMI-data'!$I:$I,$I78),0)</f>
        <v>5.0000000000000051E-2</v>
      </c>
      <c r="Y78" s="104">
        <f>IFERROR('RMI-data'!Y74/SUMIFS('RMI-data'!Y:Y,'RMI-data'!$J:$J,$J78,'RMI-data'!$I:$I,$I78),0)</f>
        <v>5.0000000000000044E-2</v>
      </c>
      <c r="Z78" s="104">
        <f>IFERROR('RMI-data'!Z74/SUMIFS('RMI-data'!Z:Z,'RMI-data'!$J:$J,$J78,'RMI-data'!$I:$I,$I78),0)</f>
        <v>5.0000000000000017E-2</v>
      </c>
      <c r="AA78" s="104">
        <f>IFERROR('RMI-data'!AA74/SUMIFS('RMI-data'!AA:AA,'RMI-data'!$J:$J,$J78,'RMI-data'!$I:$I,$I78),0)</f>
        <v>5.0000000000000024E-2</v>
      </c>
      <c r="AB78" s="104">
        <f>IFERROR('RMI-data'!AB74/SUMIFS('RMI-data'!AB:AB,'RMI-data'!$J:$J,$J78,'RMI-data'!$I:$I,$I78),0)</f>
        <v>5.0000000000000058E-2</v>
      </c>
      <c r="AC78" s="104">
        <f>IFERROR('RMI-data'!AC74/SUMIFS('RMI-data'!AC:AC,'RMI-data'!$J:$J,$J78,'RMI-data'!$I:$I,$I78),0)</f>
        <v>5.0000000000000031E-2</v>
      </c>
      <c r="AD78" s="104">
        <f>IFERROR('RMI-data'!AD74/SUMIFS('RMI-data'!AD:AD,'RMI-data'!$J:$J,$J78,'RMI-data'!$I:$I,$I78),0)</f>
        <v>5.0000000000000017E-2</v>
      </c>
      <c r="AE78" s="104">
        <f>IFERROR('RMI-data'!AE74/SUMIFS('RMI-data'!AE:AE,'RMI-data'!$J:$J,$J78,'RMI-data'!$I:$I,$I78),0)</f>
        <v>5.0000000000000017E-2</v>
      </c>
      <c r="AF78" s="104">
        <f>IFERROR('RMI-data'!AF74/SUMIFS('RMI-data'!AF:AF,'RMI-data'!$J:$J,$J78,'RMI-data'!$I:$I,$I78),0)</f>
        <v>5.0000000000000037E-2</v>
      </c>
      <c r="AG78" s="104">
        <f>IFERROR('RMI-data'!AG74/SUMIFS('RMI-data'!AG:AG,'RMI-data'!$J:$J,$J78,'RMI-data'!$I:$I,$I78),0)</f>
        <v>5.0000000000000024E-2</v>
      </c>
      <c r="AH78" s="104">
        <f>IFERROR('RMI-data'!AH74/SUMIFS('RMI-data'!AH:AH,'RMI-data'!$J:$J,$J78,'RMI-data'!$I:$I,$I78),0)</f>
        <v>5.0000000000000037E-2</v>
      </c>
      <c r="AI78" s="104">
        <f>IFERROR('RMI-data'!AI74/SUMIFS('RMI-data'!AI:AI,'RMI-data'!$J:$J,$J78,'RMI-data'!$I:$I,$I78),0)</f>
        <v>5.0000000000000044E-2</v>
      </c>
      <c r="AJ78" s="104">
        <f>IFERROR('RMI-data'!AJ74/SUMIFS('RMI-data'!AJ:AJ,'RMI-data'!$J:$J,$J78,'RMI-data'!$I:$I,$I78),0)</f>
        <v>5.0000000000000044E-2</v>
      </c>
      <c r="AK78" s="104">
        <f>IFERROR('RMI-data'!AK74/SUMIFS('RMI-data'!AK:AK,'RMI-data'!$J:$J,$J78,'RMI-data'!$I:$I,$I78),0)</f>
        <v>5.0000000000000024E-2</v>
      </c>
      <c r="AL78" s="104">
        <f>IFERROR('RMI-data'!AL74/SUMIFS('RMI-data'!AL:AL,'RMI-data'!$J:$J,$J78,'RMI-data'!$I:$I,$I78),0)</f>
        <v>5.0000000000000031E-2</v>
      </c>
      <c r="AM78" s="104">
        <f>IFERROR('RMI-data'!AM74/SUMIFS('RMI-data'!AM:AM,'RMI-data'!$J:$J,$J78,'RMI-data'!$I:$I,$I78),0)</f>
        <v>5.0000000000000024E-2</v>
      </c>
      <c r="AN78" s="104">
        <f>IFERROR('RMI-data'!AN74/SUMIFS('RMI-data'!AN:AN,'RMI-data'!$J:$J,$J78,'RMI-data'!$I:$I,$I78),0)</f>
        <v>5.0000000000000017E-2</v>
      </c>
      <c r="AO78" s="104">
        <f>IFERROR('RMI-data'!AO74/SUMIFS('RMI-data'!AO:AO,'RMI-data'!$J:$J,$J78,'RMI-data'!$I:$I,$I78),0)</f>
        <v>5.0000000000000051E-2</v>
      </c>
      <c r="AP78" s="104">
        <f>IFERROR('RMI-data'!AP74/SUMIFS('RMI-data'!AP:AP,'RMI-data'!$J:$J,$J78,'RMI-data'!$I:$I,$I78),0)</f>
        <v>5.000000000000001E-2</v>
      </c>
    </row>
    <row r="79" spans="1:42" ht="15.75" customHeight="1" x14ac:dyDescent="0.35">
      <c r="A79" s="51"/>
      <c r="B79" s="51"/>
      <c r="C79" s="51"/>
      <c r="D79" s="51"/>
      <c r="E79" s="51"/>
      <c r="F79" s="51"/>
      <c r="G79" s="51"/>
      <c r="H79" s="52" t="str">
        <f t="shared" si="5"/>
        <v>BCEU-rural-residential-heating</v>
      </c>
      <c r="I79" s="63" t="s">
        <v>536</v>
      </c>
      <c r="J79" s="18" t="s">
        <v>93</v>
      </c>
      <c r="K79" s="104">
        <f>IFERROR('RMI-data'!K75/SUMIFS('RMI-data'!K:K,'RMI-data'!$J:$J,$J79,'RMI-data'!$I:$I,$I79),0)</f>
        <v>5.0000000000000037E-2</v>
      </c>
      <c r="L79" s="104">
        <f>IFERROR('RMI-data'!L75/SUMIFS('RMI-data'!L:L,'RMI-data'!$J:$J,$J79,'RMI-data'!$I:$I,$I79),0)</f>
        <v>5.0000000000000037E-2</v>
      </c>
      <c r="M79" s="104">
        <f>IFERROR('RMI-data'!M75/SUMIFS('RMI-data'!M:M,'RMI-data'!$J:$J,$J79,'RMI-data'!$I:$I,$I79),0)</f>
        <v>5.0000000000000051E-2</v>
      </c>
      <c r="N79" s="104">
        <f>IFERROR('RMI-data'!N75/SUMIFS('RMI-data'!N:N,'RMI-data'!$J:$J,$J79,'RMI-data'!$I:$I,$I79),0)</f>
        <v>5.0000000000000079E-2</v>
      </c>
      <c r="O79" s="104">
        <f>IFERROR('RMI-data'!O75/SUMIFS('RMI-data'!O:O,'RMI-data'!$J:$J,$J79,'RMI-data'!$I:$I,$I79),0)</f>
        <v>5.0000000000000058E-2</v>
      </c>
      <c r="P79" s="104">
        <f>IFERROR('RMI-data'!P75/SUMIFS('RMI-data'!P:P,'RMI-data'!$J:$J,$J79,'RMI-data'!$I:$I,$I79),0)</f>
        <v>5.0000000000000051E-2</v>
      </c>
      <c r="Q79" s="104">
        <f>IFERROR('RMI-data'!Q75/SUMIFS('RMI-data'!Q:Q,'RMI-data'!$J:$J,$J79,'RMI-data'!$I:$I,$I79),0)</f>
        <v>5.0000000000000065E-2</v>
      </c>
      <c r="R79" s="104">
        <f>IFERROR('RMI-data'!R75/SUMIFS('RMI-data'!R:R,'RMI-data'!$J:$J,$J79,'RMI-data'!$I:$I,$I79),0)</f>
        <v>5.0000000000000051E-2</v>
      </c>
      <c r="S79" s="104">
        <f>IFERROR('RMI-data'!S75/SUMIFS('RMI-data'!S:S,'RMI-data'!$J:$J,$J79,'RMI-data'!$I:$I,$I79),0)</f>
        <v>5.0000000000000037E-2</v>
      </c>
      <c r="T79" s="104">
        <f>IFERROR('RMI-data'!T75/SUMIFS('RMI-data'!T:T,'RMI-data'!$J:$J,$J79,'RMI-data'!$I:$I,$I79),0)</f>
        <v>5.0000000000000072E-2</v>
      </c>
      <c r="U79" s="104">
        <f>IFERROR('RMI-data'!U75/SUMIFS('RMI-data'!U:U,'RMI-data'!$J:$J,$J79,'RMI-data'!$I:$I,$I79),0)</f>
        <v>5.0000000000000037E-2</v>
      </c>
      <c r="V79" s="104">
        <f>IFERROR('RMI-data'!V75/SUMIFS('RMI-data'!V:V,'RMI-data'!$J:$J,$J79,'RMI-data'!$I:$I,$I79),0)</f>
        <v>5.0000000000000058E-2</v>
      </c>
      <c r="W79" s="104">
        <f>IFERROR('RMI-data'!W75/SUMIFS('RMI-data'!W:W,'RMI-data'!$J:$J,$J79,'RMI-data'!$I:$I,$I79),0)</f>
        <v>5.0000000000000079E-2</v>
      </c>
      <c r="X79" s="104">
        <f>IFERROR('RMI-data'!X75/SUMIFS('RMI-data'!X:X,'RMI-data'!$J:$J,$J79,'RMI-data'!$I:$I,$I79),0)</f>
        <v>5.0000000000000058E-2</v>
      </c>
      <c r="Y79" s="104">
        <f>IFERROR('RMI-data'!Y75/SUMIFS('RMI-data'!Y:Y,'RMI-data'!$J:$J,$J79,'RMI-data'!$I:$I,$I79),0)</f>
        <v>5.0000000000000044E-2</v>
      </c>
      <c r="Z79" s="104">
        <f>IFERROR('RMI-data'!Z75/SUMIFS('RMI-data'!Z:Z,'RMI-data'!$J:$J,$J79,'RMI-data'!$I:$I,$I79),0)</f>
        <v>5.0000000000000031E-2</v>
      </c>
      <c r="AA79" s="104">
        <f>IFERROR('RMI-data'!AA75/SUMIFS('RMI-data'!AA:AA,'RMI-data'!$J:$J,$J79,'RMI-data'!$I:$I,$I79),0)</f>
        <v>5.0000000000000051E-2</v>
      </c>
      <c r="AB79" s="104">
        <f>IFERROR('RMI-data'!AB75/SUMIFS('RMI-data'!AB:AB,'RMI-data'!$J:$J,$J79,'RMI-data'!$I:$I,$I79),0)</f>
        <v>5.0000000000000058E-2</v>
      </c>
      <c r="AC79" s="104">
        <f>IFERROR('RMI-data'!AC75/SUMIFS('RMI-data'!AC:AC,'RMI-data'!$J:$J,$J79,'RMI-data'!$I:$I,$I79),0)</f>
        <v>5.0000000000000065E-2</v>
      </c>
      <c r="AD79" s="104">
        <f>IFERROR('RMI-data'!AD75/SUMIFS('RMI-data'!AD:AD,'RMI-data'!$J:$J,$J79,'RMI-data'!$I:$I,$I79),0)</f>
        <v>5.0000000000000058E-2</v>
      </c>
      <c r="AE79" s="104">
        <f>IFERROR('RMI-data'!AE75/SUMIFS('RMI-data'!AE:AE,'RMI-data'!$J:$J,$J79,'RMI-data'!$I:$I,$I79),0)</f>
        <v>5.0000000000000051E-2</v>
      </c>
      <c r="AF79" s="104">
        <f>IFERROR('RMI-data'!AF75/SUMIFS('RMI-data'!AF:AF,'RMI-data'!$J:$J,$J79,'RMI-data'!$I:$I,$I79),0)</f>
        <v>5.0000000000000044E-2</v>
      </c>
      <c r="AG79" s="104">
        <f>IFERROR('RMI-data'!AG75/SUMIFS('RMI-data'!AG:AG,'RMI-data'!$J:$J,$J79,'RMI-data'!$I:$I,$I79),0)</f>
        <v>5.0000000000000051E-2</v>
      </c>
      <c r="AH79" s="104">
        <f>IFERROR('RMI-data'!AH75/SUMIFS('RMI-data'!AH:AH,'RMI-data'!$J:$J,$J79,'RMI-data'!$I:$I,$I79),0)</f>
        <v>5.0000000000000051E-2</v>
      </c>
      <c r="AI79" s="104">
        <f>IFERROR('RMI-data'!AI75/SUMIFS('RMI-data'!AI:AI,'RMI-data'!$J:$J,$J79,'RMI-data'!$I:$I,$I79),0)</f>
        <v>5.0000000000000037E-2</v>
      </c>
      <c r="AJ79" s="104">
        <f>IFERROR('RMI-data'!AJ75/SUMIFS('RMI-data'!AJ:AJ,'RMI-data'!$J:$J,$J79,'RMI-data'!$I:$I,$I79),0)</f>
        <v>5.0000000000000058E-2</v>
      </c>
      <c r="AK79" s="104">
        <f>IFERROR('RMI-data'!AK75/SUMIFS('RMI-data'!AK:AK,'RMI-data'!$J:$J,$J79,'RMI-data'!$I:$I,$I79),0)</f>
        <v>5.0000000000000051E-2</v>
      </c>
      <c r="AL79" s="104">
        <f>IFERROR('RMI-data'!AL75/SUMIFS('RMI-data'!AL:AL,'RMI-data'!$J:$J,$J79,'RMI-data'!$I:$I,$I79),0)</f>
        <v>5.0000000000000058E-2</v>
      </c>
      <c r="AM79" s="104">
        <f>IFERROR('RMI-data'!AM75/SUMIFS('RMI-data'!AM:AM,'RMI-data'!$J:$J,$J79,'RMI-data'!$I:$I,$I79),0)</f>
        <v>5.0000000000000058E-2</v>
      </c>
      <c r="AN79" s="104">
        <f>IFERROR('RMI-data'!AN75/SUMIFS('RMI-data'!AN:AN,'RMI-data'!$J:$J,$J79,'RMI-data'!$I:$I,$I79),0)</f>
        <v>5.0000000000000051E-2</v>
      </c>
      <c r="AO79" s="104">
        <f>IFERROR('RMI-data'!AO75/SUMIFS('RMI-data'!AO:AO,'RMI-data'!$J:$J,$J79,'RMI-data'!$I:$I,$I79),0)</f>
        <v>5.0000000000000065E-2</v>
      </c>
      <c r="AP79" s="104">
        <f>IFERROR('RMI-data'!AP75/SUMIFS('RMI-data'!AP:AP,'RMI-data'!$J:$J,$J79,'RMI-data'!$I:$I,$I79),0)</f>
        <v>5.0000000000000065E-2</v>
      </c>
    </row>
    <row r="80" spans="1:42" ht="15.75" customHeight="1" x14ac:dyDescent="0.35">
      <c r="A80" s="51"/>
      <c r="B80" s="51"/>
      <c r="C80" s="51"/>
      <c r="D80" s="51"/>
      <c r="E80" s="51"/>
      <c r="F80" s="51"/>
      <c r="G80" s="51"/>
      <c r="H80" s="52" t="str">
        <f t="shared" si="5"/>
        <v>BCEU-rural-residential-heating</v>
      </c>
      <c r="I80" s="63" t="s">
        <v>536</v>
      </c>
      <c r="J80" s="18" t="s">
        <v>94</v>
      </c>
      <c r="K80" s="104">
        <f>IFERROR('RMI-data'!K76/SUMIFS('RMI-data'!K:K,'RMI-data'!$J:$J,$J80,'RMI-data'!$I:$I,$I80),0)</f>
        <v>0</v>
      </c>
      <c r="L80" s="104">
        <f>IFERROR('RMI-data'!L76/SUMIFS('RMI-data'!L:L,'RMI-data'!$J:$J,$J80,'RMI-data'!$I:$I,$I80),0)</f>
        <v>0</v>
      </c>
      <c r="M80" s="104">
        <f>IFERROR('RMI-data'!M76/SUMIFS('RMI-data'!M:M,'RMI-data'!$J:$J,$J80,'RMI-data'!$I:$I,$I80),0)</f>
        <v>0</v>
      </c>
      <c r="N80" s="104">
        <f>IFERROR('RMI-data'!N76/SUMIFS('RMI-data'!N:N,'RMI-data'!$J:$J,$J80,'RMI-data'!$I:$I,$I80),0)</f>
        <v>0</v>
      </c>
      <c r="O80" s="104">
        <f>IFERROR('RMI-data'!O76/SUMIFS('RMI-data'!O:O,'RMI-data'!$J:$J,$J80,'RMI-data'!$I:$I,$I80),0)</f>
        <v>0</v>
      </c>
      <c r="P80" s="104">
        <f>IFERROR('RMI-data'!P76/SUMIFS('RMI-data'!P:P,'RMI-data'!$J:$J,$J80,'RMI-data'!$I:$I,$I80),0)</f>
        <v>0</v>
      </c>
      <c r="Q80" s="104">
        <f>IFERROR('RMI-data'!Q76/SUMIFS('RMI-data'!Q:Q,'RMI-data'!$J:$J,$J80,'RMI-data'!$I:$I,$I80),0)</f>
        <v>0</v>
      </c>
      <c r="R80" s="104">
        <f>IFERROR('RMI-data'!R76/SUMIFS('RMI-data'!R:R,'RMI-data'!$J:$J,$J80,'RMI-data'!$I:$I,$I80),0)</f>
        <v>0</v>
      </c>
      <c r="S80" s="104">
        <f>IFERROR('RMI-data'!S76/SUMIFS('RMI-data'!S:S,'RMI-data'!$J:$J,$J80,'RMI-data'!$I:$I,$I80),0)</f>
        <v>0</v>
      </c>
      <c r="T80" s="104">
        <f>IFERROR('RMI-data'!T76/SUMIFS('RMI-data'!T:T,'RMI-data'!$J:$J,$J80,'RMI-data'!$I:$I,$I80),0)</f>
        <v>0</v>
      </c>
      <c r="U80" s="104">
        <f>IFERROR('RMI-data'!U76/SUMIFS('RMI-data'!U:U,'RMI-data'!$J:$J,$J80,'RMI-data'!$I:$I,$I80),0)</f>
        <v>0</v>
      </c>
      <c r="V80" s="104">
        <f>IFERROR('RMI-data'!V76/SUMIFS('RMI-data'!V:V,'RMI-data'!$J:$J,$J80,'RMI-data'!$I:$I,$I80),0)</f>
        <v>0</v>
      </c>
      <c r="W80" s="104">
        <f>IFERROR('RMI-data'!W76/SUMIFS('RMI-data'!W:W,'RMI-data'!$J:$J,$J80,'RMI-data'!$I:$I,$I80),0)</f>
        <v>0</v>
      </c>
      <c r="X80" s="104">
        <f>IFERROR('RMI-data'!X76/SUMIFS('RMI-data'!X:X,'RMI-data'!$J:$J,$J80,'RMI-data'!$I:$I,$I80),0)</f>
        <v>0</v>
      </c>
      <c r="Y80" s="104">
        <f>IFERROR('RMI-data'!Y76/SUMIFS('RMI-data'!Y:Y,'RMI-data'!$J:$J,$J80,'RMI-data'!$I:$I,$I80),0)</f>
        <v>0</v>
      </c>
      <c r="Z80" s="104">
        <f>IFERROR('RMI-data'!Z76/SUMIFS('RMI-data'!Z:Z,'RMI-data'!$J:$J,$J80,'RMI-data'!$I:$I,$I80),0)</f>
        <v>0</v>
      </c>
      <c r="AA80" s="104">
        <f>IFERROR('RMI-data'!AA76/SUMIFS('RMI-data'!AA:AA,'RMI-data'!$J:$J,$J80,'RMI-data'!$I:$I,$I80),0)</f>
        <v>0</v>
      </c>
      <c r="AB80" s="104">
        <f>IFERROR('RMI-data'!AB76/SUMIFS('RMI-data'!AB:AB,'RMI-data'!$J:$J,$J80,'RMI-data'!$I:$I,$I80),0)</f>
        <v>0</v>
      </c>
      <c r="AC80" s="104">
        <f>IFERROR('RMI-data'!AC76/SUMIFS('RMI-data'!AC:AC,'RMI-data'!$J:$J,$J80,'RMI-data'!$I:$I,$I80),0)</f>
        <v>0</v>
      </c>
      <c r="AD80" s="104">
        <f>IFERROR('RMI-data'!AD76/SUMIFS('RMI-data'!AD:AD,'RMI-data'!$J:$J,$J80,'RMI-data'!$I:$I,$I80),0)</f>
        <v>0</v>
      </c>
      <c r="AE80" s="104">
        <f>IFERROR('RMI-data'!AE76/SUMIFS('RMI-data'!AE:AE,'RMI-data'!$J:$J,$J80,'RMI-data'!$I:$I,$I80),0)</f>
        <v>0</v>
      </c>
      <c r="AF80" s="104">
        <f>IFERROR('RMI-data'!AF76/SUMIFS('RMI-data'!AF:AF,'RMI-data'!$J:$J,$J80,'RMI-data'!$I:$I,$I80),0)</f>
        <v>0</v>
      </c>
      <c r="AG80" s="104">
        <f>IFERROR('RMI-data'!AG76/SUMIFS('RMI-data'!AG:AG,'RMI-data'!$J:$J,$J80,'RMI-data'!$I:$I,$I80),0)</f>
        <v>0</v>
      </c>
      <c r="AH80" s="104">
        <f>IFERROR('RMI-data'!AH76/SUMIFS('RMI-data'!AH:AH,'RMI-data'!$J:$J,$J80,'RMI-data'!$I:$I,$I80),0)</f>
        <v>0</v>
      </c>
      <c r="AI80" s="104">
        <f>IFERROR('RMI-data'!AI76/SUMIFS('RMI-data'!AI:AI,'RMI-data'!$J:$J,$J80,'RMI-data'!$I:$I,$I80),0)</f>
        <v>0</v>
      </c>
      <c r="AJ80" s="104">
        <f>IFERROR('RMI-data'!AJ76/SUMIFS('RMI-data'!AJ:AJ,'RMI-data'!$J:$J,$J80,'RMI-data'!$I:$I,$I80),0)</f>
        <v>0</v>
      </c>
      <c r="AK80" s="104">
        <f>IFERROR('RMI-data'!AK76/SUMIFS('RMI-data'!AK:AK,'RMI-data'!$J:$J,$J80,'RMI-data'!$I:$I,$I80),0)</f>
        <v>0</v>
      </c>
      <c r="AL80" s="104">
        <f>IFERROR('RMI-data'!AL76/SUMIFS('RMI-data'!AL:AL,'RMI-data'!$J:$J,$J80,'RMI-data'!$I:$I,$I80),0)</f>
        <v>0</v>
      </c>
      <c r="AM80" s="104">
        <f>IFERROR('RMI-data'!AM76/SUMIFS('RMI-data'!AM:AM,'RMI-data'!$J:$J,$J80,'RMI-data'!$I:$I,$I80),0)</f>
        <v>0</v>
      </c>
      <c r="AN80" s="104">
        <f>IFERROR('RMI-data'!AN76/SUMIFS('RMI-data'!AN:AN,'RMI-data'!$J:$J,$J80,'RMI-data'!$I:$I,$I80),0)</f>
        <v>0</v>
      </c>
      <c r="AO80" s="104">
        <f>IFERROR('RMI-data'!AO76/SUMIFS('RMI-data'!AO:AO,'RMI-data'!$J:$J,$J80,'RMI-data'!$I:$I,$I80),0)</f>
        <v>0</v>
      </c>
      <c r="AP80" s="104">
        <f>IFERROR('RMI-data'!AP76/SUMIFS('RMI-data'!AP:AP,'RMI-data'!$J:$J,$J80,'RMI-data'!$I:$I,$I80),0)</f>
        <v>0</v>
      </c>
    </row>
    <row r="81" spans="1:42" ht="15.75" customHeight="1" x14ac:dyDescent="0.35">
      <c r="A81" s="51"/>
      <c r="B81" s="51"/>
      <c r="C81" s="51"/>
      <c r="D81" s="51"/>
      <c r="E81" s="51"/>
      <c r="F81" s="51"/>
      <c r="G81" s="51"/>
      <c r="H81" s="52" t="str">
        <f t="shared" si="5"/>
        <v>BCEU-rural-residential-heating</v>
      </c>
      <c r="I81" s="63" t="s">
        <v>536</v>
      </c>
      <c r="J81" s="119" t="s">
        <v>95</v>
      </c>
      <c r="K81" s="120">
        <f>IFERROR('RMI-data'!K77/SUMIFS('RMI-data'!K:K,'RMI-data'!$J:$J,$J81,'RMI-data'!$I:$I,$I81),0)</f>
        <v>3.3313251705937109E-2</v>
      </c>
      <c r="L81" s="104">
        <f>IFERROR('RMI-data'!L77/SUMIFS('RMI-data'!L:L,'RMI-data'!$J:$J,$J81,'RMI-data'!$I:$I,$I81),0)</f>
        <v>3.4154550336687683E-2</v>
      </c>
      <c r="M81" s="104">
        <f>IFERROR('RMI-data'!M77/SUMIFS('RMI-data'!M:M,'RMI-data'!$J:$J,$J81,'RMI-data'!$I:$I,$I81),0)</f>
        <v>3.4883249522771623E-2</v>
      </c>
      <c r="N81" s="104">
        <f>IFERROR('RMI-data'!N77/SUMIFS('RMI-data'!N:N,'RMI-data'!$J:$J,$J81,'RMI-data'!$I:$I,$I81),0)</f>
        <v>3.5498532636596872E-2</v>
      </c>
      <c r="O81" s="104">
        <f>IFERROR('RMI-data'!O77/SUMIFS('RMI-data'!O:O,'RMI-data'!$J:$J,$J81,'RMI-data'!$I:$I,$I81),0)</f>
        <v>3.6001419975316327E-2</v>
      </c>
      <c r="P81" s="104">
        <f>IFERROR('RMI-data'!P77/SUMIFS('RMI-data'!P:P,'RMI-data'!$J:$J,$J81,'RMI-data'!$I:$I,$I81),0)</f>
        <v>3.6418234531434758E-2</v>
      </c>
      <c r="Q81" s="104">
        <f>IFERROR('RMI-data'!Q77/SUMIFS('RMI-data'!Q:Q,'RMI-data'!$J:$J,$J81,'RMI-data'!$I:$I,$I81),0)</f>
        <v>3.6751492264348713E-2</v>
      </c>
      <c r="R81" s="104">
        <f>IFERROR('RMI-data'!R77/SUMIFS('RMI-data'!R:R,'RMI-data'!$J:$J,$J81,'RMI-data'!$I:$I,$I81),0)</f>
        <v>3.701771619493114E-2</v>
      </c>
      <c r="S81" s="104">
        <f>IFERROR('RMI-data'!S77/SUMIFS('RMI-data'!S:S,'RMI-data'!$J:$J,$J81,'RMI-data'!$I:$I,$I81),0)</f>
        <v>3.7241098580471442E-2</v>
      </c>
      <c r="T81" s="104">
        <f>IFERROR('RMI-data'!T77/SUMIFS('RMI-data'!T:T,'RMI-data'!$J:$J,$J81,'RMI-data'!$I:$I,$I81),0)</f>
        <v>3.7423339282235249E-2</v>
      </c>
      <c r="U81" s="104">
        <f>IFERROR('RMI-data'!U77/SUMIFS('RMI-data'!U:U,'RMI-data'!$J:$J,$J81,'RMI-data'!$I:$I,$I81),0)</f>
        <v>3.7565688243081409E-2</v>
      </c>
      <c r="V81" s="104">
        <f>IFERROR('RMI-data'!V77/SUMIFS('RMI-data'!V:V,'RMI-data'!$J:$J,$J81,'RMI-data'!$I:$I,$I81),0)</f>
        <v>3.7696801320772126E-2</v>
      </c>
      <c r="W81" s="104">
        <f>IFERROR('RMI-data'!W77/SUMIFS('RMI-data'!W:W,'RMI-data'!$J:$J,$J81,'RMI-data'!$I:$I,$I81),0)</f>
        <v>3.7806717045310238E-2</v>
      </c>
      <c r="X81" s="104">
        <f>IFERROR('RMI-data'!X77/SUMIFS('RMI-data'!X:X,'RMI-data'!$J:$J,$J81,'RMI-data'!$I:$I,$I81),0)</f>
        <v>3.7903051513835842E-2</v>
      </c>
      <c r="Y81" s="104">
        <f>IFERROR('RMI-data'!Y77/SUMIFS('RMI-data'!Y:Y,'RMI-data'!$J:$J,$J81,'RMI-data'!$I:$I,$I81),0)</f>
        <v>3.7980339676311071E-2</v>
      </c>
      <c r="Z81" s="104">
        <f>IFERROR('RMI-data'!Z77/SUMIFS('RMI-data'!Z:Z,'RMI-data'!$J:$J,$J81,'RMI-data'!$I:$I,$I81),0)</f>
        <v>3.80585175640814E-2</v>
      </c>
      <c r="AA81" s="104">
        <f>IFERROR('RMI-data'!AA77/SUMIFS('RMI-data'!AA:AA,'RMI-data'!$J:$J,$J81,'RMI-data'!$I:$I,$I81),0)</f>
        <v>3.8121502522522721E-2</v>
      </c>
      <c r="AB81" s="104">
        <f>IFERROR('RMI-data'!AB77/SUMIFS('RMI-data'!AB:AB,'RMI-data'!$J:$J,$J81,'RMI-data'!$I:$I,$I81),0)</f>
        <v>3.8169270818171501E-2</v>
      </c>
      <c r="AC81" s="104">
        <f>IFERROR('RMI-data'!AC77/SUMIFS('RMI-data'!AC:AC,'RMI-data'!$J:$J,$J81,'RMI-data'!$I:$I,$I81),0)</f>
        <v>3.8221568853723104E-2</v>
      </c>
      <c r="AD81" s="104">
        <f>IFERROR('RMI-data'!AD77/SUMIFS('RMI-data'!AD:AD,'RMI-data'!$J:$J,$J81,'RMI-data'!$I:$I,$I81),0)</f>
        <v>3.8264237623536042E-2</v>
      </c>
      <c r="AE81" s="104">
        <f>IFERROR('RMI-data'!AE77/SUMIFS('RMI-data'!AE:AE,'RMI-data'!$J:$J,$J81,'RMI-data'!$I:$I,$I81),0)</f>
        <v>3.830169660959671E-2</v>
      </c>
      <c r="AF81" s="104">
        <f>IFERROR('RMI-data'!AF77/SUMIFS('RMI-data'!AF:AF,'RMI-data'!$J:$J,$J81,'RMI-data'!$I:$I,$I81),0)</f>
        <v>3.8339585755581024E-2</v>
      </c>
      <c r="AG81" s="104">
        <f>IFERROR('RMI-data'!AG77/SUMIFS('RMI-data'!AG:AG,'RMI-data'!$J:$J,$J81,'RMI-data'!$I:$I,$I81),0)</f>
        <v>3.8304071536756766E-2</v>
      </c>
      <c r="AH81" s="104">
        <f>IFERROR('RMI-data'!AH77/SUMIFS('RMI-data'!AH:AH,'RMI-data'!$J:$J,$J81,'RMI-data'!$I:$I,$I81),0)</f>
        <v>3.8271292582191994E-2</v>
      </c>
      <c r="AI81" s="104">
        <f>IFERROR('RMI-data'!AI77/SUMIFS('RMI-data'!AI:AI,'RMI-data'!$J:$J,$J81,'RMI-data'!$I:$I,$I81),0)</f>
        <v>3.8247053882320116E-2</v>
      </c>
      <c r="AJ81" s="104">
        <f>IFERROR('RMI-data'!AJ77/SUMIFS('RMI-data'!AJ:AJ,'RMI-data'!$J:$J,$J81,'RMI-data'!$I:$I,$I81),0)</f>
        <v>3.8219908832741088E-2</v>
      </c>
      <c r="AK81" s="104">
        <f>IFERROR('RMI-data'!AK77/SUMIFS('RMI-data'!AK:AK,'RMI-data'!$J:$J,$J81,'RMI-data'!$I:$I,$I81),0)</f>
        <v>3.8194678451836897E-2</v>
      </c>
      <c r="AL81" s="104">
        <f>IFERROR('RMI-data'!AL77/SUMIFS('RMI-data'!AL:AL,'RMI-data'!$J:$J,$J81,'RMI-data'!$I:$I,$I81),0)</f>
        <v>3.8169914482552074E-2</v>
      </c>
      <c r="AM81" s="104">
        <f>IFERROR('RMI-data'!AM77/SUMIFS('RMI-data'!AM:AM,'RMI-data'!$J:$J,$J81,'RMI-data'!$I:$I,$I81),0)</f>
        <v>3.8143878710993701E-2</v>
      </c>
      <c r="AN81" s="104">
        <f>IFERROR('RMI-data'!AN77/SUMIFS('RMI-data'!AN:AN,'RMI-data'!$J:$J,$J81,'RMI-data'!$I:$I,$I81),0)</f>
        <v>3.8115603598643334E-2</v>
      </c>
      <c r="AO81" s="104">
        <f>IFERROR('RMI-data'!AO77/SUMIFS('RMI-data'!AO:AO,'RMI-data'!$J:$J,$J81,'RMI-data'!$I:$I,$I81),0)</f>
        <v>3.8084154120984717E-2</v>
      </c>
      <c r="AP81" s="104">
        <f>IFERROR('RMI-data'!AP77/SUMIFS('RMI-data'!AP:AP,'RMI-data'!$J:$J,$J81,'RMI-data'!$I:$I,$I81),0)</f>
        <v>3.8049208992686323E-2</v>
      </c>
    </row>
    <row r="82" spans="1:42" ht="15.75" customHeight="1" x14ac:dyDescent="0.35">
      <c r="A82" s="51"/>
      <c r="B82" s="51"/>
      <c r="C82" s="51"/>
      <c r="D82" s="51"/>
      <c r="E82" s="51"/>
      <c r="F82" s="51"/>
      <c r="G82" s="51"/>
      <c r="H82" s="52" t="str">
        <f t="shared" si="5"/>
        <v>BCEU-rural-residential-heating</v>
      </c>
      <c r="I82" s="63" t="s">
        <v>536</v>
      </c>
      <c r="J82" s="18" t="s">
        <v>96</v>
      </c>
      <c r="K82" s="104">
        <f>IFERROR('RMI-data'!K78/SUMIFS('RMI-data'!K:K,'RMI-data'!$J:$J,$J82,'RMI-data'!$I:$I,$I82),0)</f>
        <v>0</v>
      </c>
      <c r="L82" s="104">
        <f>IFERROR('RMI-data'!L78/SUMIFS('RMI-data'!L:L,'RMI-data'!$J:$J,$J82,'RMI-data'!$I:$I,$I82),0)</f>
        <v>0</v>
      </c>
      <c r="M82" s="104">
        <f>IFERROR('RMI-data'!M78/SUMIFS('RMI-data'!M:M,'RMI-data'!$J:$J,$J82,'RMI-data'!$I:$I,$I82),0)</f>
        <v>0</v>
      </c>
      <c r="N82" s="104">
        <f>IFERROR('RMI-data'!N78/SUMIFS('RMI-data'!N:N,'RMI-data'!$J:$J,$J82,'RMI-data'!$I:$I,$I82),0)</f>
        <v>0</v>
      </c>
      <c r="O82" s="104">
        <f>IFERROR('RMI-data'!O78/SUMIFS('RMI-data'!O:O,'RMI-data'!$J:$J,$J82,'RMI-data'!$I:$I,$I82),0)</f>
        <v>0</v>
      </c>
      <c r="P82" s="104">
        <f>IFERROR('RMI-data'!P78/SUMIFS('RMI-data'!P:P,'RMI-data'!$J:$J,$J82,'RMI-data'!$I:$I,$I82),0)</f>
        <v>0</v>
      </c>
      <c r="Q82" s="104">
        <f>IFERROR('RMI-data'!Q78/SUMIFS('RMI-data'!Q:Q,'RMI-data'!$J:$J,$J82,'RMI-data'!$I:$I,$I82),0)</f>
        <v>0</v>
      </c>
      <c r="R82" s="104">
        <f>IFERROR('RMI-data'!R78/SUMIFS('RMI-data'!R:R,'RMI-data'!$J:$J,$J82,'RMI-data'!$I:$I,$I82),0)</f>
        <v>0</v>
      </c>
      <c r="S82" s="104">
        <f>IFERROR('RMI-data'!S78/SUMIFS('RMI-data'!S:S,'RMI-data'!$J:$J,$J82,'RMI-data'!$I:$I,$I82),0)</f>
        <v>0</v>
      </c>
      <c r="T82" s="104">
        <f>IFERROR('RMI-data'!T78/SUMIFS('RMI-data'!T:T,'RMI-data'!$J:$J,$J82,'RMI-data'!$I:$I,$I82),0)</f>
        <v>0</v>
      </c>
      <c r="U82" s="104">
        <f>IFERROR('RMI-data'!U78/SUMIFS('RMI-data'!U:U,'RMI-data'!$J:$J,$J82,'RMI-data'!$I:$I,$I82),0)</f>
        <v>0</v>
      </c>
      <c r="V82" s="104">
        <f>IFERROR('RMI-data'!V78/SUMIFS('RMI-data'!V:V,'RMI-data'!$J:$J,$J82,'RMI-data'!$I:$I,$I82),0)</f>
        <v>0</v>
      </c>
      <c r="W82" s="104">
        <f>IFERROR('RMI-data'!W78/SUMIFS('RMI-data'!W:W,'RMI-data'!$J:$J,$J82,'RMI-data'!$I:$I,$I82),0)</f>
        <v>0</v>
      </c>
      <c r="X82" s="104">
        <f>IFERROR('RMI-data'!X78/SUMIFS('RMI-data'!X:X,'RMI-data'!$J:$J,$J82,'RMI-data'!$I:$I,$I82),0)</f>
        <v>0</v>
      </c>
      <c r="Y82" s="104">
        <f>IFERROR('RMI-data'!Y78/SUMIFS('RMI-data'!Y:Y,'RMI-data'!$J:$J,$J82,'RMI-data'!$I:$I,$I82),0)</f>
        <v>0</v>
      </c>
      <c r="Z82" s="104">
        <f>IFERROR('RMI-data'!Z78/SUMIFS('RMI-data'!Z:Z,'RMI-data'!$J:$J,$J82,'RMI-data'!$I:$I,$I82),0)</f>
        <v>0</v>
      </c>
      <c r="AA82" s="104">
        <f>IFERROR('RMI-data'!AA78/SUMIFS('RMI-data'!AA:AA,'RMI-data'!$J:$J,$J82,'RMI-data'!$I:$I,$I82),0)</f>
        <v>0</v>
      </c>
      <c r="AB82" s="104">
        <f>IFERROR('RMI-data'!AB78/SUMIFS('RMI-data'!AB:AB,'RMI-data'!$J:$J,$J82,'RMI-data'!$I:$I,$I82),0)</f>
        <v>0</v>
      </c>
      <c r="AC82" s="104">
        <f>IFERROR('RMI-data'!AC78/SUMIFS('RMI-data'!AC:AC,'RMI-data'!$J:$J,$J82,'RMI-data'!$I:$I,$I82),0)</f>
        <v>0</v>
      </c>
      <c r="AD82" s="104">
        <f>IFERROR('RMI-data'!AD78/SUMIFS('RMI-data'!AD:AD,'RMI-data'!$J:$J,$J82,'RMI-data'!$I:$I,$I82),0)</f>
        <v>0</v>
      </c>
      <c r="AE82" s="104">
        <f>IFERROR('RMI-data'!AE78/SUMIFS('RMI-data'!AE:AE,'RMI-data'!$J:$J,$J82,'RMI-data'!$I:$I,$I82),0)</f>
        <v>0</v>
      </c>
      <c r="AF82" s="104">
        <f>IFERROR('RMI-data'!AF78/SUMIFS('RMI-data'!AF:AF,'RMI-data'!$J:$J,$J82,'RMI-data'!$I:$I,$I82),0)</f>
        <v>0</v>
      </c>
      <c r="AG82" s="104">
        <f>IFERROR('RMI-data'!AG78/SUMIFS('RMI-data'!AG:AG,'RMI-data'!$J:$J,$J82,'RMI-data'!$I:$I,$I82),0)</f>
        <v>0</v>
      </c>
      <c r="AH82" s="104">
        <f>IFERROR('RMI-data'!AH78/SUMIFS('RMI-data'!AH:AH,'RMI-data'!$J:$J,$J82,'RMI-data'!$I:$I,$I82),0)</f>
        <v>0</v>
      </c>
      <c r="AI82" s="104">
        <f>IFERROR('RMI-data'!AI78/SUMIFS('RMI-data'!AI:AI,'RMI-data'!$J:$J,$J82,'RMI-data'!$I:$I,$I82),0)</f>
        <v>0</v>
      </c>
      <c r="AJ82" s="104">
        <f>IFERROR('RMI-data'!AJ78/SUMIFS('RMI-data'!AJ:AJ,'RMI-data'!$J:$J,$J82,'RMI-data'!$I:$I,$I82),0)</f>
        <v>0</v>
      </c>
      <c r="AK82" s="104">
        <f>IFERROR('RMI-data'!AK78/SUMIFS('RMI-data'!AK:AK,'RMI-data'!$J:$J,$J82,'RMI-data'!$I:$I,$I82),0)</f>
        <v>0</v>
      </c>
      <c r="AL82" s="104">
        <f>IFERROR('RMI-data'!AL78/SUMIFS('RMI-data'!AL:AL,'RMI-data'!$J:$J,$J82,'RMI-data'!$I:$I,$I82),0)</f>
        <v>0</v>
      </c>
      <c r="AM82" s="104">
        <f>IFERROR('RMI-data'!AM78/SUMIFS('RMI-data'!AM:AM,'RMI-data'!$J:$J,$J82,'RMI-data'!$I:$I,$I82),0)</f>
        <v>0</v>
      </c>
      <c r="AN82" s="104">
        <f>IFERROR('RMI-data'!AN78/SUMIFS('RMI-data'!AN:AN,'RMI-data'!$J:$J,$J82,'RMI-data'!$I:$I,$I82),0)</f>
        <v>0</v>
      </c>
      <c r="AO82" s="104">
        <f>IFERROR('RMI-data'!AO78/SUMIFS('RMI-data'!AO:AO,'RMI-data'!$J:$J,$J82,'RMI-data'!$I:$I,$I82),0)</f>
        <v>0</v>
      </c>
      <c r="AP82" s="104">
        <f>IFERROR('RMI-data'!AP78/SUMIFS('RMI-data'!AP:AP,'RMI-data'!$J:$J,$J82,'RMI-data'!$I:$I,$I82),0)</f>
        <v>0</v>
      </c>
    </row>
    <row r="83" spans="1:42" ht="15.75" customHeight="1" x14ac:dyDescent="0.35">
      <c r="A83" s="51"/>
      <c r="B83" s="51"/>
      <c r="C83" s="51"/>
      <c r="D83" s="51"/>
      <c r="E83" s="51"/>
      <c r="F83" s="51"/>
      <c r="G83" s="51"/>
      <c r="H83" s="52" t="str">
        <f t="shared" si="5"/>
        <v>BCEU-rural-residential-heating</v>
      </c>
      <c r="I83" s="63" t="s">
        <v>536</v>
      </c>
      <c r="J83" s="51"/>
      <c r="K83" s="51"/>
      <c r="L83" s="51"/>
      <c r="M83" s="51"/>
      <c r="N83" s="51"/>
      <c r="AO83" s="51"/>
      <c r="AP83" s="51"/>
    </row>
    <row r="84" spans="1:42" ht="15.75" customHeight="1" x14ac:dyDescent="0.35">
      <c r="A84" s="51"/>
      <c r="B84" s="51"/>
      <c r="C84" s="51"/>
      <c r="D84" s="51"/>
      <c r="E84" s="51"/>
      <c r="F84" s="51"/>
      <c r="G84" s="51"/>
      <c r="H84" s="18" t="s">
        <v>504</v>
      </c>
      <c r="I84" s="63" t="s">
        <v>536</v>
      </c>
      <c r="J84" s="51"/>
      <c r="K84" s="51"/>
      <c r="L84" s="51"/>
      <c r="M84" s="51"/>
      <c r="N84" s="51"/>
      <c r="AO84" s="51"/>
      <c r="AP84" s="51"/>
    </row>
    <row r="85" spans="1:42" ht="15.75" customHeight="1" x14ac:dyDescent="0.35">
      <c r="A85" s="51"/>
      <c r="B85" s="51"/>
      <c r="C85" s="51"/>
      <c r="D85" s="51"/>
      <c r="E85" s="51"/>
      <c r="F85" s="51"/>
      <c r="G85" s="51"/>
      <c r="H85" s="51" t="str">
        <f>H84</f>
        <v>BCEU-rural-residential-cooling</v>
      </c>
      <c r="I85" s="63" t="s">
        <v>536</v>
      </c>
      <c r="J85" s="18" t="s">
        <v>1</v>
      </c>
      <c r="K85" s="18">
        <v>2019</v>
      </c>
      <c r="L85" s="18">
        <v>2020</v>
      </c>
      <c r="M85" s="18">
        <v>2021</v>
      </c>
      <c r="N85" s="18">
        <v>2022</v>
      </c>
      <c r="O85" s="18">
        <v>2023</v>
      </c>
      <c r="P85" s="18">
        <v>2024</v>
      </c>
      <c r="Q85" s="18">
        <v>2025</v>
      </c>
      <c r="R85" s="18">
        <v>2026</v>
      </c>
      <c r="S85" s="18">
        <v>2027</v>
      </c>
      <c r="T85" s="18">
        <v>2028</v>
      </c>
      <c r="U85" s="18">
        <v>2029</v>
      </c>
      <c r="V85" s="18">
        <v>2030</v>
      </c>
      <c r="W85" s="18">
        <v>2031</v>
      </c>
      <c r="X85" s="18">
        <v>2032</v>
      </c>
      <c r="Y85" s="18">
        <v>2033</v>
      </c>
      <c r="Z85" s="18">
        <v>2034</v>
      </c>
      <c r="AA85" s="18">
        <v>2035</v>
      </c>
      <c r="AB85" s="18">
        <v>2036</v>
      </c>
      <c r="AC85" s="18">
        <v>2037</v>
      </c>
      <c r="AD85" s="18">
        <v>2038</v>
      </c>
      <c r="AE85" s="18">
        <v>2039</v>
      </c>
      <c r="AF85" s="18">
        <v>2040</v>
      </c>
      <c r="AG85" s="18">
        <v>2041</v>
      </c>
      <c r="AH85" s="18">
        <v>2042</v>
      </c>
      <c r="AI85" s="18">
        <v>2043</v>
      </c>
      <c r="AJ85" s="18">
        <v>2044</v>
      </c>
      <c r="AK85" s="18">
        <v>2045</v>
      </c>
      <c r="AL85" s="18">
        <v>2046</v>
      </c>
      <c r="AM85" s="18">
        <v>2047</v>
      </c>
      <c r="AN85" s="18">
        <v>2048</v>
      </c>
      <c r="AO85" s="18">
        <v>2049</v>
      </c>
      <c r="AP85" s="18">
        <v>2050</v>
      </c>
    </row>
    <row r="86" spans="1:42" ht="15.75" customHeight="1" x14ac:dyDescent="0.35">
      <c r="A86" s="51"/>
      <c r="B86" s="51"/>
      <c r="C86" s="51"/>
      <c r="D86" s="51"/>
      <c r="E86" s="51"/>
      <c r="F86" s="51"/>
      <c r="G86" s="52" t="s">
        <v>477</v>
      </c>
      <c r="H86" s="52" t="str">
        <f>H85</f>
        <v>BCEU-rural-residential-cooling</v>
      </c>
      <c r="I86" s="63" t="s">
        <v>536</v>
      </c>
      <c r="J86" s="18" t="s">
        <v>2</v>
      </c>
      <c r="K86" s="104">
        <f>IFERROR('RMI-data'!K82/SUMIFS('RMI-data'!K:K,'RMI-data'!$J:$J,$J86,'RMI-data'!$I:$I,$I86),0)</f>
        <v>3.7524598613420139E-3</v>
      </c>
      <c r="L86" s="104">
        <f>IFERROR('RMI-data'!L82/SUMIFS('RMI-data'!L:L,'RMI-data'!$J:$J,$J86,'RMI-data'!$I:$I,$I86),0)</f>
        <v>3.6887042406808465E-3</v>
      </c>
      <c r="M86" s="104">
        <f>IFERROR('RMI-data'!M82/SUMIFS('RMI-data'!M:M,'RMI-data'!$J:$J,$J86,'RMI-data'!$I:$I,$I86),0)</f>
        <v>3.618534063063433E-3</v>
      </c>
      <c r="N86" s="104">
        <f>IFERROR('RMI-data'!N82/SUMIFS('RMI-data'!N:N,'RMI-data'!$J:$J,$J86,'RMI-data'!$I:$I,$I86),0)</f>
        <v>3.5554476634379138E-3</v>
      </c>
      <c r="O86" s="104">
        <f>IFERROR('RMI-data'!O82/SUMIFS('RMI-data'!O:O,'RMI-data'!$J:$J,$J86,'RMI-data'!$I:$I,$I86),0)</f>
        <v>3.51541266354144E-3</v>
      </c>
      <c r="P86" s="104">
        <f>IFERROR('RMI-data'!P82/SUMIFS('RMI-data'!P:P,'RMI-data'!$J:$J,$J86,'RMI-data'!$I:$I,$I86),0)</f>
        <v>3.4739718212447959E-3</v>
      </c>
      <c r="Q86" s="104">
        <f>IFERROR('RMI-data'!Q82/SUMIFS('RMI-data'!Q:Q,'RMI-data'!$J:$J,$J86,'RMI-data'!$I:$I,$I86),0)</f>
        <v>3.4326392873487771E-3</v>
      </c>
      <c r="R86" s="104">
        <f>IFERROR('RMI-data'!R82/SUMIFS('RMI-data'!R:R,'RMI-data'!$J:$J,$J86,'RMI-data'!$I:$I,$I86),0)</f>
        <v>3.4136191670984836E-3</v>
      </c>
      <c r="S86" s="104">
        <f>IFERROR('RMI-data'!S82/SUMIFS('RMI-data'!S:S,'RMI-data'!$J:$J,$J86,'RMI-data'!$I:$I,$I86),0)</f>
        <v>3.403092556371621E-3</v>
      </c>
      <c r="T86" s="104">
        <f>IFERROR('RMI-data'!T82/SUMIFS('RMI-data'!T:T,'RMI-data'!$J:$J,$J86,'RMI-data'!$I:$I,$I86),0)</f>
        <v>3.3998367702007836E-3</v>
      </c>
      <c r="U86" s="104">
        <f>IFERROR('RMI-data'!U82/SUMIFS('RMI-data'!U:U,'RMI-data'!$J:$J,$J86,'RMI-data'!$I:$I,$I86),0)</f>
        <v>3.4056383871801988E-3</v>
      </c>
      <c r="V86" s="104">
        <f>IFERROR('RMI-data'!V82/SUMIFS('RMI-data'!V:V,'RMI-data'!$J:$J,$J86,'RMI-data'!$I:$I,$I86),0)</f>
        <v>3.4158979563236563E-3</v>
      </c>
      <c r="W86" s="104">
        <f>IFERROR('RMI-data'!W82/SUMIFS('RMI-data'!W:W,'RMI-data'!$J:$J,$J86,'RMI-data'!$I:$I,$I86),0)</f>
        <v>3.4405248720469502E-3</v>
      </c>
      <c r="X86" s="104">
        <f>IFERROR('RMI-data'!X82/SUMIFS('RMI-data'!X:X,'RMI-data'!$J:$J,$J86,'RMI-data'!$I:$I,$I86),0)</f>
        <v>3.4701631849051655E-3</v>
      </c>
      <c r="Y86" s="104">
        <f>IFERROR('RMI-data'!Y82/SUMIFS('RMI-data'!Y:Y,'RMI-data'!$J:$J,$J86,'RMI-data'!$I:$I,$I86),0)</f>
        <v>3.4997156769485099E-3</v>
      </c>
      <c r="Z86" s="104">
        <f>IFERROR('RMI-data'!Z82/SUMIFS('RMI-data'!Z:Z,'RMI-data'!$J:$J,$J86,'RMI-data'!$I:$I,$I86),0)</f>
        <v>3.5222405160168259E-3</v>
      </c>
      <c r="AA86" s="104">
        <f>IFERROR('RMI-data'!AA82/SUMIFS('RMI-data'!AA:AA,'RMI-data'!$J:$J,$J86,'RMI-data'!$I:$I,$I86),0)</f>
        <v>3.5499642711486136E-3</v>
      </c>
      <c r="AB86" s="104">
        <f>IFERROR('RMI-data'!AB82/SUMIFS('RMI-data'!AB:AB,'RMI-data'!$J:$J,$J86,'RMI-data'!$I:$I,$I86),0)</f>
        <v>3.5792213876983362E-3</v>
      </c>
      <c r="AC86" s="104">
        <f>IFERROR('RMI-data'!AC82/SUMIFS('RMI-data'!AC:AC,'RMI-data'!$J:$J,$J86,'RMI-data'!$I:$I,$I86),0)</f>
        <v>3.6039125185849206E-3</v>
      </c>
      <c r="AD86" s="104">
        <f>IFERROR('RMI-data'!AD82/SUMIFS('RMI-data'!AD:AD,'RMI-data'!$J:$J,$J86,'RMI-data'!$I:$I,$I86),0)</f>
        <v>3.6347379946279571E-3</v>
      </c>
      <c r="AE86" s="104">
        <f>IFERROR('RMI-data'!AE82/SUMIFS('RMI-data'!AE:AE,'RMI-data'!$J:$J,$J86,'RMI-data'!$I:$I,$I86),0)</f>
        <v>3.6688182316391349E-3</v>
      </c>
      <c r="AF86" s="104">
        <f>IFERROR('RMI-data'!AF82/SUMIFS('RMI-data'!AF:AF,'RMI-data'!$J:$J,$J86,'RMI-data'!$I:$I,$I86),0)</f>
        <v>3.7010400801283597E-3</v>
      </c>
      <c r="AG86" s="104">
        <f>IFERROR('RMI-data'!AG82/SUMIFS('RMI-data'!AG:AG,'RMI-data'!$J:$J,$J86,'RMI-data'!$I:$I,$I86),0)</f>
        <v>3.7667429381452824E-3</v>
      </c>
      <c r="AH86" s="104">
        <f>IFERROR('RMI-data'!AH82/SUMIFS('RMI-data'!AH:AH,'RMI-data'!$J:$J,$J86,'RMI-data'!$I:$I,$I86),0)</f>
        <v>3.8352407097837922E-3</v>
      </c>
      <c r="AI86" s="104">
        <f>IFERROR('RMI-data'!AI82/SUMIFS('RMI-data'!AI:AI,'RMI-data'!$J:$J,$J86,'RMI-data'!$I:$I,$I86),0)</f>
        <v>3.8989625278170741E-3</v>
      </c>
      <c r="AJ86" s="104">
        <f>IFERROR('RMI-data'!AJ82/SUMIFS('RMI-data'!AJ:AJ,'RMI-data'!$J:$J,$J86,'RMI-data'!$I:$I,$I86),0)</f>
        <v>3.9703080229102333E-3</v>
      </c>
      <c r="AK86" s="104">
        <f>IFERROR('RMI-data'!AK82/SUMIFS('RMI-data'!AK:AK,'RMI-data'!$J:$J,$J86,'RMI-data'!$I:$I,$I86),0)</f>
        <v>4.0428757530127585E-3</v>
      </c>
      <c r="AL86" s="104">
        <f>IFERROR('RMI-data'!AL82/SUMIFS('RMI-data'!AL:AL,'RMI-data'!$J:$J,$J86,'RMI-data'!$I:$I,$I86),0)</f>
        <v>4.1112983916752601E-3</v>
      </c>
      <c r="AM86" s="104">
        <f>IFERROR('RMI-data'!AM82/SUMIFS('RMI-data'!AM:AM,'RMI-data'!$J:$J,$J86,'RMI-data'!$I:$I,$I86),0)</f>
        <v>4.1885758274748542E-3</v>
      </c>
      <c r="AN86" s="104">
        <f>IFERROR('RMI-data'!AN82/SUMIFS('RMI-data'!AN:AN,'RMI-data'!$J:$J,$J86,'RMI-data'!$I:$I,$I86),0)</f>
        <v>4.2100976618634411E-3</v>
      </c>
      <c r="AO86" s="104">
        <f>IFERROR('RMI-data'!AO82/SUMIFS('RMI-data'!AO:AO,'RMI-data'!$J:$J,$J86,'RMI-data'!$I:$I,$I86),0)</f>
        <v>4.2310230287013421E-3</v>
      </c>
      <c r="AP86" s="104">
        <f>IFERROR('RMI-data'!AP82/SUMIFS('RMI-data'!AP:AP,'RMI-data'!$J:$J,$J86,'RMI-data'!$I:$I,$I86),0)</f>
        <v>4.2524528758956176E-3</v>
      </c>
    </row>
    <row r="87" spans="1:42" ht="15.75" customHeight="1" x14ac:dyDescent="0.35">
      <c r="A87" s="51"/>
      <c r="B87" s="51"/>
      <c r="C87" s="51"/>
      <c r="D87" s="51"/>
      <c r="E87" s="51"/>
      <c r="F87" s="51"/>
      <c r="G87" s="51"/>
      <c r="H87" s="52" t="str">
        <f t="shared" ref="H87:H96" si="6">H86</f>
        <v>BCEU-rural-residential-cooling</v>
      </c>
      <c r="I87" s="63" t="s">
        <v>536</v>
      </c>
      <c r="J87" s="18" t="s">
        <v>3</v>
      </c>
      <c r="K87" s="104">
        <f>IFERROR('RMI-data'!K83/SUMIFS('RMI-data'!K:K,'RMI-data'!$J:$J,$J87,'RMI-data'!$I:$I,$I87),0)</f>
        <v>0</v>
      </c>
      <c r="L87" s="104">
        <f>IFERROR('RMI-data'!L83/SUMIFS('RMI-data'!L:L,'RMI-data'!$J:$J,$J87,'RMI-data'!$I:$I,$I87),0)</f>
        <v>0</v>
      </c>
      <c r="M87" s="104">
        <f>IFERROR('RMI-data'!M83/SUMIFS('RMI-data'!M:M,'RMI-data'!$J:$J,$J87,'RMI-data'!$I:$I,$I87),0)</f>
        <v>0</v>
      </c>
      <c r="N87" s="104">
        <f>IFERROR('RMI-data'!N83/SUMIFS('RMI-data'!N:N,'RMI-data'!$J:$J,$J87,'RMI-data'!$I:$I,$I87),0)</f>
        <v>0</v>
      </c>
      <c r="O87" s="104">
        <f>IFERROR('RMI-data'!O83/SUMIFS('RMI-data'!O:O,'RMI-data'!$J:$J,$J87,'RMI-data'!$I:$I,$I87),0)</f>
        <v>0</v>
      </c>
      <c r="P87" s="104">
        <f>IFERROR('RMI-data'!P83/SUMIFS('RMI-data'!P:P,'RMI-data'!$J:$J,$J87,'RMI-data'!$I:$I,$I87),0)</f>
        <v>0</v>
      </c>
      <c r="Q87" s="104">
        <f>IFERROR('RMI-data'!Q83/SUMIFS('RMI-data'!Q:Q,'RMI-data'!$J:$J,$J87,'RMI-data'!$I:$I,$I87),0)</f>
        <v>0</v>
      </c>
      <c r="R87" s="104">
        <f>IFERROR('RMI-data'!R83/SUMIFS('RMI-data'!R:R,'RMI-data'!$J:$J,$J87,'RMI-data'!$I:$I,$I87),0)</f>
        <v>0</v>
      </c>
      <c r="S87" s="104">
        <f>IFERROR('RMI-data'!S83/SUMIFS('RMI-data'!S:S,'RMI-data'!$J:$J,$J87,'RMI-data'!$I:$I,$I87),0)</f>
        <v>0</v>
      </c>
      <c r="T87" s="104">
        <f>IFERROR('RMI-data'!T83/SUMIFS('RMI-data'!T:T,'RMI-data'!$J:$J,$J87,'RMI-data'!$I:$I,$I87),0)</f>
        <v>0</v>
      </c>
      <c r="U87" s="104">
        <f>IFERROR('RMI-data'!U83/SUMIFS('RMI-data'!U:U,'RMI-data'!$J:$J,$J87,'RMI-data'!$I:$I,$I87),0)</f>
        <v>0</v>
      </c>
      <c r="V87" s="104">
        <f>IFERROR('RMI-data'!V83/SUMIFS('RMI-data'!V:V,'RMI-data'!$J:$J,$J87,'RMI-data'!$I:$I,$I87),0)</f>
        <v>0</v>
      </c>
      <c r="W87" s="104">
        <f>IFERROR('RMI-data'!W83/SUMIFS('RMI-data'!W:W,'RMI-data'!$J:$J,$J87,'RMI-data'!$I:$I,$I87),0)</f>
        <v>0</v>
      </c>
      <c r="X87" s="104">
        <f>IFERROR('RMI-data'!X83/SUMIFS('RMI-data'!X:X,'RMI-data'!$J:$J,$J87,'RMI-data'!$I:$I,$I87),0)</f>
        <v>0</v>
      </c>
      <c r="Y87" s="104">
        <f>IFERROR('RMI-data'!Y83/SUMIFS('RMI-data'!Y:Y,'RMI-data'!$J:$J,$J87,'RMI-data'!$I:$I,$I87),0)</f>
        <v>0</v>
      </c>
      <c r="Z87" s="104">
        <f>IFERROR('RMI-data'!Z83/SUMIFS('RMI-data'!Z:Z,'RMI-data'!$J:$J,$J87,'RMI-data'!$I:$I,$I87),0)</f>
        <v>0</v>
      </c>
      <c r="AA87" s="104">
        <f>IFERROR('RMI-data'!AA83/SUMIFS('RMI-data'!AA:AA,'RMI-data'!$J:$J,$J87,'RMI-data'!$I:$I,$I87),0)</f>
        <v>0</v>
      </c>
      <c r="AB87" s="104">
        <f>IFERROR('RMI-data'!AB83/SUMIFS('RMI-data'!AB:AB,'RMI-data'!$J:$J,$J87,'RMI-data'!$I:$I,$I87),0)</f>
        <v>0</v>
      </c>
      <c r="AC87" s="104">
        <f>IFERROR('RMI-data'!AC83/SUMIFS('RMI-data'!AC:AC,'RMI-data'!$J:$J,$J87,'RMI-data'!$I:$I,$I87),0)</f>
        <v>0</v>
      </c>
      <c r="AD87" s="104">
        <f>IFERROR('RMI-data'!AD83/SUMIFS('RMI-data'!AD:AD,'RMI-data'!$J:$J,$J87,'RMI-data'!$I:$I,$I87),0)</f>
        <v>0</v>
      </c>
      <c r="AE87" s="104">
        <f>IFERROR('RMI-data'!AE83/SUMIFS('RMI-data'!AE:AE,'RMI-data'!$J:$J,$J87,'RMI-data'!$I:$I,$I87),0)</f>
        <v>0</v>
      </c>
      <c r="AF87" s="104">
        <f>IFERROR('RMI-data'!AF83/SUMIFS('RMI-data'!AF:AF,'RMI-data'!$J:$J,$J87,'RMI-data'!$I:$I,$I87),0)</f>
        <v>0</v>
      </c>
      <c r="AG87" s="104">
        <f>IFERROR('RMI-data'!AG83/SUMIFS('RMI-data'!AG:AG,'RMI-data'!$J:$J,$J87,'RMI-data'!$I:$I,$I87),0)</f>
        <v>0</v>
      </c>
      <c r="AH87" s="104">
        <f>IFERROR('RMI-data'!AH83/SUMIFS('RMI-data'!AH:AH,'RMI-data'!$J:$J,$J87,'RMI-data'!$I:$I,$I87),0)</f>
        <v>0</v>
      </c>
      <c r="AI87" s="104">
        <f>IFERROR('RMI-data'!AI83/SUMIFS('RMI-data'!AI:AI,'RMI-data'!$J:$J,$J87,'RMI-data'!$I:$I,$I87),0)</f>
        <v>0</v>
      </c>
      <c r="AJ87" s="104">
        <f>IFERROR('RMI-data'!AJ83/SUMIFS('RMI-data'!AJ:AJ,'RMI-data'!$J:$J,$J87,'RMI-data'!$I:$I,$I87),0)</f>
        <v>0</v>
      </c>
      <c r="AK87" s="104">
        <f>IFERROR('RMI-data'!AK83/SUMIFS('RMI-data'!AK:AK,'RMI-data'!$J:$J,$J87,'RMI-data'!$I:$I,$I87),0)</f>
        <v>0</v>
      </c>
      <c r="AL87" s="104">
        <f>IFERROR('RMI-data'!AL83/SUMIFS('RMI-data'!AL:AL,'RMI-data'!$J:$J,$J87,'RMI-data'!$I:$I,$I87),0)</f>
        <v>0</v>
      </c>
      <c r="AM87" s="104">
        <f>IFERROR('RMI-data'!AM83/SUMIFS('RMI-data'!AM:AM,'RMI-data'!$J:$J,$J87,'RMI-data'!$I:$I,$I87),0)</f>
        <v>0</v>
      </c>
      <c r="AN87" s="104">
        <f>IFERROR('RMI-data'!AN83/SUMIFS('RMI-data'!AN:AN,'RMI-data'!$J:$J,$J87,'RMI-data'!$I:$I,$I87),0)</f>
        <v>0</v>
      </c>
      <c r="AO87" s="104">
        <f>IFERROR('RMI-data'!AO83/SUMIFS('RMI-data'!AO:AO,'RMI-data'!$J:$J,$J87,'RMI-data'!$I:$I,$I87),0)</f>
        <v>0</v>
      </c>
      <c r="AP87" s="104">
        <f>IFERROR('RMI-data'!AP83/SUMIFS('RMI-data'!AP:AP,'RMI-data'!$J:$J,$J87,'RMI-data'!$I:$I,$I87),0)</f>
        <v>0</v>
      </c>
    </row>
    <row r="88" spans="1:42" ht="15.75" customHeight="1" x14ac:dyDescent="0.35">
      <c r="A88" s="51"/>
      <c r="B88" s="51"/>
      <c r="C88" s="51"/>
      <c r="D88" s="51"/>
      <c r="E88" s="51"/>
      <c r="F88" s="51"/>
      <c r="G88" s="51"/>
      <c r="H88" s="52" t="str">
        <f t="shared" si="6"/>
        <v>BCEU-rural-residential-cooling</v>
      </c>
      <c r="I88" s="63" t="s">
        <v>536</v>
      </c>
      <c r="J88" s="18" t="s">
        <v>4</v>
      </c>
      <c r="K88" s="104">
        <f>IFERROR('RMI-data'!K84/SUMIFS('RMI-data'!K:K,'RMI-data'!$J:$J,$J88,'RMI-data'!$I:$I,$I88),0)</f>
        <v>2.2708111982371062E-5</v>
      </c>
      <c r="L88" s="104">
        <f>IFERROR('RMI-data'!L84/SUMIFS('RMI-data'!L:L,'RMI-data'!$J:$J,$J88,'RMI-data'!$I:$I,$I88),0)</f>
        <v>2.2110463910249638E-5</v>
      </c>
      <c r="M88" s="104">
        <f>IFERROR('RMI-data'!M84/SUMIFS('RMI-data'!M:M,'RMI-data'!$J:$J,$J88,'RMI-data'!$I:$I,$I88),0)</f>
        <v>2.1538191855802566E-5</v>
      </c>
      <c r="N88" s="104">
        <f>IFERROR('RMI-data'!N84/SUMIFS('RMI-data'!N:N,'RMI-data'!$J:$J,$J88,'RMI-data'!$I:$I,$I88),0)</f>
        <v>2.1026309354611167E-5</v>
      </c>
      <c r="O88" s="104">
        <f>IFERROR('RMI-data'!O84/SUMIFS('RMI-data'!O:O,'RMI-data'!$J:$J,$J88,'RMI-data'!$I:$I,$I88),0)</f>
        <v>2.0582824379903639E-5</v>
      </c>
      <c r="P88" s="104">
        <f>IFERROR('RMI-data'!P84/SUMIFS('RMI-data'!P:P,'RMI-data'!$J:$J,$J88,'RMI-data'!$I:$I,$I88),0)</f>
        <v>2.0172109062738911E-5</v>
      </c>
      <c r="Q88" s="104">
        <f>IFERROR('RMI-data'!Q84/SUMIFS('RMI-data'!Q:Q,'RMI-data'!$J:$J,$J88,'RMI-data'!$I:$I,$I88),0)</f>
        <v>1.9759592491146509E-5</v>
      </c>
      <c r="R88" s="104">
        <f>IFERROR('RMI-data'!R84/SUMIFS('RMI-data'!R:R,'RMI-data'!$J:$J,$J88,'RMI-data'!$I:$I,$I88),0)</f>
        <v>1.9412015259415439E-5</v>
      </c>
      <c r="S88" s="104">
        <f>IFERROR('RMI-data'!S84/SUMIFS('RMI-data'!S:S,'RMI-data'!$J:$J,$J88,'RMI-data'!$I:$I,$I88),0)</f>
        <v>1.9072131185767008E-5</v>
      </c>
      <c r="T88" s="104">
        <f>IFERROR('RMI-data'!T84/SUMIFS('RMI-data'!T:T,'RMI-data'!$J:$J,$J88,'RMI-data'!$I:$I,$I88),0)</f>
        <v>1.8759060830794277E-5</v>
      </c>
      <c r="U88" s="104">
        <f>IFERROR('RMI-data'!U84/SUMIFS('RMI-data'!U:U,'RMI-data'!$J:$J,$J88,'RMI-data'!$I:$I,$I88),0)</f>
        <v>1.8496367081382788E-5</v>
      </c>
      <c r="V88" s="104">
        <f>IFERROR('RMI-data'!V84/SUMIFS('RMI-data'!V:V,'RMI-data'!$J:$J,$J88,'RMI-data'!$I:$I,$I88),0)</f>
        <v>1.8233769005615385E-5</v>
      </c>
      <c r="W88" s="104">
        <f>IFERROR('RMI-data'!W84/SUMIFS('RMI-data'!W:W,'RMI-data'!$J:$J,$J88,'RMI-data'!$I:$I,$I88),0)</f>
        <v>1.8031608114159354E-5</v>
      </c>
      <c r="X88" s="104">
        <f>IFERROR('RMI-data'!X84/SUMIFS('RMI-data'!X:X,'RMI-data'!$J:$J,$J88,'RMI-data'!$I:$I,$I88),0)</f>
        <v>1.7837491800758648E-5</v>
      </c>
      <c r="Y88" s="104">
        <f>IFERROR('RMI-data'!Y84/SUMIFS('RMI-data'!Y:Y,'RMI-data'!$J:$J,$J88,'RMI-data'!$I:$I,$I88),0)</f>
        <v>1.7667396469192053E-5</v>
      </c>
      <c r="Z88" s="104">
        <f>IFERROR('RMI-data'!Z84/SUMIFS('RMI-data'!Z:Z,'RMI-data'!$J:$J,$J88,'RMI-data'!$I:$I,$I88),0)</f>
        <v>1.7479599068788713E-5</v>
      </c>
      <c r="AA88" s="104">
        <f>IFERROR('RMI-data'!AA84/SUMIFS('RMI-data'!AA:AA,'RMI-data'!$J:$J,$J88,'RMI-data'!$I:$I,$I88),0)</f>
        <v>1.7342604933783273E-5</v>
      </c>
      <c r="AB88" s="104">
        <f>IFERROR('RMI-data'!AB84/SUMIFS('RMI-data'!AB:AB,'RMI-data'!$J:$J,$J88,'RMI-data'!$I:$I,$I88),0)</f>
        <v>1.7216209317464721E-5</v>
      </c>
      <c r="AC88" s="104">
        <f>IFERROR('RMI-data'!AC84/SUMIFS('RMI-data'!AC:AC,'RMI-data'!$J:$J,$J88,'RMI-data'!$I:$I,$I88),0)</f>
        <v>1.7051659452284805E-5</v>
      </c>
      <c r="AD88" s="104">
        <f>IFERROR('RMI-data'!AD84/SUMIFS('RMI-data'!AD:AD,'RMI-data'!$J:$J,$J88,'RMI-data'!$I:$I,$I88),0)</f>
        <v>1.6928443311931473E-5</v>
      </c>
      <c r="AE88" s="104">
        <f>IFERROR('RMI-data'!AE84/SUMIFS('RMI-data'!AE:AE,'RMI-data'!$J:$J,$J88,'RMI-data'!$I:$I,$I88),0)</f>
        <v>1.6819971384644758E-5</v>
      </c>
      <c r="AF88" s="104">
        <f>IFERROR('RMI-data'!AF84/SUMIFS('RMI-data'!AF:AF,'RMI-data'!$J:$J,$J88,'RMI-data'!$I:$I,$I88),0)</f>
        <v>1.6695457908604255E-5</v>
      </c>
      <c r="AG88" s="104">
        <f>IFERROR('RMI-data'!AG84/SUMIFS('RMI-data'!AG:AG,'RMI-data'!$J:$J,$J88,'RMI-data'!$I:$I,$I88),0)</f>
        <v>1.6780938275733573E-5</v>
      </c>
      <c r="AH88" s="104">
        <f>IFERROR('RMI-data'!AH84/SUMIFS('RMI-data'!AH:AH,'RMI-data'!$J:$J,$J88,'RMI-data'!$I:$I,$I88),0)</f>
        <v>1.6955724756284128E-5</v>
      </c>
      <c r="AI88" s="104">
        <f>IFERROR('RMI-data'!AI84/SUMIFS('RMI-data'!AI:AI,'RMI-data'!$J:$J,$J88,'RMI-data'!$I:$I,$I88),0)</f>
        <v>1.711918313544045E-5</v>
      </c>
      <c r="AJ88" s="104">
        <f>IFERROR('RMI-data'!AJ84/SUMIFS('RMI-data'!AJ:AJ,'RMI-data'!$J:$J,$J88,'RMI-data'!$I:$I,$I88),0)</f>
        <v>1.7338558935138816E-5</v>
      </c>
      <c r="AK88" s="104">
        <f>IFERROR('RMI-data'!AK84/SUMIFS('RMI-data'!AK:AK,'RMI-data'!$J:$J,$J88,'RMI-data'!$I:$I,$I88),0)</f>
        <v>1.7577796433488703E-5</v>
      </c>
      <c r="AL88" s="104">
        <f>IFERROR('RMI-data'!AL84/SUMIFS('RMI-data'!AL:AL,'RMI-data'!$J:$J,$J88,'RMI-data'!$I:$I,$I88),0)</f>
        <v>1.7802209416277373E-5</v>
      </c>
      <c r="AM88" s="104">
        <f>IFERROR('RMI-data'!AM84/SUMIFS('RMI-data'!AM:AM,'RMI-data'!$J:$J,$J88,'RMI-data'!$I:$I,$I88),0)</f>
        <v>1.806312962595012E-5</v>
      </c>
      <c r="AN88" s="104">
        <f>IFERROR('RMI-data'!AN84/SUMIFS('RMI-data'!AN:AN,'RMI-data'!$J:$J,$J88,'RMI-data'!$I:$I,$I88),0)</f>
        <v>1.8293881672638363E-5</v>
      </c>
      <c r="AO88" s="104">
        <f>IFERROR('RMI-data'!AO84/SUMIFS('RMI-data'!AO:AO,'RMI-data'!$J:$J,$J88,'RMI-data'!$I:$I,$I88),0)</f>
        <v>1.8552720538504212E-5</v>
      </c>
      <c r="AP88" s="104">
        <f>IFERROR('RMI-data'!AP84/SUMIFS('RMI-data'!AP:AP,'RMI-data'!$J:$J,$J88,'RMI-data'!$I:$I,$I88),0)</f>
        <v>1.8812385787450883E-5</v>
      </c>
    </row>
    <row r="89" spans="1:42" ht="15.75" customHeight="1" x14ac:dyDescent="0.35">
      <c r="A89" s="51"/>
      <c r="B89" s="51"/>
      <c r="C89" s="51"/>
      <c r="D89" s="51"/>
      <c r="E89" s="51"/>
      <c r="F89" s="51"/>
      <c r="G89" s="51"/>
      <c r="H89" s="52" t="str">
        <f t="shared" si="6"/>
        <v>BCEU-rural-residential-cooling</v>
      </c>
      <c r="I89" s="63" t="s">
        <v>536</v>
      </c>
      <c r="J89" s="18" t="s">
        <v>5</v>
      </c>
      <c r="K89" s="104">
        <f>IFERROR('RMI-data'!K85/SUMIFS('RMI-data'!K:K,'RMI-data'!$J:$J,$J89,'RMI-data'!$I:$I,$I89),0)</f>
        <v>0</v>
      </c>
      <c r="L89" s="104">
        <f>IFERROR('RMI-data'!L85/SUMIFS('RMI-data'!L:L,'RMI-data'!$J:$J,$J89,'RMI-data'!$I:$I,$I89),0)</f>
        <v>0</v>
      </c>
      <c r="M89" s="104">
        <f>IFERROR('RMI-data'!M85/SUMIFS('RMI-data'!M:M,'RMI-data'!$J:$J,$J89,'RMI-data'!$I:$I,$I89),0)</f>
        <v>0</v>
      </c>
      <c r="N89" s="104">
        <f>IFERROR('RMI-data'!N85/SUMIFS('RMI-data'!N:N,'RMI-data'!$J:$J,$J89,'RMI-data'!$I:$I,$I89),0)</f>
        <v>0</v>
      </c>
      <c r="O89" s="104">
        <f>IFERROR('RMI-data'!O85/SUMIFS('RMI-data'!O:O,'RMI-data'!$J:$J,$J89,'RMI-data'!$I:$I,$I89),0)</f>
        <v>0</v>
      </c>
      <c r="P89" s="104">
        <f>IFERROR('RMI-data'!P85/SUMIFS('RMI-data'!P:P,'RMI-data'!$J:$J,$J89,'RMI-data'!$I:$I,$I89),0)</f>
        <v>0</v>
      </c>
      <c r="Q89" s="104">
        <f>IFERROR('RMI-data'!Q85/SUMIFS('RMI-data'!Q:Q,'RMI-data'!$J:$J,$J89,'RMI-data'!$I:$I,$I89),0)</f>
        <v>0</v>
      </c>
      <c r="R89" s="104">
        <f>IFERROR('RMI-data'!R85/SUMIFS('RMI-data'!R:R,'RMI-data'!$J:$J,$J89,'RMI-data'!$I:$I,$I89),0)</f>
        <v>0</v>
      </c>
      <c r="S89" s="104">
        <f>IFERROR('RMI-data'!S85/SUMIFS('RMI-data'!S:S,'RMI-data'!$J:$J,$J89,'RMI-data'!$I:$I,$I89),0)</f>
        <v>0</v>
      </c>
      <c r="T89" s="104">
        <f>IFERROR('RMI-data'!T85/SUMIFS('RMI-data'!T:T,'RMI-data'!$J:$J,$J89,'RMI-data'!$I:$I,$I89),0)</f>
        <v>0</v>
      </c>
      <c r="U89" s="104">
        <f>IFERROR('RMI-data'!U85/SUMIFS('RMI-data'!U:U,'RMI-data'!$J:$J,$J89,'RMI-data'!$I:$I,$I89),0)</f>
        <v>0</v>
      </c>
      <c r="V89" s="104">
        <f>IFERROR('RMI-data'!V85/SUMIFS('RMI-data'!V:V,'RMI-data'!$J:$J,$J89,'RMI-data'!$I:$I,$I89),0)</f>
        <v>0</v>
      </c>
      <c r="W89" s="104">
        <f>IFERROR('RMI-data'!W85/SUMIFS('RMI-data'!W:W,'RMI-data'!$J:$J,$J89,'RMI-data'!$I:$I,$I89),0)</f>
        <v>0</v>
      </c>
      <c r="X89" s="104">
        <f>IFERROR('RMI-data'!X85/SUMIFS('RMI-data'!X:X,'RMI-data'!$J:$J,$J89,'RMI-data'!$I:$I,$I89),0)</f>
        <v>0</v>
      </c>
      <c r="Y89" s="104">
        <f>IFERROR('RMI-data'!Y85/SUMIFS('RMI-data'!Y:Y,'RMI-data'!$J:$J,$J89,'RMI-data'!$I:$I,$I89),0)</f>
        <v>0</v>
      </c>
      <c r="Z89" s="104">
        <f>IFERROR('RMI-data'!Z85/SUMIFS('RMI-data'!Z:Z,'RMI-data'!$J:$J,$J89,'RMI-data'!$I:$I,$I89),0)</f>
        <v>0</v>
      </c>
      <c r="AA89" s="104">
        <f>IFERROR('RMI-data'!AA85/SUMIFS('RMI-data'!AA:AA,'RMI-data'!$J:$J,$J89,'RMI-data'!$I:$I,$I89),0)</f>
        <v>0</v>
      </c>
      <c r="AB89" s="104">
        <f>IFERROR('RMI-data'!AB85/SUMIFS('RMI-data'!AB:AB,'RMI-data'!$J:$J,$J89,'RMI-data'!$I:$I,$I89),0)</f>
        <v>0</v>
      </c>
      <c r="AC89" s="104">
        <f>IFERROR('RMI-data'!AC85/SUMIFS('RMI-data'!AC:AC,'RMI-data'!$J:$J,$J89,'RMI-data'!$I:$I,$I89),0)</f>
        <v>0</v>
      </c>
      <c r="AD89" s="104">
        <f>IFERROR('RMI-data'!AD85/SUMIFS('RMI-data'!AD:AD,'RMI-data'!$J:$J,$J89,'RMI-data'!$I:$I,$I89),0)</f>
        <v>0</v>
      </c>
      <c r="AE89" s="104">
        <f>IFERROR('RMI-data'!AE85/SUMIFS('RMI-data'!AE:AE,'RMI-data'!$J:$J,$J89,'RMI-data'!$I:$I,$I89),0)</f>
        <v>0</v>
      </c>
      <c r="AF89" s="104">
        <f>IFERROR('RMI-data'!AF85/SUMIFS('RMI-data'!AF:AF,'RMI-data'!$J:$J,$J89,'RMI-data'!$I:$I,$I89),0)</f>
        <v>0</v>
      </c>
      <c r="AG89" s="104">
        <f>IFERROR('RMI-data'!AG85/SUMIFS('RMI-data'!AG:AG,'RMI-data'!$J:$J,$J89,'RMI-data'!$I:$I,$I89),0)</f>
        <v>0</v>
      </c>
      <c r="AH89" s="104">
        <f>IFERROR('RMI-data'!AH85/SUMIFS('RMI-data'!AH:AH,'RMI-data'!$J:$J,$J89,'RMI-data'!$I:$I,$I89),0)</f>
        <v>0</v>
      </c>
      <c r="AI89" s="104">
        <f>IFERROR('RMI-data'!AI85/SUMIFS('RMI-data'!AI:AI,'RMI-data'!$J:$J,$J89,'RMI-data'!$I:$I,$I89),0)</f>
        <v>0</v>
      </c>
      <c r="AJ89" s="104">
        <f>IFERROR('RMI-data'!AJ85/SUMIFS('RMI-data'!AJ:AJ,'RMI-data'!$J:$J,$J89,'RMI-data'!$I:$I,$I89),0)</f>
        <v>0</v>
      </c>
      <c r="AK89" s="104">
        <f>IFERROR('RMI-data'!AK85/SUMIFS('RMI-data'!AK:AK,'RMI-data'!$J:$J,$J89,'RMI-data'!$I:$I,$I89),0)</f>
        <v>0</v>
      </c>
      <c r="AL89" s="104">
        <f>IFERROR('RMI-data'!AL85/SUMIFS('RMI-data'!AL:AL,'RMI-data'!$J:$J,$J89,'RMI-data'!$I:$I,$I89),0)</f>
        <v>0</v>
      </c>
      <c r="AM89" s="104">
        <f>IFERROR('RMI-data'!AM85/SUMIFS('RMI-data'!AM:AM,'RMI-data'!$J:$J,$J89,'RMI-data'!$I:$I,$I89),0)</f>
        <v>0</v>
      </c>
      <c r="AN89" s="104">
        <f>IFERROR('RMI-data'!AN85/SUMIFS('RMI-data'!AN:AN,'RMI-data'!$J:$J,$J89,'RMI-data'!$I:$I,$I89),0)</f>
        <v>0</v>
      </c>
      <c r="AO89" s="104">
        <f>IFERROR('RMI-data'!AO85/SUMIFS('RMI-data'!AO:AO,'RMI-data'!$J:$J,$J89,'RMI-data'!$I:$I,$I89),0)</f>
        <v>0</v>
      </c>
      <c r="AP89" s="104">
        <f>IFERROR('RMI-data'!AP85/SUMIFS('RMI-data'!AP:AP,'RMI-data'!$J:$J,$J89,'RMI-data'!$I:$I,$I89),0)</f>
        <v>0</v>
      </c>
    </row>
    <row r="90" spans="1:42" ht="15.75" customHeight="1" x14ac:dyDescent="0.35">
      <c r="A90" s="51"/>
      <c r="B90" s="51"/>
      <c r="C90" s="51"/>
      <c r="D90" s="51"/>
      <c r="E90" s="51"/>
      <c r="F90" s="51"/>
      <c r="G90" s="51"/>
      <c r="H90" s="52" t="str">
        <f t="shared" si="6"/>
        <v>BCEU-rural-residential-cooling</v>
      </c>
      <c r="I90" s="63" t="s">
        <v>536</v>
      </c>
      <c r="J90" s="18" t="s">
        <v>7</v>
      </c>
      <c r="K90" s="104">
        <f>IFERROR('RMI-data'!K86/SUMIFS('RMI-data'!K:K,'RMI-data'!$J:$J,$J90,'RMI-data'!$I:$I,$I90),0)</f>
        <v>0</v>
      </c>
      <c r="L90" s="104">
        <f>IFERROR('RMI-data'!L86/SUMIFS('RMI-data'!L:L,'RMI-data'!$J:$J,$J90,'RMI-data'!$I:$I,$I90),0)</f>
        <v>0</v>
      </c>
      <c r="M90" s="104">
        <f>IFERROR('RMI-data'!M86/SUMIFS('RMI-data'!M:M,'RMI-data'!$J:$J,$J90,'RMI-data'!$I:$I,$I90),0)</f>
        <v>0</v>
      </c>
      <c r="N90" s="104">
        <f>IFERROR('RMI-data'!N86/SUMIFS('RMI-data'!N:N,'RMI-data'!$J:$J,$J90,'RMI-data'!$I:$I,$I90),0)</f>
        <v>0</v>
      </c>
      <c r="O90" s="104">
        <f>IFERROR('RMI-data'!O86/SUMIFS('RMI-data'!O:O,'RMI-data'!$J:$J,$J90,'RMI-data'!$I:$I,$I90),0)</f>
        <v>0</v>
      </c>
      <c r="P90" s="104">
        <f>IFERROR('RMI-data'!P86/SUMIFS('RMI-data'!P:P,'RMI-data'!$J:$J,$J90,'RMI-data'!$I:$I,$I90),0)</f>
        <v>0</v>
      </c>
      <c r="Q90" s="104">
        <f>IFERROR('RMI-data'!Q86/SUMIFS('RMI-data'!Q:Q,'RMI-data'!$J:$J,$J90,'RMI-data'!$I:$I,$I90),0)</f>
        <v>0</v>
      </c>
      <c r="R90" s="104">
        <f>IFERROR('RMI-data'!R86/SUMIFS('RMI-data'!R:R,'RMI-data'!$J:$J,$J90,'RMI-data'!$I:$I,$I90),0)</f>
        <v>0</v>
      </c>
      <c r="S90" s="104">
        <f>IFERROR('RMI-data'!S86/SUMIFS('RMI-data'!S:S,'RMI-data'!$J:$J,$J90,'RMI-data'!$I:$I,$I90),0)</f>
        <v>0</v>
      </c>
      <c r="T90" s="104">
        <f>IFERROR('RMI-data'!T86/SUMIFS('RMI-data'!T:T,'RMI-data'!$J:$J,$J90,'RMI-data'!$I:$I,$I90),0)</f>
        <v>0</v>
      </c>
      <c r="U90" s="104">
        <f>IFERROR('RMI-data'!U86/SUMIFS('RMI-data'!U:U,'RMI-data'!$J:$J,$J90,'RMI-data'!$I:$I,$I90),0)</f>
        <v>0</v>
      </c>
      <c r="V90" s="104">
        <f>IFERROR('RMI-data'!V86/SUMIFS('RMI-data'!V:V,'RMI-data'!$J:$J,$J90,'RMI-data'!$I:$I,$I90),0)</f>
        <v>0</v>
      </c>
      <c r="W90" s="104">
        <f>IFERROR('RMI-data'!W86/SUMIFS('RMI-data'!W:W,'RMI-data'!$J:$J,$J90,'RMI-data'!$I:$I,$I90),0)</f>
        <v>0</v>
      </c>
      <c r="X90" s="104">
        <f>IFERROR('RMI-data'!X86/SUMIFS('RMI-data'!X:X,'RMI-data'!$J:$J,$J90,'RMI-data'!$I:$I,$I90),0)</f>
        <v>0</v>
      </c>
      <c r="Y90" s="104">
        <f>IFERROR('RMI-data'!Y86/SUMIFS('RMI-data'!Y:Y,'RMI-data'!$J:$J,$J90,'RMI-data'!$I:$I,$I90),0)</f>
        <v>0</v>
      </c>
      <c r="Z90" s="104">
        <f>IFERROR('RMI-data'!Z86/SUMIFS('RMI-data'!Z:Z,'RMI-data'!$J:$J,$J90,'RMI-data'!$I:$I,$I90),0)</f>
        <v>0</v>
      </c>
      <c r="AA90" s="104">
        <f>IFERROR('RMI-data'!AA86/SUMIFS('RMI-data'!AA:AA,'RMI-data'!$J:$J,$J90,'RMI-data'!$I:$I,$I90),0)</f>
        <v>0</v>
      </c>
      <c r="AB90" s="104">
        <f>IFERROR('RMI-data'!AB86/SUMIFS('RMI-data'!AB:AB,'RMI-data'!$J:$J,$J90,'RMI-data'!$I:$I,$I90),0)</f>
        <v>0</v>
      </c>
      <c r="AC90" s="104">
        <f>IFERROR('RMI-data'!AC86/SUMIFS('RMI-data'!AC:AC,'RMI-data'!$J:$J,$J90,'RMI-data'!$I:$I,$I90),0)</f>
        <v>0</v>
      </c>
      <c r="AD90" s="104">
        <f>IFERROR('RMI-data'!AD86/SUMIFS('RMI-data'!AD:AD,'RMI-data'!$J:$J,$J90,'RMI-data'!$I:$I,$I90),0)</f>
        <v>0</v>
      </c>
      <c r="AE90" s="104">
        <f>IFERROR('RMI-data'!AE86/SUMIFS('RMI-data'!AE:AE,'RMI-data'!$J:$J,$J90,'RMI-data'!$I:$I,$I90),0)</f>
        <v>0</v>
      </c>
      <c r="AF90" s="104">
        <f>IFERROR('RMI-data'!AF86/SUMIFS('RMI-data'!AF:AF,'RMI-data'!$J:$J,$J90,'RMI-data'!$I:$I,$I90),0)</f>
        <v>0</v>
      </c>
      <c r="AG90" s="104">
        <f>IFERROR('RMI-data'!AG86/SUMIFS('RMI-data'!AG:AG,'RMI-data'!$J:$J,$J90,'RMI-data'!$I:$I,$I90),0)</f>
        <v>0</v>
      </c>
      <c r="AH90" s="104">
        <f>IFERROR('RMI-data'!AH86/SUMIFS('RMI-data'!AH:AH,'RMI-data'!$J:$J,$J90,'RMI-data'!$I:$I,$I90),0)</f>
        <v>0</v>
      </c>
      <c r="AI90" s="104">
        <f>IFERROR('RMI-data'!AI86/SUMIFS('RMI-data'!AI:AI,'RMI-data'!$J:$J,$J90,'RMI-data'!$I:$I,$I90),0)</f>
        <v>0</v>
      </c>
      <c r="AJ90" s="104">
        <f>IFERROR('RMI-data'!AJ86/SUMIFS('RMI-data'!AJ:AJ,'RMI-data'!$J:$J,$J90,'RMI-data'!$I:$I,$I90),0)</f>
        <v>0</v>
      </c>
      <c r="AK90" s="104">
        <f>IFERROR('RMI-data'!AK86/SUMIFS('RMI-data'!AK:AK,'RMI-data'!$J:$J,$J90,'RMI-data'!$I:$I,$I90),0)</f>
        <v>0</v>
      </c>
      <c r="AL90" s="104">
        <f>IFERROR('RMI-data'!AL86/SUMIFS('RMI-data'!AL:AL,'RMI-data'!$J:$J,$J90,'RMI-data'!$I:$I,$I90),0)</f>
        <v>0</v>
      </c>
      <c r="AM90" s="104">
        <f>IFERROR('RMI-data'!AM86/SUMIFS('RMI-data'!AM:AM,'RMI-data'!$J:$J,$J90,'RMI-data'!$I:$I,$I90),0)</f>
        <v>0</v>
      </c>
      <c r="AN90" s="104">
        <f>IFERROR('RMI-data'!AN86/SUMIFS('RMI-data'!AN:AN,'RMI-data'!$J:$J,$J90,'RMI-data'!$I:$I,$I90),0)</f>
        <v>0</v>
      </c>
      <c r="AO90" s="104">
        <f>IFERROR('RMI-data'!AO86/SUMIFS('RMI-data'!AO:AO,'RMI-data'!$J:$J,$J90,'RMI-data'!$I:$I,$I90),0)</f>
        <v>0</v>
      </c>
      <c r="AP90" s="104">
        <f>IFERROR('RMI-data'!AP86/SUMIFS('RMI-data'!AP:AP,'RMI-data'!$J:$J,$J90,'RMI-data'!$I:$I,$I90),0)</f>
        <v>0</v>
      </c>
    </row>
    <row r="91" spans="1:42" ht="15.75" customHeight="1" x14ac:dyDescent="0.35">
      <c r="A91" s="51"/>
      <c r="B91" s="51"/>
      <c r="C91" s="51"/>
      <c r="D91" s="51"/>
      <c r="E91" s="51"/>
      <c r="F91" s="51"/>
      <c r="G91" s="51"/>
      <c r="H91" s="52" t="str">
        <f t="shared" si="6"/>
        <v>BCEU-rural-residential-cooling</v>
      </c>
      <c r="I91" s="63" t="s">
        <v>536</v>
      </c>
      <c r="J91" s="18" t="s">
        <v>8</v>
      </c>
      <c r="K91" s="104">
        <f>IFERROR('RMI-data'!K87/SUMIFS('RMI-data'!K:K,'RMI-data'!$J:$J,$J91,'RMI-data'!$I:$I,$I91),0)</f>
        <v>0</v>
      </c>
      <c r="L91" s="104">
        <f>IFERROR('RMI-data'!L87/SUMIFS('RMI-data'!L:L,'RMI-data'!$J:$J,$J91,'RMI-data'!$I:$I,$I91),0)</f>
        <v>0</v>
      </c>
      <c r="M91" s="104">
        <f>IFERROR('RMI-data'!M87/SUMIFS('RMI-data'!M:M,'RMI-data'!$J:$J,$J91,'RMI-data'!$I:$I,$I91),0)</f>
        <v>0</v>
      </c>
      <c r="N91" s="104">
        <f>IFERROR('RMI-data'!N87/SUMIFS('RMI-data'!N:N,'RMI-data'!$J:$J,$J91,'RMI-data'!$I:$I,$I91),0)</f>
        <v>0</v>
      </c>
      <c r="O91" s="104">
        <f>IFERROR('RMI-data'!O87/SUMIFS('RMI-data'!O:O,'RMI-data'!$J:$J,$J91,'RMI-data'!$I:$I,$I91),0)</f>
        <v>0</v>
      </c>
      <c r="P91" s="104">
        <f>IFERROR('RMI-data'!P87/SUMIFS('RMI-data'!P:P,'RMI-data'!$J:$J,$J91,'RMI-data'!$I:$I,$I91),0)</f>
        <v>0</v>
      </c>
      <c r="Q91" s="104">
        <f>IFERROR('RMI-data'!Q87/SUMIFS('RMI-data'!Q:Q,'RMI-data'!$J:$J,$J91,'RMI-data'!$I:$I,$I91),0)</f>
        <v>0</v>
      </c>
      <c r="R91" s="104">
        <f>IFERROR('RMI-data'!R87/SUMIFS('RMI-data'!R:R,'RMI-data'!$J:$J,$J91,'RMI-data'!$I:$I,$I91),0)</f>
        <v>0</v>
      </c>
      <c r="S91" s="104">
        <f>IFERROR('RMI-data'!S87/SUMIFS('RMI-data'!S:S,'RMI-data'!$J:$J,$J91,'RMI-data'!$I:$I,$I91),0)</f>
        <v>0</v>
      </c>
      <c r="T91" s="104">
        <f>IFERROR('RMI-data'!T87/SUMIFS('RMI-data'!T:T,'RMI-data'!$J:$J,$J91,'RMI-data'!$I:$I,$I91),0)</f>
        <v>0</v>
      </c>
      <c r="U91" s="104">
        <f>IFERROR('RMI-data'!U87/SUMIFS('RMI-data'!U:U,'RMI-data'!$J:$J,$J91,'RMI-data'!$I:$I,$I91),0)</f>
        <v>0</v>
      </c>
      <c r="V91" s="104">
        <f>IFERROR('RMI-data'!V87/SUMIFS('RMI-data'!V:V,'RMI-data'!$J:$J,$J91,'RMI-data'!$I:$I,$I91),0)</f>
        <v>0</v>
      </c>
      <c r="W91" s="104">
        <f>IFERROR('RMI-data'!W87/SUMIFS('RMI-data'!W:W,'RMI-data'!$J:$J,$J91,'RMI-data'!$I:$I,$I91),0)</f>
        <v>0</v>
      </c>
      <c r="X91" s="104">
        <f>IFERROR('RMI-data'!X87/SUMIFS('RMI-data'!X:X,'RMI-data'!$J:$J,$J91,'RMI-data'!$I:$I,$I91),0)</f>
        <v>0</v>
      </c>
      <c r="Y91" s="104">
        <f>IFERROR('RMI-data'!Y87/SUMIFS('RMI-data'!Y:Y,'RMI-data'!$J:$J,$J91,'RMI-data'!$I:$I,$I91),0)</f>
        <v>0</v>
      </c>
      <c r="Z91" s="104">
        <f>IFERROR('RMI-data'!Z87/SUMIFS('RMI-data'!Z:Z,'RMI-data'!$J:$J,$J91,'RMI-data'!$I:$I,$I91),0)</f>
        <v>0</v>
      </c>
      <c r="AA91" s="104">
        <f>IFERROR('RMI-data'!AA87/SUMIFS('RMI-data'!AA:AA,'RMI-data'!$J:$J,$J91,'RMI-data'!$I:$I,$I91),0)</f>
        <v>0</v>
      </c>
      <c r="AB91" s="104">
        <f>IFERROR('RMI-data'!AB87/SUMIFS('RMI-data'!AB:AB,'RMI-data'!$J:$J,$J91,'RMI-data'!$I:$I,$I91),0)</f>
        <v>0</v>
      </c>
      <c r="AC91" s="104">
        <f>IFERROR('RMI-data'!AC87/SUMIFS('RMI-data'!AC:AC,'RMI-data'!$J:$J,$J91,'RMI-data'!$I:$I,$I91),0)</f>
        <v>0</v>
      </c>
      <c r="AD91" s="104">
        <f>IFERROR('RMI-data'!AD87/SUMIFS('RMI-data'!AD:AD,'RMI-data'!$J:$J,$J91,'RMI-data'!$I:$I,$I91),0)</f>
        <v>0</v>
      </c>
      <c r="AE91" s="104">
        <f>IFERROR('RMI-data'!AE87/SUMIFS('RMI-data'!AE:AE,'RMI-data'!$J:$J,$J91,'RMI-data'!$I:$I,$I91),0)</f>
        <v>0</v>
      </c>
      <c r="AF91" s="104">
        <f>IFERROR('RMI-data'!AF87/SUMIFS('RMI-data'!AF:AF,'RMI-data'!$J:$J,$J91,'RMI-data'!$I:$I,$I91),0)</f>
        <v>0</v>
      </c>
      <c r="AG91" s="104">
        <f>IFERROR('RMI-data'!AG87/SUMIFS('RMI-data'!AG:AG,'RMI-data'!$J:$J,$J91,'RMI-data'!$I:$I,$I91),0)</f>
        <v>0</v>
      </c>
      <c r="AH91" s="104">
        <f>IFERROR('RMI-data'!AH87/SUMIFS('RMI-data'!AH:AH,'RMI-data'!$J:$J,$J91,'RMI-data'!$I:$I,$I91),0)</f>
        <v>0</v>
      </c>
      <c r="AI91" s="104">
        <f>IFERROR('RMI-data'!AI87/SUMIFS('RMI-data'!AI:AI,'RMI-data'!$J:$J,$J91,'RMI-data'!$I:$I,$I91),0)</f>
        <v>0</v>
      </c>
      <c r="AJ91" s="104">
        <f>IFERROR('RMI-data'!AJ87/SUMIFS('RMI-data'!AJ:AJ,'RMI-data'!$J:$J,$J91,'RMI-data'!$I:$I,$I91),0)</f>
        <v>0</v>
      </c>
      <c r="AK91" s="104">
        <f>IFERROR('RMI-data'!AK87/SUMIFS('RMI-data'!AK:AK,'RMI-data'!$J:$J,$J91,'RMI-data'!$I:$I,$I91),0)</f>
        <v>0</v>
      </c>
      <c r="AL91" s="104">
        <f>IFERROR('RMI-data'!AL87/SUMIFS('RMI-data'!AL:AL,'RMI-data'!$J:$J,$J91,'RMI-data'!$I:$I,$I91),0)</f>
        <v>0</v>
      </c>
      <c r="AM91" s="104">
        <f>IFERROR('RMI-data'!AM87/SUMIFS('RMI-data'!AM:AM,'RMI-data'!$J:$J,$J91,'RMI-data'!$I:$I,$I91),0)</f>
        <v>0</v>
      </c>
      <c r="AN91" s="104">
        <f>IFERROR('RMI-data'!AN87/SUMIFS('RMI-data'!AN:AN,'RMI-data'!$J:$J,$J91,'RMI-data'!$I:$I,$I91),0)</f>
        <v>0</v>
      </c>
      <c r="AO91" s="104">
        <f>IFERROR('RMI-data'!AO87/SUMIFS('RMI-data'!AO:AO,'RMI-data'!$J:$J,$J91,'RMI-data'!$I:$I,$I91),0)</f>
        <v>0</v>
      </c>
      <c r="AP91" s="104">
        <f>IFERROR('RMI-data'!AP87/SUMIFS('RMI-data'!AP:AP,'RMI-data'!$J:$J,$J91,'RMI-data'!$I:$I,$I91),0)</f>
        <v>0</v>
      </c>
    </row>
    <row r="92" spans="1:42" ht="15.75" customHeight="1" x14ac:dyDescent="0.35">
      <c r="A92" s="51"/>
      <c r="B92" s="51"/>
      <c r="C92" s="51"/>
      <c r="D92" s="51"/>
      <c r="E92" s="51"/>
      <c r="F92" s="51"/>
      <c r="G92" s="51"/>
      <c r="H92" s="52" t="str">
        <f t="shared" si="6"/>
        <v>BCEU-rural-residential-cooling</v>
      </c>
      <c r="I92" s="63" t="s">
        <v>536</v>
      </c>
      <c r="J92" s="18" t="s">
        <v>93</v>
      </c>
      <c r="K92" s="104">
        <f>IFERROR('RMI-data'!K88/SUMIFS('RMI-data'!K:K,'RMI-data'!$J:$J,$J92,'RMI-data'!$I:$I,$I92),0)</f>
        <v>0</v>
      </c>
      <c r="L92" s="104">
        <f>IFERROR('RMI-data'!L88/SUMIFS('RMI-data'!L:L,'RMI-data'!$J:$J,$J92,'RMI-data'!$I:$I,$I92),0)</f>
        <v>0</v>
      </c>
      <c r="M92" s="104">
        <f>IFERROR('RMI-data'!M88/SUMIFS('RMI-data'!M:M,'RMI-data'!$J:$J,$J92,'RMI-data'!$I:$I,$I92),0)</f>
        <v>0</v>
      </c>
      <c r="N92" s="104">
        <f>IFERROR('RMI-data'!N88/SUMIFS('RMI-data'!N:N,'RMI-data'!$J:$J,$J92,'RMI-data'!$I:$I,$I92),0)</f>
        <v>0</v>
      </c>
      <c r="O92" s="104">
        <f>IFERROR('RMI-data'!O88/SUMIFS('RMI-data'!O:O,'RMI-data'!$J:$J,$J92,'RMI-data'!$I:$I,$I92),0)</f>
        <v>0</v>
      </c>
      <c r="P92" s="104">
        <f>IFERROR('RMI-data'!P88/SUMIFS('RMI-data'!P:P,'RMI-data'!$J:$J,$J92,'RMI-data'!$I:$I,$I92),0)</f>
        <v>0</v>
      </c>
      <c r="Q92" s="104">
        <f>IFERROR('RMI-data'!Q88/SUMIFS('RMI-data'!Q:Q,'RMI-data'!$J:$J,$J92,'RMI-data'!$I:$I,$I92),0)</f>
        <v>0</v>
      </c>
      <c r="R92" s="104">
        <f>IFERROR('RMI-data'!R88/SUMIFS('RMI-data'!R:R,'RMI-data'!$J:$J,$J92,'RMI-data'!$I:$I,$I92),0)</f>
        <v>0</v>
      </c>
      <c r="S92" s="104">
        <f>IFERROR('RMI-data'!S88/SUMIFS('RMI-data'!S:S,'RMI-data'!$J:$J,$J92,'RMI-data'!$I:$I,$I92),0)</f>
        <v>0</v>
      </c>
      <c r="T92" s="104">
        <f>IFERROR('RMI-data'!T88/SUMIFS('RMI-data'!T:T,'RMI-data'!$J:$J,$J92,'RMI-data'!$I:$I,$I92),0)</f>
        <v>0</v>
      </c>
      <c r="U92" s="104">
        <f>IFERROR('RMI-data'!U88/SUMIFS('RMI-data'!U:U,'RMI-data'!$J:$J,$J92,'RMI-data'!$I:$I,$I92),0)</f>
        <v>0</v>
      </c>
      <c r="V92" s="104">
        <f>IFERROR('RMI-data'!V88/SUMIFS('RMI-data'!V:V,'RMI-data'!$J:$J,$J92,'RMI-data'!$I:$I,$I92),0)</f>
        <v>0</v>
      </c>
      <c r="W92" s="104">
        <f>IFERROR('RMI-data'!W88/SUMIFS('RMI-data'!W:W,'RMI-data'!$J:$J,$J92,'RMI-data'!$I:$I,$I92),0)</f>
        <v>0</v>
      </c>
      <c r="X92" s="104">
        <f>IFERROR('RMI-data'!X88/SUMIFS('RMI-data'!X:X,'RMI-data'!$J:$J,$J92,'RMI-data'!$I:$I,$I92),0)</f>
        <v>0</v>
      </c>
      <c r="Y92" s="104">
        <f>IFERROR('RMI-data'!Y88/SUMIFS('RMI-data'!Y:Y,'RMI-data'!$J:$J,$J92,'RMI-data'!$I:$I,$I92),0)</f>
        <v>0</v>
      </c>
      <c r="Z92" s="104">
        <f>IFERROR('RMI-data'!Z88/SUMIFS('RMI-data'!Z:Z,'RMI-data'!$J:$J,$J92,'RMI-data'!$I:$I,$I92),0)</f>
        <v>0</v>
      </c>
      <c r="AA92" s="104">
        <f>IFERROR('RMI-data'!AA88/SUMIFS('RMI-data'!AA:AA,'RMI-data'!$J:$J,$J92,'RMI-data'!$I:$I,$I92),0)</f>
        <v>0</v>
      </c>
      <c r="AB92" s="104">
        <f>IFERROR('RMI-data'!AB88/SUMIFS('RMI-data'!AB:AB,'RMI-data'!$J:$J,$J92,'RMI-data'!$I:$I,$I92),0)</f>
        <v>0</v>
      </c>
      <c r="AC92" s="104">
        <f>IFERROR('RMI-data'!AC88/SUMIFS('RMI-data'!AC:AC,'RMI-data'!$J:$J,$J92,'RMI-data'!$I:$I,$I92),0)</f>
        <v>0</v>
      </c>
      <c r="AD92" s="104">
        <f>IFERROR('RMI-data'!AD88/SUMIFS('RMI-data'!AD:AD,'RMI-data'!$J:$J,$J92,'RMI-data'!$I:$I,$I92),0)</f>
        <v>0</v>
      </c>
      <c r="AE92" s="104">
        <f>IFERROR('RMI-data'!AE88/SUMIFS('RMI-data'!AE:AE,'RMI-data'!$J:$J,$J92,'RMI-data'!$I:$I,$I92),0)</f>
        <v>0</v>
      </c>
      <c r="AF92" s="104">
        <f>IFERROR('RMI-data'!AF88/SUMIFS('RMI-data'!AF:AF,'RMI-data'!$J:$J,$J92,'RMI-data'!$I:$I,$I92),0)</f>
        <v>0</v>
      </c>
      <c r="AG92" s="104">
        <f>IFERROR('RMI-data'!AG88/SUMIFS('RMI-data'!AG:AG,'RMI-data'!$J:$J,$J92,'RMI-data'!$I:$I,$I92),0)</f>
        <v>0</v>
      </c>
      <c r="AH92" s="104">
        <f>IFERROR('RMI-data'!AH88/SUMIFS('RMI-data'!AH:AH,'RMI-data'!$J:$J,$J92,'RMI-data'!$I:$I,$I92),0)</f>
        <v>0</v>
      </c>
      <c r="AI92" s="104">
        <f>IFERROR('RMI-data'!AI88/SUMIFS('RMI-data'!AI:AI,'RMI-data'!$J:$J,$J92,'RMI-data'!$I:$I,$I92),0)</f>
        <v>0</v>
      </c>
      <c r="AJ92" s="104">
        <f>IFERROR('RMI-data'!AJ88/SUMIFS('RMI-data'!AJ:AJ,'RMI-data'!$J:$J,$J92,'RMI-data'!$I:$I,$I92),0)</f>
        <v>0</v>
      </c>
      <c r="AK92" s="104">
        <f>IFERROR('RMI-data'!AK88/SUMIFS('RMI-data'!AK:AK,'RMI-data'!$J:$J,$J92,'RMI-data'!$I:$I,$I92),0)</f>
        <v>0</v>
      </c>
      <c r="AL92" s="104">
        <f>IFERROR('RMI-data'!AL88/SUMIFS('RMI-data'!AL:AL,'RMI-data'!$J:$J,$J92,'RMI-data'!$I:$I,$I92),0)</f>
        <v>0</v>
      </c>
      <c r="AM92" s="104">
        <f>IFERROR('RMI-data'!AM88/SUMIFS('RMI-data'!AM:AM,'RMI-data'!$J:$J,$J92,'RMI-data'!$I:$I,$I92),0)</f>
        <v>0</v>
      </c>
      <c r="AN92" s="104">
        <f>IFERROR('RMI-data'!AN88/SUMIFS('RMI-data'!AN:AN,'RMI-data'!$J:$J,$J92,'RMI-data'!$I:$I,$I92),0)</f>
        <v>0</v>
      </c>
      <c r="AO92" s="104">
        <f>IFERROR('RMI-data'!AO88/SUMIFS('RMI-data'!AO:AO,'RMI-data'!$J:$J,$J92,'RMI-data'!$I:$I,$I92),0)</f>
        <v>0</v>
      </c>
      <c r="AP92" s="104">
        <f>IFERROR('RMI-data'!AP88/SUMIFS('RMI-data'!AP:AP,'RMI-data'!$J:$J,$J92,'RMI-data'!$I:$I,$I92),0)</f>
        <v>0</v>
      </c>
    </row>
    <row r="93" spans="1:42" ht="15.75" customHeight="1" x14ac:dyDescent="0.35">
      <c r="A93" s="51"/>
      <c r="B93" s="51"/>
      <c r="C93" s="51"/>
      <c r="D93" s="51"/>
      <c r="E93" s="51"/>
      <c r="F93" s="51"/>
      <c r="G93" s="51"/>
      <c r="H93" s="52" t="str">
        <f t="shared" si="6"/>
        <v>BCEU-rural-residential-cooling</v>
      </c>
      <c r="I93" s="63" t="s">
        <v>536</v>
      </c>
      <c r="J93" s="18" t="s">
        <v>94</v>
      </c>
      <c r="K93" s="104">
        <f>IFERROR('RMI-data'!K89/SUMIFS('RMI-data'!K:K,'RMI-data'!$J:$J,$J93,'RMI-data'!$I:$I,$I93),0)</f>
        <v>0</v>
      </c>
      <c r="L93" s="104">
        <f>IFERROR('RMI-data'!L89/SUMIFS('RMI-data'!L:L,'RMI-data'!$J:$J,$J93,'RMI-data'!$I:$I,$I93),0)</f>
        <v>0</v>
      </c>
      <c r="M93" s="104">
        <f>IFERROR('RMI-data'!M89/SUMIFS('RMI-data'!M:M,'RMI-data'!$J:$J,$J93,'RMI-data'!$I:$I,$I93),0)</f>
        <v>0</v>
      </c>
      <c r="N93" s="104">
        <f>IFERROR('RMI-data'!N89/SUMIFS('RMI-data'!N:N,'RMI-data'!$J:$J,$J93,'RMI-data'!$I:$I,$I93),0)</f>
        <v>0</v>
      </c>
      <c r="O93" s="104">
        <f>IFERROR('RMI-data'!O89/SUMIFS('RMI-data'!O:O,'RMI-data'!$J:$J,$J93,'RMI-data'!$I:$I,$I93),0)</f>
        <v>0</v>
      </c>
      <c r="P93" s="104">
        <f>IFERROR('RMI-data'!P89/SUMIFS('RMI-data'!P:P,'RMI-data'!$J:$J,$J93,'RMI-data'!$I:$I,$I93),0)</f>
        <v>0</v>
      </c>
      <c r="Q93" s="104">
        <f>IFERROR('RMI-data'!Q89/SUMIFS('RMI-data'!Q:Q,'RMI-data'!$J:$J,$J93,'RMI-data'!$I:$I,$I93),0)</f>
        <v>0</v>
      </c>
      <c r="R93" s="104">
        <f>IFERROR('RMI-data'!R89/SUMIFS('RMI-data'!R:R,'RMI-data'!$J:$J,$J93,'RMI-data'!$I:$I,$I93),0)</f>
        <v>0</v>
      </c>
      <c r="S93" s="104">
        <f>IFERROR('RMI-data'!S89/SUMIFS('RMI-data'!S:S,'RMI-data'!$J:$J,$J93,'RMI-data'!$I:$I,$I93),0)</f>
        <v>0</v>
      </c>
      <c r="T93" s="104">
        <f>IFERROR('RMI-data'!T89/SUMIFS('RMI-data'!T:T,'RMI-data'!$J:$J,$J93,'RMI-data'!$I:$I,$I93),0)</f>
        <v>0</v>
      </c>
      <c r="U93" s="104">
        <f>IFERROR('RMI-data'!U89/SUMIFS('RMI-data'!U:U,'RMI-data'!$J:$J,$J93,'RMI-data'!$I:$I,$I93),0)</f>
        <v>0</v>
      </c>
      <c r="V93" s="104">
        <f>IFERROR('RMI-data'!V89/SUMIFS('RMI-data'!V:V,'RMI-data'!$J:$J,$J93,'RMI-data'!$I:$I,$I93),0)</f>
        <v>0</v>
      </c>
      <c r="W93" s="104">
        <f>IFERROR('RMI-data'!W89/SUMIFS('RMI-data'!W:W,'RMI-data'!$J:$J,$J93,'RMI-data'!$I:$I,$I93),0)</f>
        <v>0</v>
      </c>
      <c r="X93" s="104">
        <f>IFERROR('RMI-data'!X89/SUMIFS('RMI-data'!X:X,'RMI-data'!$J:$J,$J93,'RMI-data'!$I:$I,$I93),0)</f>
        <v>0</v>
      </c>
      <c r="Y93" s="104">
        <f>IFERROR('RMI-data'!Y89/SUMIFS('RMI-data'!Y:Y,'RMI-data'!$J:$J,$J93,'RMI-data'!$I:$I,$I93),0)</f>
        <v>0</v>
      </c>
      <c r="Z93" s="104">
        <f>IFERROR('RMI-data'!Z89/SUMIFS('RMI-data'!Z:Z,'RMI-data'!$J:$J,$J93,'RMI-data'!$I:$I,$I93),0)</f>
        <v>0</v>
      </c>
      <c r="AA93" s="104">
        <f>IFERROR('RMI-data'!AA89/SUMIFS('RMI-data'!AA:AA,'RMI-data'!$J:$J,$J93,'RMI-data'!$I:$I,$I93),0)</f>
        <v>0</v>
      </c>
      <c r="AB93" s="104">
        <f>IFERROR('RMI-data'!AB89/SUMIFS('RMI-data'!AB:AB,'RMI-data'!$J:$J,$J93,'RMI-data'!$I:$I,$I93),0)</f>
        <v>0</v>
      </c>
      <c r="AC93" s="104">
        <f>IFERROR('RMI-data'!AC89/SUMIFS('RMI-data'!AC:AC,'RMI-data'!$J:$J,$J93,'RMI-data'!$I:$I,$I93),0)</f>
        <v>0</v>
      </c>
      <c r="AD93" s="104">
        <f>IFERROR('RMI-data'!AD89/SUMIFS('RMI-data'!AD:AD,'RMI-data'!$J:$J,$J93,'RMI-data'!$I:$I,$I93),0)</f>
        <v>0</v>
      </c>
      <c r="AE93" s="104">
        <f>IFERROR('RMI-data'!AE89/SUMIFS('RMI-data'!AE:AE,'RMI-data'!$J:$J,$J93,'RMI-data'!$I:$I,$I93),0)</f>
        <v>0</v>
      </c>
      <c r="AF93" s="104">
        <f>IFERROR('RMI-data'!AF89/SUMIFS('RMI-data'!AF:AF,'RMI-data'!$J:$J,$J93,'RMI-data'!$I:$I,$I93),0)</f>
        <v>0</v>
      </c>
      <c r="AG93" s="104">
        <f>IFERROR('RMI-data'!AG89/SUMIFS('RMI-data'!AG:AG,'RMI-data'!$J:$J,$J93,'RMI-data'!$I:$I,$I93),0)</f>
        <v>0</v>
      </c>
      <c r="AH93" s="104">
        <f>IFERROR('RMI-data'!AH89/SUMIFS('RMI-data'!AH:AH,'RMI-data'!$J:$J,$J93,'RMI-data'!$I:$I,$I93),0)</f>
        <v>0</v>
      </c>
      <c r="AI93" s="104">
        <f>IFERROR('RMI-data'!AI89/SUMIFS('RMI-data'!AI:AI,'RMI-data'!$J:$J,$J93,'RMI-data'!$I:$I,$I93),0)</f>
        <v>0</v>
      </c>
      <c r="AJ93" s="104">
        <f>IFERROR('RMI-data'!AJ89/SUMIFS('RMI-data'!AJ:AJ,'RMI-data'!$J:$J,$J93,'RMI-data'!$I:$I,$I93),0)</f>
        <v>0</v>
      </c>
      <c r="AK93" s="104">
        <f>IFERROR('RMI-data'!AK89/SUMIFS('RMI-data'!AK:AK,'RMI-data'!$J:$J,$J93,'RMI-data'!$I:$I,$I93),0)</f>
        <v>0</v>
      </c>
      <c r="AL93" s="104">
        <f>IFERROR('RMI-data'!AL89/SUMIFS('RMI-data'!AL:AL,'RMI-data'!$J:$J,$J93,'RMI-data'!$I:$I,$I93),0)</f>
        <v>0</v>
      </c>
      <c r="AM93" s="104">
        <f>IFERROR('RMI-data'!AM89/SUMIFS('RMI-data'!AM:AM,'RMI-data'!$J:$J,$J93,'RMI-data'!$I:$I,$I93),0)</f>
        <v>0</v>
      </c>
      <c r="AN93" s="104">
        <f>IFERROR('RMI-data'!AN89/SUMIFS('RMI-data'!AN:AN,'RMI-data'!$J:$J,$J93,'RMI-data'!$I:$I,$I93),0)</f>
        <v>0</v>
      </c>
      <c r="AO93" s="104">
        <f>IFERROR('RMI-data'!AO89/SUMIFS('RMI-data'!AO:AO,'RMI-data'!$J:$J,$J93,'RMI-data'!$I:$I,$I93),0)</f>
        <v>0</v>
      </c>
      <c r="AP93" s="104">
        <f>IFERROR('RMI-data'!AP89/SUMIFS('RMI-data'!AP:AP,'RMI-data'!$J:$J,$J93,'RMI-data'!$I:$I,$I93),0)</f>
        <v>0</v>
      </c>
    </row>
    <row r="94" spans="1:42" ht="15.75" customHeight="1" x14ac:dyDescent="0.35">
      <c r="A94" s="51"/>
      <c r="B94" s="51"/>
      <c r="C94" s="51"/>
      <c r="D94" s="51"/>
      <c r="E94" s="51"/>
      <c r="F94" s="51"/>
      <c r="G94" s="51"/>
      <c r="H94" s="52" t="str">
        <f t="shared" si="6"/>
        <v>BCEU-rural-residential-cooling</v>
      </c>
      <c r="I94" s="63" t="s">
        <v>536</v>
      </c>
      <c r="J94" s="18" t="s">
        <v>95</v>
      </c>
      <c r="K94" s="104">
        <f>IFERROR('RMI-data'!K90/SUMIFS('RMI-data'!K:K,'RMI-data'!$J:$J,$J94,'RMI-data'!$I:$I,$I94),0)</f>
        <v>0</v>
      </c>
      <c r="L94" s="104">
        <f>IFERROR('RMI-data'!L90/SUMIFS('RMI-data'!L:L,'RMI-data'!$J:$J,$J94,'RMI-data'!$I:$I,$I94),0)</f>
        <v>0</v>
      </c>
      <c r="M94" s="104">
        <f>IFERROR('RMI-data'!M90/SUMIFS('RMI-data'!M:M,'RMI-data'!$J:$J,$J94,'RMI-data'!$I:$I,$I94),0)</f>
        <v>0</v>
      </c>
      <c r="N94" s="104">
        <f>IFERROR('RMI-data'!N90/SUMIFS('RMI-data'!N:N,'RMI-data'!$J:$J,$J94,'RMI-data'!$I:$I,$I94),0)</f>
        <v>0</v>
      </c>
      <c r="O94" s="104">
        <f>IFERROR('RMI-data'!O90/SUMIFS('RMI-data'!O:O,'RMI-data'!$J:$J,$J94,'RMI-data'!$I:$I,$I94),0)</f>
        <v>0</v>
      </c>
      <c r="P94" s="104">
        <f>IFERROR('RMI-data'!P90/SUMIFS('RMI-data'!P:P,'RMI-data'!$J:$J,$J94,'RMI-data'!$I:$I,$I94),0)</f>
        <v>0</v>
      </c>
      <c r="Q94" s="104">
        <f>IFERROR('RMI-data'!Q90/SUMIFS('RMI-data'!Q:Q,'RMI-data'!$J:$J,$J94,'RMI-data'!$I:$I,$I94),0)</f>
        <v>0</v>
      </c>
      <c r="R94" s="104">
        <f>IFERROR('RMI-data'!R90/SUMIFS('RMI-data'!R:R,'RMI-data'!$J:$J,$J94,'RMI-data'!$I:$I,$I94),0)</f>
        <v>0</v>
      </c>
      <c r="S94" s="104">
        <f>IFERROR('RMI-data'!S90/SUMIFS('RMI-data'!S:S,'RMI-data'!$J:$J,$J94,'RMI-data'!$I:$I,$I94),0)</f>
        <v>0</v>
      </c>
      <c r="T94" s="104">
        <f>IFERROR('RMI-data'!T90/SUMIFS('RMI-data'!T:T,'RMI-data'!$J:$J,$J94,'RMI-data'!$I:$I,$I94),0)</f>
        <v>0</v>
      </c>
      <c r="U94" s="104">
        <f>IFERROR('RMI-data'!U90/SUMIFS('RMI-data'!U:U,'RMI-data'!$J:$J,$J94,'RMI-data'!$I:$I,$I94),0)</f>
        <v>0</v>
      </c>
      <c r="V94" s="104">
        <f>IFERROR('RMI-data'!V90/SUMIFS('RMI-data'!V:V,'RMI-data'!$J:$J,$J94,'RMI-data'!$I:$I,$I94),0)</f>
        <v>0</v>
      </c>
      <c r="W94" s="104">
        <f>IFERROR('RMI-data'!W90/SUMIFS('RMI-data'!W:W,'RMI-data'!$J:$J,$J94,'RMI-data'!$I:$I,$I94),0)</f>
        <v>0</v>
      </c>
      <c r="X94" s="104">
        <f>IFERROR('RMI-data'!X90/SUMIFS('RMI-data'!X:X,'RMI-data'!$J:$J,$J94,'RMI-data'!$I:$I,$I94),0)</f>
        <v>0</v>
      </c>
      <c r="Y94" s="104">
        <f>IFERROR('RMI-data'!Y90/SUMIFS('RMI-data'!Y:Y,'RMI-data'!$J:$J,$J94,'RMI-data'!$I:$I,$I94),0)</f>
        <v>0</v>
      </c>
      <c r="Z94" s="104">
        <f>IFERROR('RMI-data'!Z90/SUMIFS('RMI-data'!Z:Z,'RMI-data'!$J:$J,$J94,'RMI-data'!$I:$I,$I94),0)</f>
        <v>0</v>
      </c>
      <c r="AA94" s="104">
        <f>IFERROR('RMI-data'!AA90/SUMIFS('RMI-data'!AA:AA,'RMI-data'!$J:$J,$J94,'RMI-data'!$I:$I,$I94),0)</f>
        <v>0</v>
      </c>
      <c r="AB94" s="104">
        <f>IFERROR('RMI-data'!AB90/SUMIFS('RMI-data'!AB:AB,'RMI-data'!$J:$J,$J94,'RMI-data'!$I:$I,$I94),0)</f>
        <v>0</v>
      </c>
      <c r="AC94" s="104">
        <f>IFERROR('RMI-data'!AC90/SUMIFS('RMI-data'!AC:AC,'RMI-data'!$J:$J,$J94,'RMI-data'!$I:$I,$I94),0)</f>
        <v>0</v>
      </c>
      <c r="AD94" s="104">
        <f>IFERROR('RMI-data'!AD90/SUMIFS('RMI-data'!AD:AD,'RMI-data'!$J:$J,$J94,'RMI-data'!$I:$I,$I94),0)</f>
        <v>0</v>
      </c>
      <c r="AE94" s="104">
        <f>IFERROR('RMI-data'!AE90/SUMIFS('RMI-data'!AE:AE,'RMI-data'!$J:$J,$J94,'RMI-data'!$I:$I,$I94),0)</f>
        <v>0</v>
      </c>
      <c r="AF94" s="104">
        <f>IFERROR('RMI-data'!AF90/SUMIFS('RMI-data'!AF:AF,'RMI-data'!$J:$J,$J94,'RMI-data'!$I:$I,$I94),0)</f>
        <v>0</v>
      </c>
      <c r="AG94" s="104">
        <f>IFERROR('RMI-data'!AG90/SUMIFS('RMI-data'!AG:AG,'RMI-data'!$J:$J,$J94,'RMI-data'!$I:$I,$I94),0)</f>
        <v>0</v>
      </c>
      <c r="AH94" s="104">
        <f>IFERROR('RMI-data'!AH90/SUMIFS('RMI-data'!AH:AH,'RMI-data'!$J:$J,$J94,'RMI-data'!$I:$I,$I94),0)</f>
        <v>0</v>
      </c>
      <c r="AI94" s="104">
        <f>IFERROR('RMI-data'!AI90/SUMIFS('RMI-data'!AI:AI,'RMI-data'!$J:$J,$J94,'RMI-data'!$I:$I,$I94),0)</f>
        <v>0</v>
      </c>
      <c r="AJ94" s="104">
        <f>IFERROR('RMI-data'!AJ90/SUMIFS('RMI-data'!AJ:AJ,'RMI-data'!$J:$J,$J94,'RMI-data'!$I:$I,$I94),0)</f>
        <v>0</v>
      </c>
      <c r="AK94" s="104">
        <f>IFERROR('RMI-data'!AK90/SUMIFS('RMI-data'!AK:AK,'RMI-data'!$J:$J,$J94,'RMI-data'!$I:$I,$I94),0)</f>
        <v>0</v>
      </c>
      <c r="AL94" s="104">
        <f>IFERROR('RMI-data'!AL90/SUMIFS('RMI-data'!AL:AL,'RMI-data'!$J:$J,$J94,'RMI-data'!$I:$I,$I94),0)</f>
        <v>0</v>
      </c>
      <c r="AM94" s="104">
        <f>IFERROR('RMI-data'!AM90/SUMIFS('RMI-data'!AM:AM,'RMI-data'!$J:$J,$J94,'RMI-data'!$I:$I,$I94),0)</f>
        <v>0</v>
      </c>
      <c r="AN94" s="104">
        <f>IFERROR('RMI-data'!AN90/SUMIFS('RMI-data'!AN:AN,'RMI-data'!$J:$J,$J94,'RMI-data'!$I:$I,$I94),0)</f>
        <v>0</v>
      </c>
      <c r="AO94" s="104">
        <f>IFERROR('RMI-data'!AO90/SUMIFS('RMI-data'!AO:AO,'RMI-data'!$J:$J,$J94,'RMI-data'!$I:$I,$I94),0)</f>
        <v>0</v>
      </c>
      <c r="AP94" s="104">
        <f>IFERROR('RMI-data'!AP90/SUMIFS('RMI-data'!AP:AP,'RMI-data'!$J:$J,$J94,'RMI-data'!$I:$I,$I94),0)</f>
        <v>0</v>
      </c>
    </row>
    <row r="95" spans="1:42" ht="15.75" customHeight="1" x14ac:dyDescent="0.35">
      <c r="A95" s="51"/>
      <c r="B95" s="51"/>
      <c r="C95" s="51"/>
      <c r="D95" s="51"/>
      <c r="E95" s="51"/>
      <c r="F95" s="51"/>
      <c r="G95" s="51"/>
      <c r="H95" s="52" t="str">
        <f t="shared" si="6"/>
        <v>BCEU-rural-residential-cooling</v>
      </c>
      <c r="I95" s="63" t="s">
        <v>536</v>
      </c>
      <c r="J95" s="18" t="s">
        <v>96</v>
      </c>
      <c r="K95" s="104">
        <f>IFERROR('RMI-data'!K91/SUMIFS('RMI-data'!K:K,'RMI-data'!$J:$J,$J95,'RMI-data'!$I:$I,$I95),0)</f>
        <v>0</v>
      </c>
      <c r="L95" s="104">
        <f>IFERROR('RMI-data'!L91/SUMIFS('RMI-data'!L:L,'RMI-data'!$J:$J,$J95,'RMI-data'!$I:$I,$I95),0)</f>
        <v>0</v>
      </c>
      <c r="M95" s="104">
        <f>IFERROR('RMI-data'!M91/SUMIFS('RMI-data'!M:M,'RMI-data'!$J:$J,$J95,'RMI-data'!$I:$I,$I95),0)</f>
        <v>0</v>
      </c>
      <c r="N95" s="104">
        <f>IFERROR('RMI-data'!N91/SUMIFS('RMI-data'!N:N,'RMI-data'!$J:$J,$J95,'RMI-data'!$I:$I,$I95),0)</f>
        <v>0</v>
      </c>
      <c r="O95" s="104">
        <f>IFERROR('RMI-data'!O91/SUMIFS('RMI-data'!O:O,'RMI-data'!$J:$J,$J95,'RMI-data'!$I:$I,$I95),0)</f>
        <v>0</v>
      </c>
      <c r="P95" s="104">
        <f>IFERROR('RMI-data'!P91/SUMIFS('RMI-data'!P:P,'RMI-data'!$J:$J,$J95,'RMI-data'!$I:$I,$I95),0)</f>
        <v>0</v>
      </c>
      <c r="Q95" s="104">
        <f>IFERROR('RMI-data'!Q91/SUMIFS('RMI-data'!Q:Q,'RMI-data'!$J:$J,$J95,'RMI-data'!$I:$I,$I95),0)</f>
        <v>0</v>
      </c>
      <c r="R95" s="104">
        <f>IFERROR('RMI-data'!R91/SUMIFS('RMI-data'!R:R,'RMI-data'!$J:$J,$J95,'RMI-data'!$I:$I,$I95),0)</f>
        <v>0</v>
      </c>
      <c r="S95" s="104">
        <f>IFERROR('RMI-data'!S91/SUMIFS('RMI-data'!S:S,'RMI-data'!$J:$J,$J95,'RMI-data'!$I:$I,$I95),0)</f>
        <v>0</v>
      </c>
      <c r="T95" s="104">
        <f>IFERROR('RMI-data'!T91/SUMIFS('RMI-data'!T:T,'RMI-data'!$J:$J,$J95,'RMI-data'!$I:$I,$I95),0)</f>
        <v>0</v>
      </c>
      <c r="U95" s="104">
        <f>IFERROR('RMI-data'!U91/SUMIFS('RMI-data'!U:U,'RMI-data'!$J:$J,$J95,'RMI-data'!$I:$I,$I95),0)</f>
        <v>0</v>
      </c>
      <c r="V95" s="104">
        <f>IFERROR('RMI-data'!V91/SUMIFS('RMI-data'!V:V,'RMI-data'!$J:$J,$J95,'RMI-data'!$I:$I,$I95),0)</f>
        <v>0</v>
      </c>
      <c r="W95" s="104">
        <f>IFERROR('RMI-data'!W91/SUMIFS('RMI-data'!W:W,'RMI-data'!$J:$J,$J95,'RMI-data'!$I:$I,$I95),0)</f>
        <v>0</v>
      </c>
      <c r="X95" s="104">
        <f>IFERROR('RMI-data'!X91/SUMIFS('RMI-data'!X:X,'RMI-data'!$J:$J,$J95,'RMI-data'!$I:$I,$I95),0)</f>
        <v>0</v>
      </c>
      <c r="Y95" s="104">
        <f>IFERROR('RMI-data'!Y91/SUMIFS('RMI-data'!Y:Y,'RMI-data'!$J:$J,$J95,'RMI-data'!$I:$I,$I95),0)</f>
        <v>0</v>
      </c>
      <c r="Z95" s="104">
        <f>IFERROR('RMI-data'!Z91/SUMIFS('RMI-data'!Z:Z,'RMI-data'!$J:$J,$J95,'RMI-data'!$I:$I,$I95),0)</f>
        <v>0</v>
      </c>
      <c r="AA95" s="104">
        <f>IFERROR('RMI-data'!AA91/SUMIFS('RMI-data'!AA:AA,'RMI-data'!$J:$J,$J95,'RMI-data'!$I:$I,$I95),0)</f>
        <v>0</v>
      </c>
      <c r="AB95" s="104">
        <f>IFERROR('RMI-data'!AB91/SUMIFS('RMI-data'!AB:AB,'RMI-data'!$J:$J,$J95,'RMI-data'!$I:$I,$I95),0)</f>
        <v>0</v>
      </c>
      <c r="AC95" s="104">
        <f>IFERROR('RMI-data'!AC91/SUMIFS('RMI-data'!AC:AC,'RMI-data'!$J:$J,$J95,'RMI-data'!$I:$I,$I95),0)</f>
        <v>0</v>
      </c>
      <c r="AD95" s="104">
        <f>IFERROR('RMI-data'!AD91/SUMIFS('RMI-data'!AD:AD,'RMI-data'!$J:$J,$J95,'RMI-data'!$I:$I,$I95),0)</f>
        <v>0</v>
      </c>
      <c r="AE95" s="104">
        <f>IFERROR('RMI-data'!AE91/SUMIFS('RMI-data'!AE:AE,'RMI-data'!$J:$J,$J95,'RMI-data'!$I:$I,$I95),0)</f>
        <v>0</v>
      </c>
      <c r="AF95" s="104">
        <f>IFERROR('RMI-data'!AF91/SUMIFS('RMI-data'!AF:AF,'RMI-data'!$J:$J,$J95,'RMI-data'!$I:$I,$I95),0)</f>
        <v>0</v>
      </c>
      <c r="AG95" s="104">
        <f>IFERROR('RMI-data'!AG91/SUMIFS('RMI-data'!AG:AG,'RMI-data'!$J:$J,$J95,'RMI-data'!$I:$I,$I95),0)</f>
        <v>0</v>
      </c>
      <c r="AH95" s="104">
        <f>IFERROR('RMI-data'!AH91/SUMIFS('RMI-data'!AH:AH,'RMI-data'!$J:$J,$J95,'RMI-data'!$I:$I,$I95),0)</f>
        <v>0</v>
      </c>
      <c r="AI95" s="104">
        <f>IFERROR('RMI-data'!AI91/SUMIFS('RMI-data'!AI:AI,'RMI-data'!$J:$J,$J95,'RMI-data'!$I:$I,$I95),0)</f>
        <v>0</v>
      </c>
      <c r="AJ95" s="104">
        <f>IFERROR('RMI-data'!AJ91/SUMIFS('RMI-data'!AJ:AJ,'RMI-data'!$J:$J,$J95,'RMI-data'!$I:$I,$I95),0)</f>
        <v>0</v>
      </c>
      <c r="AK95" s="104">
        <f>IFERROR('RMI-data'!AK91/SUMIFS('RMI-data'!AK:AK,'RMI-data'!$J:$J,$J95,'RMI-data'!$I:$I,$I95),0)</f>
        <v>0</v>
      </c>
      <c r="AL95" s="104">
        <f>IFERROR('RMI-data'!AL91/SUMIFS('RMI-data'!AL:AL,'RMI-data'!$J:$J,$J95,'RMI-data'!$I:$I,$I95),0)</f>
        <v>0</v>
      </c>
      <c r="AM95" s="104">
        <f>IFERROR('RMI-data'!AM91/SUMIFS('RMI-data'!AM:AM,'RMI-data'!$J:$J,$J95,'RMI-data'!$I:$I,$I95),0)</f>
        <v>0</v>
      </c>
      <c r="AN95" s="104">
        <f>IFERROR('RMI-data'!AN91/SUMIFS('RMI-data'!AN:AN,'RMI-data'!$J:$J,$J95,'RMI-data'!$I:$I,$I95),0)</f>
        <v>0</v>
      </c>
      <c r="AO95" s="104">
        <f>IFERROR('RMI-data'!AO91/SUMIFS('RMI-data'!AO:AO,'RMI-data'!$J:$J,$J95,'RMI-data'!$I:$I,$I95),0)</f>
        <v>0</v>
      </c>
      <c r="AP95" s="104">
        <f>IFERROR('RMI-data'!AP91/SUMIFS('RMI-data'!AP:AP,'RMI-data'!$J:$J,$J95,'RMI-data'!$I:$I,$I95),0)</f>
        <v>0</v>
      </c>
    </row>
    <row r="96" spans="1:42" ht="15.75" customHeight="1" x14ac:dyDescent="0.35">
      <c r="A96" s="51"/>
      <c r="B96" s="51"/>
      <c r="C96" s="51"/>
      <c r="D96" s="51"/>
      <c r="E96" s="51"/>
      <c r="F96" s="51"/>
      <c r="G96" s="51"/>
      <c r="H96" s="52" t="str">
        <f t="shared" si="6"/>
        <v>BCEU-rural-residential-cooling</v>
      </c>
      <c r="I96" s="63" t="s">
        <v>536</v>
      </c>
      <c r="J96" s="51"/>
      <c r="K96" s="51"/>
      <c r="L96" s="51"/>
      <c r="M96" s="51"/>
      <c r="N96" s="51"/>
      <c r="AO96" s="51"/>
      <c r="AP96" s="51"/>
    </row>
    <row r="97" spans="1:42" ht="15.75" customHeight="1" x14ac:dyDescent="0.35">
      <c r="A97" s="51"/>
      <c r="B97" s="51"/>
      <c r="C97" s="51"/>
      <c r="D97" s="51"/>
      <c r="E97" s="51"/>
      <c r="F97" s="51"/>
      <c r="G97" s="51"/>
      <c r="H97" s="18" t="s">
        <v>505</v>
      </c>
      <c r="I97" s="63" t="s">
        <v>536</v>
      </c>
      <c r="J97" s="51"/>
      <c r="K97" s="51"/>
      <c r="L97" s="51"/>
      <c r="M97" s="51"/>
      <c r="N97" s="51"/>
      <c r="AO97" s="51"/>
      <c r="AP97" s="51"/>
    </row>
    <row r="98" spans="1:42" ht="15.75" customHeight="1" x14ac:dyDescent="0.35">
      <c r="A98" s="51"/>
      <c r="B98" s="51"/>
      <c r="C98" s="51"/>
      <c r="D98" s="51"/>
      <c r="E98" s="51"/>
      <c r="F98" s="51"/>
      <c r="G98" s="51"/>
      <c r="H98" s="51" t="str">
        <f>H97</f>
        <v>BCEU-rural-residential-lighting</v>
      </c>
      <c r="I98" s="63" t="s">
        <v>536</v>
      </c>
      <c r="J98" s="18" t="s">
        <v>1</v>
      </c>
      <c r="K98" s="18">
        <v>2019</v>
      </c>
      <c r="L98" s="18">
        <v>2020</v>
      </c>
      <c r="M98" s="18">
        <v>2021</v>
      </c>
      <c r="N98" s="18">
        <v>2022</v>
      </c>
      <c r="O98" s="18">
        <v>2023</v>
      </c>
      <c r="P98" s="18">
        <v>2024</v>
      </c>
      <c r="Q98" s="18">
        <v>2025</v>
      </c>
      <c r="R98" s="18">
        <v>2026</v>
      </c>
      <c r="S98" s="18">
        <v>2027</v>
      </c>
      <c r="T98" s="18">
        <v>2028</v>
      </c>
      <c r="U98" s="18">
        <v>2029</v>
      </c>
      <c r="V98" s="18">
        <v>2030</v>
      </c>
      <c r="W98" s="18">
        <v>2031</v>
      </c>
      <c r="X98" s="18">
        <v>2032</v>
      </c>
      <c r="Y98" s="18">
        <v>2033</v>
      </c>
      <c r="Z98" s="18">
        <v>2034</v>
      </c>
      <c r="AA98" s="18">
        <v>2035</v>
      </c>
      <c r="AB98" s="18">
        <v>2036</v>
      </c>
      <c r="AC98" s="18">
        <v>2037</v>
      </c>
      <c r="AD98" s="18">
        <v>2038</v>
      </c>
      <c r="AE98" s="18">
        <v>2039</v>
      </c>
      <c r="AF98" s="18">
        <v>2040</v>
      </c>
      <c r="AG98" s="18">
        <v>2041</v>
      </c>
      <c r="AH98" s="18">
        <v>2042</v>
      </c>
      <c r="AI98" s="18">
        <v>2043</v>
      </c>
      <c r="AJ98" s="18">
        <v>2044</v>
      </c>
      <c r="AK98" s="18">
        <v>2045</v>
      </c>
      <c r="AL98" s="18">
        <v>2046</v>
      </c>
      <c r="AM98" s="18">
        <v>2047</v>
      </c>
      <c r="AN98" s="18">
        <v>2048</v>
      </c>
      <c r="AO98" s="18">
        <v>2049</v>
      </c>
      <c r="AP98" s="18">
        <v>2050</v>
      </c>
    </row>
    <row r="99" spans="1:42" ht="15.75" customHeight="1" x14ac:dyDescent="0.35">
      <c r="A99" s="51"/>
      <c r="B99" s="51"/>
      <c r="C99" s="51"/>
      <c r="D99" s="51"/>
      <c r="E99" s="51"/>
      <c r="F99" s="51"/>
      <c r="G99" s="51"/>
      <c r="H99" s="52" t="str">
        <f>H98</f>
        <v>BCEU-rural-residential-lighting</v>
      </c>
      <c r="I99" s="63" t="s">
        <v>536</v>
      </c>
      <c r="J99" s="18" t="s">
        <v>2</v>
      </c>
      <c r="K99" s="104">
        <f>IFERROR('RMI-data'!K95/SUMIFS('RMI-data'!K:K,'RMI-data'!$J:$J,$J99,'RMI-data'!$I:$I,$I99),0)</f>
        <v>3.9501318931290299E-3</v>
      </c>
      <c r="L99" s="104">
        <f>IFERROR('RMI-data'!L95/SUMIFS('RMI-data'!L:L,'RMI-data'!$J:$J,$J99,'RMI-data'!$I:$I,$I99),0)</f>
        <v>3.8399686761137683E-3</v>
      </c>
      <c r="M99" s="104">
        <f>IFERROR('RMI-data'!M95/SUMIFS('RMI-data'!M:M,'RMI-data'!$J:$J,$J99,'RMI-data'!$I:$I,$I99),0)</f>
        <v>3.843543708024194E-3</v>
      </c>
      <c r="N99" s="104">
        <f>IFERROR('RMI-data'!N95/SUMIFS('RMI-data'!N:N,'RMI-data'!$J:$J,$J99,'RMI-data'!$I:$I,$I99),0)</f>
        <v>3.8804934450424305E-3</v>
      </c>
      <c r="O99" s="104">
        <f>IFERROR('RMI-data'!O95/SUMIFS('RMI-data'!O:O,'RMI-data'!$J:$J,$J99,'RMI-data'!$I:$I,$I99),0)</f>
        <v>3.9341864642574616E-3</v>
      </c>
      <c r="P99" s="104">
        <f>IFERROR('RMI-data'!P95/SUMIFS('RMI-data'!P:P,'RMI-data'!$J:$J,$J99,'RMI-data'!$I:$I,$I99),0)</f>
        <v>3.9793794706873761E-3</v>
      </c>
      <c r="Q99" s="104">
        <f>IFERROR('RMI-data'!Q95/SUMIFS('RMI-data'!Q:Q,'RMI-data'!$J:$J,$J99,'RMI-data'!$I:$I,$I99),0)</f>
        <v>4.0418650280195012E-3</v>
      </c>
      <c r="R99" s="104">
        <f>IFERROR('RMI-data'!R95/SUMIFS('RMI-data'!R:R,'RMI-data'!$J:$J,$J99,'RMI-data'!$I:$I,$I99),0)</f>
        <v>4.1299778705086417E-3</v>
      </c>
      <c r="S99" s="104">
        <f>IFERROR('RMI-data'!S95/SUMIFS('RMI-data'!S:S,'RMI-data'!$J:$J,$J99,'RMI-data'!$I:$I,$I99),0)</f>
        <v>4.2178906068114693E-3</v>
      </c>
      <c r="T99" s="104">
        <f>IFERROR('RMI-data'!T95/SUMIFS('RMI-data'!T:T,'RMI-data'!$J:$J,$J99,'RMI-data'!$I:$I,$I99),0)</f>
        <v>4.2943025041695714E-3</v>
      </c>
      <c r="U99" s="104">
        <f>IFERROR('RMI-data'!U95/SUMIFS('RMI-data'!U:U,'RMI-data'!$J:$J,$J99,'RMI-data'!$I:$I,$I99),0)</f>
        <v>4.3646267191310402E-3</v>
      </c>
      <c r="V99" s="104">
        <f>IFERROR('RMI-data'!V95/SUMIFS('RMI-data'!V:V,'RMI-data'!$J:$J,$J99,'RMI-data'!$I:$I,$I99),0)</f>
        <v>4.4383896162802335E-3</v>
      </c>
      <c r="W99" s="104">
        <f>IFERROR('RMI-data'!W95/SUMIFS('RMI-data'!W:W,'RMI-data'!$J:$J,$J99,'RMI-data'!$I:$I,$I99),0)</f>
        <v>4.5212423516299153E-3</v>
      </c>
      <c r="X99" s="104">
        <f>IFERROR('RMI-data'!X95/SUMIFS('RMI-data'!X:X,'RMI-data'!$J:$J,$J99,'RMI-data'!$I:$I,$I99),0)</f>
        <v>4.6114764386014639E-3</v>
      </c>
      <c r="Y99" s="104">
        <f>IFERROR('RMI-data'!Y95/SUMIFS('RMI-data'!Y:Y,'RMI-data'!$J:$J,$J99,'RMI-data'!$I:$I,$I99),0)</f>
        <v>4.701937832413172E-3</v>
      </c>
      <c r="Z99" s="104">
        <f>IFERROR('RMI-data'!Z95/SUMIFS('RMI-data'!Z:Z,'RMI-data'!$J:$J,$J99,'RMI-data'!$I:$I,$I99),0)</f>
        <v>4.7858944793213046E-3</v>
      </c>
      <c r="AA99" s="104">
        <f>IFERROR('RMI-data'!AA95/SUMIFS('RMI-data'!AA:AA,'RMI-data'!$J:$J,$J99,'RMI-data'!$I:$I,$I99),0)</f>
        <v>4.8643953163128705E-3</v>
      </c>
      <c r="AB99" s="104">
        <f>IFERROR('RMI-data'!AB95/SUMIFS('RMI-data'!AB:AB,'RMI-data'!$J:$J,$J99,'RMI-data'!$I:$I,$I99),0)</f>
        <v>4.9266367930598885E-3</v>
      </c>
      <c r="AC99" s="104">
        <f>IFERROR('RMI-data'!AC95/SUMIFS('RMI-data'!AC:AC,'RMI-data'!$J:$J,$J99,'RMI-data'!$I:$I,$I99),0)</f>
        <v>4.9829306819726728E-3</v>
      </c>
      <c r="AD99" s="104">
        <f>IFERROR('RMI-data'!AD95/SUMIFS('RMI-data'!AD:AD,'RMI-data'!$J:$J,$J99,'RMI-data'!$I:$I,$I99),0)</f>
        <v>5.0331279943399074E-3</v>
      </c>
      <c r="AE99" s="104">
        <f>IFERROR('RMI-data'!AE95/SUMIFS('RMI-data'!AE:AE,'RMI-data'!$J:$J,$J99,'RMI-data'!$I:$I,$I99),0)</f>
        <v>5.0834501965737492E-3</v>
      </c>
      <c r="AF99" s="104">
        <f>IFERROR('RMI-data'!AF95/SUMIFS('RMI-data'!AF:AF,'RMI-data'!$J:$J,$J99,'RMI-data'!$I:$I,$I99),0)</f>
        <v>5.136612589698759E-3</v>
      </c>
      <c r="AG99" s="104">
        <f>IFERROR('RMI-data'!AG95/SUMIFS('RMI-data'!AG:AG,'RMI-data'!$J:$J,$J99,'RMI-data'!$I:$I,$I99),0)</f>
        <v>5.2023508732451946E-3</v>
      </c>
      <c r="AH99" s="104">
        <f>IFERROR('RMI-data'!AH95/SUMIFS('RMI-data'!AH:AH,'RMI-data'!$J:$J,$J99,'RMI-data'!$I:$I,$I99),0)</f>
        <v>5.2723738684212285E-3</v>
      </c>
      <c r="AI99" s="104">
        <f>IFERROR('RMI-data'!AI95/SUMIFS('RMI-data'!AI:AI,'RMI-data'!$J:$J,$J99,'RMI-data'!$I:$I,$I99),0)</f>
        <v>5.3463168281894834E-3</v>
      </c>
      <c r="AJ99" s="104">
        <f>IFERROR('RMI-data'!AJ95/SUMIFS('RMI-data'!AJ:AJ,'RMI-data'!$J:$J,$J99,'RMI-data'!$I:$I,$I99),0)</f>
        <v>5.4240669067539037E-3</v>
      </c>
      <c r="AK99" s="104">
        <f>IFERROR('RMI-data'!AK95/SUMIFS('RMI-data'!AK:AK,'RMI-data'!$J:$J,$J99,'RMI-data'!$I:$I,$I99),0)</f>
        <v>5.5061146953373713E-3</v>
      </c>
      <c r="AL99" s="104">
        <f>IFERROR('RMI-data'!AL95/SUMIFS('RMI-data'!AL:AL,'RMI-data'!$J:$J,$J99,'RMI-data'!$I:$I,$I99),0)</f>
        <v>5.5939032544940481E-3</v>
      </c>
      <c r="AM99" s="104">
        <f>IFERROR('RMI-data'!AM95/SUMIFS('RMI-data'!AM:AM,'RMI-data'!$J:$J,$J99,'RMI-data'!$I:$I,$I99),0)</f>
        <v>5.6867563778563272E-3</v>
      </c>
      <c r="AN99" s="104">
        <f>IFERROR('RMI-data'!AN95/SUMIFS('RMI-data'!AN:AN,'RMI-data'!$J:$J,$J99,'RMI-data'!$I:$I,$I99),0)</f>
        <v>5.7148170120275349E-3</v>
      </c>
      <c r="AO99" s="104">
        <f>IFERROR('RMI-data'!AO95/SUMIFS('RMI-data'!AO:AO,'RMI-data'!$J:$J,$J99,'RMI-data'!$I:$I,$I99),0)</f>
        <v>5.7340977522248281E-3</v>
      </c>
      <c r="AP99" s="104">
        <f>IFERROR('RMI-data'!AP95/SUMIFS('RMI-data'!AP:AP,'RMI-data'!$J:$J,$J99,'RMI-data'!$I:$I,$I99),0)</f>
        <v>5.7555772147542487E-3</v>
      </c>
    </row>
    <row r="100" spans="1:42" ht="15.75" customHeight="1" x14ac:dyDescent="0.35">
      <c r="A100" s="51"/>
      <c r="B100" s="51"/>
      <c r="C100" s="51"/>
      <c r="D100" s="51"/>
      <c r="E100" s="51"/>
      <c r="F100" s="51"/>
      <c r="G100" s="51"/>
      <c r="H100" s="52" t="str">
        <f t="shared" ref="H100:H109" si="7">H99</f>
        <v>BCEU-rural-residential-lighting</v>
      </c>
      <c r="I100" s="63" t="s">
        <v>536</v>
      </c>
      <c r="J100" s="18" t="s">
        <v>3</v>
      </c>
      <c r="K100" s="104">
        <f>IFERROR('RMI-data'!K96/SUMIFS('RMI-data'!K:K,'RMI-data'!$J:$J,$J100,'RMI-data'!$I:$I,$I100),0)</f>
        <v>0</v>
      </c>
      <c r="L100" s="104">
        <f>IFERROR('RMI-data'!L96/SUMIFS('RMI-data'!L:L,'RMI-data'!$J:$J,$J100,'RMI-data'!$I:$I,$I100),0)</f>
        <v>0</v>
      </c>
      <c r="M100" s="104">
        <f>IFERROR('RMI-data'!M96/SUMIFS('RMI-data'!M:M,'RMI-data'!$J:$J,$J100,'RMI-data'!$I:$I,$I100),0)</f>
        <v>0</v>
      </c>
      <c r="N100" s="104">
        <f>IFERROR('RMI-data'!N96/SUMIFS('RMI-data'!N:N,'RMI-data'!$J:$J,$J100,'RMI-data'!$I:$I,$I100),0)</f>
        <v>0</v>
      </c>
      <c r="O100" s="104">
        <f>IFERROR('RMI-data'!O96/SUMIFS('RMI-data'!O:O,'RMI-data'!$J:$J,$J100,'RMI-data'!$I:$I,$I100),0)</f>
        <v>0</v>
      </c>
      <c r="P100" s="104">
        <f>IFERROR('RMI-data'!P96/SUMIFS('RMI-data'!P:P,'RMI-data'!$J:$J,$J100,'RMI-data'!$I:$I,$I100),0)</f>
        <v>0</v>
      </c>
      <c r="Q100" s="104">
        <f>IFERROR('RMI-data'!Q96/SUMIFS('RMI-data'!Q:Q,'RMI-data'!$J:$J,$J100,'RMI-data'!$I:$I,$I100),0)</f>
        <v>0</v>
      </c>
      <c r="R100" s="104">
        <f>IFERROR('RMI-data'!R96/SUMIFS('RMI-data'!R:R,'RMI-data'!$J:$J,$J100,'RMI-data'!$I:$I,$I100),0)</f>
        <v>0</v>
      </c>
      <c r="S100" s="104">
        <f>IFERROR('RMI-data'!S96/SUMIFS('RMI-data'!S:S,'RMI-data'!$J:$J,$J100,'RMI-data'!$I:$I,$I100),0)</f>
        <v>0</v>
      </c>
      <c r="T100" s="104">
        <f>IFERROR('RMI-data'!T96/SUMIFS('RMI-data'!T:T,'RMI-data'!$J:$J,$J100,'RMI-data'!$I:$I,$I100),0)</f>
        <v>0</v>
      </c>
      <c r="U100" s="104">
        <f>IFERROR('RMI-data'!U96/SUMIFS('RMI-data'!U:U,'RMI-data'!$J:$J,$J100,'RMI-data'!$I:$I,$I100),0)</f>
        <v>0</v>
      </c>
      <c r="V100" s="104">
        <f>IFERROR('RMI-data'!V96/SUMIFS('RMI-data'!V:V,'RMI-data'!$J:$J,$J100,'RMI-data'!$I:$I,$I100),0)</f>
        <v>0</v>
      </c>
      <c r="W100" s="104">
        <f>IFERROR('RMI-data'!W96/SUMIFS('RMI-data'!W:W,'RMI-data'!$J:$J,$J100,'RMI-data'!$I:$I,$I100),0)</f>
        <v>0</v>
      </c>
      <c r="X100" s="104">
        <f>IFERROR('RMI-data'!X96/SUMIFS('RMI-data'!X:X,'RMI-data'!$J:$J,$J100,'RMI-data'!$I:$I,$I100),0)</f>
        <v>0</v>
      </c>
      <c r="Y100" s="104">
        <f>IFERROR('RMI-data'!Y96/SUMIFS('RMI-data'!Y:Y,'RMI-data'!$J:$J,$J100,'RMI-data'!$I:$I,$I100),0)</f>
        <v>0</v>
      </c>
      <c r="Z100" s="104">
        <f>IFERROR('RMI-data'!Z96/SUMIFS('RMI-data'!Z:Z,'RMI-data'!$J:$J,$J100,'RMI-data'!$I:$I,$I100),0)</f>
        <v>0</v>
      </c>
      <c r="AA100" s="104">
        <f>IFERROR('RMI-data'!AA96/SUMIFS('RMI-data'!AA:AA,'RMI-data'!$J:$J,$J100,'RMI-data'!$I:$I,$I100),0)</f>
        <v>0</v>
      </c>
      <c r="AB100" s="104">
        <f>IFERROR('RMI-data'!AB96/SUMIFS('RMI-data'!AB:AB,'RMI-data'!$J:$J,$J100,'RMI-data'!$I:$I,$I100),0)</f>
        <v>0</v>
      </c>
      <c r="AC100" s="104">
        <f>IFERROR('RMI-data'!AC96/SUMIFS('RMI-data'!AC:AC,'RMI-data'!$J:$J,$J100,'RMI-data'!$I:$I,$I100),0)</f>
        <v>0</v>
      </c>
      <c r="AD100" s="104">
        <f>IFERROR('RMI-data'!AD96/SUMIFS('RMI-data'!AD:AD,'RMI-data'!$J:$J,$J100,'RMI-data'!$I:$I,$I100),0)</f>
        <v>0</v>
      </c>
      <c r="AE100" s="104">
        <f>IFERROR('RMI-data'!AE96/SUMIFS('RMI-data'!AE:AE,'RMI-data'!$J:$J,$J100,'RMI-data'!$I:$I,$I100),0)</f>
        <v>0</v>
      </c>
      <c r="AF100" s="104">
        <f>IFERROR('RMI-data'!AF96/SUMIFS('RMI-data'!AF:AF,'RMI-data'!$J:$J,$J100,'RMI-data'!$I:$I,$I100),0)</f>
        <v>0</v>
      </c>
      <c r="AG100" s="104">
        <f>IFERROR('RMI-data'!AG96/SUMIFS('RMI-data'!AG:AG,'RMI-data'!$J:$J,$J100,'RMI-data'!$I:$I,$I100),0)</f>
        <v>0</v>
      </c>
      <c r="AH100" s="104">
        <f>IFERROR('RMI-data'!AH96/SUMIFS('RMI-data'!AH:AH,'RMI-data'!$J:$J,$J100,'RMI-data'!$I:$I,$I100),0)</f>
        <v>0</v>
      </c>
      <c r="AI100" s="104">
        <f>IFERROR('RMI-data'!AI96/SUMIFS('RMI-data'!AI:AI,'RMI-data'!$J:$J,$J100,'RMI-data'!$I:$I,$I100),0)</f>
        <v>0</v>
      </c>
      <c r="AJ100" s="104">
        <f>IFERROR('RMI-data'!AJ96/SUMIFS('RMI-data'!AJ:AJ,'RMI-data'!$J:$J,$J100,'RMI-data'!$I:$I,$I100),0)</f>
        <v>0</v>
      </c>
      <c r="AK100" s="104">
        <f>IFERROR('RMI-data'!AK96/SUMIFS('RMI-data'!AK:AK,'RMI-data'!$J:$J,$J100,'RMI-data'!$I:$I,$I100),0)</f>
        <v>0</v>
      </c>
      <c r="AL100" s="104">
        <f>IFERROR('RMI-data'!AL96/SUMIFS('RMI-data'!AL:AL,'RMI-data'!$J:$J,$J100,'RMI-data'!$I:$I,$I100),0)</f>
        <v>0</v>
      </c>
      <c r="AM100" s="104">
        <f>IFERROR('RMI-data'!AM96/SUMIFS('RMI-data'!AM:AM,'RMI-data'!$J:$J,$J100,'RMI-data'!$I:$I,$I100),0)</f>
        <v>0</v>
      </c>
      <c r="AN100" s="104">
        <f>IFERROR('RMI-data'!AN96/SUMIFS('RMI-data'!AN:AN,'RMI-data'!$J:$J,$J100,'RMI-data'!$I:$I,$I100),0)</f>
        <v>0</v>
      </c>
      <c r="AO100" s="104">
        <f>IFERROR('RMI-data'!AO96/SUMIFS('RMI-data'!AO:AO,'RMI-data'!$J:$J,$J100,'RMI-data'!$I:$I,$I100),0)</f>
        <v>0</v>
      </c>
      <c r="AP100" s="104">
        <f>IFERROR('RMI-data'!AP96/SUMIFS('RMI-data'!AP:AP,'RMI-data'!$J:$J,$J100,'RMI-data'!$I:$I,$I100),0)</f>
        <v>0</v>
      </c>
    </row>
    <row r="101" spans="1:42" ht="15.75" customHeight="1" x14ac:dyDescent="0.35">
      <c r="A101" s="51"/>
      <c r="B101" s="51"/>
      <c r="C101" s="51"/>
      <c r="D101" s="51"/>
      <c r="E101" s="51"/>
      <c r="F101" s="51"/>
      <c r="G101" s="51"/>
      <c r="H101" s="52" t="str">
        <f t="shared" si="7"/>
        <v>BCEU-rural-residential-lighting</v>
      </c>
      <c r="I101" s="63" t="s">
        <v>536</v>
      </c>
      <c r="J101" s="18" t="s">
        <v>4</v>
      </c>
      <c r="K101" s="104">
        <f>IFERROR('RMI-data'!K97/SUMIFS('RMI-data'!K:K,'RMI-data'!$J:$J,$J101,'RMI-data'!$I:$I,$I101),0)</f>
        <v>0</v>
      </c>
      <c r="L101" s="104">
        <f>IFERROR('RMI-data'!L97/SUMIFS('RMI-data'!L:L,'RMI-data'!$J:$J,$J101,'RMI-data'!$I:$I,$I101),0)</f>
        <v>0</v>
      </c>
      <c r="M101" s="104">
        <f>IFERROR('RMI-data'!M97/SUMIFS('RMI-data'!M:M,'RMI-data'!$J:$J,$J101,'RMI-data'!$I:$I,$I101),0)</f>
        <v>0</v>
      </c>
      <c r="N101" s="104">
        <f>IFERROR('RMI-data'!N97/SUMIFS('RMI-data'!N:N,'RMI-data'!$J:$J,$J101,'RMI-data'!$I:$I,$I101),0)</f>
        <v>0</v>
      </c>
      <c r="O101" s="104">
        <f>IFERROR('RMI-data'!O97/SUMIFS('RMI-data'!O:O,'RMI-data'!$J:$J,$J101,'RMI-data'!$I:$I,$I101),0)</f>
        <v>0</v>
      </c>
      <c r="P101" s="104">
        <f>IFERROR('RMI-data'!P97/SUMIFS('RMI-data'!P:P,'RMI-data'!$J:$J,$J101,'RMI-data'!$I:$I,$I101),0)</f>
        <v>0</v>
      </c>
      <c r="Q101" s="104">
        <f>IFERROR('RMI-data'!Q97/SUMIFS('RMI-data'!Q:Q,'RMI-data'!$J:$J,$J101,'RMI-data'!$I:$I,$I101),0)</f>
        <v>0</v>
      </c>
      <c r="R101" s="104">
        <f>IFERROR('RMI-data'!R97/SUMIFS('RMI-data'!R:R,'RMI-data'!$J:$J,$J101,'RMI-data'!$I:$I,$I101),0)</f>
        <v>0</v>
      </c>
      <c r="S101" s="104">
        <f>IFERROR('RMI-data'!S97/SUMIFS('RMI-data'!S:S,'RMI-data'!$J:$J,$J101,'RMI-data'!$I:$I,$I101),0)</f>
        <v>0</v>
      </c>
      <c r="T101" s="104">
        <f>IFERROR('RMI-data'!T97/SUMIFS('RMI-data'!T:T,'RMI-data'!$J:$J,$J101,'RMI-data'!$I:$I,$I101),0)</f>
        <v>0</v>
      </c>
      <c r="U101" s="104">
        <f>IFERROR('RMI-data'!U97/SUMIFS('RMI-data'!U:U,'RMI-data'!$J:$J,$J101,'RMI-data'!$I:$I,$I101),0)</f>
        <v>0</v>
      </c>
      <c r="V101" s="104">
        <f>IFERROR('RMI-data'!V97/SUMIFS('RMI-data'!V:V,'RMI-data'!$J:$J,$J101,'RMI-data'!$I:$I,$I101),0)</f>
        <v>0</v>
      </c>
      <c r="W101" s="104">
        <f>IFERROR('RMI-data'!W97/SUMIFS('RMI-data'!W:W,'RMI-data'!$J:$J,$J101,'RMI-data'!$I:$I,$I101),0)</f>
        <v>0</v>
      </c>
      <c r="X101" s="104">
        <f>IFERROR('RMI-data'!X97/SUMIFS('RMI-data'!X:X,'RMI-data'!$J:$J,$J101,'RMI-data'!$I:$I,$I101),0)</f>
        <v>0</v>
      </c>
      <c r="Y101" s="104">
        <f>IFERROR('RMI-data'!Y97/SUMIFS('RMI-data'!Y:Y,'RMI-data'!$J:$J,$J101,'RMI-data'!$I:$I,$I101),0)</f>
        <v>0</v>
      </c>
      <c r="Z101" s="104">
        <f>IFERROR('RMI-data'!Z97/SUMIFS('RMI-data'!Z:Z,'RMI-data'!$J:$J,$J101,'RMI-data'!$I:$I,$I101),0)</f>
        <v>0</v>
      </c>
      <c r="AA101" s="104">
        <f>IFERROR('RMI-data'!AA97/SUMIFS('RMI-data'!AA:AA,'RMI-data'!$J:$J,$J101,'RMI-data'!$I:$I,$I101),0)</f>
        <v>0</v>
      </c>
      <c r="AB101" s="104">
        <f>IFERROR('RMI-data'!AB97/SUMIFS('RMI-data'!AB:AB,'RMI-data'!$J:$J,$J101,'RMI-data'!$I:$I,$I101),0)</f>
        <v>0</v>
      </c>
      <c r="AC101" s="104">
        <f>IFERROR('RMI-data'!AC97/SUMIFS('RMI-data'!AC:AC,'RMI-data'!$J:$J,$J101,'RMI-data'!$I:$I,$I101),0)</f>
        <v>0</v>
      </c>
      <c r="AD101" s="104">
        <f>IFERROR('RMI-data'!AD97/SUMIFS('RMI-data'!AD:AD,'RMI-data'!$J:$J,$J101,'RMI-data'!$I:$I,$I101),0)</f>
        <v>0</v>
      </c>
      <c r="AE101" s="104">
        <f>IFERROR('RMI-data'!AE97/SUMIFS('RMI-data'!AE:AE,'RMI-data'!$J:$J,$J101,'RMI-data'!$I:$I,$I101),0)</f>
        <v>0</v>
      </c>
      <c r="AF101" s="104">
        <f>IFERROR('RMI-data'!AF97/SUMIFS('RMI-data'!AF:AF,'RMI-data'!$J:$J,$J101,'RMI-data'!$I:$I,$I101),0)</f>
        <v>0</v>
      </c>
      <c r="AG101" s="104">
        <f>IFERROR('RMI-data'!AG97/SUMIFS('RMI-data'!AG:AG,'RMI-data'!$J:$J,$J101,'RMI-data'!$I:$I,$I101),0)</f>
        <v>0</v>
      </c>
      <c r="AH101" s="104">
        <f>IFERROR('RMI-data'!AH97/SUMIFS('RMI-data'!AH:AH,'RMI-data'!$J:$J,$J101,'RMI-data'!$I:$I,$I101),0)</f>
        <v>0</v>
      </c>
      <c r="AI101" s="104">
        <f>IFERROR('RMI-data'!AI97/SUMIFS('RMI-data'!AI:AI,'RMI-data'!$J:$J,$J101,'RMI-data'!$I:$I,$I101),0)</f>
        <v>0</v>
      </c>
      <c r="AJ101" s="104">
        <f>IFERROR('RMI-data'!AJ97/SUMIFS('RMI-data'!AJ:AJ,'RMI-data'!$J:$J,$J101,'RMI-data'!$I:$I,$I101),0)</f>
        <v>0</v>
      </c>
      <c r="AK101" s="104">
        <f>IFERROR('RMI-data'!AK97/SUMIFS('RMI-data'!AK:AK,'RMI-data'!$J:$J,$J101,'RMI-data'!$I:$I,$I101),0)</f>
        <v>0</v>
      </c>
      <c r="AL101" s="104">
        <f>IFERROR('RMI-data'!AL97/SUMIFS('RMI-data'!AL:AL,'RMI-data'!$J:$J,$J101,'RMI-data'!$I:$I,$I101),0)</f>
        <v>0</v>
      </c>
      <c r="AM101" s="104">
        <f>IFERROR('RMI-data'!AM97/SUMIFS('RMI-data'!AM:AM,'RMI-data'!$J:$J,$J101,'RMI-data'!$I:$I,$I101),0)</f>
        <v>0</v>
      </c>
      <c r="AN101" s="104">
        <f>IFERROR('RMI-data'!AN97/SUMIFS('RMI-data'!AN:AN,'RMI-data'!$J:$J,$J101,'RMI-data'!$I:$I,$I101),0)</f>
        <v>0</v>
      </c>
      <c r="AO101" s="104">
        <f>IFERROR('RMI-data'!AO97/SUMIFS('RMI-data'!AO:AO,'RMI-data'!$J:$J,$J101,'RMI-data'!$I:$I,$I101),0)</f>
        <v>0</v>
      </c>
      <c r="AP101" s="104">
        <f>IFERROR('RMI-data'!AP97/SUMIFS('RMI-data'!AP:AP,'RMI-data'!$J:$J,$J101,'RMI-data'!$I:$I,$I101),0)</f>
        <v>0</v>
      </c>
    </row>
    <row r="102" spans="1:42" ht="15.75" customHeight="1" x14ac:dyDescent="0.35">
      <c r="A102" s="51"/>
      <c r="B102" s="51"/>
      <c r="C102" s="51"/>
      <c r="D102" s="51"/>
      <c r="E102" s="51"/>
      <c r="F102" s="51"/>
      <c r="G102" s="51"/>
      <c r="H102" s="52" t="str">
        <f t="shared" si="7"/>
        <v>BCEU-rural-residential-lighting</v>
      </c>
      <c r="I102" s="63" t="s">
        <v>536</v>
      </c>
      <c r="J102" s="18" t="s">
        <v>5</v>
      </c>
      <c r="K102" s="104">
        <f>IFERROR('RMI-data'!K98/SUMIFS('RMI-data'!K:K,'RMI-data'!$J:$J,$J102,'RMI-data'!$I:$I,$I102),0)</f>
        <v>0</v>
      </c>
      <c r="L102" s="104">
        <f>IFERROR('RMI-data'!L98/SUMIFS('RMI-data'!L:L,'RMI-data'!$J:$J,$J102,'RMI-data'!$I:$I,$I102),0)</f>
        <v>0</v>
      </c>
      <c r="M102" s="104">
        <f>IFERROR('RMI-data'!M98/SUMIFS('RMI-data'!M:M,'RMI-data'!$J:$J,$J102,'RMI-data'!$I:$I,$I102),0)</f>
        <v>0</v>
      </c>
      <c r="N102" s="104">
        <f>IFERROR('RMI-data'!N98/SUMIFS('RMI-data'!N:N,'RMI-data'!$J:$J,$J102,'RMI-data'!$I:$I,$I102),0)</f>
        <v>0</v>
      </c>
      <c r="O102" s="104">
        <f>IFERROR('RMI-data'!O98/SUMIFS('RMI-data'!O:O,'RMI-data'!$J:$J,$J102,'RMI-data'!$I:$I,$I102),0)</f>
        <v>0</v>
      </c>
      <c r="P102" s="104">
        <f>IFERROR('RMI-data'!P98/SUMIFS('RMI-data'!P:P,'RMI-data'!$J:$J,$J102,'RMI-data'!$I:$I,$I102),0)</f>
        <v>0</v>
      </c>
      <c r="Q102" s="104">
        <f>IFERROR('RMI-data'!Q98/SUMIFS('RMI-data'!Q:Q,'RMI-data'!$J:$J,$J102,'RMI-data'!$I:$I,$I102),0)</f>
        <v>0</v>
      </c>
      <c r="R102" s="104">
        <f>IFERROR('RMI-data'!R98/SUMIFS('RMI-data'!R:R,'RMI-data'!$J:$J,$J102,'RMI-data'!$I:$I,$I102),0)</f>
        <v>0</v>
      </c>
      <c r="S102" s="104">
        <f>IFERROR('RMI-data'!S98/SUMIFS('RMI-data'!S:S,'RMI-data'!$J:$J,$J102,'RMI-data'!$I:$I,$I102),0)</f>
        <v>0</v>
      </c>
      <c r="T102" s="104">
        <f>IFERROR('RMI-data'!T98/SUMIFS('RMI-data'!T:T,'RMI-data'!$J:$J,$J102,'RMI-data'!$I:$I,$I102),0)</f>
        <v>0</v>
      </c>
      <c r="U102" s="104">
        <f>IFERROR('RMI-data'!U98/SUMIFS('RMI-data'!U:U,'RMI-data'!$J:$J,$J102,'RMI-data'!$I:$I,$I102),0)</f>
        <v>0</v>
      </c>
      <c r="V102" s="104">
        <f>IFERROR('RMI-data'!V98/SUMIFS('RMI-data'!V:V,'RMI-data'!$J:$J,$J102,'RMI-data'!$I:$I,$I102),0)</f>
        <v>0</v>
      </c>
      <c r="W102" s="104">
        <f>IFERROR('RMI-data'!W98/SUMIFS('RMI-data'!W:W,'RMI-data'!$J:$J,$J102,'RMI-data'!$I:$I,$I102),0)</f>
        <v>0</v>
      </c>
      <c r="X102" s="104">
        <f>IFERROR('RMI-data'!X98/SUMIFS('RMI-data'!X:X,'RMI-data'!$J:$J,$J102,'RMI-data'!$I:$I,$I102),0)</f>
        <v>0</v>
      </c>
      <c r="Y102" s="104">
        <f>IFERROR('RMI-data'!Y98/SUMIFS('RMI-data'!Y:Y,'RMI-data'!$J:$J,$J102,'RMI-data'!$I:$I,$I102),0)</f>
        <v>0</v>
      </c>
      <c r="Z102" s="104">
        <f>IFERROR('RMI-data'!Z98/SUMIFS('RMI-data'!Z:Z,'RMI-data'!$J:$J,$J102,'RMI-data'!$I:$I,$I102),0)</f>
        <v>0</v>
      </c>
      <c r="AA102" s="104">
        <f>IFERROR('RMI-data'!AA98/SUMIFS('RMI-data'!AA:AA,'RMI-data'!$J:$J,$J102,'RMI-data'!$I:$I,$I102),0)</f>
        <v>0</v>
      </c>
      <c r="AB102" s="104">
        <f>IFERROR('RMI-data'!AB98/SUMIFS('RMI-data'!AB:AB,'RMI-data'!$J:$J,$J102,'RMI-data'!$I:$I,$I102),0)</f>
        <v>0</v>
      </c>
      <c r="AC102" s="104">
        <f>IFERROR('RMI-data'!AC98/SUMIFS('RMI-data'!AC:AC,'RMI-data'!$J:$J,$J102,'RMI-data'!$I:$I,$I102),0)</f>
        <v>0</v>
      </c>
      <c r="AD102" s="104">
        <f>IFERROR('RMI-data'!AD98/SUMIFS('RMI-data'!AD:AD,'RMI-data'!$J:$J,$J102,'RMI-data'!$I:$I,$I102),0)</f>
        <v>0</v>
      </c>
      <c r="AE102" s="104">
        <f>IFERROR('RMI-data'!AE98/SUMIFS('RMI-data'!AE:AE,'RMI-data'!$J:$J,$J102,'RMI-data'!$I:$I,$I102),0)</f>
        <v>0</v>
      </c>
      <c r="AF102" s="104">
        <f>IFERROR('RMI-data'!AF98/SUMIFS('RMI-data'!AF:AF,'RMI-data'!$J:$J,$J102,'RMI-data'!$I:$I,$I102),0)</f>
        <v>0</v>
      </c>
      <c r="AG102" s="104">
        <f>IFERROR('RMI-data'!AG98/SUMIFS('RMI-data'!AG:AG,'RMI-data'!$J:$J,$J102,'RMI-data'!$I:$I,$I102),0)</f>
        <v>0</v>
      </c>
      <c r="AH102" s="104">
        <f>IFERROR('RMI-data'!AH98/SUMIFS('RMI-data'!AH:AH,'RMI-data'!$J:$J,$J102,'RMI-data'!$I:$I,$I102),0)</f>
        <v>0</v>
      </c>
      <c r="AI102" s="104">
        <f>IFERROR('RMI-data'!AI98/SUMIFS('RMI-data'!AI:AI,'RMI-data'!$J:$J,$J102,'RMI-data'!$I:$I,$I102),0)</f>
        <v>0</v>
      </c>
      <c r="AJ102" s="104">
        <f>IFERROR('RMI-data'!AJ98/SUMIFS('RMI-data'!AJ:AJ,'RMI-data'!$J:$J,$J102,'RMI-data'!$I:$I,$I102),0)</f>
        <v>0</v>
      </c>
      <c r="AK102" s="104">
        <f>IFERROR('RMI-data'!AK98/SUMIFS('RMI-data'!AK:AK,'RMI-data'!$J:$J,$J102,'RMI-data'!$I:$I,$I102),0)</f>
        <v>0</v>
      </c>
      <c r="AL102" s="104">
        <f>IFERROR('RMI-data'!AL98/SUMIFS('RMI-data'!AL:AL,'RMI-data'!$J:$J,$J102,'RMI-data'!$I:$I,$I102),0)</f>
        <v>0</v>
      </c>
      <c r="AM102" s="104">
        <f>IFERROR('RMI-data'!AM98/SUMIFS('RMI-data'!AM:AM,'RMI-data'!$J:$J,$J102,'RMI-data'!$I:$I,$I102),0)</f>
        <v>0</v>
      </c>
      <c r="AN102" s="104">
        <f>IFERROR('RMI-data'!AN98/SUMIFS('RMI-data'!AN:AN,'RMI-data'!$J:$J,$J102,'RMI-data'!$I:$I,$I102),0)</f>
        <v>0</v>
      </c>
      <c r="AO102" s="104">
        <f>IFERROR('RMI-data'!AO98/SUMIFS('RMI-data'!AO:AO,'RMI-data'!$J:$J,$J102,'RMI-data'!$I:$I,$I102),0)</f>
        <v>0</v>
      </c>
      <c r="AP102" s="104">
        <f>IFERROR('RMI-data'!AP98/SUMIFS('RMI-data'!AP:AP,'RMI-data'!$J:$J,$J102,'RMI-data'!$I:$I,$I102),0)</f>
        <v>0</v>
      </c>
    </row>
    <row r="103" spans="1:42" ht="15.75" customHeight="1" x14ac:dyDescent="0.35">
      <c r="A103" s="51"/>
      <c r="B103" s="51"/>
      <c r="C103" s="51"/>
      <c r="D103" s="51"/>
      <c r="E103" s="51"/>
      <c r="F103" s="51"/>
      <c r="G103" s="51"/>
      <c r="H103" s="52" t="str">
        <f t="shared" si="7"/>
        <v>BCEU-rural-residential-lighting</v>
      </c>
      <c r="I103" s="63" t="s">
        <v>536</v>
      </c>
      <c r="J103" s="18" t="s">
        <v>7</v>
      </c>
      <c r="K103" s="104">
        <f>IFERROR('RMI-data'!K99/SUMIFS('RMI-data'!K:K,'RMI-data'!$J:$J,$J103,'RMI-data'!$I:$I,$I103),0)</f>
        <v>0</v>
      </c>
      <c r="L103" s="104">
        <f>IFERROR('RMI-data'!L99/SUMIFS('RMI-data'!L:L,'RMI-data'!$J:$J,$J103,'RMI-data'!$I:$I,$I103),0)</f>
        <v>0</v>
      </c>
      <c r="M103" s="104">
        <f>IFERROR('RMI-data'!M99/SUMIFS('RMI-data'!M:M,'RMI-data'!$J:$J,$J103,'RMI-data'!$I:$I,$I103),0)</f>
        <v>0</v>
      </c>
      <c r="N103" s="104">
        <f>IFERROR('RMI-data'!N99/SUMIFS('RMI-data'!N:N,'RMI-data'!$J:$J,$J103,'RMI-data'!$I:$I,$I103),0)</f>
        <v>0</v>
      </c>
      <c r="O103" s="104">
        <f>IFERROR('RMI-data'!O99/SUMIFS('RMI-data'!O:O,'RMI-data'!$J:$J,$J103,'RMI-data'!$I:$I,$I103),0)</f>
        <v>0</v>
      </c>
      <c r="P103" s="104">
        <f>IFERROR('RMI-data'!P99/SUMIFS('RMI-data'!P:P,'RMI-data'!$J:$J,$J103,'RMI-data'!$I:$I,$I103),0)</f>
        <v>0</v>
      </c>
      <c r="Q103" s="104">
        <f>IFERROR('RMI-data'!Q99/SUMIFS('RMI-data'!Q:Q,'RMI-data'!$J:$J,$J103,'RMI-data'!$I:$I,$I103),0)</f>
        <v>0</v>
      </c>
      <c r="R103" s="104">
        <f>IFERROR('RMI-data'!R99/SUMIFS('RMI-data'!R:R,'RMI-data'!$J:$J,$J103,'RMI-data'!$I:$I,$I103),0)</f>
        <v>0</v>
      </c>
      <c r="S103" s="104">
        <f>IFERROR('RMI-data'!S99/SUMIFS('RMI-data'!S:S,'RMI-data'!$J:$J,$J103,'RMI-data'!$I:$I,$I103),0)</f>
        <v>0</v>
      </c>
      <c r="T103" s="104">
        <f>IFERROR('RMI-data'!T99/SUMIFS('RMI-data'!T:T,'RMI-data'!$J:$J,$J103,'RMI-data'!$I:$I,$I103),0)</f>
        <v>0</v>
      </c>
      <c r="U103" s="104">
        <f>IFERROR('RMI-data'!U99/SUMIFS('RMI-data'!U:U,'RMI-data'!$J:$J,$J103,'RMI-data'!$I:$I,$I103),0)</f>
        <v>0</v>
      </c>
      <c r="V103" s="104">
        <f>IFERROR('RMI-data'!V99/SUMIFS('RMI-data'!V:V,'RMI-data'!$J:$J,$J103,'RMI-data'!$I:$I,$I103),0)</f>
        <v>0</v>
      </c>
      <c r="W103" s="104">
        <f>IFERROR('RMI-data'!W99/SUMIFS('RMI-data'!W:W,'RMI-data'!$J:$J,$J103,'RMI-data'!$I:$I,$I103),0)</f>
        <v>0</v>
      </c>
      <c r="X103" s="104">
        <f>IFERROR('RMI-data'!X99/SUMIFS('RMI-data'!X:X,'RMI-data'!$J:$J,$J103,'RMI-data'!$I:$I,$I103),0)</f>
        <v>0</v>
      </c>
      <c r="Y103" s="104">
        <f>IFERROR('RMI-data'!Y99/SUMIFS('RMI-data'!Y:Y,'RMI-data'!$J:$J,$J103,'RMI-data'!$I:$I,$I103),0)</f>
        <v>0</v>
      </c>
      <c r="Z103" s="104">
        <f>IFERROR('RMI-data'!Z99/SUMIFS('RMI-data'!Z:Z,'RMI-data'!$J:$J,$J103,'RMI-data'!$I:$I,$I103),0)</f>
        <v>0</v>
      </c>
      <c r="AA103" s="104">
        <f>IFERROR('RMI-data'!AA99/SUMIFS('RMI-data'!AA:AA,'RMI-data'!$J:$J,$J103,'RMI-data'!$I:$I,$I103),0)</f>
        <v>0</v>
      </c>
      <c r="AB103" s="104">
        <f>IFERROR('RMI-data'!AB99/SUMIFS('RMI-data'!AB:AB,'RMI-data'!$J:$J,$J103,'RMI-data'!$I:$I,$I103),0)</f>
        <v>0</v>
      </c>
      <c r="AC103" s="104">
        <f>IFERROR('RMI-data'!AC99/SUMIFS('RMI-data'!AC:AC,'RMI-data'!$J:$J,$J103,'RMI-data'!$I:$I,$I103),0)</f>
        <v>0</v>
      </c>
      <c r="AD103" s="104">
        <f>IFERROR('RMI-data'!AD99/SUMIFS('RMI-data'!AD:AD,'RMI-data'!$J:$J,$J103,'RMI-data'!$I:$I,$I103),0)</f>
        <v>0</v>
      </c>
      <c r="AE103" s="104">
        <f>IFERROR('RMI-data'!AE99/SUMIFS('RMI-data'!AE:AE,'RMI-data'!$J:$J,$J103,'RMI-data'!$I:$I,$I103),0)</f>
        <v>0</v>
      </c>
      <c r="AF103" s="104">
        <f>IFERROR('RMI-data'!AF99/SUMIFS('RMI-data'!AF:AF,'RMI-data'!$J:$J,$J103,'RMI-data'!$I:$I,$I103),0)</f>
        <v>0</v>
      </c>
      <c r="AG103" s="104">
        <f>IFERROR('RMI-data'!AG99/SUMIFS('RMI-data'!AG:AG,'RMI-data'!$J:$J,$J103,'RMI-data'!$I:$I,$I103),0)</f>
        <v>0</v>
      </c>
      <c r="AH103" s="104">
        <f>IFERROR('RMI-data'!AH99/SUMIFS('RMI-data'!AH:AH,'RMI-data'!$J:$J,$J103,'RMI-data'!$I:$I,$I103),0)</f>
        <v>0</v>
      </c>
      <c r="AI103" s="104">
        <f>IFERROR('RMI-data'!AI99/SUMIFS('RMI-data'!AI:AI,'RMI-data'!$J:$J,$J103,'RMI-data'!$I:$I,$I103),0)</f>
        <v>0</v>
      </c>
      <c r="AJ103" s="104">
        <f>IFERROR('RMI-data'!AJ99/SUMIFS('RMI-data'!AJ:AJ,'RMI-data'!$J:$J,$J103,'RMI-data'!$I:$I,$I103),0)</f>
        <v>0</v>
      </c>
      <c r="AK103" s="104">
        <f>IFERROR('RMI-data'!AK99/SUMIFS('RMI-data'!AK:AK,'RMI-data'!$J:$J,$J103,'RMI-data'!$I:$I,$I103),0)</f>
        <v>0</v>
      </c>
      <c r="AL103" s="104">
        <f>IFERROR('RMI-data'!AL99/SUMIFS('RMI-data'!AL:AL,'RMI-data'!$J:$J,$J103,'RMI-data'!$I:$I,$I103),0)</f>
        <v>0</v>
      </c>
      <c r="AM103" s="104">
        <f>IFERROR('RMI-data'!AM99/SUMIFS('RMI-data'!AM:AM,'RMI-data'!$J:$J,$J103,'RMI-data'!$I:$I,$I103),0)</f>
        <v>0</v>
      </c>
      <c r="AN103" s="104">
        <f>IFERROR('RMI-data'!AN99/SUMIFS('RMI-data'!AN:AN,'RMI-data'!$J:$J,$J103,'RMI-data'!$I:$I,$I103),0)</f>
        <v>0</v>
      </c>
      <c r="AO103" s="104">
        <f>IFERROR('RMI-data'!AO99/SUMIFS('RMI-data'!AO:AO,'RMI-data'!$J:$J,$J103,'RMI-data'!$I:$I,$I103),0)</f>
        <v>0</v>
      </c>
      <c r="AP103" s="104">
        <f>IFERROR('RMI-data'!AP99/SUMIFS('RMI-data'!AP:AP,'RMI-data'!$J:$J,$J103,'RMI-data'!$I:$I,$I103),0)</f>
        <v>0</v>
      </c>
    </row>
    <row r="104" spans="1:42" ht="15.75" customHeight="1" x14ac:dyDescent="0.35">
      <c r="A104" s="51"/>
      <c r="B104" s="51"/>
      <c r="C104" s="51"/>
      <c r="D104" s="51"/>
      <c r="E104" s="51"/>
      <c r="F104" s="51"/>
      <c r="G104" s="51"/>
      <c r="H104" s="52" t="str">
        <f t="shared" si="7"/>
        <v>BCEU-rural-residential-lighting</v>
      </c>
      <c r="I104" s="63" t="s">
        <v>536</v>
      </c>
      <c r="J104" s="18" t="s">
        <v>8</v>
      </c>
      <c r="K104" s="104">
        <f>IFERROR('RMI-data'!K100/SUMIFS('RMI-data'!K:K,'RMI-data'!$J:$J,$J104,'RMI-data'!$I:$I,$I104),0)</f>
        <v>0</v>
      </c>
      <c r="L104" s="104">
        <f>IFERROR('RMI-data'!L100/SUMIFS('RMI-data'!L:L,'RMI-data'!$J:$J,$J104,'RMI-data'!$I:$I,$I104),0)</f>
        <v>0</v>
      </c>
      <c r="M104" s="104">
        <f>IFERROR('RMI-data'!M100/SUMIFS('RMI-data'!M:M,'RMI-data'!$J:$J,$J104,'RMI-data'!$I:$I,$I104),0)</f>
        <v>0</v>
      </c>
      <c r="N104" s="104">
        <f>IFERROR('RMI-data'!N100/SUMIFS('RMI-data'!N:N,'RMI-data'!$J:$J,$J104,'RMI-data'!$I:$I,$I104),0)</f>
        <v>0</v>
      </c>
      <c r="O104" s="104">
        <f>IFERROR('RMI-data'!O100/SUMIFS('RMI-data'!O:O,'RMI-data'!$J:$J,$J104,'RMI-data'!$I:$I,$I104),0)</f>
        <v>0</v>
      </c>
      <c r="P104" s="104">
        <f>IFERROR('RMI-data'!P100/SUMIFS('RMI-data'!P:P,'RMI-data'!$J:$J,$J104,'RMI-data'!$I:$I,$I104),0)</f>
        <v>0</v>
      </c>
      <c r="Q104" s="104">
        <f>IFERROR('RMI-data'!Q100/SUMIFS('RMI-data'!Q:Q,'RMI-data'!$J:$J,$J104,'RMI-data'!$I:$I,$I104),0)</f>
        <v>0</v>
      </c>
      <c r="R104" s="104">
        <f>IFERROR('RMI-data'!R100/SUMIFS('RMI-data'!R:R,'RMI-data'!$J:$J,$J104,'RMI-data'!$I:$I,$I104),0)</f>
        <v>0</v>
      </c>
      <c r="S104" s="104">
        <f>IFERROR('RMI-data'!S100/SUMIFS('RMI-data'!S:S,'RMI-data'!$J:$J,$J104,'RMI-data'!$I:$I,$I104),0)</f>
        <v>0</v>
      </c>
      <c r="T104" s="104">
        <f>IFERROR('RMI-data'!T100/SUMIFS('RMI-data'!T:T,'RMI-data'!$J:$J,$J104,'RMI-data'!$I:$I,$I104),0)</f>
        <v>0</v>
      </c>
      <c r="U104" s="104">
        <f>IFERROR('RMI-data'!U100/SUMIFS('RMI-data'!U:U,'RMI-data'!$J:$J,$J104,'RMI-data'!$I:$I,$I104),0)</f>
        <v>0</v>
      </c>
      <c r="V104" s="104">
        <f>IFERROR('RMI-data'!V100/SUMIFS('RMI-data'!V:V,'RMI-data'!$J:$J,$J104,'RMI-data'!$I:$I,$I104),0)</f>
        <v>0</v>
      </c>
      <c r="W104" s="104">
        <f>IFERROR('RMI-data'!W100/SUMIFS('RMI-data'!W:W,'RMI-data'!$J:$J,$J104,'RMI-data'!$I:$I,$I104),0)</f>
        <v>0</v>
      </c>
      <c r="X104" s="104">
        <f>IFERROR('RMI-data'!X100/SUMIFS('RMI-data'!X:X,'RMI-data'!$J:$J,$J104,'RMI-data'!$I:$I,$I104),0)</f>
        <v>0</v>
      </c>
      <c r="Y104" s="104">
        <f>IFERROR('RMI-data'!Y100/SUMIFS('RMI-data'!Y:Y,'RMI-data'!$J:$J,$J104,'RMI-data'!$I:$I,$I104),0)</f>
        <v>0</v>
      </c>
      <c r="Z104" s="104">
        <f>IFERROR('RMI-data'!Z100/SUMIFS('RMI-data'!Z:Z,'RMI-data'!$J:$J,$J104,'RMI-data'!$I:$I,$I104),0)</f>
        <v>0</v>
      </c>
      <c r="AA104" s="104">
        <f>IFERROR('RMI-data'!AA100/SUMIFS('RMI-data'!AA:AA,'RMI-data'!$J:$J,$J104,'RMI-data'!$I:$I,$I104),0)</f>
        <v>0</v>
      </c>
      <c r="AB104" s="104">
        <f>IFERROR('RMI-data'!AB100/SUMIFS('RMI-data'!AB:AB,'RMI-data'!$J:$J,$J104,'RMI-data'!$I:$I,$I104),0)</f>
        <v>0</v>
      </c>
      <c r="AC104" s="104">
        <f>IFERROR('RMI-data'!AC100/SUMIFS('RMI-data'!AC:AC,'RMI-data'!$J:$J,$J104,'RMI-data'!$I:$I,$I104),0)</f>
        <v>0</v>
      </c>
      <c r="AD104" s="104">
        <f>IFERROR('RMI-data'!AD100/SUMIFS('RMI-data'!AD:AD,'RMI-data'!$J:$J,$J104,'RMI-data'!$I:$I,$I104),0)</f>
        <v>0</v>
      </c>
      <c r="AE104" s="104">
        <f>IFERROR('RMI-data'!AE100/SUMIFS('RMI-data'!AE:AE,'RMI-data'!$J:$J,$J104,'RMI-data'!$I:$I,$I104),0)</f>
        <v>0</v>
      </c>
      <c r="AF104" s="104">
        <f>IFERROR('RMI-data'!AF100/SUMIFS('RMI-data'!AF:AF,'RMI-data'!$J:$J,$J104,'RMI-data'!$I:$I,$I104),0)</f>
        <v>0</v>
      </c>
      <c r="AG104" s="104">
        <f>IFERROR('RMI-data'!AG100/SUMIFS('RMI-data'!AG:AG,'RMI-data'!$J:$J,$J104,'RMI-data'!$I:$I,$I104),0)</f>
        <v>0</v>
      </c>
      <c r="AH104" s="104">
        <f>IFERROR('RMI-data'!AH100/SUMIFS('RMI-data'!AH:AH,'RMI-data'!$J:$J,$J104,'RMI-data'!$I:$I,$I104),0)</f>
        <v>0</v>
      </c>
      <c r="AI104" s="104">
        <f>IFERROR('RMI-data'!AI100/SUMIFS('RMI-data'!AI:AI,'RMI-data'!$J:$J,$J104,'RMI-data'!$I:$I,$I104),0)</f>
        <v>0</v>
      </c>
      <c r="AJ104" s="104">
        <f>IFERROR('RMI-data'!AJ100/SUMIFS('RMI-data'!AJ:AJ,'RMI-data'!$J:$J,$J104,'RMI-data'!$I:$I,$I104),0)</f>
        <v>0</v>
      </c>
      <c r="AK104" s="104">
        <f>IFERROR('RMI-data'!AK100/SUMIFS('RMI-data'!AK:AK,'RMI-data'!$J:$J,$J104,'RMI-data'!$I:$I,$I104),0)</f>
        <v>0</v>
      </c>
      <c r="AL104" s="104">
        <f>IFERROR('RMI-data'!AL100/SUMIFS('RMI-data'!AL:AL,'RMI-data'!$J:$J,$J104,'RMI-data'!$I:$I,$I104),0)</f>
        <v>0</v>
      </c>
      <c r="AM104" s="104">
        <f>IFERROR('RMI-data'!AM100/SUMIFS('RMI-data'!AM:AM,'RMI-data'!$J:$J,$J104,'RMI-data'!$I:$I,$I104),0)</f>
        <v>0</v>
      </c>
      <c r="AN104" s="104">
        <f>IFERROR('RMI-data'!AN100/SUMIFS('RMI-data'!AN:AN,'RMI-data'!$J:$J,$J104,'RMI-data'!$I:$I,$I104),0)</f>
        <v>0</v>
      </c>
      <c r="AO104" s="104">
        <f>IFERROR('RMI-data'!AO100/SUMIFS('RMI-data'!AO:AO,'RMI-data'!$J:$J,$J104,'RMI-data'!$I:$I,$I104),0)</f>
        <v>0</v>
      </c>
      <c r="AP104" s="104">
        <f>IFERROR('RMI-data'!AP100/SUMIFS('RMI-data'!AP:AP,'RMI-data'!$J:$J,$J104,'RMI-data'!$I:$I,$I104),0)</f>
        <v>0</v>
      </c>
    </row>
    <row r="105" spans="1:42" ht="15.75" customHeight="1" x14ac:dyDescent="0.35">
      <c r="A105" s="51"/>
      <c r="B105" s="51"/>
      <c r="C105" s="51"/>
      <c r="D105" s="51"/>
      <c r="E105" s="51"/>
      <c r="F105" s="51"/>
      <c r="G105" s="51"/>
      <c r="H105" s="52" t="str">
        <f t="shared" si="7"/>
        <v>BCEU-rural-residential-lighting</v>
      </c>
      <c r="I105" s="63" t="s">
        <v>536</v>
      </c>
      <c r="J105" s="18" t="s">
        <v>93</v>
      </c>
      <c r="K105" s="104">
        <f>IFERROR('RMI-data'!K101/SUMIFS('RMI-data'!K:K,'RMI-data'!$J:$J,$J105,'RMI-data'!$I:$I,$I105),0)</f>
        <v>0</v>
      </c>
      <c r="L105" s="104">
        <f>IFERROR('RMI-data'!L101/SUMIFS('RMI-data'!L:L,'RMI-data'!$J:$J,$J105,'RMI-data'!$I:$I,$I105),0)</f>
        <v>0</v>
      </c>
      <c r="M105" s="104">
        <f>IFERROR('RMI-data'!M101/SUMIFS('RMI-data'!M:M,'RMI-data'!$J:$J,$J105,'RMI-data'!$I:$I,$I105),0)</f>
        <v>0</v>
      </c>
      <c r="N105" s="104">
        <f>IFERROR('RMI-data'!N101/SUMIFS('RMI-data'!N:N,'RMI-data'!$J:$J,$J105,'RMI-data'!$I:$I,$I105),0)</f>
        <v>0</v>
      </c>
      <c r="O105" s="104">
        <f>IFERROR('RMI-data'!O101/SUMIFS('RMI-data'!O:O,'RMI-data'!$J:$J,$J105,'RMI-data'!$I:$I,$I105),0)</f>
        <v>0</v>
      </c>
      <c r="P105" s="104">
        <f>IFERROR('RMI-data'!P101/SUMIFS('RMI-data'!P:P,'RMI-data'!$J:$J,$J105,'RMI-data'!$I:$I,$I105),0)</f>
        <v>0</v>
      </c>
      <c r="Q105" s="104">
        <f>IFERROR('RMI-data'!Q101/SUMIFS('RMI-data'!Q:Q,'RMI-data'!$J:$J,$J105,'RMI-data'!$I:$I,$I105),0)</f>
        <v>0</v>
      </c>
      <c r="R105" s="104">
        <f>IFERROR('RMI-data'!R101/SUMIFS('RMI-data'!R:R,'RMI-data'!$J:$J,$J105,'RMI-data'!$I:$I,$I105),0)</f>
        <v>0</v>
      </c>
      <c r="S105" s="104">
        <f>IFERROR('RMI-data'!S101/SUMIFS('RMI-data'!S:S,'RMI-data'!$J:$J,$J105,'RMI-data'!$I:$I,$I105),0)</f>
        <v>0</v>
      </c>
      <c r="T105" s="104">
        <f>IFERROR('RMI-data'!T101/SUMIFS('RMI-data'!T:T,'RMI-data'!$J:$J,$J105,'RMI-data'!$I:$I,$I105),0)</f>
        <v>0</v>
      </c>
      <c r="U105" s="104">
        <f>IFERROR('RMI-data'!U101/SUMIFS('RMI-data'!U:U,'RMI-data'!$J:$J,$J105,'RMI-data'!$I:$I,$I105),0)</f>
        <v>0</v>
      </c>
      <c r="V105" s="104">
        <f>IFERROR('RMI-data'!V101/SUMIFS('RMI-data'!V:V,'RMI-data'!$J:$J,$J105,'RMI-data'!$I:$I,$I105),0)</f>
        <v>0</v>
      </c>
      <c r="W105" s="104">
        <f>IFERROR('RMI-data'!W101/SUMIFS('RMI-data'!W:W,'RMI-data'!$J:$J,$J105,'RMI-data'!$I:$I,$I105),0)</f>
        <v>0</v>
      </c>
      <c r="X105" s="104">
        <f>IFERROR('RMI-data'!X101/SUMIFS('RMI-data'!X:X,'RMI-data'!$J:$J,$J105,'RMI-data'!$I:$I,$I105),0)</f>
        <v>0</v>
      </c>
      <c r="Y105" s="104">
        <f>IFERROR('RMI-data'!Y101/SUMIFS('RMI-data'!Y:Y,'RMI-data'!$J:$J,$J105,'RMI-data'!$I:$I,$I105),0)</f>
        <v>0</v>
      </c>
      <c r="Z105" s="104">
        <f>IFERROR('RMI-data'!Z101/SUMIFS('RMI-data'!Z:Z,'RMI-data'!$J:$J,$J105,'RMI-data'!$I:$I,$I105),0)</f>
        <v>0</v>
      </c>
      <c r="AA105" s="104">
        <f>IFERROR('RMI-data'!AA101/SUMIFS('RMI-data'!AA:AA,'RMI-data'!$J:$J,$J105,'RMI-data'!$I:$I,$I105),0)</f>
        <v>0</v>
      </c>
      <c r="AB105" s="104">
        <f>IFERROR('RMI-data'!AB101/SUMIFS('RMI-data'!AB:AB,'RMI-data'!$J:$J,$J105,'RMI-data'!$I:$I,$I105),0)</f>
        <v>0</v>
      </c>
      <c r="AC105" s="104">
        <f>IFERROR('RMI-data'!AC101/SUMIFS('RMI-data'!AC:AC,'RMI-data'!$J:$J,$J105,'RMI-data'!$I:$I,$I105),0)</f>
        <v>0</v>
      </c>
      <c r="AD105" s="104">
        <f>IFERROR('RMI-data'!AD101/SUMIFS('RMI-data'!AD:AD,'RMI-data'!$J:$J,$J105,'RMI-data'!$I:$I,$I105),0)</f>
        <v>0</v>
      </c>
      <c r="AE105" s="104">
        <f>IFERROR('RMI-data'!AE101/SUMIFS('RMI-data'!AE:AE,'RMI-data'!$J:$J,$J105,'RMI-data'!$I:$I,$I105),0)</f>
        <v>0</v>
      </c>
      <c r="AF105" s="104">
        <f>IFERROR('RMI-data'!AF101/SUMIFS('RMI-data'!AF:AF,'RMI-data'!$J:$J,$J105,'RMI-data'!$I:$I,$I105),0)</f>
        <v>0</v>
      </c>
      <c r="AG105" s="104">
        <f>IFERROR('RMI-data'!AG101/SUMIFS('RMI-data'!AG:AG,'RMI-data'!$J:$J,$J105,'RMI-data'!$I:$I,$I105),0)</f>
        <v>0</v>
      </c>
      <c r="AH105" s="104">
        <f>IFERROR('RMI-data'!AH101/SUMIFS('RMI-data'!AH:AH,'RMI-data'!$J:$J,$J105,'RMI-data'!$I:$I,$I105),0)</f>
        <v>0</v>
      </c>
      <c r="AI105" s="104">
        <f>IFERROR('RMI-data'!AI101/SUMIFS('RMI-data'!AI:AI,'RMI-data'!$J:$J,$J105,'RMI-data'!$I:$I,$I105),0)</f>
        <v>0</v>
      </c>
      <c r="AJ105" s="104">
        <f>IFERROR('RMI-data'!AJ101/SUMIFS('RMI-data'!AJ:AJ,'RMI-data'!$J:$J,$J105,'RMI-data'!$I:$I,$I105),0)</f>
        <v>0</v>
      </c>
      <c r="AK105" s="104">
        <f>IFERROR('RMI-data'!AK101/SUMIFS('RMI-data'!AK:AK,'RMI-data'!$J:$J,$J105,'RMI-data'!$I:$I,$I105),0)</f>
        <v>0</v>
      </c>
      <c r="AL105" s="104">
        <f>IFERROR('RMI-data'!AL101/SUMIFS('RMI-data'!AL:AL,'RMI-data'!$J:$J,$J105,'RMI-data'!$I:$I,$I105),0)</f>
        <v>0</v>
      </c>
      <c r="AM105" s="104">
        <f>IFERROR('RMI-data'!AM101/SUMIFS('RMI-data'!AM:AM,'RMI-data'!$J:$J,$J105,'RMI-data'!$I:$I,$I105),0)</f>
        <v>0</v>
      </c>
      <c r="AN105" s="104">
        <f>IFERROR('RMI-data'!AN101/SUMIFS('RMI-data'!AN:AN,'RMI-data'!$J:$J,$J105,'RMI-data'!$I:$I,$I105),0)</f>
        <v>0</v>
      </c>
      <c r="AO105" s="104">
        <f>IFERROR('RMI-data'!AO101/SUMIFS('RMI-data'!AO:AO,'RMI-data'!$J:$J,$J105,'RMI-data'!$I:$I,$I105),0)</f>
        <v>0</v>
      </c>
      <c r="AP105" s="104">
        <f>IFERROR('RMI-data'!AP101/SUMIFS('RMI-data'!AP:AP,'RMI-data'!$J:$J,$J105,'RMI-data'!$I:$I,$I105),0)</f>
        <v>0</v>
      </c>
    </row>
    <row r="106" spans="1:42" ht="15.75" customHeight="1" x14ac:dyDescent="0.35">
      <c r="A106" s="51"/>
      <c r="B106" s="51"/>
      <c r="C106" s="51"/>
      <c r="D106" s="51"/>
      <c r="E106" s="51"/>
      <c r="F106" s="51"/>
      <c r="G106" s="51"/>
      <c r="H106" s="52" t="str">
        <f t="shared" si="7"/>
        <v>BCEU-rural-residential-lighting</v>
      </c>
      <c r="I106" s="63" t="s">
        <v>536</v>
      </c>
      <c r="J106" s="18" t="s">
        <v>94</v>
      </c>
      <c r="K106" s="104">
        <f>IFERROR('RMI-data'!K102/SUMIFS('RMI-data'!K:K,'RMI-data'!$J:$J,$J106,'RMI-data'!$I:$I,$I106),0)</f>
        <v>0</v>
      </c>
      <c r="L106" s="104">
        <f>IFERROR('RMI-data'!L102/SUMIFS('RMI-data'!L:L,'RMI-data'!$J:$J,$J106,'RMI-data'!$I:$I,$I106),0)</f>
        <v>0</v>
      </c>
      <c r="M106" s="104">
        <f>IFERROR('RMI-data'!M102/SUMIFS('RMI-data'!M:M,'RMI-data'!$J:$J,$J106,'RMI-data'!$I:$I,$I106),0)</f>
        <v>0</v>
      </c>
      <c r="N106" s="104">
        <f>IFERROR('RMI-data'!N102/SUMIFS('RMI-data'!N:N,'RMI-data'!$J:$J,$J106,'RMI-data'!$I:$I,$I106),0)</f>
        <v>0</v>
      </c>
      <c r="O106" s="104">
        <f>IFERROR('RMI-data'!O102/SUMIFS('RMI-data'!O:O,'RMI-data'!$J:$J,$J106,'RMI-data'!$I:$I,$I106),0)</f>
        <v>0</v>
      </c>
      <c r="P106" s="104">
        <f>IFERROR('RMI-data'!P102/SUMIFS('RMI-data'!P:P,'RMI-data'!$J:$J,$J106,'RMI-data'!$I:$I,$I106),0)</f>
        <v>0</v>
      </c>
      <c r="Q106" s="104">
        <f>IFERROR('RMI-data'!Q102/SUMIFS('RMI-data'!Q:Q,'RMI-data'!$J:$J,$J106,'RMI-data'!$I:$I,$I106),0)</f>
        <v>0</v>
      </c>
      <c r="R106" s="104">
        <f>IFERROR('RMI-data'!R102/SUMIFS('RMI-data'!R:R,'RMI-data'!$J:$J,$J106,'RMI-data'!$I:$I,$I106),0)</f>
        <v>0</v>
      </c>
      <c r="S106" s="104">
        <f>IFERROR('RMI-data'!S102/SUMIFS('RMI-data'!S:S,'RMI-data'!$J:$J,$J106,'RMI-data'!$I:$I,$I106),0)</f>
        <v>0</v>
      </c>
      <c r="T106" s="104">
        <f>IFERROR('RMI-data'!T102/SUMIFS('RMI-data'!T:T,'RMI-data'!$J:$J,$J106,'RMI-data'!$I:$I,$I106),0)</f>
        <v>0</v>
      </c>
      <c r="U106" s="104">
        <f>IFERROR('RMI-data'!U102/SUMIFS('RMI-data'!U:U,'RMI-data'!$J:$J,$J106,'RMI-data'!$I:$I,$I106),0)</f>
        <v>0</v>
      </c>
      <c r="V106" s="104">
        <f>IFERROR('RMI-data'!V102/SUMIFS('RMI-data'!V:V,'RMI-data'!$J:$J,$J106,'RMI-data'!$I:$I,$I106),0)</f>
        <v>0</v>
      </c>
      <c r="W106" s="104">
        <f>IFERROR('RMI-data'!W102/SUMIFS('RMI-data'!W:W,'RMI-data'!$J:$J,$J106,'RMI-data'!$I:$I,$I106),0)</f>
        <v>0</v>
      </c>
      <c r="X106" s="104">
        <f>IFERROR('RMI-data'!X102/SUMIFS('RMI-data'!X:X,'RMI-data'!$J:$J,$J106,'RMI-data'!$I:$I,$I106),0)</f>
        <v>0</v>
      </c>
      <c r="Y106" s="104">
        <f>IFERROR('RMI-data'!Y102/SUMIFS('RMI-data'!Y:Y,'RMI-data'!$J:$J,$J106,'RMI-data'!$I:$I,$I106),0)</f>
        <v>0</v>
      </c>
      <c r="Z106" s="104">
        <f>IFERROR('RMI-data'!Z102/SUMIFS('RMI-data'!Z:Z,'RMI-data'!$J:$J,$J106,'RMI-data'!$I:$I,$I106),0)</f>
        <v>0</v>
      </c>
      <c r="AA106" s="104">
        <f>IFERROR('RMI-data'!AA102/SUMIFS('RMI-data'!AA:AA,'RMI-data'!$J:$J,$J106,'RMI-data'!$I:$I,$I106),0)</f>
        <v>0</v>
      </c>
      <c r="AB106" s="104">
        <f>IFERROR('RMI-data'!AB102/SUMIFS('RMI-data'!AB:AB,'RMI-data'!$J:$J,$J106,'RMI-data'!$I:$I,$I106),0)</f>
        <v>0</v>
      </c>
      <c r="AC106" s="104">
        <f>IFERROR('RMI-data'!AC102/SUMIFS('RMI-data'!AC:AC,'RMI-data'!$J:$J,$J106,'RMI-data'!$I:$I,$I106),0)</f>
        <v>0</v>
      </c>
      <c r="AD106" s="104">
        <f>IFERROR('RMI-data'!AD102/SUMIFS('RMI-data'!AD:AD,'RMI-data'!$J:$J,$J106,'RMI-data'!$I:$I,$I106),0)</f>
        <v>0</v>
      </c>
      <c r="AE106" s="104">
        <f>IFERROR('RMI-data'!AE102/SUMIFS('RMI-data'!AE:AE,'RMI-data'!$J:$J,$J106,'RMI-data'!$I:$I,$I106),0)</f>
        <v>0</v>
      </c>
      <c r="AF106" s="104">
        <f>IFERROR('RMI-data'!AF102/SUMIFS('RMI-data'!AF:AF,'RMI-data'!$J:$J,$J106,'RMI-data'!$I:$I,$I106),0)</f>
        <v>0</v>
      </c>
      <c r="AG106" s="104">
        <f>IFERROR('RMI-data'!AG102/SUMIFS('RMI-data'!AG:AG,'RMI-data'!$J:$J,$J106,'RMI-data'!$I:$I,$I106),0)</f>
        <v>0</v>
      </c>
      <c r="AH106" s="104">
        <f>IFERROR('RMI-data'!AH102/SUMIFS('RMI-data'!AH:AH,'RMI-data'!$J:$J,$J106,'RMI-data'!$I:$I,$I106),0)</f>
        <v>0</v>
      </c>
      <c r="AI106" s="104">
        <f>IFERROR('RMI-data'!AI102/SUMIFS('RMI-data'!AI:AI,'RMI-data'!$J:$J,$J106,'RMI-data'!$I:$I,$I106),0)</f>
        <v>0</v>
      </c>
      <c r="AJ106" s="104">
        <f>IFERROR('RMI-data'!AJ102/SUMIFS('RMI-data'!AJ:AJ,'RMI-data'!$J:$J,$J106,'RMI-data'!$I:$I,$I106),0)</f>
        <v>0</v>
      </c>
      <c r="AK106" s="104">
        <f>IFERROR('RMI-data'!AK102/SUMIFS('RMI-data'!AK:AK,'RMI-data'!$J:$J,$J106,'RMI-data'!$I:$I,$I106),0)</f>
        <v>0</v>
      </c>
      <c r="AL106" s="104">
        <f>IFERROR('RMI-data'!AL102/SUMIFS('RMI-data'!AL:AL,'RMI-data'!$J:$J,$J106,'RMI-data'!$I:$I,$I106),0)</f>
        <v>0</v>
      </c>
      <c r="AM106" s="104">
        <f>IFERROR('RMI-data'!AM102/SUMIFS('RMI-data'!AM:AM,'RMI-data'!$J:$J,$J106,'RMI-data'!$I:$I,$I106),0)</f>
        <v>0</v>
      </c>
      <c r="AN106" s="104">
        <f>IFERROR('RMI-data'!AN102/SUMIFS('RMI-data'!AN:AN,'RMI-data'!$J:$J,$J106,'RMI-data'!$I:$I,$I106),0)</f>
        <v>0</v>
      </c>
      <c r="AO106" s="104">
        <f>IFERROR('RMI-data'!AO102/SUMIFS('RMI-data'!AO:AO,'RMI-data'!$J:$J,$J106,'RMI-data'!$I:$I,$I106),0)</f>
        <v>0</v>
      </c>
      <c r="AP106" s="104">
        <f>IFERROR('RMI-data'!AP102/SUMIFS('RMI-data'!AP:AP,'RMI-data'!$J:$J,$J106,'RMI-data'!$I:$I,$I106),0)</f>
        <v>0</v>
      </c>
    </row>
    <row r="107" spans="1:42" ht="15.75" customHeight="1" x14ac:dyDescent="0.35">
      <c r="A107" s="51"/>
      <c r="B107" s="51"/>
      <c r="C107" s="51"/>
      <c r="D107" s="51"/>
      <c r="E107" s="51"/>
      <c r="F107" s="51"/>
      <c r="G107" s="51"/>
      <c r="H107" s="52" t="str">
        <f t="shared" si="7"/>
        <v>BCEU-rural-residential-lighting</v>
      </c>
      <c r="I107" s="63" t="s">
        <v>536</v>
      </c>
      <c r="J107" s="18" t="s">
        <v>95</v>
      </c>
      <c r="K107" s="104">
        <f>IFERROR('RMI-data'!K103/SUMIFS('RMI-data'!K:K,'RMI-data'!$J:$J,$J107,'RMI-data'!$I:$I,$I107),0)</f>
        <v>0</v>
      </c>
      <c r="L107" s="104">
        <f>IFERROR('RMI-data'!L103/SUMIFS('RMI-data'!L:L,'RMI-data'!$J:$J,$J107,'RMI-data'!$I:$I,$I107),0)</f>
        <v>0</v>
      </c>
      <c r="M107" s="104">
        <f>IFERROR('RMI-data'!M103/SUMIFS('RMI-data'!M:M,'RMI-data'!$J:$J,$J107,'RMI-data'!$I:$I,$I107),0)</f>
        <v>0</v>
      </c>
      <c r="N107" s="104">
        <f>IFERROR('RMI-data'!N103/SUMIFS('RMI-data'!N:N,'RMI-data'!$J:$J,$J107,'RMI-data'!$I:$I,$I107),0)</f>
        <v>0</v>
      </c>
      <c r="O107" s="104">
        <f>IFERROR('RMI-data'!O103/SUMIFS('RMI-data'!O:O,'RMI-data'!$J:$J,$J107,'RMI-data'!$I:$I,$I107),0)</f>
        <v>0</v>
      </c>
      <c r="P107" s="104">
        <f>IFERROR('RMI-data'!P103/SUMIFS('RMI-data'!P:P,'RMI-data'!$J:$J,$J107,'RMI-data'!$I:$I,$I107),0)</f>
        <v>0</v>
      </c>
      <c r="Q107" s="104">
        <f>IFERROR('RMI-data'!Q103/SUMIFS('RMI-data'!Q:Q,'RMI-data'!$J:$J,$J107,'RMI-data'!$I:$I,$I107),0)</f>
        <v>0</v>
      </c>
      <c r="R107" s="104">
        <f>IFERROR('RMI-data'!R103/SUMIFS('RMI-data'!R:R,'RMI-data'!$J:$J,$J107,'RMI-data'!$I:$I,$I107),0)</f>
        <v>0</v>
      </c>
      <c r="S107" s="104">
        <f>IFERROR('RMI-data'!S103/SUMIFS('RMI-data'!S:S,'RMI-data'!$J:$J,$J107,'RMI-data'!$I:$I,$I107),0)</f>
        <v>0</v>
      </c>
      <c r="T107" s="104">
        <f>IFERROR('RMI-data'!T103/SUMIFS('RMI-data'!T:T,'RMI-data'!$J:$J,$J107,'RMI-data'!$I:$I,$I107),0)</f>
        <v>0</v>
      </c>
      <c r="U107" s="104">
        <f>IFERROR('RMI-data'!U103/SUMIFS('RMI-data'!U:U,'RMI-data'!$J:$J,$J107,'RMI-data'!$I:$I,$I107),0)</f>
        <v>0</v>
      </c>
      <c r="V107" s="104">
        <f>IFERROR('RMI-data'!V103/SUMIFS('RMI-data'!V:V,'RMI-data'!$J:$J,$J107,'RMI-data'!$I:$I,$I107),0)</f>
        <v>0</v>
      </c>
      <c r="W107" s="104">
        <f>IFERROR('RMI-data'!W103/SUMIFS('RMI-data'!W:W,'RMI-data'!$J:$J,$J107,'RMI-data'!$I:$I,$I107),0)</f>
        <v>0</v>
      </c>
      <c r="X107" s="104">
        <f>IFERROR('RMI-data'!X103/SUMIFS('RMI-data'!X:X,'RMI-data'!$J:$J,$J107,'RMI-data'!$I:$I,$I107),0)</f>
        <v>0</v>
      </c>
      <c r="Y107" s="104">
        <f>IFERROR('RMI-data'!Y103/SUMIFS('RMI-data'!Y:Y,'RMI-data'!$J:$J,$J107,'RMI-data'!$I:$I,$I107),0)</f>
        <v>0</v>
      </c>
      <c r="Z107" s="104">
        <f>IFERROR('RMI-data'!Z103/SUMIFS('RMI-data'!Z:Z,'RMI-data'!$J:$J,$J107,'RMI-data'!$I:$I,$I107),0)</f>
        <v>0</v>
      </c>
      <c r="AA107" s="104">
        <f>IFERROR('RMI-data'!AA103/SUMIFS('RMI-data'!AA:AA,'RMI-data'!$J:$J,$J107,'RMI-data'!$I:$I,$I107),0)</f>
        <v>0</v>
      </c>
      <c r="AB107" s="104">
        <f>IFERROR('RMI-data'!AB103/SUMIFS('RMI-data'!AB:AB,'RMI-data'!$J:$J,$J107,'RMI-data'!$I:$I,$I107),0)</f>
        <v>0</v>
      </c>
      <c r="AC107" s="104">
        <f>IFERROR('RMI-data'!AC103/SUMIFS('RMI-data'!AC:AC,'RMI-data'!$J:$J,$J107,'RMI-data'!$I:$I,$I107),0)</f>
        <v>0</v>
      </c>
      <c r="AD107" s="104">
        <f>IFERROR('RMI-data'!AD103/SUMIFS('RMI-data'!AD:AD,'RMI-data'!$J:$J,$J107,'RMI-data'!$I:$I,$I107),0)</f>
        <v>0</v>
      </c>
      <c r="AE107" s="104">
        <f>IFERROR('RMI-data'!AE103/SUMIFS('RMI-data'!AE:AE,'RMI-data'!$J:$J,$J107,'RMI-data'!$I:$I,$I107),0)</f>
        <v>0</v>
      </c>
      <c r="AF107" s="104">
        <f>IFERROR('RMI-data'!AF103/SUMIFS('RMI-data'!AF:AF,'RMI-data'!$J:$J,$J107,'RMI-data'!$I:$I,$I107),0)</f>
        <v>0</v>
      </c>
      <c r="AG107" s="104">
        <f>IFERROR('RMI-data'!AG103/SUMIFS('RMI-data'!AG:AG,'RMI-data'!$J:$J,$J107,'RMI-data'!$I:$I,$I107),0)</f>
        <v>0</v>
      </c>
      <c r="AH107" s="104">
        <f>IFERROR('RMI-data'!AH103/SUMIFS('RMI-data'!AH:AH,'RMI-data'!$J:$J,$J107,'RMI-data'!$I:$I,$I107),0)</f>
        <v>0</v>
      </c>
      <c r="AI107" s="104">
        <f>IFERROR('RMI-data'!AI103/SUMIFS('RMI-data'!AI:AI,'RMI-data'!$J:$J,$J107,'RMI-data'!$I:$I,$I107),0)</f>
        <v>0</v>
      </c>
      <c r="AJ107" s="104">
        <f>IFERROR('RMI-data'!AJ103/SUMIFS('RMI-data'!AJ:AJ,'RMI-data'!$J:$J,$J107,'RMI-data'!$I:$I,$I107),0)</f>
        <v>0</v>
      </c>
      <c r="AK107" s="104">
        <f>IFERROR('RMI-data'!AK103/SUMIFS('RMI-data'!AK:AK,'RMI-data'!$J:$J,$J107,'RMI-data'!$I:$I,$I107),0)</f>
        <v>0</v>
      </c>
      <c r="AL107" s="104">
        <f>IFERROR('RMI-data'!AL103/SUMIFS('RMI-data'!AL:AL,'RMI-data'!$J:$J,$J107,'RMI-data'!$I:$I,$I107),0)</f>
        <v>0</v>
      </c>
      <c r="AM107" s="104">
        <f>IFERROR('RMI-data'!AM103/SUMIFS('RMI-data'!AM:AM,'RMI-data'!$J:$J,$J107,'RMI-data'!$I:$I,$I107),0)</f>
        <v>0</v>
      </c>
      <c r="AN107" s="104">
        <f>IFERROR('RMI-data'!AN103/SUMIFS('RMI-data'!AN:AN,'RMI-data'!$J:$J,$J107,'RMI-data'!$I:$I,$I107),0)</f>
        <v>0</v>
      </c>
      <c r="AO107" s="104">
        <f>IFERROR('RMI-data'!AO103/SUMIFS('RMI-data'!AO:AO,'RMI-data'!$J:$J,$J107,'RMI-data'!$I:$I,$I107),0)</f>
        <v>0</v>
      </c>
      <c r="AP107" s="104">
        <f>IFERROR('RMI-data'!AP103/SUMIFS('RMI-data'!AP:AP,'RMI-data'!$J:$J,$J107,'RMI-data'!$I:$I,$I107),0)</f>
        <v>0</v>
      </c>
    </row>
    <row r="108" spans="1:42" ht="15.75" customHeight="1" x14ac:dyDescent="0.35">
      <c r="A108" s="51"/>
      <c r="B108" s="51"/>
      <c r="C108" s="51"/>
      <c r="D108" s="51"/>
      <c r="E108" s="51"/>
      <c r="F108" s="51"/>
      <c r="G108" s="51"/>
      <c r="H108" s="52" t="str">
        <f t="shared" si="7"/>
        <v>BCEU-rural-residential-lighting</v>
      </c>
      <c r="I108" s="63" t="s">
        <v>536</v>
      </c>
      <c r="J108" s="18" t="s">
        <v>96</v>
      </c>
      <c r="K108" s="104">
        <f>IFERROR('RMI-data'!K104/SUMIFS('RMI-data'!K:K,'RMI-data'!$J:$J,$J108,'RMI-data'!$I:$I,$I108),0)</f>
        <v>0</v>
      </c>
      <c r="L108" s="104">
        <f>IFERROR('RMI-data'!L104/SUMIFS('RMI-data'!L:L,'RMI-data'!$J:$J,$J108,'RMI-data'!$I:$I,$I108),0)</f>
        <v>0</v>
      </c>
      <c r="M108" s="104">
        <f>IFERROR('RMI-data'!M104/SUMIFS('RMI-data'!M:M,'RMI-data'!$J:$J,$J108,'RMI-data'!$I:$I,$I108),0)</f>
        <v>0</v>
      </c>
      <c r="N108" s="104">
        <f>IFERROR('RMI-data'!N104/SUMIFS('RMI-data'!N:N,'RMI-data'!$J:$J,$J108,'RMI-data'!$I:$I,$I108),0)</f>
        <v>0</v>
      </c>
      <c r="O108" s="104">
        <f>IFERROR('RMI-data'!O104/SUMIFS('RMI-data'!O:O,'RMI-data'!$J:$J,$J108,'RMI-data'!$I:$I,$I108),0)</f>
        <v>0</v>
      </c>
      <c r="P108" s="104">
        <f>IFERROR('RMI-data'!P104/SUMIFS('RMI-data'!P:P,'RMI-data'!$J:$J,$J108,'RMI-data'!$I:$I,$I108),0)</f>
        <v>0</v>
      </c>
      <c r="Q108" s="104">
        <f>IFERROR('RMI-data'!Q104/SUMIFS('RMI-data'!Q:Q,'RMI-data'!$J:$J,$J108,'RMI-data'!$I:$I,$I108),0)</f>
        <v>0</v>
      </c>
      <c r="R108" s="104">
        <f>IFERROR('RMI-data'!R104/SUMIFS('RMI-data'!R:R,'RMI-data'!$J:$J,$J108,'RMI-data'!$I:$I,$I108),0)</f>
        <v>0</v>
      </c>
      <c r="S108" s="104">
        <f>IFERROR('RMI-data'!S104/SUMIFS('RMI-data'!S:S,'RMI-data'!$J:$J,$J108,'RMI-data'!$I:$I,$I108),0)</f>
        <v>0</v>
      </c>
      <c r="T108" s="104">
        <f>IFERROR('RMI-data'!T104/SUMIFS('RMI-data'!T:T,'RMI-data'!$J:$J,$J108,'RMI-data'!$I:$I,$I108),0)</f>
        <v>0</v>
      </c>
      <c r="U108" s="104">
        <f>IFERROR('RMI-data'!U104/SUMIFS('RMI-data'!U:U,'RMI-data'!$J:$J,$J108,'RMI-data'!$I:$I,$I108),0)</f>
        <v>0</v>
      </c>
      <c r="V108" s="104">
        <f>IFERROR('RMI-data'!V104/SUMIFS('RMI-data'!V:V,'RMI-data'!$J:$J,$J108,'RMI-data'!$I:$I,$I108),0)</f>
        <v>0</v>
      </c>
      <c r="W108" s="104">
        <f>IFERROR('RMI-data'!W104/SUMIFS('RMI-data'!W:W,'RMI-data'!$J:$J,$J108,'RMI-data'!$I:$I,$I108),0)</f>
        <v>0</v>
      </c>
      <c r="X108" s="104">
        <f>IFERROR('RMI-data'!X104/SUMIFS('RMI-data'!X:X,'RMI-data'!$J:$J,$J108,'RMI-data'!$I:$I,$I108),0)</f>
        <v>0</v>
      </c>
      <c r="Y108" s="104">
        <f>IFERROR('RMI-data'!Y104/SUMIFS('RMI-data'!Y:Y,'RMI-data'!$J:$J,$J108,'RMI-data'!$I:$I,$I108),0)</f>
        <v>0</v>
      </c>
      <c r="Z108" s="104">
        <f>IFERROR('RMI-data'!Z104/SUMIFS('RMI-data'!Z:Z,'RMI-data'!$J:$J,$J108,'RMI-data'!$I:$I,$I108),0)</f>
        <v>0</v>
      </c>
      <c r="AA108" s="104">
        <f>IFERROR('RMI-data'!AA104/SUMIFS('RMI-data'!AA:AA,'RMI-data'!$J:$J,$J108,'RMI-data'!$I:$I,$I108),0)</f>
        <v>0</v>
      </c>
      <c r="AB108" s="104">
        <f>IFERROR('RMI-data'!AB104/SUMIFS('RMI-data'!AB:AB,'RMI-data'!$J:$J,$J108,'RMI-data'!$I:$I,$I108),0)</f>
        <v>0</v>
      </c>
      <c r="AC108" s="104">
        <f>IFERROR('RMI-data'!AC104/SUMIFS('RMI-data'!AC:AC,'RMI-data'!$J:$J,$J108,'RMI-data'!$I:$I,$I108),0)</f>
        <v>0</v>
      </c>
      <c r="AD108" s="104">
        <f>IFERROR('RMI-data'!AD104/SUMIFS('RMI-data'!AD:AD,'RMI-data'!$J:$J,$J108,'RMI-data'!$I:$I,$I108),0)</f>
        <v>0</v>
      </c>
      <c r="AE108" s="104">
        <f>IFERROR('RMI-data'!AE104/SUMIFS('RMI-data'!AE:AE,'RMI-data'!$J:$J,$J108,'RMI-data'!$I:$I,$I108),0)</f>
        <v>0</v>
      </c>
      <c r="AF108" s="104">
        <f>IFERROR('RMI-data'!AF104/SUMIFS('RMI-data'!AF:AF,'RMI-data'!$J:$J,$J108,'RMI-data'!$I:$I,$I108),0)</f>
        <v>0</v>
      </c>
      <c r="AG108" s="104">
        <f>IFERROR('RMI-data'!AG104/SUMIFS('RMI-data'!AG:AG,'RMI-data'!$J:$J,$J108,'RMI-data'!$I:$I,$I108),0)</f>
        <v>0</v>
      </c>
      <c r="AH108" s="104">
        <f>IFERROR('RMI-data'!AH104/SUMIFS('RMI-data'!AH:AH,'RMI-data'!$J:$J,$J108,'RMI-data'!$I:$I,$I108),0)</f>
        <v>0</v>
      </c>
      <c r="AI108" s="104">
        <f>IFERROR('RMI-data'!AI104/SUMIFS('RMI-data'!AI:AI,'RMI-data'!$J:$J,$J108,'RMI-data'!$I:$I,$I108),0)</f>
        <v>0</v>
      </c>
      <c r="AJ108" s="104">
        <f>IFERROR('RMI-data'!AJ104/SUMIFS('RMI-data'!AJ:AJ,'RMI-data'!$J:$J,$J108,'RMI-data'!$I:$I,$I108),0)</f>
        <v>0</v>
      </c>
      <c r="AK108" s="104">
        <f>IFERROR('RMI-data'!AK104/SUMIFS('RMI-data'!AK:AK,'RMI-data'!$J:$J,$J108,'RMI-data'!$I:$I,$I108),0)</f>
        <v>0</v>
      </c>
      <c r="AL108" s="104">
        <f>IFERROR('RMI-data'!AL104/SUMIFS('RMI-data'!AL:AL,'RMI-data'!$J:$J,$J108,'RMI-data'!$I:$I,$I108),0)</f>
        <v>0</v>
      </c>
      <c r="AM108" s="104">
        <f>IFERROR('RMI-data'!AM104/SUMIFS('RMI-data'!AM:AM,'RMI-data'!$J:$J,$J108,'RMI-data'!$I:$I,$I108),0)</f>
        <v>0</v>
      </c>
      <c r="AN108" s="104">
        <f>IFERROR('RMI-data'!AN104/SUMIFS('RMI-data'!AN:AN,'RMI-data'!$J:$J,$J108,'RMI-data'!$I:$I,$I108),0)</f>
        <v>0</v>
      </c>
      <c r="AO108" s="104">
        <f>IFERROR('RMI-data'!AO104/SUMIFS('RMI-data'!AO:AO,'RMI-data'!$J:$J,$J108,'RMI-data'!$I:$I,$I108),0)</f>
        <v>0</v>
      </c>
      <c r="AP108" s="104">
        <f>IFERROR('RMI-data'!AP104/SUMIFS('RMI-data'!AP:AP,'RMI-data'!$J:$J,$J108,'RMI-data'!$I:$I,$I108),0)</f>
        <v>0</v>
      </c>
    </row>
    <row r="109" spans="1:42" ht="15.75" customHeight="1" x14ac:dyDescent="0.35">
      <c r="A109" s="51"/>
      <c r="B109" s="51"/>
      <c r="C109" s="51"/>
      <c r="D109" s="51"/>
      <c r="E109" s="51"/>
      <c r="F109" s="51"/>
      <c r="G109" s="51"/>
      <c r="H109" s="52" t="str">
        <f t="shared" si="7"/>
        <v>BCEU-rural-residential-lighting</v>
      </c>
      <c r="I109" s="63" t="s">
        <v>536</v>
      </c>
      <c r="J109" s="51"/>
      <c r="K109" s="51"/>
      <c r="L109" s="51"/>
      <c r="M109" s="51"/>
      <c r="N109" s="51"/>
      <c r="AO109" s="51"/>
      <c r="AP109" s="51"/>
    </row>
    <row r="110" spans="1:42" ht="15.75" customHeight="1" x14ac:dyDescent="0.35">
      <c r="A110" s="51"/>
      <c r="B110" s="51"/>
      <c r="C110" s="51"/>
      <c r="D110" s="51"/>
      <c r="E110" s="51"/>
      <c r="F110" s="51"/>
      <c r="G110" s="51"/>
      <c r="H110" s="18" t="s">
        <v>506</v>
      </c>
      <c r="I110" s="63" t="s">
        <v>536</v>
      </c>
      <c r="J110" s="51"/>
      <c r="K110" s="51"/>
      <c r="L110" s="51"/>
      <c r="M110" s="51"/>
      <c r="N110" s="51"/>
      <c r="AO110" s="51"/>
      <c r="AP110" s="51"/>
    </row>
    <row r="111" spans="1:42" ht="15.75" customHeight="1" x14ac:dyDescent="0.35">
      <c r="A111" s="51"/>
      <c r="B111" s="51"/>
      <c r="C111" s="51"/>
      <c r="D111" s="51"/>
      <c r="E111" s="51"/>
      <c r="F111" s="51"/>
      <c r="G111" s="51"/>
      <c r="H111" s="51" t="str">
        <f>H110</f>
        <v>BCEU-rural-residential-appl</v>
      </c>
      <c r="I111" s="63" t="s">
        <v>536</v>
      </c>
      <c r="J111" s="18" t="s">
        <v>1</v>
      </c>
      <c r="K111" s="18">
        <v>2019</v>
      </c>
      <c r="L111" s="18">
        <v>2020</v>
      </c>
      <c r="M111" s="18">
        <v>2021</v>
      </c>
      <c r="N111" s="18">
        <v>2022</v>
      </c>
      <c r="O111" s="18">
        <v>2023</v>
      </c>
      <c r="P111" s="18">
        <v>2024</v>
      </c>
      <c r="Q111" s="18">
        <v>2025</v>
      </c>
      <c r="R111" s="18">
        <v>2026</v>
      </c>
      <c r="S111" s="18">
        <v>2027</v>
      </c>
      <c r="T111" s="18">
        <v>2028</v>
      </c>
      <c r="U111" s="18">
        <v>2029</v>
      </c>
      <c r="V111" s="18">
        <v>2030</v>
      </c>
      <c r="W111" s="18">
        <v>2031</v>
      </c>
      <c r="X111" s="18">
        <v>2032</v>
      </c>
      <c r="Y111" s="18">
        <v>2033</v>
      </c>
      <c r="Z111" s="18">
        <v>2034</v>
      </c>
      <c r="AA111" s="18">
        <v>2035</v>
      </c>
      <c r="AB111" s="18">
        <v>2036</v>
      </c>
      <c r="AC111" s="18">
        <v>2037</v>
      </c>
      <c r="AD111" s="18">
        <v>2038</v>
      </c>
      <c r="AE111" s="18">
        <v>2039</v>
      </c>
      <c r="AF111" s="18">
        <v>2040</v>
      </c>
      <c r="AG111" s="18">
        <v>2041</v>
      </c>
      <c r="AH111" s="18">
        <v>2042</v>
      </c>
      <c r="AI111" s="18">
        <v>2043</v>
      </c>
      <c r="AJ111" s="18">
        <v>2044</v>
      </c>
      <c r="AK111" s="18">
        <v>2045</v>
      </c>
      <c r="AL111" s="18">
        <v>2046</v>
      </c>
      <c r="AM111" s="18">
        <v>2047</v>
      </c>
      <c r="AN111" s="18">
        <v>2048</v>
      </c>
      <c r="AO111" s="18">
        <v>2049</v>
      </c>
      <c r="AP111" s="18">
        <v>2050</v>
      </c>
    </row>
    <row r="112" spans="1:42" ht="15.75" customHeight="1" x14ac:dyDescent="0.35">
      <c r="A112" s="51"/>
      <c r="B112" s="52" t="s">
        <v>483</v>
      </c>
      <c r="C112" s="52" t="s">
        <v>484</v>
      </c>
      <c r="D112" s="52" t="s">
        <v>485</v>
      </c>
      <c r="E112" s="52" t="s">
        <v>486</v>
      </c>
      <c r="F112" s="52" t="s">
        <v>487</v>
      </c>
      <c r="G112" s="52" t="s">
        <v>488</v>
      </c>
      <c r="H112" s="52" t="str">
        <f>H111</f>
        <v>BCEU-rural-residential-appl</v>
      </c>
      <c r="I112" s="63" t="s">
        <v>536</v>
      </c>
      <c r="J112" s="18" t="s">
        <v>2</v>
      </c>
      <c r="K112" s="104">
        <f>IFERROR('RMI-data'!K108/SUMIFS('RMI-data'!K:K,'RMI-data'!$J:$J,$J112,'RMI-data'!$I:$I,$I112),0)</f>
        <v>1.5273678319746357E-2</v>
      </c>
      <c r="L112" s="104">
        <f>IFERROR('RMI-data'!L108/SUMIFS('RMI-data'!L:L,'RMI-data'!$J:$J,$J112,'RMI-data'!$I:$I,$I112),0)</f>
        <v>1.5459621977160628E-2</v>
      </c>
      <c r="M112" s="104">
        <f>IFERROR('RMI-data'!M108/SUMIFS('RMI-data'!M:M,'RMI-data'!$J:$J,$J112,'RMI-data'!$I:$I,$I112),0)</f>
        <v>1.5600344457688424E-2</v>
      </c>
      <c r="N112" s="104">
        <f>IFERROR('RMI-data'!N108/SUMIFS('RMI-data'!N:N,'RMI-data'!$J:$J,$J112,'RMI-data'!$I:$I,$I112),0)</f>
        <v>1.5732689330029099E-2</v>
      </c>
      <c r="O112" s="104">
        <f>IFERROR('RMI-data'!O108/SUMIFS('RMI-data'!O:O,'RMI-data'!$J:$J,$J112,'RMI-data'!$I:$I,$I112),0)</f>
        <v>1.5928710891290696E-2</v>
      </c>
      <c r="P112" s="104">
        <f>IFERROR('RMI-data'!P108/SUMIFS('RMI-data'!P:P,'RMI-data'!$J:$J,$J112,'RMI-data'!$I:$I,$I112),0)</f>
        <v>1.6078311296600849E-2</v>
      </c>
      <c r="Q112" s="104">
        <f>IFERROR('RMI-data'!Q108/SUMIFS('RMI-data'!Q:Q,'RMI-data'!$J:$J,$J112,'RMI-data'!$I:$I,$I112),0)</f>
        <v>1.621800528780214E-2</v>
      </c>
      <c r="R112" s="104">
        <f>IFERROR('RMI-data'!R108/SUMIFS('RMI-data'!R:R,'RMI-data'!$J:$J,$J112,'RMI-data'!$I:$I,$I112),0)</f>
        <v>1.6389092246770043E-2</v>
      </c>
      <c r="S112" s="104">
        <f>IFERROR('RMI-data'!S108/SUMIFS('RMI-data'!S:S,'RMI-data'!$J:$J,$J112,'RMI-data'!$I:$I,$I112),0)</f>
        <v>1.6557574666943936E-2</v>
      </c>
      <c r="T112" s="104">
        <f>IFERROR('RMI-data'!T108/SUMIFS('RMI-data'!T:T,'RMI-data'!$J:$J,$J112,'RMI-data'!$I:$I,$I112),0)</f>
        <v>1.6716677684217602E-2</v>
      </c>
      <c r="U112" s="104">
        <f>IFERROR('RMI-data'!U108/SUMIFS('RMI-data'!U:U,'RMI-data'!$J:$J,$J112,'RMI-data'!$I:$I,$I112),0)</f>
        <v>1.6877125436439669E-2</v>
      </c>
      <c r="V112" s="104">
        <f>IFERROR('RMI-data'!V108/SUMIFS('RMI-data'!V:V,'RMI-data'!$J:$J,$J112,'RMI-data'!$I:$I,$I112),0)</f>
        <v>1.7064684139682394E-2</v>
      </c>
      <c r="W112" s="104">
        <f>IFERROR('RMI-data'!W108/SUMIFS('RMI-data'!W:W,'RMI-data'!$J:$J,$J112,'RMI-data'!$I:$I,$I112),0)</f>
        <v>1.7278290858938138E-2</v>
      </c>
      <c r="X112" s="104">
        <f>IFERROR('RMI-data'!X108/SUMIFS('RMI-data'!X:X,'RMI-data'!$J:$J,$J112,'RMI-data'!$I:$I,$I112),0)</f>
        <v>1.7506334630339033E-2</v>
      </c>
      <c r="Y112" s="104">
        <f>IFERROR('RMI-data'!Y108/SUMIFS('RMI-data'!Y:Y,'RMI-data'!$J:$J,$J112,'RMI-data'!$I:$I,$I112),0)</f>
        <v>1.7728588548257124E-2</v>
      </c>
      <c r="Z112" s="104">
        <f>IFERROR('RMI-data'!Z108/SUMIFS('RMI-data'!Z:Z,'RMI-data'!$J:$J,$J112,'RMI-data'!$I:$I,$I112),0)</f>
        <v>1.7953726472712095E-2</v>
      </c>
      <c r="AA112" s="104">
        <f>IFERROR('RMI-data'!AA108/SUMIFS('RMI-data'!AA:AA,'RMI-data'!$J:$J,$J112,'RMI-data'!$I:$I,$I112),0)</f>
        <v>1.8181025736779769E-2</v>
      </c>
      <c r="AB112" s="104">
        <f>IFERROR('RMI-data'!AB108/SUMIFS('RMI-data'!AB:AB,'RMI-data'!$J:$J,$J112,'RMI-data'!$I:$I,$I112),0)</f>
        <v>1.8421121675030391E-2</v>
      </c>
      <c r="AC112" s="104">
        <f>IFERROR('RMI-data'!AC108/SUMIFS('RMI-data'!AC:AC,'RMI-data'!$J:$J,$J112,'RMI-data'!$I:$I,$I112),0)</f>
        <v>1.8669726144159023E-2</v>
      </c>
      <c r="AD112" s="104">
        <f>IFERROR('RMI-data'!AD108/SUMIFS('RMI-data'!AD:AD,'RMI-data'!$J:$J,$J112,'RMI-data'!$I:$I,$I112),0)</f>
        <v>1.8915517882940398E-2</v>
      </c>
      <c r="AE112" s="104">
        <f>IFERROR('RMI-data'!AE108/SUMIFS('RMI-data'!AE:AE,'RMI-data'!$J:$J,$J112,'RMI-data'!$I:$I,$I112),0)</f>
        <v>1.9175332900996687E-2</v>
      </c>
      <c r="AF112" s="104">
        <f>IFERROR('RMI-data'!AF108/SUMIFS('RMI-data'!AF:AF,'RMI-data'!$J:$J,$J112,'RMI-data'!$I:$I,$I112),0)</f>
        <v>1.9455636087896213E-2</v>
      </c>
      <c r="AG112" s="104">
        <f>IFERROR('RMI-data'!AG108/SUMIFS('RMI-data'!AG:AG,'RMI-data'!$J:$J,$J112,'RMI-data'!$I:$I,$I112),0)</f>
        <v>1.9770657209510142E-2</v>
      </c>
      <c r="AH112" s="104">
        <f>IFERROR('RMI-data'!AH108/SUMIFS('RMI-data'!AH:AH,'RMI-data'!$J:$J,$J112,'RMI-data'!$I:$I,$I112),0)</f>
        <v>2.0096057607432116E-2</v>
      </c>
      <c r="AI112" s="104">
        <f>IFERROR('RMI-data'!AI108/SUMIFS('RMI-data'!AI:AI,'RMI-data'!$J:$J,$J112,'RMI-data'!$I:$I,$I112),0)</f>
        <v>2.0426108468932992E-2</v>
      </c>
      <c r="AJ112" s="104">
        <f>IFERROR('RMI-data'!AJ108/SUMIFS('RMI-data'!AJ:AJ,'RMI-data'!$J:$J,$J112,'RMI-data'!$I:$I,$I112),0)</f>
        <v>2.0757029053475821E-2</v>
      </c>
      <c r="AK112" s="104">
        <f>IFERROR('RMI-data'!AK108/SUMIFS('RMI-data'!AK:AK,'RMI-data'!$J:$J,$J112,'RMI-data'!$I:$I,$I112),0)</f>
        <v>2.1090651342480213E-2</v>
      </c>
      <c r="AL112" s="104">
        <f>IFERROR('RMI-data'!AL108/SUMIFS('RMI-data'!AL:AL,'RMI-data'!$J:$J,$J112,'RMI-data'!$I:$I,$I112),0)</f>
        <v>2.1433710066729346E-2</v>
      </c>
      <c r="AM112" s="104">
        <f>IFERROR('RMI-data'!AM108/SUMIFS('RMI-data'!AM:AM,'RMI-data'!$J:$J,$J112,'RMI-data'!$I:$I,$I112),0)</f>
        <v>2.1785612732392743E-2</v>
      </c>
      <c r="AN112" s="104">
        <f>IFERROR('RMI-data'!AN108/SUMIFS('RMI-data'!AN:AN,'RMI-data'!$J:$J,$J112,'RMI-data'!$I:$I,$I112),0)</f>
        <v>2.1881507384989715E-2</v>
      </c>
      <c r="AO112" s="104">
        <f>IFERROR('RMI-data'!AO108/SUMIFS('RMI-data'!AO:AO,'RMI-data'!$J:$J,$J112,'RMI-data'!$I:$I,$I112),0)</f>
        <v>2.193744845022878E-2</v>
      </c>
      <c r="AP112" s="104">
        <f>IFERROR('RMI-data'!AP108/SUMIFS('RMI-data'!AP:AP,'RMI-data'!$J:$J,$J112,'RMI-data'!$I:$I,$I112),0)</f>
        <v>2.1996125747690522E-2</v>
      </c>
    </row>
    <row r="113" spans="1:42" ht="15.75" customHeight="1" x14ac:dyDescent="0.35">
      <c r="A113" s="51"/>
      <c r="B113" s="51"/>
      <c r="C113" s="51"/>
      <c r="D113" s="51"/>
      <c r="E113" s="51"/>
      <c r="F113" s="51"/>
      <c r="G113" s="51"/>
      <c r="H113" s="52" t="str">
        <f t="shared" ref="H113:H122" si="8">H112</f>
        <v>BCEU-rural-residential-appl</v>
      </c>
      <c r="I113" s="63" t="s">
        <v>536</v>
      </c>
      <c r="J113" s="18" t="s">
        <v>3</v>
      </c>
      <c r="K113" s="104">
        <f>IFERROR('RMI-data'!K109/SUMIFS('RMI-data'!K:K,'RMI-data'!$J:$J,$J113,'RMI-data'!$I:$I,$I113),0)</f>
        <v>0</v>
      </c>
      <c r="L113" s="104">
        <f>IFERROR('RMI-data'!L109/SUMIFS('RMI-data'!L:L,'RMI-data'!$J:$J,$J113,'RMI-data'!$I:$I,$I113),0)</f>
        <v>0</v>
      </c>
      <c r="M113" s="104">
        <f>IFERROR('RMI-data'!M109/SUMIFS('RMI-data'!M:M,'RMI-data'!$J:$J,$J113,'RMI-data'!$I:$I,$I113),0)</f>
        <v>0</v>
      </c>
      <c r="N113" s="104">
        <f>IFERROR('RMI-data'!N109/SUMIFS('RMI-data'!N:N,'RMI-data'!$J:$J,$J113,'RMI-data'!$I:$I,$I113),0)</f>
        <v>0</v>
      </c>
      <c r="O113" s="104">
        <f>IFERROR('RMI-data'!O109/SUMIFS('RMI-data'!O:O,'RMI-data'!$J:$J,$J113,'RMI-data'!$I:$I,$I113),0)</f>
        <v>0</v>
      </c>
      <c r="P113" s="104">
        <f>IFERROR('RMI-data'!P109/SUMIFS('RMI-data'!P:P,'RMI-data'!$J:$J,$J113,'RMI-data'!$I:$I,$I113),0)</f>
        <v>0</v>
      </c>
      <c r="Q113" s="104">
        <f>IFERROR('RMI-data'!Q109/SUMIFS('RMI-data'!Q:Q,'RMI-data'!$J:$J,$J113,'RMI-data'!$I:$I,$I113),0)</f>
        <v>0</v>
      </c>
      <c r="R113" s="104">
        <f>IFERROR('RMI-data'!R109/SUMIFS('RMI-data'!R:R,'RMI-data'!$J:$J,$J113,'RMI-data'!$I:$I,$I113),0)</f>
        <v>0</v>
      </c>
      <c r="S113" s="104">
        <f>IFERROR('RMI-data'!S109/SUMIFS('RMI-data'!S:S,'RMI-data'!$J:$J,$J113,'RMI-data'!$I:$I,$I113),0)</f>
        <v>0</v>
      </c>
      <c r="T113" s="104">
        <f>IFERROR('RMI-data'!T109/SUMIFS('RMI-data'!T:T,'RMI-data'!$J:$J,$J113,'RMI-data'!$I:$I,$I113),0)</f>
        <v>0</v>
      </c>
      <c r="U113" s="104">
        <f>IFERROR('RMI-data'!U109/SUMIFS('RMI-data'!U:U,'RMI-data'!$J:$J,$J113,'RMI-data'!$I:$I,$I113),0)</f>
        <v>0</v>
      </c>
      <c r="V113" s="104">
        <f>IFERROR('RMI-data'!V109/SUMIFS('RMI-data'!V:V,'RMI-data'!$J:$J,$J113,'RMI-data'!$I:$I,$I113),0)</f>
        <v>0</v>
      </c>
      <c r="W113" s="104">
        <f>IFERROR('RMI-data'!W109/SUMIFS('RMI-data'!W:W,'RMI-data'!$J:$J,$J113,'RMI-data'!$I:$I,$I113),0)</f>
        <v>0</v>
      </c>
      <c r="X113" s="104">
        <f>IFERROR('RMI-data'!X109/SUMIFS('RMI-data'!X:X,'RMI-data'!$J:$J,$J113,'RMI-data'!$I:$I,$I113),0)</f>
        <v>0</v>
      </c>
      <c r="Y113" s="104">
        <f>IFERROR('RMI-data'!Y109/SUMIFS('RMI-data'!Y:Y,'RMI-data'!$J:$J,$J113,'RMI-data'!$I:$I,$I113),0)</f>
        <v>0</v>
      </c>
      <c r="Z113" s="104">
        <f>IFERROR('RMI-data'!Z109/SUMIFS('RMI-data'!Z:Z,'RMI-data'!$J:$J,$J113,'RMI-data'!$I:$I,$I113),0)</f>
        <v>0</v>
      </c>
      <c r="AA113" s="104">
        <f>IFERROR('RMI-data'!AA109/SUMIFS('RMI-data'!AA:AA,'RMI-data'!$J:$J,$J113,'RMI-data'!$I:$I,$I113),0)</f>
        <v>0</v>
      </c>
      <c r="AB113" s="104">
        <f>IFERROR('RMI-data'!AB109/SUMIFS('RMI-data'!AB:AB,'RMI-data'!$J:$J,$J113,'RMI-data'!$I:$I,$I113),0)</f>
        <v>0</v>
      </c>
      <c r="AC113" s="104">
        <f>IFERROR('RMI-data'!AC109/SUMIFS('RMI-data'!AC:AC,'RMI-data'!$J:$J,$J113,'RMI-data'!$I:$I,$I113),0)</f>
        <v>0</v>
      </c>
      <c r="AD113" s="104">
        <f>IFERROR('RMI-data'!AD109/SUMIFS('RMI-data'!AD:AD,'RMI-data'!$J:$J,$J113,'RMI-data'!$I:$I,$I113),0)</f>
        <v>0</v>
      </c>
      <c r="AE113" s="104">
        <f>IFERROR('RMI-data'!AE109/SUMIFS('RMI-data'!AE:AE,'RMI-data'!$J:$J,$J113,'RMI-data'!$I:$I,$I113),0)</f>
        <v>0</v>
      </c>
      <c r="AF113" s="104">
        <f>IFERROR('RMI-data'!AF109/SUMIFS('RMI-data'!AF:AF,'RMI-data'!$J:$J,$J113,'RMI-data'!$I:$I,$I113),0)</f>
        <v>0</v>
      </c>
      <c r="AG113" s="104">
        <f>IFERROR('RMI-data'!AG109/SUMIFS('RMI-data'!AG:AG,'RMI-data'!$J:$J,$J113,'RMI-data'!$I:$I,$I113),0)</f>
        <v>0</v>
      </c>
      <c r="AH113" s="104">
        <f>IFERROR('RMI-data'!AH109/SUMIFS('RMI-data'!AH:AH,'RMI-data'!$J:$J,$J113,'RMI-data'!$I:$I,$I113),0)</f>
        <v>0</v>
      </c>
      <c r="AI113" s="104">
        <f>IFERROR('RMI-data'!AI109/SUMIFS('RMI-data'!AI:AI,'RMI-data'!$J:$J,$J113,'RMI-data'!$I:$I,$I113),0)</f>
        <v>0</v>
      </c>
      <c r="AJ113" s="104">
        <f>IFERROR('RMI-data'!AJ109/SUMIFS('RMI-data'!AJ:AJ,'RMI-data'!$J:$J,$J113,'RMI-data'!$I:$I,$I113),0)</f>
        <v>0</v>
      </c>
      <c r="AK113" s="104">
        <f>IFERROR('RMI-data'!AK109/SUMIFS('RMI-data'!AK:AK,'RMI-data'!$J:$J,$J113,'RMI-data'!$I:$I,$I113),0)</f>
        <v>0</v>
      </c>
      <c r="AL113" s="104">
        <f>IFERROR('RMI-data'!AL109/SUMIFS('RMI-data'!AL:AL,'RMI-data'!$J:$J,$J113,'RMI-data'!$I:$I,$I113),0)</f>
        <v>0</v>
      </c>
      <c r="AM113" s="104">
        <f>IFERROR('RMI-data'!AM109/SUMIFS('RMI-data'!AM:AM,'RMI-data'!$J:$J,$J113,'RMI-data'!$I:$I,$I113),0)</f>
        <v>0</v>
      </c>
      <c r="AN113" s="104">
        <f>IFERROR('RMI-data'!AN109/SUMIFS('RMI-data'!AN:AN,'RMI-data'!$J:$J,$J113,'RMI-data'!$I:$I,$I113),0)</f>
        <v>0</v>
      </c>
      <c r="AO113" s="104">
        <f>IFERROR('RMI-data'!AO109/SUMIFS('RMI-data'!AO:AO,'RMI-data'!$J:$J,$J113,'RMI-data'!$I:$I,$I113),0)</f>
        <v>0</v>
      </c>
      <c r="AP113" s="104">
        <f>IFERROR('RMI-data'!AP109/SUMIFS('RMI-data'!AP:AP,'RMI-data'!$J:$J,$J113,'RMI-data'!$I:$I,$I113),0)</f>
        <v>0</v>
      </c>
    </row>
    <row r="114" spans="1:42" ht="15.75" customHeight="1" x14ac:dyDescent="0.35">
      <c r="A114" s="51"/>
      <c r="B114" s="51"/>
      <c r="C114" s="51"/>
      <c r="D114" s="51"/>
      <c r="E114" s="51"/>
      <c r="F114" s="52" t="s">
        <v>490</v>
      </c>
      <c r="G114" s="52" t="s">
        <v>491</v>
      </c>
      <c r="H114" s="52" t="str">
        <f t="shared" si="8"/>
        <v>BCEU-rural-residential-appl</v>
      </c>
      <c r="I114" s="63" t="s">
        <v>536</v>
      </c>
      <c r="J114" s="18" t="s">
        <v>4</v>
      </c>
      <c r="K114" s="104">
        <f>IFERROR('RMI-data'!K110/SUMIFS('RMI-data'!K:K,'RMI-data'!$J:$J,$J114,'RMI-data'!$I:$I,$I114),0)</f>
        <v>2.6297459834684903E-2</v>
      </c>
      <c r="L114" s="104">
        <f>IFERROR('RMI-data'!L110/SUMIFS('RMI-data'!L:L,'RMI-data'!$J:$J,$J114,'RMI-data'!$I:$I,$I114),0)</f>
        <v>2.6237759785024142E-2</v>
      </c>
      <c r="M114" s="104">
        <f>IFERROR('RMI-data'!M110/SUMIFS('RMI-data'!M:M,'RMI-data'!$J:$J,$J114,'RMI-data'!$I:$I,$I114),0)</f>
        <v>2.6190835130876861E-2</v>
      </c>
      <c r="N114" s="104">
        <f>IFERROR('RMI-data'!N110/SUMIFS('RMI-data'!N:N,'RMI-data'!$J:$J,$J114,'RMI-data'!$I:$I,$I114),0)</f>
        <v>2.6167229869921777E-2</v>
      </c>
      <c r="O114" s="104">
        <f>IFERROR('RMI-data'!O110/SUMIFS('RMI-data'!O:O,'RMI-data'!$J:$J,$J114,'RMI-data'!$I:$I,$I114),0)</f>
        <v>2.6178119578080607E-2</v>
      </c>
      <c r="P114" s="104">
        <f>IFERROR('RMI-data'!P110/SUMIFS('RMI-data'!P:P,'RMI-data'!$J:$J,$J114,'RMI-data'!$I:$I,$I114),0)</f>
        <v>2.6197352163052315E-2</v>
      </c>
      <c r="Q114" s="104">
        <f>IFERROR('RMI-data'!Q110/SUMIFS('RMI-data'!Q:Q,'RMI-data'!$J:$J,$J114,'RMI-data'!$I:$I,$I114),0)</f>
        <v>2.6247087198177615E-2</v>
      </c>
      <c r="R114" s="104">
        <f>IFERROR('RMI-data'!R110/SUMIFS('RMI-data'!R:R,'RMI-data'!$J:$J,$J114,'RMI-data'!$I:$I,$I114),0)</f>
        <v>2.6323889059575365E-2</v>
      </c>
      <c r="S114" s="104">
        <f>IFERROR('RMI-data'!S110/SUMIFS('RMI-data'!S:S,'RMI-data'!$J:$J,$J114,'RMI-data'!$I:$I,$I114),0)</f>
        <v>2.6405452032625169E-2</v>
      </c>
      <c r="T114" s="104">
        <f>IFERROR('RMI-data'!T110/SUMIFS('RMI-data'!T:T,'RMI-data'!$J:$J,$J114,'RMI-data'!$I:$I,$I114),0)</f>
        <v>2.6499663122585233E-2</v>
      </c>
      <c r="U114" s="104">
        <f>IFERROR('RMI-data'!U110/SUMIFS('RMI-data'!U:U,'RMI-data'!$J:$J,$J114,'RMI-data'!$I:$I,$I114),0)</f>
        <v>2.6609849692054169E-2</v>
      </c>
      <c r="V114" s="104">
        <f>IFERROR('RMI-data'!V110/SUMIFS('RMI-data'!V:V,'RMI-data'!$J:$J,$J114,'RMI-data'!$I:$I,$I114),0)</f>
        <v>2.6710979151190233E-2</v>
      </c>
      <c r="W114" s="104">
        <f>IFERROR('RMI-data'!W110/SUMIFS('RMI-data'!W:W,'RMI-data'!$J:$J,$J114,'RMI-data'!$I:$I,$I114),0)</f>
        <v>2.6817349225310486E-2</v>
      </c>
      <c r="X114" s="104">
        <f>IFERROR('RMI-data'!X110/SUMIFS('RMI-data'!X:X,'RMI-data'!$J:$J,$J114,'RMI-data'!$I:$I,$I114),0)</f>
        <v>2.6917898869275109E-2</v>
      </c>
      <c r="Y114" s="104">
        <f>IFERROR('RMI-data'!Y110/SUMIFS('RMI-data'!Y:Y,'RMI-data'!$J:$J,$J114,'RMI-data'!$I:$I,$I114),0)</f>
        <v>2.7017495048004853E-2</v>
      </c>
      <c r="Z114" s="104">
        <f>IFERROR('RMI-data'!Z110/SUMIFS('RMI-data'!Z:Z,'RMI-data'!$J:$J,$J114,'RMI-data'!$I:$I,$I114),0)</f>
        <v>2.7094364307026095E-2</v>
      </c>
      <c r="AA114" s="104">
        <f>IFERROR('RMI-data'!AA110/SUMIFS('RMI-data'!AA:AA,'RMI-data'!$J:$J,$J114,'RMI-data'!$I:$I,$I114),0)</f>
        <v>2.7168457013665312E-2</v>
      </c>
      <c r="AB114" s="104">
        <f>IFERROR('RMI-data'!AB110/SUMIFS('RMI-data'!AB:AB,'RMI-data'!$J:$J,$J114,'RMI-data'!$I:$I,$I114),0)</f>
        <v>2.7240748996987273E-2</v>
      </c>
      <c r="AC114" s="104">
        <f>IFERROR('RMI-data'!AC110/SUMIFS('RMI-data'!AC:AC,'RMI-data'!$J:$J,$J114,'RMI-data'!$I:$I,$I114),0)</f>
        <v>2.7281487652529225E-2</v>
      </c>
      <c r="AD114" s="104">
        <f>IFERROR('RMI-data'!AD110/SUMIFS('RMI-data'!AD:AD,'RMI-data'!$J:$J,$J114,'RMI-data'!$I:$I,$I114),0)</f>
        <v>2.731163542372244E-2</v>
      </c>
      <c r="AE114" s="104">
        <f>IFERROR('RMI-data'!AE110/SUMIFS('RMI-data'!AE:AE,'RMI-data'!$J:$J,$J114,'RMI-data'!$I:$I,$I114),0)</f>
        <v>2.733508606127031E-2</v>
      </c>
      <c r="AF114" s="104">
        <f>IFERROR('RMI-data'!AF110/SUMIFS('RMI-data'!AF:AF,'RMI-data'!$J:$J,$J114,'RMI-data'!$I:$I,$I114),0)</f>
        <v>2.7343128418927221E-2</v>
      </c>
      <c r="AG114" s="104">
        <f>IFERROR('RMI-data'!AG110/SUMIFS('RMI-data'!AG:AG,'RMI-data'!$J:$J,$J114,'RMI-data'!$I:$I,$I114),0)</f>
        <v>2.7432543035415546E-2</v>
      </c>
      <c r="AH114" s="104">
        <f>IFERROR('RMI-data'!AH110/SUMIFS('RMI-data'!AH:AH,'RMI-data'!$J:$J,$J114,'RMI-data'!$I:$I,$I114),0)</f>
        <v>2.7512558099792948E-2</v>
      </c>
      <c r="AI114" s="104">
        <f>IFERROR('RMI-data'!AI110/SUMIFS('RMI-data'!AI:AI,'RMI-data'!$J:$J,$J114,'RMI-data'!$I:$I,$I114),0)</f>
        <v>2.7577603915516693E-2</v>
      </c>
      <c r="AJ114" s="104">
        <f>IFERROR('RMI-data'!AJ110/SUMIFS('RMI-data'!AJ:AJ,'RMI-data'!$J:$J,$J114,'RMI-data'!$I:$I,$I114),0)</f>
        <v>2.7645138584023728E-2</v>
      </c>
      <c r="AK114" s="104">
        <f>IFERROR('RMI-data'!AK110/SUMIFS('RMI-data'!AK:AK,'RMI-data'!$J:$J,$J114,'RMI-data'!$I:$I,$I114),0)</f>
        <v>2.7709585746260836E-2</v>
      </c>
      <c r="AL114" s="104">
        <f>IFERROR('RMI-data'!AL110/SUMIFS('RMI-data'!AL:AL,'RMI-data'!$J:$J,$J114,'RMI-data'!$I:$I,$I114),0)</f>
        <v>2.777310936068806E-2</v>
      </c>
      <c r="AM114" s="104">
        <f>IFERROR('RMI-data'!AM110/SUMIFS('RMI-data'!AM:AM,'RMI-data'!$J:$J,$J114,'RMI-data'!$I:$I,$I114),0)</f>
        <v>2.7838143937846196E-2</v>
      </c>
      <c r="AN114" s="104">
        <f>IFERROR('RMI-data'!AN110/SUMIFS('RMI-data'!AN:AN,'RMI-data'!$J:$J,$J114,'RMI-data'!$I:$I,$I114),0)</f>
        <v>2.7906031327684572E-2</v>
      </c>
      <c r="AO114" s="104">
        <f>IFERROR('RMI-data'!AO110/SUMIFS('RMI-data'!AO:AO,'RMI-data'!$J:$J,$J114,'RMI-data'!$I:$I,$I114),0)</f>
        <v>2.7977775553134143E-2</v>
      </c>
      <c r="AP114" s="104">
        <f>IFERROR('RMI-data'!AP110/SUMIFS('RMI-data'!AP:AP,'RMI-data'!$J:$J,$J114,'RMI-data'!$I:$I,$I114),0)</f>
        <v>2.8053928632935869E-2</v>
      </c>
    </row>
    <row r="115" spans="1:42" ht="15.75" customHeight="1" x14ac:dyDescent="0.35">
      <c r="A115" s="51"/>
      <c r="B115" s="51"/>
      <c r="C115" s="51"/>
      <c r="D115" s="51"/>
      <c r="E115" s="51"/>
      <c r="F115" s="51"/>
      <c r="G115" s="51"/>
      <c r="H115" s="52" t="str">
        <f t="shared" si="8"/>
        <v>BCEU-rural-residential-appl</v>
      </c>
      <c r="I115" s="63" t="s">
        <v>536</v>
      </c>
      <c r="J115" s="18" t="s">
        <v>5</v>
      </c>
      <c r="K115" s="104">
        <f>IFERROR('RMI-data'!K111/SUMIFS('RMI-data'!K:K,'RMI-data'!$J:$J,$J115,'RMI-data'!$I:$I,$I115),0)</f>
        <v>7.4622189516979239E-4</v>
      </c>
      <c r="L115" s="104">
        <f>IFERROR('RMI-data'!L111/SUMIFS('RMI-data'!L:L,'RMI-data'!$J:$J,$J115,'RMI-data'!$I:$I,$I115),0)</f>
        <v>6.8487760710217102E-4</v>
      </c>
      <c r="M115" s="104">
        <f>IFERROR('RMI-data'!M111/SUMIFS('RMI-data'!M:M,'RMI-data'!$J:$J,$J115,'RMI-data'!$I:$I,$I115),0)</f>
        <v>6.2830781770767288E-4</v>
      </c>
      <c r="N115" s="104">
        <f>IFERROR('RMI-data'!N111/SUMIFS('RMI-data'!N:N,'RMI-data'!$J:$J,$J115,'RMI-data'!$I:$I,$I115),0)</f>
        <v>5.7712386387802133E-4</v>
      </c>
      <c r="O115" s="104">
        <f>IFERROR('RMI-data'!O111/SUMIFS('RMI-data'!O:O,'RMI-data'!$J:$J,$J115,'RMI-data'!$I:$I,$I115),0)</f>
        <v>5.3221325922206441E-4</v>
      </c>
      <c r="P115" s="104">
        <f>IFERROR('RMI-data'!P111/SUMIFS('RMI-data'!P:P,'RMI-data'!$J:$J,$J115,'RMI-data'!$I:$I,$I115),0)</f>
        <v>4.9319250064577922E-4</v>
      </c>
      <c r="Q115" s="104">
        <f>IFERROR('RMI-data'!Q111/SUMIFS('RMI-data'!Q:Q,'RMI-data'!$J:$J,$J115,'RMI-data'!$I:$I,$I115),0)</f>
        <v>4.6161948410517779E-4</v>
      </c>
      <c r="R115" s="104">
        <f>IFERROR('RMI-data'!R111/SUMIFS('RMI-data'!R:R,'RMI-data'!$J:$J,$J115,'RMI-data'!$I:$I,$I115),0)</f>
        <v>4.3854818117943569E-4</v>
      </c>
      <c r="S115" s="104">
        <f>IFERROR('RMI-data'!S111/SUMIFS('RMI-data'!S:S,'RMI-data'!$J:$J,$J115,'RMI-data'!$I:$I,$I115),0)</f>
        <v>4.2392842269911601E-4</v>
      </c>
      <c r="T115" s="104">
        <f>IFERROR('RMI-data'!T111/SUMIFS('RMI-data'!T:T,'RMI-data'!$J:$J,$J115,'RMI-data'!$I:$I,$I115),0)</f>
        <v>4.187621659153987E-4</v>
      </c>
      <c r="U115" s="104">
        <f>IFERROR('RMI-data'!U111/SUMIFS('RMI-data'!U:U,'RMI-data'!$J:$J,$J115,'RMI-data'!$I:$I,$I115),0)</f>
        <v>4.2388171397663408E-4</v>
      </c>
      <c r="V115" s="104">
        <f>IFERROR('RMI-data'!V111/SUMIFS('RMI-data'!V:V,'RMI-data'!$J:$J,$J115,'RMI-data'!$I:$I,$I115),0)</f>
        <v>4.3863975749778759E-4</v>
      </c>
      <c r="W115" s="104">
        <f>IFERROR('RMI-data'!W111/SUMIFS('RMI-data'!W:W,'RMI-data'!$J:$J,$J115,'RMI-data'!$I:$I,$I115),0)</f>
        <v>4.6426470606197368E-4</v>
      </c>
      <c r="X115" s="104">
        <f>IFERROR('RMI-data'!X111/SUMIFS('RMI-data'!X:X,'RMI-data'!$J:$J,$J115,'RMI-data'!$I:$I,$I115),0)</f>
        <v>5.0100419834014302E-4</v>
      </c>
      <c r="Y115" s="104">
        <f>IFERROR('RMI-data'!Y111/SUMIFS('RMI-data'!Y:Y,'RMI-data'!$J:$J,$J115,'RMI-data'!$I:$I,$I115),0)</f>
        <v>5.5091268854052752E-4</v>
      </c>
      <c r="Z115" s="104">
        <f>IFERROR('RMI-data'!Z111/SUMIFS('RMI-data'!Z:Z,'RMI-data'!$J:$J,$J115,'RMI-data'!$I:$I,$I115),0)</f>
        <v>6.1512704791555123E-4</v>
      </c>
      <c r="AA115" s="104">
        <f>IFERROR('RMI-data'!AA111/SUMIFS('RMI-data'!AA:AA,'RMI-data'!$J:$J,$J115,'RMI-data'!$I:$I,$I115),0)</f>
        <v>6.9811537979828215E-4</v>
      </c>
      <c r="AB115" s="104">
        <f>IFERROR('RMI-data'!AB111/SUMIFS('RMI-data'!AB:AB,'RMI-data'!$J:$J,$J115,'RMI-data'!$I:$I,$I115),0)</f>
        <v>8.0454024310859019E-4</v>
      </c>
      <c r="AC115" s="104">
        <f>IFERROR('RMI-data'!AC111/SUMIFS('RMI-data'!AC:AC,'RMI-data'!$J:$J,$J115,'RMI-data'!$I:$I,$I115),0)</f>
        <v>9.3847331174041072E-4</v>
      </c>
      <c r="AD115" s="104">
        <f>IFERROR('RMI-data'!AD111/SUMIFS('RMI-data'!AD:AD,'RMI-data'!$J:$J,$J115,'RMI-data'!$I:$I,$I115),0)</f>
        <v>1.1101667379882936E-3</v>
      </c>
      <c r="AE115" s="104">
        <f>IFERROR('RMI-data'!AE111/SUMIFS('RMI-data'!AE:AE,'RMI-data'!$J:$J,$J115,'RMI-data'!$I:$I,$I115),0)</f>
        <v>1.3309457574462824E-3</v>
      </c>
      <c r="AF115" s="104">
        <f>IFERROR('RMI-data'!AF111/SUMIFS('RMI-data'!AF:AF,'RMI-data'!$J:$J,$J115,'RMI-data'!$I:$I,$I115),0)</f>
        <v>1.6163028958297361E-3</v>
      </c>
      <c r="AG115" s="104">
        <f>IFERROR('RMI-data'!AG111/SUMIFS('RMI-data'!AG:AG,'RMI-data'!$J:$J,$J115,'RMI-data'!$I:$I,$I115),0)</f>
        <v>2.0041497101965593E-3</v>
      </c>
      <c r="AH115" s="104">
        <f>IFERROR('RMI-data'!AH111/SUMIFS('RMI-data'!AH:AH,'RMI-data'!$J:$J,$J115,'RMI-data'!$I:$I,$I115),0)</f>
        <v>2.5131791319846853E-3</v>
      </c>
      <c r="AI115" s="104">
        <f>IFERROR('RMI-data'!AI111/SUMIFS('RMI-data'!AI:AI,'RMI-data'!$J:$J,$J115,'RMI-data'!$I:$I,$I115),0)</f>
        <v>3.1814836783837547E-3</v>
      </c>
      <c r="AJ115" s="104">
        <f>IFERROR('RMI-data'!AJ111/SUMIFS('RMI-data'!AJ:AJ,'RMI-data'!$J:$J,$J115,'RMI-data'!$I:$I,$I115),0)</f>
        <v>4.0606643748814664E-3</v>
      </c>
      <c r="AK115" s="104">
        <f>IFERROR('RMI-data'!AK111/SUMIFS('RMI-data'!AK:AK,'RMI-data'!$J:$J,$J115,'RMI-data'!$I:$I,$I115),0)</f>
        <v>5.2013925040581077E-3</v>
      </c>
      <c r="AL115" s="104">
        <f>IFERROR('RMI-data'!AL111/SUMIFS('RMI-data'!AL:AL,'RMI-data'!$J:$J,$J115,'RMI-data'!$I:$I,$I115),0)</f>
        <v>6.6494238192270818E-3</v>
      </c>
      <c r="AM115" s="104">
        <f>IFERROR('RMI-data'!AM111/SUMIFS('RMI-data'!AM:AM,'RMI-data'!$J:$J,$J115,'RMI-data'!$I:$I,$I115),0)</f>
        <v>8.4277968811960775E-3</v>
      </c>
      <c r="AN115" s="104">
        <f>IFERROR('RMI-data'!AN111/SUMIFS('RMI-data'!AN:AN,'RMI-data'!$J:$J,$J115,'RMI-data'!$I:$I,$I115),0)</f>
        <v>1.0515416905795836E-2</v>
      </c>
      <c r="AO115" s="104">
        <f>IFERROR('RMI-data'!AO111/SUMIFS('RMI-data'!AO:AO,'RMI-data'!$J:$J,$J115,'RMI-data'!$I:$I,$I115),0)</f>
        <v>1.2834077944356296E-2</v>
      </c>
      <c r="AP115" s="104">
        <f>IFERROR('RMI-data'!AP111/SUMIFS('RMI-data'!AP:AP,'RMI-data'!$J:$J,$J115,'RMI-data'!$I:$I,$I115),0)</f>
        <v>1.5251098096291929E-2</v>
      </c>
    </row>
    <row r="116" spans="1:42" ht="15.75" customHeight="1" x14ac:dyDescent="0.35">
      <c r="A116" s="51"/>
      <c r="B116" s="51"/>
      <c r="C116" s="51"/>
      <c r="D116" s="51"/>
      <c r="E116" s="51"/>
      <c r="F116" s="51"/>
      <c r="G116" s="51"/>
      <c r="H116" s="52" t="str">
        <f t="shared" si="8"/>
        <v>BCEU-rural-residential-appl</v>
      </c>
      <c r="I116" s="63" t="s">
        <v>536</v>
      </c>
      <c r="J116" s="18" t="s">
        <v>7</v>
      </c>
      <c r="K116" s="104">
        <f>IFERROR('RMI-data'!K112/SUMIFS('RMI-data'!K:K,'RMI-data'!$J:$J,$J116,'RMI-data'!$I:$I,$I116),0)</f>
        <v>0</v>
      </c>
      <c r="L116" s="104">
        <f>IFERROR('RMI-data'!L112/SUMIFS('RMI-data'!L:L,'RMI-data'!$J:$J,$J116,'RMI-data'!$I:$I,$I116),0)</f>
        <v>0</v>
      </c>
      <c r="M116" s="104">
        <f>IFERROR('RMI-data'!M112/SUMIFS('RMI-data'!M:M,'RMI-data'!$J:$J,$J116,'RMI-data'!$I:$I,$I116),0)</f>
        <v>0</v>
      </c>
      <c r="N116" s="104">
        <f>IFERROR('RMI-data'!N112/SUMIFS('RMI-data'!N:N,'RMI-data'!$J:$J,$J116,'RMI-data'!$I:$I,$I116),0)</f>
        <v>0</v>
      </c>
      <c r="O116" s="104">
        <f>IFERROR('RMI-data'!O112/SUMIFS('RMI-data'!O:O,'RMI-data'!$J:$J,$J116,'RMI-data'!$I:$I,$I116),0)</f>
        <v>0</v>
      </c>
      <c r="P116" s="104">
        <f>IFERROR('RMI-data'!P112/SUMIFS('RMI-data'!P:P,'RMI-data'!$J:$J,$J116,'RMI-data'!$I:$I,$I116),0)</f>
        <v>0</v>
      </c>
      <c r="Q116" s="104">
        <f>IFERROR('RMI-data'!Q112/SUMIFS('RMI-data'!Q:Q,'RMI-data'!$J:$J,$J116,'RMI-data'!$I:$I,$I116),0)</f>
        <v>0</v>
      </c>
      <c r="R116" s="104">
        <f>IFERROR('RMI-data'!R112/SUMIFS('RMI-data'!R:R,'RMI-data'!$J:$J,$J116,'RMI-data'!$I:$I,$I116),0)</f>
        <v>0</v>
      </c>
      <c r="S116" s="104">
        <f>IFERROR('RMI-data'!S112/SUMIFS('RMI-data'!S:S,'RMI-data'!$J:$J,$J116,'RMI-data'!$I:$I,$I116),0)</f>
        <v>0</v>
      </c>
      <c r="T116" s="104">
        <f>IFERROR('RMI-data'!T112/SUMIFS('RMI-data'!T:T,'RMI-data'!$J:$J,$J116,'RMI-data'!$I:$I,$I116),0)</f>
        <v>0</v>
      </c>
      <c r="U116" s="104">
        <f>IFERROR('RMI-data'!U112/SUMIFS('RMI-data'!U:U,'RMI-data'!$J:$J,$J116,'RMI-data'!$I:$I,$I116),0)</f>
        <v>0</v>
      </c>
      <c r="V116" s="104">
        <f>IFERROR('RMI-data'!V112/SUMIFS('RMI-data'!V:V,'RMI-data'!$J:$J,$J116,'RMI-data'!$I:$I,$I116),0)</f>
        <v>0</v>
      </c>
      <c r="W116" s="104">
        <f>IFERROR('RMI-data'!W112/SUMIFS('RMI-data'!W:W,'RMI-data'!$J:$J,$J116,'RMI-data'!$I:$I,$I116),0)</f>
        <v>0</v>
      </c>
      <c r="X116" s="104">
        <f>IFERROR('RMI-data'!X112/SUMIFS('RMI-data'!X:X,'RMI-data'!$J:$J,$J116,'RMI-data'!$I:$I,$I116),0)</f>
        <v>0</v>
      </c>
      <c r="Y116" s="104">
        <f>IFERROR('RMI-data'!Y112/SUMIFS('RMI-data'!Y:Y,'RMI-data'!$J:$J,$J116,'RMI-data'!$I:$I,$I116),0)</f>
        <v>0</v>
      </c>
      <c r="Z116" s="104">
        <f>IFERROR('RMI-data'!Z112/SUMIFS('RMI-data'!Z:Z,'RMI-data'!$J:$J,$J116,'RMI-data'!$I:$I,$I116),0)</f>
        <v>0</v>
      </c>
      <c r="AA116" s="104">
        <f>IFERROR('RMI-data'!AA112/SUMIFS('RMI-data'!AA:AA,'RMI-data'!$J:$J,$J116,'RMI-data'!$I:$I,$I116),0)</f>
        <v>0</v>
      </c>
      <c r="AB116" s="104">
        <f>IFERROR('RMI-data'!AB112/SUMIFS('RMI-data'!AB:AB,'RMI-data'!$J:$J,$J116,'RMI-data'!$I:$I,$I116),0)</f>
        <v>0</v>
      </c>
      <c r="AC116" s="104">
        <f>IFERROR('RMI-data'!AC112/SUMIFS('RMI-data'!AC:AC,'RMI-data'!$J:$J,$J116,'RMI-data'!$I:$I,$I116),0)</f>
        <v>0</v>
      </c>
      <c r="AD116" s="104">
        <f>IFERROR('RMI-data'!AD112/SUMIFS('RMI-data'!AD:AD,'RMI-data'!$J:$J,$J116,'RMI-data'!$I:$I,$I116),0)</f>
        <v>0</v>
      </c>
      <c r="AE116" s="104">
        <f>IFERROR('RMI-data'!AE112/SUMIFS('RMI-data'!AE:AE,'RMI-data'!$J:$J,$J116,'RMI-data'!$I:$I,$I116),0)</f>
        <v>0</v>
      </c>
      <c r="AF116" s="104">
        <f>IFERROR('RMI-data'!AF112/SUMIFS('RMI-data'!AF:AF,'RMI-data'!$J:$J,$J116,'RMI-data'!$I:$I,$I116),0)</f>
        <v>0</v>
      </c>
      <c r="AG116" s="104">
        <f>IFERROR('RMI-data'!AG112/SUMIFS('RMI-data'!AG:AG,'RMI-data'!$J:$J,$J116,'RMI-data'!$I:$I,$I116),0)</f>
        <v>0</v>
      </c>
      <c r="AH116" s="104">
        <f>IFERROR('RMI-data'!AH112/SUMIFS('RMI-data'!AH:AH,'RMI-data'!$J:$J,$J116,'RMI-data'!$I:$I,$I116),0)</f>
        <v>0</v>
      </c>
      <c r="AI116" s="104">
        <f>IFERROR('RMI-data'!AI112/SUMIFS('RMI-data'!AI:AI,'RMI-data'!$J:$J,$J116,'RMI-data'!$I:$I,$I116),0)</f>
        <v>0</v>
      </c>
      <c r="AJ116" s="104">
        <f>IFERROR('RMI-data'!AJ112/SUMIFS('RMI-data'!AJ:AJ,'RMI-data'!$J:$J,$J116,'RMI-data'!$I:$I,$I116),0)</f>
        <v>0</v>
      </c>
      <c r="AK116" s="104">
        <f>IFERROR('RMI-data'!AK112/SUMIFS('RMI-data'!AK:AK,'RMI-data'!$J:$J,$J116,'RMI-data'!$I:$I,$I116),0)</f>
        <v>0</v>
      </c>
      <c r="AL116" s="104">
        <f>IFERROR('RMI-data'!AL112/SUMIFS('RMI-data'!AL:AL,'RMI-data'!$J:$J,$J116,'RMI-data'!$I:$I,$I116),0)</f>
        <v>0</v>
      </c>
      <c r="AM116" s="104">
        <f>IFERROR('RMI-data'!AM112/SUMIFS('RMI-data'!AM:AM,'RMI-data'!$J:$J,$J116,'RMI-data'!$I:$I,$I116),0)</f>
        <v>0</v>
      </c>
      <c r="AN116" s="104">
        <f>IFERROR('RMI-data'!AN112/SUMIFS('RMI-data'!AN:AN,'RMI-data'!$J:$J,$J116,'RMI-data'!$I:$I,$I116),0)</f>
        <v>0</v>
      </c>
      <c r="AO116" s="104">
        <f>IFERROR('RMI-data'!AO112/SUMIFS('RMI-data'!AO:AO,'RMI-data'!$J:$J,$J116,'RMI-data'!$I:$I,$I116),0)</f>
        <v>0</v>
      </c>
      <c r="AP116" s="104">
        <f>IFERROR('RMI-data'!AP112/SUMIFS('RMI-data'!AP:AP,'RMI-data'!$J:$J,$J116,'RMI-data'!$I:$I,$I116),0)</f>
        <v>0</v>
      </c>
    </row>
    <row r="117" spans="1:42" ht="15.75" customHeight="1" x14ac:dyDescent="0.35">
      <c r="A117" s="51"/>
      <c r="B117" s="51"/>
      <c r="C117" s="51"/>
      <c r="D117" s="51"/>
      <c r="E117" s="51"/>
      <c r="F117" s="51"/>
      <c r="G117" s="51"/>
      <c r="H117" s="52" t="str">
        <f t="shared" si="8"/>
        <v>BCEU-rural-residential-appl</v>
      </c>
      <c r="I117" s="63" t="s">
        <v>536</v>
      </c>
      <c r="J117" s="18" t="s">
        <v>8</v>
      </c>
      <c r="K117" s="104">
        <f>IFERROR('RMI-data'!K113/SUMIFS('RMI-data'!K:K,'RMI-data'!$J:$J,$J117,'RMI-data'!$I:$I,$I117),0)</f>
        <v>0</v>
      </c>
      <c r="L117" s="104">
        <f>IFERROR('RMI-data'!L113/SUMIFS('RMI-data'!L:L,'RMI-data'!$J:$J,$J117,'RMI-data'!$I:$I,$I117),0)</f>
        <v>0</v>
      </c>
      <c r="M117" s="104">
        <f>IFERROR('RMI-data'!M113/SUMIFS('RMI-data'!M:M,'RMI-data'!$J:$J,$J117,'RMI-data'!$I:$I,$I117),0)</f>
        <v>0</v>
      </c>
      <c r="N117" s="104">
        <f>IFERROR('RMI-data'!N113/SUMIFS('RMI-data'!N:N,'RMI-data'!$J:$J,$J117,'RMI-data'!$I:$I,$I117),0)</f>
        <v>0</v>
      </c>
      <c r="O117" s="104">
        <f>IFERROR('RMI-data'!O113/SUMIFS('RMI-data'!O:O,'RMI-data'!$J:$J,$J117,'RMI-data'!$I:$I,$I117),0)</f>
        <v>0</v>
      </c>
      <c r="P117" s="104">
        <f>IFERROR('RMI-data'!P113/SUMIFS('RMI-data'!P:P,'RMI-data'!$J:$J,$J117,'RMI-data'!$I:$I,$I117),0)</f>
        <v>0</v>
      </c>
      <c r="Q117" s="104">
        <f>IFERROR('RMI-data'!Q113/SUMIFS('RMI-data'!Q:Q,'RMI-data'!$J:$J,$J117,'RMI-data'!$I:$I,$I117),0)</f>
        <v>0</v>
      </c>
      <c r="R117" s="104">
        <f>IFERROR('RMI-data'!R113/SUMIFS('RMI-data'!R:R,'RMI-data'!$J:$J,$J117,'RMI-data'!$I:$I,$I117),0)</f>
        <v>0</v>
      </c>
      <c r="S117" s="104">
        <f>IFERROR('RMI-data'!S113/SUMIFS('RMI-data'!S:S,'RMI-data'!$J:$J,$J117,'RMI-data'!$I:$I,$I117),0)</f>
        <v>0</v>
      </c>
      <c r="T117" s="104">
        <f>IFERROR('RMI-data'!T113/SUMIFS('RMI-data'!T:T,'RMI-data'!$J:$J,$J117,'RMI-data'!$I:$I,$I117),0)</f>
        <v>0</v>
      </c>
      <c r="U117" s="104">
        <f>IFERROR('RMI-data'!U113/SUMIFS('RMI-data'!U:U,'RMI-data'!$J:$J,$J117,'RMI-data'!$I:$I,$I117),0)</f>
        <v>0</v>
      </c>
      <c r="V117" s="104">
        <f>IFERROR('RMI-data'!V113/SUMIFS('RMI-data'!V:V,'RMI-data'!$J:$J,$J117,'RMI-data'!$I:$I,$I117),0)</f>
        <v>0</v>
      </c>
      <c r="W117" s="104">
        <f>IFERROR('RMI-data'!W113/SUMIFS('RMI-data'!W:W,'RMI-data'!$J:$J,$J117,'RMI-data'!$I:$I,$I117),0)</f>
        <v>0</v>
      </c>
      <c r="X117" s="104">
        <f>IFERROR('RMI-data'!X113/SUMIFS('RMI-data'!X:X,'RMI-data'!$J:$J,$J117,'RMI-data'!$I:$I,$I117),0)</f>
        <v>0</v>
      </c>
      <c r="Y117" s="104">
        <f>IFERROR('RMI-data'!Y113/SUMIFS('RMI-data'!Y:Y,'RMI-data'!$J:$J,$J117,'RMI-data'!$I:$I,$I117),0)</f>
        <v>0</v>
      </c>
      <c r="Z117" s="104">
        <f>IFERROR('RMI-data'!Z113/SUMIFS('RMI-data'!Z:Z,'RMI-data'!$J:$J,$J117,'RMI-data'!$I:$I,$I117),0)</f>
        <v>0</v>
      </c>
      <c r="AA117" s="104">
        <f>IFERROR('RMI-data'!AA113/SUMIFS('RMI-data'!AA:AA,'RMI-data'!$J:$J,$J117,'RMI-data'!$I:$I,$I117),0)</f>
        <v>0</v>
      </c>
      <c r="AB117" s="104">
        <f>IFERROR('RMI-data'!AB113/SUMIFS('RMI-data'!AB:AB,'RMI-data'!$J:$J,$J117,'RMI-data'!$I:$I,$I117),0)</f>
        <v>0</v>
      </c>
      <c r="AC117" s="104">
        <f>IFERROR('RMI-data'!AC113/SUMIFS('RMI-data'!AC:AC,'RMI-data'!$J:$J,$J117,'RMI-data'!$I:$I,$I117),0)</f>
        <v>0</v>
      </c>
      <c r="AD117" s="104">
        <f>IFERROR('RMI-data'!AD113/SUMIFS('RMI-data'!AD:AD,'RMI-data'!$J:$J,$J117,'RMI-data'!$I:$I,$I117),0)</f>
        <v>0</v>
      </c>
      <c r="AE117" s="104">
        <f>IFERROR('RMI-data'!AE113/SUMIFS('RMI-data'!AE:AE,'RMI-data'!$J:$J,$J117,'RMI-data'!$I:$I,$I117),0)</f>
        <v>0</v>
      </c>
      <c r="AF117" s="104">
        <f>IFERROR('RMI-data'!AF113/SUMIFS('RMI-data'!AF:AF,'RMI-data'!$J:$J,$J117,'RMI-data'!$I:$I,$I117),0)</f>
        <v>0</v>
      </c>
      <c r="AG117" s="104">
        <f>IFERROR('RMI-data'!AG113/SUMIFS('RMI-data'!AG:AG,'RMI-data'!$J:$J,$J117,'RMI-data'!$I:$I,$I117),0)</f>
        <v>0</v>
      </c>
      <c r="AH117" s="104">
        <f>IFERROR('RMI-data'!AH113/SUMIFS('RMI-data'!AH:AH,'RMI-data'!$J:$J,$J117,'RMI-data'!$I:$I,$I117),0)</f>
        <v>0</v>
      </c>
      <c r="AI117" s="104">
        <f>IFERROR('RMI-data'!AI113/SUMIFS('RMI-data'!AI:AI,'RMI-data'!$J:$J,$J117,'RMI-data'!$I:$I,$I117),0)</f>
        <v>0</v>
      </c>
      <c r="AJ117" s="104">
        <f>IFERROR('RMI-data'!AJ113/SUMIFS('RMI-data'!AJ:AJ,'RMI-data'!$J:$J,$J117,'RMI-data'!$I:$I,$I117),0)</f>
        <v>0</v>
      </c>
      <c r="AK117" s="104">
        <f>IFERROR('RMI-data'!AK113/SUMIFS('RMI-data'!AK:AK,'RMI-data'!$J:$J,$J117,'RMI-data'!$I:$I,$I117),0)</f>
        <v>0</v>
      </c>
      <c r="AL117" s="104">
        <f>IFERROR('RMI-data'!AL113/SUMIFS('RMI-data'!AL:AL,'RMI-data'!$J:$J,$J117,'RMI-data'!$I:$I,$I117),0)</f>
        <v>0</v>
      </c>
      <c r="AM117" s="104">
        <f>IFERROR('RMI-data'!AM113/SUMIFS('RMI-data'!AM:AM,'RMI-data'!$J:$J,$J117,'RMI-data'!$I:$I,$I117),0)</f>
        <v>0</v>
      </c>
      <c r="AN117" s="104">
        <f>IFERROR('RMI-data'!AN113/SUMIFS('RMI-data'!AN:AN,'RMI-data'!$J:$J,$J117,'RMI-data'!$I:$I,$I117),0)</f>
        <v>0</v>
      </c>
      <c r="AO117" s="104">
        <f>IFERROR('RMI-data'!AO113/SUMIFS('RMI-data'!AO:AO,'RMI-data'!$J:$J,$J117,'RMI-data'!$I:$I,$I117),0)</f>
        <v>0</v>
      </c>
      <c r="AP117" s="104">
        <f>IFERROR('RMI-data'!AP113/SUMIFS('RMI-data'!AP:AP,'RMI-data'!$J:$J,$J117,'RMI-data'!$I:$I,$I117),0)</f>
        <v>0</v>
      </c>
    </row>
    <row r="118" spans="1:42" ht="15.75" customHeight="1" x14ac:dyDescent="0.35">
      <c r="A118" s="51"/>
      <c r="B118" s="51"/>
      <c r="C118" s="51"/>
      <c r="D118" s="51"/>
      <c r="E118" s="51"/>
      <c r="F118" s="51"/>
      <c r="G118" s="51"/>
      <c r="H118" s="52" t="str">
        <f t="shared" si="8"/>
        <v>BCEU-rural-residential-appl</v>
      </c>
      <c r="I118" s="63" t="s">
        <v>536</v>
      </c>
      <c r="J118" s="18" t="s">
        <v>93</v>
      </c>
      <c r="K118" s="104">
        <f>IFERROR('RMI-data'!K114/SUMIFS('RMI-data'!K:K,'RMI-data'!$J:$J,$J118,'RMI-data'!$I:$I,$I118),0)</f>
        <v>0</v>
      </c>
      <c r="L118" s="104">
        <f>IFERROR('RMI-data'!L114/SUMIFS('RMI-data'!L:L,'RMI-data'!$J:$J,$J118,'RMI-data'!$I:$I,$I118),0)</f>
        <v>0</v>
      </c>
      <c r="M118" s="104">
        <f>IFERROR('RMI-data'!M114/SUMIFS('RMI-data'!M:M,'RMI-data'!$J:$J,$J118,'RMI-data'!$I:$I,$I118),0)</f>
        <v>0</v>
      </c>
      <c r="N118" s="104">
        <f>IFERROR('RMI-data'!N114/SUMIFS('RMI-data'!N:N,'RMI-data'!$J:$J,$J118,'RMI-data'!$I:$I,$I118),0)</f>
        <v>0</v>
      </c>
      <c r="O118" s="104">
        <f>IFERROR('RMI-data'!O114/SUMIFS('RMI-data'!O:O,'RMI-data'!$J:$J,$J118,'RMI-data'!$I:$I,$I118),0)</f>
        <v>0</v>
      </c>
      <c r="P118" s="104">
        <f>IFERROR('RMI-data'!P114/SUMIFS('RMI-data'!P:P,'RMI-data'!$J:$J,$J118,'RMI-data'!$I:$I,$I118),0)</f>
        <v>0</v>
      </c>
      <c r="Q118" s="104">
        <f>IFERROR('RMI-data'!Q114/SUMIFS('RMI-data'!Q:Q,'RMI-data'!$J:$J,$J118,'RMI-data'!$I:$I,$I118),0)</f>
        <v>0</v>
      </c>
      <c r="R118" s="104">
        <f>IFERROR('RMI-data'!R114/SUMIFS('RMI-data'!R:R,'RMI-data'!$J:$J,$J118,'RMI-data'!$I:$I,$I118),0)</f>
        <v>0</v>
      </c>
      <c r="S118" s="104">
        <f>IFERROR('RMI-data'!S114/SUMIFS('RMI-data'!S:S,'RMI-data'!$J:$J,$J118,'RMI-data'!$I:$I,$I118),0)</f>
        <v>0</v>
      </c>
      <c r="T118" s="104">
        <f>IFERROR('RMI-data'!T114/SUMIFS('RMI-data'!T:T,'RMI-data'!$J:$J,$J118,'RMI-data'!$I:$I,$I118),0)</f>
        <v>0</v>
      </c>
      <c r="U118" s="104">
        <f>IFERROR('RMI-data'!U114/SUMIFS('RMI-data'!U:U,'RMI-data'!$J:$J,$J118,'RMI-data'!$I:$I,$I118),0)</f>
        <v>0</v>
      </c>
      <c r="V118" s="104">
        <f>IFERROR('RMI-data'!V114/SUMIFS('RMI-data'!V:V,'RMI-data'!$J:$J,$J118,'RMI-data'!$I:$I,$I118),0)</f>
        <v>0</v>
      </c>
      <c r="W118" s="104">
        <f>IFERROR('RMI-data'!W114/SUMIFS('RMI-data'!W:W,'RMI-data'!$J:$J,$J118,'RMI-data'!$I:$I,$I118),0)</f>
        <v>0</v>
      </c>
      <c r="X118" s="104">
        <f>IFERROR('RMI-data'!X114/SUMIFS('RMI-data'!X:X,'RMI-data'!$J:$J,$J118,'RMI-data'!$I:$I,$I118),0)</f>
        <v>0</v>
      </c>
      <c r="Y118" s="104">
        <f>IFERROR('RMI-data'!Y114/SUMIFS('RMI-data'!Y:Y,'RMI-data'!$J:$J,$J118,'RMI-data'!$I:$I,$I118),0)</f>
        <v>0</v>
      </c>
      <c r="Z118" s="104">
        <f>IFERROR('RMI-data'!Z114/SUMIFS('RMI-data'!Z:Z,'RMI-data'!$J:$J,$J118,'RMI-data'!$I:$I,$I118),0)</f>
        <v>0</v>
      </c>
      <c r="AA118" s="104">
        <f>IFERROR('RMI-data'!AA114/SUMIFS('RMI-data'!AA:AA,'RMI-data'!$J:$J,$J118,'RMI-data'!$I:$I,$I118),0)</f>
        <v>0</v>
      </c>
      <c r="AB118" s="104">
        <f>IFERROR('RMI-data'!AB114/SUMIFS('RMI-data'!AB:AB,'RMI-data'!$J:$J,$J118,'RMI-data'!$I:$I,$I118),0)</f>
        <v>0</v>
      </c>
      <c r="AC118" s="104">
        <f>IFERROR('RMI-data'!AC114/SUMIFS('RMI-data'!AC:AC,'RMI-data'!$J:$J,$J118,'RMI-data'!$I:$I,$I118),0)</f>
        <v>0</v>
      </c>
      <c r="AD118" s="104">
        <f>IFERROR('RMI-data'!AD114/SUMIFS('RMI-data'!AD:AD,'RMI-data'!$J:$J,$J118,'RMI-data'!$I:$I,$I118),0)</f>
        <v>0</v>
      </c>
      <c r="AE118" s="104">
        <f>IFERROR('RMI-data'!AE114/SUMIFS('RMI-data'!AE:AE,'RMI-data'!$J:$J,$J118,'RMI-data'!$I:$I,$I118),0)</f>
        <v>0</v>
      </c>
      <c r="AF118" s="104">
        <f>IFERROR('RMI-data'!AF114/SUMIFS('RMI-data'!AF:AF,'RMI-data'!$J:$J,$J118,'RMI-data'!$I:$I,$I118),0)</f>
        <v>0</v>
      </c>
      <c r="AG118" s="104">
        <f>IFERROR('RMI-data'!AG114/SUMIFS('RMI-data'!AG:AG,'RMI-data'!$J:$J,$J118,'RMI-data'!$I:$I,$I118),0)</f>
        <v>0</v>
      </c>
      <c r="AH118" s="104">
        <f>IFERROR('RMI-data'!AH114/SUMIFS('RMI-data'!AH:AH,'RMI-data'!$J:$J,$J118,'RMI-data'!$I:$I,$I118),0)</f>
        <v>0</v>
      </c>
      <c r="AI118" s="104">
        <f>IFERROR('RMI-data'!AI114/SUMIFS('RMI-data'!AI:AI,'RMI-data'!$J:$J,$J118,'RMI-data'!$I:$I,$I118),0)</f>
        <v>0</v>
      </c>
      <c r="AJ118" s="104">
        <f>IFERROR('RMI-data'!AJ114/SUMIFS('RMI-data'!AJ:AJ,'RMI-data'!$J:$J,$J118,'RMI-data'!$I:$I,$I118),0)</f>
        <v>0</v>
      </c>
      <c r="AK118" s="104">
        <f>IFERROR('RMI-data'!AK114/SUMIFS('RMI-data'!AK:AK,'RMI-data'!$J:$J,$J118,'RMI-data'!$I:$I,$I118),0)</f>
        <v>0</v>
      </c>
      <c r="AL118" s="104">
        <f>IFERROR('RMI-data'!AL114/SUMIFS('RMI-data'!AL:AL,'RMI-data'!$J:$J,$J118,'RMI-data'!$I:$I,$I118),0)</f>
        <v>0</v>
      </c>
      <c r="AM118" s="104">
        <f>IFERROR('RMI-data'!AM114/SUMIFS('RMI-data'!AM:AM,'RMI-data'!$J:$J,$J118,'RMI-data'!$I:$I,$I118),0)</f>
        <v>0</v>
      </c>
      <c r="AN118" s="104">
        <f>IFERROR('RMI-data'!AN114/SUMIFS('RMI-data'!AN:AN,'RMI-data'!$J:$J,$J118,'RMI-data'!$I:$I,$I118),0)</f>
        <v>0</v>
      </c>
      <c r="AO118" s="104">
        <f>IFERROR('RMI-data'!AO114/SUMIFS('RMI-data'!AO:AO,'RMI-data'!$J:$J,$J118,'RMI-data'!$I:$I,$I118),0)</f>
        <v>0</v>
      </c>
      <c r="AP118" s="104">
        <f>IFERROR('RMI-data'!AP114/SUMIFS('RMI-data'!AP:AP,'RMI-data'!$J:$J,$J118,'RMI-data'!$I:$I,$I118),0)</f>
        <v>0</v>
      </c>
    </row>
    <row r="119" spans="1:42" ht="15.75" customHeight="1" x14ac:dyDescent="0.35">
      <c r="A119" s="51"/>
      <c r="B119" s="51"/>
      <c r="C119" s="51"/>
      <c r="D119" s="51"/>
      <c r="E119" s="51"/>
      <c r="F119" s="51"/>
      <c r="G119" s="51"/>
      <c r="H119" s="52" t="str">
        <f t="shared" si="8"/>
        <v>BCEU-rural-residential-appl</v>
      </c>
      <c r="I119" s="63" t="s">
        <v>536</v>
      </c>
      <c r="J119" s="18" t="s">
        <v>94</v>
      </c>
      <c r="K119" s="104">
        <f>IFERROR('RMI-data'!K115/SUMIFS('RMI-data'!K:K,'RMI-data'!$J:$J,$J119,'RMI-data'!$I:$I,$I119),0)</f>
        <v>0</v>
      </c>
      <c r="L119" s="104">
        <f>IFERROR('RMI-data'!L115/SUMIFS('RMI-data'!L:L,'RMI-data'!$J:$J,$J119,'RMI-data'!$I:$I,$I119),0)</f>
        <v>0</v>
      </c>
      <c r="M119" s="104">
        <f>IFERROR('RMI-data'!M115/SUMIFS('RMI-data'!M:M,'RMI-data'!$J:$J,$J119,'RMI-data'!$I:$I,$I119),0)</f>
        <v>0</v>
      </c>
      <c r="N119" s="104">
        <f>IFERROR('RMI-data'!N115/SUMIFS('RMI-data'!N:N,'RMI-data'!$J:$J,$J119,'RMI-data'!$I:$I,$I119),0)</f>
        <v>0</v>
      </c>
      <c r="O119" s="104">
        <f>IFERROR('RMI-data'!O115/SUMIFS('RMI-data'!O:O,'RMI-data'!$J:$J,$J119,'RMI-data'!$I:$I,$I119),0)</f>
        <v>0</v>
      </c>
      <c r="P119" s="104">
        <f>IFERROR('RMI-data'!P115/SUMIFS('RMI-data'!P:P,'RMI-data'!$J:$J,$J119,'RMI-data'!$I:$I,$I119),0)</f>
        <v>0</v>
      </c>
      <c r="Q119" s="104">
        <f>IFERROR('RMI-data'!Q115/SUMIFS('RMI-data'!Q:Q,'RMI-data'!$J:$J,$J119,'RMI-data'!$I:$I,$I119),0)</f>
        <v>0</v>
      </c>
      <c r="R119" s="104">
        <f>IFERROR('RMI-data'!R115/SUMIFS('RMI-data'!R:R,'RMI-data'!$J:$J,$J119,'RMI-data'!$I:$I,$I119),0)</f>
        <v>0</v>
      </c>
      <c r="S119" s="104">
        <f>IFERROR('RMI-data'!S115/SUMIFS('RMI-data'!S:S,'RMI-data'!$J:$J,$J119,'RMI-data'!$I:$I,$I119),0)</f>
        <v>0</v>
      </c>
      <c r="T119" s="104">
        <f>IFERROR('RMI-data'!T115/SUMIFS('RMI-data'!T:T,'RMI-data'!$J:$J,$J119,'RMI-data'!$I:$I,$I119),0)</f>
        <v>0</v>
      </c>
      <c r="U119" s="104">
        <f>IFERROR('RMI-data'!U115/SUMIFS('RMI-data'!U:U,'RMI-data'!$J:$J,$J119,'RMI-data'!$I:$I,$I119),0)</f>
        <v>0</v>
      </c>
      <c r="V119" s="104">
        <f>IFERROR('RMI-data'!V115/SUMIFS('RMI-data'!V:V,'RMI-data'!$J:$J,$J119,'RMI-data'!$I:$I,$I119),0)</f>
        <v>0</v>
      </c>
      <c r="W119" s="104">
        <f>IFERROR('RMI-data'!W115/SUMIFS('RMI-data'!W:W,'RMI-data'!$J:$J,$J119,'RMI-data'!$I:$I,$I119),0)</f>
        <v>0</v>
      </c>
      <c r="X119" s="104">
        <f>IFERROR('RMI-data'!X115/SUMIFS('RMI-data'!X:X,'RMI-data'!$J:$J,$J119,'RMI-data'!$I:$I,$I119),0)</f>
        <v>0</v>
      </c>
      <c r="Y119" s="104">
        <f>IFERROR('RMI-data'!Y115/SUMIFS('RMI-data'!Y:Y,'RMI-data'!$J:$J,$J119,'RMI-data'!$I:$I,$I119),0)</f>
        <v>0</v>
      </c>
      <c r="Z119" s="104">
        <f>IFERROR('RMI-data'!Z115/SUMIFS('RMI-data'!Z:Z,'RMI-data'!$J:$J,$J119,'RMI-data'!$I:$I,$I119),0)</f>
        <v>0</v>
      </c>
      <c r="AA119" s="104">
        <f>IFERROR('RMI-data'!AA115/SUMIFS('RMI-data'!AA:AA,'RMI-data'!$J:$J,$J119,'RMI-data'!$I:$I,$I119),0)</f>
        <v>0</v>
      </c>
      <c r="AB119" s="104">
        <f>IFERROR('RMI-data'!AB115/SUMIFS('RMI-data'!AB:AB,'RMI-data'!$J:$J,$J119,'RMI-data'!$I:$I,$I119),0)</f>
        <v>0</v>
      </c>
      <c r="AC119" s="104">
        <f>IFERROR('RMI-data'!AC115/SUMIFS('RMI-data'!AC:AC,'RMI-data'!$J:$J,$J119,'RMI-data'!$I:$I,$I119),0)</f>
        <v>0</v>
      </c>
      <c r="AD119" s="104">
        <f>IFERROR('RMI-data'!AD115/SUMIFS('RMI-data'!AD:AD,'RMI-data'!$J:$J,$J119,'RMI-data'!$I:$I,$I119),0)</f>
        <v>0</v>
      </c>
      <c r="AE119" s="104">
        <f>IFERROR('RMI-data'!AE115/SUMIFS('RMI-data'!AE:AE,'RMI-data'!$J:$J,$J119,'RMI-data'!$I:$I,$I119),0)</f>
        <v>0</v>
      </c>
      <c r="AF119" s="104">
        <f>IFERROR('RMI-data'!AF115/SUMIFS('RMI-data'!AF:AF,'RMI-data'!$J:$J,$J119,'RMI-data'!$I:$I,$I119),0)</f>
        <v>0</v>
      </c>
      <c r="AG119" s="104">
        <f>IFERROR('RMI-data'!AG115/SUMIFS('RMI-data'!AG:AG,'RMI-data'!$J:$J,$J119,'RMI-data'!$I:$I,$I119),0)</f>
        <v>0</v>
      </c>
      <c r="AH119" s="104">
        <f>IFERROR('RMI-data'!AH115/SUMIFS('RMI-data'!AH:AH,'RMI-data'!$J:$J,$J119,'RMI-data'!$I:$I,$I119),0)</f>
        <v>0</v>
      </c>
      <c r="AI119" s="104">
        <f>IFERROR('RMI-data'!AI115/SUMIFS('RMI-data'!AI:AI,'RMI-data'!$J:$J,$J119,'RMI-data'!$I:$I,$I119),0)</f>
        <v>0</v>
      </c>
      <c r="AJ119" s="104">
        <f>IFERROR('RMI-data'!AJ115/SUMIFS('RMI-data'!AJ:AJ,'RMI-data'!$J:$J,$J119,'RMI-data'!$I:$I,$I119),0)</f>
        <v>0</v>
      </c>
      <c r="AK119" s="104">
        <f>IFERROR('RMI-data'!AK115/SUMIFS('RMI-data'!AK:AK,'RMI-data'!$J:$J,$J119,'RMI-data'!$I:$I,$I119),0)</f>
        <v>0</v>
      </c>
      <c r="AL119" s="104">
        <f>IFERROR('RMI-data'!AL115/SUMIFS('RMI-data'!AL:AL,'RMI-data'!$J:$J,$J119,'RMI-data'!$I:$I,$I119),0)</f>
        <v>0</v>
      </c>
      <c r="AM119" s="104">
        <f>IFERROR('RMI-data'!AM115/SUMIFS('RMI-data'!AM:AM,'RMI-data'!$J:$J,$J119,'RMI-data'!$I:$I,$I119),0)</f>
        <v>0</v>
      </c>
      <c r="AN119" s="104">
        <f>IFERROR('RMI-data'!AN115/SUMIFS('RMI-data'!AN:AN,'RMI-data'!$J:$J,$J119,'RMI-data'!$I:$I,$I119),0)</f>
        <v>0</v>
      </c>
      <c r="AO119" s="104">
        <f>IFERROR('RMI-data'!AO115/SUMIFS('RMI-data'!AO:AO,'RMI-data'!$J:$J,$J119,'RMI-data'!$I:$I,$I119),0)</f>
        <v>0</v>
      </c>
      <c r="AP119" s="104">
        <f>IFERROR('RMI-data'!AP115/SUMIFS('RMI-data'!AP:AP,'RMI-data'!$J:$J,$J119,'RMI-data'!$I:$I,$I119),0)</f>
        <v>0</v>
      </c>
    </row>
    <row r="120" spans="1:42" ht="15.75" customHeight="1" x14ac:dyDescent="0.35">
      <c r="A120" s="51"/>
      <c r="B120" s="51"/>
      <c r="C120" s="51"/>
      <c r="D120" s="51"/>
      <c r="E120" s="51"/>
      <c r="F120" s="51"/>
      <c r="G120" s="52" t="s">
        <v>494</v>
      </c>
      <c r="H120" s="52" t="str">
        <f t="shared" si="8"/>
        <v>BCEU-rural-residential-appl</v>
      </c>
      <c r="I120" s="63" t="s">
        <v>536</v>
      </c>
      <c r="J120" s="119" t="s">
        <v>95</v>
      </c>
      <c r="K120" s="120">
        <f>IFERROR('RMI-data'!K116/SUMIFS('RMI-data'!K:K,'RMI-data'!$J:$J,$J120,'RMI-data'!$I:$I,$I120),0)</f>
        <v>1.6686748294062959E-2</v>
      </c>
      <c r="L120" s="104">
        <f>IFERROR('RMI-data'!L116/SUMIFS('RMI-data'!L:L,'RMI-data'!$J:$J,$J120,'RMI-data'!$I:$I,$I120),0)</f>
        <v>1.5845449663312375E-2</v>
      </c>
      <c r="M120" s="104">
        <f>IFERROR('RMI-data'!M116/SUMIFS('RMI-data'!M:M,'RMI-data'!$J:$J,$J120,'RMI-data'!$I:$I,$I120),0)</f>
        <v>1.5116750477228436E-2</v>
      </c>
      <c r="N120" s="104">
        <f>IFERROR('RMI-data'!N116/SUMIFS('RMI-data'!N:N,'RMI-data'!$J:$J,$J120,'RMI-data'!$I:$I,$I120),0)</f>
        <v>1.4501467363403173E-2</v>
      </c>
      <c r="O120" s="104">
        <f>IFERROR('RMI-data'!O116/SUMIFS('RMI-data'!O:O,'RMI-data'!$J:$J,$J120,'RMI-data'!$I:$I,$I120),0)</f>
        <v>1.3998580024683727E-2</v>
      </c>
      <c r="P120" s="104">
        <f>IFERROR('RMI-data'!P116/SUMIFS('RMI-data'!P:P,'RMI-data'!$J:$J,$J120,'RMI-data'!$I:$I,$I120),0)</f>
        <v>1.3581765468565337E-2</v>
      </c>
      <c r="Q120" s="104">
        <f>IFERROR('RMI-data'!Q116/SUMIFS('RMI-data'!Q:Q,'RMI-data'!$J:$J,$J120,'RMI-data'!$I:$I,$I120),0)</f>
        <v>1.3248507735651338E-2</v>
      </c>
      <c r="R120" s="104">
        <f>IFERROR('RMI-data'!R116/SUMIFS('RMI-data'!R:R,'RMI-data'!$J:$J,$J120,'RMI-data'!$I:$I,$I120),0)</f>
        <v>1.2982283805068918E-2</v>
      </c>
      <c r="S120" s="104">
        <f>IFERROR('RMI-data'!S116/SUMIFS('RMI-data'!S:S,'RMI-data'!$J:$J,$J120,'RMI-data'!$I:$I,$I120),0)</f>
        <v>1.2758901419528646E-2</v>
      </c>
      <c r="T120" s="104">
        <f>IFERROR('RMI-data'!T116/SUMIFS('RMI-data'!T:T,'RMI-data'!$J:$J,$J120,'RMI-data'!$I:$I,$I120),0)</f>
        <v>1.2576660717764799E-2</v>
      </c>
      <c r="U120" s="104">
        <f>IFERROR('RMI-data'!U116/SUMIFS('RMI-data'!U:U,'RMI-data'!$J:$J,$J120,'RMI-data'!$I:$I,$I120),0)</f>
        <v>1.2434311756918632E-2</v>
      </c>
      <c r="V120" s="104">
        <f>IFERROR('RMI-data'!V116/SUMIFS('RMI-data'!V:V,'RMI-data'!$J:$J,$J120,'RMI-data'!$I:$I,$I120),0)</f>
        <v>1.2303198679227925E-2</v>
      </c>
      <c r="W120" s="104">
        <f>IFERROR('RMI-data'!W116/SUMIFS('RMI-data'!W:W,'RMI-data'!$J:$J,$J120,'RMI-data'!$I:$I,$I120),0)</f>
        <v>1.2193282954689815E-2</v>
      </c>
      <c r="X120" s="104">
        <f>IFERROR('RMI-data'!X116/SUMIFS('RMI-data'!X:X,'RMI-data'!$J:$J,$J120,'RMI-data'!$I:$I,$I120),0)</f>
        <v>1.2096948486164204E-2</v>
      </c>
      <c r="Y120" s="104">
        <f>IFERROR('RMI-data'!Y116/SUMIFS('RMI-data'!Y:Y,'RMI-data'!$J:$J,$J120,'RMI-data'!$I:$I,$I120),0)</f>
        <v>1.2019660323689002E-2</v>
      </c>
      <c r="Z120" s="104">
        <f>IFERROR('RMI-data'!Z116/SUMIFS('RMI-data'!Z:Z,'RMI-data'!$J:$J,$J120,'RMI-data'!$I:$I,$I120),0)</f>
        <v>1.1941482435918659E-2</v>
      </c>
      <c r="AA120" s="104">
        <f>IFERROR('RMI-data'!AA116/SUMIFS('RMI-data'!AA:AA,'RMI-data'!$J:$J,$J120,'RMI-data'!$I:$I,$I120),0)</f>
        <v>1.187849747747733E-2</v>
      </c>
      <c r="AB120" s="104">
        <f>IFERROR('RMI-data'!AB116/SUMIFS('RMI-data'!AB:AB,'RMI-data'!$J:$J,$J120,'RMI-data'!$I:$I,$I120),0)</f>
        <v>1.1830729181828561E-2</v>
      </c>
      <c r="AC120" s="104">
        <f>IFERROR('RMI-data'!AC116/SUMIFS('RMI-data'!AC:AC,'RMI-data'!$J:$J,$J120,'RMI-data'!$I:$I,$I120),0)</f>
        <v>1.1778431146276944E-2</v>
      </c>
      <c r="AD120" s="104">
        <f>IFERROR('RMI-data'!AD116/SUMIFS('RMI-data'!AD:AD,'RMI-data'!$J:$J,$J120,'RMI-data'!$I:$I,$I120),0)</f>
        <v>1.1735762376464022E-2</v>
      </c>
      <c r="AE120" s="104">
        <f>IFERROR('RMI-data'!AE116/SUMIFS('RMI-data'!AE:AE,'RMI-data'!$J:$J,$J120,'RMI-data'!$I:$I,$I120),0)</f>
        <v>1.1698303390403337E-2</v>
      </c>
      <c r="AF120" s="104">
        <f>IFERROR('RMI-data'!AF116/SUMIFS('RMI-data'!AF:AF,'RMI-data'!$J:$J,$J120,'RMI-data'!$I:$I,$I120),0)</f>
        <v>1.1660414244419024E-2</v>
      </c>
      <c r="AG120" s="104">
        <f>IFERROR('RMI-data'!AG116/SUMIFS('RMI-data'!AG:AG,'RMI-data'!$J:$J,$J120,'RMI-data'!$I:$I,$I120),0)</f>
        <v>1.1695928463243289E-2</v>
      </c>
      <c r="AH120" s="104">
        <f>IFERROR('RMI-data'!AH116/SUMIFS('RMI-data'!AH:AH,'RMI-data'!$J:$J,$J120,'RMI-data'!$I:$I,$I120),0)</f>
        <v>1.1728707417808047E-2</v>
      </c>
      <c r="AI120" s="104">
        <f>IFERROR('RMI-data'!AI116/SUMIFS('RMI-data'!AI:AI,'RMI-data'!$J:$J,$J120,'RMI-data'!$I:$I,$I120),0)</f>
        <v>1.1752946117679942E-2</v>
      </c>
      <c r="AJ120" s="104">
        <f>IFERROR('RMI-data'!AJ116/SUMIFS('RMI-data'!AJ:AJ,'RMI-data'!$J:$J,$J120,'RMI-data'!$I:$I,$I120),0)</f>
        <v>1.1780091167258967E-2</v>
      </c>
      <c r="AK120" s="104">
        <f>IFERROR('RMI-data'!AK116/SUMIFS('RMI-data'!AK:AK,'RMI-data'!$J:$J,$J120,'RMI-data'!$I:$I,$I120),0)</f>
        <v>1.1805321548163166E-2</v>
      </c>
      <c r="AL120" s="104">
        <f>IFERROR('RMI-data'!AL116/SUMIFS('RMI-data'!AL:AL,'RMI-data'!$J:$J,$J120,'RMI-data'!$I:$I,$I120),0)</f>
        <v>1.1830085517447997E-2</v>
      </c>
      <c r="AM120" s="104">
        <f>IFERROR('RMI-data'!AM116/SUMIFS('RMI-data'!AM:AM,'RMI-data'!$J:$J,$J120,'RMI-data'!$I:$I,$I120),0)</f>
        <v>1.1856121289006359E-2</v>
      </c>
      <c r="AN120" s="104">
        <f>IFERROR('RMI-data'!AN116/SUMIFS('RMI-data'!AN:AN,'RMI-data'!$J:$J,$J120,'RMI-data'!$I:$I,$I120),0)</f>
        <v>1.1884396401356698E-2</v>
      </c>
      <c r="AO120" s="104">
        <f>IFERROR('RMI-data'!AO116/SUMIFS('RMI-data'!AO:AO,'RMI-data'!$J:$J,$J120,'RMI-data'!$I:$I,$I120),0)</f>
        <v>1.1915845879015301E-2</v>
      </c>
      <c r="AP120" s="104">
        <f>IFERROR('RMI-data'!AP116/SUMIFS('RMI-data'!AP:AP,'RMI-data'!$J:$J,$J120,'RMI-data'!$I:$I,$I120),0)</f>
        <v>1.195079100731373E-2</v>
      </c>
    </row>
    <row r="121" spans="1:42" ht="15.75" customHeight="1" x14ac:dyDescent="0.35">
      <c r="A121" s="51"/>
      <c r="B121" s="51"/>
      <c r="C121" s="51"/>
      <c r="D121" s="51"/>
      <c r="E121" s="51"/>
      <c r="F121" s="51"/>
      <c r="G121" s="51"/>
      <c r="H121" s="52" t="str">
        <f t="shared" si="8"/>
        <v>BCEU-rural-residential-appl</v>
      </c>
      <c r="I121" s="63" t="s">
        <v>536</v>
      </c>
      <c r="J121" s="18" t="s">
        <v>96</v>
      </c>
      <c r="K121" s="104">
        <f>IFERROR('RMI-data'!K117/SUMIFS('RMI-data'!K:K,'RMI-data'!$J:$J,$J121,'RMI-data'!$I:$I,$I121),0)</f>
        <v>0</v>
      </c>
      <c r="L121" s="104">
        <f>IFERROR('RMI-data'!L117/SUMIFS('RMI-data'!L:L,'RMI-data'!$J:$J,$J121,'RMI-data'!$I:$I,$I121),0)</f>
        <v>0</v>
      </c>
      <c r="M121" s="104">
        <f>IFERROR('RMI-data'!M117/SUMIFS('RMI-data'!M:M,'RMI-data'!$J:$J,$J121,'RMI-data'!$I:$I,$I121),0)</f>
        <v>0</v>
      </c>
      <c r="N121" s="104">
        <f>IFERROR('RMI-data'!N117/SUMIFS('RMI-data'!N:N,'RMI-data'!$J:$J,$J121,'RMI-data'!$I:$I,$I121),0)</f>
        <v>0</v>
      </c>
      <c r="O121" s="104">
        <f>IFERROR('RMI-data'!O117/SUMIFS('RMI-data'!O:O,'RMI-data'!$J:$J,$J121,'RMI-data'!$I:$I,$I121),0)</f>
        <v>0</v>
      </c>
      <c r="P121" s="104">
        <f>IFERROR('RMI-data'!P117/SUMIFS('RMI-data'!P:P,'RMI-data'!$J:$J,$J121,'RMI-data'!$I:$I,$I121),0)</f>
        <v>0</v>
      </c>
      <c r="Q121" s="104">
        <f>IFERROR('RMI-data'!Q117/SUMIFS('RMI-data'!Q:Q,'RMI-data'!$J:$J,$J121,'RMI-data'!$I:$I,$I121),0)</f>
        <v>0</v>
      </c>
      <c r="R121" s="104">
        <f>IFERROR('RMI-data'!R117/SUMIFS('RMI-data'!R:R,'RMI-data'!$J:$J,$J121,'RMI-data'!$I:$I,$I121),0)</f>
        <v>0</v>
      </c>
      <c r="S121" s="104">
        <f>IFERROR('RMI-data'!S117/SUMIFS('RMI-data'!S:S,'RMI-data'!$J:$J,$J121,'RMI-data'!$I:$I,$I121),0)</f>
        <v>0</v>
      </c>
      <c r="T121" s="104">
        <f>IFERROR('RMI-data'!T117/SUMIFS('RMI-data'!T:T,'RMI-data'!$J:$J,$J121,'RMI-data'!$I:$I,$I121),0)</f>
        <v>0</v>
      </c>
      <c r="U121" s="104">
        <f>IFERROR('RMI-data'!U117/SUMIFS('RMI-data'!U:U,'RMI-data'!$J:$J,$J121,'RMI-data'!$I:$I,$I121),0)</f>
        <v>0</v>
      </c>
      <c r="V121" s="104">
        <f>IFERROR('RMI-data'!V117/SUMIFS('RMI-data'!V:V,'RMI-data'!$J:$J,$J121,'RMI-data'!$I:$I,$I121),0)</f>
        <v>0</v>
      </c>
      <c r="W121" s="104">
        <f>IFERROR('RMI-data'!W117/SUMIFS('RMI-data'!W:W,'RMI-data'!$J:$J,$J121,'RMI-data'!$I:$I,$I121),0)</f>
        <v>0</v>
      </c>
      <c r="X121" s="104">
        <f>IFERROR('RMI-data'!X117/SUMIFS('RMI-data'!X:X,'RMI-data'!$J:$J,$J121,'RMI-data'!$I:$I,$I121),0)</f>
        <v>0</v>
      </c>
      <c r="Y121" s="104">
        <f>IFERROR('RMI-data'!Y117/SUMIFS('RMI-data'!Y:Y,'RMI-data'!$J:$J,$J121,'RMI-data'!$I:$I,$I121),0)</f>
        <v>0</v>
      </c>
      <c r="Z121" s="104">
        <f>IFERROR('RMI-data'!Z117/SUMIFS('RMI-data'!Z:Z,'RMI-data'!$J:$J,$J121,'RMI-data'!$I:$I,$I121),0)</f>
        <v>0</v>
      </c>
      <c r="AA121" s="104">
        <f>IFERROR('RMI-data'!AA117/SUMIFS('RMI-data'!AA:AA,'RMI-data'!$J:$J,$J121,'RMI-data'!$I:$I,$I121),0)</f>
        <v>0</v>
      </c>
      <c r="AB121" s="104">
        <f>IFERROR('RMI-data'!AB117/SUMIFS('RMI-data'!AB:AB,'RMI-data'!$J:$J,$J121,'RMI-data'!$I:$I,$I121),0)</f>
        <v>0</v>
      </c>
      <c r="AC121" s="104">
        <f>IFERROR('RMI-data'!AC117/SUMIFS('RMI-data'!AC:AC,'RMI-data'!$J:$J,$J121,'RMI-data'!$I:$I,$I121),0)</f>
        <v>0</v>
      </c>
      <c r="AD121" s="104">
        <f>IFERROR('RMI-data'!AD117/SUMIFS('RMI-data'!AD:AD,'RMI-data'!$J:$J,$J121,'RMI-data'!$I:$I,$I121),0)</f>
        <v>0</v>
      </c>
      <c r="AE121" s="104">
        <f>IFERROR('RMI-data'!AE117/SUMIFS('RMI-data'!AE:AE,'RMI-data'!$J:$J,$J121,'RMI-data'!$I:$I,$I121),0)</f>
        <v>0</v>
      </c>
      <c r="AF121" s="104">
        <f>IFERROR('RMI-data'!AF117/SUMIFS('RMI-data'!AF:AF,'RMI-data'!$J:$J,$J121,'RMI-data'!$I:$I,$I121),0)</f>
        <v>0</v>
      </c>
      <c r="AG121" s="104">
        <f>IFERROR('RMI-data'!AG117/SUMIFS('RMI-data'!AG:AG,'RMI-data'!$J:$J,$J121,'RMI-data'!$I:$I,$I121),0)</f>
        <v>0</v>
      </c>
      <c r="AH121" s="104">
        <f>IFERROR('RMI-data'!AH117/SUMIFS('RMI-data'!AH:AH,'RMI-data'!$J:$J,$J121,'RMI-data'!$I:$I,$I121),0)</f>
        <v>0</v>
      </c>
      <c r="AI121" s="104">
        <f>IFERROR('RMI-data'!AI117/SUMIFS('RMI-data'!AI:AI,'RMI-data'!$J:$J,$J121,'RMI-data'!$I:$I,$I121),0)</f>
        <v>0</v>
      </c>
      <c r="AJ121" s="104">
        <f>IFERROR('RMI-data'!AJ117/SUMIFS('RMI-data'!AJ:AJ,'RMI-data'!$J:$J,$J121,'RMI-data'!$I:$I,$I121),0)</f>
        <v>0</v>
      </c>
      <c r="AK121" s="104">
        <f>IFERROR('RMI-data'!AK117/SUMIFS('RMI-data'!AK:AK,'RMI-data'!$J:$J,$J121,'RMI-data'!$I:$I,$I121),0)</f>
        <v>0</v>
      </c>
      <c r="AL121" s="104">
        <f>IFERROR('RMI-data'!AL117/SUMIFS('RMI-data'!AL:AL,'RMI-data'!$J:$J,$J121,'RMI-data'!$I:$I,$I121),0)</f>
        <v>0</v>
      </c>
      <c r="AM121" s="104">
        <f>IFERROR('RMI-data'!AM117/SUMIFS('RMI-data'!AM:AM,'RMI-data'!$J:$J,$J121,'RMI-data'!$I:$I,$I121),0)</f>
        <v>0</v>
      </c>
      <c r="AN121" s="104">
        <f>IFERROR('RMI-data'!AN117/SUMIFS('RMI-data'!AN:AN,'RMI-data'!$J:$J,$J121,'RMI-data'!$I:$I,$I121),0)</f>
        <v>0</v>
      </c>
      <c r="AO121" s="104">
        <f>IFERROR('RMI-data'!AO117/SUMIFS('RMI-data'!AO:AO,'RMI-data'!$J:$J,$J121,'RMI-data'!$I:$I,$I121),0)</f>
        <v>0</v>
      </c>
      <c r="AP121" s="104">
        <f>IFERROR('RMI-data'!AP117/SUMIFS('RMI-data'!AP:AP,'RMI-data'!$J:$J,$J121,'RMI-data'!$I:$I,$I121),0)</f>
        <v>0</v>
      </c>
    </row>
    <row r="122" spans="1:42" ht="15.75" customHeight="1" x14ac:dyDescent="0.35">
      <c r="A122" s="51"/>
      <c r="B122" s="51"/>
      <c r="C122" s="51"/>
      <c r="D122" s="51"/>
      <c r="E122" s="51"/>
      <c r="F122" s="51"/>
      <c r="G122" s="51"/>
      <c r="H122" s="52" t="str">
        <f t="shared" si="8"/>
        <v>BCEU-rural-residential-appl</v>
      </c>
      <c r="I122" s="63" t="s">
        <v>536</v>
      </c>
      <c r="J122" s="51"/>
      <c r="K122" s="51"/>
      <c r="L122" s="51"/>
      <c r="M122" s="51"/>
      <c r="N122" s="51"/>
      <c r="AO122" s="51"/>
      <c r="AP122" s="51"/>
    </row>
    <row r="123" spans="1:42" ht="15.75" customHeight="1" x14ac:dyDescent="0.35">
      <c r="A123" s="51"/>
      <c r="B123" s="51"/>
      <c r="C123" s="51"/>
      <c r="D123" s="51"/>
      <c r="E123" s="51"/>
      <c r="F123" s="51"/>
      <c r="G123" s="51"/>
      <c r="H123" s="18" t="s">
        <v>507</v>
      </c>
      <c r="I123" s="63" t="s">
        <v>536</v>
      </c>
      <c r="J123" s="51"/>
      <c r="K123" s="51"/>
      <c r="L123" s="51"/>
      <c r="M123" s="51"/>
      <c r="N123" s="51"/>
      <c r="AO123" s="51"/>
      <c r="AP123" s="51"/>
    </row>
    <row r="124" spans="1:42" ht="15.75" customHeight="1" x14ac:dyDescent="0.35">
      <c r="A124" s="51"/>
      <c r="B124" s="51"/>
      <c r="C124" s="51"/>
      <c r="D124" s="51"/>
      <c r="E124" s="51"/>
      <c r="F124" s="51"/>
      <c r="G124" s="51"/>
      <c r="H124" s="52" t="str">
        <f>H123</f>
        <v>BCEU-rural-residential-other</v>
      </c>
      <c r="I124" s="63" t="s">
        <v>536</v>
      </c>
      <c r="J124" s="18" t="s">
        <v>1</v>
      </c>
      <c r="K124" s="18">
        <v>2019</v>
      </c>
      <c r="L124" s="18">
        <v>2020</v>
      </c>
      <c r="M124" s="18">
        <v>2021</v>
      </c>
      <c r="N124" s="18">
        <v>2022</v>
      </c>
      <c r="O124" s="18">
        <v>2023</v>
      </c>
      <c r="P124" s="18">
        <v>2024</v>
      </c>
      <c r="Q124" s="18">
        <v>2025</v>
      </c>
      <c r="R124" s="18">
        <v>2026</v>
      </c>
      <c r="S124" s="18">
        <v>2027</v>
      </c>
      <c r="T124" s="18">
        <v>2028</v>
      </c>
      <c r="U124" s="18">
        <v>2029</v>
      </c>
      <c r="V124" s="18">
        <v>2030</v>
      </c>
      <c r="W124" s="18">
        <v>2031</v>
      </c>
      <c r="X124" s="18">
        <v>2032</v>
      </c>
      <c r="Y124" s="18">
        <v>2033</v>
      </c>
      <c r="Z124" s="18">
        <v>2034</v>
      </c>
      <c r="AA124" s="18">
        <v>2035</v>
      </c>
      <c r="AB124" s="18">
        <v>2036</v>
      </c>
      <c r="AC124" s="18">
        <v>2037</v>
      </c>
      <c r="AD124" s="18">
        <v>2038</v>
      </c>
      <c r="AE124" s="18">
        <v>2039</v>
      </c>
      <c r="AF124" s="18">
        <v>2040</v>
      </c>
      <c r="AG124" s="18">
        <v>2041</v>
      </c>
      <c r="AH124" s="18">
        <v>2042</v>
      </c>
      <c r="AI124" s="18">
        <v>2043</v>
      </c>
      <c r="AJ124" s="18">
        <v>2044</v>
      </c>
      <c r="AK124" s="18">
        <v>2045</v>
      </c>
      <c r="AL124" s="18">
        <v>2046</v>
      </c>
      <c r="AM124" s="18">
        <v>2047</v>
      </c>
      <c r="AN124" s="18">
        <v>2048</v>
      </c>
      <c r="AO124" s="18">
        <v>2049</v>
      </c>
      <c r="AP124" s="18">
        <v>2050</v>
      </c>
    </row>
    <row r="125" spans="1:42" ht="15.75" customHeight="1" x14ac:dyDescent="0.35">
      <c r="A125" s="51"/>
      <c r="B125" s="51"/>
      <c r="C125" s="51"/>
      <c r="D125" s="51"/>
      <c r="E125" s="51"/>
      <c r="F125" s="52" t="s">
        <v>497</v>
      </c>
      <c r="G125" s="52" t="s">
        <v>498</v>
      </c>
      <c r="H125" s="52" t="str">
        <f t="shared" ref="H125:H134" si="9">H124</f>
        <v>BCEU-rural-residential-other</v>
      </c>
      <c r="I125" s="63" t="s">
        <v>536</v>
      </c>
      <c r="J125" s="18" t="s">
        <v>2</v>
      </c>
      <c r="K125" s="104">
        <f>IFERROR('RMI-data'!K121/SUMIFS('RMI-data'!K:K,'RMI-data'!$J:$J,$J125,'RMI-data'!$I:$I,$I125),0)</f>
        <v>2.1692012157985656E-2</v>
      </c>
      <c r="L125" s="104">
        <f>IFERROR('RMI-data'!L121/SUMIFS('RMI-data'!L:L,'RMI-data'!$J:$J,$J125,'RMI-data'!$I:$I,$I125),0)</f>
        <v>2.1479421361418467E-2</v>
      </c>
      <c r="M125" s="104">
        <f>IFERROR('RMI-data'!M121/SUMIFS('RMI-data'!M:M,'RMI-data'!$J:$J,$J125,'RMI-data'!$I:$I,$I125),0)</f>
        <v>2.1216043206231234E-2</v>
      </c>
      <c r="N125" s="104">
        <f>IFERROR('RMI-data'!N121/SUMIFS('RMI-data'!N:N,'RMI-data'!$J:$J,$J125,'RMI-data'!$I:$I,$I125),0)</f>
        <v>2.0920921771868849E-2</v>
      </c>
      <c r="O125" s="104">
        <f>IFERROR('RMI-data'!O121/SUMIFS('RMI-data'!O:O,'RMI-data'!$J:$J,$J125,'RMI-data'!$I:$I,$I125),0)</f>
        <v>2.0498397857588165E-2</v>
      </c>
      <c r="P125" s="104">
        <f>IFERROR('RMI-data'!P121/SUMIFS('RMI-data'!P:P,'RMI-data'!$J:$J,$J125,'RMI-data'!$I:$I,$I125),0)</f>
        <v>2.0145146800133306E-2</v>
      </c>
      <c r="Q125" s="104">
        <f>IFERROR('RMI-data'!Q121/SUMIFS('RMI-data'!Q:Q,'RMI-data'!$J:$J,$J125,'RMI-data'!$I:$I,$I125),0)</f>
        <v>1.9799009635800877E-2</v>
      </c>
      <c r="R125" s="104">
        <f>IFERROR('RMI-data'!R121/SUMIFS('RMI-data'!R:R,'RMI-data'!$J:$J,$J125,'RMI-data'!$I:$I,$I125),0)</f>
        <v>1.9370723697949569E-2</v>
      </c>
      <c r="S125" s="104">
        <f>IFERROR('RMI-data'!S121/SUMIFS('RMI-data'!S:S,'RMI-data'!$J:$J,$J125,'RMI-data'!$I:$I,$I125),0)</f>
        <v>1.8947820050095255E-2</v>
      </c>
      <c r="T125" s="104">
        <f>IFERROR('RMI-data'!T121/SUMIFS('RMI-data'!T:T,'RMI-data'!$J:$J,$J125,'RMI-data'!$I:$I,$I125),0)</f>
        <v>1.8554561905321263E-2</v>
      </c>
      <c r="U125" s="104">
        <f>IFERROR('RMI-data'!U121/SUMIFS('RMI-data'!U:U,'RMI-data'!$J:$J,$J125,'RMI-data'!$I:$I,$I125),0)</f>
        <v>1.8165455442210689E-2</v>
      </c>
      <c r="V125" s="104">
        <f>IFERROR('RMI-data'!V121/SUMIFS('RMI-data'!V:V,'RMI-data'!$J:$J,$J125,'RMI-data'!$I:$I,$I125),0)</f>
        <v>1.7741590699843029E-2</v>
      </c>
      <c r="W125" s="104">
        <f>IFERROR('RMI-data'!W121/SUMIFS('RMI-data'!W:W,'RMI-data'!$J:$J,$J125,'RMI-data'!$I:$I,$I125),0)</f>
        <v>1.7271551005892047E-2</v>
      </c>
      <c r="X125" s="104">
        <f>IFERROR('RMI-data'!X121/SUMIFS('RMI-data'!X:X,'RMI-data'!$J:$J,$J125,'RMI-data'!$I:$I,$I125),0)</f>
        <v>1.6780576823021236E-2</v>
      </c>
      <c r="Y125" s="104">
        <f>IFERROR('RMI-data'!Y121/SUMIFS('RMI-data'!Y:Y,'RMI-data'!$J:$J,$J125,'RMI-data'!$I:$I,$I125),0)</f>
        <v>1.630196727595256E-2</v>
      </c>
      <c r="Z125" s="104">
        <f>IFERROR('RMI-data'!Z121/SUMIFS('RMI-data'!Z:Z,'RMI-data'!$J:$J,$J125,'RMI-data'!$I:$I,$I125),0)</f>
        <v>1.5840275264032803E-2</v>
      </c>
      <c r="AA125" s="104">
        <f>IFERROR('RMI-data'!AA121/SUMIFS('RMI-data'!AA:AA,'RMI-data'!$J:$J,$J125,'RMI-data'!$I:$I,$I125),0)</f>
        <v>1.5382579299738212E-2</v>
      </c>
      <c r="AB125" s="104">
        <f>IFERROR('RMI-data'!AB121/SUMIFS('RMI-data'!AB:AB,'RMI-data'!$J:$J,$J125,'RMI-data'!$I:$I,$I125),0)</f>
        <v>1.4924380013087083E-2</v>
      </c>
      <c r="AC125" s="104">
        <f>IFERROR('RMI-data'!AC121/SUMIFS('RMI-data'!AC:AC,'RMI-data'!$J:$J,$J125,'RMI-data'!$I:$I,$I125),0)</f>
        <v>1.4458602862844335E-2</v>
      </c>
      <c r="AD125" s="104">
        <f>IFERROR('RMI-data'!AD121/SUMIFS('RMI-data'!AD:AD,'RMI-data'!$J:$J,$J125,'RMI-data'!$I:$I,$I125),0)</f>
        <v>1.399155019872122E-2</v>
      </c>
      <c r="AE125" s="104">
        <f>IFERROR('RMI-data'!AE121/SUMIFS('RMI-data'!AE:AE,'RMI-data'!$J:$J,$J125,'RMI-data'!$I:$I,$I125),0)</f>
        <v>1.3506886495065698E-2</v>
      </c>
      <c r="AF125" s="104">
        <f>IFERROR('RMI-data'!AF121/SUMIFS('RMI-data'!AF:AF,'RMI-data'!$J:$J,$J125,'RMI-data'!$I:$I,$I125),0)</f>
        <v>1.2993316339789262E-2</v>
      </c>
      <c r="AG125" s="104">
        <f>IFERROR('RMI-data'!AG121/SUMIFS('RMI-data'!AG:AG,'RMI-data'!$J:$J,$J125,'RMI-data'!$I:$I,$I125),0)</f>
        <v>1.2423594206384572E-2</v>
      </c>
      <c r="AH125" s="104">
        <f>IFERROR('RMI-data'!AH121/SUMIFS('RMI-data'!AH:AH,'RMI-data'!$J:$J,$J125,'RMI-data'!$I:$I,$I125),0)</f>
        <v>1.1835479282410188E-2</v>
      </c>
      <c r="AI125" s="104">
        <f>IFERROR('RMI-data'!AI121/SUMIFS('RMI-data'!AI:AI,'RMI-data'!$J:$J,$J125,'RMI-data'!$I:$I,$I125),0)</f>
        <v>1.1241711485045002E-2</v>
      </c>
      <c r="AJ125" s="104">
        <f>IFERROR('RMI-data'!AJ121/SUMIFS('RMI-data'!AJ:AJ,'RMI-data'!$J:$J,$J125,'RMI-data'!$I:$I,$I125),0)</f>
        <v>1.0643441037851028E-2</v>
      </c>
      <c r="AK125" s="104">
        <f>IFERROR('RMI-data'!AK121/SUMIFS('RMI-data'!AK:AK,'RMI-data'!$J:$J,$J125,'RMI-data'!$I:$I,$I125),0)</f>
        <v>1.0040423292108247E-2</v>
      </c>
      <c r="AL125" s="104">
        <f>IFERROR('RMI-data'!AL121/SUMIFS('RMI-data'!AL:AL,'RMI-data'!$J:$J,$J125,'RMI-data'!$I:$I,$I125),0)</f>
        <v>9.4268078381984245E-3</v>
      </c>
      <c r="AM125" s="104">
        <f>IFERROR('RMI-data'!AM121/SUMIFS('RMI-data'!AM:AM,'RMI-data'!$J:$J,$J125,'RMI-data'!$I:$I,$I125),0)</f>
        <v>8.7910153094469968E-3</v>
      </c>
      <c r="AN125" s="104">
        <f>IFERROR('RMI-data'!AN121/SUMIFS('RMI-data'!AN:AN,'RMI-data'!$J:$J,$J125,'RMI-data'!$I:$I,$I125),0)</f>
        <v>8.6481471077716771E-3</v>
      </c>
      <c r="AO125" s="104">
        <f>IFERROR('RMI-data'!AO121/SUMIFS('RMI-data'!AO:AO,'RMI-data'!$J:$J,$J125,'RMI-data'!$I:$I,$I125),0)</f>
        <v>8.575544088759714E-3</v>
      </c>
      <c r="AP125" s="104">
        <f>IFERROR('RMI-data'!AP121/SUMIFS('RMI-data'!AP:AP,'RMI-data'!$J:$J,$J125,'RMI-data'!$I:$I,$I125),0)</f>
        <v>8.4994271985376121E-3</v>
      </c>
    </row>
    <row r="126" spans="1:42" ht="15.75" customHeight="1" x14ac:dyDescent="0.35">
      <c r="A126" s="51"/>
      <c r="B126" s="51"/>
      <c r="C126" s="51"/>
      <c r="D126" s="51"/>
      <c r="E126" s="51"/>
      <c r="F126" s="51"/>
      <c r="G126" s="51"/>
      <c r="H126" s="52" t="str">
        <f t="shared" si="9"/>
        <v>BCEU-rural-residential-other</v>
      </c>
      <c r="I126" s="63" t="s">
        <v>536</v>
      </c>
      <c r="J126" s="18" t="s">
        <v>3</v>
      </c>
      <c r="K126" s="104">
        <f>IFERROR('RMI-data'!K122/SUMIFS('RMI-data'!K:K,'RMI-data'!$J:$J,$J126,'RMI-data'!$I:$I,$I126),0)</f>
        <v>0</v>
      </c>
      <c r="L126" s="104">
        <f>IFERROR('RMI-data'!L122/SUMIFS('RMI-data'!L:L,'RMI-data'!$J:$J,$J126,'RMI-data'!$I:$I,$I126),0)</f>
        <v>0</v>
      </c>
      <c r="M126" s="104">
        <f>IFERROR('RMI-data'!M122/SUMIFS('RMI-data'!M:M,'RMI-data'!$J:$J,$J126,'RMI-data'!$I:$I,$I126),0)</f>
        <v>0</v>
      </c>
      <c r="N126" s="104">
        <f>IFERROR('RMI-data'!N122/SUMIFS('RMI-data'!N:N,'RMI-data'!$J:$J,$J126,'RMI-data'!$I:$I,$I126),0)</f>
        <v>0</v>
      </c>
      <c r="O126" s="104">
        <f>IFERROR('RMI-data'!O122/SUMIFS('RMI-data'!O:O,'RMI-data'!$J:$J,$J126,'RMI-data'!$I:$I,$I126),0)</f>
        <v>0</v>
      </c>
      <c r="P126" s="104">
        <f>IFERROR('RMI-data'!P122/SUMIFS('RMI-data'!P:P,'RMI-data'!$J:$J,$J126,'RMI-data'!$I:$I,$I126),0)</f>
        <v>0</v>
      </c>
      <c r="Q126" s="104">
        <f>IFERROR('RMI-data'!Q122/SUMIFS('RMI-data'!Q:Q,'RMI-data'!$J:$J,$J126,'RMI-data'!$I:$I,$I126),0)</f>
        <v>0</v>
      </c>
      <c r="R126" s="104">
        <f>IFERROR('RMI-data'!R122/SUMIFS('RMI-data'!R:R,'RMI-data'!$J:$J,$J126,'RMI-data'!$I:$I,$I126),0)</f>
        <v>0</v>
      </c>
      <c r="S126" s="104">
        <f>IFERROR('RMI-data'!S122/SUMIFS('RMI-data'!S:S,'RMI-data'!$J:$J,$J126,'RMI-data'!$I:$I,$I126),0)</f>
        <v>0</v>
      </c>
      <c r="T126" s="104">
        <f>IFERROR('RMI-data'!T122/SUMIFS('RMI-data'!T:T,'RMI-data'!$J:$J,$J126,'RMI-data'!$I:$I,$I126),0)</f>
        <v>0</v>
      </c>
      <c r="U126" s="104">
        <f>IFERROR('RMI-data'!U122/SUMIFS('RMI-data'!U:U,'RMI-data'!$J:$J,$J126,'RMI-data'!$I:$I,$I126),0)</f>
        <v>0</v>
      </c>
      <c r="V126" s="104">
        <f>IFERROR('RMI-data'!V122/SUMIFS('RMI-data'!V:V,'RMI-data'!$J:$J,$J126,'RMI-data'!$I:$I,$I126),0)</f>
        <v>0</v>
      </c>
      <c r="W126" s="104">
        <f>IFERROR('RMI-data'!W122/SUMIFS('RMI-data'!W:W,'RMI-data'!$J:$J,$J126,'RMI-data'!$I:$I,$I126),0)</f>
        <v>0</v>
      </c>
      <c r="X126" s="104">
        <f>IFERROR('RMI-data'!X122/SUMIFS('RMI-data'!X:X,'RMI-data'!$J:$J,$J126,'RMI-data'!$I:$I,$I126),0)</f>
        <v>0</v>
      </c>
      <c r="Y126" s="104">
        <f>IFERROR('RMI-data'!Y122/SUMIFS('RMI-data'!Y:Y,'RMI-data'!$J:$J,$J126,'RMI-data'!$I:$I,$I126),0)</f>
        <v>0</v>
      </c>
      <c r="Z126" s="104">
        <f>IFERROR('RMI-data'!Z122/SUMIFS('RMI-data'!Z:Z,'RMI-data'!$J:$J,$J126,'RMI-data'!$I:$I,$I126),0)</f>
        <v>0</v>
      </c>
      <c r="AA126" s="104">
        <f>IFERROR('RMI-data'!AA122/SUMIFS('RMI-data'!AA:AA,'RMI-data'!$J:$J,$J126,'RMI-data'!$I:$I,$I126),0)</f>
        <v>0</v>
      </c>
      <c r="AB126" s="104">
        <f>IFERROR('RMI-data'!AB122/SUMIFS('RMI-data'!AB:AB,'RMI-data'!$J:$J,$J126,'RMI-data'!$I:$I,$I126),0)</f>
        <v>0</v>
      </c>
      <c r="AC126" s="104">
        <f>IFERROR('RMI-data'!AC122/SUMIFS('RMI-data'!AC:AC,'RMI-data'!$J:$J,$J126,'RMI-data'!$I:$I,$I126),0)</f>
        <v>0</v>
      </c>
      <c r="AD126" s="104">
        <f>IFERROR('RMI-data'!AD122/SUMIFS('RMI-data'!AD:AD,'RMI-data'!$J:$J,$J126,'RMI-data'!$I:$I,$I126),0)</f>
        <v>0</v>
      </c>
      <c r="AE126" s="104">
        <f>IFERROR('RMI-data'!AE122/SUMIFS('RMI-data'!AE:AE,'RMI-data'!$J:$J,$J126,'RMI-data'!$I:$I,$I126),0)</f>
        <v>0</v>
      </c>
      <c r="AF126" s="104">
        <f>IFERROR('RMI-data'!AF122/SUMIFS('RMI-data'!AF:AF,'RMI-data'!$J:$J,$J126,'RMI-data'!$I:$I,$I126),0)</f>
        <v>0</v>
      </c>
      <c r="AG126" s="104">
        <f>IFERROR('RMI-data'!AG122/SUMIFS('RMI-data'!AG:AG,'RMI-data'!$J:$J,$J126,'RMI-data'!$I:$I,$I126),0)</f>
        <v>0</v>
      </c>
      <c r="AH126" s="104">
        <f>IFERROR('RMI-data'!AH122/SUMIFS('RMI-data'!AH:AH,'RMI-data'!$J:$J,$J126,'RMI-data'!$I:$I,$I126),0)</f>
        <v>0</v>
      </c>
      <c r="AI126" s="104">
        <f>IFERROR('RMI-data'!AI122/SUMIFS('RMI-data'!AI:AI,'RMI-data'!$J:$J,$J126,'RMI-data'!$I:$I,$I126),0)</f>
        <v>0</v>
      </c>
      <c r="AJ126" s="104">
        <f>IFERROR('RMI-data'!AJ122/SUMIFS('RMI-data'!AJ:AJ,'RMI-data'!$J:$J,$J126,'RMI-data'!$I:$I,$I126),0)</f>
        <v>0</v>
      </c>
      <c r="AK126" s="104">
        <f>IFERROR('RMI-data'!AK122/SUMIFS('RMI-data'!AK:AK,'RMI-data'!$J:$J,$J126,'RMI-data'!$I:$I,$I126),0)</f>
        <v>0</v>
      </c>
      <c r="AL126" s="104">
        <f>IFERROR('RMI-data'!AL122/SUMIFS('RMI-data'!AL:AL,'RMI-data'!$J:$J,$J126,'RMI-data'!$I:$I,$I126),0)</f>
        <v>0</v>
      </c>
      <c r="AM126" s="104">
        <f>IFERROR('RMI-data'!AM122/SUMIFS('RMI-data'!AM:AM,'RMI-data'!$J:$J,$J126,'RMI-data'!$I:$I,$I126),0)</f>
        <v>0</v>
      </c>
      <c r="AN126" s="104">
        <f>IFERROR('RMI-data'!AN122/SUMIFS('RMI-data'!AN:AN,'RMI-data'!$J:$J,$J126,'RMI-data'!$I:$I,$I126),0)</f>
        <v>0</v>
      </c>
      <c r="AO126" s="104">
        <f>IFERROR('RMI-data'!AO122/SUMIFS('RMI-data'!AO:AO,'RMI-data'!$J:$J,$J126,'RMI-data'!$I:$I,$I126),0)</f>
        <v>0</v>
      </c>
      <c r="AP126" s="104">
        <f>IFERROR('RMI-data'!AP122/SUMIFS('RMI-data'!AP:AP,'RMI-data'!$J:$J,$J126,'RMI-data'!$I:$I,$I126),0)</f>
        <v>0</v>
      </c>
    </row>
    <row r="127" spans="1:42" ht="15.75" customHeight="1" x14ac:dyDescent="0.35">
      <c r="A127" s="51"/>
      <c r="B127" s="51"/>
      <c r="C127" s="51"/>
      <c r="D127" s="51"/>
      <c r="E127" s="51"/>
      <c r="F127" s="51"/>
      <c r="G127" s="51"/>
      <c r="H127" s="52" t="str">
        <f t="shared" si="9"/>
        <v>BCEU-rural-residential-other</v>
      </c>
      <c r="I127" s="63" t="s">
        <v>536</v>
      </c>
      <c r="J127" s="18" t="s">
        <v>4</v>
      </c>
      <c r="K127" s="104">
        <f>IFERROR('RMI-data'!K123/SUMIFS('RMI-data'!K:K,'RMI-data'!$J:$J,$J127,'RMI-data'!$I:$I,$I127),0)</f>
        <v>0</v>
      </c>
      <c r="L127" s="104">
        <f>IFERROR('RMI-data'!L123/SUMIFS('RMI-data'!L:L,'RMI-data'!$J:$J,$J127,'RMI-data'!$I:$I,$I127),0)</f>
        <v>0</v>
      </c>
      <c r="M127" s="104">
        <f>IFERROR('RMI-data'!M123/SUMIFS('RMI-data'!M:M,'RMI-data'!$J:$J,$J127,'RMI-data'!$I:$I,$I127),0)</f>
        <v>0</v>
      </c>
      <c r="N127" s="104">
        <f>IFERROR('RMI-data'!N123/SUMIFS('RMI-data'!N:N,'RMI-data'!$J:$J,$J127,'RMI-data'!$I:$I,$I127),0)</f>
        <v>0</v>
      </c>
      <c r="O127" s="104">
        <f>IFERROR('RMI-data'!O123/SUMIFS('RMI-data'!O:O,'RMI-data'!$J:$J,$J127,'RMI-data'!$I:$I,$I127),0)</f>
        <v>0</v>
      </c>
      <c r="P127" s="104">
        <f>IFERROR('RMI-data'!P123/SUMIFS('RMI-data'!P:P,'RMI-data'!$J:$J,$J127,'RMI-data'!$I:$I,$I127),0)</f>
        <v>0</v>
      </c>
      <c r="Q127" s="104">
        <f>IFERROR('RMI-data'!Q123/SUMIFS('RMI-data'!Q:Q,'RMI-data'!$J:$J,$J127,'RMI-data'!$I:$I,$I127),0)</f>
        <v>0</v>
      </c>
      <c r="R127" s="104">
        <f>IFERROR('RMI-data'!R123/SUMIFS('RMI-data'!R:R,'RMI-data'!$J:$J,$J127,'RMI-data'!$I:$I,$I127),0)</f>
        <v>0</v>
      </c>
      <c r="S127" s="104">
        <f>IFERROR('RMI-data'!S123/SUMIFS('RMI-data'!S:S,'RMI-data'!$J:$J,$J127,'RMI-data'!$I:$I,$I127),0)</f>
        <v>0</v>
      </c>
      <c r="T127" s="104">
        <f>IFERROR('RMI-data'!T123/SUMIFS('RMI-data'!T:T,'RMI-data'!$J:$J,$J127,'RMI-data'!$I:$I,$I127),0)</f>
        <v>0</v>
      </c>
      <c r="U127" s="104">
        <f>IFERROR('RMI-data'!U123/SUMIFS('RMI-data'!U:U,'RMI-data'!$J:$J,$J127,'RMI-data'!$I:$I,$I127),0)</f>
        <v>0</v>
      </c>
      <c r="V127" s="104">
        <f>IFERROR('RMI-data'!V123/SUMIFS('RMI-data'!V:V,'RMI-data'!$J:$J,$J127,'RMI-data'!$I:$I,$I127),0)</f>
        <v>0</v>
      </c>
      <c r="W127" s="104">
        <f>IFERROR('RMI-data'!W123/SUMIFS('RMI-data'!W:W,'RMI-data'!$J:$J,$J127,'RMI-data'!$I:$I,$I127),0)</f>
        <v>0</v>
      </c>
      <c r="X127" s="104">
        <f>IFERROR('RMI-data'!X123/SUMIFS('RMI-data'!X:X,'RMI-data'!$J:$J,$J127,'RMI-data'!$I:$I,$I127),0)</f>
        <v>0</v>
      </c>
      <c r="Y127" s="104">
        <f>IFERROR('RMI-data'!Y123/SUMIFS('RMI-data'!Y:Y,'RMI-data'!$J:$J,$J127,'RMI-data'!$I:$I,$I127),0)</f>
        <v>0</v>
      </c>
      <c r="Z127" s="104">
        <f>IFERROR('RMI-data'!Z123/SUMIFS('RMI-data'!Z:Z,'RMI-data'!$J:$J,$J127,'RMI-data'!$I:$I,$I127),0)</f>
        <v>0</v>
      </c>
      <c r="AA127" s="104">
        <f>IFERROR('RMI-data'!AA123/SUMIFS('RMI-data'!AA:AA,'RMI-data'!$J:$J,$J127,'RMI-data'!$I:$I,$I127),0)</f>
        <v>0</v>
      </c>
      <c r="AB127" s="104">
        <f>IFERROR('RMI-data'!AB123/SUMIFS('RMI-data'!AB:AB,'RMI-data'!$J:$J,$J127,'RMI-data'!$I:$I,$I127),0)</f>
        <v>0</v>
      </c>
      <c r="AC127" s="104">
        <f>IFERROR('RMI-data'!AC123/SUMIFS('RMI-data'!AC:AC,'RMI-data'!$J:$J,$J127,'RMI-data'!$I:$I,$I127),0)</f>
        <v>0</v>
      </c>
      <c r="AD127" s="104">
        <f>IFERROR('RMI-data'!AD123/SUMIFS('RMI-data'!AD:AD,'RMI-data'!$J:$J,$J127,'RMI-data'!$I:$I,$I127),0)</f>
        <v>0</v>
      </c>
      <c r="AE127" s="104">
        <f>IFERROR('RMI-data'!AE123/SUMIFS('RMI-data'!AE:AE,'RMI-data'!$J:$J,$J127,'RMI-data'!$I:$I,$I127),0)</f>
        <v>0</v>
      </c>
      <c r="AF127" s="104">
        <f>IFERROR('RMI-data'!AF123/SUMIFS('RMI-data'!AF:AF,'RMI-data'!$J:$J,$J127,'RMI-data'!$I:$I,$I127),0)</f>
        <v>0</v>
      </c>
      <c r="AG127" s="104">
        <f>IFERROR('RMI-data'!AG123/SUMIFS('RMI-data'!AG:AG,'RMI-data'!$J:$J,$J127,'RMI-data'!$I:$I,$I127),0)</f>
        <v>0</v>
      </c>
      <c r="AH127" s="104">
        <f>IFERROR('RMI-data'!AH123/SUMIFS('RMI-data'!AH:AH,'RMI-data'!$J:$J,$J127,'RMI-data'!$I:$I,$I127),0)</f>
        <v>0</v>
      </c>
      <c r="AI127" s="104">
        <f>IFERROR('RMI-data'!AI123/SUMIFS('RMI-data'!AI:AI,'RMI-data'!$J:$J,$J127,'RMI-data'!$I:$I,$I127),0)</f>
        <v>0</v>
      </c>
      <c r="AJ127" s="104">
        <f>IFERROR('RMI-data'!AJ123/SUMIFS('RMI-data'!AJ:AJ,'RMI-data'!$J:$J,$J127,'RMI-data'!$I:$I,$I127),0)</f>
        <v>0</v>
      </c>
      <c r="AK127" s="104">
        <f>IFERROR('RMI-data'!AK123/SUMIFS('RMI-data'!AK:AK,'RMI-data'!$J:$J,$J127,'RMI-data'!$I:$I,$I127),0)</f>
        <v>0</v>
      </c>
      <c r="AL127" s="104">
        <f>IFERROR('RMI-data'!AL123/SUMIFS('RMI-data'!AL:AL,'RMI-data'!$J:$J,$J127,'RMI-data'!$I:$I,$I127),0)</f>
        <v>0</v>
      </c>
      <c r="AM127" s="104">
        <f>IFERROR('RMI-data'!AM123/SUMIFS('RMI-data'!AM:AM,'RMI-data'!$J:$J,$J127,'RMI-data'!$I:$I,$I127),0)</f>
        <v>0</v>
      </c>
      <c r="AN127" s="104">
        <f>IFERROR('RMI-data'!AN123/SUMIFS('RMI-data'!AN:AN,'RMI-data'!$J:$J,$J127,'RMI-data'!$I:$I,$I127),0)</f>
        <v>0</v>
      </c>
      <c r="AO127" s="104">
        <f>IFERROR('RMI-data'!AO123/SUMIFS('RMI-data'!AO:AO,'RMI-data'!$J:$J,$J127,'RMI-data'!$I:$I,$I127),0)</f>
        <v>0</v>
      </c>
      <c r="AP127" s="104">
        <f>IFERROR('RMI-data'!AP123/SUMIFS('RMI-data'!AP:AP,'RMI-data'!$J:$J,$J127,'RMI-data'!$I:$I,$I127),0)</f>
        <v>0</v>
      </c>
    </row>
    <row r="128" spans="1:42" ht="15.75" customHeight="1" x14ac:dyDescent="0.35">
      <c r="A128" s="51"/>
      <c r="B128" s="51"/>
      <c r="C128" s="51"/>
      <c r="D128" s="51"/>
      <c r="E128" s="51"/>
      <c r="F128" s="51"/>
      <c r="G128" s="51"/>
      <c r="H128" s="52" t="str">
        <f t="shared" si="9"/>
        <v>BCEU-rural-residential-other</v>
      </c>
      <c r="I128" s="63" t="s">
        <v>536</v>
      </c>
      <c r="J128" s="18" t="s">
        <v>5</v>
      </c>
      <c r="K128" s="104">
        <f>IFERROR('RMI-data'!K124/SUMIFS('RMI-data'!K:K,'RMI-data'!$J:$J,$J128,'RMI-data'!$I:$I,$I128),0)</f>
        <v>0</v>
      </c>
      <c r="L128" s="104">
        <f>IFERROR('RMI-data'!L124/SUMIFS('RMI-data'!L:L,'RMI-data'!$J:$J,$J128,'RMI-data'!$I:$I,$I128),0)</f>
        <v>0</v>
      </c>
      <c r="M128" s="104">
        <f>IFERROR('RMI-data'!M124/SUMIFS('RMI-data'!M:M,'RMI-data'!$J:$J,$J128,'RMI-data'!$I:$I,$I128),0)</f>
        <v>0</v>
      </c>
      <c r="N128" s="104">
        <f>IFERROR('RMI-data'!N124/SUMIFS('RMI-data'!N:N,'RMI-data'!$J:$J,$J128,'RMI-data'!$I:$I,$I128),0)</f>
        <v>0</v>
      </c>
      <c r="O128" s="104">
        <f>IFERROR('RMI-data'!O124/SUMIFS('RMI-data'!O:O,'RMI-data'!$J:$J,$J128,'RMI-data'!$I:$I,$I128),0)</f>
        <v>0</v>
      </c>
      <c r="P128" s="104">
        <f>IFERROR('RMI-data'!P124/SUMIFS('RMI-data'!P:P,'RMI-data'!$J:$J,$J128,'RMI-data'!$I:$I,$I128),0)</f>
        <v>0</v>
      </c>
      <c r="Q128" s="104">
        <f>IFERROR('RMI-data'!Q124/SUMIFS('RMI-data'!Q:Q,'RMI-data'!$J:$J,$J128,'RMI-data'!$I:$I,$I128),0)</f>
        <v>0</v>
      </c>
      <c r="R128" s="104">
        <f>IFERROR('RMI-data'!R124/SUMIFS('RMI-data'!R:R,'RMI-data'!$J:$J,$J128,'RMI-data'!$I:$I,$I128),0)</f>
        <v>0</v>
      </c>
      <c r="S128" s="104">
        <f>IFERROR('RMI-data'!S124/SUMIFS('RMI-data'!S:S,'RMI-data'!$J:$J,$J128,'RMI-data'!$I:$I,$I128),0)</f>
        <v>0</v>
      </c>
      <c r="T128" s="104">
        <f>IFERROR('RMI-data'!T124/SUMIFS('RMI-data'!T:T,'RMI-data'!$J:$J,$J128,'RMI-data'!$I:$I,$I128),0)</f>
        <v>0</v>
      </c>
      <c r="U128" s="104">
        <f>IFERROR('RMI-data'!U124/SUMIFS('RMI-data'!U:U,'RMI-data'!$J:$J,$J128,'RMI-data'!$I:$I,$I128),0)</f>
        <v>0</v>
      </c>
      <c r="V128" s="104">
        <f>IFERROR('RMI-data'!V124/SUMIFS('RMI-data'!V:V,'RMI-data'!$J:$J,$J128,'RMI-data'!$I:$I,$I128),0)</f>
        <v>0</v>
      </c>
      <c r="W128" s="104">
        <f>IFERROR('RMI-data'!W124/SUMIFS('RMI-data'!W:W,'RMI-data'!$J:$J,$J128,'RMI-data'!$I:$I,$I128),0)</f>
        <v>0</v>
      </c>
      <c r="X128" s="104">
        <f>IFERROR('RMI-data'!X124/SUMIFS('RMI-data'!X:X,'RMI-data'!$J:$J,$J128,'RMI-data'!$I:$I,$I128),0)</f>
        <v>0</v>
      </c>
      <c r="Y128" s="104">
        <f>IFERROR('RMI-data'!Y124/SUMIFS('RMI-data'!Y:Y,'RMI-data'!$J:$J,$J128,'RMI-data'!$I:$I,$I128),0)</f>
        <v>0</v>
      </c>
      <c r="Z128" s="104">
        <f>IFERROR('RMI-data'!Z124/SUMIFS('RMI-data'!Z:Z,'RMI-data'!$J:$J,$J128,'RMI-data'!$I:$I,$I128),0)</f>
        <v>0</v>
      </c>
      <c r="AA128" s="104">
        <f>IFERROR('RMI-data'!AA124/SUMIFS('RMI-data'!AA:AA,'RMI-data'!$J:$J,$J128,'RMI-data'!$I:$I,$I128),0)</f>
        <v>0</v>
      </c>
      <c r="AB128" s="104">
        <f>IFERROR('RMI-data'!AB124/SUMIFS('RMI-data'!AB:AB,'RMI-data'!$J:$J,$J128,'RMI-data'!$I:$I,$I128),0)</f>
        <v>0</v>
      </c>
      <c r="AC128" s="104">
        <f>IFERROR('RMI-data'!AC124/SUMIFS('RMI-data'!AC:AC,'RMI-data'!$J:$J,$J128,'RMI-data'!$I:$I,$I128),0)</f>
        <v>0</v>
      </c>
      <c r="AD128" s="104">
        <f>IFERROR('RMI-data'!AD124/SUMIFS('RMI-data'!AD:AD,'RMI-data'!$J:$J,$J128,'RMI-data'!$I:$I,$I128),0)</f>
        <v>0</v>
      </c>
      <c r="AE128" s="104">
        <f>IFERROR('RMI-data'!AE124/SUMIFS('RMI-data'!AE:AE,'RMI-data'!$J:$J,$J128,'RMI-data'!$I:$I,$I128),0)</f>
        <v>0</v>
      </c>
      <c r="AF128" s="104">
        <f>IFERROR('RMI-data'!AF124/SUMIFS('RMI-data'!AF:AF,'RMI-data'!$J:$J,$J128,'RMI-data'!$I:$I,$I128),0)</f>
        <v>0</v>
      </c>
      <c r="AG128" s="104">
        <f>IFERROR('RMI-data'!AG124/SUMIFS('RMI-data'!AG:AG,'RMI-data'!$J:$J,$J128,'RMI-data'!$I:$I,$I128),0)</f>
        <v>0</v>
      </c>
      <c r="AH128" s="104">
        <f>IFERROR('RMI-data'!AH124/SUMIFS('RMI-data'!AH:AH,'RMI-data'!$J:$J,$J128,'RMI-data'!$I:$I,$I128),0)</f>
        <v>0</v>
      </c>
      <c r="AI128" s="104">
        <f>IFERROR('RMI-data'!AI124/SUMIFS('RMI-data'!AI:AI,'RMI-data'!$J:$J,$J128,'RMI-data'!$I:$I,$I128),0)</f>
        <v>0</v>
      </c>
      <c r="AJ128" s="104">
        <f>IFERROR('RMI-data'!AJ124/SUMIFS('RMI-data'!AJ:AJ,'RMI-data'!$J:$J,$J128,'RMI-data'!$I:$I,$I128),0)</f>
        <v>0</v>
      </c>
      <c r="AK128" s="104">
        <f>IFERROR('RMI-data'!AK124/SUMIFS('RMI-data'!AK:AK,'RMI-data'!$J:$J,$J128,'RMI-data'!$I:$I,$I128),0)</f>
        <v>0</v>
      </c>
      <c r="AL128" s="104">
        <f>IFERROR('RMI-data'!AL124/SUMIFS('RMI-data'!AL:AL,'RMI-data'!$J:$J,$J128,'RMI-data'!$I:$I,$I128),0)</f>
        <v>0</v>
      </c>
      <c r="AM128" s="104">
        <f>IFERROR('RMI-data'!AM124/SUMIFS('RMI-data'!AM:AM,'RMI-data'!$J:$J,$J128,'RMI-data'!$I:$I,$I128),0)</f>
        <v>0</v>
      </c>
      <c r="AN128" s="104">
        <f>IFERROR('RMI-data'!AN124/SUMIFS('RMI-data'!AN:AN,'RMI-data'!$J:$J,$J128,'RMI-data'!$I:$I,$I128),0)</f>
        <v>0</v>
      </c>
      <c r="AO128" s="104">
        <f>IFERROR('RMI-data'!AO124/SUMIFS('RMI-data'!AO:AO,'RMI-data'!$J:$J,$J128,'RMI-data'!$I:$I,$I128),0)</f>
        <v>0</v>
      </c>
      <c r="AP128" s="104">
        <f>IFERROR('RMI-data'!AP124/SUMIFS('RMI-data'!AP:AP,'RMI-data'!$J:$J,$J128,'RMI-data'!$I:$I,$I128),0)</f>
        <v>0</v>
      </c>
    </row>
    <row r="129" spans="1:42" ht="15.75" customHeight="1" x14ac:dyDescent="0.35">
      <c r="A129" s="51"/>
      <c r="B129" s="51"/>
      <c r="C129" s="51"/>
      <c r="D129" s="51"/>
      <c r="E129" s="51"/>
      <c r="F129" s="51"/>
      <c r="G129" s="51"/>
      <c r="H129" s="52" t="str">
        <f t="shared" si="9"/>
        <v>BCEU-rural-residential-other</v>
      </c>
      <c r="I129" s="63" t="s">
        <v>536</v>
      </c>
      <c r="J129" s="18" t="s">
        <v>7</v>
      </c>
      <c r="K129" s="104">
        <f>IFERROR('RMI-data'!K125/SUMIFS('RMI-data'!K:K,'RMI-data'!$J:$J,$J129,'RMI-data'!$I:$I,$I129),0)</f>
        <v>0</v>
      </c>
      <c r="L129" s="104">
        <f>IFERROR('RMI-data'!L125/SUMIFS('RMI-data'!L:L,'RMI-data'!$J:$J,$J129,'RMI-data'!$I:$I,$I129),0)</f>
        <v>0</v>
      </c>
      <c r="M129" s="104">
        <f>IFERROR('RMI-data'!M125/SUMIFS('RMI-data'!M:M,'RMI-data'!$J:$J,$J129,'RMI-data'!$I:$I,$I129),0)</f>
        <v>0</v>
      </c>
      <c r="N129" s="104">
        <f>IFERROR('RMI-data'!N125/SUMIFS('RMI-data'!N:N,'RMI-data'!$J:$J,$J129,'RMI-data'!$I:$I,$I129),0)</f>
        <v>0</v>
      </c>
      <c r="O129" s="104">
        <f>IFERROR('RMI-data'!O125/SUMIFS('RMI-data'!O:O,'RMI-data'!$J:$J,$J129,'RMI-data'!$I:$I,$I129),0)</f>
        <v>0</v>
      </c>
      <c r="P129" s="104">
        <f>IFERROR('RMI-data'!P125/SUMIFS('RMI-data'!P:P,'RMI-data'!$J:$J,$J129,'RMI-data'!$I:$I,$I129),0)</f>
        <v>0</v>
      </c>
      <c r="Q129" s="104">
        <f>IFERROR('RMI-data'!Q125/SUMIFS('RMI-data'!Q:Q,'RMI-data'!$J:$J,$J129,'RMI-data'!$I:$I,$I129),0)</f>
        <v>0</v>
      </c>
      <c r="R129" s="104">
        <f>IFERROR('RMI-data'!R125/SUMIFS('RMI-data'!R:R,'RMI-data'!$J:$J,$J129,'RMI-data'!$I:$I,$I129),0)</f>
        <v>0</v>
      </c>
      <c r="S129" s="104">
        <f>IFERROR('RMI-data'!S125/SUMIFS('RMI-data'!S:S,'RMI-data'!$J:$J,$J129,'RMI-data'!$I:$I,$I129),0)</f>
        <v>0</v>
      </c>
      <c r="T129" s="104">
        <f>IFERROR('RMI-data'!T125/SUMIFS('RMI-data'!T:T,'RMI-data'!$J:$J,$J129,'RMI-data'!$I:$I,$I129),0)</f>
        <v>0</v>
      </c>
      <c r="U129" s="104">
        <f>IFERROR('RMI-data'!U125/SUMIFS('RMI-data'!U:U,'RMI-data'!$J:$J,$J129,'RMI-data'!$I:$I,$I129),0)</f>
        <v>0</v>
      </c>
      <c r="V129" s="104">
        <f>IFERROR('RMI-data'!V125/SUMIFS('RMI-data'!V:V,'RMI-data'!$J:$J,$J129,'RMI-data'!$I:$I,$I129),0)</f>
        <v>0</v>
      </c>
      <c r="W129" s="104">
        <f>IFERROR('RMI-data'!W125/SUMIFS('RMI-data'!W:W,'RMI-data'!$J:$J,$J129,'RMI-data'!$I:$I,$I129),0)</f>
        <v>0</v>
      </c>
      <c r="X129" s="104">
        <f>IFERROR('RMI-data'!X125/SUMIFS('RMI-data'!X:X,'RMI-data'!$J:$J,$J129,'RMI-data'!$I:$I,$I129),0)</f>
        <v>0</v>
      </c>
      <c r="Y129" s="104">
        <f>IFERROR('RMI-data'!Y125/SUMIFS('RMI-data'!Y:Y,'RMI-data'!$J:$J,$J129,'RMI-data'!$I:$I,$I129),0)</f>
        <v>0</v>
      </c>
      <c r="Z129" s="104">
        <f>IFERROR('RMI-data'!Z125/SUMIFS('RMI-data'!Z:Z,'RMI-data'!$J:$J,$J129,'RMI-data'!$I:$I,$I129),0)</f>
        <v>0</v>
      </c>
      <c r="AA129" s="104">
        <f>IFERROR('RMI-data'!AA125/SUMIFS('RMI-data'!AA:AA,'RMI-data'!$J:$J,$J129,'RMI-data'!$I:$I,$I129),0)</f>
        <v>0</v>
      </c>
      <c r="AB129" s="104">
        <f>IFERROR('RMI-data'!AB125/SUMIFS('RMI-data'!AB:AB,'RMI-data'!$J:$J,$J129,'RMI-data'!$I:$I,$I129),0)</f>
        <v>0</v>
      </c>
      <c r="AC129" s="104">
        <f>IFERROR('RMI-data'!AC125/SUMIFS('RMI-data'!AC:AC,'RMI-data'!$J:$J,$J129,'RMI-data'!$I:$I,$I129),0)</f>
        <v>0</v>
      </c>
      <c r="AD129" s="104">
        <f>IFERROR('RMI-data'!AD125/SUMIFS('RMI-data'!AD:AD,'RMI-data'!$J:$J,$J129,'RMI-data'!$I:$I,$I129),0)</f>
        <v>0</v>
      </c>
      <c r="AE129" s="104">
        <f>IFERROR('RMI-data'!AE125/SUMIFS('RMI-data'!AE:AE,'RMI-data'!$J:$J,$J129,'RMI-data'!$I:$I,$I129),0)</f>
        <v>0</v>
      </c>
      <c r="AF129" s="104">
        <f>IFERROR('RMI-data'!AF125/SUMIFS('RMI-data'!AF:AF,'RMI-data'!$J:$J,$J129,'RMI-data'!$I:$I,$I129),0)</f>
        <v>0</v>
      </c>
      <c r="AG129" s="104">
        <f>IFERROR('RMI-data'!AG125/SUMIFS('RMI-data'!AG:AG,'RMI-data'!$J:$J,$J129,'RMI-data'!$I:$I,$I129),0)</f>
        <v>0</v>
      </c>
      <c r="AH129" s="104">
        <f>IFERROR('RMI-data'!AH125/SUMIFS('RMI-data'!AH:AH,'RMI-data'!$J:$J,$J129,'RMI-data'!$I:$I,$I129),0)</f>
        <v>0</v>
      </c>
      <c r="AI129" s="104">
        <f>IFERROR('RMI-data'!AI125/SUMIFS('RMI-data'!AI:AI,'RMI-data'!$J:$J,$J129,'RMI-data'!$I:$I,$I129),0)</f>
        <v>0</v>
      </c>
      <c r="AJ129" s="104">
        <f>IFERROR('RMI-data'!AJ125/SUMIFS('RMI-data'!AJ:AJ,'RMI-data'!$J:$J,$J129,'RMI-data'!$I:$I,$I129),0)</f>
        <v>0</v>
      </c>
      <c r="AK129" s="104">
        <f>IFERROR('RMI-data'!AK125/SUMIFS('RMI-data'!AK:AK,'RMI-data'!$J:$J,$J129,'RMI-data'!$I:$I,$I129),0)</f>
        <v>0</v>
      </c>
      <c r="AL129" s="104">
        <f>IFERROR('RMI-data'!AL125/SUMIFS('RMI-data'!AL:AL,'RMI-data'!$J:$J,$J129,'RMI-data'!$I:$I,$I129),0)</f>
        <v>0</v>
      </c>
      <c r="AM129" s="104">
        <f>IFERROR('RMI-data'!AM125/SUMIFS('RMI-data'!AM:AM,'RMI-data'!$J:$J,$J129,'RMI-data'!$I:$I,$I129),0)</f>
        <v>0</v>
      </c>
      <c r="AN129" s="104">
        <f>IFERROR('RMI-data'!AN125/SUMIFS('RMI-data'!AN:AN,'RMI-data'!$J:$J,$J129,'RMI-data'!$I:$I,$I129),0)</f>
        <v>0</v>
      </c>
      <c r="AO129" s="104">
        <f>IFERROR('RMI-data'!AO125/SUMIFS('RMI-data'!AO:AO,'RMI-data'!$J:$J,$J129,'RMI-data'!$I:$I,$I129),0)</f>
        <v>0</v>
      </c>
      <c r="AP129" s="104">
        <f>IFERROR('RMI-data'!AP125/SUMIFS('RMI-data'!AP:AP,'RMI-data'!$J:$J,$J129,'RMI-data'!$I:$I,$I129),0)</f>
        <v>0</v>
      </c>
    </row>
    <row r="130" spans="1:42" ht="15.75" customHeight="1" x14ac:dyDescent="0.35">
      <c r="A130" s="51"/>
      <c r="B130" s="51"/>
      <c r="C130" s="51"/>
      <c r="D130" s="51"/>
      <c r="E130" s="51"/>
      <c r="F130" s="51"/>
      <c r="G130" s="51"/>
      <c r="H130" s="52" t="str">
        <f t="shared" si="9"/>
        <v>BCEU-rural-residential-other</v>
      </c>
      <c r="I130" s="63" t="s">
        <v>536</v>
      </c>
      <c r="J130" s="18" t="s">
        <v>8</v>
      </c>
      <c r="K130" s="104">
        <f>IFERROR('RMI-data'!K126/SUMIFS('RMI-data'!K:K,'RMI-data'!$J:$J,$J130,'RMI-data'!$I:$I,$I130),0)</f>
        <v>0</v>
      </c>
      <c r="L130" s="104">
        <f>IFERROR('RMI-data'!L126/SUMIFS('RMI-data'!L:L,'RMI-data'!$J:$J,$J130,'RMI-data'!$I:$I,$I130),0)</f>
        <v>0</v>
      </c>
      <c r="M130" s="104">
        <f>IFERROR('RMI-data'!M126/SUMIFS('RMI-data'!M:M,'RMI-data'!$J:$J,$J130,'RMI-data'!$I:$I,$I130),0)</f>
        <v>0</v>
      </c>
      <c r="N130" s="104">
        <f>IFERROR('RMI-data'!N126/SUMIFS('RMI-data'!N:N,'RMI-data'!$J:$J,$J130,'RMI-data'!$I:$I,$I130),0)</f>
        <v>0</v>
      </c>
      <c r="O130" s="104">
        <f>IFERROR('RMI-data'!O126/SUMIFS('RMI-data'!O:O,'RMI-data'!$J:$J,$J130,'RMI-data'!$I:$I,$I130),0)</f>
        <v>0</v>
      </c>
      <c r="P130" s="104">
        <f>IFERROR('RMI-data'!P126/SUMIFS('RMI-data'!P:P,'RMI-data'!$J:$J,$J130,'RMI-data'!$I:$I,$I130),0)</f>
        <v>0</v>
      </c>
      <c r="Q130" s="104">
        <f>IFERROR('RMI-data'!Q126/SUMIFS('RMI-data'!Q:Q,'RMI-data'!$J:$J,$J130,'RMI-data'!$I:$I,$I130),0)</f>
        <v>0</v>
      </c>
      <c r="R130" s="104">
        <f>IFERROR('RMI-data'!R126/SUMIFS('RMI-data'!R:R,'RMI-data'!$J:$J,$J130,'RMI-data'!$I:$I,$I130),0)</f>
        <v>0</v>
      </c>
      <c r="S130" s="104">
        <f>IFERROR('RMI-data'!S126/SUMIFS('RMI-data'!S:S,'RMI-data'!$J:$J,$J130,'RMI-data'!$I:$I,$I130),0)</f>
        <v>0</v>
      </c>
      <c r="T130" s="104">
        <f>IFERROR('RMI-data'!T126/SUMIFS('RMI-data'!T:T,'RMI-data'!$J:$J,$J130,'RMI-data'!$I:$I,$I130),0)</f>
        <v>0</v>
      </c>
      <c r="U130" s="104">
        <f>IFERROR('RMI-data'!U126/SUMIFS('RMI-data'!U:U,'RMI-data'!$J:$J,$J130,'RMI-data'!$I:$I,$I130),0)</f>
        <v>0</v>
      </c>
      <c r="V130" s="104">
        <f>IFERROR('RMI-data'!V126/SUMIFS('RMI-data'!V:V,'RMI-data'!$J:$J,$J130,'RMI-data'!$I:$I,$I130),0)</f>
        <v>0</v>
      </c>
      <c r="W130" s="104">
        <f>IFERROR('RMI-data'!W126/SUMIFS('RMI-data'!W:W,'RMI-data'!$J:$J,$J130,'RMI-data'!$I:$I,$I130),0)</f>
        <v>0</v>
      </c>
      <c r="X130" s="104">
        <f>IFERROR('RMI-data'!X126/SUMIFS('RMI-data'!X:X,'RMI-data'!$J:$J,$J130,'RMI-data'!$I:$I,$I130),0)</f>
        <v>0</v>
      </c>
      <c r="Y130" s="104">
        <f>IFERROR('RMI-data'!Y126/SUMIFS('RMI-data'!Y:Y,'RMI-data'!$J:$J,$J130,'RMI-data'!$I:$I,$I130),0)</f>
        <v>0</v>
      </c>
      <c r="Z130" s="104">
        <f>IFERROR('RMI-data'!Z126/SUMIFS('RMI-data'!Z:Z,'RMI-data'!$J:$J,$J130,'RMI-data'!$I:$I,$I130),0)</f>
        <v>0</v>
      </c>
      <c r="AA130" s="104">
        <f>IFERROR('RMI-data'!AA126/SUMIFS('RMI-data'!AA:AA,'RMI-data'!$J:$J,$J130,'RMI-data'!$I:$I,$I130),0)</f>
        <v>0</v>
      </c>
      <c r="AB130" s="104">
        <f>IFERROR('RMI-data'!AB126/SUMIFS('RMI-data'!AB:AB,'RMI-data'!$J:$J,$J130,'RMI-data'!$I:$I,$I130),0)</f>
        <v>0</v>
      </c>
      <c r="AC130" s="104">
        <f>IFERROR('RMI-data'!AC126/SUMIFS('RMI-data'!AC:AC,'RMI-data'!$J:$J,$J130,'RMI-data'!$I:$I,$I130),0)</f>
        <v>0</v>
      </c>
      <c r="AD130" s="104">
        <f>IFERROR('RMI-data'!AD126/SUMIFS('RMI-data'!AD:AD,'RMI-data'!$J:$J,$J130,'RMI-data'!$I:$I,$I130),0)</f>
        <v>0</v>
      </c>
      <c r="AE130" s="104">
        <f>IFERROR('RMI-data'!AE126/SUMIFS('RMI-data'!AE:AE,'RMI-data'!$J:$J,$J130,'RMI-data'!$I:$I,$I130),0)</f>
        <v>0</v>
      </c>
      <c r="AF130" s="104">
        <f>IFERROR('RMI-data'!AF126/SUMIFS('RMI-data'!AF:AF,'RMI-data'!$J:$J,$J130,'RMI-data'!$I:$I,$I130),0)</f>
        <v>0</v>
      </c>
      <c r="AG130" s="104">
        <f>IFERROR('RMI-data'!AG126/SUMIFS('RMI-data'!AG:AG,'RMI-data'!$J:$J,$J130,'RMI-data'!$I:$I,$I130),0)</f>
        <v>0</v>
      </c>
      <c r="AH130" s="104">
        <f>IFERROR('RMI-data'!AH126/SUMIFS('RMI-data'!AH:AH,'RMI-data'!$J:$J,$J130,'RMI-data'!$I:$I,$I130),0)</f>
        <v>0</v>
      </c>
      <c r="AI130" s="104">
        <f>IFERROR('RMI-data'!AI126/SUMIFS('RMI-data'!AI:AI,'RMI-data'!$J:$J,$J130,'RMI-data'!$I:$I,$I130),0)</f>
        <v>0</v>
      </c>
      <c r="AJ130" s="104">
        <f>IFERROR('RMI-data'!AJ126/SUMIFS('RMI-data'!AJ:AJ,'RMI-data'!$J:$J,$J130,'RMI-data'!$I:$I,$I130),0)</f>
        <v>0</v>
      </c>
      <c r="AK130" s="104">
        <f>IFERROR('RMI-data'!AK126/SUMIFS('RMI-data'!AK:AK,'RMI-data'!$J:$J,$J130,'RMI-data'!$I:$I,$I130),0)</f>
        <v>0</v>
      </c>
      <c r="AL130" s="104">
        <f>IFERROR('RMI-data'!AL126/SUMIFS('RMI-data'!AL:AL,'RMI-data'!$J:$J,$J130,'RMI-data'!$I:$I,$I130),0)</f>
        <v>0</v>
      </c>
      <c r="AM130" s="104">
        <f>IFERROR('RMI-data'!AM126/SUMIFS('RMI-data'!AM:AM,'RMI-data'!$J:$J,$J130,'RMI-data'!$I:$I,$I130),0)</f>
        <v>0</v>
      </c>
      <c r="AN130" s="104">
        <f>IFERROR('RMI-data'!AN126/SUMIFS('RMI-data'!AN:AN,'RMI-data'!$J:$J,$J130,'RMI-data'!$I:$I,$I130),0)</f>
        <v>0</v>
      </c>
      <c r="AO130" s="104">
        <f>IFERROR('RMI-data'!AO126/SUMIFS('RMI-data'!AO:AO,'RMI-data'!$J:$J,$J130,'RMI-data'!$I:$I,$I130),0)</f>
        <v>0</v>
      </c>
      <c r="AP130" s="104">
        <f>IFERROR('RMI-data'!AP126/SUMIFS('RMI-data'!AP:AP,'RMI-data'!$J:$J,$J130,'RMI-data'!$I:$I,$I130),0)</f>
        <v>0</v>
      </c>
    </row>
    <row r="131" spans="1:42" ht="15.75" customHeight="1" x14ac:dyDescent="0.35">
      <c r="A131" s="51"/>
      <c r="B131" s="51"/>
      <c r="C131" s="51"/>
      <c r="D131" s="51"/>
      <c r="E131" s="51"/>
      <c r="F131" s="51"/>
      <c r="G131" s="51"/>
      <c r="H131" s="52" t="str">
        <f t="shared" si="9"/>
        <v>BCEU-rural-residential-other</v>
      </c>
      <c r="I131" s="63" t="s">
        <v>536</v>
      </c>
      <c r="J131" s="18" t="s">
        <v>93</v>
      </c>
      <c r="K131" s="104">
        <f>IFERROR('RMI-data'!K127/SUMIFS('RMI-data'!K:K,'RMI-data'!$J:$J,$J131,'RMI-data'!$I:$I,$I131),0)</f>
        <v>0</v>
      </c>
      <c r="L131" s="104">
        <f>IFERROR('RMI-data'!L127/SUMIFS('RMI-data'!L:L,'RMI-data'!$J:$J,$J131,'RMI-data'!$I:$I,$I131),0)</f>
        <v>0</v>
      </c>
      <c r="M131" s="104">
        <f>IFERROR('RMI-data'!M127/SUMIFS('RMI-data'!M:M,'RMI-data'!$J:$J,$J131,'RMI-data'!$I:$I,$I131),0)</f>
        <v>0</v>
      </c>
      <c r="N131" s="104">
        <f>IFERROR('RMI-data'!N127/SUMIFS('RMI-data'!N:N,'RMI-data'!$J:$J,$J131,'RMI-data'!$I:$I,$I131),0)</f>
        <v>0</v>
      </c>
      <c r="O131" s="104">
        <f>IFERROR('RMI-data'!O127/SUMIFS('RMI-data'!O:O,'RMI-data'!$J:$J,$J131,'RMI-data'!$I:$I,$I131),0)</f>
        <v>0</v>
      </c>
      <c r="P131" s="104">
        <f>IFERROR('RMI-data'!P127/SUMIFS('RMI-data'!P:P,'RMI-data'!$J:$J,$J131,'RMI-data'!$I:$I,$I131),0)</f>
        <v>0</v>
      </c>
      <c r="Q131" s="104">
        <f>IFERROR('RMI-data'!Q127/SUMIFS('RMI-data'!Q:Q,'RMI-data'!$J:$J,$J131,'RMI-data'!$I:$I,$I131),0)</f>
        <v>0</v>
      </c>
      <c r="R131" s="104">
        <f>IFERROR('RMI-data'!R127/SUMIFS('RMI-data'!R:R,'RMI-data'!$J:$J,$J131,'RMI-data'!$I:$I,$I131),0)</f>
        <v>0</v>
      </c>
      <c r="S131" s="104">
        <f>IFERROR('RMI-data'!S127/SUMIFS('RMI-data'!S:S,'RMI-data'!$J:$J,$J131,'RMI-data'!$I:$I,$I131),0)</f>
        <v>0</v>
      </c>
      <c r="T131" s="104">
        <f>IFERROR('RMI-data'!T127/SUMIFS('RMI-data'!T:T,'RMI-data'!$J:$J,$J131,'RMI-data'!$I:$I,$I131),0)</f>
        <v>0</v>
      </c>
      <c r="U131" s="104">
        <f>IFERROR('RMI-data'!U127/SUMIFS('RMI-data'!U:U,'RMI-data'!$J:$J,$J131,'RMI-data'!$I:$I,$I131),0)</f>
        <v>0</v>
      </c>
      <c r="V131" s="104">
        <f>IFERROR('RMI-data'!V127/SUMIFS('RMI-data'!V:V,'RMI-data'!$J:$J,$J131,'RMI-data'!$I:$I,$I131),0)</f>
        <v>0</v>
      </c>
      <c r="W131" s="104">
        <f>IFERROR('RMI-data'!W127/SUMIFS('RMI-data'!W:W,'RMI-data'!$J:$J,$J131,'RMI-data'!$I:$I,$I131),0)</f>
        <v>0</v>
      </c>
      <c r="X131" s="104">
        <f>IFERROR('RMI-data'!X127/SUMIFS('RMI-data'!X:X,'RMI-data'!$J:$J,$J131,'RMI-data'!$I:$I,$I131),0)</f>
        <v>0</v>
      </c>
      <c r="Y131" s="104">
        <f>IFERROR('RMI-data'!Y127/SUMIFS('RMI-data'!Y:Y,'RMI-data'!$J:$J,$J131,'RMI-data'!$I:$I,$I131),0)</f>
        <v>0</v>
      </c>
      <c r="Z131" s="104">
        <f>IFERROR('RMI-data'!Z127/SUMIFS('RMI-data'!Z:Z,'RMI-data'!$J:$J,$J131,'RMI-data'!$I:$I,$I131),0)</f>
        <v>0</v>
      </c>
      <c r="AA131" s="104">
        <f>IFERROR('RMI-data'!AA127/SUMIFS('RMI-data'!AA:AA,'RMI-data'!$J:$J,$J131,'RMI-data'!$I:$I,$I131),0)</f>
        <v>0</v>
      </c>
      <c r="AB131" s="104">
        <f>IFERROR('RMI-data'!AB127/SUMIFS('RMI-data'!AB:AB,'RMI-data'!$J:$J,$J131,'RMI-data'!$I:$I,$I131),0)</f>
        <v>0</v>
      </c>
      <c r="AC131" s="104">
        <f>IFERROR('RMI-data'!AC127/SUMIFS('RMI-data'!AC:AC,'RMI-data'!$J:$J,$J131,'RMI-data'!$I:$I,$I131),0)</f>
        <v>0</v>
      </c>
      <c r="AD131" s="104">
        <f>IFERROR('RMI-data'!AD127/SUMIFS('RMI-data'!AD:AD,'RMI-data'!$J:$J,$J131,'RMI-data'!$I:$I,$I131),0)</f>
        <v>0</v>
      </c>
      <c r="AE131" s="104">
        <f>IFERROR('RMI-data'!AE127/SUMIFS('RMI-data'!AE:AE,'RMI-data'!$J:$J,$J131,'RMI-data'!$I:$I,$I131),0)</f>
        <v>0</v>
      </c>
      <c r="AF131" s="104">
        <f>IFERROR('RMI-data'!AF127/SUMIFS('RMI-data'!AF:AF,'RMI-data'!$J:$J,$J131,'RMI-data'!$I:$I,$I131),0)</f>
        <v>0</v>
      </c>
      <c r="AG131" s="104">
        <f>IFERROR('RMI-data'!AG127/SUMIFS('RMI-data'!AG:AG,'RMI-data'!$J:$J,$J131,'RMI-data'!$I:$I,$I131),0)</f>
        <v>0</v>
      </c>
      <c r="AH131" s="104">
        <f>IFERROR('RMI-data'!AH127/SUMIFS('RMI-data'!AH:AH,'RMI-data'!$J:$J,$J131,'RMI-data'!$I:$I,$I131),0)</f>
        <v>0</v>
      </c>
      <c r="AI131" s="104">
        <f>IFERROR('RMI-data'!AI127/SUMIFS('RMI-data'!AI:AI,'RMI-data'!$J:$J,$J131,'RMI-data'!$I:$I,$I131),0)</f>
        <v>0</v>
      </c>
      <c r="AJ131" s="104">
        <f>IFERROR('RMI-data'!AJ127/SUMIFS('RMI-data'!AJ:AJ,'RMI-data'!$J:$J,$J131,'RMI-data'!$I:$I,$I131),0)</f>
        <v>0</v>
      </c>
      <c r="AK131" s="104">
        <f>IFERROR('RMI-data'!AK127/SUMIFS('RMI-data'!AK:AK,'RMI-data'!$J:$J,$J131,'RMI-data'!$I:$I,$I131),0)</f>
        <v>0</v>
      </c>
      <c r="AL131" s="104">
        <f>IFERROR('RMI-data'!AL127/SUMIFS('RMI-data'!AL:AL,'RMI-data'!$J:$J,$J131,'RMI-data'!$I:$I,$I131),0)</f>
        <v>0</v>
      </c>
      <c r="AM131" s="104">
        <f>IFERROR('RMI-data'!AM127/SUMIFS('RMI-data'!AM:AM,'RMI-data'!$J:$J,$J131,'RMI-data'!$I:$I,$I131),0)</f>
        <v>0</v>
      </c>
      <c r="AN131" s="104">
        <f>IFERROR('RMI-data'!AN127/SUMIFS('RMI-data'!AN:AN,'RMI-data'!$J:$J,$J131,'RMI-data'!$I:$I,$I131),0)</f>
        <v>0</v>
      </c>
      <c r="AO131" s="104">
        <f>IFERROR('RMI-data'!AO127/SUMIFS('RMI-data'!AO:AO,'RMI-data'!$J:$J,$J131,'RMI-data'!$I:$I,$I131),0)</f>
        <v>0</v>
      </c>
      <c r="AP131" s="104">
        <f>IFERROR('RMI-data'!AP127/SUMIFS('RMI-data'!AP:AP,'RMI-data'!$J:$J,$J131,'RMI-data'!$I:$I,$I131),0)</f>
        <v>0</v>
      </c>
    </row>
    <row r="132" spans="1:42" ht="15.75" customHeight="1" x14ac:dyDescent="0.35">
      <c r="A132" s="51"/>
      <c r="B132" s="51"/>
      <c r="C132" s="51"/>
      <c r="D132" s="51"/>
      <c r="E132" s="51"/>
      <c r="F132" s="51"/>
      <c r="G132" s="51"/>
      <c r="H132" s="52" t="str">
        <f t="shared" si="9"/>
        <v>BCEU-rural-residential-other</v>
      </c>
      <c r="I132" s="63" t="s">
        <v>536</v>
      </c>
      <c r="J132" s="18" t="s">
        <v>94</v>
      </c>
      <c r="K132" s="104">
        <f>IFERROR('RMI-data'!K128/SUMIFS('RMI-data'!K:K,'RMI-data'!$J:$J,$J132,'RMI-data'!$I:$I,$I132),0)</f>
        <v>0</v>
      </c>
      <c r="L132" s="104">
        <f>IFERROR('RMI-data'!L128/SUMIFS('RMI-data'!L:L,'RMI-data'!$J:$J,$J132,'RMI-data'!$I:$I,$I132),0)</f>
        <v>0</v>
      </c>
      <c r="M132" s="104">
        <f>IFERROR('RMI-data'!M128/SUMIFS('RMI-data'!M:M,'RMI-data'!$J:$J,$J132,'RMI-data'!$I:$I,$I132),0)</f>
        <v>0</v>
      </c>
      <c r="N132" s="104">
        <f>IFERROR('RMI-data'!N128/SUMIFS('RMI-data'!N:N,'RMI-data'!$J:$J,$J132,'RMI-data'!$I:$I,$I132),0)</f>
        <v>0</v>
      </c>
      <c r="O132" s="104">
        <f>IFERROR('RMI-data'!O128/SUMIFS('RMI-data'!O:O,'RMI-data'!$J:$J,$J132,'RMI-data'!$I:$I,$I132),0)</f>
        <v>0</v>
      </c>
      <c r="P132" s="104">
        <f>IFERROR('RMI-data'!P128/SUMIFS('RMI-data'!P:P,'RMI-data'!$J:$J,$J132,'RMI-data'!$I:$I,$I132),0)</f>
        <v>0</v>
      </c>
      <c r="Q132" s="104">
        <f>IFERROR('RMI-data'!Q128/SUMIFS('RMI-data'!Q:Q,'RMI-data'!$J:$J,$J132,'RMI-data'!$I:$I,$I132),0)</f>
        <v>0</v>
      </c>
      <c r="R132" s="104">
        <f>IFERROR('RMI-data'!R128/SUMIFS('RMI-data'!R:R,'RMI-data'!$J:$J,$J132,'RMI-data'!$I:$I,$I132),0)</f>
        <v>0</v>
      </c>
      <c r="S132" s="104">
        <f>IFERROR('RMI-data'!S128/SUMIFS('RMI-data'!S:S,'RMI-data'!$J:$J,$J132,'RMI-data'!$I:$I,$I132),0)</f>
        <v>0</v>
      </c>
      <c r="T132" s="104">
        <f>IFERROR('RMI-data'!T128/SUMIFS('RMI-data'!T:T,'RMI-data'!$J:$J,$J132,'RMI-data'!$I:$I,$I132),0)</f>
        <v>0</v>
      </c>
      <c r="U132" s="104">
        <f>IFERROR('RMI-data'!U128/SUMIFS('RMI-data'!U:U,'RMI-data'!$J:$J,$J132,'RMI-data'!$I:$I,$I132),0)</f>
        <v>0</v>
      </c>
      <c r="V132" s="104">
        <f>IFERROR('RMI-data'!V128/SUMIFS('RMI-data'!V:V,'RMI-data'!$J:$J,$J132,'RMI-data'!$I:$I,$I132),0)</f>
        <v>0</v>
      </c>
      <c r="W132" s="104">
        <f>IFERROR('RMI-data'!W128/SUMIFS('RMI-data'!W:W,'RMI-data'!$J:$J,$J132,'RMI-data'!$I:$I,$I132),0)</f>
        <v>0</v>
      </c>
      <c r="X132" s="104">
        <f>IFERROR('RMI-data'!X128/SUMIFS('RMI-data'!X:X,'RMI-data'!$J:$J,$J132,'RMI-data'!$I:$I,$I132),0)</f>
        <v>0</v>
      </c>
      <c r="Y132" s="104">
        <f>IFERROR('RMI-data'!Y128/SUMIFS('RMI-data'!Y:Y,'RMI-data'!$J:$J,$J132,'RMI-data'!$I:$I,$I132),0)</f>
        <v>0</v>
      </c>
      <c r="Z132" s="104">
        <f>IFERROR('RMI-data'!Z128/SUMIFS('RMI-data'!Z:Z,'RMI-data'!$J:$J,$J132,'RMI-data'!$I:$I,$I132),0)</f>
        <v>0</v>
      </c>
      <c r="AA132" s="104">
        <f>IFERROR('RMI-data'!AA128/SUMIFS('RMI-data'!AA:AA,'RMI-data'!$J:$J,$J132,'RMI-data'!$I:$I,$I132),0)</f>
        <v>0</v>
      </c>
      <c r="AB132" s="104">
        <f>IFERROR('RMI-data'!AB128/SUMIFS('RMI-data'!AB:AB,'RMI-data'!$J:$J,$J132,'RMI-data'!$I:$I,$I132),0)</f>
        <v>0</v>
      </c>
      <c r="AC132" s="104">
        <f>IFERROR('RMI-data'!AC128/SUMIFS('RMI-data'!AC:AC,'RMI-data'!$J:$J,$J132,'RMI-data'!$I:$I,$I132),0)</f>
        <v>0</v>
      </c>
      <c r="AD132" s="104">
        <f>IFERROR('RMI-data'!AD128/SUMIFS('RMI-data'!AD:AD,'RMI-data'!$J:$J,$J132,'RMI-data'!$I:$I,$I132),0)</f>
        <v>0</v>
      </c>
      <c r="AE132" s="104">
        <f>IFERROR('RMI-data'!AE128/SUMIFS('RMI-data'!AE:AE,'RMI-data'!$J:$J,$J132,'RMI-data'!$I:$I,$I132),0)</f>
        <v>0</v>
      </c>
      <c r="AF132" s="104">
        <f>IFERROR('RMI-data'!AF128/SUMIFS('RMI-data'!AF:AF,'RMI-data'!$J:$J,$J132,'RMI-data'!$I:$I,$I132),0)</f>
        <v>0</v>
      </c>
      <c r="AG132" s="104">
        <f>IFERROR('RMI-data'!AG128/SUMIFS('RMI-data'!AG:AG,'RMI-data'!$J:$J,$J132,'RMI-data'!$I:$I,$I132),0)</f>
        <v>0</v>
      </c>
      <c r="AH132" s="104">
        <f>IFERROR('RMI-data'!AH128/SUMIFS('RMI-data'!AH:AH,'RMI-data'!$J:$J,$J132,'RMI-data'!$I:$I,$I132),0)</f>
        <v>0</v>
      </c>
      <c r="AI132" s="104">
        <f>IFERROR('RMI-data'!AI128/SUMIFS('RMI-data'!AI:AI,'RMI-data'!$J:$J,$J132,'RMI-data'!$I:$I,$I132),0)</f>
        <v>0</v>
      </c>
      <c r="AJ132" s="104">
        <f>IFERROR('RMI-data'!AJ128/SUMIFS('RMI-data'!AJ:AJ,'RMI-data'!$J:$J,$J132,'RMI-data'!$I:$I,$I132),0)</f>
        <v>0</v>
      </c>
      <c r="AK132" s="104">
        <f>IFERROR('RMI-data'!AK128/SUMIFS('RMI-data'!AK:AK,'RMI-data'!$J:$J,$J132,'RMI-data'!$I:$I,$I132),0)</f>
        <v>0</v>
      </c>
      <c r="AL132" s="104">
        <f>IFERROR('RMI-data'!AL128/SUMIFS('RMI-data'!AL:AL,'RMI-data'!$J:$J,$J132,'RMI-data'!$I:$I,$I132),0)</f>
        <v>0</v>
      </c>
      <c r="AM132" s="104">
        <f>IFERROR('RMI-data'!AM128/SUMIFS('RMI-data'!AM:AM,'RMI-data'!$J:$J,$J132,'RMI-data'!$I:$I,$I132),0)</f>
        <v>0</v>
      </c>
      <c r="AN132" s="104">
        <f>IFERROR('RMI-data'!AN128/SUMIFS('RMI-data'!AN:AN,'RMI-data'!$J:$J,$J132,'RMI-data'!$I:$I,$I132),0)</f>
        <v>0</v>
      </c>
      <c r="AO132" s="104">
        <f>IFERROR('RMI-data'!AO128/SUMIFS('RMI-data'!AO:AO,'RMI-data'!$J:$J,$J132,'RMI-data'!$I:$I,$I132),0)</f>
        <v>0</v>
      </c>
      <c r="AP132" s="104">
        <f>IFERROR('RMI-data'!AP128/SUMIFS('RMI-data'!AP:AP,'RMI-data'!$J:$J,$J132,'RMI-data'!$I:$I,$I132),0)</f>
        <v>0</v>
      </c>
    </row>
    <row r="133" spans="1:42" ht="15.75" customHeight="1" x14ac:dyDescent="0.35">
      <c r="A133" s="51"/>
      <c r="B133" s="51"/>
      <c r="C133" s="51"/>
      <c r="D133" s="51"/>
      <c r="E133" s="51"/>
      <c r="F133" s="51"/>
      <c r="G133" s="51"/>
      <c r="H133" s="52" t="str">
        <f t="shared" si="9"/>
        <v>BCEU-rural-residential-other</v>
      </c>
      <c r="I133" s="63" t="s">
        <v>536</v>
      </c>
      <c r="J133" s="18" t="s">
        <v>95</v>
      </c>
      <c r="K133" s="104">
        <f>IFERROR('RMI-data'!K129/SUMIFS('RMI-data'!K:K,'RMI-data'!$J:$J,$J133,'RMI-data'!$I:$I,$I133),0)</f>
        <v>0</v>
      </c>
      <c r="L133" s="104">
        <f>IFERROR('RMI-data'!L129/SUMIFS('RMI-data'!L:L,'RMI-data'!$J:$J,$J133,'RMI-data'!$I:$I,$I133),0)</f>
        <v>0</v>
      </c>
      <c r="M133" s="104">
        <f>IFERROR('RMI-data'!M129/SUMIFS('RMI-data'!M:M,'RMI-data'!$J:$J,$J133,'RMI-data'!$I:$I,$I133),0)</f>
        <v>0</v>
      </c>
      <c r="N133" s="104">
        <f>IFERROR('RMI-data'!N129/SUMIFS('RMI-data'!N:N,'RMI-data'!$J:$J,$J133,'RMI-data'!$I:$I,$I133),0)</f>
        <v>0</v>
      </c>
      <c r="O133" s="104">
        <f>IFERROR('RMI-data'!O129/SUMIFS('RMI-data'!O:O,'RMI-data'!$J:$J,$J133,'RMI-data'!$I:$I,$I133),0)</f>
        <v>0</v>
      </c>
      <c r="P133" s="104">
        <f>IFERROR('RMI-data'!P129/SUMIFS('RMI-data'!P:P,'RMI-data'!$J:$J,$J133,'RMI-data'!$I:$I,$I133),0)</f>
        <v>0</v>
      </c>
      <c r="Q133" s="104">
        <f>IFERROR('RMI-data'!Q129/SUMIFS('RMI-data'!Q:Q,'RMI-data'!$J:$J,$J133,'RMI-data'!$I:$I,$I133),0)</f>
        <v>0</v>
      </c>
      <c r="R133" s="104">
        <f>IFERROR('RMI-data'!R129/SUMIFS('RMI-data'!R:R,'RMI-data'!$J:$J,$J133,'RMI-data'!$I:$I,$I133),0)</f>
        <v>0</v>
      </c>
      <c r="S133" s="104">
        <f>IFERROR('RMI-data'!S129/SUMIFS('RMI-data'!S:S,'RMI-data'!$J:$J,$J133,'RMI-data'!$I:$I,$I133),0)</f>
        <v>0</v>
      </c>
      <c r="T133" s="104">
        <f>IFERROR('RMI-data'!T129/SUMIFS('RMI-data'!T:T,'RMI-data'!$J:$J,$J133,'RMI-data'!$I:$I,$I133),0)</f>
        <v>0</v>
      </c>
      <c r="U133" s="104">
        <f>IFERROR('RMI-data'!U129/SUMIFS('RMI-data'!U:U,'RMI-data'!$J:$J,$J133,'RMI-data'!$I:$I,$I133),0)</f>
        <v>0</v>
      </c>
      <c r="V133" s="104">
        <f>IFERROR('RMI-data'!V129/SUMIFS('RMI-data'!V:V,'RMI-data'!$J:$J,$J133,'RMI-data'!$I:$I,$I133),0)</f>
        <v>0</v>
      </c>
      <c r="W133" s="104">
        <f>IFERROR('RMI-data'!W129/SUMIFS('RMI-data'!W:W,'RMI-data'!$J:$J,$J133,'RMI-data'!$I:$I,$I133),0)</f>
        <v>0</v>
      </c>
      <c r="X133" s="104">
        <f>IFERROR('RMI-data'!X129/SUMIFS('RMI-data'!X:X,'RMI-data'!$J:$J,$J133,'RMI-data'!$I:$I,$I133),0)</f>
        <v>0</v>
      </c>
      <c r="Y133" s="104">
        <f>IFERROR('RMI-data'!Y129/SUMIFS('RMI-data'!Y:Y,'RMI-data'!$J:$J,$J133,'RMI-data'!$I:$I,$I133),0)</f>
        <v>0</v>
      </c>
      <c r="Z133" s="104">
        <f>IFERROR('RMI-data'!Z129/SUMIFS('RMI-data'!Z:Z,'RMI-data'!$J:$J,$J133,'RMI-data'!$I:$I,$I133),0)</f>
        <v>0</v>
      </c>
      <c r="AA133" s="104">
        <f>IFERROR('RMI-data'!AA129/SUMIFS('RMI-data'!AA:AA,'RMI-data'!$J:$J,$J133,'RMI-data'!$I:$I,$I133),0)</f>
        <v>0</v>
      </c>
      <c r="AB133" s="104">
        <f>IFERROR('RMI-data'!AB129/SUMIFS('RMI-data'!AB:AB,'RMI-data'!$J:$J,$J133,'RMI-data'!$I:$I,$I133),0)</f>
        <v>0</v>
      </c>
      <c r="AC133" s="104">
        <f>IFERROR('RMI-data'!AC129/SUMIFS('RMI-data'!AC:AC,'RMI-data'!$J:$J,$J133,'RMI-data'!$I:$I,$I133),0)</f>
        <v>0</v>
      </c>
      <c r="AD133" s="104">
        <f>IFERROR('RMI-data'!AD129/SUMIFS('RMI-data'!AD:AD,'RMI-data'!$J:$J,$J133,'RMI-data'!$I:$I,$I133),0)</f>
        <v>0</v>
      </c>
      <c r="AE133" s="104">
        <f>IFERROR('RMI-data'!AE129/SUMIFS('RMI-data'!AE:AE,'RMI-data'!$J:$J,$J133,'RMI-data'!$I:$I,$I133),0)</f>
        <v>0</v>
      </c>
      <c r="AF133" s="104">
        <f>IFERROR('RMI-data'!AF129/SUMIFS('RMI-data'!AF:AF,'RMI-data'!$J:$J,$J133,'RMI-data'!$I:$I,$I133),0)</f>
        <v>0</v>
      </c>
      <c r="AG133" s="104">
        <f>IFERROR('RMI-data'!AG129/SUMIFS('RMI-data'!AG:AG,'RMI-data'!$J:$J,$J133,'RMI-data'!$I:$I,$I133),0)</f>
        <v>0</v>
      </c>
      <c r="AH133" s="104">
        <f>IFERROR('RMI-data'!AH129/SUMIFS('RMI-data'!AH:AH,'RMI-data'!$J:$J,$J133,'RMI-data'!$I:$I,$I133),0)</f>
        <v>0</v>
      </c>
      <c r="AI133" s="104">
        <f>IFERROR('RMI-data'!AI129/SUMIFS('RMI-data'!AI:AI,'RMI-data'!$J:$J,$J133,'RMI-data'!$I:$I,$I133),0)</f>
        <v>0</v>
      </c>
      <c r="AJ133" s="104">
        <f>IFERROR('RMI-data'!AJ129/SUMIFS('RMI-data'!AJ:AJ,'RMI-data'!$J:$J,$J133,'RMI-data'!$I:$I,$I133),0)</f>
        <v>0</v>
      </c>
      <c r="AK133" s="104">
        <f>IFERROR('RMI-data'!AK129/SUMIFS('RMI-data'!AK:AK,'RMI-data'!$J:$J,$J133,'RMI-data'!$I:$I,$I133),0)</f>
        <v>0</v>
      </c>
      <c r="AL133" s="104">
        <f>IFERROR('RMI-data'!AL129/SUMIFS('RMI-data'!AL:AL,'RMI-data'!$J:$J,$J133,'RMI-data'!$I:$I,$I133),0)</f>
        <v>0</v>
      </c>
      <c r="AM133" s="104">
        <f>IFERROR('RMI-data'!AM129/SUMIFS('RMI-data'!AM:AM,'RMI-data'!$J:$J,$J133,'RMI-data'!$I:$I,$I133),0)</f>
        <v>0</v>
      </c>
      <c r="AN133" s="104">
        <f>IFERROR('RMI-data'!AN129/SUMIFS('RMI-data'!AN:AN,'RMI-data'!$J:$J,$J133,'RMI-data'!$I:$I,$I133),0)</f>
        <v>0</v>
      </c>
      <c r="AO133" s="104">
        <f>IFERROR('RMI-data'!AO129/SUMIFS('RMI-data'!AO:AO,'RMI-data'!$J:$J,$J133,'RMI-data'!$I:$I,$I133),0)</f>
        <v>0</v>
      </c>
      <c r="AP133" s="104">
        <f>IFERROR('RMI-data'!AP129/SUMIFS('RMI-data'!AP:AP,'RMI-data'!$J:$J,$J133,'RMI-data'!$I:$I,$I133),0)</f>
        <v>0</v>
      </c>
    </row>
    <row r="134" spans="1:42" ht="15.75" customHeight="1" x14ac:dyDescent="0.35">
      <c r="A134" s="51"/>
      <c r="B134" s="51"/>
      <c r="C134" s="51"/>
      <c r="D134" s="51"/>
      <c r="E134" s="51"/>
      <c r="F134" s="51"/>
      <c r="G134" s="51"/>
      <c r="H134" s="52" t="str">
        <f t="shared" si="9"/>
        <v>BCEU-rural-residential-other</v>
      </c>
      <c r="I134" s="63" t="s">
        <v>536</v>
      </c>
      <c r="J134" s="18" t="s">
        <v>96</v>
      </c>
      <c r="K134" s="104">
        <f>IFERROR('RMI-data'!K130/SUMIFS('RMI-data'!K:K,'RMI-data'!$J:$J,$J134,'RMI-data'!$I:$I,$I134),0)</f>
        <v>0</v>
      </c>
      <c r="L134" s="104">
        <f>IFERROR('RMI-data'!L130/SUMIFS('RMI-data'!L:L,'RMI-data'!$J:$J,$J134,'RMI-data'!$I:$I,$I134),0)</f>
        <v>0</v>
      </c>
      <c r="M134" s="104">
        <f>IFERROR('RMI-data'!M130/SUMIFS('RMI-data'!M:M,'RMI-data'!$J:$J,$J134,'RMI-data'!$I:$I,$I134),0)</f>
        <v>0</v>
      </c>
      <c r="N134" s="104">
        <f>IFERROR('RMI-data'!N130/SUMIFS('RMI-data'!N:N,'RMI-data'!$J:$J,$J134,'RMI-data'!$I:$I,$I134),0)</f>
        <v>0</v>
      </c>
      <c r="O134" s="104">
        <f>IFERROR('RMI-data'!O130/SUMIFS('RMI-data'!O:O,'RMI-data'!$J:$J,$J134,'RMI-data'!$I:$I,$I134),0)</f>
        <v>0</v>
      </c>
      <c r="P134" s="104">
        <f>IFERROR('RMI-data'!P130/SUMIFS('RMI-data'!P:P,'RMI-data'!$J:$J,$J134,'RMI-data'!$I:$I,$I134),0)</f>
        <v>0</v>
      </c>
      <c r="Q134" s="104">
        <f>IFERROR('RMI-data'!Q130/SUMIFS('RMI-data'!Q:Q,'RMI-data'!$J:$J,$J134,'RMI-data'!$I:$I,$I134),0)</f>
        <v>0</v>
      </c>
      <c r="R134" s="104">
        <f>IFERROR('RMI-data'!R130/SUMIFS('RMI-data'!R:R,'RMI-data'!$J:$J,$J134,'RMI-data'!$I:$I,$I134),0)</f>
        <v>0</v>
      </c>
      <c r="S134" s="104">
        <f>IFERROR('RMI-data'!S130/SUMIFS('RMI-data'!S:S,'RMI-data'!$J:$J,$J134,'RMI-data'!$I:$I,$I134),0)</f>
        <v>0</v>
      </c>
      <c r="T134" s="104">
        <f>IFERROR('RMI-data'!T130/SUMIFS('RMI-data'!T:T,'RMI-data'!$J:$J,$J134,'RMI-data'!$I:$I,$I134),0)</f>
        <v>0</v>
      </c>
      <c r="U134" s="104">
        <f>IFERROR('RMI-data'!U130/SUMIFS('RMI-data'!U:U,'RMI-data'!$J:$J,$J134,'RMI-data'!$I:$I,$I134),0)</f>
        <v>0</v>
      </c>
      <c r="V134" s="104">
        <f>IFERROR('RMI-data'!V130/SUMIFS('RMI-data'!V:V,'RMI-data'!$J:$J,$J134,'RMI-data'!$I:$I,$I134),0)</f>
        <v>0</v>
      </c>
      <c r="W134" s="104">
        <f>IFERROR('RMI-data'!W130/SUMIFS('RMI-data'!W:W,'RMI-data'!$J:$J,$J134,'RMI-data'!$I:$I,$I134),0)</f>
        <v>0</v>
      </c>
      <c r="X134" s="104">
        <f>IFERROR('RMI-data'!X130/SUMIFS('RMI-data'!X:X,'RMI-data'!$J:$J,$J134,'RMI-data'!$I:$I,$I134),0)</f>
        <v>0</v>
      </c>
      <c r="Y134" s="104">
        <f>IFERROR('RMI-data'!Y130/SUMIFS('RMI-data'!Y:Y,'RMI-data'!$J:$J,$J134,'RMI-data'!$I:$I,$I134),0)</f>
        <v>0</v>
      </c>
      <c r="Z134" s="104">
        <f>IFERROR('RMI-data'!Z130/SUMIFS('RMI-data'!Z:Z,'RMI-data'!$J:$J,$J134,'RMI-data'!$I:$I,$I134),0)</f>
        <v>0</v>
      </c>
      <c r="AA134" s="104">
        <f>IFERROR('RMI-data'!AA130/SUMIFS('RMI-data'!AA:AA,'RMI-data'!$J:$J,$J134,'RMI-data'!$I:$I,$I134),0)</f>
        <v>0</v>
      </c>
      <c r="AB134" s="104">
        <f>IFERROR('RMI-data'!AB130/SUMIFS('RMI-data'!AB:AB,'RMI-data'!$J:$J,$J134,'RMI-data'!$I:$I,$I134),0)</f>
        <v>0</v>
      </c>
      <c r="AC134" s="104">
        <f>IFERROR('RMI-data'!AC130/SUMIFS('RMI-data'!AC:AC,'RMI-data'!$J:$J,$J134,'RMI-data'!$I:$I,$I134),0)</f>
        <v>0</v>
      </c>
      <c r="AD134" s="104">
        <f>IFERROR('RMI-data'!AD130/SUMIFS('RMI-data'!AD:AD,'RMI-data'!$J:$J,$J134,'RMI-data'!$I:$I,$I134),0)</f>
        <v>0</v>
      </c>
      <c r="AE134" s="104">
        <f>IFERROR('RMI-data'!AE130/SUMIFS('RMI-data'!AE:AE,'RMI-data'!$J:$J,$J134,'RMI-data'!$I:$I,$I134),0)</f>
        <v>0</v>
      </c>
      <c r="AF134" s="104">
        <f>IFERROR('RMI-data'!AF130/SUMIFS('RMI-data'!AF:AF,'RMI-data'!$J:$J,$J134,'RMI-data'!$I:$I,$I134),0)</f>
        <v>0</v>
      </c>
      <c r="AG134" s="104">
        <f>IFERROR('RMI-data'!AG130/SUMIFS('RMI-data'!AG:AG,'RMI-data'!$J:$J,$J134,'RMI-data'!$I:$I,$I134),0)</f>
        <v>0</v>
      </c>
      <c r="AH134" s="104">
        <f>IFERROR('RMI-data'!AH130/SUMIFS('RMI-data'!AH:AH,'RMI-data'!$J:$J,$J134,'RMI-data'!$I:$I,$I134),0)</f>
        <v>0</v>
      </c>
      <c r="AI134" s="104">
        <f>IFERROR('RMI-data'!AI130/SUMIFS('RMI-data'!AI:AI,'RMI-data'!$J:$J,$J134,'RMI-data'!$I:$I,$I134),0)</f>
        <v>0</v>
      </c>
      <c r="AJ134" s="104">
        <f>IFERROR('RMI-data'!AJ130/SUMIFS('RMI-data'!AJ:AJ,'RMI-data'!$J:$J,$J134,'RMI-data'!$I:$I,$I134),0)</f>
        <v>0</v>
      </c>
      <c r="AK134" s="104">
        <f>IFERROR('RMI-data'!AK130/SUMIFS('RMI-data'!AK:AK,'RMI-data'!$J:$J,$J134,'RMI-data'!$I:$I,$I134),0)</f>
        <v>0</v>
      </c>
      <c r="AL134" s="104">
        <f>IFERROR('RMI-data'!AL130/SUMIFS('RMI-data'!AL:AL,'RMI-data'!$J:$J,$J134,'RMI-data'!$I:$I,$I134),0)</f>
        <v>0</v>
      </c>
      <c r="AM134" s="104">
        <f>IFERROR('RMI-data'!AM130/SUMIFS('RMI-data'!AM:AM,'RMI-data'!$J:$J,$J134,'RMI-data'!$I:$I,$I134),0)</f>
        <v>0</v>
      </c>
      <c r="AN134" s="104">
        <f>IFERROR('RMI-data'!AN130/SUMIFS('RMI-data'!AN:AN,'RMI-data'!$J:$J,$J134,'RMI-data'!$I:$I,$I134),0)</f>
        <v>0</v>
      </c>
      <c r="AO134" s="104">
        <f>IFERROR('RMI-data'!AO130/SUMIFS('RMI-data'!AO:AO,'RMI-data'!$J:$J,$J134,'RMI-data'!$I:$I,$I134),0)</f>
        <v>0</v>
      </c>
      <c r="AP134" s="104">
        <f>IFERROR('RMI-data'!AP130/SUMIFS('RMI-data'!AP:AP,'RMI-data'!$J:$J,$J134,'RMI-data'!$I:$I,$I134),0)</f>
        <v>0</v>
      </c>
    </row>
    <row r="135" spans="1:42" ht="18.75" customHeight="1" x14ac:dyDescent="0.45">
      <c r="A135" s="50" t="s">
        <v>508</v>
      </c>
      <c r="B135" s="50"/>
      <c r="C135" s="50"/>
      <c r="D135" s="50"/>
      <c r="E135" s="50"/>
      <c r="F135" s="50" t="s">
        <v>508</v>
      </c>
      <c r="G135" s="50"/>
      <c r="H135" s="51"/>
      <c r="I135" s="61"/>
      <c r="J135" s="51"/>
      <c r="K135" s="51"/>
      <c r="L135" s="51"/>
      <c r="M135" s="51"/>
      <c r="N135" s="51"/>
      <c r="AO135" s="51"/>
      <c r="AP135" s="51"/>
    </row>
    <row r="136" spans="1:42" ht="15.75" customHeight="1" x14ac:dyDescent="0.35">
      <c r="A136" s="51"/>
      <c r="B136" s="51"/>
      <c r="C136" s="51"/>
      <c r="D136" s="51"/>
      <c r="E136" s="51"/>
      <c r="F136" s="51"/>
      <c r="G136" s="51"/>
      <c r="H136" s="18" t="s">
        <v>509</v>
      </c>
      <c r="I136" s="62"/>
      <c r="J136" s="51"/>
      <c r="K136" s="51"/>
      <c r="L136" s="51"/>
      <c r="M136" s="51"/>
      <c r="N136" s="51"/>
      <c r="AO136" s="51"/>
      <c r="AP136" s="51"/>
    </row>
    <row r="137" spans="1:42" ht="15.75" customHeight="1" x14ac:dyDescent="0.35">
      <c r="A137" s="51"/>
      <c r="B137" s="51"/>
      <c r="C137" s="51"/>
      <c r="D137" s="51"/>
      <c r="E137" s="51"/>
      <c r="F137" s="51"/>
      <c r="G137" s="51"/>
      <c r="H137" s="52" t="str">
        <f t="shared" ref="H137:H147" si="10">H136</f>
        <v>BCEU-commercial-heating</v>
      </c>
      <c r="I137" s="61"/>
      <c r="J137" s="18" t="s">
        <v>1</v>
      </c>
      <c r="K137" s="18">
        <v>2019</v>
      </c>
      <c r="L137" s="18">
        <v>2020</v>
      </c>
      <c r="M137" s="18">
        <v>2021</v>
      </c>
      <c r="N137" s="18">
        <v>2022</v>
      </c>
      <c r="O137" s="18">
        <v>2023</v>
      </c>
      <c r="P137" s="18">
        <v>2024</v>
      </c>
      <c r="Q137" s="18">
        <v>2025</v>
      </c>
      <c r="R137" s="18">
        <v>2026</v>
      </c>
      <c r="S137" s="18">
        <v>2027</v>
      </c>
      <c r="T137" s="18">
        <v>2028</v>
      </c>
      <c r="U137" s="18">
        <v>2029</v>
      </c>
      <c r="V137" s="18">
        <v>2030</v>
      </c>
      <c r="W137" s="18">
        <v>2031</v>
      </c>
      <c r="X137" s="18">
        <v>2032</v>
      </c>
      <c r="Y137" s="18">
        <v>2033</v>
      </c>
      <c r="Z137" s="18">
        <v>2034</v>
      </c>
      <c r="AA137" s="18">
        <v>2035</v>
      </c>
      <c r="AB137" s="18">
        <v>2036</v>
      </c>
      <c r="AC137" s="18">
        <v>2037</v>
      </c>
      <c r="AD137" s="18">
        <v>2038</v>
      </c>
      <c r="AE137" s="18">
        <v>2039</v>
      </c>
      <c r="AF137" s="18">
        <v>2040</v>
      </c>
      <c r="AG137" s="18">
        <v>2041</v>
      </c>
      <c r="AH137" s="18">
        <v>2042</v>
      </c>
      <c r="AI137" s="18">
        <v>2043</v>
      </c>
      <c r="AJ137" s="18">
        <v>2044</v>
      </c>
      <c r="AK137" s="18">
        <v>2045</v>
      </c>
      <c r="AL137" s="18">
        <v>2046</v>
      </c>
      <c r="AM137" s="18">
        <v>2047</v>
      </c>
      <c r="AN137" s="18">
        <v>2048</v>
      </c>
      <c r="AO137" s="18">
        <v>2049</v>
      </c>
      <c r="AP137" s="18">
        <v>2050</v>
      </c>
    </row>
    <row r="138" spans="1:42" ht="15.75" customHeight="1" x14ac:dyDescent="0.35">
      <c r="A138" s="51"/>
      <c r="B138" s="51"/>
      <c r="C138" s="51"/>
      <c r="D138" s="51"/>
      <c r="E138" s="51"/>
      <c r="F138" s="51"/>
      <c r="G138" s="51"/>
      <c r="H138" s="52" t="str">
        <f t="shared" si="10"/>
        <v>BCEU-commercial-heating</v>
      </c>
      <c r="I138" s="63" t="s">
        <v>537</v>
      </c>
      <c r="J138" s="18" t="s">
        <v>2</v>
      </c>
      <c r="K138" s="104">
        <f>IFERROR('RMI-data'!K134/SUMIFS('RMI-data'!K:K,'RMI-data'!$J:$J,$J138,'RMI-data'!$I:$I,$I138),0)</f>
        <v>2.516443070060374E-2</v>
      </c>
      <c r="L138" s="104">
        <f>IFERROR('RMI-data'!L134/SUMIFS('RMI-data'!L:L,'RMI-data'!$J:$J,$J138,'RMI-data'!$I:$I,$I138),0)</f>
        <v>2.4562284290028297E-2</v>
      </c>
      <c r="M138" s="104">
        <f>IFERROR('RMI-data'!M134/SUMIFS('RMI-data'!M:M,'RMI-data'!$J:$J,$J138,'RMI-data'!$I:$I,$I138),0)</f>
        <v>2.3975305627925027E-2</v>
      </c>
      <c r="N138" s="104">
        <f>IFERROR('RMI-data'!N134/SUMIFS('RMI-data'!N:N,'RMI-data'!$J:$J,$J138,'RMI-data'!$I:$I,$I138),0)</f>
        <v>2.3425684964791891E-2</v>
      </c>
      <c r="O138" s="104">
        <f>IFERROR('RMI-data'!O134/SUMIFS('RMI-data'!O:O,'RMI-data'!$J:$J,$J138,'RMI-data'!$I:$I,$I138),0)</f>
        <v>2.2903375013166898E-2</v>
      </c>
      <c r="P138" s="104">
        <f>IFERROR('RMI-data'!P134/SUMIFS('RMI-data'!P:P,'RMI-data'!$J:$J,$J138,'RMI-data'!$I:$I,$I138),0)</f>
        <v>2.2379236356963667E-2</v>
      </c>
      <c r="Q138" s="104">
        <f>IFERROR('RMI-data'!Q134/SUMIFS('RMI-data'!Q:Q,'RMI-data'!$J:$J,$J138,'RMI-data'!$I:$I,$I138),0)</f>
        <v>2.1877911535024448E-2</v>
      </c>
      <c r="R138" s="104">
        <f>IFERROR('RMI-data'!R134/SUMIFS('RMI-data'!R:R,'RMI-data'!$J:$J,$J138,'RMI-data'!$I:$I,$I138),0)</f>
        <v>2.1393930534857143E-2</v>
      </c>
      <c r="S138" s="104">
        <f>IFERROR('RMI-data'!S134/SUMIFS('RMI-data'!S:S,'RMI-data'!$J:$J,$J138,'RMI-data'!$I:$I,$I138),0)</f>
        <v>2.0929626368093084E-2</v>
      </c>
      <c r="T138" s="104">
        <f>IFERROR('RMI-data'!T134/SUMIFS('RMI-data'!T:T,'RMI-data'!$J:$J,$J138,'RMI-data'!$I:$I,$I138),0)</f>
        <v>2.0476179352998686E-2</v>
      </c>
      <c r="U138" s="104">
        <f>IFERROR('RMI-data'!U134/SUMIFS('RMI-data'!U:U,'RMI-data'!$J:$J,$J138,'RMI-data'!$I:$I,$I138),0)</f>
        <v>2.0021889354493262E-2</v>
      </c>
      <c r="V138" s="104">
        <f>IFERROR('RMI-data'!V134/SUMIFS('RMI-data'!V:V,'RMI-data'!$J:$J,$J138,'RMI-data'!$I:$I,$I138),0)</f>
        <v>1.9562709437338312E-2</v>
      </c>
      <c r="W138" s="104">
        <f>IFERROR('RMI-data'!W134/SUMIFS('RMI-data'!W:W,'RMI-data'!$J:$J,$J138,'RMI-data'!$I:$I,$I138),0)</f>
        <v>1.9098575635809932E-2</v>
      </c>
      <c r="X138" s="104">
        <f>IFERROR('RMI-data'!X134/SUMIFS('RMI-data'!X:X,'RMI-data'!$J:$J,$J138,'RMI-data'!$I:$I,$I138),0)</f>
        <v>1.861382093346484E-2</v>
      </c>
      <c r="Y138" s="104">
        <f>IFERROR('RMI-data'!Y134/SUMIFS('RMI-data'!Y:Y,'RMI-data'!$J:$J,$J138,'RMI-data'!$I:$I,$I138),0)</f>
        <v>1.8125761834720422E-2</v>
      </c>
      <c r="Z138" s="104">
        <f>IFERROR('RMI-data'!Z134/SUMIFS('RMI-data'!Z:Z,'RMI-data'!$J:$J,$J138,'RMI-data'!$I:$I,$I138),0)</f>
        <v>1.7631753031971432E-2</v>
      </c>
      <c r="AA138" s="104">
        <f>IFERROR('RMI-data'!AA134/SUMIFS('RMI-data'!AA:AA,'RMI-data'!$J:$J,$J138,'RMI-data'!$I:$I,$I138),0)</f>
        <v>1.7133632815804732E-2</v>
      </c>
      <c r="AB138" s="104">
        <f>IFERROR('RMI-data'!AB134/SUMIFS('RMI-data'!AB:AB,'RMI-data'!$J:$J,$J138,'RMI-data'!$I:$I,$I138),0)</f>
        <v>1.6641975192933599E-2</v>
      </c>
      <c r="AC138" s="104">
        <f>IFERROR('RMI-data'!AC134/SUMIFS('RMI-data'!AC:AC,'RMI-data'!$J:$J,$J138,'RMI-data'!$I:$I,$I138),0)</f>
        <v>1.6138365663468841E-2</v>
      </c>
      <c r="AD138" s="104">
        <f>IFERROR('RMI-data'!AD134/SUMIFS('RMI-data'!AD:AD,'RMI-data'!$J:$J,$J138,'RMI-data'!$I:$I,$I138),0)</f>
        <v>1.5640991008950021E-2</v>
      </c>
      <c r="AE138" s="104">
        <f>IFERROR('RMI-data'!AE134/SUMIFS('RMI-data'!AE:AE,'RMI-data'!$J:$J,$J138,'RMI-data'!$I:$I,$I138),0)</f>
        <v>1.5140955851960625E-2</v>
      </c>
      <c r="AF138" s="104">
        <f>IFERROR('RMI-data'!AF134/SUMIFS('RMI-data'!AF:AF,'RMI-data'!$J:$J,$J138,'RMI-data'!$I:$I,$I138),0)</f>
        <v>1.4642724785834825E-2</v>
      </c>
      <c r="AG138" s="104">
        <f>IFERROR('RMI-data'!AG134/SUMIFS('RMI-data'!AG:AG,'RMI-data'!$J:$J,$J138,'RMI-data'!$I:$I,$I138),0)</f>
        <v>1.4141666230348248E-2</v>
      </c>
      <c r="AH138" s="104">
        <f>IFERROR('RMI-data'!AH134/SUMIFS('RMI-data'!AH:AH,'RMI-data'!$J:$J,$J138,'RMI-data'!$I:$I,$I138),0)</f>
        <v>1.3646045061743573E-2</v>
      </c>
      <c r="AI138" s="104">
        <f>IFERROR('RMI-data'!AI134/SUMIFS('RMI-data'!AI:AI,'RMI-data'!$J:$J,$J138,'RMI-data'!$I:$I,$I138),0)</f>
        <v>1.3153212898128274E-2</v>
      </c>
      <c r="AJ138" s="104">
        <f>IFERROR('RMI-data'!AJ134/SUMIFS('RMI-data'!AJ:AJ,'RMI-data'!$J:$J,$J138,'RMI-data'!$I:$I,$I138),0)</f>
        <v>1.2667412648333393E-2</v>
      </c>
      <c r="AK138" s="104">
        <f>IFERROR('RMI-data'!AK134/SUMIFS('RMI-data'!AK:AK,'RMI-data'!$J:$J,$J138,'RMI-data'!$I:$I,$I138),0)</f>
        <v>1.2196004589126884E-2</v>
      </c>
      <c r="AL138" s="104">
        <f>IFERROR('RMI-data'!AL134/SUMIFS('RMI-data'!AL:AL,'RMI-data'!$J:$J,$J138,'RMI-data'!$I:$I,$I138),0)</f>
        <v>1.1728272477822209E-2</v>
      </c>
      <c r="AM138" s="104">
        <f>IFERROR('RMI-data'!AM134/SUMIFS('RMI-data'!AM:AM,'RMI-data'!$J:$J,$J138,'RMI-data'!$I:$I,$I138),0)</f>
        <v>1.1275760396164947E-2</v>
      </c>
      <c r="AN138" s="104">
        <f>IFERROR('RMI-data'!AN134/SUMIFS('RMI-data'!AN:AN,'RMI-data'!$J:$J,$J138,'RMI-data'!$I:$I,$I138),0)</f>
        <v>1.0829153127853907E-2</v>
      </c>
      <c r="AO138" s="104">
        <f>IFERROR('RMI-data'!AO134/SUMIFS('RMI-data'!AO:AO,'RMI-data'!$J:$J,$J138,'RMI-data'!$I:$I,$I138),0)</f>
        <v>1.039445015382035E-2</v>
      </c>
      <c r="AP138" s="104">
        <f>IFERROR('RMI-data'!AP134/SUMIFS('RMI-data'!AP:AP,'RMI-data'!$J:$J,$J138,'RMI-data'!$I:$I,$I138),0)</f>
        <v>9.9690763785824678E-3</v>
      </c>
    </row>
    <row r="139" spans="1:42" ht="15.75" customHeight="1" x14ac:dyDescent="0.35">
      <c r="A139" s="51"/>
      <c r="B139" s="51"/>
      <c r="C139" s="51"/>
      <c r="D139" s="51"/>
      <c r="E139" s="51"/>
      <c r="F139" s="51"/>
      <c r="G139" s="51"/>
      <c r="H139" s="52" t="str">
        <f t="shared" si="10"/>
        <v>BCEU-commercial-heating</v>
      </c>
      <c r="I139" s="63" t="s">
        <v>537</v>
      </c>
      <c r="J139" s="18" t="s">
        <v>3</v>
      </c>
      <c r="K139" s="104">
        <f>IFERROR('RMI-data'!K135/SUMIFS('RMI-data'!K:K,'RMI-data'!$J:$J,$J139,'RMI-data'!$I:$I,$I139),0)</f>
        <v>0</v>
      </c>
      <c r="L139" s="104">
        <f>IFERROR('RMI-data'!L135/SUMIFS('RMI-data'!L:L,'RMI-data'!$J:$J,$J139,'RMI-data'!$I:$I,$I139),0)</f>
        <v>0</v>
      </c>
      <c r="M139" s="104">
        <f>IFERROR('RMI-data'!M135/SUMIFS('RMI-data'!M:M,'RMI-data'!$J:$J,$J139,'RMI-data'!$I:$I,$I139),0)</f>
        <v>0</v>
      </c>
      <c r="N139" s="104">
        <f>IFERROR('RMI-data'!N135/SUMIFS('RMI-data'!N:N,'RMI-data'!$J:$J,$J139,'RMI-data'!$I:$I,$I139),0)</f>
        <v>0</v>
      </c>
      <c r="O139" s="104">
        <f>IFERROR('RMI-data'!O135/SUMIFS('RMI-data'!O:O,'RMI-data'!$J:$J,$J139,'RMI-data'!$I:$I,$I139),0)</f>
        <v>0</v>
      </c>
      <c r="P139" s="104">
        <f>IFERROR('RMI-data'!P135/SUMIFS('RMI-data'!P:P,'RMI-data'!$J:$J,$J139,'RMI-data'!$I:$I,$I139),0)</f>
        <v>0</v>
      </c>
      <c r="Q139" s="104">
        <f>IFERROR('RMI-data'!Q135/SUMIFS('RMI-data'!Q:Q,'RMI-data'!$J:$J,$J139,'RMI-data'!$I:$I,$I139),0)</f>
        <v>0</v>
      </c>
      <c r="R139" s="104">
        <f>IFERROR('RMI-data'!R135/SUMIFS('RMI-data'!R:R,'RMI-data'!$J:$J,$J139,'RMI-data'!$I:$I,$I139),0)</f>
        <v>0</v>
      </c>
      <c r="S139" s="104">
        <f>IFERROR('RMI-data'!S135/SUMIFS('RMI-data'!S:S,'RMI-data'!$J:$J,$J139,'RMI-data'!$I:$I,$I139),0)</f>
        <v>0</v>
      </c>
      <c r="T139" s="104">
        <f>IFERROR('RMI-data'!T135/SUMIFS('RMI-data'!T:T,'RMI-data'!$J:$J,$J139,'RMI-data'!$I:$I,$I139),0)</f>
        <v>0</v>
      </c>
      <c r="U139" s="104">
        <f>IFERROR('RMI-data'!U135/SUMIFS('RMI-data'!U:U,'RMI-data'!$J:$J,$J139,'RMI-data'!$I:$I,$I139),0)</f>
        <v>0</v>
      </c>
      <c r="V139" s="104">
        <f>IFERROR('RMI-data'!V135/SUMIFS('RMI-data'!V:V,'RMI-data'!$J:$J,$J139,'RMI-data'!$I:$I,$I139),0)</f>
        <v>0</v>
      </c>
      <c r="W139" s="104">
        <f>IFERROR('RMI-data'!W135/SUMIFS('RMI-data'!W:W,'RMI-data'!$J:$J,$J139,'RMI-data'!$I:$I,$I139),0)</f>
        <v>0</v>
      </c>
      <c r="X139" s="104">
        <f>IFERROR('RMI-data'!X135/SUMIFS('RMI-data'!X:X,'RMI-data'!$J:$J,$J139,'RMI-data'!$I:$I,$I139),0)</f>
        <v>0</v>
      </c>
      <c r="Y139" s="104">
        <f>IFERROR('RMI-data'!Y135/SUMIFS('RMI-data'!Y:Y,'RMI-data'!$J:$J,$J139,'RMI-data'!$I:$I,$I139),0)</f>
        <v>0</v>
      </c>
      <c r="Z139" s="104">
        <f>IFERROR('RMI-data'!Z135/SUMIFS('RMI-data'!Z:Z,'RMI-data'!$J:$J,$J139,'RMI-data'!$I:$I,$I139),0)</f>
        <v>0</v>
      </c>
      <c r="AA139" s="104">
        <f>IFERROR('RMI-data'!AA135/SUMIFS('RMI-data'!AA:AA,'RMI-data'!$J:$J,$J139,'RMI-data'!$I:$I,$I139),0)</f>
        <v>0</v>
      </c>
      <c r="AB139" s="104">
        <f>IFERROR('RMI-data'!AB135/SUMIFS('RMI-data'!AB:AB,'RMI-data'!$J:$J,$J139,'RMI-data'!$I:$I,$I139),0)</f>
        <v>0</v>
      </c>
      <c r="AC139" s="104">
        <f>IFERROR('RMI-data'!AC135/SUMIFS('RMI-data'!AC:AC,'RMI-data'!$J:$J,$J139,'RMI-data'!$I:$I,$I139),0)</f>
        <v>0</v>
      </c>
      <c r="AD139" s="104">
        <f>IFERROR('RMI-data'!AD135/SUMIFS('RMI-data'!AD:AD,'RMI-data'!$J:$J,$J139,'RMI-data'!$I:$I,$I139),0)</f>
        <v>0</v>
      </c>
      <c r="AE139" s="104">
        <f>IFERROR('RMI-data'!AE135/SUMIFS('RMI-data'!AE:AE,'RMI-data'!$J:$J,$J139,'RMI-data'!$I:$I,$I139),0)</f>
        <v>0</v>
      </c>
      <c r="AF139" s="104">
        <f>IFERROR('RMI-data'!AF135/SUMIFS('RMI-data'!AF:AF,'RMI-data'!$J:$J,$J139,'RMI-data'!$I:$I,$I139),0)</f>
        <v>0</v>
      </c>
      <c r="AG139" s="104">
        <f>IFERROR('RMI-data'!AG135/SUMIFS('RMI-data'!AG:AG,'RMI-data'!$J:$J,$J139,'RMI-data'!$I:$I,$I139),0)</f>
        <v>0</v>
      </c>
      <c r="AH139" s="104">
        <f>IFERROR('RMI-data'!AH135/SUMIFS('RMI-data'!AH:AH,'RMI-data'!$J:$J,$J139,'RMI-data'!$I:$I,$I139),0)</f>
        <v>0</v>
      </c>
      <c r="AI139" s="104">
        <f>IFERROR('RMI-data'!AI135/SUMIFS('RMI-data'!AI:AI,'RMI-data'!$J:$J,$J139,'RMI-data'!$I:$I,$I139),0)</f>
        <v>0</v>
      </c>
      <c r="AJ139" s="104">
        <f>IFERROR('RMI-data'!AJ135/SUMIFS('RMI-data'!AJ:AJ,'RMI-data'!$J:$J,$J139,'RMI-data'!$I:$I,$I139),0)</f>
        <v>0</v>
      </c>
      <c r="AK139" s="104">
        <f>IFERROR('RMI-data'!AK135/SUMIFS('RMI-data'!AK:AK,'RMI-data'!$J:$J,$J139,'RMI-data'!$I:$I,$I139),0)</f>
        <v>0</v>
      </c>
      <c r="AL139" s="104">
        <f>IFERROR('RMI-data'!AL135/SUMIFS('RMI-data'!AL:AL,'RMI-data'!$J:$J,$J139,'RMI-data'!$I:$I,$I139),0)</f>
        <v>0</v>
      </c>
      <c r="AM139" s="104">
        <f>IFERROR('RMI-data'!AM135/SUMIFS('RMI-data'!AM:AM,'RMI-data'!$J:$J,$J139,'RMI-data'!$I:$I,$I139),0)</f>
        <v>0</v>
      </c>
      <c r="AN139" s="104">
        <f>IFERROR('RMI-data'!AN135/SUMIFS('RMI-data'!AN:AN,'RMI-data'!$J:$J,$J139,'RMI-data'!$I:$I,$I139),0)</f>
        <v>0</v>
      </c>
      <c r="AO139" s="104">
        <f>IFERROR('RMI-data'!AO135/SUMIFS('RMI-data'!AO:AO,'RMI-data'!$J:$J,$J139,'RMI-data'!$I:$I,$I139),0)</f>
        <v>0</v>
      </c>
      <c r="AP139" s="104">
        <f>IFERROR('RMI-data'!AP135/SUMIFS('RMI-data'!AP:AP,'RMI-data'!$J:$J,$J139,'RMI-data'!$I:$I,$I139),0)</f>
        <v>0</v>
      </c>
    </row>
    <row r="140" spans="1:42" ht="15.75" customHeight="1" x14ac:dyDescent="0.35">
      <c r="A140" s="51"/>
      <c r="B140" s="51"/>
      <c r="C140" s="51"/>
      <c r="D140" s="51"/>
      <c r="E140" s="51"/>
      <c r="F140" s="51"/>
      <c r="G140" s="51"/>
      <c r="H140" s="52" t="str">
        <f t="shared" si="10"/>
        <v>BCEU-commercial-heating</v>
      </c>
      <c r="I140" s="63" t="s">
        <v>537</v>
      </c>
      <c r="J140" s="18" t="s">
        <v>4</v>
      </c>
      <c r="K140" s="104">
        <f>IFERROR('RMI-data'!K136/SUMIFS('RMI-data'!K:K,'RMI-data'!$J:$J,$J140,'RMI-data'!$I:$I,$I140),0)</f>
        <v>0.2583836246838096</v>
      </c>
      <c r="L140" s="104">
        <f>IFERROR('RMI-data'!L136/SUMIFS('RMI-data'!L:L,'RMI-data'!$J:$J,$J140,'RMI-data'!$I:$I,$I140),0)</f>
        <v>0.25630780624096622</v>
      </c>
      <c r="M140" s="104">
        <f>IFERROR('RMI-data'!M136/SUMIFS('RMI-data'!M:M,'RMI-data'!$J:$J,$J140,'RMI-data'!$I:$I,$I140),0)</f>
        <v>0.25300192305894864</v>
      </c>
      <c r="N140" s="104">
        <f>IFERROR('RMI-data'!N136/SUMIFS('RMI-data'!N:N,'RMI-data'!$J:$J,$J140,'RMI-data'!$I:$I,$I140),0)</f>
        <v>0.24781136757796118</v>
      </c>
      <c r="O140" s="104">
        <f>IFERROR('RMI-data'!O136/SUMIFS('RMI-data'!O:O,'RMI-data'!$J:$J,$J140,'RMI-data'!$I:$I,$I140),0)</f>
        <v>0.24241810759906943</v>
      </c>
      <c r="P140" s="104">
        <f>IFERROR('RMI-data'!P136/SUMIFS('RMI-data'!P:P,'RMI-data'!$J:$J,$J140,'RMI-data'!$I:$I,$I140),0)</f>
        <v>0.23719198035271655</v>
      </c>
      <c r="Q140" s="104">
        <f>IFERROR('RMI-data'!Q136/SUMIFS('RMI-data'!Q:Q,'RMI-data'!$J:$J,$J140,'RMI-data'!$I:$I,$I140),0)</f>
        <v>0.23211392670174924</v>
      </c>
      <c r="R140" s="104">
        <f>IFERROR('RMI-data'!R136/SUMIFS('RMI-data'!R:R,'RMI-data'!$J:$J,$J140,'RMI-data'!$I:$I,$I140),0)</f>
        <v>0.22711980139593538</v>
      </c>
      <c r="S140" s="104">
        <f>IFERROR('RMI-data'!S136/SUMIFS('RMI-data'!S:S,'RMI-data'!$J:$J,$J140,'RMI-data'!$I:$I,$I140),0)</f>
        <v>0.22251024382674489</v>
      </c>
      <c r="T140" s="104">
        <f>IFERROR('RMI-data'!T136/SUMIFS('RMI-data'!T:T,'RMI-data'!$J:$J,$J140,'RMI-data'!$I:$I,$I140),0)</f>
        <v>0.21787433259355313</v>
      </c>
      <c r="U140" s="104">
        <f>IFERROR('RMI-data'!U136/SUMIFS('RMI-data'!U:U,'RMI-data'!$J:$J,$J140,'RMI-data'!$I:$I,$I140),0)</f>
        <v>0.21322411309739567</v>
      </c>
      <c r="V140" s="104">
        <f>IFERROR('RMI-data'!V136/SUMIFS('RMI-data'!V:V,'RMI-data'!$J:$J,$J140,'RMI-data'!$I:$I,$I140),0)</f>
        <v>0.20854067376436544</v>
      </c>
      <c r="W140" s="104">
        <f>IFERROR('RMI-data'!W136/SUMIFS('RMI-data'!W:W,'RMI-data'!$J:$J,$J140,'RMI-data'!$I:$I,$I140),0)</f>
        <v>0.20407800833614745</v>
      </c>
      <c r="X140" s="104">
        <f>IFERROR('RMI-data'!X136/SUMIFS('RMI-data'!X:X,'RMI-data'!$J:$J,$J140,'RMI-data'!$I:$I,$I140),0)</f>
        <v>0.19977522749244034</v>
      </c>
      <c r="Y140" s="104">
        <f>IFERROR('RMI-data'!Y136/SUMIFS('RMI-data'!Y:Y,'RMI-data'!$J:$J,$J140,'RMI-data'!$I:$I,$I140),0)</f>
        <v>0.19566851402111515</v>
      </c>
      <c r="Z140" s="104">
        <f>IFERROR('RMI-data'!Z136/SUMIFS('RMI-data'!Z:Z,'RMI-data'!$J:$J,$J140,'RMI-data'!$I:$I,$I140),0)</f>
        <v>0.19188282761902586</v>
      </c>
      <c r="AA140" s="104">
        <f>IFERROR('RMI-data'!AA136/SUMIFS('RMI-data'!AA:AA,'RMI-data'!$J:$J,$J140,'RMI-data'!$I:$I,$I140),0)</f>
        <v>0.18845491651591703</v>
      </c>
      <c r="AB140" s="104">
        <f>IFERROR('RMI-data'!AB136/SUMIFS('RMI-data'!AB:AB,'RMI-data'!$J:$J,$J140,'RMI-data'!$I:$I,$I140),0)</f>
        <v>0.18518619412737494</v>
      </c>
      <c r="AC140" s="104">
        <f>IFERROR('RMI-data'!AC136/SUMIFS('RMI-data'!AC:AC,'RMI-data'!$J:$J,$J140,'RMI-data'!$I:$I,$I140),0)</f>
        <v>0.18196816608711863</v>
      </c>
      <c r="AD140" s="104">
        <f>IFERROR('RMI-data'!AD136/SUMIFS('RMI-data'!AD:AD,'RMI-data'!$J:$J,$J140,'RMI-data'!$I:$I,$I140),0)</f>
        <v>0.17878907585366949</v>
      </c>
      <c r="AE140" s="104">
        <f>IFERROR('RMI-data'!AE136/SUMIFS('RMI-data'!AE:AE,'RMI-data'!$J:$J,$J140,'RMI-data'!$I:$I,$I140),0)</f>
        <v>0.17567896376420461</v>
      </c>
      <c r="AF140" s="104">
        <f>IFERROR('RMI-data'!AF136/SUMIFS('RMI-data'!AF:AF,'RMI-data'!$J:$J,$J140,'RMI-data'!$I:$I,$I140),0)</f>
        <v>0.17257424091051557</v>
      </c>
      <c r="AG140" s="104">
        <f>IFERROR('RMI-data'!AG136/SUMIFS('RMI-data'!AG:AG,'RMI-data'!$J:$J,$J140,'RMI-data'!$I:$I,$I140),0)</f>
        <v>0.16950002184307433</v>
      </c>
      <c r="AH140" s="104">
        <f>IFERROR('RMI-data'!AH136/SUMIFS('RMI-data'!AH:AH,'RMI-data'!$J:$J,$J140,'RMI-data'!$I:$I,$I140),0)</f>
        <v>0.16653102126597413</v>
      </c>
      <c r="AI140" s="104">
        <f>IFERROR('RMI-data'!AI136/SUMIFS('RMI-data'!AI:AI,'RMI-data'!$J:$J,$J140,'RMI-data'!$I:$I,$I140),0)</f>
        <v>0.16364096084776564</v>
      </c>
      <c r="AJ140" s="104">
        <f>IFERROR('RMI-data'!AJ136/SUMIFS('RMI-data'!AJ:AJ,'RMI-data'!$J:$J,$J140,'RMI-data'!$I:$I,$I140),0)</f>
        <v>0.16081074833773334</v>
      </c>
      <c r="AK140" s="104">
        <f>IFERROR('RMI-data'!AK136/SUMIFS('RMI-data'!AK:AK,'RMI-data'!$J:$J,$J140,'RMI-data'!$I:$I,$I140),0)</f>
        <v>0.1580022483676142</v>
      </c>
      <c r="AL140" s="104">
        <f>IFERROR('RMI-data'!AL136/SUMIFS('RMI-data'!AL:AL,'RMI-data'!$J:$J,$J140,'RMI-data'!$I:$I,$I140),0)</f>
        <v>0.15523768409790289</v>
      </c>
      <c r="AM140" s="104">
        <f>IFERROR('RMI-data'!AM136/SUMIFS('RMI-data'!AM:AM,'RMI-data'!$J:$J,$J140,'RMI-data'!$I:$I,$I140),0)</f>
        <v>0.15241039055138486</v>
      </c>
      <c r="AN140" s="104">
        <f>IFERROR('RMI-data'!AN136/SUMIFS('RMI-data'!AN:AN,'RMI-data'!$J:$J,$J140,'RMI-data'!$I:$I,$I140),0)</f>
        <v>0.14963806059450743</v>
      </c>
      <c r="AO140" s="104">
        <f>IFERROR('RMI-data'!AO136/SUMIFS('RMI-data'!AO:AO,'RMI-data'!$J:$J,$J140,'RMI-data'!$I:$I,$I140),0)</f>
        <v>0.146863004937174</v>
      </c>
      <c r="AP140" s="104">
        <f>IFERROR('RMI-data'!AP136/SUMIFS('RMI-data'!AP:AP,'RMI-data'!$J:$J,$J140,'RMI-data'!$I:$I,$I140),0)</f>
        <v>0.14411184707207092</v>
      </c>
    </row>
    <row r="141" spans="1:42" ht="15.75" customHeight="1" x14ac:dyDescent="0.35">
      <c r="A141" s="51"/>
      <c r="B141" s="51"/>
      <c r="C141" s="51"/>
      <c r="D141" s="51"/>
      <c r="E141" s="51"/>
      <c r="F141" s="51"/>
      <c r="G141" s="51"/>
      <c r="H141" s="52" t="str">
        <f t="shared" si="10"/>
        <v>BCEU-commercial-heating</v>
      </c>
      <c r="I141" s="63" t="s">
        <v>537</v>
      </c>
      <c r="J141" s="18" t="s">
        <v>5</v>
      </c>
      <c r="K141" s="104">
        <f>IFERROR('RMI-data'!K137/SUMIFS('RMI-data'!K:K,'RMI-data'!$J:$J,$J141,'RMI-data'!$I:$I,$I141),0)</f>
        <v>0</v>
      </c>
      <c r="L141" s="104">
        <f>IFERROR('RMI-data'!L137/SUMIFS('RMI-data'!L:L,'RMI-data'!$J:$J,$J141,'RMI-data'!$I:$I,$I141),0)</f>
        <v>0</v>
      </c>
      <c r="M141" s="104">
        <f>IFERROR('RMI-data'!M137/SUMIFS('RMI-data'!M:M,'RMI-data'!$J:$J,$J141,'RMI-data'!$I:$I,$I141),0)</f>
        <v>0</v>
      </c>
      <c r="N141" s="104">
        <f>IFERROR('RMI-data'!N137/SUMIFS('RMI-data'!N:N,'RMI-data'!$J:$J,$J141,'RMI-data'!$I:$I,$I141),0)</f>
        <v>0</v>
      </c>
      <c r="O141" s="104">
        <f>IFERROR('RMI-data'!O137/SUMIFS('RMI-data'!O:O,'RMI-data'!$J:$J,$J141,'RMI-data'!$I:$I,$I141),0)</f>
        <v>0</v>
      </c>
      <c r="P141" s="104">
        <f>IFERROR('RMI-data'!P137/SUMIFS('RMI-data'!P:P,'RMI-data'!$J:$J,$J141,'RMI-data'!$I:$I,$I141),0)</f>
        <v>0</v>
      </c>
      <c r="Q141" s="104">
        <f>IFERROR('RMI-data'!Q137/SUMIFS('RMI-data'!Q:Q,'RMI-data'!$J:$J,$J141,'RMI-data'!$I:$I,$I141),0)</f>
        <v>0</v>
      </c>
      <c r="R141" s="104">
        <f>IFERROR('RMI-data'!R137/SUMIFS('RMI-data'!R:R,'RMI-data'!$J:$J,$J141,'RMI-data'!$I:$I,$I141),0)</f>
        <v>0</v>
      </c>
      <c r="S141" s="104">
        <f>IFERROR('RMI-data'!S137/SUMIFS('RMI-data'!S:S,'RMI-data'!$J:$J,$J141,'RMI-data'!$I:$I,$I141),0)</f>
        <v>0</v>
      </c>
      <c r="T141" s="104">
        <f>IFERROR('RMI-data'!T137/SUMIFS('RMI-data'!T:T,'RMI-data'!$J:$J,$J141,'RMI-data'!$I:$I,$I141),0)</f>
        <v>0</v>
      </c>
      <c r="U141" s="104">
        <f>IFERROR('RMI-data'!U137/SUMIFS('RMI-data'!U:U,'RMI-data'!$J:$J,$J141,'RMI-data'!$I:$I,$I141),0)</f>
        <v>0</v>
      </c>
      <c r="V141" s="104">
        <f>IFERROR('RMI-data'!V137/SUMIFS('RMI-data'!V:V,'RMI-data'!$J:$J,$J141,'RMI-data'!$I:$I,$I141),0)</f>
        <v>0</v>
      </c>
      <c r="W141" s="104">
        <f>IFERROR('RMI-data'!W137/SUMIFS('RMI-data'!W:W,'RMI-data'!$J:$J,$J141,'RMI-data'!$I:$I,$I141),0)</f>
        <v>0</v>
      </c>
      <c r="X141" s="104">
        <f>IFERROR('RMI-data'!X137/SUMIFS('RMI-data'!X:X,'RMI-data'!$J:$J,$J141,'RMI-data'!$I:$I,$I141),0)</f>
        <v>0</v>
      </c>
      <c r="Y141" s="104">
        <f>IFERROR('RMI-data'!Y137/SUMIFS('RMI-data'!Y:Y,'RMI-data'!$J:$J,$J141,'RMI-data'!$I:$I,$I141),0)</f>
        <v>0</v>
      </c>
      <c r="Z141" s="104">
        <f>IFERROR('RMI-data'!Z137/SUMIFS('RMI-data'!Z:Z,'RMI-data'!$J:$J,$J141,'RMI-data'!$I:$I,$I141),0)</f>
        <v>0</v>
      </c>
      <c r="AA141" s="104">
        <f>IFERROR('RMI-data'!AA137/SUMIFS('RMI-data'!AA:AA,'RMI-data'!$J:$J,$J141,'RMI-data'!$I:$I,$I141),0)</f>
        <v>0</v>
      </c>
      <c r="AB141" s="104">
        <f>IFERROR('RMI-data'!AB137/SUMIFS('RMI-data'!AB:AB,'RMI-data'!$J:$J,$J141,'RMI-data'!$I:$I,$I141),0)</f>
        <v>0</v>
      </c>
      <c r="AC141" s="104">
        <f>IFERROR('RMI-data'!AC137/SUMIFS('RMI-data'!AC:AC,'RMI-data'!$J:$J,$J141,'RMI-data'!$I:$I,$I141),0)</f>
        <v>0</v>
      </c>
      <c r="AD141" s="104">
        <f>IFERROR('RMI-data'!AD137/SUMIFS('RMI-data'!AD:AD,'RMI-data'!$J:$J,$J141,'RMI-data'!$I:$I,$I141),0)</f>
        <v>0</v>
      </c>
      <c r="AE141" s="104">
        <f>IFERROR('RMI-data'!AE137/SUMIFS('RMI-data'!AE:AE,'RMI-data'!$J:$J,$J141,'RMI-data'!$I:$I,$I141),0)</f>
        <v>0</v>
      </c>
      <c r="AF141" s="104">
        <f>IFERROR('RMI-data'!AF137/SUMIFS('RMI-data'!AF:AF,'RMI-data'!$J:$J,$J141,'RMI-data'!$I:$I,$I141),0)</f>
        <v>0</v>
      </c>
      <c r="AG141" s="104">
        <f>IFERROR('RMI-data'!AG137/SUMIFS('RMI-data'!AG:AG,'RMI-data'!$J:$J,$J141,'RMI-data'!$I:$I,$I141),0)</f>
        <v>0</v>
      </c>
      <c r="AH141" s="104">
        <f>IFERROR('RMI-data'!AH137/SUMIFS('RMI-data'!AH:AH,'RMI-data'!$J:$J,$J141,'RMI-data'!$I:$I,$I141),0)</f>
        <v>0</v>
      </c>
      <c r="AI141" s="104">
        <f>IFERROR('RMI-data'!AI137/SUMIFS('RMI-data'!AI:AI,'RMI-data'!$J:$J,$J141,'RMI-data'!$I:$I,$I141),0)</f>
        <v>0</v>
      </c>
      <c r="AJ141" s="104">
        <f>IFERROR('RMI-data'!AJ137/SUMIFS('RMI-data'!AJ:AJ,'RMI-data'!$J:$J,$J141,'RMI-data'!$I:$I,$I141),0)</f>
        <v>0</v>
      </c>
      <c r="AK141" s="104">
        <f>IFERROR('RMI-data'!AK137/SUMIFS('RMI-data'!AK:AK,'RMI-data'!$J:$J,$J141,'RMI-data'!$I:$I,$I141),0)</f>
        <v>0</v>
      </c>
      <c r="AL141" s="104">
        <f>IFERROR('RMI-data'!AL137/SUMIFS('RMI-data'!AL:AL,'RMI-data'!$J:$J,$J141,'RMI-data'!$I:$I,$I141),0)</f>
        <v>0</v>
      </c>
      <c r="AM141" s="104">
        <f>IFERROR('RMI-data'!AM137/SUMIFS('RMI-data'!AM:AM,'RMI-data'!$J:$J,$J141,'RMI-data'!$I:$I,$I141),0)</f>
        <v>0</v>
      </c>
      <c r="AN141" s="104">
        <f>IFERROR('RMI-data'!AN137/SUMIFS('RMI-data'!AN:AN,'RMI-data'!$J:$J,$J141,'RMI-data'!$I:$I,$I141),0)</f>
        <v>0</v>
      </c>
      <c r="AO141" s="104">
        <f>IFERROR('RMI-data'!AO137/SUMIFS('RMI-data'!AO:AO,'RMI-data'!$J:$J,$J141,'RMI-data'!$I:$I,$I141),0)</f>
        <v>0</v>
      </c>
      <c r="AP141" s="104">
        <f>IFERROR('RMI-data'!AP137/SUMIFS('RMI-data'!AP:AP,'RMI-data'!$J:$J,$J141,'RMI-data'!$I:$I,$I141),0)</f>
        <v>0</v>
      </c>
    </row>
    <row r="142" spans="1:42" ht="15.75" customHeight="1" x14ac:dyDescent="0.35">
      <c r="A142" s="51"/>
      <c r="B142" s="51"/>
      <c r="C142" s="51"/>
      <c r="D142" s="51"/>
      <c r="E142" s="51"/>
      <c r="F142" s="51"/>
      <c r="G142" s="51"/>
      <c r="H142" s="52" t="str">
        <f t="shared" si="10"/>
        <v>BCEU-commercial-heating</v>
      </c>
      <c r="I142" s="63" t="s">
        <v>537</v>
      </c>
      <c r="J142" s="18" t="s">
        <v>7</v>
      </c>
      <c r="K142" s="104">
        <f>IFERROR('RMI-data'!K138/SUMIFS('RMI-data'!K:K,'RMI-data'!$J:$J,$J142,'RMI-data'!$I:$I,$I142),0)</f>
        <v>0</v>
      </c>
      <c r="L142" s="104">
        <f>IFERROR('RMI-data'!L138/SUMIFS('RMI-data'!L:L,'RMI-data'!$J:$J,$J142,'RMI-data'!$I:$I,$I142),0)</f>
        <v>0</v>
      </c>
      <c r="M142" s="104">
        <f>IFERROR('RMI-data'!M138/SUMIFS('RMI-data'!M:M,'RMI-data'!$J:$J,$J142,'RMI-data'!$I:$I,$I142),0)</f>
        <v>0</v>
      </c>
      <c r="N142" s="104">
        <f>IFERROR('RMI-data'!N138/SUMIFS('RMI-data'!N:N,'RMI-data'!$J:$J,$J142,'RMI-data'!$I:$I,$I142),0)</f>
        <v>0</v>
      </c>
      <c r="O142" s="104">
        <f>IFERROR('RMI-data'!O138/SUMIFS('RMI-data'!O:O,'RMI-data'!$J:$J,$J142,'RMI-data'!$I:$I,$I142),0)</f>
        <v>0</v>
      </c>
      <c r="P142" s="104">
        <f>IFERROR('RMI-data'!P138/SUMIFS('RMI-data'!P:P,'RMI-data'!$J:$J,$J142,'RMI-data'!$I:$I,$I142),0)</f>
        <v>0</v>
      </c>
      <c r="Q142" s="104">
        <f>IFERROR('RMI-data'!Q138/SUMIFS('RMI-data'!Q:Q,'RMI-data'!$J:$J,$J142,'RMI-data'!$I:$I,$I142),0)</f>
        <v>0</v>
      </c>
      <c r="R142" s="104">
        <f>IFERROR('RMI-data'!R138/SUMIFS('RMI-data'!R:R,'RMI-data'!$J:$J,$J142,'RMI-data'!$I:$I,$I142),0)</f>
        <v>0</v>
      </c>
      <c r="S142" s="104">
        <f>IFERROR('RMI-data'!S138/SUMIFS('RMI-data'!S:S,'RMI-data'!$J:$J,$J142,'RMI-data'!$I:$I,$I142),0)</f>
        <v>0</v>
      </c>
      <c r="T142" s="104">
        <f>IFERROR('RMI-data'!T138/SUMIFS('RMI-data'!T:T,'RMI-data'!$J:$J,$J142,'RMI-data'!$I:$I,$I142),0)</f>
        <v>0</v>
      </c>
      <c r="U142" s="104">
        <f>IFERROR('RMI-data'!U138/SUMIFS('RMI-data'!U:U,'RMI-data'!$J:$J,$J142,'RMI-data'!$I:$I,$I142),0)</f>
        <v>0</v>
      </c>
      <c r="V142" s="104">
        <f>IFERROR('RMI-data'!V138/SUMIFS('RMI-data'!V:V,'RMI-data'!$J:$J,$J142,'RMI-data'!$I:$I,$I142),0)</f>
        <v>0</v>
      </c>
      <c r="W142" s="104">
        <f>IFERROR('RMI-data'!W138/SUMIFS('RMI-data'!W:W,'RMI-data'!$J:$J,$J142,'RMI-data'!$I:$I,$I142),0)</f>
        <v>0</v>
      </c>
      <c r="X142" s="104">
        <f>IFERROR('RMI-data'!X138/SUMIFS('RMI-data'!X:X,'RMI-data'!$J:$J,$J142,'RMI-data'!$I:$I,$I142),0)</f>
        <v>0</v>
      </c>
      <c r="Y142" s="104">
        <f>IFERROR('RMI-data'!Y138/SUMIFS('RMI-data'!Y:Y,'RMI-data'!$J:$J,$J142,'RMI-data'!$I:$I,$I142),0)</f>
        <v>0</v>
      </c>
      <c r="Z142" s="104">
        <f>IFERROR('RMI-data'!Z138/SUMIFS('RMI-data'!Z:Z,'RMI-data'!$J:$J,$J142,'RMI-data'!$I:$I,$I142),0)</f>
        <v>0</v>
      </c>
      <c r="AA142" s="104">
        <f>IFERROR('RMI-data'!AA138/SUMIFS('RMI-data'!AA:AA,'RMI-data'!$J:$J,$J142,'RMI-data'!$I:$I,$I142),0)</f>
        <v>0</v>
      </c>
      <c r="AB142" s="104">
        <f>IFERROR('RMI-data'!AB138/SUMIFS('RMI-data'!AB:AB,'RMI-data'!$J:$J,$J142,'RMI-data'!$I:$I,$I142),0)</f>
        <v>0</v>
      </c>
      <c r="AC142" s="104">
        <f>IFERROR('RMI-data'!AC138/SUMIFS('RMI-data'!AC:AC,'RMI-data'!$J:$J,$J142,'RMI-data'!$I:$I,$I142),0)</f>
        <v>0</v>
      </c>
      <c r="AD142" s="104">
        <f>IFERROR('RMI-data'!AD138/SUMIFS('RMI-data'!AD:AD,'RMI-data'!$J:$J,$J142,'RMI-data'!$I:$I,$I142),0)</f>
        <v>0</v>
      </c>
      <c r="AE142" s="104">
        <f>IFERROR('RMI-data'!AE138/SUMIFS('RMI-data'!AE:AE,'RMI-data'!$J:$J,$J142,'RMI-data'!$I:$I,$I142),0)</f>
        <v>0</v>
      </c>
      <c r="AF142" s="104">
        <f>IFERROR('RMI-data'!AF138/SUMIFS('RMI-data'!AF:AF,'RMI-data'!$J:$J,$J142,'RMI-data'!$I:$I,$I142),0)</f>
        <v>0</v>
      </c>
      <c r="AG142" s="104">
        <f>IFERROR('RMI-data'!AG138/SUMIFS('RMI-data'!AG:AG,'RMI-data'!$J:$J,$J142,'RMI-data'!$I:$I,$I142),0)</f>
        <v>0</v>
      </c>
      <c r="AH142" s="104">
        <f>IFERROR('RMI-data'!AH138/SUMIFS('RMI-data'!AH:AH,'RMI-data'!$J:$J,$J142,'RMI-data'!$I:$I,$I142),0)</f>
        <v>0</v>
      </c>
      <c r="AI142" s="104">
        <f>IFERROR('RMI-data'!AI138/SUMIFS('RMI-data'!AI:AI,'RMI-data'!$J:$J,$J142,'RMI-data'!$I:$I,$I142),0)</f>
        <v>0</v>
      </c>
      <c r="AJ142" s="104">
        <f>IFERROR('RMI-data'!AJ138/SUMIFS('RMI-data'!AJ:AJ,'RMI-data'!$J:$J,$J142,'RMI-data'!$I:$I,$I142),0)</f>
        <v>0</v>
      </c>
      <c r="AK142" s="104">
        <f>IFERROR('RMI-data'!AK138/SUMIFS('RMI-data'!AK:AK,'RMI-data'!$J:$J,$J142,'RMI-data'!$I:$I,$I142),0)</f>
        <v>0</v>
      </c>
      <c r="AL142" s="104">
        <f>IFERROR('RMI-data'!AL138/SUMIFS('RMI-data'!AL:AL,'RMI-data'!$J:$J,$J142,'RMI-data'!$I:$I,$I142),0)</f>
        <v>0</v>
      </c>
      <c r="AM142" s="104">
        <f>IFERROR('RMI-data'!AM138/SUMIFS('RMI-data'!AM:AM,'RMI-data'!$J:$J,$J142,'RMI-data'!$I:$I,$I142),0)</f>
        <v>0</v>
      </c>
      <c r="AN142" s="104">
        <f>IFERROR('RMI-data'!AN138/SUMIFS('RMI-data'!AN:AN,'RMI-data'!$J:$J,$J142,'RMI-data'!$I:$I,$I142),0)</f>
        <v>0</v>
      </c>
      <c r="AO142" s="104">
        <f>IFERROR('RMI-data'!AO138/SUMIFS('RMI-data'!AO:AO,'RMI-data'!$J:$J,$J142,'RMI-data'!$I:$I,$I142),0)</f>
        <v>0</v>
      </c>
      <c r="AP142" s="104">
        <f>IFERROR('RMI-data'!AP138/SUMIFS('RMI-data'!AP:AP,'RMI-data'!$J:$J,$J142,'RMI-data'!$I:$I,$I142),0)</f>
        <v>0</v>
      </c>
    </row>
    <row r="143" spans="1:42" ht="15.75" customHeight="1" x14ac:dyDescent="0.35">
      <c r="A143" s="51"/>
      <c r="B143" s="51"/>
      <c r="C143" s="51"/>
      <c r="D143" s="51"/>
      <c r="E143" s="51"/>
      <c r="F143" s="51"/>
      <c r="G143" s="51"/>
      <c r="H143" s="52" t="str">
        <f t="shared" si="10"/>
        <v>BCEU-commercial-heating</v>
      </c>
      <c r="I143" s="63" t="s">
        <v>537</v>
      </c>
      <c r="J143" s="18" t="s">
        <v>8</v>
      </c>
      <c r="K143" s="104">
        <f>IFERROR('RMI-data'!K139/SUMIFS('RMI-data'!K:K,'RMI-data'!$J:$J,$J143,'RMI-data'!$I:$I,$I143),0)</f>
        <v>0</v>
      </c>
      <c r="L143" s="104">
        <f>IFERROR('RMI-data'!L139/SUMIFS('RMI-data'!L:L,'RMI-data'!$J:$J,$J143,'RMI-data'!$I:$I,$I143),0)</f>
        <v>0</v>
      </c>
      <c r="M143" s="104">
        <f>IFERROR('RMI-data'!M139/SUMIFS('RMI-data'!M:M,'RMI-data'!$J:$J,$J143,'RMI-data'!$I:$I,$I143),0)</f>
        <v>0</v>
      </c>
      <c r="N143" s="104">
        <f>IFERROR('RMI-data'!N139/SUMIFS('RMI-data'!N:N,'RMI-data'!$J:$J,$J143,'RMI-data'!$I:$I,$I143),0)</f>
        <v>0</v>
      </c>
      <c r="O143" s="104">
        <f>IFERROR('RMI-data'!O139/SUMIFS('RMI-data'!O:O,'RMI-data'!$J:$J,$J143,'RMI-data'!$I:$I,$I143),0)</f>
        <v>0</v>
      </c>
      <c r="P143" s="104">
        <f>IFERROR('RMI-data'!P139/SUMIFS('RMI-data'!P:P,'RMI-data'!$J:$J,$J143,'RMI-data'!$I:$I,$I143),0)</f>
        <v>0</v>
      </c>
      <c r="Q143" s="104">
        <f>IFERROR('RMI-data'!Q139/SUMIFS('RMI-data'!Q:Q,'RMI-data'!$J:$J,$J143,'RMI-data'!$I:$I,$I143),0)</f>
        <v>0</v>
      </c>
      <c r="R143" s="104">
        <f>IFERROR('RMI-data'!R139/SUMIFS('RMI-data'!R:R,'RMI-data'!$J:$J,$J143,'RMI-data'!$I:$I,$I143),0)</f>
        <v>0</v>
      </c>
      <c r="S143" s="104">
        <f>IFERROR('RMI-data'!S139/SUMIFS('RMI-data'!S:S,'RMI-data'!$J:$J,$J143,'RMI-data'!$I:$I,$I143),0)</f>
        <v>0</v>
      </c>
      <c r="T143" s="104">
        <f>IFERROR('RMI-data'!T139/SUMIFS('RMI-data'!T:T,'RMI-data'!$J:$J,$J143,'RMI-data'!$I:$I,$I143),0)</f>
        <v>0</v>
      </c>
      <c r="U143" s="104">
        <f>IFERROR('RMI-data'!U139/SUMIFS('RMI-data'!U:U,'RMI-data'!$J:$J,$J143,'RMI-data'!$I:$I,$I143),0)</f>
        <v>0</v>
      </c>
      <c r="V143" s="104">
        <f>IFERROR('RMI-data'!V139/SUMIFS('RMI-data'!V:V,'RMI-data'!$J:$J,$J143,'RMI-data'!$I:$I,$I143),0)</f>
        <v>0</v>
      </c>
      <c r="W143" s="104">
        <f>IFERROR('RMI-data'!W139/SUMIFS('RMI-data'!W:W,'RMI-data'!$J:$J,$J143,'RMI-data'!$I:$I,$I143),0)</f>
        <v>0</v>
      </c>
      <c r="X143" s="104">
        <f>IFERROR('RMI-data'!X139/SUMIFS('RMI-data'!X:X,'RMI-data'!$J:$J,$J143,'RMI-data'!$I:$I,$I143),0)</f>
        <v>0</v>
      </c>
      <c r="Y143" s="104">
        <f>IFERROR('RMI-data'!Y139/SUMIFS('RMI-data'!Y:Y,'RMI-data'!$J:$J,$J143,'RMI-data'!$I:$I,$I143),0)</f>
        <v>0</v>
      </c>
      <c r="Z143" s="104">
        <f>IFERROR('RMI-data'!Z139/SUMIFS('RMI-data'!Z:Z,'RMI-data'!$J:$J,$J143,'RMI-data'!$I:$I,$I143),0)</f>
        <v>0</v>
      </c>
      <c r="AA143" s="104">
        <f>IFERROR('RMI-data'!AA139/SUMIFS('RMI-data'!AA:AA,'RMI-data'!$J:$J,$J143,'RMI-data'!$I:$I,$I143),0)</f>
        <v>0</v>
      </c>
      <c r="AB143" s="104">
        <f>IFERROR('RMI-data'!AB139/SUMIFS('RMI-data'!AB:AB,'RMI-data'!$J:$J,$J143,'RMI-data'!$I:$I,$I143),0)</f>
        <v>0</v>
      </c>
      <c r="AC143" s="104">
        <f>IFERROR('RMI-data'!AC139/SUMIFS('RMI-data'!AC:AC,'RMI-data'!$J:$J,$J143,'RMI-data'!$I:$I,$I143),0)</f>
        <v>0</v>
      </c>
      <c r="AD143" s="104">
        <f>IFERROR('RMI-data'!AD139/SUMIFS('RMI-data'!AD:AD,'RMI-data'!$J:$J,$J143,'RMI-data'!$I:$I,$I143),0)</f>
        <v>0</v>
      </c>
      <c r="AE143" s="104">
        <f>IFERROR('RMI-data'!AE139/SUMIFS('RMI-data'!AE:AE,'RMI-data'!$J:$J,$J143,'RMI-data'!$I:$I,$I143),0)</f>
        <v>0</v>
      </c>
      <c r="AF143" s="104">
        <f>IFERROR('RMI-data'!AF139/SUMIFS('RMI-data'!AF:AF,'RMI-data'!$J:$J,$J143,'RMI-data'!$I:$I,$I143),0)</f>
        <v>0</v>
      </c>
      <c r="AG143" s="104">
        <f>IFERROR('RMI-data'!AG139/SUMIFS('RMI-data'!AG:AG,'RMI-data'!$J:$J,$J143,'RMI-data'!$I:$I,$I143),0)</f>
        <v>0</v>
      </c>
      <c r="AH143" s="104">
        <f>IFERROR('RMI-data'!AH139/SUMIFS('RMI-data'!AH:AH,'RMI-data'!$J:$J,$J143,'RMI-data'!$I:$I,$I143),0)</f>
        <v>0</v>
      </c>
      <c r="AI143" s="104">
        <f>IFERROR('RMI-data'!AI139/SUMIFS('RMI-data'!AI:AI,'RMI-data'!$J:$J,$J143,'RMI-data'!$I:$I,$I143),0)</f>
        <v>0</v>
      </c>
      <c r="AJ143" s="104">
        <f>IFERROR('RMI-data'!AJ139/SUMIFS('RMI-data'!AJ:AJ,'RMI-data'!$J:$J,$J143,'RMI-data'!$I:$I,$I143),0)</f>
        <v>0</v>
      </c>
      <c r="AK143" s="104">
        <f>IFERROR('RMI-data'!AK139/SUMIFS('RMI-data'!AK:AK,'RMI-data'!$J:$J,$J143,'RMI-data'!$I:$I,$I143),0)</f>
        <v>0</v>
      </c>
      <c r="AL143" s="104">
        <f>IFERROR('RMI-data'!AL139/SUMIFS('RMI-data'!AL:AL,'RMI-data'!$J:$J,$J143,'RMI-data'!$I:$I,$I143),0)</f>
        <v>0</v>
      </c>
      <c r="AM143" s="104">
        <f>IFERROR('RMI-data'!AM139/SUMIFS('RMI-data'!AM:AM,'RMI-data'!$J:$J,$J143,'RMI-data'!$I:$I,$I143),0)</f>
        <v>0</v>
      </c>
      <c r="AN143" s="104">
        <f>IFERROR('RMI-data'!AN139/SUMIFS('RMI-data'!AN:AN,'RMI-data'!$J:$J,$J143,'RMI-data'!$I:$I,$I143),0)</f>
        <v>0</v>
      </c>
      <c r="AO143" s="104">
        <f>IFERROR('RMI-data'!AO139/SUMIFS('RMI-data'!AO:AO,'RMI-data'!$J:$J,$J143,'RMI-data'!$I:$I,$I143),0)</f>
        <v>0</v>
      </c>
      <c r="AP143" s="104">
        <f>IFERROR('RMI-data'!AP139/SUMIFS('RMI-data'!AP:AP,'RMI-data'!$J:$J,$J143,'RMI-data'!$I:$I,$I143),0)</f>
        <v>0</v>
      </c>
    </row>
    <row r="144" spans="1:42" ht="15.75" customHeight="1" x14ac:dyDescent="0.35">
      <c r="A144" s="51"/>
      <c r="B144" s="51"/>
      <c r="C144" s="51"/>
      <c r="D144" s="51"/>
      <c r="E144" s="51"/>
      <c r="F144" s="51"/>
      <c r="G144" s="51"/>
      <c r="H144" s="52" t="str">
        <f t="shared" si="10"/>
        <v>BCEU-commercial-heating</v>
      </c>
      <c r="I144" s="63" t="s">
        <v>537</v>
      </c>
      <c r="J144" s="18" t="s">
        <v>93</v>
      </c>
      <c r="K144" s="104">
        <f>IFERROR('RMI-data'!K140/SUMIFS('RMI-data'!K:K,'RMI-data'!$J:$J,$J144,'RMI-data'!$I:$I,$I144),0)</f>
        <v>0</v>
      </c>
      <c r="L144" s="104">
        <f>IFERROR('RMI-data'!L140/SUMIFS('RMI-data'!L:L,'RMI-data'!$J:$J,$J144,'RMI-data'!$I:$I,$I144),0)</f>
        <v>0</v>
      </c>
      <c r="M144" s="104">
        <f>IFERROR('RMI-data'!M140/SUMIFS('RMI-data'!M:M,'RMI-data'!$J:$J,$J144,'RMI-data'!$I:$I,$I144),0)</f>
        <v>0</v>
      </c>
      <c r="N144" s="104">
        <f>IFERROR('RMI-data'!N140/SUMIFS('RMI-data'!N:N,'RMI-data'!$J:$J,$J144,'RMI-data'!$I:$I,$I144),0)</f>
        <v>0</v>
      </c>
      <c r="O144" s="104">
        <f>IFERROR('RMI-data'!O140/SUMIFS('RMI-data'!O:O,'RMI-data'!$J:$J,$J144,'RMI-data'!$I:$I,$I144),0)</f>
        <v>0</v>
      </c>
      <c r="P144" s="104">
        <f>IFERROR('RMI-data'!P140/SUMIFS('RMI-data'!P:P,'RMI-data'!$J:$J,$J144,'RMI-data'!$I:$I,$I144),0)</f>
        <v>0</v>
      </c>
      <c r="Q144" s="104">
        <f>IFERROR('RMI-data'!Q140/SUMIFS('RMI-data'!Q:Q,'RMI-data'!$J:$J,$J144,'RMI-data'!$I:$I,$I144),0)</f>
        <v>0</v>
      </c>
      <c r="R144" s="104">
        <f>IFERROR('RMI-data'!R140/SUMIFS('RMI-data'!R:R,'RMI-data'!$J:$J,$J144,'RMI-data'!$I:$I,$I144),0)</f>
        <v>0</v>
      </c>
      <c r="S144" s="104">
        <f>IFERROR('RMI-data'!S140/SUMIFS('RMI-data'!S:S,'RMI-data'!$J:$J,$J144,'RMI-data'!$I:$I,$I144),0)</f>
        <v>0</v>
      </c>
      <c r="T144" s="104">
        <f>IFERROR('RMI-data'!T140/SUMIFS('RMI-data'!T:T,'RMI-data'!$J:$J,$J144,'RMI-data'!$I:$I,$I144),0)</f>
        <v>0</v>
      </c>
      <c r="U144" s="104">
        <f>IFERROR('RMI-data'!U140/SUMIFS('RMI-data'!U:U,'RMI-data'!$J:$J,$J144,'RMI-data'!$I:$I,$I144),0)</f>
        <v>0</v>
      </c>
      <c r="V144" s="104">
        <f>IFERROR('RMI-data'!V140/SUMIFS('RMI-data'!V:V,'RMI-data'!$J:$J,$J144,'RMI-data'!$I:$I,$I144),0)</f>
        <v>0</v>
      </c>
      <c r="W144" s="104">
        <f>IFERROR('RMI-data'!W140/SUMIFS('RMI-data'!W:W,'RMI-data'!$J:$J,$J144,'RMI-data'!$I:$I,$I144),0)</f>
        <v>0</v>
      </c>
      <c r="X144" s="104">
        <f>IFERROR('RMI-data'!X140/SUMIFS('RMI-data'!X:X,'RMI-data'!$J:$J,$J144,'RMI-data'!$I:$I,$I144),0)</f>
        <v>0</v>
      </c>
      <c r="Y144" s="104">
        <f>IFERROR('RMI-data'!Y140/SUMIFS('RMI-data'!Y:Y,'RMI-data'!$J:$J,$J144,'RMI-data'!$I:$I,$I144),0)</f>
        <v>0</v>
      </c>
      <c r="Z144" s="104">
        <f>IFERROR('RMI-data'!Z140/SUMIFS('RMI-data'!Z:Z,'RMI-data'!$J:$J,$J144,'RMI-data'!$I:$I,$I144),0)</f>
        <v>0</v>
      </c>
      <c r="AA144" s="104">
        <f>IFERROR('RMI-data'!AA140/SUMIFS('RMI-data'!AA:AA,'RMI-data'!$J:$J,$J144,'RMI-data'!$I:$I,$I144),0)</f>
        <v>0</v>
      </c>
      <c r="AB144" s="104">
        <f>IFERROR('RMI-data'!AB140/SUMIFS('RMI-data'!AB:AB,'RMI-data'!$J:$J,$J144,'RMI-data'!$I:$I,$I144),0)</f>
        <v>0</v>
      </c>
      <c r="AC144" s="104">
        <f>IFERROR('RMI-data'!AC140/SUMIFS('RMI-data'!AC:AC,'RMI-data'!$J:$J,$J144,'RMI-data'!$I:$I,$I144),0)</f>
        <v>0</v>
      </c>
      <c r="AD144" s="104">
        <f>IFERROR('RMI-data'!AD140/SUMIFS('RMI-data'!AD:AD,'RMI-data'!$J:$J,$J144,'RMI-data'!$I:$I,$I144),0)</f>
        <v>0</v>
      </c>
      <c r="AE144" s="104">
        <f>IFERROR('RMI-data'!AE140/SUMIFS('RMI-data'!AE:AE,'RMI-data'!$J:$J,$J144,'RMI-data'!$I:$I,$I144),0)</f>
        <v>0</v>
      </c>
      <c r="AF144" s="104">
        <f>IFERROR('RMI-data'!AF140/SUMIFS('RMI-data'!AF:AF,'RMI-data'!$J:$J,$J144,'RMI-data'!$I:$I,$I144),0)</f>
        <v>0</v>
      </c>
      <c r="AG144" s="104">
        <f>IFERROR('RMI-data'!AG140/SUMIFS('RMI-data'!AG:AG,'RMI-data'!$J:$J,$J144,'RMI-data'!$I:$I,$I144),0)</f>
        <v>0</v>
      </c>
      <c r="AH144" s="104">
        <f>IFERROR('RMI-data'!AH140/SUMIFS('RMI-data'!AH:AH,'RMI-data'!$J:$J,$J144,'RMI-data'!$I:$I,$I144),0)</f>
        <v>0</v>
      </c>
      <c r="AI144" s="104">
        <f>IFERROR('RMI-data'!AI140/SUMIFS('RMI-data'!AI:AI,'RMI-data'!$J:$J,$J144,'RMI-data'!$I:$I,$I144),0)</f>
        <v>0</v>
      </c>
      <c r="AJ144" s="104">
        <f>IFERROR('RMI-data'!AJ140/SUMIFS('RMI-data'!AJ:AJ,'RMI-data'!$J:$J,$J144,'RMI-data'!$I:$I,$I144),0)</f>
        <v>0</v>
      </c>
      <c r="AK144" s="104">
        <f>IFERROR('RMI-data'!AK140/SUMIFS('RMI-data'!AK:AK,'RMI-data'!$J:$J,$J144,'RMI-data'!$I:$I,$I144),0)</f>
        <v>0</v>
      </c>
      <c r="AL144" s="104">
        <f>IFERROR('RMI-data'!AL140/SUMIFS('RMI-data'!AL:AL,'RMI-data'!$J:$J,$J144,'RMI-data'!$I:$I,$I144),0)</f>
        <v>0</v>
      </c>
      <c r="AM144" s="104">
        <f>IFERROR('RMI-data'!AM140/SUMIFS('RMI-data'!AM:AM,'RMI-data'!$J:$J,$J144,'RMI-data'!$I:$I,$I144),0)</f>
        <v>0</v>
      </c>
      <c r="AN144" s="104">
        <f>IFERROR('RMI-data'!AN140/SUMIFS('RMI-data'!AN:AN,'RMI-data'!$J:$J,$J144,'RMI-data'!$I:$I,$I144),0)</f>
        <v>0</v>
      </c>
      <c r="AO144" s="104">
        <f>IFERROR('RMI-data'!AO140/SUMIFS('RMI-data'!AO:AO,'RMI-data'!$J:$J,$J144,'RMI-data'!$I:$I,$I144),0)</f>
        <v>0</v>
      </c>
      <c r="AP144" s="104">
        <f>IFERROR('RMI-data'!AP140/SUMIFS('RMI-data'!AP:AP,'RMI-data'!$J:$J,$J144,'RMI-data'!$I:$I,$I144),0)</f>
        <v>0</v>
      </c>
    </row>
    <row r="145" spans="1:42" ht="15.75" customHeight="1" x14ac:dyDescent="0.35">
      <c r="A145" s="51"/>
      <c r="B145" s="51"/>
      <c r="C145" s="51"/>
      <c r="D145" s="51"/>
      <c r="E145" s="51"/>
      <c r="F145" s="51"/>
      <c r="G145" s="51"/>
      <c r="H145" s="52" t="str">
        <f t="shared" si="10"/>
        <v>BCEU-commercial-heating</v>
      </c>
      <c r="I145" s="63" t="s">
        <v>537</v>
      </c>
      <c r="J145" s="18" t="s">
        <v>94</v>
      </c>
      <c r="K145" s="104">
        <f>IFERROR('RMI-data'!K141/SUMIFS('RMI-data'!K:K,'RMI-data'!$J:$J,$J145,'RMI-data'!$I:$I,$I145),0)</f>
        <v>0</v>
      </c>
      <c r="L145" s="104">
        <f>IFERROR('RMI-data'!L141/SUMIFS('RMI-data'!L:L,'RMI-data'!$J:$J,$J145,'RMI-data'!$I:$I,$I145),0)</f>
        <v>0</v>
      </c>
      <c r="M145" s="104">
        <f>IFERROR('RMI-data'!M141/SUMIFS('RMI-data'!M:M,'RMI-data'!$J:$J,$J145,'RMI-data'!$I:$I,$I145),0)</f>
        <v>0</v>
      </c>
      <c r="N145" s="104">
        <f>IFERROR('RMI-data'!N141/SUMIFS('RMI-data'!N:N,'RMI-data'!$J:$J,$J145,'RMI-data'!$I:$I,$I145),0)</f>
        <v>0</v>
      </c>
      <c r="O145" s="104">
        <f>IFERROR('RMI-data'!O141/SUMIFS('RMI-data'!O:O,'RMI-data'!$J:$J,$J145,'RMI-data'!$I:$I,$I145),0)</f>
        <v>0</v>
      </c>
      <c r="P145" s="104">
        <f>IFERROR('RMI-data'!P141/SUMIFS('RMI-data'!P:P,'RMI-data'!$J:$J,$J145,'RMI-data'!$I:$I,$I145),0)</f>
        <v>0</v>
      </c>
      <c r="Q145" s="104">
        <f>IFERROR('RMI-data'!Q141/SUMIFS('RMI-data'!Q:Q,'RMI-data'!$J:$J,$J145,'RMI-data'!$I:$I,$I145),0)</f>
        <v>0</v>
      </c>
      <c r="R145" s="104">
        <f>IFERROR('RMI-data'!R141/SUMIFS('RMI-data'!R:R,'RMI-data'!$J:$J,$J145,'RMI-data'!$I:$I,$I145),0)</f>
        <v>0</v>
      </c>
      <c r="S145" s="104">
        <f>IFERROR('RMI-data'!S141/SUMIFS('RMI-data'!S:S,'RMI-data'!$J:$J,$J145,'RMI-data'!$I:$I,$I145),0)</f>
        <v>0</v>
      </c>
      <c r="T145" s="104">
        <f>IFERROR('RMI-data'!T141/SUMIFS('RMI-data'!T:T,'RMI-data'!$J:$J,$J145,'RMI-data'!$I:$I,$I145),0)</f>
        <v>0</v>
      </c>
      <c r="U145" s="104">
        <f>IFERROR('RMI-data'!U141/SUMIFS('RMI-data'!U:U,'RMI-data'!$J:$J,$J145,'RMI-data'!$I:$I,$I145),0)</f>
        <v>0</v>
      </c>
      <c r="V145" s="104">
        <f>IFERROR('RMI-data'!V141/SUMIFS('RMI-data'!V:V,'RMI-data'!$J:$J,$J145,'RMI-data'!$I:$I,$I145),0)</f>
        <v>0</v>
      </c>
      <c r="W145" s="104">
        <f>IFERROR('RMI-data'!W141/SUMIFS('RMI-data'!W:W,'RMI-data'!$J:$J,$J145,'RMI-data'!$I:$I,$I145),0)</f>
        <v>0</v>
      </c>
      <c r="X145" s="104">
        <f>IFERROR('RMI-data'!X141/SUMIFS('RMI-data'!X:X,'RMI-data'!$J:$J,$J145,'RMI-data'!$I:$I,$I145),0)</f>
        <v>0</v>
      </c>
      <c r="Y145" s="104">
        <f>IFERROR('RMI-data'!Y141/SUMIFS('RMI-data'!Y:Y,'RMI-data'!$J:$J,$J145,'RMI-data'!$I:$I,$I145),0)</f>
        <v>0</v>
      </c>
      <c r="Z145" s="104">
        <f>IFERROR('RMI-data'!Z141/SUMIFS('RMI-data'!Z:Z,'RMI-data'!$J:$J,$J145,'RMI-data'!$I:$I,$I145),0)</f>
        <v>0</v>
      </c>
      <c r="AA145" s="104">
        <f>IFERROR('RMI-data'!AA141/SUMIFS('RMI-data'!AA:AA,'RMI-data'!$J:$J,$J145,'RMI-data'!$I:$I,$I145),0)</f>
        <v>0</v>
      </c>
      <c r="AB145" s="104">
        <f>IFERROR('RMI-data'!AB141/SUMIFS('RMI-data'!AB:AB,'RMI-data'!$J:$J,$J145,'RMI-data'!$I:$I,$I145),0)</f>
        <v>0</v>
      </c>
      <c r="AC145" s="104">
        <f>IFERROR('RMI-data'!AC141/SUMIFS('RMI-data'!AC:AC,'RMI-data'!$J:$J,$J145,'RMI-data'!$I:$I,$I145),0)</f>
        <v>0</v>
      </c>
      <c r="AD145" s="104">
        <f>IFERROR('RMI-data'!AD141/SUMIFS('RMI-data'!AD:AD,'RMI-data'!$J:$J,$J145,'RMI-data'!$I:$I,$I145),0)</f>
        <v>0</v>
      </c>
      <c r="AE145" s="104">
        <f>IFERROR('RMI-data'!AE141/SUMIFS('RMI-data'!AE:AE,'RMI-data'!$J:$J,$J145,'RMI-data'!$I:$I,$I145),0)</f>
        <v>0</v>
      </c>
      <c r="AF145" s="104">
        <f>IFERROR('RMI-data'!AF141/SUMIFS('RMI-data'!AF:AF,'RMI-data'!$J:$J,$J145,'RMI-data'!$I:$I,$I145),0)</f>
        <v>0</v>
      </c>
      <c r="AG145" s="104">
        <f>IFERROR('RMI-data'!AG141/SUMIFS('RMI-data'!AG:AG,'RMI-data'!$J:$J,$J145,'RMI-data'!$I:$I,$I145),0)</f>
        <v>0</v>
      </c>
      <c r="AH145" s="104">
        <f>IFERROR('RMI-data'!AH141/SUMIFS('RMI-data'!AH:AH,'RMI-data'!$J:$J,$J145,'RMI-data'!$I:$I,$I145),0)</f>
        <v>0</v>
      </c>
      <c r="AI145" s="104">
        <f>IFERROR('RMI-data'!AI141/SUMIFS('RMI-data'!AI:AI,'RMI-data'!$J:$J,$J145,'RMI-data'!$I:$I,$I145),0)</f>
        <v>0</v>
      </c>
      <c r="AJ145" s="104">
        <f>IFERROR('RMI-data'!AJ141/SUMIFS('RMI-data'!AJ:AJ,'RMI-data'!$J:$J,$J145,'RMI-data'!$I:$I,$I145),0)</f>
        <v>0</v>
      </c>
      <c r="AK145" s="104">
        <f>IFERROR('RMI-data'!AK141/SUMIFS('RMI-data'!AK:AK,'RMI-data'!$J:$J,$J145,'RMI-data'!$I:$I,$I145),0)</f>
        <v>0</v>
      </c>
      <c r="AL145" s="104">
        <f>IFERROR('RMI-data'!AL141/SUMIFS('RMI-data'!AL:AL,'RMI-data'!$J:$J,$J145,'RMI-data'!$I:$I,$I145),0)</f>
        <v>0</v>
      </c>
      <c r="AM145" s="104">
        <f>IFERROR('RMI-data'!AM141/SUMIFS('RMI-data'!AM:AM,'RMI-data'!$J:$J,$J145,'RMI-data'!$I:$I,$I145),0)</f>
        <v>0</v>
      </c>
      <c r="AN145" s="104">
        <f>IFERROR('RMI-data'!AN141/SUMIFS('RMI-data'!AN:AN,'RMI-data'!$J:$J,$J145,'RMI-data'!$I:$I,$I145),0)</f>
        <v>0</v>
      </c>
      <c r="AO145" s="104">
        <f>IFERROR('RMI-data'!AO141/SUMIFS('RMI-data'!AO:AO,'RMI-data'!$J:$J,$J145,'RMI-data'!$I:$I,$I145),0)</f>
        <v>0</v>
      </c>
      <c r="AP145" s="104">
        <f>IFERROR('RMI-data'!AP141/SUMIFS('RMI-data'!AP:AP,'RMI-data'!$J:$J,$J145,'RMI-data'!$I:$I,$I145),0)</f>
        <v>0</v>
      </c>
    </row>
    <row r="146" spans="1:42" ht="15.75" customHeight="1" x14ac:dyDescent="0.35">
      <c r="A146" s="51"/>
      <c r="B146" s="51"/>
      <c r="C146" s="51"/>
      <c r="D146" s="51"/>
      <c r="E146" s="51"/>
      <c r="F146" s="52" t="s">
        <v>513</v>
      </c>
      <c r="G146" s="52" t="s">
        <v>512</v>
      </c>
      <c r="H146" s="52" t="str">
        <f t="shared" si="10"/>
        <v>BCEU-commercial-heating</v>
      </c>
      <c r="I146" s="63" t="s">
        <v>537</v>
      </c>
      <c r="J146" s="18" t="s">
        <v>95</v>
      </c>
      <c r="K146" s="104">
        <f>IFERROR('RMI-data'!K142/SUMIFS('RMI-data'!K:K,'RMI-data'!$J:$J,$J146,'RMI-data'!$I:$I,$I146),0)</f>
        <v>0</v>
      </c>
      <c r="L146" s="104">
        <f>IFERROR('RMI-data'!L142/SUMIFS('RMI-data'!L:L,'RMI-data'!$J:$J,$J146,'RMI-data'!$I:$I,$I146),0)</f>
        <v>0</v>
      </c>
      <c r="M146" s="104">
        <f>IFERROR('RMI-data'!M142/SUMIFS('RMI-data'!M:M,'RMI-data'!$J:$J,$J146,'RMI-data'!$I:$I,$I146),0)</f>
        <v>0</v>
      </c>
      <c r="N146" s="104">
        <f>IFERROR('RMI-data'!N142/SUMIFS('RMI-data'!N:N,'RMI-data'!$J:$J,$J146,'RMI-data'!$I:$I,$I146),0)</f>
        <v>0</v>
      </c>
      <c r="O146" s="104">
        <f>IFERROR('RMI-data'!O142/SUMIFS('RMI-data'!O:O,'RMI-data'!$J:$J,$J146,'RMI-data'!$I:$I,$I146),0)</f>
        <v>0</v>
      </c>
      <c r="P146" s="104">
        <f>IFERROR('RMI-data'!P142/SUMIFS('RMI-data'!P:P,'RMI-data'!$J:$J,$J146,'RMI-data'!$I:$I,$I146),0)</f>
        <v>0</v>
      </c>
      <c r="Q146" s="104">
        <f>IFERROR('RMI-data'!Q142/SUMIFS('RMI-data'!Q:Q,'RMI-data'!$J:$J,$J146,'RMI-data'!$I:$I,$I146),0)</f>
        <v>0</v>
      </c>
      <c r="R146" s="104">
        <f>IFERROR('RMI-data'!R142/SUMIFS('RMI-data'!R:R,'RMI-data'!$J:$J,$J146,'RMI-data'!$I:$I,$I146),0)</f>
        <v>0</v>
      </c>
      <c r="S146" s="104">
        <f>IFERROR('RMI-data'!S142/SUMIFS('RMI-data'!S:S,'RMI-data'!$J:$J,$J146,'RMI-data'!$I:$I,$I146),0)</f>
        <v>0</v>
      </c>
      <c r="T146" s="104">
        <f>IFERROR('RMI-data'!T142/SUMIFS('RMI-data'!T:T,'RMI-data'!$J:$J,$J146,'RMI-data'!$I:$I,$I146),0)</f>
        <v>0</v>
      </c>
      <c r="U146" s="104">
        <f>IFERROR('RMI-data'!U142/SUMIFS('RMI-data'!U:U,'RMI-data'!$J:$J,$J146,'RMI-data'!$I:$I,$I146),0)</f>
        <v>0</v>
      </c>
      <c r="V146" s="104">
        <f>IFERROR('RMI-data'!V142/SUMIFS('RMI-data'!V:V,'RMI-data'!$J:$J,$J146,'RMI-data'!$I:$I,$I146),0)</f>
        <v>0</v>
      </c>
      <c r="W146" s="104">
        <f>IFERROR('RMI-data'!W142/SUMIFS('RMI-data'!W:W,'RMI-data'!$J:$J,$J146,'RMI-data'!$I:$I,$I146),0)</f>
        <v>0</v>
      </c>
      <c r="X146" s="104">
        <f>IFERROR('RMI-data'!X142/SUMIFS('RMI-data'!X:X,'RMI-data'!$J:$J,$J146,'RMI-data'!$I:$I,$I146),0)</f>
        <v>0</v>
      </c>
      <c r="Y146" s="104">
        <f>IFERROR('RMI-data'!Y142/SUMIFS('RMI-data'!Y:Y,'RMI-data'!$J:$J,$J146,'RMI-data'!$I:$I,$I146),0)</f>
        <v>0</v>
      </c>
      <c r="Z146" s="104">
        <f>IFERROR('RMI-data'!Z142/SUMIFS('RMI-data'!Z:Z,'RMI-data'!$J:$J,$J146,'RMI-data'!$I:$I,$I146),0)</f>
        <v>0</v>
      </c>
      <c r="AA146" s="104">
        <f>IFERROR('RMI-data'!AA142/SUMIFS('RMI-data'!AA:AA,'RMI-data'!$J:$J,$J146,'RMI-data'!$I:$I,$I146),0)</f>
        <v>0</v>
      </c>
      <c r="AB146" s="104">
        <f>IFERROR('RMI-data'!AB142/SUMIFS('RMI-data'!AB:AB,'RMI-data'!$J:$J,$J146,'RMI-data'!$I:$I,$I146),0)</f>
        <v>0</v>
      </c>
      <c r="AC146" s="104">
        <f>IFERROR('RMI-data'!AC142/SUMIFS('RMI-data'!AC:AC,'RMI-data'!$J:$J,$J146,'RMI-data'!$I:$I,$I146),0)</f>
        <v>0</v>
      </c>
      <c r="AD146" s="104">
        <f>IFERROR('RMI-data'!AD142/SUMIFS('RMI-data'!AD:AD,'RMI-data'!$J:$J,$J146,'RMI-data'!$I:$I,$I146),0)</f>
        <v>0</v>
      </c>
      <c r="AE146" s="104">
        <f>IFERROR('RMI-data'!AE142/SUMIFS('RMI-data'!AE:AE,'RMI-data'!$J:$J,$J146,'RMI-data'!$I:$I,$I146),0)</f>
        <v>0</v>
      </c>
      <c r="AF146" s="104">
        <f>IFERROR('RMI-data'!AF142/SUMIFS('RMI-data'!AF:AF,'RMI-data'!$J:$J,$J146,'RMI-data'!$I:$I,$I146),0)</f>
        <v>0</v>
      </c>
      <c r="AG146" s="104">
        <f>IFERROR('RMI-data'!AG142/SUMIFS('RMI-data'!AG:AG,'RMI-data'!$J:$J,$J146,'RMI-data'!$I:$I,$I146),0)</f>
        <v>0</v>
      </c>
      <c r="AH146" s="104">
        <f>IFERROR('RMI-data'!AH142/SUMIFS('RMI-data'!AH:AH,'RMI-data'!$J:$J,$J146,'RMI-data'!$I:$I,$I146),0)</f>
        <v>0</v>
      </c>
      <c r="AI146" s="104">
        <f>IFERROR('RMI-data'!AI142/SUMIFS('RMI-data'!AI:AI,'RMI-data'!$J:$J,$J146,'RMI-data'!$I:$I,$I146),0)</f>
        <v>0</v>
      </c>
      <c r="AJ146" s="104">
        <f>IFERROR('RMI-data'!AJ142/SUMIFS('RMI-data'!AJ:AJ,'RMI-data'!$J:$J,$J146,'RMI-data'!$I:$I,$I146),0)</f>
        <v>0</v>
      </c>
      <c r="AK146" s="104">
        <f>IFERROR('RMI-data'!AK142/SUMIFS('RMI-data'!AK:AK,'RMI-data'!$J:$J,$J146,'RMI-data'!$I:$I,$I146),0)</f>
        <v>0</v>
      </c>
      <c r="AL146" s="104">
        <f>IFERROR('RMI-data'!AL142/SUMIFS('RMI-data'!AL:AL,'RMI-data'!$J:$J,$J146,'RMI-data'!$I:$I,$I146),0)</f>
        <v>0</v>
      </c>
      <c r="AM146" s="104">
        <f>IFERROR('RMI-data'!AM142/SUMIFS('RMI-data'!AM:AM,'RMI-data'!$J:$J,$J146,'RMI-data'!$I:$I,$I146),0)</f>
        <v>0</v>
      </c>
      <c r="AN146" s="104">
        <f>IFERROR('RMI-data'!AN142/SUMIFS('RMI-data'!AN:AN,'RMI-data'!$J:$J,$J146,'RMI-data'!$I:$I,$I146),0)</f>
        <v>0</v>
      </c>
      <c r="AO146" s="104">
        <f>IFERROR('RMI-data'!AO142/SUMIFS('RMI-data'!AO:AO,'RMI-data'!$J:$J,$J146,'RMI-data'!$I:$I,$I146),0)</f>
        <v>0</v>
      </c>
      <c r="AP146" s="104">
        <f>IFERROR('RMI-data'!AP142/SUMIFS('RMI-data'!AP:AP,'RMI-data'!$J:$J,$J146,'RMI-data'!$I:$I,$I146),0)</f>
        <v>0</v>
      </c>
    </row>
    <row r="147" spans="1:42" ht="15.75" customHeight="1" x14ac:dyDescent="0.35">
      <c r="A147" s="51"/>
      <c r="B147" s="51"/>
      <c r="C147" s="51"/>
      <c r="D147" s="51"/>
      <c r="E147" s="51"/>
      <c r="F147" s="51"/>
      <c r="G147" s="51"/>
      <c r="H147" s="52" t="str">
        <f t="shared" si="10"/>
        <v>BCEU-commercial-heating</v>
      </c>
      <c r="I147" s="63" t="s">
        <v>537</v>
      </c>
      <c r="J147" s="18" t="s">
        <v>96</v>
      </c>
      <c r="K147" s="104">
        <f>IFERROR('RMI-data'!K143/SUMIFS('RMI-data'!K:K,'RMI-data'!$J:$J,$J147,'RMI-data'!$I:$I,$I147),0)</f>
        <v>0</v>
      </c>
      <c r="L147" s="104">
        <f>IFERROR('RMI-data'!L143/SUMIFS('RMI-data'!L:L,'RMI-data'!$J:$J,$J147,'RMI-data'!$I:$I,$I147),0)</f>
        <v>0</v>
      </c>
      <c r="M147" s="104">
        <f>IFERROR('RMI-data'!M143/SUMIFS('RMI-data'!M:M,'RMI-data'!$J:$J,$J147,'RMI-data'!$I:$I,$I147),0)</f>
        <v>0</v>
      </c>
      <c r="N147" s="104">
        <f>IFERROR('RMI-data'!N143/SUMIFS('RMI-data'!N:N,'RMI-data'!$J:$J,$J147,'RMI-data'!$I:$I,$I147),0)</f>
        <v>0</v>
      </c>
      <c r="O147" s="104">
        <f>IFERROR('RMI-data'!O143/SUMIFS('RMI-data'!O:O,'RMI-data'!$J:$J,$J147,'RMI-data'!$I:$I,$I147),0)</f>
        <v>0</v>
      </c>
      <c r="P147" s="104">
        <f>IFERROR('RMI-data'!P143/SUMIFS('RMI-data'!P:P,'RMI-data'!$J:$J,$J147,'RMI-data'!$I:$I,$I147),0)</f>
        <v>0</v>
      </c>
      <c r="Q147" s="104">
        <f>IFERROR('RMI-data'!Q143/SUMIFS('RMI-data'!Q:Q,'RMI-data'!$J:$J,$J147,'RMI-data'!$I:$I,$I147),0)</f>
        <v>0</v>
      </c>
      <c r="R147" s="104">
        <f>IFERROR('RMI-data'!R143/SUMIFS('RMI-data'!R:R,'RMI-data'!$J:$J,$J147,'RMI-data'!$I:$I,$I147),0)</f>
        <v>0</v>
      </c>
      <c r="S147" s="104">
        <f>IFERROR('RMI-data'!S143/SUMIFS('RMI-data'!S:S,'RMI-data'!$J:$J,$J147,'RMI-data'!$I:$I,$I147),0)</f>
        <v>0</v>
      </c>
      <c r="T147" s="104">
        <f>IFERROR('RMI-data'!T143/SUMIFS('RMI-data'!T:T,'RMI-data'!$J:$J,$J147,'RMI-data'!$I:$I,$I147),0)</f>
        <v>0</v>
      </c>
      <c r="U147" s="104">
        <f>IFERROR('RMI-data'!U143/SUMIFS('RMI-data'!U:U,'RMI-data'!$J:$J,$J147,'RMI-data'!$I:$I,$I147),0)</f>
        <v>0</v>
      </c>
      <c r="V147" s="104">
        <f>IFERROR('RMI-data'!V143/SUMIFS('RMI-data'!V:V,'RMI-data'!$J:$J,$J147,'RMI-data'!$I:$I,$I147),0)</f>
        <v>0</v>
      </c>
      <c r="W147" s="104">
        <f>IFERROR('RMI-data'!W143/SUMIFS('RMI-data'!W:W,'RMI-data'!$J:$J,$J147,'RMI-data'!$I:$I,$I147),0)</f>
        <v>0</v>
      </c>
      <c r="X147" s="104">
        <f>IFERROR('RMI-data'!X143/SUMIFS('RMI-data'!X:X,'RMI-data'!$J:$J,$J147,'RMI-data'!$I:$I,$I147),0)</f>
        <v>0</v>
      </c>
      <c r="Y147" s="104">
        <f>IFERROR('RMI-data'!Y143/SUMIFS('RMI-data'!Y:Y,'RMI-data'!$J:$J,$J147,'RMI-data'!$I:$I,$I147),0)</f>
        <v>0</v>
      </c>
      <c r="Z147" s="104">
        <f>IFERROR('RMI-data'!Z143/SUMIFS('RMI-data'!Z:Z,'RMI-data'!$J:$J,$J147,'RMI-data'!$I:$I,$I147),0)</f>
        <v>0</v>
      </c>
      <c r="AA147" s="104">
        <f>IFERROR('RMI-data'!AA143/SUMIFS('RMI-data'!AA:AA,'RMI-data'!$J:$J,$J147,'RMI-data'!$I:$I,$I147),0)</f>
        <v>0</v>
      </c>
      <c r="AB147" s="104">
        <f>IFERROR('RMI-data'!AB143/SUMIFS('RMI-data'!AB:AB,'RMI-data'!$J:$J,$J147,'RMI-data'!$I:$I,$I147),0)</f>
        <v>0</v>
      </c>
      <c r="AC147" s="104">
        <f>IFERROR('RMI-data'!AC143/SUMIFS('RMI-data'!AC:AC,'RMI-data'!$J:$J,$J147,'RMI-data'!$I:$I,$I147),0)</f>
        <v>0</v>
      </c>
      <c r="AD147" s="104">
        <f>IFERROR('RMI-data'!AD143/SUMIFS('RMI-data'!AD:AD,'RMI-data'!$J:$J,$J147,'RMI-data'!$I:$I,$I147),0)</f>
        <v>0</v>
      </c>
      <c r="AE147" s="104">
        <f>IFERROR('RMI-data'!AE143/SUMIFS('RMI-data'!AE:AE,'RMI-data'!$J:$J,$J147,'RMI-data'!$I:$I,$I147),0)</f>
        <v>0</v>
      </c>
      <c r="AF147" s="104">
        <f>IFERROR('RMI-data'!AF143/SUMIFS('RMI-data'!AF:AF,'RMI-data'!$J:$J,$J147,'RMI-data'!$I:$I,$I147),0)</f>
        <v>0</v>
      </c>
      <c r="AG147" s="104">
        <f>IFERROR('RMI-data'!AG143/SUMIFS('RMI-data'!AG:AG,'RMI-data'!$J:$J,$J147,'RMI-data'!$I:$I,$I147),0)</f>
        <v>0</v>
      </c>
      <c r="AH147" s="104">
        <f>IFERROR('RMI-data'!AH143/SUMIFS('RMI-data'!AH:AH,'RMI-data'!$J:$J,$J147,'RMI-data'!$I:$I,$I147),0)</f>
        <v>0</v>
      </c>
      <c r="AI147" s="104">
        <f>IFERROR('RMI-data'!AI143/SUMIFS('RMI-data'!AI:AI,'RMI-data'!$J:$J,$J147,'RMI-data'!$I:$I,$I147),0)</f>
        <v>0</v>
      </c>
      <c r="AJ147" s="104">
        <f>IFERROR('RMI-data'!AJ143/SUMIFS('RMI-data'!AJ:AJ,'RMI-data'!$J:$J,$J147,'RMI-data'!$I:$I,$I147),0)</f>
        <v>0</v>
      </c>
      <c r="AK147" s="104">
        <f>IFERROR('RMI-data'!AK143/SUMIFS('RMI-data'!AK:AK,'RMI-data'!$J:$J,$J147,'RMI-data'!$I:$I,$I147),0)</f>
        <v>0</v>
      </c>
      <c r="AL147" s="104">
        <f>IFERROR('RMI-data'!AL143/SUMIFS('RMI-data'!AL:AL,'RMI-data'!$J:$J,$J147,'RMI-data'!$I:$I,$I147),0)</f>
        <v>0</v>
      </c>
      <c r="AM147" s="104">
        <f>IFERROR('RMI-data'!AM143/SUMIFS('RMI-data'!AM:AM,'RMI-data'!$J:$J,$J147,'RMI-data'!$I:$I,$I147),0)</f>
        <v>0</v>
      </c>
      <c r="AN147" s="104">
        <f>IFERROR('RMI-data'!AN143/SUMIFS('RMI-data'!AN:AN,'RMI-data'!$J:$J,$J147,'RMI-data'!$I:$I,$I147),0)</f>
        <v>0</v>
      </c>
      <c r="AO147" s="104">
        <f>IFERROR('RMI-data'!AO143/SUMIFS('RMI-data'!AO:AO,'RMI-data'!$J:$J,$J147,'RMI-data'!$I:$I,$I147),0)</f>
        <v>0</v>
      </c>
      <c r="AP147" s="104">
        <f>IFERROR('RMI-data'!AP143/SUMIFS('RMI-data'!AP:AP,'RMI-data'!$J:$J,$J147,'RMI-data'!$I:$I,$I147),0)</f>
        <v>0</v>
      </c>
    </row>
    <row r="148" spans="1:42" ht="15.75" customHeight="1" x14ac:dyDescent="0.35">
      <c r="A148" s="51"/>
      <c r="B148" s="51"/>
      <c r="C148" s="51"/>
      <c r="D148" s="51"/>
      <c r="E148" s="51"/>
      <c r="F148" s="51"/>
      <c r="G148" s="51"/>
      <c r="H148" s="51"/>
      <c r="I148" s="63" t="s">
        <v>537</v>
      </c>
      <c r="J148" s="51"/>
      <c r="K148" s="51"/>
      <c r="L148" s="51"/>
      <c r="M148" s="51"/>
      <c r="N148" s="51"/>
      <c r="AO148" s="51"/>
      <c r="AP148" s="51"/>
    </row>
    <row r="149" spans="1:42" ht="15.75" customHeight="1" x14ac:dyDescent="0.35">
      <c r="A149" s="51"/>
      <c r="B149" s="51"/>
      <c r="C149" s="51"/>
      <c r="D149" s="51"/>
      <c r="E149" s="51"/>
      <c r="F149" s="51"/>
      <c r="G149" s="51"/>
      <c r="H149" s="18" t="s">
        <v>515</v>
      </c>
      <c r="I149" s="63" t="s">
        <v>537</v>
      </c>
      <c r="J149" s="51"/>
      <c r="K149" s="51"/>
      <c r="L149" s="51"/>
      <c r="M149" s="51"/>
      <c r="N149" s="51"/>
      <c r="AO149" s="51"/>
      <c r="AP149" s="51"/>
    </row>
    <row r="150" spans="1:42" ht="15.75" customHeight="1" x14ac:dyDescent="0.35">
      <c r="A150" s="51"/>
      <c r="B150" s="51"/>
      <c r="C150" s="51"/>
      <c r="D150" s="51"/>
      <c r="E150" s="51"/>
      <c r="F150" s="51"/>
      <c r="G150" s="51"/>
      <c r="H150" s="52" t="str">
        <f t="shared" ref="H150:H160" si="11">H149</f>
        <v>BCEU-commercial-cooling</v>
      </c>
      <c r="I150" s="63" t="s">
        <v>537</v>
      </c>
      <c r="J150" s="18" t="s">
        <v>1</v>
      </c>
      <c r="K150" s="18">
        <v>2019</v>
      </c>
      <c r="L150" s="18">
        <v>2020</v>
      </c>
      <c r="M150" s="18">
        <v>2021</v>
      </c>
      <c r="N150" s="18">
        <v>2022</v>
      </c>
      <c r="O150" s="18">
        <v>2023</v>
      </c>
      <c r="P150" s="18">
        <v>2024</v>
      </c>
      <c r="Q150" s="18">
        <v>2025</v>
      </c>
      <c r="R150" s="18">
        <v>2026</v>
      </c>
      <c r="S150" s="18">
        <v>2027</v>
      </c>
      <c r="T150" s="18">
        <v>2028</v>
      </c>
      <c r="U150" s="18">
        <v>2029</v>
      </c>
      <c r="V150" s="18">
        <v>2030</v>
      </c>
      <c r="W150" s="18">
        <v>2031</v>
      </c>
      <c r="X150" s="18">
        <v>2032</v>
      </c>
      <c r="Y150" s="18">
        <v>2033</v>
      </c>
      <c r="Z150" s="18">
        <v>2034</v>
      </c>
      <c r="AA150" s="18">
        <v>2035</v>
      </c>
      <c r="AB150" s="18">
        <v>2036</v>
      </c>
      <c r="AC150" s="18">
        <v>2037</v>
      </c>
      <c r="AD150" s="18">
        <v>2038</v>
      </c>
      <c r="AE150" s="18">
        <v>2039</v>
      </c>
      <c r="AF150" s="18">
        <v>2040</v>
      </c>
      <c r="AG150" s="18">
        <v>2041</v>
      </c>
      <c r="AH150" s="18">
        <v>2042</v>
      </c>
      <c r="AI150" s="18">
        <v>2043</v>
      </c>
      <c r="AJ150" s="18">
        <v>2044</v>
      </c>
      <c r="AK150" s="18">
        <v>2045</v>
      </c>
      <c r="AL150" s="18">
        <v>2046</v>
      </c>
      <c r="AM150" s="18">
        <v>2047</v>
      </c>
      <c r="AN150" s="18">
        <v>2048</v>
      </c>
      <c r="AO150" s="18">
        <v>2049</v>
      </c>
      <c r="AP150" s="18">
        <v>2050</v>
      </c>
    </row>
    <row r="151" spans="1:42" ht="15.75" customHeight="1" x14ac:dyDescent="0.35">
      <c r="A151" s="51"/>
      <c r="B151" s="51"/>
      <c r="C151" s="51"/>
      <c r="D151" s="51"/>
      <c r="E151" s="51"/>
      <c r="F151" s="51"/>
      <c r="G151" s="52" t="s">
        <v>516</v>
      </c>
      <c r="H151" s="52" t="str">
        <f t="shared" si="11"/>
        <v>BCEU-commercial-cooling</v>
      </c>
      <c r="I151" s="63" t="s">
        <v>537</v>
      </c>
      <c r="J151" s="18" t="s">
        <v>2</v>
      </c>
      <c r="K151" s="104">
        <f>IFERROR('RMI-data'!K147/SUMIFS('RMI-data'!K:K,'RMI-data'!$J:$J,$J151,'RMI-data'!$I:$I,$I151),0)</f>
        <v>0.1847499157396679</v>
      </c>
      <c r="L151" s="104">
        <f>IFERROR('RMI-data'!L147/SUMIFS('RMI-data'!L:L,'RMI-data'!$J:$J,$J151,'RMI-data'!$I:$I,$I151),0)</f>
        <v>0.18337824630587987</v>
      </c>
      <c r="M151" s="104">
        <f>IFERROR('RMI-data'!M147/SUMIFS('RMI-data'!M:M,'RMI-data'!$J:$J,$J151,'RMI-data'!$I:$I,$I151),0)</f>
        <v>0.18187492309603046</v>
      </c>
      <c r="N151" s="104">
        <f>IFERROR('RMI-data'!N147/SUMIFS('RMI-data'!N:N,'RMI-data'!$J:$J,$J151,'RMI-data'!$I:$I,$I151),0)</f>
        <v>0.18022099436886757</v>
      </c>
      <c r="O151" s="104">
        <f>IFERROR('RMI-data'!O147/SUMIFS('RMI-data'!O:O,'RMI-data'!$J:$J,$J151,'RMI-data'!$I:$I,$I151),0)</f>
        <v>0.17845156953074726</v>
      </c>
      <c r="P151" s="104">
        <f>IFERROR('RMI-data'!P147/SUMIFS('RMI-data'!P:P,'RMI-data'!$J:$J,$J151,'RMI-data'!$I:$I,$I151),0)</f>
        <v>0.17632921631666643</v>
      </c>
      <c r="Q151" s="104">
        <f>IFERROR('RMI-data'!Q147/SUMIFS('RMI-data'!Q:Q,'RMI-data'!$J:$J,$J151,'RMI-data'!$I:$I,$I151),0)</f>
        <v>0.1741182010107028</v>
      </c>
      <c r="R151" s="104">
        <f>IFERROR('RMI-data'!R147/SUMIFS('RMI-data'!R:R,'RMI-data'!$J:$J,$J151,'RMI-data'!$I:$I,$I151),0)</f>
        <v>0.17166948111392333</v>
      </c>
      <c r="S151" s="104">
        <f>IFERROR('RMI-data'!S147/SUMIFS('RMI-data'!S:S,'RMI-data'!$J:$J,$J151,'RMI-data'!$I:$I,$I151),0)</f>
        <v>0.16902338394950517</v>
      </c>
      <c r="T151" s="104">
        <f>IFERROR('RMI-data'!T147/SUMIFS('RMI-data'!T:T,'RMI-data'!$J:$J,$J151,'RMI-data'!$I:$I,$I151),0)</f>
        <v>0.16620160243065657</v>
      </c>
      <c r="U151" s="104">
        <f>IFERROR('RMI-data'!U147/SUMIFS('RMI-data'!U:U,'RMI-data'!$J:$J,$J151,'RMI-data'!$I:$I,$I151),0)</f>
        <v>0.16308084637985831</v>
      </c>
      <c r="V151" s="104">
        <f>IFERROR('RMI-data'!V147/SUMIFS('RMI-data'!V:V,'RMI-data'!$J:$J,$J151,'RMI-data'!$I:$I,$I151),0)</f>
        <v>0.15962101440040918</v>
      </c>
      <c r="W151" s="104">
        <f>IFERROR('RMI-data'!W147/SUMIFS('RMI-data'!W:W,'RMI-data'!$J:$J,$J151,'RMI-data'!$I:$I,$I151),0)</f>
        <v>0.15612835024828442</v>
      </c>
      <c r="X151" s="104">
        <f>IFERROR('RMI-data'!X147/SUMIFS('RMI-data'!X:X,'RMI-data'!$J:$J,$J151,'RMI-data'!$I:$I,$I151),0)</f>
        <v>0.15242825034279348</v>
      </c>
      <c r="Y151" s="104">
        <f>IFERROR('RMI-data'!Y147/SUMIFS('RMI-data'!Y:Y,'RMI-data'!$J:$J,$J151,'RMI-data'!$I:$I,$I151),0)</f>
        <v>0.14871628604998441</v>
      </c>
      <c r="Z151" s="104">
        <f>IFERROR('RMI-data'!Z147/SUMIFS('RMI-data'!Z:Z,'RMI-data'!$J:$J,$J151,'RMI-data'!$I:$I,$I151),0)</f>
        <v>0.14499519532999414</v>
      </c>
      <c r="AA151" s="104">
        <f>IFERROR('RMI-data'!AA147/SUMIFS('RMI-data'!AA:AA,'RMI-data'!$J:$J,$J151,'RMI-data'!$I:$I,$I151),0)</f>
        <v>0.14132359813808881</v>
      </c>
      <c r="AB151" s="104">
        <f>IFERROR('RMI-data'!AB147/SUMIFS('RMI-data'!AB:AB,'RMI-data'!$J:$J,$J151,'RMI-data'!$I:$I,$I151),0)</f>
        <v>0.13778301348949767</v>
      </c>
      <c r="AC151" s="104">
        <f>IFERROR('RMI-data'!AC147/SUMIFS('RMI-data'!AC:AC,'RMI-data'!$J:$J,$J151,'RMI-data'!$I:$I,$I151),0)</f>
        <v>0.13428317047960689</v>
      </c>
      <c r="AD151" s="104">
        <f>IFERROR('RMI-data'!AD147/SUMIFS('RMI-data'!AD:AD,'RMI-data'!$J:$J,$J151,'RMI-data'!$I:$I,$I151),0)</f>
        <v>0.13099026227485655</v>
      </c>
      <c r="AE151" s="104">
        <f>IFERROR('RMI-data'!AE147/SUMIFS('RMI-data'!AE:AE,'RMI-data'!$J:$J,$J151,'RMI-data'!$I:$I,$I151),0)</f>
        <v>0.12784800229660884</v>
      </c>
      <c r="AF151" s="104">
        <f>IFERROR('RMI-data'!AF147/SUMIFS('RMI-data'!AF:AF,'RMI-data'!$J:$J,$J151,'RMI-data'!$I:$I,$I151),0)</f>
        <v>0.12490078287055592</v>
      </c>
      <c r="AG151" s="104">
        <f>IFERROR('RMI-data'!AG147/SUMIFS('RMI-data'!AG:AG,'RMI-data'!$J:$J,$J151,'RMI-data'!$I:$I,$I151),0)</f>
        <v>0.12207769115578905</v>
      </c>
      <c r="AH151" s="104">
        <f>IFERROR('RMI-data'!AH147/SUMIFS('RMI-data'!AH:AH,'RMI-data'!$J:$J,$J151,'RMI-data'!$I:$I,$I151),0)</f>
        <v>0.11943346324051393</v>
      </c>
      <c r="AI151" s="104">
        <f>IFERROR('RMI-data'!AI147/SUMIFS('RMI-data'!AI:AI,'RMI-data'!$J:$J,$J151,'RMI-data'!$I:$I,$I151),0)</f>
        <v>0.11697013746628786</v>
      </c>
      <c r="AJ151" s="104">
        <f>IFERROR('RMI-data'!AJ147/SUMIFS('RMI-data'!AJ:AJ,'RMI-data'!$J:$J,$J151,'RMI-data'!$I:$I,$I151),0)</f>
        <v>0.11470195877127545</v>
      </c>
      <c r="AK151" s="104">
        <f>IFERROR('RMI-data'!AK147/SUMIFS('RMI-data'!AK:AK,'RMI-data'!$J:$J,$J151,'RMI-data'!$I:$I,$I151),0)</f>
        <v>0.11260306526707084</v>
      </c>
      <c r="AL151" s="104">
        <f>IFERROR('RMI-data'!AL147/SUMIFS('RMI-data'!AL:AL,'RMI-data'!$J:$J,$J151,'RMI-data'!$I:$I,$I151),0)</f>
        <v>0.11064585424816836</v>
      </c>
      <c r="AM151" s="104">
        <f>IFERROR('RMI-data'!AM147/SUMIFS('RMI-data'!AM:AM,'RMI-data'!$J:$J,$J151,'RMI-data'!$I:$I,$I151),0)</f>
        <v>0.10887124186288237</v>
      </c>
      <c r="AN151" s="104">
        <f>IFERROR('RMI-data'!AN147/SUMIFS('RMI-data'!AN:AN,'RMI-data'!$J:$J,$J151,'RMI-data'!$I:$I,$I151),0)</f>
        <v>0.1072227070198034</v>
      </c>
      <c r="AO151" s="104">
        <f>IFERROR('RMI-data'!AO147/SUMIFS('RMI-data'!AO:AO,'RMI-data'!$J:$J,$J151,'RMI-data'!$I:$I,$I151),0)</f>
        <v>0.10566146596943884</v>
      </c>
      <c r="AP151" s="104">
        <f>IFERROR('RMI-data'!AP147/SUMIFS('RMI-data'!AP:AP,'RMI-data'!$J:$J,$J151,'RMI-data'!$I:$I,$I151),0)</f>
        <v>0.1041931279026741</v>
      </c>
    </row>
    <row r="152" spans="1:42" ht="15.75" customHeight="1" x14ac:dyDescent="0.35">
      <c r="A152" s="51"/>
      <c r="B152" s="51"/>
      <c r="C152" s="51"/>
      <c r="D152" s="51"/>
      <c r="E152" s="51"/>
      <c r="F152" s="51"/>
      <c r="G152" s="51"/>
      <c r="H152" s="52" t="str">
        <f t="shared" si="11"/>
        <v>BCEU-commercial-cooling</v>
      </c>
      <c r="I152" s="63" t="s">
        <v>537</v>
      </c>
      <c r="J152" s="18" t="s">
        <v>3</v>
      </c>
      <c r="K152" s="104">
        <f>IFERROR('RMI-data'!K148/SUMIFS('RMI-data'!K:K,'RMI-data'!$J:$J,$J152,'RMI-data'!$I:$I,$I152),0)</f>
        <v>0</v>
      </c>
      <c r="L152" s="104">
        <f>IFERROR('RMI-data'!L148/SUMIFS('RMI-data'!L:L,'RMI-data'!$J:$J,$J152,'RMI-data'!$I:$I,$I152),0)</f>
        <v>0</v>
      </c>
      <c r="M152" s="104">
        <f>IFERROR('RMI-data'!M148/SUMIFS('RMI-data'!M:M,'RMI-data'!$J:$J,$J152,'RMI-data'!$I:$I,$I152),0)</f>
        <v>0</v>
      </c>
      <c r="N152" s="104">
        <f>IFERROR('RMI-data'!N148/SUMIFS('RMI-data'!N:N,'RMI-data'!$J:$J,$J152,'RMI-data'!$I:$I,$I152),0)</f>
        <v>0</v>
      </c>
      <c r="O152" s="104">
        <f>IFERROR('RMI-data'!O148/SUMIFS('RMI-data'!O:O,'RMI-data'!$J:$J,$J152,'RMI-data'!$I:$I,$I152),0)</f>
        <v>0</v>
      </c>
      <c r="P152" s="104">
        <f>IFERROR('RMI-data'!P148/SUMIFS('RMI-data'!P:P,'RMI-data'!$J:$J,$J152,'RMI-data'!$I:$I,$I152),0)</f>
        <v>0</v>
      </c>
      <c r="Q152" s="104">
        <f>IFERROR('RMI-data'!Q148/SUMIFS('RMI-data'!Q:Q,'RMI-data'!$J:$J,$J152,'RMI-data'!$I:$I,$I152),0)</f>
        <v>0</v>
      </c>
      <c r="R152" s="104">
        <f>IFERROR('RMI-data'!R148/SUMIFS('RMI-data'!R:R,'RMI-data'!$J:$J,$J152,'RMI-data'!$I:$I,$I152),0)</f>
        <v>0</v>
      </c>
      <c r="S152" s="104">
        <f>IFERROR('RMI-data'!S148/SUMIFS('RMI-data'!S:S,'RMI-data'!$J:$J,$J152,'RMI-data'!$I:$I,$I152),0)</f>
        <v>0</v>
      </c>
      <c r="T152" s="104">
        <f>IFERROR('RMI-data'!T148/SUMIFS('RMI-data'!T:T,'RMI-data'!$J:$J,$J152,'RMI-data'!$I:$I,$I152),0)</f>
        <v>0</v>
      </c>
      <c r="U152" s="104">
        <f>IFERROR('RMI-data'!U148/SUMIFS('RMI-data'!U:U,'RMI-data'!$J:$J,$J152,'RMI-data'!$I:$I,$I152),0)</f>
        <v>0</v>
      </c>
      <c r="V152" s="104">
        <f>IFERROR('RMI-data'!V148/SUMIFS('RMI-data'!V:V,'RMI-data'!$J:$J,$J152,'RMI-data'!$I:$I,$I152),0)</f>
        <v>0</v>
      </c>
      <c r="W152" s="104">
        <f>IFERROR('RMI-data'!W148/SUMIFS('RMI-data'!W:W,'RMI-data'!$J:$J,$J152,'RMI-data'!$I:$I,$I152),0)</f>
        <v>0</v>
      </c>
      <c r="X152" s="104">
        <f>IFERROR('RMI-data'!X148/SUMIFS('RMI-data'!X:X,'RMI-data'!$J:$J,$J152,'RMI-data'!$I:$I,$I152),0)</f>
        <v>0</v>
      </c>
      <c r="Y152" s="104">
        <f>IFERROR('RMI-data'!Y148/SUMIFS('RMI-data'!Y:Y,'RMI-data'!$J:$J,$J152,'RMI-data'!$I:$I,$I152),0)</f>
        <v>0</v>
      </c>
      <c r="Z152" s="104">
        <f>IFERROR('RMI-data'!Z148/SUMIFS('RMI-data'!Z:Z,'RMI-data'!$J:$J,$J152,'RMI-data'!$I:$I,$I152),0)</f>
        <v>0</v>
      </c>
      <c r="AA152" s="104">
        <f>IFERROR('RMI-data'!AA148/SUMIFS('RMI-data'!AA:AA,'RMI-data'!$J:$J,$J152,'RMI-data'!$I:$I,$I152),0)</f>
        <v>0</v>
      </c>
      <c r="AB152" s="104">
        <f>IFERROR('RMI-data'!AB148/SUMIFS('RMI-data'!AB:AB,'RMI-data'!$J:$J,$J152,'RMI-data'!$I:$I,$I152),0)</f>
        <v>0</v>
      </c>
      <c r="AC152" s="104">
        <f>IFERROR('RMI-data'!AC148/SUMIFS('RMI-data'!AC:AC,'RMI-data'!$J:$J,$J152,'RMI-data'!$I:$I,$I152),0)</f>
        <v>0</v>
      </c>
      <c r="AD152" s="104">
        <f>IFERROR('RMI-data'!AD148/SUMIFS('RMI-data'!AD:AD,'RMI-data'!$J:$J,$J152,'RMI-data'!$I:$I,$I152),0)</f>
        <v>0</v>
      </c>
      <c r="AE152" s="104">
        <f>IFERROR('RMI-data'!AE148/SUMIFS('RMI-data'!AE:AE,'RMI-data'!$J:$J,$J152,'RMI-data'!$I:$I,$I152),0)</f>
        <v>0</v>
      </c>
      <c r="AF152" s="104">
        <f>IFERROR('RMI-data'!AF148/SUMIFS('RMI-data'!AF:AF,'RMI-data'!$J:$J,$J152,'RMI-data'!$I:$I,$I152),0)</f>
        <v>0</v>
      </c>
      <c r="AG152" s="104">
        <f>IFERROR('RMI-data'!AG148/SUMIFS('RMI-data'!AG:AG,'RMI-data'!$J:$J,$J152,'RMI-data'!$I:$I,$I152),0)</f>
        <v>0</v>
      </c>
      <c r="AH152" s="104">
        <f>IFERROR('RMI-data'!AH148/SUMIFS('RMI-data'!AH:AH,'RMI-data'!$J:$J,$J152,'RMI-data'!$I:$I,$I152),0)</f>
        <v>0</v>
      </c>
      <c r="AI152" s="104">
        <f>IFERROR('RMI-data'!AI148/SUMIFS('RMI-data'!AI:AI,'RMI-data'!$J:$J,$J152,'RMI-data'!$I:$I,$I152),0)</f>
        <v>0</v>
      </c>
      <c r="AJ152" s="104">
        <f>IFERROR('RMI-data'!AJ148/SUMIFS('RMI-data'!AJ:AJ,'RMI-data'!$J:$J,$J152,'RMI-data'!$I:$I,$I152),0)</f>
        <v>0</v>
      </c>
      <c r="AK152" s="104">
        <f>IFERROR('RMI-data'!AK148/SUMIFS('RMI-data'!AK:AK,'RMI-data'!$J:$J,$J152,'RMI-data'!$I:$I,$I152),0)</f>
        <v>0</v>
      </c>
      <c r="AL152" s="104">
        <f>IFERROR('RMI-data'!AL148/SUMIFS('RMI-data'!AL:AL,'RMI-data'!$J:$J,$J152,'RMI-data'!$I:$I,$I152),0)</f>
        <v>0</v>
      </c>
      <c r="AM152" s="104">
        <f>IFERROR('RMI-data'!AM148/SUMIFS('RMI-data'!AM:AM,'RMI-data'!$J:$J,$J152,'RMI-data'!$I:$I,$I152),0)</f>
        <v>0</v>
      </c>
      <c r="AN152" s="104">
        <f>IFERROR('RMI-data'!AN148/SUMIFS('RMI-data'!AN:AN,'RMI-data'!$J:$J,$J152,'RMI-data'!$I:$I,$I152),0)</f>
        <v>0</v>
      </c>
      <c r="AO152" s="104">
        <f>IFERROR('RMI-data'!AO148/SUMIFS('RMI-data'!AO:AO,'RMI-data'!$J:$J,$J152,'RMI-data'!$I:$I,$I152),0)</f>
        <v>0</v>
      </c>
      <c r="AP152" s="104">
        <f>IFERROR('RMI-data'!AP148/SUMIFS('RMI-data'!AP:AP,'RMI-data'!$J:$J,$J152,'RMI-data'!$I:$I,$I152),0)</f>
        <v>0</v>
      </c>
    </row>
    <row r="153" spans="1:42" ht="15.75" customHeight="1" x14ac:dyDescent="0.35">
      <c r="A153" s="51"/>
      <c r="B153" s="51"/>
      <c r="C153" s="51"/>
      <c r="D153" s="51"/>
      <c r="E153" s="51"/>
      <c r="F153" s="51"/>
      <c r="G153" s="51"/>
      <c r="H153" s="52" t="str">
        <f t="shared" si="11"/>
        <v>BCEU-commercial-cooling</v>
      </c>
      <c r="I153" s="63" t="s">
        <v>537</v>
      </c>
      <c r="J153" s="18" t="s">
        <v>4</v>
      </c>
      <c r="K153" s="104">
        <f>IFERROR('RMI-data'!K149/SUMIFS('RMI-data'!K:K,'RMI-data'!$J:$J,$J153,'RMI-data'!$I:$I,$I153),0)</f>
        <v>4.0025391095264576E-3</v>
      </c>
      <c r="L153" s="104">
        <f>IFERROR('RMI-data'!L149/SUMIFS('RMI-data'!L:L,'RMI-data'!$J:$J,$J153,'RMI-data'!$I:$I,$I153),0)</f>
        <v>4.0575758720024641E-3</v>
      </c>
      <c r="M153" s="104">
        <f>IFERROR('RMI-data'!M149/SUMIFS('RMI-data'!M:M,'RMI-data'!$J:$J,$J153,'RMI-data'!$I:$I,$I153),0)</f>
        <v>4.0911400090819366E-3</v>
      </c>
      <c r="N153" s="104">
        <f>IFERROR('RMI-data'!N149/SUMIFS('RMI-data'!N:N,'RMI-data'!$J:$J,$J153,'RMI-data'!$I:$I,$I153),0)</f>
        <v>4.0890026849513946E-3</v>
      </c>
      <c r="O153" s="104">
        <f>IFERROR('RMI-data'!O149/SUMIFS('RMI-data'!O:O,'RMI-data'!$J:$J,$J153,'RMI-data'!$I:$I,$I153),0)</f>
        <v>4.0749193156470725E-3</v>
      </c>
      <c r="P153" s="104">
        <f>IFERROR('RMI-data'!P149/SUMIFS('RMI-data'!P:P,'RMI-data'!$J:$J,$J153,'RMI-data'!$I:$I,$I153),0)</f>
        <v>4.0533775150488642E-3</v>
      </c>
      <c r="Q153" s="104">
        <f>IFERROR('RMI-data'!Q149/SUMIFS('RMI-data'!Q:Q,'RMI-data'!$J:$J,$J153,'RMI-data'!$I:$I,$I153),0)</f>
        <v>4.0226398041624811E-3</v>
      </c>
      <c r="R153" s="104">
        <f>IFERROR('RMI-data'!R149/SUMIFS('RMI-data'!R:R,'RMI-data'!$J:$J,$J153,'RMI-data'!$I:$I,$I153),0)</f>
        <v>3.9779699854581921E-3</v>
      </c>
      <c r="S153" s="104">
        <f>IFERROR('RMI-data'!S149/SUMIFS('RMI-data'!S:S,'RMI-data'!$J:$J,$J153,'RMI-data'!$I:$I,$I153),0)</f>
        <v>3.924489746249182E-3</v>
      </c>
      <c r="T153" s="104">
        <f>IFERROR('RMI-data'!T149/SUMIFS('RMI-data'!T:T,'RMI-data'!$J:$J,$J153,'RMI-data'!$I:$I,$I153),0)</f>
        <v>3.8545168336514852E-3</v>
      </c>
      <c r="U153" s="104">
        <f>IFERROR('RMI-data'!U149/SUMIFS('RMI-data'!U:U,'RMI-data'!$J:$J,$J153,'RMI-data'!$I:$I,$I153),0)</f>
        <v>3.7687814090594232E-3</v>
      </c>
      <c r="V153" s="104">
        <f>IFERROR('RMI-data'!V149/SUMIFS('RMI-data'!V:V,'RMI-data'!$J:$J,$J153,'RMI-data'!$I:$I,$I153),0)</f>
        <v>3.6685737957600053E-3</v>
      </c>
      <c r="W153" s="104">
        <f>IFERROR('RMI-data'!W149/SUMIFS('RMI-data'!W:W,'RMI-data'!$J:$J,$J153,'RMI-data'!$I:$I,$I153),0)</f>
        <v>3.5563152621261545E-3</v>
      </c>
      <c r="X153" s="104">
        <f>IFERROR('RMI-data'!X149/SUMIFS('RMI-data'!X:X,'RMI-data'!$J:$J,$J153,'RMI-data'!$I:$I,$I153),0)</f>
        <v>3.4338734873885545E-3</v>
      </c>
      <c r="Y153" s="104">
        <f>IFERROR('RMI-data'!Y149/SUMIFS('RMI-data'!Y:Y,'RMI-data'!$J:$J,$J153,'RMI-data'!$I:$I,$I153),0)</f>
        <v>3.3023641571058443E-3</v>
      </c>
      <c r="Z153" s="104">
        <f>IFERROR('RMI-data'!Z149/SUMIFS('RMI-data'!Z:Z,'RMI-data'!$J:$J,$J153,'RMI-data'!$I:$I,$I153),0)</f>
        <v>3.1643933069592299E-3</v>
      </c>
      <c r="AA153" s="104">
        <f>IFERROR('RMI-data'!AA149/SUMIFS('RMI-data'!AA:AA,'RMI-data'!$J:$J,$J153,'RMI-data'!$I:$I,$I153),0)</f>
        <v>3.0220138008316593E-3</v>
      </c>
      <c r="AB153" s="104">
        <f>IFERROR('RMI-data'!AB149/SUMIFS('RMI-data'!AB:AB,'RMI-data'!$J:$J,$J153,'RMI-data'!$I:$I,$I153),0)</f>
        <v>2.8736253351995477E-3</v>
      </c>
      <c r="AC153" s="104">
        <f>IFERROR('RMI-data'!AC149/SUMIFS('RMI-data'!AC:AC,'RMI-data'!$J:$J,$J153,'RMI-data'!$I:$I,$I153),0)</f>
        <v>2.7214615981220186E-3</v>
      </c>
      <c r="AD153" s="104">
        <f>IFERROR('RMI-data'!AD149/SUMIFS('RMI-data'!AD:AD,'RMI-data'!$J:$J,$J153,'RMI-data'!$I:$I,$I153),0)</f>
        <v>2.5658749788242405E-3</v>
      </c>
      <c r="AE153" s="104">
        <f>IFERROR('RMI-data'!AE149/SUMIFS('RMI-data'!AE:AE,'RMI-data'!$J:$J,$J153,'RMI-data'!$I:$I,$I153),0)</f>
        <v>2.4102951061524608E-3</v>
      </c>
      <c r="AF153" s="104">
        <f>IFERROR('RMI-data'!AF149/SUMIFS('RMI-data'!AF:AF,'RMI-data'!$J:$J,$J153,'RMI-data'!$I:$I,$I153),0)</f>
        <v>2.2565320636526841E-3</v>
      </c>
      <c r="AG153" s="104">
        <f>IFERROR('RMI-data'!AG149/SUMIFS('RMI-data'!AG:AG,'RMI-data'!$J:$J,$J153,'RMI-data'!$I:$I,$I153),0)</f>
        <v>2.1079956718429568E-3</v>
      </c>
      <c r="AH153" s="104">
        <f>IFERROR('RMI-data'!AH149/SUMIFS('RMI-data'!AH:AH,'RMI-data'!$J:$J,$J153,'RMI-data'!$I:$I,$I153),0)</f>
        <v>1.9679195301370235E-3</v>
      </c>
      <c r="AI153" s="104">
        <f>IFERROR('RMI-data'!AI149/SUMIFS('RMI-data'!AI:AI,'RMI-data'!$J:$J,$J153,'RMI-data'!$I:$I,$I153),0)</f>
        <v>1.8375852451434757E-3</v>
      </c>
      <c r="AJ153" s="104">
        <f>IFERROR('RMI-data'!AJ149/SUMIFS('RMI-data'!AJ:AJ,'RMI-data'!$J:$J,$J153,'RMI-data'!$I:$I,$I153),0)</f>
        <v>1.7191288046605516E-3</v>
      </c>
      <c r="AK153" s="104">
        <f>IFERROR('RMI-data'!AK149/SUMIFS('RMI-data'!AK:AK,'RMI-data'!$J:$J,$J153,'RMI-data'!$I:$I,$I153),0)</f>
        <v>1.6114833383663498E-3</v>
      </c>
      <c r="AL153" s="104">
        <f>IFERROR('RMI-data'!AL149/SUMIFS('RMI-data'!AL:AL,'RMI-data'!$J:$J,$J153,'RMI-data'!$I:$I,$I153),0)</f>
        <v>1.5163777629330971E-3</v>
      </c>
      <c r="AM153" s="104">
        <f>IFERROR('RMI-data'!AM149/SUMIFS('RMI-data'!AM:AM,'RMI-data'!$J:$J,$J153,'RMI-data'!$I:$I,$I153),0)</f>
        <v>1.4321102616388912E-3</v>
      </c>
      <c r="AN153" s="104">
        <f>IFERROR('RMI-data'!AN149/SUMIFS('RMI-data'!AN:AN,'RMI-data'!$J:$J,$J153,'RMI-data'!$I:$I,$I153),0)</f>
        <v>1.3586546165328854E-3</v>
      </c>
      <c r="AO153" s="104">
        <f>IFERROR('RMI-data'!AO149/SUMIFS('RMI-data'!AO:AO,'RMI-data'!$J:$J,$J153,'RMI-data'!$I:$I,$I153),0)</f>
        <v>1.2945295858422677E-3</v>
      </c>
      <c r="AP153" s="104">
        <f>IFERROR('RMI-data'!AP149/SUMIFS('RMI-data'!AP:AP,'RMI-data'!$J:$J,$J153,'RMI-data'!$I:$I,$I153),0)</f>
        <v>1.2384047445056228E-3</v>
      </c>
    </row>
    <row r="154" spans="1:42" ht="15.75" customHeight="1" x14ac:dyDescent="0.35">
      <c r="A154" s="51"/>
      <c r="B154" s="51"/>
      <c r="C154" s="51"/>
      <c r="D154" s="51"/>
      <c r="E154" s="51"/>
      <c r="F154" s="51"/>
      <c r="G154" s="51"/>
      <c r="H154" s="52" t="str">
        <f t="shared" si="11"/>
        <v>BCEU-commercial-cooling</v>
      </c>
      <c r="I154" s="63" t="s">
        <v>537</v>
      </c>
      <c r="J154" s="18" t="s">
        <v>5</v>
      </c>
      <c r="K154" s="104">
        <f>IFERROR('RMI-data'!K150/SUMIFS('RMI-data'!K:K,'RMI-data'!$J:$J,$J154,'RMI-data'!$I:$I,$I154),0)</f>
        <v>0</v>
      </c>
      <c r="L154" s="104">
        <f>IFERROR('RMI-data'!L150/SUMIFS('RMI-data'!L:L,'RMI-data'!$J:$J,$J154,'RMI-data'!$I:$I,$I154),0)</f>
        <v>0</v>
      </c>
      <c r="M154" s="104">
        <f>IFERROR('RMI-data'!M150/SUMIFS('RMI-data'!M:M,'RMI-data'!$J:$J,$J154,'RMI-data'!$I:$I,$I154),0)</f>
        <v>0</v>
      </c>
      <c r="N154" s="104">
        <f>IFERROR('RMI-data'!N150/SUMIFS('RMI-data'!N:N,'RMI-data'!$J:$J,$J154,'RMI-data'!$I:$I,$I154),0)</f>
        <v>0</v>
      </c>
      <c r="O154" s="104">
        <f>IFERROR('RMI-data'!O150/SUMIFS('RMI-data'!O:O,'RMI-data'!$J:$J,$J154,'RMI-data'!$I:$I,$I154),0)</f>
        <v>0</v>
      </c>
      <c r="P154" s="104">
        <f>IFERROR('RMI-data'!P150/SUMIFS('RMI-data'!P:P,'RMI-data'!$J:$J,$J154,'RMI-data'!$I:$I,$I154),0)</f>
        <v>0</v>
      </c>
      <c r="Q154" s="104">
        <f>IFERROR('RMI-data'!Q150/SUMIFS('RMI-data'!Q:Q,'RMI-data'!$J:$J,$J154,'RMI-data'!$I:$I,$I154),0)</f>
        <v>0</v>
      </c>
      <c r="R154" s="104">
        <f>IFERROR('RMI-data'!R150/SUMIFS('RMI-data'!R:R,'RMI-data'!$J:$J,$J154,'RMI-data'!$I:$I,$I154),0)</f>
        <v>0</v>
      </c>
      <c r="S154" s="104">
        <f>IFERROR('RMI-data'!S150/SUMIFS('RMI-data'!S:S,'RMI-data'!$J:$J,$J154,'RMI-data'!$I:$I,$I154),0)</f>
        <v>0</v>
      </c>
      <c r="T154" s="104">
        <f>IFERROR('RMI-data'!T150/SUMIFS('RMI-data'!T:T,'RMI-data'!$J:$J,$J154,'RMI-data'!$I:$I,$I154),0)</f>
        <v>0</v>
      </c>
      <c r="U154" s="104">
        <f>IFERROR('RMI-data'!U150/SUMIFS('RMI-data'!U:U,'RMI-data'!$J:$J,$J154,'RMI-data'!$I:$I,$I154),0)</f>
        <v>0</v>
      </c>
      <c r="V154" s="104">
        <f>IFERROR('RMI-data'!V150/SUMIFS('RMI-data'!V:V,'RMI-data'!$J:$J,$J154,'RMI-data'!$I:$I,$I154),0)</f>
        <v>0</v>
      </c>
      <c r="W154" s="104">
        <f>IFERROR('RMI-data'!W150/SUMIFS('RMI-data'!W:W,'RMI-data'!$J:$J,$J154,'RMI-data'!$I:$I,$I154),0)</f>
        <v>0</v>
      </c>
      <c r="X154" s="104">
        <f>IFERROR('RMI-data'!X150/SUMIFS('RMI-data'!X:X,'RMI-data'!$J:$J,$J154,'RMI-data'!$I:$I,$I154),0)</f>
        <v>0</v>
      </c>
      <c r="Y154" s="104">
        <f>IFERROR('RMI-data'!Y150/SUMIFS('RMI-data'!Y:Y,'RMI-data'!$J:$J,$J154,'RMI-data'!$I:$I,$I154),0)</f>
        <v>0</v>
      </c>
      <c r="Z154" s="104">
        <f>IFERROR('RMI-data'!Z150/SUMIFS('RMI-data'!Z:Z,'RMI-data'!$J:$J,$J154,'RMI-data'!$I:$I,$I154),0)</f>
        <v>0</v>
      </c>
      <c r="AA154" s="104">
        <f>IFERROR('RMI-data'!AA150/SUMIFS('RMI-data'!AA:AA,'RMI-data'!$J:$J,$J154,'RMI-data'!$I:$I,$I154),0)</f>
        <v>0</v>
      </c>
      <c r="AB154" s="104">
        <f>IFERROR('RMI-data'!AB150/SUMIFS('RMI-data'!AB:AB,'RMI-data'!$J:$J,$J154,'RMI-data'!$I:$I,$I154),0)</f>
        <v>0</v>
      </c>
      <c r="AC154" s="104">
        <f>IFERROR('RMI-data'!AC150/SUMIFS('RMI-data'!AC:AC,'RMI-data'!$J:$J,$J154,'RMI-data'!$I:$I,$I154),0)</f>
        <v>0</v>
      </c>
      <c r="AD154" s="104">
        <f>IFERROR('RMI-data'!AD150/SUMIFS('RMI-data'!AD:AD,'RMI-data'!$J:$J,$J154,'RMI-data'!$I:$I,$I154),0)</f>
        <v>0</v>
      </c>
      <c r="AE154" s="104">
        <f>IFERROR('RMI-data'!AE150/SUMIFS('RMI-data'!AE:AE,'RMI-data'!$J:$J,$J154,'RMI-data'!$I:$I,$I154),0)</f>
        <v>0</v>
      </c>
      <c r="AF154" s="104">
        <f>IFERROR('RMI-data'!AF150/SUMIFS('RMI-data'!AF:AF,'RMI-data'!$J:$J,$J154,'RMI-data'!$I:$I,$I154),0)</f>
        <v>0</v>
      </c>
      <c r="AG154" s="104">
        <f>IFERROR('RMI-data'!AG150/SUMIFS('RMI-data'!AG:AG,'RMI-data'!$J:$J,$J154,'RMI-data'!$I:$I,$I154),0)</f>
        <v>0</v>
      </c>
      <c r="AH154" s="104">
        <f>IFERROR('RMI-data'!AH150/SUMIFS('RMI-data'!AH:AH,'RMI-data'!$J:$J,$J154,'RMI-data'!$I:$I,$I154),0)</f>
        <v>0</v>
      </c>
      <c r="AI154" s="104">
        <f>IFERROR('RMI-data'!AI150/SUMIFS('RMI-data'!AI:AI,'RMI-data'!$J:$J,$J154,'RMI-data'!$I:$I,$I154),0)</f>
        <v>0</v>
      </c>
      <c r="AJ154" s="104">
        <f>IFERROR('RMI-data'!AJ150/SUMIFS('RMI-data'!AJ:AJ,'RMI-data'!$J:$J,$J154,'RMI-data'!$I:$I,$I154),0)</f>
        <v>0</v>
      </c>
      <c r="AK154" s="104">
        <f>IFERROR('RMI-data'!AK150/SUMIFS('RMI-data'!AK:AK,'RMI-data'!$J:$J,$J154,'RMI-data'!$I:$I,$I154),0)</f>
        <v>0</v>
      </c>
      <c r="AL154" s="104">
        <f>IFERROR('RMI-data'!AL150/SUMIFS('RMI-data'!AL:AL,'RMI-data'!$J:$J,$J154,'RMI-data'!$I:$I,$I154),0)</f>
        <v>0</v>
      </c>
      <c r="AM154" s="104">
        <f>IFERROR('RMI-data'!AM150/SUMIFS('RMI-data'!AM:AM,'RMI-data'!$J:$J,$J154,'RMI-data'!$I:$I,$I154),0)</f>
        <v>0</v>
      </c>
      <c r="AN154" s="104">
        <f>IFERROR('RMI-data'!AN150/SUMIFS('RMI-data'!AN:AN,'RMI-data'!$J:$J,$J154,'RMI-data'!$I:$I,$I154),0)</f>
        <v>0</v>
      </c>
      <c r="AO154" s="104">
        <f>IFERROR('RMI-data'!AO150/SUMIFS('RMI-data'!AO:AO,'RMI-data'!$J:$J,$J154,'RMI-data'!$I:$I,$I154),0)</f>
        <v>0</v>
      </c>
      <c r="AP154" s="104">
        <f>IFERROR('RMI-data'!AP150/SUMIFS('RMI-data'!AP:AP,'RMI-data'!$J:$J,$J154,'RMI-data'!$I:$I,$I154),0)</f>
        <v>0</v>
      </c>
    </row>
    <row r="155" spans="1:42" ht="15.75" customHeight="1" x14ac:dyDescent="0.35">
      <c r="A155" s="51"/>
      <c r="B155" s="51"/>
      <c r="C155" s="51"/>
      <c r="D155" s="51"/>
      <c r="E155" s="51"/>
      <c r="F155" s="51"/>
      <c r="G155" s="51"/>
      <c r="H155" s="52" t="str">
        <f t="shared" si="11"/>
        <v>BCEU-commercial-cooling</v>
      </c>
      <c r="I155" s="63" t="s">
        <v>537</v>
      </c>
      <c r="J155" s="18" t="s">
        <v>7</v>
      </c>
      <c r="K155" s="104">
        <f>IFERROR('RMI-data'!K151/SUMIFS('RMI-data'!K:K,'RMI-data'!$J:$J,$J155,'RMI-data'!$I:$I,$I155),0)</f>
        <v>0</v>
      </c>
      <c r="L155" s="104">
        <f>IFERROR('RMI-data'!L151/SUMIFS('RMI-data'!L:L,'RMI-data'!$J:$J,$J155,'RMI-data'!$I:$I,$I155),0)</f>
        <v>0</v>
      </c>
      <c r="M155" s="104">
        <f>IFERROR('RMI-data'!M151/SUMIFS('RMI-data'!M:M,'RMI-data'!$J:$J,$J155,'RMI-data'!$I:$I,$I155),0)</f>
        <v>0</v>
      </c>
      <c r="N155" s="104">
        <f>IFERROR('RMI-data'!N151/SUMIFS('RMI-data'!N:N,'RMI-data'!$J:$J,$J155,'RMI-data'!$I:$I,$I155),0)</f>
        <v>0</v>
      </c>
      <c r="O155" s="104">
        <f>IFERROR('RMI-data'!O151/SUMIFS('RMI-data'!O:O,'RMI-data'!$J:$J,$J155,'RMI-data'!$I:$I,$I155),0)</f>
        <v>0</v>
      </c>
      <c r="P155" s="104">
        <f>IFERROR('RMI-data'!P151/SUMIFS('RMI-data'!P:P,'RMI-data'!$J:$J,$J155,'RMI-data'!$I:$I,$I155),0)</f>
        <v>0</v>
      </c>
      <c r="Q155" s="104">
        <f>IFERROR('RMI-data'!Q151/SUMIFS('RMI-data'!Q:Q,'RMI-data'!$J:$J,$J155,'RMI-data'!$I:$I,$I155),0)</f>
        <v>0</v>
      </c>
      <c r="R155" s="104">
        <f>IFERROR('RMI-data'!R151/SUMIFS('RMI-data'!R:R,'RMI-data'!$J:$J,$J155,'RMI-data'!$I:$I,$I155),0)</f>
        <v>0</v>
      </c>
      <c r="S155" s="104">
        <f>IFERROR('RMI-data'!S151/SUMIFS('RMI-data'!S:S,'RMI-data'!$J:$J,$J155,'RMI-data'!$I:$I,$I155),0)</f>
        <v>0</v>
      </c>
      <c r="T155" s="104">
        <f>IFERROR('RMI-data'!T151/SUMIFS('RMI-data'!T:T,'RMI-data'!$J:$J,$J155,'RMI-data'!$I:$I,$I155),0)</f>
        <v>0</v>
      </c>
      <c r="U155" s="104">
        <f>IFERROR('RMI-data'!U151/SUMIFS('RMI-data'!U:U,'RMI-data'!$J:$J,$J155,'RMI-data'!$I:$I,$I155),0)</f>
        <v>0</v>
      </c>
      <c r="V155" s="104">
        <f>IFERROR('RMI-data'!V151/SUMIFS('RMI-data'!V:V,'RMI-data'!$J:$J,$J155,'RMI-data'!$I:$I,$I155),0)</f>
        <v>0</v>
      </c>
      <c r="W155" s="104">
        <f>IFERROR('RMI-data'!W151/SUMIFS('RMI-data'!W:W,'RMI-data'!$J:$J,$J155,'RMI-data'!$I:$I,$I155),0)</f>
        <v>0</v>
      </c>
      <c r="X155" s="104">
        <f>IFERROR('RMI-data'!X151/SUMIFS('RMI-data'!X:X,'RMI-data'!$J:$J,$J155,'RMI-data'!$I:$I,$I155),0)</f>
        <v>0</v>
      </c>
      <c r="Y155" s="104">
        <f>IFERROR('RMI-data'!Y151/SUMIFS('RMI-data'!Y:Y,'RMI-data'!$J:$J,$J155,'RMI-data'!$I:$I,$I155),0)</f>
        <v>0</v>
      </c>
      <c r="Z155" s="104">
        <f>IFERROR('RMI-data'!Z151/SUMIFS('RMI-data'!Z:Z,'RMI-data'!$J:$J,$J155,'RMI-data'!$I:$I,$I155),0)</f>
        <v>0</v>
      </c>
      <c r="AA155" s="104">
        <f>IFERROR('RMI-data'!AA151/SUMIFS('RMI-data'!AA:AA,'RMI-data'!$J:$J,$J155,'RMI-data'!$I:$I,$I155),0)</f>
        <v>0</v>
      </c>
      <c r="AB155" s="104">
        <f>IFERROR('RMI-data'!AB151/SUMIFS('RMI-data'!AB:AB,'RMI-data'!$J:$J,$J155,'RMI-data'!$I:$I,$I155),0)</f>
        <v>0</v>
      </c>
      <c r="AC155" s="104">
        <f>IFERROR('RMI-data'!AC151/SUMIFS('RMI-data'!AC:AC,'RMI-data'!$J:$J,$J155,'RMI-data'!$I:$I,$I155),0)</f>
        <v>0</v>
      </c>
      <c r="AD155" s="104">
        <f>IFERROR('RMI-data'!AD151/SUMIFS('RMI-data'!AD:AD,'RMI-data'!$J:$J,$J155,'RMI-data'!$I:$I,$I155),0)</f>
        <v>0</v>
      </c>
      <c r="AE155" s="104">
        <f>IFERROR('RMI-data'!AE151/SUMIFS('RMI-data'!AE:AE,'RMI-data'!$J:$J,$J155,'RMI-data'!$I:$I,$I155),0)</f>
        <v>0</v>
      </c>
      <c r="AF155" s="104">
        <f>IFERROR('RMI-data'!AF151/SUMIFS('RMI-data'!AF:AF,'RMI-data'!$J:$J,$J155,'RMI-data'!$I:$I,$I155),0)</f>
        <v>0</v>
      </c>
      <c r="AG155" s="104">
        <f>IFERROR('RMI-data'!AG151/SUMIFS('RMI-data'!AG:AG,'RMI-data'!$J:$J,$J155,'RMI-data'!$I:$I,$I155),0)</f>
        <v>0</v>
      </c>
      <c r="AH155" s="104">
        <f>IFERROR('RMI-data'!AH151/SUMIFS('RMI-data'!AH:AH,'RMI-data'!$J:$J,$J155,'RMI-data'!$I:$I,$I155),0)</f>
        <v>0</v>
      </c>
      <c r="AI155" s="104">
        <f>IFERROR('RMI-data'!AI151/SUMIFS('RMI-data'!AI:AI,'RMI-data'!$J:$J,$J155,'RMI-data'!$I:$I,$I155),0)</f>
        <v>0</v>
      </c>
      <c r="AJ155" s="104">
        <f>IFERROR('RMI-data'!AJ151/SUMIFS('RMI-data'!AJ:AJ,'RMI-data'!$J:$J,$J155,'RMI-data'!$I:$I,$I155),0)</f>
        <v>0</v>
      </c>
      <c r="AK155" s="104">
        <f>IFERROR('RMI-data'!AK151/SUMIFS('RMI-data'!AK:AK,'RMI-data'!$J:$J,$J155,'RMI-data'!$I:$I,$I155),0)</f>
        <v>0</v>
      </c>
      <c r="AL155" s="104">
        <f>IFERROR('RMI-data'!AL151/SUMIFS('RMI-data'!AL:AL,'RMI-data'!$J:$J,$J155,'RMI-data'!$I:$I,$I155),0)</f>
        <v>0</v>
      </c>
      <c r="AM155" s="104">
        <f>IFERROR('RMI-data'!AM151/SUMIFS('RMI-data'!AM:AM,'RMI-data'!$J:$J,$J155,'RMI-data'!$I:$I,$I155),0)</f>
        <v>0</v>
      </c>
      <c r="AN155" s="104">
        <f>IFERROR('RMI-data'!AN151/SUMIFS('RMI-data'!AN:AN,'RMI-data'!$J:$J,$J155,'RMI-data'!$I:$I,$I155),0)</f>
        <v>0</v>
      </c>
      <c r="AO155" s="104">
        <f>IFERROR('RMI-data'!AO151/SUMIFS('RMI-data'!AO:AO,'RMI-data'!$J:$J,$J155,'RMI-data'!$I:$I,$I155),0)</f>
        <v>0</v>
      </c>
      <c r="AP155" s="104">
        <f>IFERROR('RMI-data'!AP151/SUMIFS('RMI-data'!AP:AP,'RMI-data'!$J:$J,$J155,'RMI-data'!$I:$I,$I155),0)</f>
        <v>0</v>
      </c>
    </row>
    <row r="156" spans="1:42" ht="15.75" customHeight="1" x14ac:dyDescent="0.35">
      <c r="A156" s="51"/>
      <c r="B156" s="51"/>
      <c r="C156" s="51"/>
      <c r="D156" s="51"/>
      <c r="E156" s="51"/>
      <c r="F156" s="51"/>
      <c r="G156" s="51"/>
      <c r="H156" s="52" t="str">
        <f t="shared" si="11"/>
        <v>BCEU-commercial-cooling</v>
      </c>
      <c r="I156" s="63" t="s">
        <v>537</v>
      </c>
      <c r="J156" s="18" t="s">
        <v>8</v>
      </c>
      <c r="K156" s="104">
        <f>IFERROR('RMI-data'!K152/SUMIFS('RMI-data'!K:K,'RMI-data'!$J:$J,$J156,'RMI-data'!$I:$I,$I156),0)</f>
        <v>0</v>
      </c>
      <c r="L156" s="104">
        <f>IFERROR('RMI-data'!L152/SUMIFS('RMI-data'!L:L,'RMI-data'!$J:$J,$J156,'RMI-data'!$I:$I,$I156),0)</f>
        <v>0</v>
      </c>
      <c r="M156" s="104">
        <f>IFERROR('RMI-data'!M152/SUMIFS('RMI-data'!M:M,'RMI-data'!$J:$J,$J156,'RMI-data'!$I:$I,$I156),0)</f>
        <v>0</v>
      </c>
      <c r="N156" s="104">
        <f>IFERROR('RMI-data'!N152/SUMIFS('RMI-data'!N:N,'RMI-data'!$J:$J,$J156,'RMI-data'!$I:$I,$I156),0)</f>
        <v>0</v>
      </c>
      <c r="O156" s="104">
        <f>IFERROR('RMI-data'!O152/SUMIFS('RMI-data'!O:O,'RMI-data'!$J:$J,$J156,'RMI-data'!$I:$I,$I156),0)</f>
        <v>0</v>
      </c>
      <c r="P156" s="104">
        <f>IFERROR('RMI-data'!P152/SUMIFS('RMI-data'!P:P,'RMI-data'!$J:$J,$J156,'RMI-data'!$I:$I,$I156),0)</f>
        <v>0</v>
      </c>
      <c r="Q156" s="104">
        <f>IFERROR('RMI-data'!Q152/SUMIFS('RMI-data'!Q:Q,'RMI-data'!$J:$J,$J156,'RMI-data'!$I:$I,$I156),0)</f>
        <v>0</v>
      </c>
      <c r="R156" s="104">
        <f>IFERROR('RMI-data'!R152/SUMIFS('RMI-data'!R:R,'RMI-data'!$J:$J,$J156,'RMI-data'!$I:$I,$I156),0)</f>
        <v>0</v>
      </c>
      <c r="S156" s="104">
        <f>IFERROR('RMI-data'!S152/SUMIFS('RMI-data'!S:S,'RMI-data'!$J:$J,$J156,'RMI-data'!$I:$I,$I156),0)</f>
        <v>0</v>
      </c>
      <c r="T156" s="104">
        <f>IFERROR('RMI-data'!T152/SUMIFS('RMI-data'!T:T,'RMI-data'!$J:$J,$J156,'RMI-data'!$I:$I,$I156),0)</f>
        <v>0</v>
      </c>
      <c r="U156" s="104">
        <f>IFERROR('RMI-data'!U152/SUMIFS('RMI-data'!U:U,'RMI-data'!$J:$J,$J156,'RMI-data'!$I:$I,$I156),0)</f>
        <v>0</v>
      </c>
      <c r="V156" s="104">
        <f>IFERROR('RMI-data'!V152/SUMIFS('RMI-data'!V:V,'RMI-data'!$J:$J,$J156,'RMI-data'!$I:$I,$I156),0)</f>
        <v>0</v>
      </c>
      <c r="W156" s="104">
        <f>IFERROR('RMI-data'!W152/SUMIFS('RMI-data'!W:W,'RMI-data'!$J:$J,$J156,'RMI-data'!$I:$I,$I156),0)</f>
        <v>0</v>
      </c>
      <c r="X156" s="104">
        <f>IFERROR('RMI-data'!X152/SUMIFS('RMI-data'!X:X,'RMI-data'!$J:$J,$J156,'RMI-data'!$I:$I,$I156),0)</f>
        <v>0</v>
      </c>
      <c r="Y156" s="104">
        <f>IFERROR('RMI-data'!Y152/SUMIFS('RMI-data'!Y:Y,'RMI-data'!$J:$J,$J156,'RMI-data'!$I:$I,$I156),0)</f>
        <v>0</v>
      </c>
      <c r="Z156" s="104">
        <f>IFERROR('RMI-data'!Z152/SUMIFS('RMI-data'!Z:Z,'RMI-data'!$J:$J,$J156,'RMI-data'!$I:$I,$I156),0)</f>
        <v>0</v>
      </c>
      <c r="AA156" s="104">
        <f>IFERROR('RMI-data'!AA152/SUMIFS('RMI-data'!AA:AA,'RMI-data'!$J:$J,$J156,'RMI-data'!$I:$I,$I156),0)</f>
        <v>0</v>
      </c>
      <c r="AB156" s="104">
        <f>IFERROR('RMI-data'!AB152/SUMIFS('RMI-data'!AB:AB,'RMI-data'!$J:$J,$J156,'RMI-data'!$I:$I,$I156),0)</f>
        <v>0</v>
      </c>
      <c r="AC156" s="104">
        <f>IFERROR('RMI-data'!AC152/SUMIFS('RMI-data'!AC:AC,'RMI-data'!$J:$J,$J156,'RMI-data'!$I:$I,$I156),0)</f>
        <v>0</v>
      </c>
      <c r="AD156" s="104">
        <f>IFERROR('RMI-data'!AD152/SUMIFS('RMI-data'!AD:AD,'RMI-data'!$J:$J,$J156,'RMI-data'!$I:$I,$I156),0)</f>
        <v>0</v>
      </c>
      <c r="AE156" s="104">
        <f>IFERROR('RMI-data'!AE152/SUMIFS('RMI-data'!AE:AE,'RMI-data'!$J:$J,$J156,'RMI-data'!$I:$I,$I156),0)</f>
        <v>0</v>
      </c>
      <c r="AF156" s="104">
        <f>IFERROR('RMI-data'!AF152/SUMIFS('RMI-data'!AF:AF,'RMI-data'!$J:$J,$J156,'RMI-data'!$I:$I,$I156),0)</f>
        <v>0</v>
      </c>
      <c r="AG156" s="104">
        <f>IFERROR('RMI-data'!AG152/SUMIFS('RMI-data'!AG:AG,'RMI-data'!$J:$J,$J156,'RMI-data'!$I:$I,$I156),0)</f>
        <v>0</v>
      </c>
      <c r="AH156" s="104">
        <f>IFERROR('RMI-data'!AH152/SUMIFS('RMI-data'!AH:AH,'RMI-data'!$J:$J,$J156,'RMI-data'!$I:$I,$I156),0)</f>
        <v>0</v>
      </c>
      <c r="AI156" s="104">
        <f>IFERROR('RMI-data'!AI152/SUMIFS('RMI-data'!AI:AI,'RMI-data'!$J:$J,$J156,'RMI-data'!$I:$I,$I156),0)</f>
        <v>0</v>
      </c>
      <c r="AJ156" s="104">
        <f>IFERROR('RMI-data'!AJ152/SUMIFS('RMI-data'!AJ:AJ,'RMI-data'!$J:$J,$J156,'RMI-data'!$I:$I,$I156),0)</f>
        <v>0</v>
      </c>
      <c r="AK156" s="104">
        <f>IFERROR('RMI-data'!AK152/SUMIFS('RMI-data'!AK:AK,'RMI-data'!$J:$J,$J156,'RMI-data'!$I:$I,$I156),0)</f>
        <v>0</v>
      </c>
      <c r="AL156" s="104">
        <f>IFERROR('RMI-data'!AL152/SUMIFS('RMI-data'!AL:AL,'RMI-data'!$J:$J,$J156,'RMI-data'!$I:$I,$I156),0)</f>
        <v>0</v>
      </c>
      <c r="AM156" s="104">
        <f>IFERROR('RMI-data'!AM152/SUMIFS('RMI-data'!AM:AM,'RMI-data'!$J:$J,$J156,'RMI-data'!$I:$I,$I156),0)</f>
        <v>0</v>
      </c>
      <c r="AN156" s="104">
        <f>IFERROR('RMI-data'!AN152/SUMIFS('RMI-data'!AN:AN,'RMI-data'!$J:$J,$J156,'RMI-data'!$I:$I,$I156),0)</f>
        <v>0</v>
      </c>
      <c r="AO156" s="104">
        <f>IFERROR('RMI-data'!AO152/SUMIFS('RMI-data'!AO:AO,'RMI-data'!$J:$J,$J156,'RMI-data'!$I:$I,$I156),0)</f>
        <v>0</v>
      </c>
      <c r="AP156" s="104">
        <f>IFERROR('RMI-data'!AP152/SUMIFS('RMI-data'!AP:AP,'RMI-data'!$J:$J,$J156,'RMI-data'!$I:$I,$I156),0)</f>
        <v>0</v>
      </c>
    </row>
    <row r="157" spans="1:42" ht="15.75" customHeight="1" x14ac:dyDescent="0.35">
      <c r="A157" s="51"/>
      <c r="B157" s="51"/>
      <c r="C157" s="51"/>
      <c r="D157" s="51"/>
      <c r="E157" s="51"/>
      <c r="F157" s="51"/>
      <c r="G157" s="51"/>
      <c r="H157" s="52" t="str">
        <f t="shared" si="11"/>
        <v>BCEU-commercial-cooling</v>
      </c>
      <c r="I157" s="63" t="s">
        <v>537</v>
      </c>
      <c r="J157" s="18" t="s">
        <v>93</v>
      </c>
      <c r="K157" s="104">
        <f>IFERROR('RMI-data'!K153/SUMIFS('RMI-data'!K:K,'RMI-data'!$J:$J,$J157,'RMI-data'!$I:$I,$I157),0)</f>
        <v>0</v>
      </c>
      <c r="L157" s="104">
        <f>IFERROR('RMI-data'!L153/SUMIFS('RMI-data'!L:L,'RMI-data'!$J:$J,$J157,'RMI-data'!$I:$I,$I157),0)</f>
        <v>0</v>
      </c>
      <c r="M157" s="104">
        <f>IFERROR('RMI-data'!M153/SUMIFS('RMI-data'!M:M,'RMI-data'!$J:$J,$J157,'RMI-data'!$I:$I,$I157),0)</f>
        <v>0</v>
      </c>
      <c r="N157" s="104">
        <f>IFERROR('RMI-data'!N153/SUMIFS('RMI-data'!N:N,'RMI-data'!$J:$J,$J157,'RMI-data'!$I:$I,$I157),0)</f>
        <v>0</v>
      </c>
      <c r="O157" s="104">
        <f>IFERROR('RMI-data'!O153/SUMIFS('RMI-data'!O:O,'RMI-data'!$J:$J,$J157,'RMI-data'!$I:$I,$I157),0)</f>
        <v>0</v>
      </c>
      <c r="P157" s="104">
        <f>IFERROR('RMI-data'!P153/SUMIFS('RMI-data'!P:P,'RMI-data'!$J:$J,$J157,'RMI-data'!$I:$I,$I157),0)</f>
        <v>0</v>
      </c>
      <c r="Q157" s="104">
        <f>IFERROR('RMI-data'!Q153/SUMIFS('RMI-data'!Q:Q,'RMI-data'!$J:$J,$J157,'RMI-data'!$I:$I,$I157),0)</f>
        <v>0</v>
      </c>
      <c r="R157" s="104">
        <f>IFERROR('RMI-data'!R153/SUMIFS('RMI-data'!R:R,'RMI-data'!$J:$J,$J157,'RMI-data'!$I:$I,$I157),0)</f>
        <v>0</v>
      </c>
      <c r="S157" s="104">
        <f>IFERROR('RMI-data'!S153/SUMIFS('RMI-data'!S:S,'RMI-data'!$J:$J,$J157,'RMI-data'!$I:$I,$I157),0)</f>
        <v>0</v>
      </c>
      <c r="T157" s="104">
        <f>IFERROR('RMI-data'!T153/SUMIFS('RMI-data'!T:T,'RMI-data'!$J:$J,$J157,'RMI-data'!$I:$I,$I157),0)</f>
        <v>0</v>
      </c>
      <c r="U157" s="104">
        <f>IFERROR('RMI-data'!U153/SUMIFS('RMI-data'!U:U,'RMI-data'!$J:$J,$J157,'RMI-data'!$I:$I,$I157),0)</f>
        <v>0</v>
      </c>
      <c r="V157" s="104">
        <f>IFERROR('RMI-data'!V153/SUMIFS('RMI-data'!V:V,'RMI-data'!$J:$J,$J157,'RMI-data'!$I:$I,$I157),0)</f>
        <v>0</v>
      </c>
      <c r="W157" s="104">
        <f>IFERROR('RMI-data'!W153/SUMIFS('RMI-data'!W:W,'RMI-data'!$J:$J,$J157,'RMI-data'!$I:$I,$I157),0)</f>
        <v>0</v>
      </c>
      <c r="X157" s="104">
        <f>IFERROR('RMI-data'!X153/SUMIFS('RMI-data'!X:X,'RMI-data'!$J:$J,$J157,'RMI-data'!$I:$I,$I157),0)</f>
        <v>0</v>
      </c>
      <c r="Y157" s="104">
        <f>IFERROR('RMI-data'!Y153/SUMIFS('RMI-data'!Y:Y,'RMI-data'!$J:$J,$J157,'RMI-data'!$I:$I,$I157),0)</f>
        <v>0</v>
      </c>
      <c r="Z157" s="104">
        <f>IFERROR('RMI-data'!Z153/SUMIFS('RMI-data'!Z:Z,'RMI-data'!$J:$J,$J157,'RMI-data'!$I:$I,$I157),0)</f>
        <v>0</v>
      </c>
      <c r="AA157" s="104">
        <f>IFERROR('RMI-data'!AA153/SUMIFS('RMI-data'!AA:AA,'RMI-data'!$J:$J,$J157,'RMI-data'!$I:$I,$I157),0)</f>
        <v>0</v>
      </c>
      <c r="AB157" s="104">
        <f>IFERROR('RMI-data'!AB153/SUMIFS('RMI-data'!AB:AB,'RMI-data'!$J:$J,$J157,'RMI-data'!$I:$I,$I157),0)</f>
        <v>0</v>
      </c>
      <c r="AC157" s="104">
        <f>IFERROR('RMI-data'!AC153/SUMIFS('RMI-data'!AC:AC,'RMI-data'!$J:$J,$J157,'RMI-data'!$I:$I,$I157),0)</f>
        <v>0</v>
      </c>
      <c r="AD157" s="104">
        <f>IFERROR('RMI-data'!AD153/SUMIFS('RMI-data'!AD:AD,'RMI-data'!$J:$J,$J157,'RMI-data'!$I:$I,$I157),0)</f>
        <v>0</v>
      </c>
      <c r="AE157" s="104">
        <f>IFERROR('RMI-data'!AE153/SUMIFS('RMI-data'!AE:AE,'RMI-data'!$J:$J,$J157,'RMI-data'!$I:$I,$I157),0)</f>
        <v>0</v>
      </c>
      <c r="AF157" s="104">
        <f>IFERROR('RMI-data'!AF153/SUMIFS('RMI-data'!AF:AF,'RMI-data'!$J:$J,$J157,'RMI-data'!$I:$I,$I157),0)</f>
        <v>0</v>
      </c>
      <c r="AG157" s="104">
        <f>IFERROR('RMI-data'!AG153/SUMIFS('RMI-data'!AG:AG,'RMI-data'!$J:$J,$J157,'RMI-data'!$I:$I,$I157),0)</f>
        <v>0</v>
      </c>
      <c r="AH157" s="104">
        <f>IFERROR('RMI-data'!AH153/SUMIFS('RMI-data'!AH:AH,'RMI-data'!$J:$J,$J157,'RMI-data'!$I:$I,$I157),0)</f>
        <v>0</v>
      </c>
      <c r="AI157" s="104">
        <f>IFERROR('RMI-data'!AI153/SUMIFS('RMI-data'!AI:AI,'RMI-data'!$J:$J,$J157,'RMI-data'!$I:$I,$I157),0)</f>
        <v>0</v>
      </c>
      <c r="AJ157" s="104">
        <f>IFERROR('RMI-data'!AJ153/SUMIFS('RMI-data'!AJ:AJ,'RMI-data'!$J:$J,$J157,'RMI-data'!$I:$I,$I157),0)</f>
        <v>0</v>
      </c>
      <c r="AK157" s="104">
        <f>IFERROR('RMI-data'!AK153/SUMIFS('RMI-data'!AK:AK,'RMI-data'!$J:$J,$J157,'RMI-data'!$I:$I,$I157),0)</f>
        <v>0</v>
      </c>
      <c r="AL157" s="104">
        <f>IFERROR('RMI-data'!AL153/SUMIFS('RMI-data'!AL:AL,'RMI-data'!$J:$J,$J157,'RMI-data'!$I:$I,$I157),0)</f>
        <v>0</v>
      </c>
      <c r="AM157" s="104">
        <f>IFERROR('RMI-data'!AM153/SUMIFS('RMI-data'!AM:AM,'RMI-data'!$J:$J,$J157,'RMI-data'!$I:$I,$I157),0)</f>
        <v>0</v>
      </c>
      <c r="AN157" s="104">
        <f>IFERROR('RMI-data'!AN153/SUMIFS('RMI-data'!AN:AN,'RMI-data'!$J:$J,$J157,'RMI-data'!$I:$I,$I157),0)</f>
        <v>0</v>
      </c>
      <c r="AO157" s="104">
        <f>IFERROR('RMI-data'!AO153/SUMIFS('RMI-data'!AO:AO,'RMI-data'!$J:$J,$J157,'RMI-data'!$I:$I,$I157),0)</f>
        <v>0</v>
      </c>
      <c r="AP157" s="104">
        <f>IFERROR('RMI-data'!AP153/SUMIFS('RMI-data'!AP:AP,'RMI-data'!$J:$J,$J157,'RMI-data'!$I:$I,$I157),0)</f>
        <v>0</v>
      </c>
    </row>
    <row r="158" spans="1:42" ht="15.75" customHeight="1" x14ac:dyDescent="0.35">
      <c r="A158" s="51"/>
      <c r="B158" s="51"/>
      <c r="C158" s="51"/>
      <c r="D158" s="51"/>
      <c r="E158" s="51"/>
      <c r="F158" s="51"/>
      <c r="G158" s="51"/>
      <c r="H158" s="52" t="str">
        <f t="shared" si="11"/>
        <v>BCEU-commercial-cooling</v>
      </c>
      <c r="I158" s="63" t="s">
        <v>537</v>
      </c>
      <c r="J158" s="18" t="s">
        <v>94</v>
      </c>
      <c r="K158" s="104">
        <f>IFERROR('RMI-data'!K154/SUMIFS('RMI-data'!K:K,'RMI-data'!$J:$J,$J158,'RMI-data'!$I:$I,$I158),0)</f>
        <v>0</v>
      </c>
      <c r="L158" s="104">
        <f>IFERROR('RMI-data'!L154/SUMIFS('RMI-data'!L:L,'RMI-data'!$J:$J,$J158,'RMI-data'!$I:$I,$I158),0)</f>
        <v>0</v>
      </c>
      <c r="M158" s="104">
        <f>IFERROR('RMI-data'!M154/SUMIFS('RMI-data'!M:M,'RMI-data'!$J:$J,$J158,'RMI-data'!$I:$I,$I158),0)</f>
        <v>0</v>
      </c>
      <c r="N158" s="104">
        <f>IFERROR('RMI-data'!N154/SUMIFS('RMI-data'!N:N,'RMI-data'!$J:$J,$J158,'RMI-data'!$I:$I,$I158),0)</f>
        <v>0</v>
      </c>
      <c r="O158" s="104">
        <f>IFERROR('RMI-data'!O154/SUMIFS('RMI-data'!O:O,'RMI-data'!$J:$J,$J158,'RMI-data'!$I:$I,$I158),0)</f>
        <v>0</v>
      </c>
      <c r="P158" s="104">
        <f>IFERROR('RMI-data'!P154/SUMIFS('RMI-data'!P:P,'RMI-data'!$J:$J,$J158,'RMI-data'!$I:$I,$I158),0)</f>
        <v>0</v>
      </c>
      <c r="Q158" s="104">
        <f>IFERROR('RMI-data'!Q154/SUMIFS('RMI-data'!Q:Q,'RMI-data'!$J:$J,$J158,'RMI-data'!$I:$I,$I158),0)</f>
        <v>0</v>
      </c>
      <c r="R158" s="104">
        <f>IFERROR('RMI-data'!R154/SUMIFS('RMI-data'!R:R,'RMI-data'!$J:$J,$J158,'RMI-data'!$I:$I,$I158),0)</f>
        <v>0</v>
      </c>
      <c r="S158" s="104">
        <f>IFERROR('RMI-data'!S154/SUMIFS('RMI-data'!S:S,'RMI-data'!$J:$J,$J158,'RMI-data'!$I:$I,$I158),0)</f>
        <v>0</v>
      </c>
      <c r="T158" s="104">
        <f>IFERROR('RMI-data'!T154/SUMIFS('RMI-data'!T:T,'RMI-data'!$J:$J,$J158,'RMI-data'!$I:$I,$I158),0)</f>
        <v>0</v>
      </c>
      <c r="U158" s="104">
        <f>IFERROR('RMI-data'!U154/SUMIFS('RMI-data'!U:U,'RMI-data'!$J:$J,$J158,'RMI-data'!$I:$I,$I158),0)</f>
        <v>0</v>
      </c>
      <c r="V158" s="104">
        <f>IFERROR('RMI-data'!V154/SUMIFS('RMI-data'!V:V,'RMI-data'!$J:$J,$J158,'RMI-data'!$I:$I,$I158),0)</f>
        <v>0</v>
      </c>
      <c r="W158" s="104">
        <f>IFERROR('RMI-data'!W154/SUMIFS('RMI-data'!W:W,'RMI-data'!$J:$J,$J158,'RMI-data'!$I:$I,$I158),0)</f>
        <v>0</v>
      </c>
      <c r="X158" s="104">
        <f>IFERROR('RMI-data'!X154/SUMIFS('RMI-data'!X:X,'RMI-data'!$J:$J,$J158,'RMI-data'!$I:$I,$I158),0)</f>
        <v>0</v>
      </c>
      <c r="Y158" s="104">
        <f>IFERROR('RMI-data'!Y154/SUMIFS('RMI-data'!Y:Y,'RMI-data'!$J:$J,$J158,'RMI-data'!$I:$I,$I158),0)</f>
        <v>0</v>
      </c>
      <c r="Z158" s="104">
        <f>IFERROR('RMI-data'!Z154/SUMIFS('RMI-data'!Z:Z,'RMI-data'!$J:$J,$J158,'RMI-data'!$I:$I,$I158),0)</f>
        <v>0</v>
      </c>
      <c r="AA158" s="104">
        <f>IFERROR('RMI-data'!AA154/SUMIFS('RMI-data'!AA:AA,'RMI-data'!$J:$J,$J158,'RMI-data'!$I:$I,$I158),0)</f>
        <v>0</v>
      </c>
      <c r="AB158" s="104">
        <f>IFERROR('RMI-data'!AB154/SUMIFS('RMI-data'!AB:AB,'RMI-data'!$J:$J,$J158,'RMI-data'!$I:$I,$I158),0)</f>
        <v>0</v>
      </c>
      <c r="AC158" s="104">
        <f>IFERROR('RMI-data'!AC154/SUMIFS('RMI-data'!AC:AC,'RMI-data'!$J:$J,$J158,'RMI-data'!$I:$I,$I158),0)</f>
        <v>0</v>
      </c>
      <c r="AD158" s="104">
        <f>IFERROR('RMI-data'!AD154/SUMIFS('RMI-data'!AD:AD,'RMI-data'!$J:$J,$J158,'RMI-data'!$I:$I,$I158),0)</f>
        <v>0</v>
      </c>
      <c r="AE158" s="104">
        <f>IFERROR('RMI-data'!AE154/SUMIFS('RMI-data'!AE:AE,'RMI-data'!$J:$J,$J158,'RMI-data'!$I:$I,$I158),0)</f>
        <v>0</v>
      </c>
      <c r="AF158" s="104">
        <f>IFERROR('RMI-data'!AF154/SUMIFS('RMI-data'!AF:AF,'RMI-data'!$J:$J,$J158,'RMI-data'!$I:$I,$I158),0)</f>
        <v>0</v>
      </c>
      <c r="AG158" s="104">
        <f>IFERROR('RMI-data'!AG154/SUMIFS('RMI-data'!AG:AG,'RMI-data'!$J:$J,$J158,'RMI-data'!$I:$I,$I158),0)</f>
        <v>0</v>
      </c>
      <c r="AH158" s="104">
        <f>IFERROR('RMI-data'!AH154/SUMIFS('RMI-data'!AH:AH,'RMI-data'!$J:$J,$J158,'RMI-data'!$I:$I,$I158),0)</f>
        <v>0</v>
      </c>
      <c r="AI158" s="104">
        <f>IFERROR('RMI-data'!AI154/SUMIFS('RMI-data'!AI:AI,'RMI-data'!$J:$J,$J158,'RMI-data'!$I:$I,$I158),0)</f>
        <v>0</v>
      </c>
      <c r="AJ158" s="104">
        <f>IFERROR('RMI-data'!AJ154/SUMIFS('RMI-data'!AJ:AJ,'RMI-data'!$J:$J,$J158,'RMI-data'!$I:$I,$I158),0)</f>
        <v>0</v>
      </c>
      <c r="AK158" s="104">
        <f>IFERROR('RMI-data'!AK154/SUMIFS('RMI-data'!AK:AK,'RMI-data'!$J:$J,$J158,'RMI-data'!$I:$I,$I158),0)</f>
        <v>0</v>
      </c>
      <c r="AL158" s="104">
        <f>IFERROR('RMI-data'!AL154/SUMIFS('RMI-data'!AL:AL,'RMI-data'!$J:$J,$J158,'RMI-data'!$I:$I,$I158),0)</f>
        <v>0</v>
      </c>
      <c r="AM158" s="104">
        <f>IFERROR('RMI-data'!AM154/SUMIFS('RMI-data'!AM:AM,'RMI-data'!$J:$J,$J158,'RMI-data'!$I:$I,$I158),0)</f>
        <v>0</v>
      </c>
      <c r="AN158" s="104">
        <f>IFERROR('RMI-data'!AN154/SUMIFS('RMI-data'!AN:AN,'RMI-data'!$J:$J,$J158,'RMI-data'!$I:$I,$I158),0)</f>
        <v>0</v>
      </c>
      <c r="AO158" s="104">
        <f>IFERROR('RMI-data'!AO154/SUMIFS('RMI-data'!AO:AO,'RMI-data'!$J:$J,$J158,'RMI-data'!$I:$I,$I158),0)</f>
        <v>0</v>
      </c>
      <c r="AP158" s="104">
        <f>IFERROR('RMI-data'!AP154/SUMIFS('RMI-data'!AP:AP,'RMI-data'!$J:$J,$J158,'RMI-data'!$I:$I,$I158),0)</f>
        <v>0</v>
      </c>
    </row>
    <row r="159" spans="1:42" ht="15.75" customHeight="1" x14ac:dyDescent="0.35">
      <c r="A159" s="51"/>
      <c r="B159" s="51"/>
      <c r="C159" s="51"/>
      <c r="D159" s="51"/>
      <c r="E159" s="51"/>
      <c r="F159" s="51"/>
      <c r="G159" s="51"/>
      <c r="H159" s="52" t="str">
        <f t="shared" si="11"/>
        <v>BCEU-commercial-cooling</v>
      </c>
      <c r="I159" s="63" t="s">
        <v>537</v>
      </c>
      <c r="J159" s="18" t="s">
        <v>95</v>
      </c>
      <c r="K159" s="104">
        <f>IFERROR('RMI-data'!K155/SUMIFS('RMI-data'!K:K,'RMI-data'!$J:$J,$J159,'RMI-data'!$I:$I,$I159),0)</f>
        <v>0</v>
      </c>
      <c r="L159" s="104">
        <f>IFERROR('RMI-data'!L155/SUMIFS('RMI-data'!L:L,'RMI-data'!$J:$J,$J159,'RMI-data'!$I:$I,$I159),0)</f>
        <v>0</v>
      </c>
      <c r="M159" s="104">
        <f>IFERROR('RMI-data'!M155/SUMIFS('RMI-data'!M:M,'RMI-data'!$J:$J,$J159,'RMI-data'!$I:$I,$I159),0)</f>
        <v>0</v>
      </c>
      <c r="N159" s="104">
        <f>IFERROR('RMI-data'!N155/SUMIFS('RMI-data'!N:N,'RMI-data'!$J:$J,$J159,'RMI-data'!$I:$I,$I159),0)</f>
        <v>0</v>
      </c>
      <c r="O159" s="104">
        <f>IFERROR('RMI-data'!O155/SUMIFS('RMI-data'!O:O,'RMI-data'!$J:$J,$J159,'RMI-data'!$I:$I,$I159),0)</f>
        <v>0</v>
      </c>
      <c r="P159" s="104">
        <f>IFERROR('RMI-data'!P155/SUMIFS('RMI-data'!P:P,'RMI-data'!$J:$J,$J159,'RMI-data'!$I:$I,$I159),0)</f>
        <v>0</v>
      </c>
      <c r="Q159" s="104">
        <f>IFERROR('RMI-data'!Q155/SUMIFS('RMI-data'!Q:Q,'RMI-data'!$J:$J,$J159,'RMI-data'!$I:$I,$I159),0)</f>
        <v>0</v>
      </c>
      <c r="R159" s="104">
        <f>IFERROR('RMI-data'!R155/SUMIFS('RMI-data'!R:R,'RMI-data'!$J:$J,$J159,'RMI-data'!$I:$I,$I159),0)</f>
        <v>0</v>
      </c>
      <c r="S159" s="104">
        <f>IFERROR('RMI-data'!S155/SUMIFS('RMI-data'!S:S,'RMI-data'!$J:$J,$J159,'RMI-data'!$I:$I,$I159),0)</f>
        <v>0</v>
      </c>
      <c r="T159" s="104">
        <f>IFERROR('RMI-data'!T155/SUMIFS('RMI-data'!T:T,'RMI-data'!$J:$J,$J159,'RMI-data'!$I:$I,$I159),0)</f>
        <v>0</v>
      </c>
      <c r="U159" s="104">
        <f>IFERROR('RMI-data'!U155/SUMIFS('RMI-data'!U:U,'RMI-data'!$J:$J,$J159,'RMI-data'!$I:$I,$I159),0)</f>
        <v>0</v>
      </c>
      <c r="V159" s="104">
        <f>IFERROR('RMI-data'!V155/SUMIFS('RMI-data'!V:V,'RMI-data'!$J:$J,$J159,'RMI-data'!$I:$I,$I159),0)</f>
        <v>0</v>
      </c>
      <c r="W159" s="104">
        <f>IFERROR('RMI-data'!W155/SUMIFS('RMI-data'!W:W,'RMI-data'!$J:$J,$J159,'RMI-data'!$I:$I,$I159),0)</f>
        <v>0</v>
      </c>
      <c r="X159" s="104">
        <f>IFERROR('RMI-data'!X155/SUMIFS('RMI-data'!X:X,'RMI-data'!$J:$J,$J159,'RMI-data'!$I:$I,$I159),0)</f>
        <v>0</v>
      </c>
      <c r="Y159" s="104">
        <f>IFERROR('RMI-data'!Y155/SUMIFS('RMI-data'!Y:Y,'RMI-data'!$J:$J,$J159,'RMI-data'!$I:$I,$I159),0)</f>
        <v>0</v>
      </c>
      <c r="Z159" s="104">
        <f>IFERROR('RMI-data'!Z155/SUMIFS('RMI-data'!Z:Z,'RMI-data'!$J:$J,$J159,'RMI-data'!$I:$I,$I159),0)</f>
        <v>0</v>
      </c>
      <c r="AA159" s="104">
        <f>IFERROR('RMI-data'!AA155/SUMIFS('RMI-data'!AA:AA,'RMI-data'!$J:$J,$J159,'RMI-data'!$I:$I,$I159),0)</f>
        <v>0</v>
      </c>
      <c r="AB159" s="104">
        <f>IFERROR('RMI-data'!AB155/SUMIFS('RMI-data'!AB:AB,'RMI-data'!$J:$J,$J159,'RMI-data'!$I:$I,$I159),0)</f>
        <v>0</v>
      </c>
      <c r="AC159" s="104">
        <f>IFERROR('RMI-data'!AC155/SUMIFS('RMI-data'!AC:AC,'RMI-data'!$J:$J,$J159,'RMI-data'!$I:$I,$I159),0)</f>
        <v>0</v>
      </c>
      <c r="AD159" s="104">
        <f>IFERROR('RMI-data'!AD155/SUMIFS('RMI-data'!AD:AD,'RMI-data'!$J:$J,$J159,'RMI-data'!$I:$I,$I159),0)</f>
        <v>0</v>
      </c>
      <c r="AE159" s="104">
        <f>IFERROR('RMI-data'!AE155/SUMIFS('RMI-data'!AE:AE,'RMI-data'!$J:$J,$J159,'RMI-data'!$I:$I,$I159),0)</f>
        <v>0</v>
      </c>
      <c r="AF159" s="104">
        <f>IFERROR('RMI-data'!AF155/SUMIFS('RMI-data'!AF:AF,'RMI-data'!$J:$J,$J159,'RMI-data'!$I:$I,$I159),0)</f>
        <v>0</v>
      </c>
      <c r="AG159" s="104">
        <f>IFERROR('RMI-data'!AG155/SUMIFS('RMI-data'!AG:AG,'RMI-data'!$J:$J,$J159,'RMI-data'!$I:$I,$I159),0)</f>
        <v>0</v>
      </c>
      <c r="AH159" s="104">
        <f>IFERROR('RMI-data'!AH155/SUMIFS('RMI-data'!AH:AH,'RMI-data'!$J:$J,$J159,'RMI-data'!$I:$I,$I159),0)</f>
        <v>0</v>
      </c>
      <c r="AI159" s="104">
        <f>IFERROR('RMI-data'!AI155/SUMIFS('RMI-data'!AI:AI,'RMI-data'!$J:$J,$J159,'RMI-data'!$I:$I,$I159),0)</f>
        <v>0</v>
      </c>
      <c r="AJ159" s="104">
        <f>IFERROR('RMI-data'!AJ155/SUMIFS('RMI-data'!AJ:AJ,'RMI-data'!$J:$J,$J159,'RMI-data'!$I:$I,$I159),0)</f>
        <v>0</v>
      </c>
      <c r="AK159" s="104">
        <f>IFERROR('RMI-data'!AK155/SUMIFS('RMI-data'!AK:AK,'RMI-data'!$J:$J,$J159,'RMI-data'!$I:$I,$I159),0)</f>
        <v>0</v>
      </c>
      <c r="AL159" s="104">
        <f>IFERROR('RMI-data'!AL155/SUMIFS('RMI-data'!AL:AL,'RMI-data'!$J:$J,$J159,'RMI-data'!$I:$I,$I159),0)</f>
        <v>0</v>
      </c>
      <c r="AM159" s="104">
        <f>IFERROR('RMI-data'!AM155/SUMIFS('RMI-data'!AM:AM,'RMI-data'!$J:$J,$J159,'RMI-data'!$I:$I,$I159),0)</f>
        <v>0</v>
      </c>
      <c r="AN159" s="104">
        <f>IFERROR('RMI-data'!AN155/SUMIFS('RMI-data'!AN:AN,'RMI-data'!$J:$J,$J159,'RMI-data'!$I:$I,$I159),0)</f>
        <v>0</v>
      </c>
      <c r="AO159" s="104">
        <f>IFERROR('RMI-data'!AO155/SUMIFS('RMI-data'!AO:AO,'RMI-data'!$J:$J,$J159,'RMI-data'!$I:$I,$I159),0)</f>
        <v>0</v>
      </c>
      <c r="AP159" s="104">
        <f>IFERROR('RMI-data'!AP155/SUMIFS('RMI-data'!AP:AP,'RMI-data'!$J:$J,$J159,'RMI-data'!$I:$I,$I159),0)</f>
        <v>0</v>
      </c>
    </row>
    <row r="160" spans="1:42" ht="15.75" customHeight="1" x14ac:dyDescent="0.35">
      <c r="A160" s="51"/>
      <c r="B160" s="51"/>
      <c r="C160" s="51"/>
      <c r="D160" s="51"/>
      <c r="E160" s="51"/>
      <c r="F160" s="51"/>
      <c r="G160" s="51"/>
      <c r="H160" s="52" t="str">
        <f t="shared" si="11"/>
        <v>BCEU-commercial-cooling</v>
      </c>
      <c r="I160" s="63" t="s">
        <v>537</v>
      </c>
      <c r="J160" s="18" t="s">
        <v>96</v>
      </c>
      <c r="K160" s="104">
        <f>IFERROR('RMI-data'!K156/SUMIFS('RMI-data'!K:K,'RMI-data'!$J:$J,$J160,'RMI-data'!$I:$I,$I160),0)</f>
        <v>0</v>
      </c>
      <c r="L160" s="104">
        <f>IFERROR('RMI-data'!L156/SUMIFS('RMI-data'!L:L,'RMI-data'!$J:$J,$J160,'RMI-data'!$I:$I,$I160),0)</f>
        <v>0</v>
      </c>
      <c r="M160" s="104">
        <f>IFERROR('RMI-data'!M156/SUMIFS('RMI-data'!M:M,'RMI-data'!$J:$J,$J160,'RMI-data'!$I:$I,$I160),0)</f>
        <v>0</v>
      </c>
      <c r="N160" s="104">
        <f>IFERROR('RMI-data'!N156/SUMIFS('RMI-data'!N:N,'RMI-data'!$J:$J,$J160,'RMI-data'!$I:$I,$I160),0)</f>
        <v>0</v>
      </c>
      <c r="O160" s="104">
        <f>IFERROR('RMI-data'!O156/SUMIFS('RMI-data'!O:O,'RMI-data'!$J:$J,$J160,'RMI-data'!$I:$I,$I160),0)</f>
        <v>0</v>
      </c>
      <c r="P160" s="104">
        <f>IFERROR('RMI-data'!P156/SUMIFS('RMI-data'!P:P,'RMI-data'!$J:$J,$J160,'RMI-data'!$I:$I,$I160),0)</f>
        <v>0</v>
      </c>
      <c r="Q160" s="104">
        <f>IFERROR('RMI-data'!Q156/SUMIFS('RMI-data'!Q:Q,'RMI-data'!$J:$J,$J160,'RMI-data'!$I:$I,$I160),0)</f>
        <v>0</v>
      </c>
      <c r="R160" s="104">
        <f>IFERROR('RMI-data'!R156/SUMIFS('RMI-data'!R:R,'RMI-data'!$J:$J,$J160,'RMI-data'!$I:$I,$I160),0)</f>
        <v>0</v>
      </c>
      <c r="S160" s="104">
        <f>IFERROR('RMI-data'!S156/SUMIFS('RMI-data'!S:S,'RMI-data'!$J:$J,$J160,'RMI-data'!$I:$I,$I160),0)</f>
        <v>0</v>
      </c>
      <c r="T160" s="104">
        <f>IFERROR('RMI-data'!T156/SUMIFS('RMI-data'!T:T,'RMI-data'!$J:$J,$J160,'RMI-data'!$I:$I,$I160),0)</f>
        <v>0</v>
      </c>
      <c r="U160" s="104">
        <f>IFERROR('RMI-data'!U156/SUMIFS('RMI-data'!U:U,'RMI-data'!$J:$J,$J160,'RMI-data'!$I:$I,$I160),0)</f>
        <v>0</v>
      </c>
      <c r="V160" s="104">
        <f>IFERROR('RMI-data'!V156/SUMIFS('RMI-data'!V:V,'RMI-data'!$J:$J,$J160,'RMI-data'!$I:$I,$I160),0)</f>
        <v>0</v>
      </c>
      <c r="W160" s="104">
        <f>IFERROR('RMI-data'!W156/SUMIFS('RMI-data'!W:W,'RMI-data'!$J:$J,$J160,'RMI-data'!$I:$I,$I160),0)</f>
        <v>0</v>
      </c>
      <c r="X160" s="104">
        <f>IFERROR('RMI-data'!X156/SUMIFS('RMI-data'!X:X,'RMI-data'!$J:$J,$J160,'RMI-data'!$I:$I,$I160),0)</f>
        <v>0</v>
      </c>
      <c r="Y160" s="104">
        <f>IFERROR('RMI-data'!Y156/SUMIFS('RMI-data'!Y:Y,'RMI-data'!$J:$J,$J160,'RMI-data'!$I:$I,$I160),0)</f>
        <v>0</v>
      </c>
      <c r="Z160" s="104">
        <f>IFERROR('RMI-data'!Z156/SUMIFS('RMI-data'!Z:Z,'RMI-data'!$J:$J,$J160,'RMI-data'!$I:$I,$I160),0)</f>
        <v>0</v>
      </c>
      <c r="AA160" s="104">
        <f>IFERROR('RMI-data'!AA156/SUMIFS('RMI-data'!AA:AA,'RMI-data'!$J:$J,$J160,'RMI-data'!$I:$I,$I160),0)</f>
        <v>0</v>
      </c>
      <c r="AB160" s="104">
        <f>IFERROR('RMI-data'!AB156/SUMIFS('RMI-data'!AB:AB,'RMI-data'!$J:$J,$J160,'RMI-data'!$I:$I,$I160),0)</f>
        <v>0</v>
      </c>
      <c r="AC160" s="104">
        <f>IFERROR('RMI-data'!AC156/SUMIFS('RMI-data'!AC:AC,'RMI-data'!$J:$J,$J160,'RMI-data'!$I:$I,$I160),0)</f>
        <v>0</v>
      </c>
      <c r="AD160" s="104">
        <f>IFERROR('RMI-data'!AD156/SUMIFS('RMI-data'!AD:AD,'RMI-data'!$J:$J,$J160,'RMI-data'!$I:$I,$I160),0)</f>
        <v>0</v>
      </c>
      <c r="AE160" s="104">
        <f>IFERROR('RMI-data'!AE156/SUMIFS('RMI-data'!AE:AE,'RMI-data'!$J:$J,$J160,'RMI-data'!$I:$I,$I160),0)</f>
        <v>0</v>
      </c>
      <c r="AF160" s="104">
        <f>IFERROR('RMI-data'!AF156/SUMIFS('RMI-data'!AF:AF,'RMI-data'!$J:$J,$J160,'RMI-data'!$I:$I,$I160),0)</f>
        <v>0</v>
      </c>
      <c r="AG160" s="104">
        <f>IFERROR('RMI-data'!AG156/SUMIFS('RMI-data'!AG:AG,'RMI-data'!$J:$J,$J160,'RMI-data'!$I:$I,$I160),0)</f>
        <v>0</v>
      </c>
      <c r="AH160" s="104">
        <f>IFERROR('RMI-data'!AH156/SUMIFS('RMI-data'!AH:AH,'RMI-data'!$J:$J,$J160,'RMI-data'!$I:$I,$I160),0)</f>
        <v>0</v>
      </c>
      <c r="AI160" s="104">
        <f>IFERROR('RMI-data'!AI156/SUMIFS('RMI-data'!AI:AI,'RMI-data'!$J:$J,$J160,'RMI-data'!$I:$I,$I160),0)</f>
        <v>0</v>
      </c>
      <c r="AJ160" s="104">
        <f>IFERROR('RMI-data'!AJ156/SUMIFS('RMI-data'!AJ:AJ,'RMI-data'!$J:$J,$J160,'RMI-data'!$I:$I,$I160),0)</f>
        <v>0</v>
      </c>
      <c r="AK160" s="104">
        <f>IFERROR('RMI-data'!AK156/SUMIFS('RMI-data'!AK:AK,'RMI-data'!$J:$J,$J160,'RMI-data'!$I:$I,$I160),0)</f>
        <v>0</v>
      </c>
      <c r="AL160" s="104">
        <f>IFERROR('RMI-data'!AL156/SUMIFS('RMI-data'!AL:AL,'RMI-data'!$J:$J,$J160,'RMI-data'!$I:$I,$I160),0)</f>
        <v>0</v>
      </c>
      <c r="AM160" s="104">
        <f>IFERROR('RMI-data'!AM156/SUMIFS('RMI-data'!AM:AM,'RMI-data'!$J:$J,$J160,'RMI-data'!$I:$I,$I160),0)</f>
        <v>0</v>
      </c>
      <c r="AN160" s="104">
        <f>IFERROR('RMI-data'!AN156/SUMIFS('RMI-data'!AN:AN,'RMI-data'!$J:$J,$J160,'RMI-data'!$I:$I,$I160),0)</f>
        <v>0</v>
      </c>
      <c r="AO160" s="104">
        <f>IFERROR('RMI-data'!AO156/SUMIFS('RMI-data'!AO:AO,'RMI-data'!$J:$J,$J160,'RMI-data'!$I:$I,$I160),0)</f>
        <v>0</v>
      </c>
      <c r="AP160" s="104">
        <f>IFERROR('RMI-data'!AP156/SUMIFS('RMI-data'!AP:AP,'RMI-data'!$J:$J,$J160,'RMI-data'!$I:$I,$I160),0)</f>
        <v>0</v>
      </c>
    </row>
    <row r="161" spans="1:42" ht="15.75" customHeight="1" x14ac:dyDescent="0.35">
      <c r="A161" s="51"/>
      <c r="B161" s="51"/>
      <c r="C161" s="51"/>
      <c r="D161" s="51"/>
      <c r="E161" s="51"/>
      <c r="F161" s="51"/>
      <c r="G161" s="51"/>
      <c r="H161" s="51"/>
      <c r="I161" s="63" t="s">
        <v>537</v>
      </c>
      <c r="J161" s="51"/>
      <c r="K161" s="51"/>
      <c r="L161" s="51"/>
      <c r="M161" s="51"/>
      <c r="N161" s="51"/>
      <c r="AO161" s="51"/>
      <c r="AP161" s="51"/>
    </row>
    <row r="162" spans="1:42" ht="15.75" customHeight="1" x14ac:dyDescent="0.35">
      <c r="A162" s="51"/>
      <c r="B162" s="51"/>
      <c r="C162" s="51"/>
      <c r="D162" s="51"/>
      <c r="E162" s="51"/>
      <c r="F162" s="51"/>
      <c r="G162" s="51"/>
      <c r="H162" s="18" t="s">
        <v>519</v>
      </c>
      <c r="I162" s="63" t="s">
        <v>537</v>
      </c>
      <c r="J162" s="51"/>
      <c r="K162" s="51"/>
      <c r="L162" s="51"/>
      <c r="M162" s="51"/>
      <c r="N162" s="51"/>
      <c r="AO162" s="51"/>
      <c r="AP162" s="51"/>
    </row>
    <row r="163" spans="1:42" ht="15.75" customHeight="1" x14ac:dyDescent="0.35">
      <c r="A163" s="51"/>
      <c r="B163" s="51"/>
      <c r="C163" s="51"/>
      <c r="D163" s="51"/>
      <c r="E163" s="51"/>
      <c r="F163" s="51"/>
      <c r="G163" s="51"/>
      <c r="H163" s="52" t="str">
        <f t="shared" ref="H163:H173" si="12">H162</f>
        <v>BCEU-commercial-lighting</v>
      </c>
      <c r="I163" s="63" t="s">
        <v>537</v>
      </c>
      <c r="J163" s="18" t="s">
        <v>1</v>
      </c>
      <c r="K163" s="18">
        <v>2019</v>
      </c>
      <c r="L163" s="18">
        <v>2020</v>
      </c>
      <c r="M163" s="18">
        <v>2021</v>
      </c>
      <c r="N163" s="18">
        <v>2022</v>
      </c>
      <c r="O163" s="18">
        <v>2023</v>
      </c>
      <c r="P163" s="18">
        <v>2024</v>
      </c>
      <c r="Q163" s="18">
        <v>2025</v>
      </c>
      <c r="R163" s="18">
        <v>2026</v>
      </c>
      <c r="S163" s="18">
        <v>2027</v>
      </c>
      <c r="T163" s="18">
        <v>2028</v>
      </c>
      <c r="U163" s="18">
        <v>2029</v>
      </c>
      <c r="V163" s="18">
        <v>2030</v>
      </c>
      <c r="W163" s="18">
        <v>2031</v>
      </c>
      <c r="X163" s="18">
        <v>2032</v>
      </c>
      <c r="Y163" s="18">
        <v>2033</v>
      </c>
      <c r="Z163" s="18">
        <v>2034</v>
      </c>
      <c r="AA163" s="18">
        <v>2035</v>
      </c>
      <c r="AB163" s="18">
        <v>2036</v>
      </c>
      <c r="AC163" s="18">
        <v>2037</v>
      </c>
      <c r="AD163" s="18">
        <v>2038</v>
      </c>
      <c r="AE163" s="18">
        <v>2039</v>
      </c>
      <c r="AF163" s="18">
        <v>2040</v>
      </c>
      <c r="AG163" s="18">
        <v>2041</v>
      </c>
      <c r="AH163" s="18">
        <v>2042</v>
      </c>
      <c r="AI163" s="18">
        <v>2043</v>
      </c>
      <c r="AJ163" s="18">
        <v>2044</v>
      </c>
      <c r="AK163" s="18">
        <v>2045</v>
      </c>
      <c r="AL163" s="18">
        <v>2046</v>
      </c>
      <c r="AM163" s="18">
        <v>2047</v>
      </c>
      <c r="AN163" s="18">
        <v>2048</v>
      </c>
      <c r="AO163" s="18">
        <v>2049</v>
      </c>
      <c r="AP163" s="18">
        <v>2050</v>
      </c>
    </row>
    <row r="164" spans="1:42" ht="15.75" customHeight="1" x14ac:dyDescent="0.35">
      <c r="A164" s="51"/>
      <c r="B164" s="51"/>
      <c r="C164" s="51"/>
      <c r="D164" s="51"/>
      <c r="E164" s="51"/>
      <c r="F164" s="51"/>
      <c r="G164" s="51"/>
      <c r="H164" s="52" t="str">
        <f t="shared" si="12"/>
        <v>BCEU-commercial-lighting</v>
      </c>
      <c r="I164" s="63" t="s">
        <v>537</v>
      </c>
      <c r="J164" s="18" t="s">
        <v>2</v>
      </c>
      <c r="K164" s="104">
        <f>IFERROR('RMI-data'!K160/SUMIFS('RMI-data'!K:K,'RMI-data'!$J:$J,$J164,'RMI-data'!$I:$I,$I164),0)</f>
        <v>9.9364569210627446E-2</v>
      </c>
      <c r="L164" s="104">
        <f>IFERROR('RMI-data'!L160/SUMIFS('RMI-data'!L:L,'RMI-data'!$J:$J,$J164,'RMI-data'!$I:$I,$I164),0)</f>
        <v>9.8570160264918202E-2</v>
      </c>
      <c r="M164" s="104">
        <f>IFERROR('RMI-data'!M160/SUMIFS('RMI-data'!M:M,'RMI-data'!$J:$J,$J164,'RMI-data'!$I:$I,$I164),0)</f>
        <v>9.6510274258187881E-2</v>
      </c>
      <c r="N164" s="104">
        <f>IFERROR('RMI-data'!N160/SUMIFS('RMI-data'!N:N,'RMI-data'!$J:$J,$J164,'RMI-data'!$I:$I,$I164),0)</f>
        <v>9.2421937331269591E-2</v>
      </c>
      <c r="O164" s="104">
        <f>IFERROR('RMI-data'!O160/SUMIFS('RMI-data'!O:O,'RMI-data'!$J:$J,$J164,'RMI-data'!$I:$I,$I164),0)</f>
        <v>8.6961988789461819E-2</v>
      </c>
      <c r="P164" s="104">
        <f>IFERROR('RMI-data'!P160/SUMIFS('RMI-data'!P:P,'RMI-data'!$J:$J,$J164,'RMI-data'!$I:$I,$I164),0)</f>
        <v>8.1308840912399483E-2</v>
      </c>
      <c r="Q164" s="104">
        <f>IFERROR('RMI-data'!Q160/SUMIFS('RMI-data'!Q:Q,'RMI-data'!$J:$J,$J164,'RMI-data'!$I:$I,$I164),0)</f>
        <v>7.6084020061761709E-2</v>
      </c>
      <c r="R164" s="104">
        <f>IFERROR('RMI-data'!R160/SUMIFS('RMI-data'!R:R,'RMI-data'!$J:$J,$J164,'RMI-data'!$I:$I,$I164),0)</f>
        <v>7.1200960837293575E-2</v>
      </c>
      <c r="S164" s="104">
        <f>IFERROR('RMI-data'!S160/SUMIFS('RMI-data'!S:S,'RMI-data'!$J:$J,$J164,'RMI-data'!$I:$I,$I164),0)</f>
        <v>6.6682152431276051E-2</v>
      </c>
      <c r="T164" s="104">
        <f>IFERROR('RMI-data'!T160/SUMIFS('RMI-data'!T:T,'RMI-data'!$J:$J,$J164,'RMI-data'!$I:$I,$I164),0)</f>
        <v>6.2586209039388691E-2</v>
      </c>
      <c r="U164" s="104">
        <f>IFERROR('RMI-data'!U160/SUMIFS('RMI-data'!U:U,'RMI-data'!$J:$J,$J164,'RMI-data'!$I:$I,$I164),0)</f>
        <v>5.8874877771735452E-2</v>
      </c>
      <c r="V164" s="104">
        <f>IFERROR('RMI-data'!V160/SUMIFS('RMI-data'!V:V,'RMI-data'!$J:$J,$J164,'RMI-data'!$I:$I,$I164),0)</f>
        <v>5.5591225618229052E-2</v>
      </c>
      <c r="W164" s="104">
        <f>IFERROR('RMI-data'!W160/SUMIFS('RMI-data'!W:W,'RMI-data'!$J:$J,$J164,'RMI-data'!$I:$I,$I164),0)</f>
        <v>5.2721439062978527E-2</v>
      </c>
      <c r="X164" s="104">
        <f>IFERROR('RMI-data'!X160/SUMIFS('RMI-data'!X:X,'RMI-data'!$J:$J,$J164,'RMI-data'!$I:$I,$I164),0)</f>
        <v>5.0220772679791019E-2</v>
      </c>
      <c r="Y164" s="104">
        <f>IFERROR('RMI-data'!Y160/SUMIFS('RMI-data'!Y:Y,'RMI-data'!$J:$J,$J164,'RMI-data'!$I:$I,$I164),0)</f>
        <v>4.7995778845217572E-2</v>
      </c>
      <c r="Z164" s="104">
        <f>IFERROR('RMI-data'!Z160/SUMIFS('RMI-data'!Z:Z,'RMI-data'!$J:$J,$J164,'RMI-data'!$I:$I,$I164),0)</f>
        <v>4.5952745662899259E-2</v>
      </c>
      <c r="AA164" s="104">
        <f>IFERROR('RMI-data'!AA160/SUMIFS('RMI-data'!AA:AA,'RMI-data'!$J:$J,$J164,'RMI-data'!$I:$I,$I164),0)</f>
        <v>4.4039537490316742E-2</v>
      </c>
      <c r="AB164" s="104">
        <f>IFERROR('RMI-data'!AB160/SUMIFS('RMI-data'!AB:AB,'RMI-data'!$J:$J,$J164,'RMI-data'!$I:$I,$I164),0)</f>
        <v>4.2228975728005914E-2</v>
      </c>
      <c r="AC164" s="104">
        <f>IFERROR('RMI-data'!AC160/SUMIFS('RMI-data'!AC:AC,'RMI-data'!$J:$J,$J164,'RMI-data'!$I:$I,$I164),0)</f>
        <v>4.0526621856412967E-2</v>
      </c>
      <c r="AD164" s="104">
        <f>IFERROR('RMI-data'!AD160/SUMIFS('RMI-data'!AD:AD,'RMI-data'!$J:$J,$J164,'RMI-data'!$I:$I,$I164),0)</f>
        <v>3.8970301146687245E-2</v>
      </c>
      <c r="AE164" s="104">
        <f>IFERROR('RMI-data'!AE160/SUMIFS('RMI-data'!AE:AE,'RMI-data'!$J:$J,$J164,'RMI-data'!$I:$I,$I164),0)</f>
        <v>3.7508035372188678E-2</v>
      </c>
      <c r="AF164" s="104">
        <f>IFERROR('RMI-data'!AF160/SUMIFS('RMI-data'!AF:AF,'RMI-data'!$J:$J,$J164,'RMI-data'!$I:$I,$I164),0)</f>
        <v>3.6109066085971642E-2</v>
      </c>
      <c r="AG164" s="104">
        <f>IFERROR('RMI-data'!AG160/SUMIFS('RMI-data'!AG:AG,'RMI-data'!$J:$J,$J164,'RMI-data'!$I:$I,$I164),0)</f>
        <v>3.4810313240853097E-2</v>
      </c>
      <c r="AH164" s="104">
        <f>IFERROR('RMI-data'!AH160/SUMIFS('RMI-data'!AH:AH,'RMI-data'!$J:$J,$J164,'RMI-data'!$I:$I,$I164),0)</f>
        <v>3.3651454653649486E-2</v>
      </c>
      <c r="AI164" s="104">
        <f>IFERROR('RMI-data'!AI160/SUMIFS('RMI-data'!AI:AI,'RMI-data'!$J:$J,$J164,'RMI-data'!$I:$I,$I164),0)</f>
        <v>3.2588635909481835E-2</v>
      </c>
      <c r="AJ164" s="104">
        <f>IFERROR('RMI-data'!AJ160/SUMIFS('RMI-data'!AJ:AJ,'RMI-data'!$J:$J,$J164,'RMI-data'!$I:$I,$I164),0)</f>
        <v>3.1626214137651286E-2</v>
      </c>
      <c r="AK164" s="104">
        <f>IFERROR('RMI-data'!AK160/SUMIFS('RMI-data'!AK:AK,'RMI-data'!$J:$J,$J164,'RMI-data'!$I:$I,$I164),0)</f>
        <v>3.0750758313666835E-2</v>
      </c>
      <c r="AL164" s="104">
        <f>IFERROR('RMI-data'!AL160/SUMIFS('RMI-data'!AL:AL,'RMI-data'!$J:$J,$J164,'RMI-data'!$I:$I,$I164),0)</f>
        <v>2.9938359273781627E-2</v>
      </c>
      <c r="AM164" s="104">
        <f>IFERROR('RMI-data'!AM160/SUMIFS('RMI-data'!AM:AM,'RMI-data'!$J:$J,$J164,'RMI-data'!$I:$I,$I164),0)</f>
        <v>2.9215313554909826E-2</v>
      </c>
      <c r="AN164" s="104">
        <f>IFERROR('RMI-data'!AN160/SUMIFS('RMI-data'!AN:AN,'RMI-data'!$J:$J,$J164,'RMI-data'!$I:$I,$I164),0)</f>
        <v>2.8556064117414078E-2</v>
      </c>
      <c r="AO164" s="104">
        <f>IFERROR('RMI-data'!AO160/SUMIFS('RMI-data'!AO:AO,'RMI-data'!$J:$J,$J164,'RMI-data'!$I:$I,$I164),0)</f>
        <v>2.796411534321977E-2</v>
      </c>
      <c r="AP164" s="104">
        <f>IFERROR('RMI-data'!AP160/SUMIFS('RMI-data'!AP:AP,'RMI-data'!$J:$J,$J164,'RMI-data'!$I:$I,$I164),0)</f>
        <v>2.7436247082970686E-2</v>
      </c>
    </row>
    <row r="165" spans="1:42" ht="15.75" customHeight="1" x14ac:dyDescent="0.35">
      <c r="A165" s="51"/>
      <c r="B165" s="51"/>
      <c r="C165" s="51"/>
      <c r="D165" s="51"/>
      <c r="E165" s="51"/>
      <c r="F165" s="51"/>
      <c r="G165" s="51"/>
      <c r="H165" s="52" t="str">
        <f t="shared" si="12"/>
        <v>BCEU-commercial-lighting</v>
      </c>
      <c r="I165" s="63" t="s">
        <v>537</v>
      </c>
      <c r="J165" s="18" t="s">
        <v>3</v>
      </c>
      <c r="K165" s="104">
        <f>IFERROR('RMI-data'!K161/SUMIFS('RMI-data'!K:K,'RMI-data'!$J:$J,$J165,'RMI-data'!$I:$I,$I165),0)</f>
        <v>0</v>
      </c>
      <c r="L165" s="104">
        <f>IFERROR('RMI-data'!L161/SUMIFS('RMI-data'!L:L,'RMI-data'!$J:$J,$J165,'RMI-data'!$I:$I,$I165),0)</f>
        <v>0</v>
      </c>
      <c r="M165" s="104">
        <f>IFERROR('RMI-data'!M161/SUMIFS('RMI-data'!M:M,'RMI-data'!$J:$J,$J165,'RMI-data'!$I:$I,$I165),0)</f>
        <v>0</v>
      </c>
      <c r="N165" s="104">
        <f>IFERROR('RMI-data'!N161/SUMIFS('RMI-data'!N:N,'RMI-data'!$J:$J,$J165,'RMI-data'!$I:$I,$I165),0)</f>
        <v>0</v>
      </c>
      <c r="O165" s="104">
        <f>IFERROR('RMI-data'!O161/SUMIFS('RMI-data'!O:O,'RMI-data'!$J:$J,$J165,'RMI-data'!$I:$I,$I165),0)</f>
        <v>0</v>
      </c>
      <c r="P165" s="104">
        <f>IFERROR('RMI-data'!P161/SUMIFS('RMI-data'!P:P,'RMI-data'!$J:$J,$J165,'RMI-data'!$I:$I,$I165),0)</f>
        <v>0</v>
      </c>
      <c r="Q165" s="104">
        <f>IFERROR('RMI-data'!Q161/SUMIFS('RMI-data'!Q:Q,'RMI-data'!$J:$J,$J165,'RMI-data'!$I:$I,$I165),0)</f>
        <v>0</v>
      </c>
      <c r="R165" s="104">
        <f>IFERROR('RMI-data'!R161/SUMIFS('RMI-data'!R:R,'RMI-data'!$J:$J,$J165,'RMI-data'!$I:$I,$I165),0)</f>
        <v>0</v>
      </c>
      <c r="S165" s="104">
        <f>IFERROR('RMI-data'!S161/SUMIFS('RMI-data'!S:S,'RMI-data'!$J:$J,$J165,'RMI-data'!$I:$I,$I165),0)</f>
        <v>0</v>
      </c>
      <c r="T165" s="104">
        <f>IFERROR('RMI-data'!T161/SUMIFS('RMI-data'!T:T,'RMI-data'!$J:$J,$J165,'RMI-data'!$I:$I,$I165),0)</f>
        <v>0</v>
      </c>
      <c r="U165" s="104">
        <f>IFERROR('RMI-data'!U161/SUMIFS('RMI-data'!U:U,'RMI-data'!$J:$J,$J165,'RMI-data'!$I:$I,$I165),0)</f>
        <v>0</v>
      </c>
      <c r="V165" s="104">
        <f>IFERROR('RMI-data'!V161/SUMIFS('RMI-data'!V:V,'RMI-data'!$J:$J,$J165,'RMI-data'!$I:$I,$I165),0)</f>
        <v>0</v>
      </c>
      <c r="W165" s="104">
        <f>IFERROR('RMI-data'!W161/SUMIFS('RMI-data'!W:W,'RMI-data'!$J:$J,$J165,'RMI-data'!$I:$I,$I165),0)</f>
        <v>0</v>
      </c>
      <c r="X165" s="104">
        <f>IFERROR('RMI-data'!X161/SUMIFS('RMI-data'!X:X,'RMI-data'!$J:$J,$J165,'RMI-data'!$I:$I,$I165),0)</f>
        <v>0</v>
      </c>
      <c r="Y165" s="104">
        <f>IFERROR('RMI-data'!Y161/SUMIFS('RMI-data'!Y:Y,'RMI-data'!$J:$J,$J165,'RMI-data'!$I:$I,$I165),0)</f>
        <v>0</v>
      </c>
      <c r="Z165" s="104">
        <f>IFERROR('RMI-data'!Z161/SUMIFS('RMI-data'!Z:Z,'RMI-data'!$J:$J,$J165,'RMI-data'!$I:$I,$I165),0)</f>
        <v>0</v>
      </c>
      <c r="AA165" s="104">
        <f>IFERROR('RMI-data'!AA161/SUMIFS('RMI-data'!AA:AA,'RMI-data'!$J:$J,$J165,'RMI-data'!$I:$I,$I165),0)</f>
        <v>0</v>
      </c>
      <c r="AB165" s="104">
        <f>IFERROR('RMI-data'!AB161/SUMIFS('RMI-data'!AB:AB,'RMI-data'!$J:$J,$J165,'RMI-data'!$I:$I,$I165),0)</f>
        <v>0</v>
      </c>
      <c r="AC165" s="104">
        <f>IFERROR('RMI-data'!AC161/SUMIFS('RMI-data'!AC:AC,'RMI-data'!$J:$J,$J165,'RMI-data'!$I:$I,$I165),0)</f>
        <v>0</v>
      </c>
      <c r="AD165" s="104">
        <f>IFERROR('RMI-data'!AD161/SUMIFS('RMI-data'!AD:AD,'RMI-data'!$J:$J,$J165,'RMI-data'!$I:$I,$I165),0)</f>
        <v>0</v>
      </c>
      <c r="AE165" s="104">
        <f>IFERROR('RMI-data'!AE161/SUMIFS('RMI-data'!AE:AE,'RMI-data'!$J:$J,$J165,'RMI-data'!$I:$I,$I165),0)</f>
        <v>0</v>
      </c>
      <c r="AF165" s="104">
        <f>IFERROR('RMI-data'!AF161/SUMIFS('RMI-data'!AF:AF,'RMI-data'!$J:$J,$J165,'RMI-data'!$I:$I,$I165),0)</f>
        <v>0</v>
      </c>
      <c r="AG165" s="104">
        <f>IFERROR('RMI-data'!AG161/SUMIFS('RMI-data'!AG:AG,'RMI-data'!$J:$J,$J165,'RMI-data'!$I:$I,$I165),0)</f>
        <v>0</v>
      </c>
      <c r="AH165" s="104">
        <f>IFERROR('RMI-data'!AH161/SUMIFS('RMI-data'!AH:AH,'RMI-data'!$J:$J,$J165,'RMI-data'!$I:$I,$I165),0)</f>
        <v>0</v>
      </c>
      <c r="AI165" s="104">
        <f>IFERROR('RMI-data'!AI161/SUMIFS('RMI-data'!AI:AI,'RMI-data'!$J:$J,$J165,'RMI-data'!$I:$I,$I165),0)</f>
        <v>0</v>
      </c>
      <c r="AJ165" s="104">
        <f>IFERROR('RMI-data'!AJ161/SUMIFS('RMI-data'!AJ:AJ,'RMI-data'!$J:$J,$J165,'RMI-data'!$I:$I,$I165),0)</f>
        <v>0</v>
      </c>
      <c r="AK165" s="104">
        <f>IFERROR('RMI-data'!AK161/SUMIFS('RMI-data'!AK:AK,'RMI-data'!$J:$J,$J165,'RMI-data'!$I:$I,$I165),0)</f>
        <v>0</v>
      </c>
      <c r="AL165" s="104">
        <f>IFERROR('RMI-data'!AL161/SUMIFS('RMI-data'!AL:AL,'RMI-data'!$J:$J,$J165,'RMI-data'!$I:$I,$I165),0)</f>
        <v>0</v>
      </c>
      <c r="AM165" s="104">
        <f>IFERROR('RMI-data'!AM161/SUMIFS('RMI-data'!AM:AM,'RMI-data'!$J:$J,$J165,'RMI-data'!$I:$I,$I165),0)</f>
        <v>0</v>
      </c>
      <c r="AN165" s="104">
        <f>IFERROR('RMI-data'!AN161/SUMIFS('RMI-data'!AN:AN,'RMI-data'!$J:$J,$J165,'RMI-data'!$I:$I,$I165),0)</f>
        <v>0</v>
      </c>
      <c r="AO165" s="104">
        <f>IFERROR('RMI-data'!AO161/SUMIFS('RMI-data'!AO:AO,'RMI-data'!$J:$J,$J165,'RMI-data'!$I:$I,$I165),0)</f>
        <v>0</v>
      </c>
      <c r="AP165" s="104">
        <f>IFERROR('RMI-data'!AP161/SUMIFS('RMI-data'!AP:AP,'RMI-data'!$J:$J,$J165,'RMI-data'!$I:$I,$I165),0)</f>
        <v>0</v>
      </c>
    </row>
    <row r="166" spans="1:42" ht="15.75" customHeight="1" x14ac:dyDescent="0.35">
      <c r="A166" s="51"/>
      <c r="B166" s="51"/>
      <c r="C166" s="51"/>
      <c r="D166" s="51"/>
      <c r="E166" s="51"/>
      <c r="F166" s="51"/>
      <c r="G166" s="51"/>
      <c r="H166" s="52" t="str">
        <f t="shared" si="12"/>
        <v>BCEU-commercial-lighting</v>
      </c>
      <c r="I166" s="63" t="s">
        <v>537</v>
      </c>
      <c r="J166" s="18" t="s">
        <v>4</v>
      </c>
      <c r="K166" s="104">
        <f>IFERROR('RMI-data'!K162/SUMIFS('RMI-data'!K:K,'RMI-data'!$J:$J,$J166,'RMI-data'!$I:$I,$I166),0)</f>
        <v>0</v>
      </c>
      <c r="L166" s="104">
        <f>IFERROR('RMI-data'!L162/SUMIFS('RMI-data'!L:L,'RMI-data'!$J:$J,$J166,'RMI-data'!$I:$I,$I166),0)</f>
        <v>0</v>
      </c>
      <c r="M166" s="104">
        <f>IFERROR('RMI-data'!M162/SUMIFS('RMI-data'!M:M,'RMI-data'!$J:$J,$J166,'RMI-data'!$I:$I,$I166),0)</f>
        <v>0</v>
      </c>
      <c r="N166" s="104">
        <f>IFERROR('RMI-data'!N162/SUMIFS('RMI-data'!N:N,'RMI-data'!$J:$J,$J166,'RMI-data'!$I:$I,$I166),0)</f>
        <v>0</v>
      </c>
      <c r="O166" s="104">
        <f>IFERROR('RMI-data'!O162/SUMIFS('RMI-data'!O:O,'RMI-data'!$J:$J,$J166,'RMI-data'!$I:$I,$I166),0)</f>
        <v>0</v>
      </c>
      <c r="P166" s="104">
        <f>IFERROR('RMI-data'!P162/SUMIFS('RMI-data'!P:P,'RMI-data'!$J:$J,$J166,'RMI-data'!$I:$I,$I166),0)</f>
        <v>0</v>
      </c>
      <c r="Q166" s="104">
        <f>IFERROR('RMI-data'!Q162/SUMIFS('RMI-data'!Q:Q,'RMI-data'!$J:$J,$J166,'RMI-data'!$I:$I,$I166),0)</f>
        <v>0</v>
      </c>
      <c r="R166" s="104">
        <f>IFERROR('RMI-data'!R162/SUMIFS('RMI-data'!R:R,'RMI-data'!$J:$J,$J166,'RMI-data'!$I:$I,$I166),0)</f>
        <v>0</v>
      </c>
      <c r="S166" s="104">
        <f>IFERROR('RMI-data'!S162/SUMIFS('RMI-data'!S:S,'RMI-data'!$J:$J,$J166,'RMI-data'!$I:$I,$I166),0)</f>
        <v>0</v>
      </c>
      <c r="T166" s="104">
        <f>IFERROR('RMI-data'!T162/SUMIFS('RMI-data'!T:T,'RMI-data'!$J:$J,$J166,'RMI-data'!$I:$I,$I166),0)</f>
        <v>0</v>
      </c>
      <c r="U166" s="104">
        <f>IFERROR('RMI-data'!U162/SUMIFS('RMI-data'!U:U,'RMI-data'!$J:$J,$J166,'RMI-data'!$I:$I,$I166),0)</f>
        <v>0</v>
      </c>
      <c r="V166" s="104">
        <f>IFERROR('RMI-data'!V162/SUMIFS('RMI-data'!V:V,'RMI-data'!$J:$J,$J166,'RMI-data'!$I:$I,$I166),0)</f>
        <v>0</v>
      </c>
      <c r="W166" s="104">
        <f>IFERROR('RMI-data'!W162/SUMIFS('RMI-data'!W:W,'RMI-data'!$J:$J,$J166,'RMI-data'!$I:$I,$I166),0)</f>
        <v>0</v>
      </c>
      <c r="X166" s="104">
        <f>IFERROR('RMI-data'!X162/SUMIFS('RMI-data'!X:X,'RMI-data'!$J:$J,$J166,'RMI-data'!$I:$I,$I166),0)</f>
        <v>0</v>
      </c>
      <c r="Y166" s="104">
        <f>IFERROR('RMI-data'!Y162/SUMIFS('RMI-data'!Y:Y,'RMI-data'!$J:$J,$J166,'RMI-data'!$I:$I,$I166),0)</f>
        <v>0</v>
      </c>
      <c r="Z166" s="104">
        <f>IFERROR('RMI-data'!Z162/SUMIFS('RMI-data'!Z:Z,'RMI-data'!$J:$J,$J166,'RMI-data'!$I:$I,$I166),0)</f>
        <v>0</v>
      </c>
      <c r="AA166" s="104">
        <f>IFERROR('RMI-data'!AA162/SUMIFS('RMI-data'!AA:AA,'RMI-data'!$J:$J,$J166,'RMI-data'!$I:$I,$I166),0)</f>
        <v>0</v>
      </c>
      <c r="AB166" s="104">
        <f>IFERROR('RMI-data'!AB162/SUMIFS('RMI-data'!AB:AB,'RMI-data'!$J:$J,$J166,'RMI-data'!$I:$I,$I166),0)</f>
        <v>0</v>
      </c>
      <c r="AC166" s="104">
        <f>IFERROR('RMI-data'!AC162/SUMIFS('RMI-data'!AC:AC,'RMI-data'!$J:$J,$J166,'RMI-data'!$I:$I,$I166),0)</f>
        <v>0</v>
      </c>
      <c r="AD166" s="104">
        <f>IFERROR('RMI-data'!AD162/SUMIFS('RMI-data'!AD:AD,'RMI-data'!$J:$J,$J166,'RMI-data'!$I:$I,$I166),0)</f>
        <v>0</v>
      </c>
      <c r="AE166" s="104">
        <f>IFERROR('RMI-data'!AE162/SUMIFS('RMI-data'!AE:AE,'RMI-data'!$J:$J,$J166,'RMI-data'!$I:$I,$I166),0)</f>
        <v>0</v>
      </c>
      <c r="AF166" s="104">
        <f>IFERROR('RMI-data'!AF162/SUMIFS('RMI-data'!AF:AF,'RMI-data'!$J:$J,$J166,'RMI-data'!$I:$I,$I166),0)</f>
        <v>0</v>
      </c>
      <c r="AG166" s="104">
        <f>IFERROR('RMI-data'!AG162/SUMIFS('RMI-data'!AG:AG,'RMI-data'!$J:$J,$J166,'RMI-data'!$I:$I,$I166),0)</f>
        <v>0</v>
      </c>
      <c r="AH166" s="104">
        <f>IFERROR('RMI-data'!AH162/SUMIFS('RMI-data'!AH:AH,'RMI-data'!$J:$J,$J166,'RMI-data'!$I:$I,$I166),0)</f>
        <v>0</v>
      </c>
      <c r="AI166" s="104">
        <f>IFERROR('RMI-data'!AI162/SUMIFS('RMI-data'!AI:AI,'RMI-data'!$J:$J,$J166,'RMI-data'!$I:$I,$I166),0)</f>
        <v>0</v>
      </c>
      <c r="AJ166" s="104">
        <f>IFERROR('RMI-data'!AJ162/SUMIFS('RMI-data'!AJ:AJ,'RMI-data'!$J:$J,$J166,'RMI-data'!$I:$I,$I166),0)</f>
        <v>0</v>
      </c>
      <c r="AK166" s="104">
        <f>IFERROR('RMI-data'!AK162/SUMIFS('RMI-data'!AK:AK,'RMI-data'!$J:$J,$J166,'RMI-data'!$I:$I,$I166),0)</f>
        <v>0</v>
      </c>
      <c r="AL166" s="104">
        <f>IFERROR('RMI-data'!AL162/SUMIFS('RMI-data'!AL:AL,'RMI-data'!$J:$J,$J166,'RMI-data'!$I:$I,$I166),0)</f>
        <v>0</v>
      </c>
      <c r="AM166" s="104">
        <f>IFERROR('RMI-data'!AM162/SUMIFS('RMI-data'!AM:AM,'RMI-data'!$J:$J,$J166,'RMI-data'!$I:$I,$I166),0)</f>
        <v>0</v>
      </c>
      <c r="AN166" s="104">
        <f>IFERROR('RMI-data'!AN162/SUMIFS('RMI-data'!AN:AN,'RMI-data'!$J:$J,$J166,'RMI-data'!$I:$I,$I166),0)</f>
        <v>0</v>
      </c>
      <c r="AO166" s="104">
        <f>IFERROR('RMI-data'!AO162/SUMIFS('RMI-data'!AO:AO,'RMI-data'!$J:$J,$J166,'RMI-data'!$I:$I,$I166),0)</f>
        <v>0</v>
      </c>
      <c r="AP166" s="104">
        <f>IFERROR('RMI-data'!AP162/SUMIFS('RMI-data'!AP:AP,'RMI-data'!$J:$J,$J166,'RMI-data'!$I:$I,$I166),0)</f>
        <v>0</v>
      </c>
    </row>
    <row r="167" spans="1:42" ht="15.75" customHeight="1" x14ac:dyDescent="0.35">
      <c r="A167" s="51"/>
      <c r="B167" s="51"/>
      <c r="C167" s="51"/>
      <c r="D167" s="51"/>
      <c r="E167" s="51"/>
      <c r="F167" s="51"/>
      <c r="G167" s="51"/>
      <c r="H167" s="52" t="str">
        <f t="shared" si="12"/>
        <v>BCEU-commercial-lighting</v>
      </c>
      <c r="I167" s="63" t="s">
        <v>537</v>
      </c>
      <c r="J167" s="18" t="s">
        <v>5</v>
      </c>
      <c r="K167" s="104">
        <f>IFERROR('RMI-data'!K163/SUMIFS('RMI-data'!K:K,'RMI-data'!$J:$J,$J167,'RMI-data'!$I:$I,$I167),0)</f>
        <v>0</v>
      </c>
      <c r="L167" s="104">
        <f>IFERROR('RMI-data'!L163/SUMIFS('RMI-data'!L:L,'RMI-data'!$J:$J,$J167,'RMI-data'!$I:$I,$I167),0)</f>
        <v>0</v>
      </c>
      <c r="M167" s="104">
        <f>IFERROR('RMI-data'!M163/SUMIFS('RMI-data'!M:M,'RMI-data'!$J:$J,$J167,'RMI-data'!$I:$I,$I167),0)</f>
        <v>0</v>
      </c>
      <c r="N167" s="104">
        <f>IFERROR('RMI-data'!N163/SUMIFS('RMI-data'!N:N,'RMI-data'!$J:$J,$J167,'RMI-data'!$I:$I,$I167),0)</f>
        <v>0</v>
      </c>
      <c r="O167" s="104">
        <f>IFERROR('RMI-data'!O163/SUMIFS('RMI-data'!O:O,'RMI-data'!$J:$J,$J167,'RMI-data'!$I:$I,$I167),0)</f>
        <v>0</v>
      </c>
      <c r="P167" s="104">
        <f>IFERROR('RMI-data'!P163/SUMIFS('RMI-data'!P:P,'RMI-data'!$J:$J,$J167,'RMI-data'!$I:$I,$I167),0)</f>
        <v>0</v>
      </c>
      <c r="Q167" s="104">
        <f>IFERROR('RMI-data'!Q163/SUMIFS('RMI-data'!Q:Q,'RMI-data'!$J:$J,$J167,'RMI-data'!$I:$I,$I167),0)</f>
        <v>0</v>
      </c>
      <c r="R167" s="104">
        <f>IFERROR('RMI-data'!R163/SUMIFS('RMI-data'!R:R,'RMI-data'!$J:$J,$J167,'RMI-data'!$I:$I,$I167),0)</f>
        <v>0</v>
      </c>
      <c r="S167" s="104">
        <f>IFERROR('RMI-data'!S163/SUMIFS('RMI-data'!S:S,'RMI-data'!$J:$J,$J167,'RMI-data'!$I:$I,$I167),0)</f>
        <v>0</v>
      </c>
      <c r="T167" s="104">
        <f>IFERROR('RMI-data'!T163/SUMIFS('RMI-data'!T:T,'RMI-data'!$J:$J,$J167,'RMI-data'!$I:$I,$I167),0)</f>
        <v>0</v>
      </c>
      <c r="U167" s="104">
        <f>IFERROR('RMI-data'!U163/SUMIFS('RMI-data'!U:U,'RMI-data'!$J:$J,$J167,'RMI-data'!$I:$I,$I167),0)</f>
        <v>0</v>
      </c>
      <c r="V167" s="104">
        <f>IFERROR('RMI-data'!V163/SUMIFS('RMI-data'!V:V,'RMI-data'!$J:$J,$J167,'RMI-data'!$I:$I,$I167),0)</f>
        <v>0</v>
      </c>
      <c r="W167" s="104">
        <f>IFERROR('RMI-data'!W163/SUMIFS('RMI-data'!W:W,'RMI-data'!$J:$J,$J167,'RMI-data'!$I:$I,$I167),0)</f>
        <v>0</v>
      </c>
      <c r="X167" s="104">
        <f>IFERROR('RMI-data'!X163/SUMIFS('RMI-data'!X:X,'RMI-data'!$J:$J,$J167,'RMI-data'!$I:$I,$I167),0)</f>
        <v>0</v>
      </c>
      <c r="Y167" s="104">
        <f>IFERROR('RMI-data'!Y163/SUMIFS('RMI-data'!Y:Y,'RMI-data'!$J:$J,$J167,'RMI-data'!$I:$I,$I167),0)</f>
        <v>0</v>
      </c>
      <c r="Z167" s="104">
        <f>IFERROR('RMI-data'!Z163/SUMIFS('RMI-data'!Z:Z,'RMI-data'!$J:$J,$J167,'RMI-data'!$I:$I,$I167),0)</f>
        <v>0</v>
      </c>
      <c r="AA167" s="104">
        <f>IFERROR('RMI-data'!AA163/SUMIFS('RMI-data'!AA:AA,'RMI-data'!$J:$J,$J167,'RMI-data'!$I:$I,$I167),0)</f>
        <v>0</v>
      </c>
      <c r="AB167" s="104">
        <f>IFERROR('RMI-data'!AB163/SUMIFS('RMI-data'!AB:AB,'RMI-data'!$J:$J,$J167,'RMI-data'!$I:$I,$I167),0)</f>
        <v>0</v>
      </c>
      <c r="AC167" s="104">
        <f>IFERROR('RMI-data'!AC163/SUMIFS('RMI-data'!AC:AC,'RMI-data'!$J:$J,$J167,'RMI-data'!$I:$I,$I167),0)</f>
        <v>0</v>
      </c>
      <c r="AD167" s="104">
        <f>IFERROR('RMI-data'!AD163/SUMIFS('RMI-data'!AD:AD,'RMI-data'!$J:$J,$J167,'RMI-data'!$I:$I,$I167),0)</f>
        <v>0</v>
      </c>
      <c r="AE167" s="104">
        <f>IFERROR('RMI-data'!AE163/SUMIFS('RMI-data'!AE:AE,'RMI-data'!$J:$J,$J167,'RMI-data'!$I:$I,$I167),0)</f>
        <v>0</v>
      </c>
      <c r="AF167" s="104">
        <f>IFERROR('RMI-data'!AF163/SUMIFS('RMI-data'!AF:AF,'RMI-data'!$J:$J,$J167,'RMI-data'!$I:$I,$I167),0)</f>
        <v>0</v>
      </c>
      <c r="AG167" s="104">
        <f>IFERROR('RMI-data'!AG163/SUMIFS('RMI-data'!AG:AG,'RMI-data'!$J:$J,$J167,'RMI-data'!$I:$I,$I167),0)</f>
        <v>0</v>
      </c>
      <c r="AH167" s="104">
        <f>IFERROR('RMI-data'!AH163/SUMIFS('RMI-data'!AH:AH,'RMI-data'!$J:$J,$J167,'RMI-data'!$I:$I,$I167),0)</f>
        <v>0</v>
      </c>
      <c r="AI167" s="104">
        <f>IFERROR('RMI-data'!AI163/SUMIFS('RMI-data'!AI:AI,'RMI-data'!$J:$J,$J167,'RMI-data'!$I:$I,$I167),0)</f>
        <v>0</v>
      </c>
      <c r="AJ167" s="104">
        <f>IFERROR('RMI-data'!AJ163/SUMIFS('RMI-data'!AJ:AJ,'RMI-data'!$J:$J,$J167,'RMI-data'!$I:$I,$I167),0)</f>
        <v>0</v>
      </c>
      <c r="AK167" s="104">
        <f>IFERROR('RMI-data'!AK163/SUMIFS('RMI-data'!AK:AK,'RMI-data'!$J:$J,$J167,'RMI-data'!$I:$I,$I167),0)</f>
        <v>0</v>
      </c>
      <c r="AL167" s="104">
        <f>IFERROR('RMI-data'!AL163/SUMIFS('RMI-data'!AL:AL,'RMI-data'!$J:$J,$J167,'RMI-data'!$I:$I,$I167),0)</f>
        <v>0</v>
      </c>
      <c r="AM167" s="104">
        <f>IFERROR('RMI-data'!AM163/SUMIFS('RMI-data'!AM:AM,'RMI-data'!$J:$J,$J167,'RMI-data'!$I:$I,$I167),0)</f>
        <v>0</v>
      </c>
      <c r="AN167" s="104">
        <f>IFERROR('RMI-data'!AN163/SUMIFS('RMI-data'!AN:AN,'RMI-data'!$J:$J,$J167,'RMI-data'!$I:$I,$I167),0)</f>
        <v>0</v>
      </c>
      <c r="AO167" s="104">
        <f>IFERROR('RMI-data'!AO163/SUMIFS('RMI-data'!AO:AO,'RMI-data'!$J:$J,$J167,'RMI-data'!$I:$I,$I167),0)</f>
        <v>0</v>
      </c>
      <c r="AP167" s="104">
        <f>IFERROR('RMI-data'!AP163/SUMIFS('RMI-data'!AP:AP,'RMI-data'!$J:$J,$J167,'RMI-data'!$I:$I,$I167),0)</f>
        <v>0</v>
      </c>
    </row>
    <row r="168" spans="1:42" ht="15.75" customHeight="1" x14ac:dyDescent="0.35">
      <c r="A168" s="51"/>
      <c r="B168" s="51"/>
      <c r="C168" s="51"/>
      <c r="D168" s="51"/>
      <c r="E168" s="51"/>
      <c r="F168" s="51"/>
      <c r="G168" s="51"/>
      <c r="H168" s="52" t="str">
        <f t="shared" si="12"/>
        <v>BCEU-commercial-lighting</v>
      </c>
      <c r="I168" s="63" t="s">
        <v>537</v>
      </c>
      <c r="J168" s="18" t="s">
        <v>7</v>
      </c>
      <c r="K168" s="104">
        <f>IFERROR('RMI-data'!K164/SUMIFS('RMI-data'!K:K,'RMI-data'!$J:$J,$J168,'RMI-data'!$I:$I,$I168),0)</f>
        <v>0</v>
      </c>
      <c r="L168" s="104">
        <f>IFERROR('RMI-data'!L164/SUMIFS('RMI-data'!L:L,'RMI-data'!$J:$J,$J168,'RMI-data'!$I:$I,$I168),0)</f>
        <v>0</v>
      </c>
      <c r="M168" s="104">
        <f>IFERROR('RMI-data'!M164/SUMIFS('RMI-data'!M:M,'RMI-data'!$J:$J,$J168,'RMI-data'!$I:$I,$I168),0)</f>
        <v>0</v>
      </c>
      <c r="N168" s="104">
        <f>IFERROR('RMI-data'!N164/SUMIFS('RMI-data'!N:N,'RMI-data'!$J:$J,$J168,'RMI-data'!$I:$I,$I168),0)</f>
        <v>0</v>
      </c>
      <c r="O168" s="104">
        <f>IFERROR('RMI-data'!O164/SUMIFS('RMI-data'!O:O,'RMI-data'!$J:$J,$J168,'RMI-data'!$I:$I,$I168),0)</f>
        <v>0</v>
      </c>
      <c r="P168" s="104">
        <f>IFERROR('RMI-data'!P164/SUMIFS('RMI-data'!P:P,'RMI-data'!$J:$J,$J168,'RMI-data'!$I:$I,$I168),0)</f>
        <v>0</v>
      </c>
      <c r="Q168" s="104">
        <f>IFERROR('RMI-data'!Q164/SUMIFS('RMI-data'!Q:Q,'RMI-data'!$J:$J,$J168,'RMI-data'!$I:$I,$I168),0)</f>
        <v>0</v>
      </c>
      <c r="R168" s="104">
        <f>IFERROR('RMI-data'!R164/SUMIFS('RMI-data'!R:R,'RMI-data'!$J:$J,$J168,'RMI-data'!$I:$I,$I168),0)</f>
        <v>0</v>
      </c>
      <c r="S168" s="104">
        <f>IFERROR('RMI-data'!S164/SUMIFS('RMI-data'!S:S,'RMI-data'!$J:$J,$J168,'RMI-data'!$I:$I,$I168),0)</f>
        <v>0</v>
      </c>
      <c r="T168" s="104">
        <f>IFERROR('RMI-data'!T164/SUMIFS('RMI-data'!T:T,'RMI-data'!$J:$J,$J168,'RMI-data'!$I:$I,$I168),0)</f>
        <v>0</v>
      </c>
      <c r="U168" s="104">
        <f>IFERROR('RMI-data'!U164/SUMIFS('RMI-data'!U:U,'RMI-data'!$J:$J,$J168,'RMI-data'!$I:$I,$I168),0)</f>
        <v>0</v>
      </c>
      <c r="V168" s="104">
        <f>IFERROR('RMI-data'!V164/SUMIFS('RMI-data'!V:V,'RMI-data'!$J:$J,$J168,'RMI-data'!$I:$I,$I168),0)</f>
        <v>0</v>
      </c>
      <c r="W168" s="104">
        <f>IFERROR('RMI-data'!W164/SUMIFS('RMI-data'!W:W,'RMI-data'!$J:$J,$J168,'RMI-data'!$I:$I,$I168),0)</f>
        <v>0</v>
      </c>
      <c r="X168" s="104">
        <f>IFERROR('RMI-data'!X164/SUMIFS('RMI-data'!X:X,'RMI-data'!$J:$J,$J168,'RMI-data'!$I:$I,$I168),0)</f>
        <v>0</v>
      </c>
      <c r="Y168" s="104">
        <f>IFERROR('RMI-data'!Y164/SUMIFS('RMI-data'!Y:Y,'RMI-data'!$J:$J,$J168,'RMI-data'!$I:$I,$I168),0)</f>
        <v>0</v>
      </c>
      <c r="Z168" s="104">
        <f>IFERROR('RMI-data'!Z164/SUMIFS('RMI-data'!Z:Z,'RMI-data'!$J:$J,$J168,'RMI-data'!$I:$I,$I168),0)</f>
        <v>0</v>
      </c>
      <c r="AA168" s="104">
        <f>IFERROR('RMI-data'!AA164/SUMIFS('RMI-data'!AA:AA,'RMI-data'!$J:$J,$J168,'RMI-data'!$I:$I,$I168),0)</f>
        <v>0</v>
      </c>
      <c r="AB168" s="104">
        <f>IFERROR('RMI-data'!AB164/SUMIFS('RMI-data'!AB:AB,'RMI-data'!$J:$J,$J168,'RMI-data'!$I:$I,$I168),0)</f>
        <v>0</v>
      </c>
      <c r="AC168" s="104">
        <f>IFERROR('RMI-data'!AC164/SUMIFS('RMI-data'!AC:AC,'RMI-data'!$J:$J,$J168,'RMI-data'!$I:$I,$I168),0)</f>
        <v>0</v>
      </c>
      <c r="AD168" s="104">
        <f>IFERROR('RMI-data'!AD164/SUMIFS('RMI-data'!AD:AD,'RMI-data'!$J:$J,$J168,'RMI-data'!$I:$I,$I168),0)</f>
        <v>0</v>
      </c>
      <c r="AE168" s="104">
        <f>IFERROR('RMI-data'!AE164/SUMIFS('RMI-data'!AE:AE,'RMI-data'!$J:$J,$J168,'RMI-data'!$I:$I,$I168),0)</f>
        <v>0</v>
      </c>
      <c r="AF168" s="104">
        <f>IFERROR('RMI-data'!AF164/SUMIFS('RMI-data'!AF:AF,'RMI-data'!$J:$J,$J168,'RMI-data'!$I:$I,$I168),0)</f>
        <v>0</v>
      </c>
      <c r="AG168" s="104">
        <f>IFERROR('RMI-data'!AG164/SUMIFS('RMI-data'!AG:AG,'RMI-data'!$J:$J,$J168,'RMI-data'!$I:$I,$I168),0)</f>
        <v>0</v>
      </c>
      <c r="AH168" s="104">
        <f>IFERROR('RMI-data'!AH164/SUMIFS('RMI-data'!AH:AH,'RMI-data'!$J:$J,$J168,'RMI-data'!$I:$I,$I168),0)</f>
        <v>0</v>
      </c>
      <c r="AI168" s="104">
        <f>IFERROR('RMI-data'!AI164/SUMIFS('RMI-data'!AI:AI,'RMI-data'!$J:$J,$J168,'RMI-data'!$I:$I,$I168),0)</f>
        <v>0</v>
      </c>
      <c r="AJ168" s="104">
        <f>IFERROR('RMI-data'!AJ164/SUMIFS('RMI-data'!AJ:AJ,'RMI-data'!$J:$J,$J168,'RMI-data'!$I:$I,$I168),0)</f>
        <v>0</v>
      </c>
      <c r="AK168" s="104">
        <f>IFERROR('RMI-data'!AK164/SUMIFS('RMI-data'!AK:AK,'RMI-data'!$J:$J,$J168,'RMI-data'!$I:$I,$I168),0)</f>
        <v>0</v>
      </c>
      <c r="AL168" s="104">
        <f>IFERROR('RMI-data'!AL164/SUMIFS('RMI-data'!AL:AL,'RMI-data'!$J:$J,$J168,'RMI-data'!$I:$I,$I168),0)</f>
        <v>0</v>
      </c>
      <c r="AM168" s="104">
        <f>IFERROR('RMI-data'!AM164/SUMIFS('RMI-data'!AM:AM,'RMI-data'!$J:$J,$J168,'RMI-data'!$I:$I,$I168),0)</f>
        <v>0</v>
      </c>
      <c r="AN168" s="104">
        <f>IFERROR('RMI-data'!AN164/SUMIFS('RMI-data'!AN:AN,'RMI-data'!$J:$J,$J168,'RMI-data'!$I:$I,$I168),0)</f>
        <v>0</v>
      </c>
      <c r="AO168" s="104">
        <f>IFERROR('RMI-data'!AO164/SUMIFS('RMI-data'!AO:AO,'RMI-data'!$J:$J,$J168,'RMI-data'!$I:$I,$I168),0)</f>
        <v>0</v>
      </c>
      <c r="AP168" s="104">
        <f>IFERROR('RMI-data'!AP164/SUMIFS('RMI-data'!AP:AP,'RMI-data'!$J:$J,$J168,'RMI-data'!$I:$I,$I168),0)</f>
        <v>0</v>
      </c>
    </row>
    <row r="169" spans="1:42" ht="15.75" customHeight="1" x14ac:dyDescent="0.35">
      <c r="A169" s="51"/>
      <c r="B169" s="51"/>
      <c r="C169" s="51"/>
      <c r="D169" s="51"/>
      <c r="E169" s="51"/>
      <c r="F169" s="51"/>
      <c r="G169" s="51"/>
      <c r="H169" s="52" t="str">
        <f t="shared" si="12"/>
        <v>BCEU-commercial-lighting</v>
      </c>
      <c r="I169" s="63" t="s">
        <v>537</v>
      </c>
      <c r="J169" s="18" t="s">
        <v>8</v>
      </c>
      <c r="K169" s="104">
        <f>IFERROR('RMI-data'!K165/SUMIFS('RMI-data'!K:K,'RMI-data'!$J:$J,$J169,'RMI-data'!$I:$I,$I169),0)</f>
        <v>0</v>
      </c>
      <c r="L169" s="104">
        <f>IFERROR('RMI-data'!L165/SUMIFS('RMI-data'!L:L,'RMI-data'!$J:$J,$J169,'RMI-data'!$I:$I,$I169),0)</f>
        <v>0</v>
      </c>
      <c r="M169" s="104">
        <f>IFERROR('RMI-data'!M165/SUMIFS('RMI-data'!M:M,'RMI-data'!$J:$J,$J169,'RMI-data'!$I:$I,$I169),0)</f>
        <v>0</v>
      </c>
      <c r="N169" s="104">
        <f>IFERROR('RMI-data'!N165/SUMIFS('RMI-data'!N:N,'RMI-data'!$J:$J,$J169,'RMI-data'!$I:$I,$I169),0)</f>
        <v>0</v>
      </c>
      <c r="O169" s="104">
        <f>IFERROR('RMI-data'!O165/SUMIFS('RMI-data'!O:O,'RMI-data'!$J:$J,$J169,'RMI-data'!$I:$I,$I169),0)</f>
        <v>0</v>
      </c>
      <c r="P169" s="104">
        <f>IFERROR('RMI-data'!P165/SUMIFS('RMI-data'!P:P,'RMI-data'!$J:$J,$J169,'RMI-data'!$I:$I,$I169),0)</f>
        <v>0</v>
      </c>
      <c r="Q169" s="104">
        <f>IFERROR('RMI-data'!Q165/SUMIFS('RMI-data'!Q:Q,'RMI-data'!$J:$J,$J169,'RMI-data'!$I:$I,$I169),0)</f>
        <v>0</v>
      </c>
      <c r="R169" s="104">
        <f>IFERROR('RMI-data'!R165/SUMIFS('RMI-data'!R:R,'RMI-data'!$J:$J,$J169,'RMI-data'!$I:$I,$I169),0)</f>
        <v>0</v>
      </c>
      <c r="S169" s="104">
        <f>IFERROR('RMI-data'!S165/SUMIFS('RMI-data'!S:S,'RMI-data'!$J:$J,$J169,'RMI-data'!$I:$I,$I169),0)</f>
        <v>0</v>
      </c>
      <c r="T169" s="104">
        <f>IFERROR('RMI-data'!T165/SUMIFS('RMI-data'!T:T,'RMI-data'!$J:$J,$J169,'RMI-data'!$I:$I,$I169),0)</f>
        <v>0</v>
      </c>
      <c r="U169" s="104">
        <f>IFERROR('RMI-data'!U165/SUMIFS('RMI-data'!U:U,'RMI-data'!$J:$J,$J169,'RMI-data'!$I:$I,$I169),0)</f>
        <v>0</v>
      </c>
      <c r="V169" s="104">
        <f>IFERROR('RMI-data'!V165/SUMIFS('RMI-data'!V:V,'RMI-data'!$J:$J,$J169,'RMI-data'!$I:$I,$I169),0)</f>
        <v>0</v>
      </c>
      <c r="W169" s="104">
        <f>IFERROR('RMI-data'!W165/SUMIFS('RMI-data'!W:W,'RMI-data'!$J:$J,$J169,'RMI-data'!$I:$I,$I169),0)</f>
        <v>0</v>
      </c>
      <c r="X169" s="104">
        <f>IFERROR('RMI-data'!X165/SUMIFS('RMI-data'!X:X,'RMI-data'!$J:$J,$J169,'RMI-data'!$I:$I,$I169),0)</f>
        <v>0</v>
      </c>
      <c r="Y169" s="104">
        <f>IFERROR('RMI-data'!Y165/SUMIFS('RMI-data'!Y:Y,'RMI-data'!$J:$J,$J169,'RMI-data'!$I:$I,$I169),0)</f>
        <v>0</v>
      </c>
      <c r="Z169" s="104">
        <f>IFERROR('RMI-data'!Z165/SUMIFS('RMI-data'!Z:Z,'RMI-data'!$J:$J,$J169,'RMI-data'!$I:$I,$I169),0)</f>
        <v>0</v>
      </c>
      <c r="AA169" s="104">
        <f>IFERROR('RMI-data'!AA165/SUMIFS('RMI-data'!AA:AA,'RMI-data'!$J:$J,$J169,'RMI-data'!$I:$I,$I169),0)</f>
        <v>0</v>
      </c>
      <c r="AB169" s="104">
        <f>IFERROR('RMI-data'!AB165/SUMIFS('RMI-data'!AB:AB,'RMI-data'!$J:$J,$J169,'RMI-data'!$I:$I,$I169),0)</f>
        <v>0</v>
      </c>
      <c r="AC169" s="104">
        <f>IFERROR('RMI-data'!AC165/SUMIFS('RMI-data'!AC:AC,'RMI-data'!$J:$J,$J169,'RMI-data'!$I:$I,$I169),0)</f>
        <v>0</v>
      </c>
      <c r="AD169" s="104">
        <f>IFERROR('RMI-data'!AD165/SUMIFS('RMI-data'!AD:AD,'RMI-data'!$J:$J,$J169,'RMI-data'!$I:$I,$I169),0)</f>
        <v>0</v>
      </c>
      <c r="AE169" s="104">
        <f>IFERROR('RMI-data'!AE165/SUMIFS('RMI-data'!AE:AE,'RMI-data'!$J:$J,$J169,'RMI-data'!$I:$I,$I169),0)</f>
        <v>0</v>
      </c>
      <c r="AF169" s="104">
        <f>IFERROR('RMI-data'!AF165/SUMIFS('RMI-data'!AF:AF,'RMI-data'!$J:$J,$J169,'RMI-data'!$I:$I,$I169),0)</f>
        <v>0</v>
      </c>
      <c r="AG169" s="104">
        <f>IFERROR('RMI-data'!AG165/SUMIFS('RMI-data'!AG:AG,'RMI-data'!$J:$J,$J169,'RMI-data'!$I:$I,$I169),0)</f>
        <v>0</v>
      </c>
      <c r="AH169" s="104">
        <f>IFERROR('RMI-data'!AH165/SUMIFS('RMI-data'!AH:AH,'RMI-data'!$J:$J,$J169,'RMI-data'!$I:$I,$I169),0)</f>
        <v>0</v>
      </c>
      <c r="AI169" s="104">
        <f>IFERROR('RMI-data'!AI165/SUMIFS('RMI-data'!AI:AI,'RMI-data'!$J:$J,$J169,'RMI-data'!$I:$I,$I169),0)</f>
        <v>0</v>
      </c>
      <c r="AJ169" s="104">
        <f>IFERROR('RMI-data'!AJ165/SUMIFS('RMI-data'!AJ:AJ,'RMI-data'!$J:$J,$J169,'RMI-data'!$I:$I,$I169),0)</f>
        <v>0</v>
      </c>
      <c r="AK169" s="104">
        <f>IFERROR('RMI-data'!AK165/SUMIFS('RMI-data'!AK:AK,'RMI-data'!$J:$J,$J169,'RMI-data'!$I:$I,$I169),0)</f>
        <v>0</v>
      </c>
      <c r="AL169" s="104">
        <f>IFERROR('RMI-data'!AL165/SUMIFS('RMI-data'!AL:AL,'RMI-data'!$J:$J,$J169,'RMI-data'!$I:$I,$I169),0)</f>
        <v>0</v>
      </c>
      <c r="AM169" s="104">
        <f>IFERROR('RMI-data'!AM165/SUMIFS('RMI-data'!AM:AM,'RMI-data'!$J:$J,$J169,'RMI-data'!$I:$I,$I169),0)</f>
        <v>0</v>
      </c>
      <c r="AN169" s="104">
        <f>IFERROR('RMI-data'!AN165/SUMIFS('RMI-data'!AN:AN,'RMI-data'!$J:$J,$J169,'RMI-data'!$I:$I,$I169),0)</f>
        <v>0</v>
      </c>
      <c r="AO169" s="104">
        <f>IFERROR('RMI-data'!AO165/SUMIFS('RMI-data'!AO:AO,'RMI-data'!$J:$J,$J169,'RMI-data'!$I:$I,$I169),0)</f>
        <v>0</v>
      </c>
      <c r="AP169" s="104">
        <f>IFERROR('RMI-data'!AP165/SUMIFS('RMI-data'!AP:AP,'RMI-data'!$J:$J,$J169,'RMI-data'!$I:$I,$I169),0)</f>
        <v>0</v>
      </c>
    </row>
    <row r="170" spans="1:42" ht="15.75" customHeight="1" x14ac:dyDescent="0.35">
      <c r="A170" s="51"/>
      <c r="B170" s="51"/>
      <c r="C170" s="51"/>
      <c r="D170" s="51"/>
      <c r="E170" s="51"/>
      <c r="F170" s="51"/>
      <c r="G170" s="51"/>
      <c r="H170" s="52" t="str">
        <f t="shared" si="12"/>
        <v>BCEU-commercial-lighting</v>
      </c>
      <c r="I170" s="63" t="s">
        <v>537</v>
      </c>
      <c r="J170" s="18" t="s">
        <v>93</v>
      </c>
      <c r="K170" s="104">
        <f>IFERROR('RMI-data'!K166/SUMIFS('RMI-data'!K:K,'RMI-data'!$J:$J,$J170,'RMI-data'!$I:$I,$I170),0)</f>
        <v>0</v>
      </c>
      <c r="L170" s="104">
        <f>IFERROR('RMI-data'!L166/SUMIFS('RMI-data'!L:L,'RMI-data'!$J:$J,$J170,'RMI-data'!$I:$I,$I170),0)</f>
        <v>0</v>
      </c>
      <c r="M170" s="104">
        <f>IFERROR('RMI-data'!M166/SUMIFS('RMI-data'!M:M,'RMI-data'!$J:$J,$J170,'RMI-data'!$I:$I,$I170),0)</f>
        <v>0</v>
      </c>
      <c r="N170" s="104">
        <f>IFERROR('RMI-data'!N166/SUMIFS('RMI-data'!N:N,'RMI-data'!$J:$J,$J170,'RMI-data'!$I:$I,$I170),0)</f>
        <v>0</v>
      </c>
      <c r="O170" s="104">
        <f>IFERROR('RMI-data'!O166/SUMIFS('RMI-data'!O:O,'RMI-data'!$J:$J,$J170,'RMI-data'!$I:$I,$I170),0)</f>
        <v>0</v>
      </c>
      <c r="P170" s="104">
        <f>IFERROR('RMI-data'!P166/SUMIFS('RMI-data'!P:P,'RMI-data'!$J:$J,$J170,'RMI-data'!$I:$I,$I170),0)</f>
        <v>0</v>
      </c>
      <c r="Q170" s="104">
        <f>IFERROR('RMI-data'!Q166/SUMIFS('RMI-data'!Q:Q,'RMI-data'!$J:$J,$J170,'RMI-data'!$I:$I,$I170),0)</f>
        <v>0</v>
      </c>
      <c r="R170" s="104">
        <f>IFERROR('RMI-data'!R166/SUMIFS('RMI-data'!R:R,'RMI-data'!$J:$J,$J170,'RMI-data'!$I:$I,$I170),0)</f>
        <v>0</v>
      </c>
      <c r="S170" s="104">
        <f>IFERROR('RMI-data'!S166/SUMIFS('RMI-data'!S:S,'RMI-data'!$J:$J,$J170,'RMI-data'!$I:$I,$I170),0)</f>
        <v>0</v>
      </c>
      <c r="T170" s="104">
        <f>IFERROR('RMI-data'!T166/SUMIFS('RMI-data'!T:T,'RMI-data'!$J:$J,$J170,'RMI-data'!$I:$I,$I170),0)</f>
        <v>0</v>
      </c>
      <c r="U170" s="104">
        <f>IFERROR('RMI-data'!U166/SUMIFS('RMI-data'!U:U,'RMI-data'!$J:$J,$J170,'RMI-data'!$I:$I,$I170),0)</f>
        <v>0</v>
      </c>
      <c r="V170" s="104">
        <f>IFERROR('RMI-data'!V166/SUMIFS('RMI-data'!V:V,'RMI-data'!$J:$J,$J170,'RMI-data'!$I:$I,$I170),0)</f>
        <v>0</v>
      </c>
      <c r="W170" s="104">
        <f>IFERROR('RMI-data'!W166/SUMIFS('RMI-data'!W:W,'RMI-data'!$J:$J,$J170,'RMI-data'!$I:$I,$I170),0)</f>
        <v>0</v>
      </c>
      <c r="X170" s="104">
        <f>IFERROR('RMI-data'!X166/SUMIFS('RMI-data'!X:X,'RMI-data'!$J:$J,$J170,'RMI-data'!$I:$I,$I170),0)</f>
        <v>0</v>
      </c>
      <c r="Y170" s="104">
        <f>IFERROR('RMI-data'!Y166/SUMIFS('RMI-data'!Y:Y,'RMI-data'!$J:$J,$J170,'RMI-data'!$I:$I,$I170),0)</f>
        <v>0</v>
      </c>
      <c r="Z170" s="104">
        <f>IFERROR('RMI-data'!Z166/SUMIFS('RMI-data'!Z:Z,'RMI-data'!$J:$J,$J170,'RMI-data'!$I:$I,$I170),0)</f>
        <v>0</v>
      </c>
      <c r="AA170" s="104">
        <f>IFERROR('RMI-data'!AA166/SUMIFS('RMI-data'!AA:AA,'RMI-data'!$J:$J,$J170,'RMI-data'!$I:$I,$I170),0)</f>
        <v>0</v>
      </c>
      <c r="AB170" s="104">
        <f>IFERROR('RMI-data'!AB166/SUMIFS('RMI-data'!AB:AB,'RMI-data'!$J:$J,$J170,'RMI-data'!$I:$I,$I170),0)</f>
        <v>0</v>
      </c>
      <c r="AC170" s="104">
        <f>IFERROR('RMI-data'!AC166/SUMIFS('RMI-data'!AC:AC,'RMI-data'!$J:$J,$J170,'RMI-data'!$I:$I,$I170),0)</f>
        <v>0</v>
      </c>
      <c r="AD170" s="104">
        <f>IFERROR('RMI-data'!AD166/SUMIFS('RMI-data'!AD:AD,'RMI-data'!$J:$J,$J170,'RMI-data'!$I:$I,$I170),0)</f>
        <v>0</v>
      </c>
      <c r="AE170" s="104">
        <f>IFERROR('RMI-data'!AE166/SUMIFS('RMI-data'!AE:AE,'RMI-data'!$J:$J,$J170,'RMI-data'!$I:$I,$I170),0)</f>
        <v>0</v>
      </c>
      <c r="AF170" s="104">
        <f>IFERROR('RMI-data'!AF166/SUMIFS('RMI-data'!AF:AF,'RMI-data'!$J:$J,$J170,'RMI-data'!$I:$I,$I170),0)</f>
        <v>0</v>
      </c>
      <c r="AG170" s="104">
        <f>IFERROR('RMI-data'!AG166/SUMIFS('RMI-data'!AG:AG,'RMI-data'!$J:$J,$J170,'RMI-data'!$I:$I,$I170),0)</f>
        <v>0</v>
      </c>
      <c r="AH170" s="104">
        <f>IFERROR('RMI-data'!AH166/SUMIFS('RMI-data'!AH:AH,'RMI-data'!$J:$J,$J170,'RMI-data'!$I:$I,$I170),0)</f>
        <v>0</v>
      </c>
      <c r="AI170" s="104">
        <f>IFERROR('RMI-data'!AI166/SUMIFS('RMI-data'!AI:AI,'RMI-data'!$J:$J,$J170,'RMI-data'!$I:$I,$I170),0)</f>
        <v>0</v>
      </c>
      <c r="AJ170" s="104">
        <f>IFERROR('RMI-data'!AJ166/SUMIFS('RMI-data'!AJ:AJ,'RMI-data'!$J:$J,$J170,'RMI-data'!$I:$I,$I170),0)</f>
        <v>0</v>
      </c>
      <c r="AK170" s="104">
        <f>IFERROR('RMI-data'!AK166/SUMIFS('RMI-data'!AK:AK,'RMI-data'!$J:$J,$J170,'RMI-data'!$I:$I,$I170),0)</f>
        <v>0</v>
      </c>
      <c r="AL170" s="104">
        <f>IFERROR('RMI-data'!AL166/SUMIFS('RMI-data'!AL:AL,'RMI-data'!$J:$J,$J170,'RMI-data'!$I:$I,$I170),0)</f>
        <v>0</v>
      </c>
      <c r="AM170" s="104">
        <f>IFERROR('RMI-data'!AM166/SUMIFS('RMI-data'!AM:AM,'RMI-data'!$J:$J,$J170,'RMI-data'!$I:$I,$I170),0)</f>
        <v>0</v>
      </c>
      <c r="AN170" s="104">
        <f>IFERROR('RMI-data'!AN166/SUMIFS('RMI-data'!AN:AN,'RMI-data'!$J:$J,$J170,'RMI-data'!$I:$I,$I170),0)</f>
        <v>0</v>
      </c>
      <c r="AO170" s="104">
        <f>IFERROR('RMI-data'!AO166/SUMIFS('RMI-data'!AO:AO,'RMI-data'!$J:$J,$J170,'RMI-data'!$I:$I,$I170),0)</f>
        <v>0</v>
      </c>
      <c r="AP170" s="104">
        <f>IFERROR('RMI-data'!AP166/SUMIFS('RMI-data'!AP:AP,'RMI-data'!$J:$J,$J170,'RMI-data'!$I:$I,$I170),0)</f>
        <v>0</v>
      </c>
    </row>
    <row r="171" spans="1:42" ht="15.75" customHeight="1" x14ac:dyDescent="0.35">
      <c r="A171" s="51"/>
      <c r="B171" s="51"/>
      <c r="C171" s="51"/>
      <c r="D171" s="51"/>
      <c r="E171" s="51"/>
      <c r="F171" s="51"/>
      <c r="G171" s="51"/>
      <c r="H171" s="52" t="str">
        <f t="shared" si="12"/>
        <v>BCEU-commercial-lighting</v>
      </c>
      <c r="I171" s="63" t="s">
        <v>537</v>
      </c>
      <c r="J171" s="18" t="s">
        <v>94</v>
      </c>
      <c r="K171" s="104">
        <f>IFERROR('RMI-data'!K167/SUMIFS('RMI-data'!K:K,'RMI-data'!$J:$J,$J171,'RMI-data'!$I:$I,$I171),0)</f>
        <v>0</v>
      </c>
      <c r="L171" s="104">
        <f>IFERROR('RMI-data'!L167/SUMIFS('RMI-data'!L:L,'RMI-data'!$J:$J,$J171,'RMI-data'!$I:$I,$I171),0)</f>
        <v>0</v>
      </c>
      <c r="M171" s="104">
        <f>IFERROR('RMI-data'!M167/SUMIFS('RMI-data'!M:M,'RMI-data'!$J:$J,$J171,'RMI-data'!$I:$I,$I171),0)</f>
        <v>0</v>
      </c>
      <c r="N171" s="104">
        <f>IFERROR('RMI-data'!N167/SUMIFS('RMI-data'!N:N,'RMI-data'!$J:$J,$J171,'RMI-data'!$I:$I,$I171),0)</f>
        <v>0</v>
      </c>
      <c r="O171" s="104">
        <f>IFERROR('RMI-data'!O167/SUMIFS('RMI-data'!O:O,'RMI-data'!$J:$J,$J171,'RMI-data'!$I:$I,$I171),0)</f>
        <v>0</v>
      </c>
      <c r="P171" s="104">
        <f>IFERROR('RMI-data'!P167/SUMIFS('RMI-data'!P:P,'RMI-data'!$J:$J,$J171,'RMI-data'!$I:$I,$I171),0)</f>
        <v>0</v>
      </c>
      <c r="Q171" s="104">
        <f>IFERROR('RMI-data'!Q167/SUMIFS('RMI-data'!Q:Q,'RMI-data'!$J:$J,$J171,'RMI-data'!$I:$I,$I171),0)</f>
        <v>0</v>
      </c>
      <c r="R171" s="104">
        <f>IFERROR('RMI-data'!R167/SUMIFS('RMI-data'!R:R,'RMI-data'!$J:$J,$J171,'RMI-data'!$I:$I,$I171),0)</f>
        <v>0</v>
      </c>
      <c r="S171" s="104">
        <f>IFERROR('RMI-data'!S167/SUMIFS('RMI-data'!S:S,'RMI-data'!$J:$J,$J171,'RMI-data'!$I:$I,$I171),0)</f>
        <v>0</v>
      </c>
      <c r="T171" s="104">
        <f>IFERROR('RMI-data'!T167/SUMIFS('RMI-data'!T:T,'RMI-data'!$J:$J,$J171,'RMI-data'!$I:$I,$I171),0)</f>
        <v>0</v>
      </c>
      <c r="U171" s="104">
        <f>IFERROR('RMI-data'!U167/SUMIFS('RMI-data'!U:U,'RMI-data'!$J:$J,$J171,'RMI-data'!$I:$I,$I171),0)</f>
        <v>0</v>
      </c>
      <c r="V171" s="104">
        <f>IFERROR('RMI-data'!V167/SUMIFS('RMI-data'!V:V,'RMI-data'!$J:$J,$J171,'RMI-data'!$I:$I,$I171),0)</f>
        <v>0</v>
      </c>
      <c r="W171" s="104">
        <f>IFERROR('RMI-data'!W167/SUMIFS('RMI-data'!W:W,'RMI-data'!$J:$J,$J171,'RMI-data'!$I:$I,$I171),0)</f>
        <v>0</v>
      </c>
      <c r="X171" s="104">
        <f>IFERROR('RMI-data'!X167/SUMIFS('RMI-data'!X:X,'RMI-data'!$J:$J,$J171,'RMI-data'!$I:$I,$I171),0)</f>
        <v>0</v>
      </c>
      <c r="Y171" s="104">
        <f>IFERROR('RMI-data'!Y167/SUMIFS('RMI-data'!Y:Y,'RMI-data'!$J:$J,$J171,'RMI-data'!$I:$I,$I171),0)</f>
        <v>0</v>
      </c>
      <c r="Z171" s="104">
        <f>IFERROR('RMI-data'!Z167/SUMIFS('RMI-data'!Z:Z,'RMI-data'!$J:$J,$J171,'RMI-data'!$I:$I,$I171),0)</f>
        <v>0</v>
      </c>
      <c r="AA171" s="104">
        <f>IFERROR('RMI-data'!AA167/SUMIFS('RMI-data'!AA:AA,'RMI-data'!$J:$J,$J171,'RMI-data'!$I:$I,$I171),0)</f>
        <v>0</v>
      </c>
      <c r="AB171" s="104">
        <f>IFERROR('RMI-data'!AB167/SUMIFS('RMI-data'!AB:AB,'RMI-data'!$J:$J,$J171,'RMI-data'!$I:$I,$I171),0)</f>
        <v>0</v>
      </c>
      <c r="AC171" s="104">
        <f>IFERROR('RMI-data'!AC167/SUMIFS('RMI-data'!AC:AC,'RMI-data'!$J:$J,$J171,'RMI-data'!$I:$I,$I171),0)</f>
        <v>0</v>
      </c>
      <c r="AD171" s="104">
        <f>IFERROR('RMI-data'!AD167/SUMIFS('RMI-data'!AD:AD,'RMI-data'!$J:$J,$J171,'RMI-data'!$I:$I,$I171),0)</f>
        <v>0</v>
      </c>
      <c r="AE171" s="104">
        <f>IFERROR('RMI-data'!AE167/SUMIFS('RMI-data'!AE:AE,'RMI-data'!$J:$J,$J171,'RMI-data'!$I:$I,$I171),0)</f>
        <v>0</v>
      </c>
      <c r="AF171" s="104">
        <f>IFERROR('RMI-data'!AF167/SUMIFS('RMI-data'!AF:AF,'RMI-data'!$J:$J,$J171,'RMI-data'!$I:$I,$I171),0)</f>
        <v>0</v>
      </c>
      <c r="AG171" s="104">
        <f>IFERROR('RMI-data'!AG167/SUMIFS('RMI-data'!AG:AG,'RMI-data'!$J:$J,$J171,'RMI-data'!$I:$I,$I171),0)</f>
        <v>0</v>
      </c>
      <c r="AH171" s="104">
        <f>IFERROR('RMI-data'!AH167/SUMIFS('RMI-data'!AH:AH,'RMI-data'!$J:$J,$J171,'RMI-data'!$I:$I,$I171),0)</f>
        <v>0</v>
      </c>
      <c r="AI171" s="104">
        <f>IFERROR('RMI-data'!AI167/SUMIFS('RMI-data'!AI:AI,'RMI-data'!$J:$J,$J171,'RMI-data'!$I:$I,$I171),0)</f>
        <v>0</v>
      </c>
      <c r="AJ171" s="104">
        <f>IFERROR('RMI-data'!AJ167/SUMIFS('RMI-data'!AJ:AJ,'RMI-data'!$J:$J,$J171,'RMI-data'!$I:$I,$I171),0)</f>
        <v>0</v>
      </c>
      <c r="AK171" s="104">
        <f>IFERROR('RMI-data'!AK167/SUMIFS('RMI-data'!AK:AK,'RMI-data'!$J:$J,$J171,'RMI-data'!$I:$I,$I171),0)</f>
        <v>0</v>
      </c>
      <c r="AL171" s="104">
        <f>IFERROR('RMI-data'!AL167/SUMIFS('RMI-data'!AL:AL,'RMI-data'!$J:$J,$J171,'RMI-data'!$I:$I,$I171),0)</f>
        <v>0</v>
      </c>
      <c r="AM171" s="104">
        <f>IFERROR('RMI-data'!AM167/SUMIFS('RMI-data'!AM:AM,'RMI-data'!$J:$J,$J171,'RMI-data'!$I:$I,$I171),0)</f>
        <v>0</v>
      </c>
      <c r="AN171" s="104">
        <f>IFERROR('RMI-data'!AN167/SUMIFS('RMI-data'!AN:AN,'RMI-data'!$J:$J,$J171,'RMI-data'!$I:$I,$I171),0)</f>
        <v>0</v>
      </c>
      <c r="AO171" s="104">
        <f>IFERROR('RMI-data'!AO167/SUMIFS('RMI-data'!AO:AO,'RMI-data'!$J:$J,$J171,'RMI-data'!$I:$I,$I171),0)</f>
        <v>0</v>
      </c>
      <c r="AP171" s="104">
        <f>IFERROR('RMI-data'!AP167/SUMIFS('RMI-data'!AP:AP,'RMI-data'!$J:$J,$J171,'RMI-data'!$I:$I,$I171),0)</f>
        <v>0</v>
      </c>
    </row>
    <row r="172" spans="1:42" ht="15.75" customHeight="1" x14ac:dyDescent="0.35">
      <c r="A172" s="51"/>
      <c r="B172" s="51"/>
      <c r="C172" s="51"/>
      <c r="D172" s="51"/>
      <c r="E172" s="51"/>
      <c r="F172" s="51"/>
      <c r="G172" s="51"/>
      <c r="H172" s="52" t="str">
        <f t="shared" si="12"/>
        <v>BCEU-commercial-lighting</v>
      </c>
      <c r="I172" s="63" t="s">
        <v>537</v>
      </c>
      <c r="J172" s="18" t="s">
        <v>95</v>
      </c>
      <c r="K172" s="104">
        <f>IFERROR('RMI-data'!K168/SUMIFS('RMI-data'!K:K,'RMI-data'!$J:$J,$J172,'RMI-data'!$I:$I,$I172),0)</f>
        <v>0</v>
      </c>
      <c r="L172" s="104">
        <f>IFERROR('RMI-data'!L168/SUMIFS('RMI-data'!L:L,'RMI-data'!$J:$J,$J172,'RMI-data'!$I:$I,$I172),0)</f>
        <v>0</v>
      </c>
      <c r="M172" s="104">
        <f>IFERROR('RMI-data'!M168/SUMIFS('RMI-data'!M:M,'RMI-data'!$J:$J,$J172,'RMI-data'!$I:$I,$I172),0)</f>
        <v>0</v>
      </c>
      <c r="N172" s="104">
        <f>IFERROR('RMI-data'!N168/SUMIFS('RMI-data'!N:N,'RMI-data'!$J:$J,$J172,'RMI-data'!$I:$I,$I172),0)</f>
        <v>0</v>
      </c>
      <c r="O172" s="104">
        <f>IFERROR('RMI-data'!O168/SUMIFS('RMI-data'!O:O,'RMI-data'!$J:$J,$J172,'RMI-data'!$I:$I,$I172),0)</f>
        <v>0</v>
      </c>
      <c r="P172" s="104">
        <f>IFERROR('RMI-data'!P168/SUMIFS('RMI-data'!P:P,'RMI-data'!$J:$J,$J172,'RMI-data'!$I:$I,$I172),0)</f>
        <v>0</v>
      </c>
      <c r="Q172" s="104">
        <f>IFERROR('RMI-data'!Q168/SUMIFS('RMI-data'!Q:Q,'RMI-data'!$J:$J,$J172,'RMI-data'!$I:$I,$I172),0)</f>
        <v>0</v>
      </c>
      <c r="R172" s="104">
        <f>IFERROR('RMI-data'!R168/SUMIFS('RMI-data'!R:R,'RMI-data'!$J:$J,$J172,'RMI-data'!$I:$I,$I172),0)</f>
        <v>0</v>
      </c>
      <c r="S172" s="104">
        <f>IFERROR('RMI-data'!S168/SUMIFS('RMI-data'!S:S,'RMI-data'!$J:$J,$J172,'RMI-data'!$I:$I,$I172),0)</f>
        <v>0</v>
      </c>
      <c r="T172" s="104">
        <f>IFERROR('RMI-data'!T168/SUMIFS('RMI-data'!T:T,'RMI-data'!$J:$J,$J172,'RMI-data'!$I:$I,$I172),0)</f>
        <v>0</v>
      </c>
      <c r="U172" s="104">
        <f>IFERROR('RMI-data'!U168/SUMIFS('RMI-data'!U:U,'RMI-data'!$J:$J,$J172,'RMI-data'!$I:$I,$I172),0)</f>
        <v>0</v>
      </c>
      <c r="V172" s="104">
        <f>IFERROR('RMI-data'!V168/SUMIFS('RMI-data'!V:V,'RMI-data'!$J:$J,$J172,'RMI-data'!$I:$I,$I172),0)</f>
        <v>0</v>
      </c>
      <c r="W172" s="104">
        <f>IFERROR('RMI-data'!W168/SUMIFS('RMI-data'!W:W,'RMI-data'!$J:$J,$J172,'RMI-data'!$I:$I,$I172),0)</f>
        <v>0</v>
      </c>
      <c r="X172" s="104">
        <f>IFERROR('RMI-data'!X168/SUMIFS('RMI-data'!X:X,'RMI-data'!$J:$J,$J172,'RMI-data'!$I:$I,$I172),0)</f>
        <v>0</v>
      </c>
      <c r="Y172" s="104">
        <f>IFERROR('RMI-data'!Y168/SUMIFS('RMI-data'!Y:Y,'RMI-data'!$J:$J,$J172,'RMI-data'!$I:$I,$I172),0)</f>
        <v>0</v>
      </c>
      <c r="Z172" s="104">
        <f>IFERROR('RMI-data'!Z168/SUMIFS('RMI-data'!Z:Z,'RMI-data'!$J:$J,$J172,'RMI-data'!$I:$I,$I172),0)</f>
        <v>0</v>
      </c>
      <c r="AA172" s="104">
        <f>IFERROR('RMI-data'!AA168/SUMIFS('RMI-data'!AA:AA,'RMI-data'!$J:$J,$J172,'RMI-data'!$I:$I,$I172),0)</f>
        <v>0</v>
      </c>
      <c r="AB172" s="104">
        <f>IFERROR('RMI-data'!AB168/SUMIFS('RMI-data'!AB:AB,'RMI-data'!$J:$J,$J172,'RMI-data'!$I:$I,$I172),0)</f>
        <v>0</v>
      </c>
      <c r="AC172" s="104">
        <f>IFERROR('RMI-data'!AC168/SUMIFS('RMI-data'!AC:AC,'RMI-data'!$J:$J,$J172,'RMI-data'!$I:$I,$I172),0)</f>
        <v>0</v>
      </c>
      <c r="AD172" s="104">
        <f>IFERROR('RMI-data'!AD168/SUMIFS('RMI-data'!AD:AD,'RMI-data'!$J:$J,$J172,'RMI-data'!$I:$I,$I172),0)</f>
        <v>0</v>
      </c>
      <c r="AE172" s="104">
        <f>IFERROR('RMI-data'!AE168/SUMIFS('RMI-data'!AE:AE,'RMI-data'!$J:$J,$J172,'RMI-data'!$I:$I,$I172),0)</f>
        <v>0</v>
      </c>
      <c r="AF172" s="104">
        <f>IFERROR('RMI-data'!AF168/SUMIFS('RMI-data'!AF:AF,'RMI-data'!$J:$J,$J172,'RMI-data'!$I:$I,$I172),0)</f>
        <v>0</v>
      </c>
      <c r="AG172" s="104">
        <f>IFERROR('RMI-data'!AG168/SUMIFS('RMI-data'!AG:AG,'RMI-data'!$J:$J,$J172,'RMI-data'!$I:$I,$I172),0)</f>
        <v>0</v>
      </c>
      <c r="AH172" s="104">
        <f>IFERROR('RMI-data'!AH168/SUMIFS('RMI-data'!AH:AH,'RMI-data'!$J:$J,$J172,'RMI-data'!$I:$I,$I172),0)</f>
        <v>0</v>
      </c>
      <c r="AI172" s="104">
        <f>IFERROR('RMI-data'!AI168/SUMIFS('RMI-data'!AI:AI,'RMI-data'!$J:$J,$J172,'RMI-data'!$I:$I,$I172),0)</f>
        <v>0</v>
      </c>
      <c r="AJ172" s="104">
        <f>IFERROR('RMI-data'!AJ168/SUMIFS('RMI-data'!AJ:AJ,'RMI-data'!$J:$J,$J172,'RMI-data'!$I:$I,$I172),0)</f>
        <v>0</v>
      </c>
      <c r="AK172" s="104">
        <f>IFERROR('RMI-data'!AK168/SUMIFS('RMI-data'!AK:AK,'RMI-data'!$J:$J,$J172,'RMI-data'!$I:$I,$I172),0)</f>
        <v>0</v>
      </c>
      <c r="AL172" s="104">
        <f>IFERROR('RMI-data'!AL168/SUMIFS('RMI-data'!AL:AL,'RMI-data'!$J:$J,$J172,'RMI-data'!$I:$I,$I172),0)</f>
        <v>0</v>
      </c>
      <c r="AM172" s="104">
        <f>IFERROR('RMI-data'!AM168/SUMIFS('RMI-data'!AM:AM,'RMI-data'!$J:$J,$J172,'RMI-data'!$I:$I,$I172),0)</f>
        <v>0</v>
      </c>
      <c r="AN172" s="104">
        <f>IFERROR('RMI-data'!AN168/SUMIFS('RMI-data'!AN:AN,'RMI-data'!$J:$J,$J172,'RMI-data'!$I:$I,$I172),0)</f>
        <v>0</v>
      </c>
      <c r="AO172" s="104">
        <f>IFERROR('RMI-data'!AO168/SUMIFS('RMI-data'!AO:AO,'RMI-data'!$J:$J,$J172,'RMI-data'!$I:$I,$I172),0)</f>
        <v>0</v>
      </c>
      <c r="AP172" s="104">
        <f>IFERROR('RMI-data'!AP168/SUMIFS('RMI-data'!AP:AP,'RMI-data'!$J:$J,$J172,'RMI-data'!$I:$I,$I172),0)</f>
        <v>0</v>
      </c>
    </row>
    <row r="173" spans="1:42" ht="15.75" customHeight="1" x14ac:dyDescent="0.35">
      <c r="A173" s="51"/>
      <c r="B173" s="51"/>
      <c r="C173" s="51"/>
      <c r="D173" s="51"/>
      <c r="E173" s="51"/>
      <c r="F173" s="51"/>
      <c r="G173" s="51"/>
      <c r="H173" s="52" t="str">
        <f t="shared" si="12"/>
        <v>BCEU-commercial-lighting</v>
      </c>
      <c r="I173" s="63" t="s">
        <v>537</v>
      </c>
      <c r="J173" s="18" t="s">
        <v>96</v>
      </c>
      <c r="K173" s="104">
        <f>IFERROR('RMI-data'!K169/SUMIFS('RMI-data'!K:K,'RMI-data'!$J:$J,$J173,'RMI-data'!$I:$I,$I173),0)</f>
        <v>0</v>
      </c>
      <c r="L173" s="104">
        <f>IFERROR('RMI-data'!L169/SUMIFS('RMI-data'!L:L,'RMI-data'!$J:$J,$J173,'RMI-data'!$I:$I,$I173),0)</f>
        <v>0</v>
      </c>
      <c r="M173" s="104">
        <f>IFERROR('RMI-data'!M169/SUMIFS('RMI-data'!M:M,'RMI-data'!$J:$J,$J173,'RMI-data'!$I:$I,$I173),0)</f>
        <v>0</v>
      </c>
      <c r="N173" s="104">
        <f>IFERROR('RMI-data'!N169/SUMIFS('RMI-data'!N:N,'RMI-data'!$J:$J,$J173,'RMI-data'!$I:$I,$I173),0)</f>
        <v>0</v>
      </c>
      <c r="O173" s="104">
        <f>IFERROR('RMI-data'!O169/SUMIFS('RMI-data'!O:O,'RMI-data'!$J:$J,$J173,'RMI-data'!$I:$I,$I173),0)</f>
        <v>0</v>
      </c>
      <c r="P173" s="104">
        <f>IFERROR('RMI-data'!P169/SUMIFS('RMI-data'!P:P,'RMI-data'!$J:$J,$J173,'RMI-data'!$I:$I,$I173),0)</f>
        <v>0</v>
      </c>
      <c r="Q173" s="104">
        <f>IFERROR('RMI-data'!Q169/SUMIFS('RMI-data'!Q:Q,'RMI-data'!$J:$J,$J173,'RMI-data'!$I:$I,$I173),0)</f>
        <v>0</v>
      </c>
      <c r="R173" s="104">
        <f>IFERROR('RMI-data'!R169/SUMIFS('RMI-data'!R:R,'RMI-data'!$J:$J,$J173,'RMI-data'!$I:$I,$I173),0)</f>
        <v>0</v>
      </c>
      <c r="S173" s="104">
        <f>IFERROR('RMI-data'!S169/SUMIFS('RMI-data'!S:S,'RMI-data'!$J:$J,$J173,'RMI-data'!$I:$I,$I173),0)</f>
        <v>0</v>
      </c>
      <c r="T173" s="104">
        <f>IFERROR('RMI-data'!T169/SUMIFS('RMI-data'!T:T,'RMI-data'!$J:$J,$J173,'RMI-data'!$I:$I,$I173),0)</f>
        <v>0</v>
      </c>
      <c r="U173" s="104">
        <f>IFERROR('RMI-data'!U169/SUMIFS('RMI-data'!U:U,'RMI-data'!$J:$J,$J173,'RMI-data'!$I:$I,$I173),0)</f>
        <v>0</v>
      </c>
      <c r="V173" s="104">
        <f>IFERROR('RMI-data'!V169/SUMIFS('RMI-data'!V:V,'RMI-data'!$J:$J,$J173,'RMI-data'!$I:$I,$I173),0)</f>
        <v>0</v>
      </c>
      <c r="W173" s="104">
        <f>IFERROR('RMI-data'!W169/SUMIFS('RMI-data'!W:W,'RMI-data'!$J:$J,$J173,'RMI-data'!$I:$I,$I173),0)</f>
        <v>0</v>
      </c>
      <c r="X173" s="104">
        <f>IFERROR('RMI-data'!X169/SUMIFS('RMI-data'!X:X,'RMI-data'!$J:$J,$J173,'RMI-data'!$I:$I,$I173),0)</f>
        <v>0</v>
      </c>
      <c r="Y173" s="104">
        <f>IFERROR('RMI-data'!Y169/SUMIFS('RMI-data'!Y:Y,'RMI-data'!$J:$J,$J173,'RMI-data'!$I:$I,$I173),0)</f>
        <v>0</v>
      </c>
      <c r="Z173" s="104">
        <f>IFERROR('RMI-data'!Z169/SUMIFS('RMI-data'!Z:Z,'RMI-data'!$J:$J,$J173,'RMI-data'!$I:$I,$I173),0)</f>
        <v>0</v>
      </c>
      <c r="AA173" s="104">
        <f>IFERROR('RMI-data'!AA169/SUMIFS('RMI-data'!AA:AA,'RMI-data'!$J:$J,$J173,'RMI-data'!$I:$I,$I173),0)</f>
        <v>0</v>
      </c>
      <c r="AB173" s="104">
        <f>IFERROR('RMI-data'!AB169/SUMIFS('RMI-data'!AB:AB,'RMI-data'!$J:$J,$J173,'RMI-data'!$I:$I,$I173),0)</f>
        <v>0</v>
      </c>
      <c r="AC173" s="104">
        <f>IFERROR('RMI-data'!AC169/SUMIFS('RMI-data'!AC:AC,'RMI-data'!$J:$J,$J173,'RMI-data'!$I:$I,$I173),0)</f>
        <v>0</v>
      </c>
      <c r="AD173" s="104">
        <f>IFERROR('RMI-data'!AD169/SUMIFS('RMI-data'!AD:AD,'RMI-data'!$J:$J,$J173,'RMI-data'!$I:$I,$I173),0)</f>
        <v>0</v>
      </c>
      <c r="AE173" s="104">
        <f>IFERROR('RMI-data'!AE169/SUMIFS('RMI-data'!AE:AE,'RMI-data'!$J:$J,$J173,'RMI-data'!$I:$I,$I173),0)</f>
        <v>0</v>
      </c>
      <c r="AF173" s="104">
        <f>IFERROR('RMI-data'!AF169/SUMIFS('RMI-data'!AF:AF,'RMI-data'!$J:$J,$J173,'RMI-data'!$I:$I,$I173),0)</f>
        <v>0</v>
      </c>
      <c r="AG173" s="104">
        <f>IFERROR('RMI-data'!AG169/SUMIFS('RMI-data'!AG:AG,'RMI-data'!$J:$J,$J173,'RMI-data'!$I:$I,$I173),0)</f>
        <v>0</v>
      </c>
      <c r="AH173" s="104">
        <f>IFERROR('RMI-data'!AH169/SUMIFS('RMI-data'!AH:AH,'RMI-data'!$J:$J,$J173,'RMI-data'!$I:$I,$I173),0)</f>
        <v>0</v>
      </c>
      <c r="AI173" s="104">
        <f>IFERROR('RMI-data'!AI169/SUMIFS('RMI-data'!AI:AI,'RMI-data'!$J:$J,$J173,'RMI-data'!$I:$I,$I173),0)</f>
        <v>0</v>
      </c>
      <c r="AJ173" s="104">
        <f>IFERROR('RMI-data'!AJ169/SUMIFS('RMI-data'!AJ:AJ,'RMI-data'!$J:$J,$J173,'RMI-data'!$I:$I,$I173),0)</f>
        <v>0</v>
      </c>
      <c r="AK173" s="104">
        <f>IFERROR('RMI-data'!AK169/SUMIFS('RMI-data'!AK:AK,'RMI-data'!$J:$J,$J173,'RMI-data'!$I:$I,$I173),0)</f>
        <v>0</v>
      </c>
      <c r="AL173" s="104">
        <f>IFERROR('RMI-data'!AL169/SUMIFS('RMI-data'!AL:AL,'RMI-data'!$J:$J,$J173,'RMI-data'!$I:$I,$I173),0)</f>
        <v>0</v>
      </c>
      <c r="AM173" s="104">
        <f>IFERROR('RMI-data'!AM169/SUMIFS('RMI-data'!AM:AM,'RMI-data'!$J:$J,$J173,'RMI-data'!$I:$I,$I173),0)</f>
        <v>0</v>
      </c>
      <c r="AN173" s="104">
        <f>IFERROR('RMI-data'!AN169/SUMIFS('RMI-data'!AN:AN,'RMI-data'!$J:$J,$J173,'RMI-data'!$I:$I,$I173),0)</f>
        <v>0</v>
      </c>
      <c r="AO173" s="104">
        <f>IFERROR('RMI-data'!AO169/SUMIFS('RMI-data'!AO:AO,'RMI-data'!$J:$J,$J173,'RMI-data'!$I:$I,$I173),0)</f>
        <v>0</v>
      </c>
      <c r="AP173" s="104">
        <f>IFERROR('RMI-data'!AP169/SUMIFS('RMI-data'!AP:AP,'RMI-data'!$J:$J,$J173,'RMI-data'!$I:$I,$I173),0)</f>
        <v>0</v>
      </c>
    </row>
    <row r="174" spans="1:42" ht="15.75" customHeight="1" x14ac:dyDescent="0.35">
      <c r="A174" s="51"/>
      <c r="B174" s="51"/>
      <c r="C174" s="51"/>
      <c r="D174" s="51"/>
      <c r="E174" s="51"/>
      <c r="F174" s="51"/>
      <c r="G174" s="51"/>
      <c r="H174" s="51"/>
      <c r="I174" s="63" t="s">
        <v>537</v>
      </c>
      <c r="J174" s="51"/>
      <c r="K174" s="51"/>
      <c r="L174" s="51"/>
      <c r="M174" s="51"/>
      <c r="N174" s="51"/>
      <c r="AO174" s="51"/>
      <c r="AP174" s="51"/>
    </row>
    <row r="175" spans="1:42" ht="15.75" customHeight="1" x14ac:dyDescent="0.35">
      <c r="A175" s="51"/>
      <c r="B175" s="51"/>
      <c r="C175" s="51"/>
      <c r="D175" s="51"/>
      <c r="E175" s="51"/>
      <c r="F175" s="51"/>
      <c r="G175" s="51"/>
      <c r="H175" s="18" t="s">
        <v>521</v>
      </c>
      <c r="I175" s="63" t="s">
        <v>537</v>
      </c>
      <c r="J175" s="51"/>
      <c r="K175" s="51"/>
      <c r="L175" s="51"/>
      <c r="M175" s="51"/>
      <c r="N175" s="51"/>
      <c r="AO175" s="51"/>
      <c r="AP175" s="51"/>
    </row>
    <row r="176" spans="1:42" ht="15.75" customHeight="1" x14ac:dyDescent="0.35">
      <c r="A176" s="51"/>
      <c r="B176" s="51"/>
      <c r="C176" s="51"/>
      <c r="D176" s="51"/>
      <c r="E176" s="51"/>
      <c r="F176" s="51"/>
      <c r="G176" s="51"/>
      <c r="H176" s="52" t="str">
        <f t="shared" ref="H176:H186" si="13">H175</f>
        <v>BCEU-commercial-appl</v>
      </c>
      <c r="I176" s="63" t="s">
        <v>537</v>
      </c>
      <c r="J176" s="18" t="s">
        <v>1</v>
      </c>
      <c r="K176" s="18">
        <v>2019</v>
      </c>
      <c r="L176" s="18">
        <v>2020</v>
      </c>
      <c r="M176" s="18">
        <v>2021</v>
      </c>
      <c r="N176" s="18">
        <v>2022</v>
      </c>
      <c r="O176" s="18">
        <v>2023</v>
      </c>
      <c r="P176" s="18">
        <v>2024</v>
      </c>
      <c r="Q176" s="18">
        <v>2025</v>
      </c>
      <c r="R176" s="18">
        <v>2026</v>
      </c>
      <c r="S176" s="18">
        <v>2027</v>
      </c>
      <c r="T176" s="18">
        <v>2028</v>
      </c>
      <c r="U176" s="18">
        <v>2029</v>
      </c>
      <c r="V176" s="18">
        <v>2030</v>
      </c>
      <c r="W176" s="18">
        <v>2031</v>
      </c>
      <c r="X176" s="18">
        <v>2032</v>
      </c>
      <c r="Y176" s="18">
        <v>2033</v>
      </c>
      <c r="Z176" s="18">
        <v>2034</v>
      </c>
      <c r="AA176" s="18">
        <v>2035</v>
      </c>
      <c r="AB176" s="18">
        <v>2036</v>
      </c>
      <c r="AC176" s="18">
        <v>2037</v>
      </c>
      <c r="AD176" s="18">
        <v>2038</v>
      </c>
      <c r="AE176" s="18">
        <v>2039</v>
      </c>
      <c r="AF176" s="18">
        <v>2040</v>
      </c>
      <c r="AG176" s="18">
        <v>2041</v>
      </c>
      <c r="AH176" s="18">
        <v>2042</v>
      </c>
      <c r="AI176" s="18">
        <v>2043</v>
      </c>
      <c r="AJ176" s="18">
        <v>2044</v>
      </c>
      <c r="AK176" s="18">
        <v>2045</v>
      </c>
      <c r="AL176" s="18">
        <v>2046</v>
      </c>
      <c r="AM176" s="18">
        <v>2047</v>
      </c>
      <c r="AN176" s="18">
        <v>2048</v>
      </c>
      <c r="AO176" s="18">
        <v>2049</v>
      </c>
      <c r="AP176" s="18">
        <v>2050</v>
      </c>
    </row>
    <row r="177" spans="1:42" ht="15.75" customHeight="1" x14ac:dyDescent="0.35">
      <c r="A177" s="51"/>
      <c r="B177" s="51"/>
      <c r="C177" s="51"/>
      <c r="D177" s="51"/>
      <c r="E177" s="51"/>
      <c r="F177" s="52" t="s">
        <v>522</v>
      </c>
      <c r="G177" s="52" t="s">
        <v>523</v>
      </c>
      <c r="H177" s="52" t="str">
        <f t="shared" si="13"/>
        <v>BCEU-commercial-appl</v>
      </c>
      <c r="I177" s="63" t="s">
        <v>537</v>
      </c>
      <c r="J177" s="18" t="s">
        <v>2</v>
      </c>
      <c r="K177" s="104">
        <f>IFERROR('RMI-data'!K173/SUMIFS('RMI-data'!K:K,'RMI-data'!$J:$J,$J177,'RMI-data'!$I:$I,$I177),0)</f>
        <v>0.18315384103936314</v>
      </c>
      <c r="L177" s="104">
        <f>IFERROR('RMI-data'!L173/SUMIFS('RMI-data'!L:L,'RMI-data'!$J:$J,$J177,'RMI-data'!$I:$I,$I177),0)</f>
        <v>0.18617457727945866</v>
      </c>
      <c r="M177" s="104">
        <f>IFERROR('RMI-data'!M173/SUMIFS('RMI-data'!M:M,'RMI-data'!$J:$J,$J177,'RMI-data'!$I:$I,$I177),0)</f>
        <v>0.18910658758284776</v>
      </c>
      <c r="N177" s="104">
        <f>IFERROR('RMI-data'!N173/SUMIFS('RMI-data'!N:N,'RMI-data'!$J:$J,$J177,'RMI-data'!$I:$I,$I177),0)</f>
        <v>0.19184747223851092</v>
      </c>
      <c r="O177" s="104">
        <f>IFERROR('RMI-data'!O173/SUMIFS('RMI-data'!O:O,'RMI-data'!$J:$J,$J177,'RMI-data'!$I:$I,$I177),0)</f>
        <v>0.19409939445200527</v>
      </c>
      <c r="P177" s="104">
        <f>IFERROR('RMI-data'!P173/SUMIFS('RMI-data'!P:P,'RMI-data'!$J:$J,$J177,'RMI-data'!$I:$I,$I177),0)</f>
        <v>0.19528161818055517</v>
      </c>
      <c r="Q177" s="104">
        <f>IFERROR('RMI-data'!Q173/SUMIFS('RMI-data'!Q:Q,'RMI-data'!$J:$J,$J177,'RMI-data'!$I:$I,$I177),0)</f>
        <v>0.19540823069900626</v>
      </c>
      <c r="R177" s="104">
        <f>IFERROR('RMI-data'!R173/SUMIFS('RMI-data'!R:R,'RMI-data'!$J:$J,$J177,'RMI-data'!$I:$I,$I177),0)</f>
        <v>0.19430555953026096</v>
      </c>
      <c r="S177" s="104">
        <f>IFERROR('RMI-data'!S173/SUMIFS('RMI-data'!S:S,'RMI-data'!$J:$J,$J177,'RMI-data'!$I:$I,$I177),0)</f>
        <v>0.19223931823874951</v>
      </c>
      <c r="T177" s="104">
        <f>IFERROR('RMI-data'!T173/SUMIFS('RMI-data'!T:T,'RMI-data'!$J:$J,$J177,'RMI-data'!$I:$I,$I177),0)</f>
        <v>0.18953841499255134</v>
      </c>
      <c r="U177" s="104">
        <f>IFERROR('RMI-data'!U173/SUMIFS('RMI-data'!U:U,'RMI-data'!$J:$J,$J177,'RMI-data'!$I:$I,$I177),0)</f>
        <v>0.1865095320380922</v>
      </c>
      <c r="V177" s="104">
        <f>IFERROR('RMI-data'!V173/SUMIFS('RMI-data'!V:V,'RMI-data'!$J:$J,$J177,'RMI-data'!$I:$I,$I177),0)</f>
        <v>0.1834280871337155</v>
      </c>
      <c r="W177" s="104">
        <f>IFERROR('RMI-data'!W173/SUMIFS('RMI-data'!W:W,'RMI-data'!$J:$J,$J177,'RMI-data'!$I:$I,$I177),0)</f>
        <v>0.1804768679223972</v>
      </c>
      <c r="X177" s="104">
        <f>IFERROR('RMI-data'!X173/SUMIFS('RMI-data'!X:X,'RMI-data'!$J:$J,$J177,'RMI-data'!$I:$I,$I177),0)</f>
        <v>0.17766874613818839</v>
      </c>
      <c r="Y177" s="104">
        <f>IFERROR('RMI-data'!Y173/SUMIFS('RMI-data'!Y:Y,'RMI-data'!$J:$J,$J177,'RMI-data'!$I:$I,$I177),0)</f>
        <v>0.17506620182643934</v>
      </c>
      <c r="Z177" s="104">
        <f>IFERROR('RMI-data'!Z173/SUMIFS('RMI-data'!Z:Z,'RMI-data'!$J:$J,$J177,'RMI-data'!$I:$I,$I177),0)</f>
        <v>0.17262014957106819</v>
      </c>
      <c r="AA177" s="104">
        <f>IFERROR('RMI-data'!AA173/SUMIFS('RMI-data'!AA:AA,'RMI-data'!$J:$J,$J177,'RMI-data'!$I:$I,$I177),0)</f>
        <v>0.17028743027923057</v>
      </c>
      <c r="AB177" s="104">
        <f>IFERROR('RMI-data'!AB173/SUMIFS('RMI-data'!AB:AB,'RMI-data'!$J:$J,$J177,'RMI-data'!$I:$I,$I177),0)</f>
        <v>0.16809264877813943</v>
      </c>
      <c r="AC177" s="104">
        <f>IFERROR('RMI-data'!AC173/SUMIFS('RMI-data'!AC:AC,'RMI-data'!$J:$J,$J177,'RMI-data'!$I:$I,$I177),0)</f>
        <v>0.16588172978434348</v>
      </c>
      <c r="AD177" s="104">
        <f>IFERROR('RMI-data'!AD173/SUMIFS('RMI-data'!AD:AD,'RMI-data'!$J:$J,$J177,'RMI-data'!$I:$I,$I177),0)</f>
        <v>0.16376087158014785</v>
      </c>
      <c r="AE177" s="104">
        <f>IFERROR('RMI-data'!AE173/SUMIFS('RMI-data'!AE:AE,'RMI-data'!$J:$J,$J177,'RMI-data'!$I:$I,$I177),0)</f>
        <v>0.16161447971244455</v>
      </c>
      <c r="AF177" s="104">
        <f>IFERROR('RMI-data'!AF173/SUMIFS('RMI-data'!AF:AF,'RMI-data'!$J:$J,$J177,'RMI-data'!$I:$I,$I177),0)</f>
        <v>0.15939806915148258</v>
      </c>
      <c r="AG177" s="104">
        <f>IFERROR('RMI-data'!AG173/SUMIFS('RMI-data'!AG:AG,'RMI-data'!$J:$J,$J177,'RMI-data'!$I:$I,$I177),0)</f>
        <v>0.15718830109189089</v>
      </c>
      <c r="AH177" s="104">
        <f>IFERROR('RMI-data'!AH173/SUMIFS('RMI-data'!AH:AH,'RMI-data'!$J:$J,$J177,'RMI-data'!$I:$I,$I177),0)</f>
        <v>0.15498438405069209</v>
      </c>
      <c r="AI177" s="104">
        <f>IFERROR('RMI-data'!AI173/SUMIFS('RMI-data'!AI:AI,'RMI-data'!$J:$J,$J177,'RMI-data'!$I:$I,$I177),0)</f>
        <v>0.15276530092044291</v>
      </c>
      <c r="AJ177" s="104">
        <f>IFERROR('RMI-data'!AJ173/SUMIFS('RMI-data'!AJ:AJ,'RMI-data'!$J:$J,$J177,'RMI-data'!$I:$I,$I177),0)</f>
        <v>0.15058514860619732</v>
      </c>
      <c r="AK177" s="104">
        <f>IFERROR('RMI-data'!AK173/SUMIFS('RMI-data'!AK:AK,'RMI-data'!$J:$J,$J177,'RMI-data'!$I:$I,$I177),0)</f>
        <v>0.14848525374082733</v>
      </c>
      <c r="AL177" s="104">
        <f>IFERROR('RMI-data'!AL173/SUMIFS('RMI-data'!AL:AL,'RMI-data'!$J:$J,$J177,'RMI-data'!$I:$I,$I177),0)</f>
        <v>0.14636068463797297</v>
      </c>
      <c r="AM177" s="104">
        <f>IFERROR('RMI-data'!AM173/SUMIFS('RMI-data'!AM:AM,'RMI-data'!$J:$J,$J177,'RMI-data'!$I:$I,$I177),0)</f>
        <v>0.14434238567296664</v>
      </c>
      <c r="AN177" s="104">
        <f>IFERROR('RMI-data'!AN173/SUMIFS('RMI-data'!AN:AN,'RMI-data'!$J:$J,$J177,'RMI-data'!$I:$I,$I177),0)</f>
        <v>0.14232288477760566</v>
      </c>
      <c r="AO177" s="104">
        <f>IFERROR('RMI-data'!AO173/SUMIFS('RMI-data'!AO:AO,'RMI-data'!$J:$J,$J177,'RMI-data'!$I:$I,$I177),0)</f>
        <v>0.14030853955640443</v>
      </c>
      <c r="AP177" s="104">
        <f>IFERROR('RMI-data'!AP173/SUMIFS('RMI-data'!AP:AP,'RMI-data'!$J:$J,$J177,'RMI-data'!$I:$I,$I177),0)</f>
        <v>0.13828593171402151</v>
      </c>
    </row>
    <row r="178" spans="1:42" ht="15.75" customHeight="1" x14ac:dyDescent="0.35">
      <c r="A178" s="51"/>
      <c r="B178" s="51"/>
      <c r="C178" s="51"/>
      <c r="D178" s="51"/>
      <c r="E178" s="51"/>
      <c r="F178" s="51"/>
      <c r="G178" s="51"/>
      <c r="H178" s="52" t="str">
        <f t="shared" si="13"/>
        <v>BCEU-commercial-appl</v>
      </c>
      <c r="I178" s="63" t="s">
        <v>537</v>
      </c>
      <c r="J178" s="18" t="s">
        <v>3</v>
      </c>
      <c r="K178" s="104">
        <f>IFERROR('RMI-data'!K174/SUMIFS('RMI-data'!K:K,'RMI-data'!$J:$J,$J178,'RMI-data'!$I:$I,$I178),0)</f>
        <v>0</v>
      </c>
      <c r="L178" s="104">
        <f>IFERROR('RMI-data'!L174/SUMIFS('RMI-data'!L:L,'RMI-data'!$J:$J,$J178,'RMI-data'!$I:$I,$I178),0)</f>
        <v>0</v>
      </c>
      <c r="M178" s="104">
        <f>IFERROR('RMI-data'!M174/SUMIFS('RMI-data'!M:M,'RMI-data'!$J:$J,$J178,'RMI-data'!$I:$I,$I178),0)</f>
        <v>0</v>
      </c>
      <c r="N178" s="104">
        <f>IFERROR('RMI-data'!N174/SUMIFS('RMI-data'!N:N,'RMI-data'!$J:$J,$J178,'RMI-data'!$I:$I,$I178),0)</f>
        <v>0</v>
      </c>
      <c r="O178" s="104">
        <f>IFERROR('RMI-data'!O174/SUMIFS('RMI-data'!O:O,'RMI-data'!$J:$J,$J178,'RMI-data'!$I:$I,$I178),0)</f>
        <v>0</v>
      </c>
      <c r="P178" s="104">
        <f>IFERROR('RMI-data'!P174/SUMIFS('RMI-data'!P:P,'RMI-data'!$J:$J,$J178,'RMI-data'!$I:$I,$I178),0)</f>
        <v>0</v>
      </c>
      <c r="Q178" s="104">
        <f>IFERROR('RMI-data'!Q174/SUMIFS('RMI-data'!Q:Q,'RMI-data'!$J:$J,$J178,'RMI-data'!$I:$I,$I178),0)</f>
        <v>0</v>
      </c>
      <c r="R178" s="104">
        <f>IFERROR('RMI-data'!R174/SUMIFS('RMI-data'!R:R,'RMI-data'!$J:$J,$J178,'RMI-data'!$I:$I,$I178),0)</f>
        <v>0</v>
      </c>
      <c r="S178" s="104">
        <f>IFERROR('RMI-data'!S174/SUMIFS('RMI-data'!S:S,'RMI-data'!$J:$J,$J178,'RMI-data'!$I:$I,$I178),0)</f>
        <v>0</v>
      </c>
      <c r="T178" s="104">
        <f>IFERROR('RMI-data'!T174/SUMIFS('RMI-data'!T:T,'RMI-data'!$J:$J,$J178,'RMI-data'!$I:$I,$I178),0)</f>
        <v>0</v>
      </c>
      <c r="U178" s="104">
        <f>IFERROR('RMI-data'!U174/SUMIFS('RMI-data'!U:U,'RMI-data'!$J:$J,$J178,'RMI-data'!$I:$I,$I178),0)</f>
        <v>0</v>
      </c>
      <c r="V178" s="104">
        <f>IFERROR('RMI-data'!V174/SUMIFS('RMI-data'!V:V,'RMI-data'!$J:$J,$J178,'RMI-data'!$I:$I,$I178),0)</f>
        <v>0</v>
      </c>
      <c r="W178" s="104">
        <f>IFERROR('RMI-data'!W174/SUMIFS('RMI-data'!W:W,'RMI-data'!$J:$J,$J178,'RMI-data'!$I:$I,$I178),0)</f>
        <v>0</v>
      </c>
      <c r="X178" s="104">
        <f>IFERROR('RMI-data'!X174/SUMIFS('RMI-data'!X:X,'RMI-data'!$J:$J,$J178,'RMI-data'!$I:$I,$I178),0)</f>
        <v>0</v>
      </c>
      <c r="Y178" s="104">
        <f>IFERROR('RMI-data'!Y174/SUMIFS('RMI-data'!Y:Y,'RMI-data'!$J:$J,$J178,'RMI-data'!$I:$I,$I178),0)</f>
        <v>0</v>
      </c>
      <c r="Z178" s="104">
        <f>IFERROR('RMI-data'!Z174/SUMIFS('RMI-data'!Z:Z,'RMI-data'!$J:$J,$J178,'RMI-data'!$I:$I,$I178),0)</f>
        <v>0</v>
      </c>
      <c r="AA178" s="104">
        <f>IFERROR('RMI-data'!AA174/SUMIFS('RMI-data'!AA:AA,'RMI-data'!$J:$J,$J178,'RMI-data'!$I:$I,$I178),0)</f>
        <v>0</v>
      </c>
      <c r="AB178" s="104">
        <f>IFERROR('RMI-data'!AB174/SUMIFS('RMI-data'!AB:AB,'RMI-data'!$J:$J,$J178,'RMI-data'!$I:$I,$I178),0)</f>
        <v>0</v>
      </c>
      <c r="AC178" s="104">
        <f>IFERROR('RMI-data'!AC174/SUMIFS('RMI-data'!AC:AC,'RMI-data'!$J:$J,$J178,'RMI-data'!$I:$I,$I178),0)</f>
        <v>0</v>
      </c>
      <c r="AD178" s="104">
        <f>IFERROR('RMI-data'!AD174/SUMIFS('RMI-data'!AD:AD,'RMI-data'!$J:$J,$J178,'RMI-data'!$I:$I,$I178),0)</f>
        <v>0</v>
      </c>
      <c r="AE178" s="104">
        <f>IFERROR('RMI-data'!AE174/SUMIFS('RMI-data'!AE:AE,'RMI-data'!$J:$J,$J178,'RMI-data'!$I:$I,$I178),0)</f>
        <v>0</v>
      </c>
      <c r="AF178" s="104">
        <f>IFERROR('RMI-data'!AF174/SUMIFS('RMI-data'!AF:AF,'RMI-data'!$J:$J,$J178,'RMI-data'!$I:$I,$I178),0)</f>
        <v>0</v>
      </c>
      <c r="AG178" s="104">
        <f>IFERROR('RMI-data'!AG174/SUMIFS('RMI-data'!AG:AG,'RMI-data'!$J:$J,$J178,'RMI-data'!$I:$I,$I178),0)</f>
        <v>0</v>
      </c>
      <c r="AH178" s="104">
        <f>IFERROR('RMI-data'!AH174/SUMIFS('RMI-data'!AH:AH,'RMI-data'!$J:$J,$J178,'RMI-data'!$I:$I,$I178),0)</f>
        <v>0</v>
      </c>
      <c r="AI178" s="104">
        <f>IFERROR('RMI-data'!AI174/SUMIFS('RMI-data'!AI:AI,'RMI-data'!$J:$J,$J178,'RMI-data'!$I:$I,$I178),0)</f>
        <v>0</v>
      </c>
      <c r="AJ178" s="104">
        <f>IFERROR('RMI-data'!AJ174/SUMIFS('RMI-data'!AJ:AJ,'RMI-data'!$J:$J,$J178,'RMI-data'!$I:$I,$I178),0)</f>
        <v>0</v>
      </c>
      <c r="AK178" s="104">
        <f>IFERROR('RMI-data'!AK174/SUMIFS('RMI-data'!AK:AK,'RMI-data'!$J:$J,$J178,'RMI-data'!$I:$I,$I178),0)</f>
        <v>0</v>
      </c>
      <c r="AL178" s="104">
        <f>IFERROR('RMI-data'!AL174/SUMIFS('RMI-data'!AL:AL,'RMI-data'!$J:$J,$J178,'RMI-data'!$I:$I,$I178),0)</f>
        <v>0</v>
      </c>
      <c r="AM178" s="104">
        <f>IFERROR('RMI-data'!AM174/SUMIFS('RMI-data'!AM:AM,'RMI-data'!$J:$J,$J178,'RMI-data'!$I:$I,$I178),0)</f>
        <v>0</v>
      </c>
      <c r="AN178" s="104">
        <f>IFERROR('RMI-data'!AN174/SUMIFS('RMI-data'!AN:AN,'RMI-data'!$J:$J,$J178,'RMI-data'!$I:$I,$I178),0)</f>
        <v>0</v>
      </c>
      <c r="AO178" s="104">
        <f>IFERROR('RMI-data'!AO174/SUMIFS('RMI-data'!AO:AO,'RMI-data'!$J:$J,$J178,'RMI-data'!$I:$I,$I178),0)</f>
        <v>0</v>
      </c>
      <c r="AP178" s="104">
        <f>IFERROR('RMI-data'!AP174/SUMIFS('RMI-data'!AP:AP,'RMI-data'!$J:$J,$J178,'RMI-data'!$I:$I,$I178),0)</f>
        <v>0</v>
      </c>
    </row>
    <row r="179" spans="1:42" ht="15.75" customHeight="1" x14ac:dyDescent="0.35">
      <c r="A179" s="51"/>
      <c r="B179" s="51"/>
      <c r="C179" s="51"/>
      <c r="D179" s="51"/>
      <c r="E179" s="51"/>
      <c r="F179" s="51"/>
      <c r="G179" s="52" t="s">
        <v>525</v>
      </c>
      <c r="H179" s="52" t="str">
        <f t="shared" si="13"/>
        <v>BCEU-commercial-appl</v>
      </c>
      <c r="I179" s="63" t="s">
        <v>537</v>
      </c>
      <c r="J179" s="18" t="s">
        <v>4</v>
      </c>
      <c r="K179" s="104">
        <f>IFERROR('RMI-data'!K175/SUMIFS('RMI-data'!K:K,'RMI-data'!$J:$J,$J179,'RMI-data'!$I:$I,$I179),0)</f>
        <v>0.43378930322891301</v>
      </c>
      <c r="L179" s="104">
        <f>IFERROR('RMI-data'!L175/SUMIFS('RMI-data'!L:L,'RMI-data'!$J:$J,$J179,'RMI-data'!$I:$I,$I179),0)</f>
        <v>0.44645173900818352</v>
      </c>
      <c r="M179" s="104">
        <f>IFERROR('RMI-data'!M175/SUMIFS('RMI-data'!M:M,'RMI-data'!$J:$J,$J179,'RMI-data'!$I:$I,$I179),0)</f>
        <v>0.45737409858217659</v>
      </c>
      <c r="N179" s="104">
        <f>IFERROR('RMI-data'!N175/SUMIFS('RMI-data'!N:N,'RMI-data'!$J:$J,$J179,'RMI-data'!$I:$I,$I179),0)</f>
        <v>0.46473680525072053</v>
      </c>
      <c r="O179" s="104">
        <f>IFERROR('RMI-data'!O175/SUMIFS('RMI-data'!O:O,'RMI-data'!$J:$J,$J179,'RMI-data'!$I:$I,$I179),0)</f>
        <v>0.47131708350078255</v>
      </c>
      <c r="P179" s="104">
        <f>IFERROR('RMI-data'!P175/SUMIFS('RMI-data'!P:P,'RMI-data'!$J:$J,$J179,'RMI-data'!$I:$I,$I179),0)</f>
        <v>0.47786702668139008</v>
      </c>
      <c r="Q179" s="104">
        <f>IFERROR('RMI-data'!Q175/SUMIFS('RMI-data'!Q:Q,'RMI-data'!$J:$J,$J179,'RMI-data'!$I:$I,$I179),0)</f>
        <v>0.48453276726959715</v>
      </c>
      <c r="R179" s="104">
        <f>IFERROR('RMI-data'!R175/SUMIFS('RMI-data'!R:R,'RMI-data'!$J:$J,$J179,'RMI-data'!$I:$I,$I179),0)</f>
        <v>0.49124221918551086</v>
      </c>
      <c r="S179" s="104">
        <f>IFERROR('RMI-data'!S175/SUMIFS('RMI-data'!S:S,'RMI-data'!$J:$J,$J179,'RMI-data'!$I:$I,$I179),0)</f>
        <v>0.4988032243922273</v>
      </c>
      <c r="T179" s="104">
        <f>IFERROR('RMI-data'!T175/SUMIFS('RMI-data'!T:T,'RMI-data'!$J:$J,$J179,'RMI-data'!$I:$I,$I179),0)</f>
        <v>0.50632624872938314</v>
      </c>
      <c r="U179" s="104">
        <f>IFERROR('RMI-data'!U175/SUMIFS('RMI-data'!U:U,'RMI-data'!$J:$J,$J179,'RMI-data'!$I:$I,$I179),0)</f>
        <v>0.51366278622505668</v>
      </c>
      <c r="V179" s="104">
        <f>IFERROR('RMI-data'!V175/SUMIFS('RMI-data'!V:V,'RMI-data'!$J:$J,$J179,'RMI-data'!$I:$I,$I179),0)</f>
        <v>0.52059054643172331</v>
      </c>
      <c r="W179" s="104">
        <f>IFERROR('RMI-data'!W175/SUMIFS('RMI-data'!W:W,'RMI-data'!$J:$J,$J179,'RMI-data'!$I:$I,$I179),0)</f>
        <v>0.52727720201002937</v>
      </c>
      <c r="X179" s="104">
        <f>IFERROR('RMI-data'!X175/SUMIFS('RMI-data'!X:X,'RMI-data'!$J:$J,$J179,'RMI-data'!$I:$I,$I179),0)</f>
        <v>0.53368909267315168</v>
      </c>
      <c r="Y179" s="104">
        <f>IFERROR('RMI-data'!Y175/SUMIFS('RMI-data'!Y:Y,'RMI-data'!$J:$J,$J179,'RMI-data'!$I:$I,$I179),0)</f>
        <v>0.53976435040919346</v>
      </c>
      <c r="Z179" s="104">
        <f>IFERROR('RMI-data'!Z175/SUMIFS('RMI-data'!Z:Z,'RMI-data'!$J:$J,$J179,'RMI-data'!$I:$I,$I179),0)</f>
        <v>0.5457651176131475</v>
      </c>
      <c r="AA179" s="104">
        <f>IFERROR('RMI-data'!AA175/SUMIFS('RMI-data'!AA:AA,'RMI-data'!$J:$J,$J179,'RMI-data'!$I:$I,$I179),0)</f>
        <v>0.55209378470869241</v>
      </c>
      <c r="AB179" s="104">
        <f>IFERROR('RMI-data'!AB175/SUMIFS('RMI-data'!AB:AB,'RMI-data'!$J:$J,$J179,'RMI-data'!$I:$I,$I179),0)</f>
        <v>0.55816324291925989</v>
      </c>
      <c r="AC179" s="104">
        <f>IFERROR('RMI-data'!AC175/SUMIFS('RMI-data'!AC:AC,'RMI-data'!$J:$J,$J179,'RMI-data'!$I:$I,$I179),0)</f>
        <v>0.56401511623824407</v>
      </c>
      <c r="AD179" s="104">
        <f>IFERROR('RMI-data'!AD175/SUMIFS('RMI-data'!AD:AD,'RMI-data'!$J:$J,$J179,'RMI-data'!$I:$I,$I179),0)</f>
        <v>0.56957446584983074</v>
      </c>
      <c r="AE179" s="104">
        <f>IFERROR('RMI-data'!AE175/SUMIFS('RMI-data'!AE:AE,'RMI-data'!$J:$J,$J179,'RMI-data'!$I:$I,$I179),0)</f>
        <v>0.57505367247301553</v>
      </c>
      <c r="AF179" s="104">
        <f>IFERROR('RMI-data'!AF175/SUMIFS('RMI-data'!AF:AF,'RMI-data'!$J:$J,$J179,'RMI-data'!$I:$I,$I179),0)</f>
        <v>0.58021520254203562</v>
      </c>
      <c r="AG179" s="104">
        <f>IFERROR('RMI-data'!AG175/SUMIFS('RMI-data'!AG:AG,'RMI-data'!$J:$J,$J179,'RMI-data'!$I:$I,$I179),0)</f>
        <v>0.5853704805452703</v>
      </c>
      <c r="AH179" s="104">
        <f>IFERROR('RMI-data'!AH175/SUMIFS('RMI-data'!AH:AH,'RMI-data'!$J:$J,$J179,'RMI-data'!$I:$I,$I179),0)</f>
        <v>0.590667237200307</v>
      </c>
      <c r="AI179" s="104">
        <f>IFERROR('RMI-data'!AI175/SUMIFS('RMI-data'!AI:AI,'RMI-data'!$J:$J,$J179,'RMI-data'!$I:$I,$I179),0)</f>
        <v>0.59617660994302701</v>
      </c>
      <c r="AJ179" s="104">
        <f>IFERROR('RMI-data'!AJ175/SUMIFS('RMI-data'!AJ:AJ,'RMI-data'!$J:$J,$J179,'RMI-data'!$I:$I,$I179),0)</f>
        <v>0.60166704921776204</v>
      </c>
      <c r="AK179" s="104">
        <f>IFERROR('RMI-data'!AK175/SUMIFS('RMI-data'!AK:AK,'RMI-data'!$J:$J,$J179,'RMI-data'!$I:$I,$I179),0)</f>
        <v>0.60723842645397197</v>
      </c>
      <c r="AL179" s="104">
        <f>IFERROR('RMI-data'!AL175/SUMIFS('RMI-data'!AL:AL,'RMI-data'!$J:$J,$J179,'RMI-data'!$I:$I,$I179),0)</f>
        <v>0.61263189533364892</v>
      </c>
      <c r="AM179" s="104">
        <f>IFERROR('RMI-data'!AM175/SUMIFS('RMI-data'!AM:AM,'RMI-data'!$J:$J,$J179,'RMI-data'!$I:$I,$I179),0)</f>
        <v>0.61801355412079062</v>
      </c>
      <c r="AN179" s="104">
        <f>IFERROR('RMI-data'!AN175/SUMIFS('RMI-data'!AN:AN,'RMI-data'!$J:$J,$J179,'RMI-data'!$I:$I,$I179),0)</f>
        <v>0.62340969423670545</v>
      </c>
      <c r="AO179" s="104">
        <f>IFERROR('RMI-data'!AO175/SUMIFS('RMI-data'!AO:AO,'RMI-data'!$J:$J,$J179,'RMI-data'!$I:$I,$I179),0)</f>
        <v>0.62865330290841126</v>
      </c>
      <c r="AP179" s="104">
        <f>IFERROR('RMI-data'!AP175/SUMIFS('RMI-data'!AP:AP,'RMI-data'!$J:$J,$J179,'RMI-data'!$I:$I,$I179),0)</f>
        <v>0.63389011645605686</v>
      </c>
    </row>
    <row r="180" spans="1:42" ht="15.75" customHeight="1" x14ac:dyDescent="0.35">
      <c r="A180" s="51"/>
      <c r="B180" s="51"/>
      <c r="C180" s="51"/>
      <c r="D180" s="51"/>
      <c r="E180" s="51"/>
      <c r="F180" s="51"/>
      <c r="G180" s="51"/>
      <c r="H180" s="52" t="str">
        <f t="shared" si="13"/>
        <v>BCEU-commercial-appl</v>
      </c>
      <c r="I180" s="63" t="s">
        <v>537</v>
      </c>
      <c r="J180" s="18" t="s">
        <v>5</v>
      </c>
      <c r="K180" s="104">
        <f>IFERROR('RMI-data'!K176/SUMIFS('RMI-data'!K:K,'RMI-data'!$J:$J,$J180,'RMI-data'!$I:$I,$I180),0)</f>
        <v>1.2033187343830593E-4</v>
      </c>
      <c r="L180" s="104">
        <f>IFERROR('RMI-data'!L176/SUMIFS('RMI-data'!L:L,'RMI-data'!$J:$J,$J180,'RMI-data'!$I:$I,$I180),0)</f>
        <v>1.1133447115659871E-4</v>
      </c>
      <c r="M180" s="104">
        <f>IFERROR('RMI-data'!M176/SUMIFS('RMI-data'!M:M,'RMI-data'!$J:$J,$J180,'RMI-data'!$I:$I,$I180),0)</f>
        <v>1.0131626979663332E-4</v>
      </c>
      <c r="N180" s="104">
        <f>IFERROR('RMI-data'!N176/SUMIFS('RMI-data'!N:N,'RMI-data'!$J:$J,$J180,'RMI-data'!$I:$I,$I180),0)</f>
        <v>9.1371945234482133E-5</v>
      </c>
      <c r="O180" s="104">
        <f>IFERROR('RMI-data'!O176/SUMIFS('RMI-data'!O:O,'RMI-data'!$J:$J,$J180,'RMI-data'!$I:$I,$I180),0)</f>
        <v>8.2240046012491016E-5</v>
      </c>
      <c r="P180" s="104">
        <f>IFERROR('RMI-data'!P176/SUMIFS('RMI-data'!P:P,'RMI-data'!$J:$J,$J180,'RMI-data'!$I:$I,$I180),0)</f>
        <v>7.3863569391517545E-5</v>
      </c>
      <c r="Q180" s="104">
        <f>IFERROR('RMI-data'!Q176/SUMIFS('RMI-data'!Q:Q,'RMI-data'!$J:$J,$J180,'RMI-data'!$I:$I,$I180),0)</f>
        <v>6.6503308689362968E-5</v>
      </c>
      <c r="R180" s="104">
        <f>IFERROR('RMI-data'!R176/SUMIFS('RMI-data'!R:R,'RMI-data'!$J:$J,$J180,'RMI-data'!$I:$I,$I180),0)</f>
        <v>5.9944564228240953E-5</v>
      </c>
      <c r="S180" s="104">
        <f>IFERROR('RMI-data'!S176/SUMIFS('RMI-data'!S:S,'RMI-data'!$J:$J,$J180,'RMI-data'!$I:$I,$I180),0)</f>
        <v>5.4175384682787241E-5</v>
      </c>
      <c r="T180" s="104">
        <f>IFERROR('RMI-data'!T176/SUMIFS('RMI-data'!T:T,'RMI-data'!$J:$J,$J180,'RMI-data'!$I:$I,$I180),0)</f>
        <v>4.920676804178834E-5</v>
      </c>
      <c r="U180" s="104">
        <f>IFERROR('RMI-data'!U176/SUMIFS('RMI-data'!U:U,'RMI-data'!$J:$J,$J180,'RMI-data'!$I:$I,$I180),0)</f>
        <v>4.5274343867599685E-5</v>
      </c>
      <c r="V180" s="104">
        <f>IFERROR('RMI-data'!V176/SUMIFS('RMI-data'!V:V,'RMI-data'!$J:$J,$J180,'RMI-data'!$I:$I,$I180),0)</f>
        <v>4.2428848138181432E-5</v>
      </c>
      <c r="W180" s="104">
        <f>IFERROR('RMI-data'!W176/SUMIFS('RMI-data'!W:W,'RMI-data'!$J:$J,$J180,'RMI-data'!$I:$I,$I180),0)</f>
        <v>4.0432820647531784E-5</v>
      </c>
      <c r="X180" s="104">
        <f>IFERROR('RMI-data'!X176/SUMIFS('RMI-data'!X:X,'RMI-data'!$J:$J,$J180,'RMI-data'!$I:$I,$I180),0)</f>
        <v>3.9115059539176711E-5</v>
      </c>
      <c r="Y180" s="104">
        <f>IFERROR('RMI-data'!Y176/SUMIFS('RMI-data'!Y:Y,'RMI-data'!$J:$J,$J180,'RMI-data'!$I:$I,$I180),0)</f>
        <v>3.8078701820882243E-5</v>
      </c>
      <c r="Z180" s="104">
        <f>IFERROR('RMI-data'!Z176/SUMIFS('RMI-data'!Z:Z,'RMI-data'!$J:$J,$J180,'RMI-data'!$I:$I,$I180),0)</f>
        <v>3.7364997620458617E-5</v>
      </c>
      <c r="AA180" s="104">
        <f>IFERROR('RMI-data'!AA176/SUMIFS('RMI-data'!AA:AA,'RMI-data'!$J:$J,$J180,'RMI-data'!$I:$I,$I180),0)</f>
        <v>3.6800026834005321E-5</v>
      </c>
      <c r="AB180" s="104">
        <f>IFERROR('RMI-data'!AB176/SUMIFS('RMI-data'!AB:AB,'RMI-data'!$J:$J,$J180,'RMI-data'!$I:$I,$I180),0)</f>
        <v>3.644830385990058E-5</v>
      </c>
      <c r="AC180" s="104">
        <f>IFERROR('RMI-data'!AC176/SUMIFS('RMI-data'!AC:AC,'RMI-data'!$J:$J,$J180,'RMI-data'!$I:$I,$I180),0)</f>
        <v>3.6020871353936966E-5</v>
      </c>
      <c r="AD180" s="104">
        <f>IFERROR('RMI-data'!AD176/SUMIFS('RMI-data'!AD:AD,'RMI-data'!$J:$J,$J180,'RMI-data'!$I:$I,$I180),0)</f>
        <v>3.5544364290704262E-5</v>
      </c>
      <c r="AE180" s="104">
        <f>IFERROR('RMI-data'!AE176/SUMIFS('RMI-data'!AE:AE,'RMI-data'!$J:$J,$J180,'RMI-data'!$I:$I,$I180),0)</f>
        <v>3.5096607390634361E-5</v>
      </c>
      <c r="AF180" s="104">
        <f>IFERROR('RMI-data'!AF176/SUMIFS('RMI-data'!AF:AF,'RMI-data'!$J:$J,$J180,'RMI-data'!$I:$I,$I180),0)</f>
        <v>3.4631657977956524E-5</v>
      </c>
      <c r="AG180" s="104">
        <f>IFERROR('RMI-data'!AG176/SUMIFS('RMI-data'!AG:AG,'RMI-data'!$J:$J,$J180,'RMI-data'!$I:$I,$I180),0)</f>
        <v>3.4103744715683925E-5</v>
      </c>
      <c r="AH180" s="104">
        <f>IFERROR('RMI-data'!AH176/SUMIFS('RMI-data'!AH:AH,'RMI-data'!$J:$J,$J180,'RMI-data'!$I:$I,$I180),0)</f>
        <v>3.3508639843006396E-5</v>
      </c>
      <c r="AI180" s="104">
        <f>IFERROR('RMI-data'!AI176/SUMIFS('RMI-data'!AI:AI,'RMI-data'!$J:$J,$J180,'RMI-data'!$I:$I,$I180),0)</f>
        <v>3.2894530000109515E-5</v>
      </c>
      <c r="AJ180" s="104">
        <f>IFERROR('RMI-data'!AJ176/SUMIFS('RMI-data'!AJ:AJ,'RMI-data'!$J:$J,$J180,'RMI-data'!$I:$I,$I180),0)</f>
        <v>3.2277301774210177E-5</v>
      </c>
      <c r="AK180" s="104">
        <f>IFERROR('RMI-data'!AK176/SUMIFS('RMI-data'!AK:AK,'RMI-data'!$J:$J,$J180,'RMI-data'!$I:$I,$I180),0)</f>
        <v>3.1691039525595218E-5</v>
      </c>
      <c r="AL180" s="104">
        <f>IFERROR('RMI-data'!AL176/SUMIFS('RMI-data'!AL:AL,'RMI-data'!$J:$J,$J180,'RMI-data'!$I:$I,$I180),0)</f>
        <v>3.1128630615503045E-5</v>
      </c>
      <c r="AM180" s="104">
        <f>IFERROR('RMI-data'!AM176/SUMIFS('RMI-data'!AM:AM,'RMI-data'!$J:$J,$J180,'RMI-data'!$I:$I,$I180),0)</f>
        <v>3.0611783859088914E-5</v>
      </c>
      <c r="AN180" s="104">
        <f>IFERROR('RMI-data'!AN176/SUMIFS('RMI-data'!AN:AN,'RMI-data'!$J:$J,$J180,'RMI-data'!$I:$I,$I180),0)</f>
        <v>3.0057229054332319E-5</v>
      </c>
      <c r="AO180" s="104">
        <f>IFERROR('RMI-data'!AO176/SUMIFS('RMI-data'!AO:AO,'RMI-data'!$J:$J,$J180,'RMI-data'!$I:$I,$I180),0)</f>
        <v>2.9489824918478424E-5</v>
      </c>
      <c r="AP180" s="104">
        <f>IFERROR('RMI-data'!AP176/SUMIFS('RMI-data'!AP:AP,'RMI-data'!$J:$J,$J180,'RMI-data'!$I:$I,$I180),0)</f>
        <v>2.8945798281561044E-5</v>
      </c>
    </row>
    <row r="181" spans="1:42" ht="15.75" customHeight="1" x14ac:dyDescent="0.35">
      <c r="A181" s="51"/>
      <c r="B181" s="51"/>
      <c r="C181" s="51"/>
      <c r="D181" s="51"/>
      <c r="E181" s="51"/>
      <c r="F181" s="51"/>
      <c r="G181" s="51"/>
      <c r="H181" s="52" t="str">
        <f t="shared" si="13"/>
        <v>BCEU-commercial-appl</v>
      </c>
      <c r="I181" s="63" t="s">
        <v>537</v>
      </c>
      <c r="J181" s="18" t="s">
        <v>7</v>
      </c>
      <c r="K181" s="104">
        <f>IFERROR('RMI-data'!K177/SUMIFS('RMI-data'!K:K,'RMI-data'!$J:$J,$J181,'RMI-data'!$I:$I,$I181),0)</f>
        <v>0</v>
      </c>
      <c r="L181" s="104">
        <f>IFERROR('RMI-data'!L177/SUMIFS('RMI-data'!L:L,'RMI-data'!$J:$J,$J181,'RMI-data'!$I:$I,$I181),0)</f>
        <v>0</v>
      </c>
      <c r="M181" s="104">
        <f>IFERROR('RMI-data'!M177/SUMIFS('RMI-data'!M:M,'RMI-data'!$J:$J,$J181,'RMI-data'!$I:$I,$I181),0)</f>
        <v>0</v>
      </c>
      <c r="N181" s="104">
        <f>IFERROR('RMI-data'!N177/SUMIFS('RMI-data'!N:N,'RMI-data'!$J:$J,$J181,'RMI-data'!$I:$I,$I181),0)</f>
        <v>0</v>
      </c>
      <c r="O181" s="104">
        <f>IFERROR('RMI-data'!O177/SUMIFS('RMI-data'!O:O,'RMI-data'!$J:$J,$J181,'RMI-data'!$I:$I,$I181),0)</f>
        <v>0</v>
      </c>
      <c r="P181" s="104">
        <f>IFERROR('RMI-data'!P177/SUMIFS('RMI-data'!P:P,'RMI-data'!$J:$J,$J181,'RMI-data'!$I:$I,$I181),0)</f>
        <v>0</v>
      </c>
      <c r="Q181" s="104">
        <f>IFERROR('RMI-data'!Q177/SUMIFS('RMI-data'!Q:Q,'RMI-data'!$J:$J,$J181,'RMI-data'!$I:$I,$I181),0)</f>
        <v>0</v>
      </c>
      <c r="R181" s="104">
        <f>IFERROR('RMI-data'!R177/SUMIFS('RMI-data'!R:R,'RMI-data'!$J:$J,$J181,'RMI-data'!$I:$I,$I181),0)</f>
        <v>0</v>
      </c>
      <c r="S181" s="104">
        <f>IFERROR('RMI-data'!S177/SUMIFS('RMI-data'!S:S,'RMI-data'!$J:$J,$J181,'RMI-data'!$I:$I,$I181),0)</f>
        <v>0</v>
      </c>
      <c r="T181" s="104">
        <f>IFERROR('RMI-data'!T177/SUMIFS('RMI-data'!T:T,'RMI-data'!$J:$J,$J181,'RMI-data'!$I:$I,$I181),0)</f>
        <v>0</v>
      </c>
      <c r="U181" s="104">
        <f>IFERROR('RMI-data'!U177/SUMIFS('RMI-data'!U:U,'RMI-data'!$J:$J,$J181,'RMI-data'!$I:$I,$I181),0)</f>
        <v>0</v>
      </c>
      <c r="V181" s="104">
        <f>IFERROR('RMI-data'!V177/SUMIFS('RMI-data'!V:V,'RMI-data'!$J:$J,$J181,'RMI-data'!$I:$I,$I181),0)</f>
        <v>0</v>
      </c>
      <c r="W181" s="104">
        <f>IFERROR('RMI-data'!W177/SUMIFS('RMI-data'!W:W,'RMI-data'!$J:$J,$J181,'RMI-data'!$I:$I,$I181),0)</f>
        <v>0</v>
      </c>
      <c r="X181" s="104">
        <f>IFERROR('RMI-data'!X177/SUMIFS('RMI-data'!X:X,'RMI-data'!$J:$J,$J181,'RMI-data'!$I:$I,$I181),0)</f>
        <v>0</v>
      </c>
      <c r="Y181" s="104">
        <f>IFERROR('RMI-data'!Y177/SUMIFS('RMI-data'!Y:Y,'RMI-data'!$J:$J,$J181,'RMI-data'!$I:$I,$I181),0)</f>
        <v>0</v>
      </c>
      <c r="Z181" s="104">
        <f>IFERROR('RMI-data'!Z177/SUMIFS('RMI-data'!Z:Z,'RMI-data'!$J:$J,$J181,'RMI-data'!$I:$I,$I181),0)</f>
        <v>0</v>
      </c>
      <c r="AA181" s="104">
        <f>IFERROR('RMI-data'!AA177/SUMIFS('RMI-data'!AA:AA,'RMI-data'!$J:$J,$J181,'RMI-data'!$I:$I,$I181),0)</f>
        <v>0</v>
      </c>
      <c r="AB181" s="104">
        <f>IFERROR('RMI-data'!AB177/SUMIFS('RMI-data'!AB:AB,'RMI-data'!$J:$J,$J181,'RMI-data'!$I:$I,$I181),0)</f>
        <v>0</v>
      </c>
      <c r="AC181" s="104">
        <f>IFERROR('RMI-data'!AC177/SUMIFS('RMI-data'!AC:AC,'RMI-data'!$J:$J,$J181,'RMI-data'!$I:$I,$I181),0)</f>
        <v>0</v>
      </c>
      <c r="AD181" s="104">
        <f>IFERROR('RMI-data'!AD177/SUMIFS('RMI-data'!AD:AD,'RMI-data'!$J:$J,$J181,'RMI-data'!$I:$I,$I181),0)</f>
        <v>0</v>
      </c>
      <c r="AE181" s="104">
        <f>IFERROR('RMI-data'!AE177/SUMIFS('RMI-data'!AE:AE,'RMI-data'!$J:$J,$J181,'RMI-data'!$I:$I,$I181),0)</f>
        <v>0</v>
      </c>
      <c r="AF181" s="104">
        <f>IFERROR('RMI-data'!AF177/SUMIFS('RMI-data'!AF:AF,'RMI-data'!$J:$J,$J181,'RMI-data'!$I:$I,$I181),0)</f>
        <v>0</v>
      </c>
      <c r="AG181" s="104">
        <f>IFERROR('RMI-data'!AG177/SUMIFS('RMI-data'!AG:AG,'RMI-data'!$J:$J,$J181,'RMI-data'!$I:$I,$I181),0)</f>
        <v>0</v>
      </c>
      <c r="AH181" s="104">
        <f>IFERROR('RMI-data'!AH177/SUMIFS('RMI-data'!AH:AH,'RMI-data'!$J:$J,$J181,'RMI-data'!$I:$I,$I181),0)</f>
        <v>0</v>
      </c>
      <c r="AI181" s="104">
        <f>IFERROR('RMI-data'!AI177/SUMIFS('RMI-data'!AI:AI,'RMI-data'!$J:$J,$J181,'RMI-data'!$I:$I,$I181),0)</f>
        <v>0</v>
      </c>
      <c r="AJ181" s="104">
        <f>IFERROR('RMI-data'!AJ177/SUMIFS('RMI-data'!AJ:AJ,'RMI-data'!$J:$J,$J181,'RMI-data'!$I:$I,$I181),0)</f>
        <v>0</v>
      </c>
      <c r="AK181" s="104">
        <f>IFERROR('RMI-data'!AK177/SUMIFS('RMI-data'!AK:AK,'RMI-data'!$J:$J,$J181,'RMI-data'!$I:$I,$I181),0)</f>
        <v>0</v>
      </c>
      <c r="AL181" s="104">
        <f>IFERROR('RMI-data'!AL177/SUMIFS('RMI-data'!AL:AL,'RMI-data'!$J:$J,$J181,'RMI-data'!$I:$I,$I181),0)</f>
        <v>0</v>
      </c>
      <c r="AM181" s="104">
        <f>IFERROR('RMI-data'!AM177/SUMIFS('RMI-data'!AM:AM,'RMI-data'!$J:$J,$J181,'RMI-data'!$I:$I,$I181),0)</f>
        <v>0</v>
      </c>
      <c r="AN181" s="104">
        <f>IFERROR('RMI-data'!AN177/SUMIFS('RMI-data'!AN:AN,'RMI-data'!$J:$J,$J181,'RMI-data'!$I:$I,$I181),0)</f>
        <v>0</v>
      </c>
      <c r="AO181" s="104">
        <f>IFERROR('RMI-data'!AO177/SUMIFS('RMI-data'!AO:AO,'RMI-data'!$J:$J,$J181,'RMI-data'!$I:$I,$I181),0)</f>
        <v>0</v>
      </c>
      <c r="AP181" s="104">
        <f>IFERROR('RMI-data'!AP177/SUMIFS('RMI-data'!AP:AP,'RMI-data'!$J:$J,$J181,'RMI-data'!$I:$I,$I181),0)</f>
        <v>0</v>
      </c>
    </row>
    <row r="182" spans="1:42" ht="15.75" customHeight="1" x14ac:dyDescent="0.35">
      <c r="A182" s="51"/>
      <c r="B182" s="51"/>
      <c r="C182" s="51"/>
      <c r="D182" s="51"/>
      <c r="E182" s="51"/>
      <c r="F182" s="51"/>
      <c r="G182" s="51"/>
      <c r="H182" s="52" t="str">
        <f t="shared" si="13"/>
        <v>BCEU-commercial-appl</v>
      </c>
      <c r="I182" s="63" t="s">
        <v>537</v>
      </c>
      <c r="J182" s="18" t="s">
        <v>8</v>
      </c>
      <c r="K182" s="104">
        <f>IFERROR('RMI-data'!K178/SUMIFS('RMI-data'!K:K,'RMI-data'!$J:$J,$J182,'RMI-data'!$I:$I,$I182),0)</f>
        <v>0</v>
      </c>
      <c r="L182" s="104">
        <f>IFERROR('RMI-data'!L178/SUMIFS('RMI-data'!L:L,'RMI-data'!$J:$J,$J182,'RMI-data'!$I:$I,$I182),0)</f>
        <v>0</v>
      </c>
      <c r="M182" s="104">
        <f>IFERROR('RMI-data'!M178/SUMIFS('RMI-data'!M:M,'RMI-data'!$J:$J,$J182,'RMI-data'!$I:$I,$I182),0)</f>
        <v>0</v>
      </c>
      <c r="N182" s="104">
        <f>IFERROR('RMI-data'!N178/SUMIFS('RMI-data'!N:N,'RMI-data'!$J:$J,$J182,'RMI-data'!$I:$I,$I182),0)</f>
        <v>0</v>
      </c>
      <c r="O182" s="104">
        <f>IFERROR('RMI-data'!O178/SUMIFS('RMI-data'!O:O,'RMI-data'!$J:$J,$J182,'RMI-data'!$I:$I,$I182),0)</f>
        <v>0</v>
      </c>
      <c r="P182" s="104">
        <f>IFERROR('RMI-data'!P178/SUMIFS('RMI-data'!P:P,'RMI-data'!$J:$J,$J182,'RMI-data'!$I:$I,$I182),0)</f>
        <v>0</v>
      </c>
      <c r="Q182" s="104">
        <f>IFERROR('RMI-data'!Q178/SUMIFS('RMI-data'!Q:Q,'RMI-data'!$J:$J,$J182,'RMI-data'!$I:$I,$I182),0)</f>
        <v>0</v>
      </c>
      <c r="R182" s="104">
        <f>IFERROR('RMI-data'!R178/SUMIFS('RMI-data'!R:R,'RMI-data'!$J:$J,$J182,'RMI-data'!$I:$I,$I182),0)</f>
        <v>0</v>
      </c>
      <c r="S182" s="104">
        <f>IFERROR('RMI-data'!S178/SUMIFS('RMI-data'!S:S,'RMI-data'!$J:$J,$J182,'RMI-data'!$I:$I,$I182),0)</f>
        <v>0</v>
      </c>
      <c r="T182" s="104">
        <f>IFERROR('RMI-data'!T178/SUMIFS('RMI-data'!T:T,'RMI-data'!$J:$J,$J182,'RMI-data'!$I:$I,$I182),0)</f>
        <v>0</v>
      </c>
      <c r="U182" s="104">
        <f>IFERROR('RMI-data'!U178/SUMIFS('RMI-data'!U:U,'RMI-data'!$J:$J,$J182,'RMI-data'!$I:$I,$I182),0)</f>
        <v>0</v>
      </c>
      <c r="V182" s="104">
        <f>IFERROR('RMI-data'!V178/SUMIFS('RMI-data'!V:V,'RMI-data'!$J:$J,$J182,'RMI-data'!$I:$I,$I182),0)</f>
        <v>0</v>
      </c>
      <c r="W182" s="104">
        <f>IFERROR('RMI-data'!W178/SUMIFS('RMI-data'!W:W,'RMI-data'!$J:$J,$J182,'RMI-data'!$I:$I,$I182),0)</f>
        <v>0</v>
      </c>
      <c r="X182" s="104">
        <f>IFERROR('RMI-data'!X178/SUMIFS('RMI-data'!X:X,'RMI-data'!$J:$J,$J182,'RMI-data'!$I:$I,$I182),0)</f>
        <v>0</v>
      </c>
      <c r="Y182" s="104">
        <f>IFERROR('RMI-data'!Y178/SUMIFS('RMI-data'!Y:Y,'RMI-data'!$J:$J,$J182,'RMI-data'!$I:$I,$I182),0)</f>
        <v>0</v>
      </c>
      <c r="Z182" s="104">
        <f>IFERROR('RMI-data'!Z178/SUMIFS('RMI-data'!Z:Z,'RMI-data'!$J:$J,$J182,'RMI-data'!$I:$I,$I182),0)</f>
        <v>0</v>
      </c>
      <c r="AA182" s="104">
        <f>IFERROR('RMI-data'!AA178/SUMIFS('RMI-data'!AA:AA,'RMI-data'!$J:$J,$J182,'RMI-data'!$I:$I,$I182),0)</f>
        <v>0</v>
      </c>
      <c r="AB182" s="104">
        <f>IFERROR('RMI-data'!AB178/SUMIFS('RMI-data'!AB:AB,'RMI-data'!$J:$J,$J182,'RMI-data'!$I:$I,$I182),0)</f>
        <v>0</v>
      </c>
      <c r="AC182" s="104">
        <f>IFERROR('RMI-data'!AC178/SUMIFS('RMI-data'!AC:AC,'RMI-data'!$J:$J,$J182,'RMI-data'!$I:$I,$I182),0)</f>
        <v>0</v>
      </c>
      <c r="AD182" s="104">
        <f>IFERROR('RMI-data'!AD178/SUMIFS('RMI-data'!AD:AD,'RMI-data'!$J:$J,$J182,'RMI-data'!$I:$I,$I182),0)</f>
        <v>0</v>
      </c>
      <c r="AE182" s="104">
        <f>IFERROR('RMI-data'!AE178/SUMIFS('RMI-data'!AE:AE,'RMI-data'!$J:$J,$J182,'RMI-data'!$I:$I,$I182),0)</f>
        <v>0</v>
      </c>
      <c r="AF182" s="104">
        <f>IFERROR('RMI-data'!AF178/SUMIFS('RMI-data'!AF:AF,'RMI-data'!$J:$J,$J182,'RMI-data'!$I:$I,$I182),0)</f>
        <v>0</v>
      </c>
      <c r="AG182" s="104">
        <f>IFERROR('RMI-data'!AG178/SUMIFS('RMI-data'!AG:AG,'RMI-data'!$J:$J,$J182,'RMI-data'!$I:$I,$I182),0)</f>
        <v>0</v>
      </c>
      <c r="AH182" s="104">
        <f>IFERROR('RMI-data'!AH178/SUMIFS('RMI-data'!AH:AH,'RMI-data'!$J:$J,$J182,'RMI-data'!$I:$I,$I182),0)</f>
        <v>0</v>
      </c>
      <c r="AI182" s="104">
        <f>IFERROR('RMI-data'!AI178/SUMIFS('RMI-data'!AI:AI,'RMI-data'!$J:$J,$J182,'RMI-data'!$I:$I,$I182),0)</f>
        <v>0</v>
      </c>
      <c r="AJ182" s="104">
        <f>IFERROR('RMI-data'!AJ178/SUMIFS('RMI-data'!AJ:AJ,'RMI-data'!$J:$J,$J182,'RMI-data'!$I:$I,$I182),0)</f>
        <v>0</v>
      </c>
      <c r="AK182" s="104">
        <f>IFERROR('RMI-data'!AK178/SUMIFS('RMI-data'!AK:AK,'RMI-data'!$J:$J,$J182,'RMI-data'!$I:$I,$I182),0)</f>
        <v>0</v>
      </c>
      <c r="AL182" s="104">
        <f>IFERROR('RMI-data'!AL178/SUMIFS('RMI-data'!AL:AL,'RMI-data'!$J:$J,$J182,'RMI-data'!$I:$I,$I182),0)</f>
        <v>0</v>
      </c>
      <c r="AM182" s="104">
        <f>IFERROR('RMI-data'!AM178/SUMIFS('RMI-data'!AM:AM,'RMI-data'!$J:$J,$J182,'RMI-data'!$I:$I,$I182),0)</f>
        <v>0</v>
      </c>
      <c r="AN182" s="104">
        <f>IFERROR('RMI-data'!AN178/SUMIFS('RMI-data'!AN:AN,'RMI-data'!$J:$J,$J182,'RMI-data'!$I:$I,$I182),0)</f>
        <v>0</v>
      </c>
      <c r="AO182" s="104">
        <f>IFERROR('RMI-data'!AO178/SUMIFS('RMI-data'!AO:AO,'RMI-data'!$J:$J,$J182,'RMI-data'!$I:$I,$I182),0)</f>
        <v>0</v>
      </c>
      <c r="AP182" s="104">
        <f>IFERROR('RMI-data'!AP178/SUMIFS('RMI-data'!AP:AP,'RMI-data'!$J:$J,$J182,'RMI-data'!$I:$I,$I182),0)</f>
        <v>0</v>
      </c>
    </row>
    <row r="183" spans="1:42" ht="15.75" customHeight="1" x14ac:dyDescent="0.35">
      <c r="A183" s="51"/>
      <c r="B183" s="51"/>
      <c r="C183" s="51"/>
      <c r="D183" s="51"/>
      <c r="E183" s="51"/>
      <c r="F183" s="51"/>
      <c r="G183" s="51"/>
      <c r="H183" s="52" t="str">
        <f t="shared" si="13"/>
        <v>BCEU-commercial-appl</v>
      </c>
      <c r="I183" s="63" t="s">
        <v>537</v>
      </c>
      <c r="J183" s="18" t="s">
        <v>93</v>
      </c>
      <c r="K183" s="104">
        <f>IFERROR('RMI-data'!K179/SUMIFS('RMI-data'!K:K,'RMI-data'!$J:$J,$J183,'RMI-data'!$I:$I,$I183),0)</f>
        <v>0</v>
      </c>
      <c r="L183" s="104">
        <f>IFERROR('RMI-data'!L179/SUMIFS('RMI-data'!L:L,'RMI-data'!$J:$J,$J183,'RMI-data'!$I:$I,$I183),0)</f>
        <v>0</v>
      </c>
      <c r="M183" s="104">
        <f>IFERROR('RMI-data'!M179/SUMIFS('RMI-data'!M:M,'RMI-data'!$J:$J,$J183,'RMI-data'!$I:$I,$I183),0)</f>
        <v>0</v>
      </c>
      <c r="N183" s="104">
        <f>IFERROR('RMI-data'!N179/SUMIFS('RMI-data'!N:N,'RMI-data'!$J:$J,$J183,'RMI-data'!$I:$I,$I183),0)</f>
        <v>0</v>
      </c>
      <c r="O183" s="104">
        <f>IFERROR('RMI-data'!O179/SUMIFS('RMI-data'!O:O,'RMI-data'!$J:$J,$J183,'RMI-data'!$I:$I,$I183),0)</f>
        <v>0</v>
      </c>
      <c r="P183" s="104">
        <f>IFERROR('RMI-data'!P179/SUMIFS('RMI-data'!P:P,'RMI-data'!$J:$J,$J183,'RMI-data'!$I:$I,$I183),0)</f>
        <v>0</v>
      </c>
      <c r="Q183" s="104">
        <f>IFERROR('RMI-data'!Q179/SUMIFS('RMI-data'!Q:Q,'RMI-data'!$J:$J,$J183,'RMI-data'!$I:$I,$I183),0)</f>
        <v>0</v>
      </c>
      <c r="R183" s="104">
        <f>IFERROR('RMI-data'!R179/SUMIFS('RMI-data'!R:R,'RMI-data'!$J:$J,$J183,'RMI-data'!$I:$I,$I183),0)</f>
        <v>0</v>
      </c>
      <c r="S183" s="104">
        <f>IFERROR('RMI-data'!S179/SUMIFS('RMI-data'!S:S,'RMI-data'!$J:$J,$J183,'RMI-data'!$I:$I,$I183),0)</f>
        <v>0</v>
      </c>
      <c r="T183" s="104">
        <f>IFERROR('RMI-data'!T179/SUMIFS('RMI-data'!T:T,'RMI-data'!$J:$J,$J183,'RMI-data'!$I:$I,$I183),0)</f>
        <v>0</v>
      </c>
      <c r="U183" s="104">
        <f>IFERROR('RMI-data'!U179/SUMIFS('RMI-data'!U:U,'RMI-data'!$J:$J,$J183,'RMI-data'!$I:$I,$I183),0)</f>
        <v>0</v>
      </c>
      <c r="V183" s="104">
        <f>IFERROR('RMI-data'!V179/SUMIFS('RMI-data'!V:V,'RMI-data'!$J:$J,$J183,'RMI-data'!$I:$I,$I183),0)</f>
        <v>0</v>
      </c>
      <c r="W183" s="104">
        <f>IFERROR('RMI-data'!W179/SUMIFS('RMI-data'!W:W,'RMI-data'!$J:$J,$J183,'RMI-data'!$I:$I,$I183),0)</f>
        <v>0</v>
      </c>
      <c r="X183" s="104">
        <f>IFERROR('RMI-data'!X179/SUMIFS('RMI-data'!X:X,'RMI-data'!$J:$J,$J183,'RMI-data'!$I:$I,$I183),0)</f>
        <v>0</v>
      </c>
      <c r="Y183" s="104">
        <f>IFERROR('RMI-data'!Y179/SUMIFS('RMI-data'!Y:Y,'RMI-data'!$J:$J,$J183,'RMI-data'!$I:$I,$I183),0)</f>
        <v>0</v>
      </c>
      <c r="Z183" s="104">
        <f>IFERROR('RMI-data'!Z179/SUMIFS('RMI-data'!Z:Z,'RMI-data'!$J:$J,$J183,'RMI-data'!$I:$I,$I183),0)</f>
        <v>0</v>
      </c>
      <c r="AA183" s="104">
        <f>IFERROR('RMI-data'!AA179/SUMIFS('RMI-data'!AA:AA,'RMI-data'!$J:$J,$J183,'RMI-data'!$I:$I,$I183),0)</f>
        <v>0</v>
      </c>
      <c r="AB183" s="104">
        <f>IFERROR('RMI-data'!AB179/SUMIFS('RMI-data'!AB:AB,'RMI-data'!$J:$J,$J183,'RMI-data'!$I:$I,$I183),0)</f>
        <v>0</v>
      </c>
      <c r="AC183" s="104">
        <f>IFERROR('RMI-data'!AC179/SUMIFS('RMI-data'!AC:AC,'RMI-data'!$J:$J,$J183,'RMI-data'!$I:$I,$I183),0)</f>
        <v>0</v>
      </c>
      <c r="AD183" s="104">
        <f>IFERROR('RMI-data'!AD179/SUMIFS('RMI-data'!AD:AD,'RMI-data'!$J:$J,$J183,'RMI-data'!$I:$I,$I183),0)</f>
        <v>0</v>
      </c>
      <c r="AE183" s="104">
        <f>IFERROR('RMI-data'!AE179/SUMIFS('RMI-data'!AE:AE,'RMI-data'!$J:$J,$J183,'RMI-data'!$I:$I,$I183),0)</f>
        <v>0</v>
      </c>
      <c r="AF183" s="104">
        <f>IFERROR('RMI-data'!AF179/SUMIFS('RMI-data'!AF:AF,'RMI-data'!$J:$J,$J183,'RMI-data'!$I:$I,$I183),0)</f>
        <v>0</v>
      </c>
      <c r="AG183" s="104">
        <f>IFERROR('RMI-data'!AG179/SUMIFS('RMI-data'!AG:AG,'RMI-data'!$J:$J,$J183,'RMI-data'!$I:$I,$I183),0)</f>
        <v>0</v>
      </c>
      <c r="AH183" s="104">
        <f>IFERROR('RMI-data'!AH179/SUMIFS('RMI-data'!AH:AH,'RMI-data'!$J:$J,$J183,'RMI-data'!$I:$I,$I183),0)</f>
        <v>0</v>
      </c>
      <c r="AI183" s="104">
        <f>IFERROR('RMI-data'!AI179/SUMIFS('RMI-data'!AI:AI,'RMI-data'!$J:$J,$J183,'RMI-data'!$I:$I,$I183),0)</f>
        <v>0</v>
      </c>
      <c r="AJ183" s="104">
        <f>IFERROR('RMI-data'!AJ179/SUMIFS('RMI-data'!AJ:AJ,'RMI-data'!$J:$J,$J183,'RMI-data'!$I:$I,$I183),0)</f>
        <v>0</v>
      </c>
      <c r="AK183" s="104">
        <f>IFERROR('RMI-data'!AK179/SUMIFS('RMI-data'!AK:AK,'RMI-data'!$J:$J,$J183,'RMI-data'!$I:$I,$I183),0)</f>
        <v>0</v>
      </c>
      <c r="AL183" s="104">
        <f>IFERROR('RMI-data'!AL179/SUMIFS('RMI-data'!AL:AL,'RMI-data'!$J:$J,$J183,'RMI-data'!$I:$I,$I183),0)</f>
        <v>0</v>
      </c>
      <c r="AM183" s="104">
        <f>IFERROR('RMI-data'!AM179/SUMIFS('RMI-data'!AM:AM,'RMI-data'!$J:$J,$J183,'RMI-data'!$I:$I,$I183),0)</f>
        <v>0</v>
      </c>
      <c r="AN183" s="104">
        <f>IFERROR('RMI-data'!AN179/SUMIFS('RMI-data'!AN:AN,'RMI-data'!$J:$J,$J183,'RMI-data'!$I:$I,$I183),0)</f>
        <v>0</v>
      </c>
      <c r="AO183" s="104">
        <f>IFERROR('RMI-data'!AO179/SUMIFS('RMI-data'!AO:AO,'RMI-data'!$J:$J,$J183,'RMI-data'!$I:$I,$I183),0)</f>
        <v>0</v>
      </c>
      <c r="AP183" s="104">
        <f>IFERROR('RMI-data'!AP179/SUMIFS('RMI-data'!AP:AP,'RMI-data'!$J:$J,$J183,'RMI-data'!$I:$I,$I183),0)</f>
        <v>0</v>
      </c>
    </row>
    <row r="184" spans="1:42" ht="15.75" customHeight="1" x14ac:dyDescent="0.35">
      <c r="A184" s="51"/>
      <c r="B184" s="51"/>
      <c r="C184" s="51"/>
      <c r="D184" s="51"/>
      <c r="E184" s="51"/>
      <c r="F184" s="51"/>
      <c r="G184" s="51"/>
      <c r="H184" s="52" t="str">
        <f t="shared" si="13"/>
        <v>BCEU-commercial-appl</v>
      </c>
      <c r="I184" s="63" t="s">
        <v>537</v>
      </c>
      <c r="J184" s="18" t="s">
        <v>94</v>
      </c>
      <c r="K184" s="104">
        <f>IFERROR('RMI-data'!K180/SUMIFS('RMI-data'!K:K,'RMI-data'!$J:$J,$J184,'RMI-data'!$I:$I,$I184),0)</f>
        <v>0</v>
      </c>
      <c r="L184" s="104">
        <f>IFERROR('RMI-data'!L180/SUMIFS('RMI-data'!L:L,'RMI-data'!$J:$J,$J184,'RMI-data'!$I:$I,$I184),0)</f>
        <v>0</v>
      </c>
      <c r="M184" s="104">
        <f>IFERROR('RMI-data'!M180/SUMIFS('RMI-data'!M:M,'RMI-data'!$J:$J,$J184,'RMI-data'!$I:$I,$I184),0)</f>
        <v>0</v>
      </c>
      <c r="N184" s="104">
        <f>IFERROR('RMI-data'!N180/SUMIFS('RMI-data'!N:N,'RMI-data'!$J:$J,$J184,'RMI-data'!$I:$I,$I184),0)</f>
        <v>0</v>
      </c>
      <c r="O184" s="104">
        <f>IFERROR('RMI-data'!O180/SUMIFS('RMI-data'!O:O,'RMI-data'!$J:$J,$J184,'RMI-data'!$I:$I,$I184),0)</f>
        <v>0</v>
      </c>
      <c r="P184" s="104">
        <f>IFERROR('RMI-data'!P180/SUMIFS('RMI-data'!P:P,'RMI-data'!$J:$J,$J184,'RMI-data'!$I:$I,$I184),0)</f>
        <v>0</v>
      </c>
      <c r="Q184" s="104">
        <f>IFERROR('RMI-data'!Q180/SUMIFS('RMI-data'!Q:Q,'RMI-data'!$J:$J,$J184,'RMI-data'!$I:$I,$I184),0)</f>
        <v>0</v>
      </c>
      <c r="R184" s="104">
        <f>IFERROR('RMI-data'!R180/SUMIFS('RMI-data'!R:R,'RMI-data'!$J:$J,$J184,'RMI-data'!$I:$I,$I184),0)</f>
        <v>0</v>
      </c>
      <c r="S184" s="104">
        <f>IFERROR('RMI-data'!S180/SUMIFS('RMI-data'!S:S,'RMI-data'!$J:$J,$J184,'RMI-data'!$I:$I,$I184),0)</f>
        <v>0</v>
      </c>
      <c r="T184" s="104">
        <f>IFERROR('RMI-data'!T180/SUMIFS('RMI-data'!T:T,'RMI-data'!$J:$J,$J184,'RMI-data'!$I:$I,$I184),0)</f>
        <v>0</v>
      </c>
      <c r="U184" s="104">
        <f>IFERROR('RMI-data'!U180/SUMIFS('RMI-data'!U:U,'RMI-data'!$J:$J,$J184,'RMI-data'!$I:$I,$I184),0)</f>
        <v>0</v>
      </c>
      <c r="V184" s="104">
        <f>IFERROR('RMI-data'!V180/SUMIFS('RMI-data'!V:V,'RMI-data'!$J:$J,$J184,'RMI-data'!$I:$I,$I184),0)</f>
        <v>0</v>
      </c>
      <c r="W184" s="104">
        <f>IFERROR('RMI-data'!W180/SUMIFS('RMI-data'!W:W,'RMI-data'!$J:$J,$J184,'RMI-data'!$I:$I,$I184),0)</f>
        <v>0</v>
      </c>
      <c r="X184" s="104">
        <f>IFERROR('RMI-data'!X180/SUMIFS('RMI-data'!X:X,'RMI-data'!$J:$J,$J184,'RMI-data'!$I:$I,$I184),0)</f>
        <v>0</v>
      </c>
      <c r="Y184" s="104">
        <f>IFERROR('RMI-data'!Y180/SUMIFS('RMI-data'!Y:Y,'RMI-data'!$J:$J,$J184,'RMI-data'!$I:$I,$I184),0)</f>
        <v>0</v>
      </c>
      <c r="Z184" s="104">
        <f>IFERROR('RMI-data'!Z180/SUMIFS('RMI-data'!Z:Z,'RMI-data'!$J:$J,$J184,'RMI-data'!$I:$I,$I184),0)</f>
        <v>0</v>
      </c>
      <c r="AA184" s="104">
        <f>IFERROR('RMI-data'!AA180/SUMIFS('RMI-data'!AA:AA,'RMI-data'!$J:$J,$J184,'RMI-data'!$I:$I,$I184),0)</f>
        <v>0</v>
      </c>
      <c r="AB184" s="104">
        <f>IFERROR('RMI-data'!AB180/SUMIFS('RMI-data'!AB:AB,'RMI-data'!$J:$J,$J184,'RMI-data'!$I:$I,$I184),0)</f>
        <v>0</v>
      </c>
      <c r="AC184" s="104">
        <f>IFERROR('RMI-data'!AC180/SUMIFS('RMI-data'!AC:AC,'RMI-data'!$J:$J,$J184,'RMI-data'!$I:$I,$I184),0)</f>
        <v>0</v>
      </c>
      <c r="AD184" s="104">
        <f>IFERROR('RMI-data'!AD180/SUMIFS('RMI-data'!AD:AD,'RMI-data'!$J:$J,$J184,'RMI-data'!$I:$I,$I184),0)</f>
        <v>0</v>
      </c>
      <c r="AE184" s="104">
        <f>IFERROR('RMI-data'!AE180/SUMIFS('RMI-data'!AE:AE,'RMI-data'!$J:$J,$J184,'RMI-data'!$I:$I,$I184),0)</f>
        <v>0</v>
      </c>
      <c r="AF184" s="104">
        <f>IFERROR('RMI-data'!AF180/SUMIFS('RMI-data'!AF:AF,'RMI-data'!$J:$J,$J184,'RMI-data'!$I:$I,$I184),0)</f>
        <v>0</v>
      </c>
      <c r="AG184" s="104">
        <f>IFERROR('RMI-data'!AG180/SUMIFS('RMI-data'!AG:AG,'RMI-data'!$J:$J,$J184,'RMI-data'!$I:$I,$I184),0)</f>
        <v>0</v>
      </c>
      <c r="AH184" s="104">
        <f>IFERROR('RMI-data'!AH180/SUMIFS('RMI-data'!AH:AH,'RMI-data'!$J:$J,$J184,'RMI-data'!$I:$I,$I184),0)</f>
        <v>0</v>
      </c>
      <c r="AI184" s="104">
        <f>IFERROR('RMI-data'!AI180/SUMIFS('RMI-data'!AI:AI,'RMI-data'!$J:$J,$J184,'RMI-data'!$I:$I,$I184),0)</f>
        <v>0</v>
      </c>
      <c r="AJ184" s="104">
        <f>IFERROR('RMI-data'!AJ180/SUMIFS('RMI-data'!AJ:AJ,'RMI-data'!$J:$J,$J184,'RMI-data'!$I:$I,$I184),0)</f>
        <v>0</v>
      </c>
      <c r="AK184" s="104">
        <f>IFERROR('RMI-data'!AK180/SUMIFS('RMI-data'!AK:AK,'RMI-data'!$J:$J,$J184,'RMI-data'!$I:$I,$I184),0)</f>
        <v>0</v>
      </c>
      <c r="AL184" s="104">
        <f>IFERROR('RMI-data'!AL180/SUMIFS('RMI-data'!AL:AL,'RMI-data'!$J:$J,$J184,'RMI-data'!$I:$I,$I184),0)</f>
        <v>0</v>
      </c>
      <c r="AM184" s="104">
        <f>IFERROR('RMI-data'!AM180/SUMIFS('RMI-data'!AM:AM,'RMI-data'!$J:$J,$J184,'RMI-data'!$I:$I,$I184),0)</f>
        <v>0</v>
      </c>
      <c r="AN184" s="104">
        <f>IFERROR('RMI-data'!AN180/SUMIFS('RMI-data'!AN:AN,'RMI-data'!$J:$J,$J184,'RMI-data'!$I:$I,$I184),0)</f>
        <v>0</v>
      </c>
      <c r="AO184" s="104">
        <f>IFERROR('RMI-data'!AO180/SUMIFS('RMI-data'!AO:AO,'RMI-data'!$J:$J,$J184,'RMI-data'!$I:$I,$I184),0)</f>
        <v>0</v>
      </c>
      <c r="AP184" s="104">
        <f>IFERROR('RMI-data'!AP180/SUMIFS('RMI-data'!AP:AP,'RMI-data'!$J:$J,$J184,'RMI-data'!$I:$I,$I184),0)</f>
        <v>0</v>
      </c>
    </row>
    <row r="185" spans="1:42" ht="15.75" customHeight="1" x14ac:dyDescent="0.35">
      <c r="A185" s="51"/>
      <c r="B185" s="51"/>
      <c r="C185" s="51"/>
      <c r="D185" s="51"/>
      <c r="E185" s="51"/>
      <c r="F185" s="52" t="s">
        <v>513</v>
      </c>
      <c r="G185" s="52" t="s">
        <v>527</v>
      </c>
      <c r="H185" s="52" t="str">
        <f t="shared" si="13"/>
        <v>BCEU-commercial-appl</v>
      </c>
      <c r="I185" s="63" t="s">
        <v>537</v>
      </c>
      <c r="J185" s="18" t="s">
        <v>95</v>
      </c>
      <c r="K185" s="104">
        <f>IFERROR('RMI-data'!K181/SUMIFS('RMI-data'!K:K,'RMI-data'!$J:$J,$J185,'RMI-data'!$I:$I,$I185),0)</f>
        <v>0</v>
      </c>
      <c r="L185" s="104">
        <f>IFERROR('RMI-data'!L181/SUMIFS('RMI-data'!L:L,'RMI-data'!$J:$J,$J185,'RMI-data'!$I:$I,$I185),0)</f>
        <v>0</v>
      </c>
      <c r="M185" s="104">
        <f>IFERROR('RMI-data'!M181/SUMIFS('RMI-data'!M:M,'RMI-data'!$J:$J,$J185,'RMI-data'!$I:$I,$I185),0)</f>
        <v>0</v>
      </c>
      <c r="N185" s="104">
        <f>IFERROR('RMI-data'!N181/SUMIFS('RMI-data'!N:N,'RMI-data'!$J:$J,$J185,'RMI-data'!$I:$I,$I185),0)</f>
        <v>0</v>
      </c>
      <c r="O185" s="104">
        <f>IFERROR('RMI-data'!O181/SUMIFS('RMI-data'!O:O,'RMI-data'!$J:$J,$J185,'RMI-data'!$I:$I,$I185),0)</f>
        <v>0</v>
      </c>
      <c r="P185" s="104">
        <f>IFERROR('RMI-data'!P181/SUMIFS('RMI-data'!P:P,'RMI-data'!$J:$J,$J185,'RMI-data'!$I:$I,$I185),0)</f>
        <v>0</v>
      </c>
      <c r="Q185" s="104">
        <f>IFERROR('RMI-data'!Q181/SUMIFS('RMI-data'!Q:Q,'RMI-data'!$J:$J,$J185,'RMI-data'!$I:$I,$I185),0)</f>
        <v>0</v>
      </c>
      <c r="R185" s="104">
        <f>IFERROR('RMI-data'!R181/SUMIFS('RMI-data'!R:R,'RMI-data'!$J:$J,$J185,'RMI-data'!$I:$I,$I185),0)</f>
        <v>0</v>
      </c>
      <c r="S185" s="104">
        <f>IFERROR('RMI-data'!S181/SUMIFS('RMI-data'!S:S,'RMI-data'!$J:$J,$J185,'RMI-data'!$I:$I,$I185),0)</f>
        <v>0</v>
      </c>
      <c r="T185" s="104">
        <f>IFERROR('RMI-data'!T181/SUMIFS('RMI-data'!T:T,'RMI-data'!$J:$J,$J185,'RMI-data'!$I:$I,$I185),0)</f>
        <v>0</v>
      </c>
      <c r="U185" s="104">
        <f>IFERROR('RMI-data'!U181/SUMIFS('RMI-data'!U:U,'RMI-data'!$J:$J,$J185,'RMI-data'!$I:$I,$I185),0)</f>
        <v>0</v>
      </c>
      <c r="V185" s="104">
        <f>IFERROR('RMI-data'!V181/SUMIFS('RMI-data'!V:V,'RMI-data'!$J:$J,$J185,'RMI-data'!$I:$I,$I185),0)</f>
        <v>0</v>
      </c>
      <c r="W185" s="104">
        <f>IFERROR('RMI-data'!W181/SUMIFS('RMI-data'!W:W,'RMI-data'!$J:$J,$J185,'RMI-data'!$I:$I,$I185),0)</f>
        <v>0</v>
      </c>
      <c r="X185" s="104">
        <f>IFERROR('RMI-data'!X181/SUMIFS('RMI-data'!X:X,'RMI-data'!$J:$J,$J185,'RMI-data'!$I:$I,$I185),0)</f>
        <v>0</v>
      </c>
      <c r="Y185" s="104">
        <f>IFERROR('RMI-data'!Y181/SUMIFS('RMI-data'!Y:Y,'RMI-data'!$J:$J,$J185,'RMI-data'!$I:$I,$I185),0)</f>
        <v>0</v>
      </c>
      <c r="Z185" s="104">
        <f>IFERROR('RMI-data'!Z181/SUMIFS('RMI-data'!Z:Z,'RMI-data'!$J:$J,$J185,'RMI-data'!$I:$I,$I185),0)</f>
        <v>0</v>
      </c>
      <c r="AA185" s="104">
        <f>IFERROR('RMI-data'!AA181/SUMIFS('RMI-data'!AA:AA,'RMI-data'!$J:$J,$J185,'RMI-data'!$I:$I,$I185),0)</f>
        <v>0</v>
      </c>
      <c r="AB185" s="104">
        <f>IFERROR('RMI-data'!AB181/SUMIFS('RMI-data'!AB:AB,'RMI-data'!$J:$J,$J185,'RMI-data'!$I:$I,$I185),0)</f>
        <v>0</v>
      </c>
      <c r="AC185" s="104">
        <f>IFERROR('RMI-data'!AC181/SUMIFS('RMI-data'!AC:AC,'RMI-data'!$J:$J,$J185,'RMI-data'!$I:$I,$I185),0)</f>
        <v>0</v>
      </c>
      <c r="AD185" s="104">
        <f>IFERROR('RMI-data'!AD181/SUMIFS('RMI-data'!AD:AD,'RMI-data'!$J:$J,$J185,'RMI-data'!$I:$I,$I185),0)</f>
        <v>0</v>
      </c>
      <c r="AE185" s="104">
        <f>IFERROR('RMI-data'!AE181/SUMIFS('RMI-data'!AE:AE,'RMI-data'!$J:$J,$J185,'RMI-data'!$I:$I,$I185),0)</f>
        <v>0</v>
      </c>
      <c r="AF185" s="104">
        <f>IFERROR('RMI-data'!AF181/SUMIFS('RMI-data'!AF:AF,'RMI-data'!$J:$J,$J185,'RMI-data'!$I:$I,$I185),0)</f>
        <v>0</v>
      </c>
      <c r="AG185" s="104">
        <f>IFERROR('RMI-data'!AG181/SUMIFS('RMI-data'!AG:AG,'RMI-data'!$J:$J,$J185,'RMI-data'!$I:$I,$I185),0)</f>
        <v>0</v>
      </c>
      <c r="AH185" s="104">
        <f>IFERROR('RMI-data'!AH181/SUMIFS('RMI-data'!AH:AH,'RMI-data'!$J:$J,$J185,'RMI-data'!$I:$I,$I185),0)</f>
        <v>0</v>
      </c>
      <c r="AI185" s="104">
        <f>IFERROR('RMI-data'!AI181/SUMIFS('RMI-data'!AI:AI,'RMI-data'!$J:$J,$J185,'RMI-data'!$I:$I,$I185),0)</f>
        <v>0</v>
      </c>
      <c r="AJ185" s="104">
        <f>IFERROR('RMI-data'!AJ181/SUMIFS('RMI-data'!AJ:AJ,'RMI-data'!$J:$J,$J185,'RMI-data'!$I:$I,$I185),0)</f>
        <v>0</v>
      </c>
      <c r="AK185" s="104">
        <f>IFERROR('RMI-data'!AK181/SUMIFS('RMI-data'!AK:AK,'RMI-data'!$J:$J,$J185,'RMI-data'!$I:$I,$I185),0)</f>
        <v>0</v>
      </c>
      <c r="AL185" s="104">
        <f>IFERROR('RMI-data'!AL181/SUMIFS('RMI-data'!AL:AL,'RMI-data'!$J:$J,$J185,'RMI-data'!$I:$I,$I185),0)</f>
        <v>0</v>
      </c>
      <c r="AM185" s="104">
        <f>IFERROR('RMI-data'!AM181/SUMIFS('RMI-data'!AM:AM,'RMI-data'!$J:$J,$J185,'RMI-data'!$I:$I,$I185),0)</f>
        <v>0</v>
      </c>
      <c r="AN185" s="104">
        <f>IFERROR('RMI-data'!AN181/SUMIFS('RMI-data'!AN:AN,'RMI-data'!$J:$J,$J185,'RMI-data'!$I:$I,$I185),0)</f>
        <v>0</v>
      </c>
      <c r="AO185" s="104">
        <f>IFERROR('RMI-data'!AO181/SUMIFS('RMI-data'!AO:AO,'RMI-data'!$J:$J,$J185,'RMI-data'!$I:$I,$I185),0)</f>
        <v>0</v>
      </c>
      <c r="AP185" s="104">
        <f>IFERROR('RMI-data'!AP181/SUMIFS('RMI-data'!AP:AP,'RMI-data'!$J:$J,$J185,'RMI-data'!$I:$I,$I185),0)</f>
        <v>0</v>
      </c>
    </row>
    <row r="186" spans="1:42" ht="15.75" customHeight="1" x14ac:dyDescent="0.35">
      <c r="A186" s="51"/>
      <c r="B186" s="51"/>
      <c r="C186" s="51"/>
      <c r="D186" s="51"/>
      <c r="E186" s="51"/>
      <c r="F186" s="51"/>
      <c r="G186" s="51"/>
      <c r="H186" s="52" t="str">
        <f t="shared" si="13"/>
        <v>BCEU-commercial-appl</v>
      </c>
      <c r="I186" s="63" t="s">
        <v>537</v>
      </c>
      <c r="J186" s="18" t="s">
        <v>96</v>
      </c>
      <c r="K186" s="104">
        <f>IFERROR('RMI-data'!K182/SUMIFS('RMI-data'!K:K,'RMI-data'!$J:$J,$J186,'RMI-data'!$I:$I,$I186),0)</f>
        <v>0</v>
      </c>
      <c r="L186" s="104">
        <f>IFERROR('RMI-data'!L182/SUMIFS('RMI-data'!L:L,'RMI-data'!$J:$J,$J186,'RMI-data'!$I:$I,$I186),0)</f>
        <v>0</v>
      </c>
      <c r="M186" s="104">
        <f>IFERROR('RMI-data'!M182/SUMIFS('RMI-data'!M:M,'RMI-data'!$J:$J,$J186,'RMI-data'!$I:$I,$I186),0)</f>
        <v>0</v>
      </c>
      <c r="N186" s="104">
        <f>IFERROR('RMI-data'!N182/SUMIFS('RMI-data'!N:N,'RMI-data'!$J:$J,$J186,'RMI-data'!$I:$I,$I186),0)</f>
        <v>0</v>
      </c>
      <c r="O186" s="104">
        <f>IFERROR('RMI-data'!O182/SUMIFS('RMI-data'!O:O,'RMI-data'!$J:$J,$J186,'RMI-data'!$I:$I,$I186),0)</f>
        <v>0</v>
      </c>
      <c r="P186" s="104">
        <f>IFERROR('RMI-data'!P182/SUMIFS('RMI-data'!P:P,'RMI-data'!$J:$J,$J186,'RMI-data'!$I:$I,$I186),0)</f>
        <v>0</v>
      </c>
      <c r="Q186" s="104">
        <f>IFERROR('RMI-data'!Q182/SUMIFS('RMI-data'!Q:Q,'RMI-data'!$J:$J,$J186,'RMI-data'!$I:$I,$I186),0)</f>
        <v>0</v>
      </c>
      <c r="R186" s="104">
        <f>IFERROR('RMI-data'!R182/SUMIFS('RMI-data'!R:R,'RMI-data'!$J:$J,$J186,'RMI-data'!$I:$I,$I186),0)</f>
        <v>0</v>
      </c>
      <c r="S186" s="104">
        <f>IFERROR('RMI-data'!S182/SUMIFS('RMI-data'!S:S,'RMI-data'!$J:$J,$J186,'RMI-data'!$I:$I,$I186),0)</f>
        <v>0</v>
      </c>
      <c r="T186" s="104">
        <f>IFERROR('RMI-data'!T182/SUMIFS('RMI-data'!T:T,'RMI-data'!$J:$J,$J186,'RMI-data'!$I:$I,$I186),0)</f>
        <v>0</v>
      </c>
      <c r="U186" s="104">
        <f>IFERROR('RMI-data'!U182/SUMIFS('RMI-data'!U:U,'RMI-data'!$J:$J,$J186,'RMI-data'!$I:$I,$I186),0)</f>
        <v>0</v>
      </c>
      <c r="V186" s="104">
        <f>IFERROR('RMI-data'!V182/SUMIFS('RMI-data'!V:V,'RMI-data'!$J:$J,$J186,'RMI-data'!$I:$I,$I186),0)</f>
        <v>0</v>
      </c>
      <c r="W186" s="104">
        <f>IFERROR('RMI-data'!W182/SUMIFS('RMI-data'!W:W,'RMI-data'!$J:$J,$J186,'RMI-data'!$I:$I,$I186),0)</f>
        <v>0</v>
      </c>
      <c r="X186" s="104">
        <f>IFERROR('RMI-data'!X182/SUMIFS('RMI-data'!X:X,'RMI-data'!$J:$J,$J186,'RMI-data'!$I:$I,$I186),0)</f>
        <v>0</v>
      </c>
      <c r="Y186" s="104">
        <f>IFERROR('RMI-data'!Y182/SUMIFS('RMI-data'!Y:Y,'RMI-data'!$J:$J,$J186,'RMI-data'!$I:$I,$I186),0)</f>
        <v>0</v>
      </c>
      <c r="Z186" s="104">
        <f>IFERROR('RMI-data'!Z182/SUMIFS('RMI-data'!Z:Z,'RMI-data'!$J:$J,$J186,'RMI-data'!$I:$I,$I186),0)</f>
        <v>0</v>
      </c>
      <c r="AA186" s="104">
        <f>IFERROR('RMI-data'!AA182/SUMIFS('RMI-data'!AA:AA,'RMI-data'!$J:$J,$J186,'RMI-data'!$I:$I,$I186),0)</f>
        <v>0</v>
      </c>
      <c r="AB186" s="104">
        <f>IFERROR('RMI-data'!AB182/SUMIFS('RMI-data'!AB:AB,'RMI-data'!$J:$J,$J186,'RMI-data'!$I:$I,$I186),0)</f>
        <v>0</v>
      </c>
      <c r="AC186" s="104">
        <f>IFERROR('RMI-data'!AC182/SUMIFS('RMI-data'!AC:AC,'RMI-data'!$J:$J,$J186,'RMI-data'!$I:$I,$I186),0)</f>
        <v>0</v>
      </c>
      <c r="AD186" s="104">
        <f>IFERROR('RMI-data'!AD182/SUMIFS('RMI-data'!AD:AD,'RMI-data'!$J:$J,$J186,'RMI-data'!$I:$I,$I186),0)</f>
        <v>0</v>
      </c>
      <c r="AE186" s="104">
        <f>IFERROR('RMI-data'!AE182/SUMIFS('RMI-data'!AE:AE,'RMI-data'!$J:$J,$J186,'RMI-data'!$I:$I,$I186),0)</f>
        <v>0</v>
      </c>
      <c r="AF186" s="104">
        <f>IFERROR('RMI-data'!AF182/SUMIFS('RMI-data'!AF:AF,'RMI-data'!$J:$J,$J186,'RMI-data'!$I:$I,$I186),0)</f>
        <v>0</v>
      </c>
      <c r="AG186" s="104">
        <f>IFERROR('RMI-data'!AG182/SUMIFS('RMI-data'!AG:AG,'RMI-data'!$J:$J,$J186,'RMI-data'!$I:$I,$I186),0)</f>
        <v>0</v>
      </c>
      <c r="AH186" s="104">
        <f>IFERROR('RMI-data'!AH182/SUMIFS('RMI-data'!AH:AH,'RMI-data'!$J:$J,$J186,'RMI-data'!$I:$I,$I186),0)</f>
        <v>0</v>
      </c>
      <c r="AI186" s="104">
        <f>IFERROR('RMI-data'!AI182/SUMIFS('RMI-data'!AI:AI,'RMI-data'!$J:$J,$J186,'RMI-data'!$I:$I,$I186),0)</f>
        <v>0</v>
      </c>
      <c r="AJ186" s="104">
        <f>IFERROR('RMI-data'!AJ182/SUMIFS('RMI-data'!AJ:AJ,'RMI-data'!$J:$J,$J186,'RMI-data'!$I:$I,$I186),0)</f>
        <v>0</v>
      </c>
      <c r="AK186" s="104">
        <f>IFERROR('RMI-data'!AK182/SUMIFS('RMI-data'!AK:AK,'RMI-data'!$J:$J,$J186,'RMI-data'!$I:$I,$I186),0)</f>
        <v>0</v>
      </c>
      <c r="AL186" s="104">
        <f>IFERROR('RMI-data'!AL182/SUMIFS('RMI-data'!AL:AL,'RMI-data'!$J:$J,$J186,'RMI-data'!$I:$I,$I186),0)</f>
        <v>0</v>
      </c>
      <c r="AM186" s="104">
        <f>IFERROR('RMI-data'!AM182/SUMIFS('RMI-data'!AM:AM,'RMI-data'!$J:$J,$J186,'RMI-data'!$I:$I,$I186),0)</f>
        <v>0</v>
      </c>
      <c r="AN186" s="104">
        <f>IFERROR('RMI-data'!AN182/SUMIFS('RMI-data'!AN:AN,'RMI-data'!$J:$J,$J186,'RMI-data'!$I:$I,$I186),0)</f>
        <v>0</v>
      </c>
      <c r="AO186" s="104">
        <f>IFERROR('RMI-data'!AO182/SUMIFS('RMI-data'!AO:AO,'RMI-data'!$J:$J,$J186,'RMI-data'!$I:$I,$I186),0)</f>
        <v>0</v>
      </c>
      <c r="AP186" s="104">
        <f>IFERROR('RMI-data'!AP182/SUMIFS('RMI-data'!AP:AP,'RMI-data'!$J:$J,$J186,'RMI-data'!$I:$I,$I186),0)</f>
        <v>0</v>
      </c>
    </row>
    <row r="187" spans="1:42" ht="15.75" customHeight="1" x14ac:dyDescent="0.35">
      <c r="A187" s="51"/>
      <c r="B187" s="51"/>
      <c r="C187" s="51"/>
      <c r="D187" s="51"/>
      <c r="E187" s="51"/>
      <c r="F187" s="51"/>
      <c r="G187" s="51"/>
      <c r="H187" s="51"/>
      <c r="I187" s="63" t="s">
        <v>537</v>
      </c>
      <c r="J187" s="51"/>
      <c r="K187" s="51"/>
      <c r="L187" s="51"/>
      <c r="M187" s="51"/>
      <c r="N187" s="51"/>
      <c r="AO187" s="51"/>
      <c r="AP187" s="51"/>
    </row>
    <row r="188" spans="1:42" ht="15.75" customHeight="1" x14ac:dyDescent="0.35">
      <c r="A188" s="51"/>
      <c r="B188" s="51"/>
      <c r="C188" s="51"/>
      <c r="D188" s="51"/>
      <c r="E188" s="51"/>
      <c r="F188" s="51"/>
      <c r="G188" s="51"/>
      <c r="H188" s="18" t="s">
        <v>528</v>
      </c>
      <c r="I188" s="63" t="s">
        <v>537</v>
      </c>
      <c r="J188" s="51"/>
      <c r="K188" s="51"/>
      <c r="L188" s="51"/>
      <c r="M188" s="51"/>
      <c r="N188" s="51"/>
      <c r="AO188" s="51"/>
      <c r="AP188" s="51"/>
    </row>
    <row r="189" spans="1:42" ht="15.75" customHeight="1" x14ac:dyDescent="0.35">
      <c r="A189" s="51"/>
      <c r="B189" s="51"/>
      <c r="C189" s="51"/>
      <c r="D189" s="51"/>
      <c r="E189" s="51"/>
      <c r="F189" s="51"/>
      <c r="G189" s="51"/>
      <c r="H189" s="52" t="str">
        <f t="shared" ref="H189:H199" si="14">H188</f>
        <v>BCEU-commercial-other</v>
      </c>
      <c r="I189" s="63" t="s">
        <v>537</v>
      </c>
      <c r="J189" s="18" t="s">
        <v>1</v>
      </c>
      <c r="K189" s="18">
        <v>2019</v>
      </c>
      <c r="L189" s="18">
        <v>2020</v>
      </c>
      <c r="M189" s="18">
        <v>2021</v>
      </c>
      <c r="N189" s="18">
        <v>2022</v>
      </c>
      <c r="O189" s="18">
        <v>2023</v>
      </c>
      <c r="P189" s="18">
        <v>2024</v>
      </c>
      <c r="Q189" s="18">
        <v>2025</v>
      </c>
      <c r="R189" s="18">
        <v>2026</v>
      </c>
      <c r="S189" s="18">
        <v>2027</v>
      </c>
      <c r="T189" s="18">
        <v>2028</v>
      </c>
      <c r="U189" s="18">
        <v>2029</v>
      </c>
      <c r="V189" s="18">
        <v>2030</v>
      </c>
      <c r="W189" s="18">
        <v>2031</v>
      </c>
      <c r="X189" s="18">
        <v>2032</v>
      </c>
      <c r="Y189" s="18">
        <v>2033</v>
      </c>
      <c r="Z189" s="18">
        <v>2034</v>
      </c>
      <c r="AA189" s="18">
        <v>2035</v>
      </c>
      <c r="AB189" s="18">
        <v>2036</v>
      </c>
      <c r="AC189" s="18">
        <v>2037</v>
      </c>
      <c r="AD189" s="18">
        <v>2038</v>
      </c>
      <c r="AE189" s="18">
        <v>2039</v>
      </c>
      <c r="AF189" s="18">
        <v>2040</v>
      </c>
      <c r="AG189" s="18">
        <v>2041</v>
      </c>
      <c r="AH189" s="18">
        <v>2042</v>
      </c>
      <c r="AI189" s="18">
        <v>2043</v>
      </c>
      <c r="AJ189" s="18">
        <v>2044</v>
      </c>
      <c r="AK189" s="18">
        <v>2045</v>
      </c>
      <c r="AL189" s="18">
        <v>2046</v>
      </c>
      <c r="AM189" s="18">
        <v>2047</v>
      </c>
      <c r="AN189" s="18">
        <v>2048</v>
      </c>
      <c r="AO189" s="18">
        <v>2049</v>
      </c>
      <c r="AP189" s="18">
        <v>2050</v>
      </c>
    </row>
    <row r="190" spans="1:42" ht="15.75" customHeight="1" x14ac:dyDescent="0.35">
      <c r="A190" s="51"/>
      <c r="B190" s="51"/>
      <c r="C190" s="51"/>
      <c r="D190" s="51"/>
      <c r="E190" s="51"/>
      <c r="F190" s="52" t="s">
        <v>529</v>
      </c>
      <c r="G190" s="52" t="s">
        <v>530</v>
      </c>
      <c r="H190" s="52" t="str">
        <f t="shared" si="14"/>
        <v>BCEU-commercial-other</v>
      </c>
      <c r="I190" s="63" t="s">
        <v>537</v>
      </c>
      <c r="J190" s="18" t="s">
        <v>2</v>
      </c>
      <c r="K190" s="104">
        <f>IFERROR('RMI-data'!K186/SUMIFS('RMI-data'!K:K,'RMI-data'!$J:$J,$J190,'RMI-data'!$I:$I,$I190),0)</f>
        <v>0.50756724330973779</v>
      </c>
      <c r="L190" s="104">
        <f>IFERROR('RMI-data'!L186/SUMIFS('RMI-data'!L:L,'RMI-data'!$J:$J,$J190,'RMI-data'!$I:$I,$I190),0)</f>
        <v>0.50731473185971498</v>
      </c>
      <c r="M190" s="104">
        <f>IFERROR('RMI-data'!M186/SUMIFS('RMI-data'!M:M,'RMI-data'!$J:$J,$J190,'RMI-data'!$I:$I,$I190),0)</f>
        <v>0.50853290943500884</v>
      </c>
      <c r="N190" s="104">
        <f>IFERROR('RMI-data'!N186/SUMIFS('RMI-data'!N:N,'RMI-data'!$J:$J,$J190,'RMI-data'!$I:$I,$I190),0)</f>
        <v>0.51208391109656004</v>
      </c>
      <c r="O190" s="104">
        <f>IFERROR('RMI-data'!O186/SUMIFS('RMI-data'!O:O,'RMI-data'!$J:$J,$J190,'RMI-data'!$I:$I,$I190),0)</f>
        <v>0.51758367221461876</v>
      </c>
      <c r="P190" s="104">
        <f>IFERROR('RMI-data'!P186/SUMIFS('RMI-data'!P:P,'RMI-data'!$J:$J,$J190,'RMI-data'!$I:$I,$I190),0)</f>
        <v>0.52470108823341521</v>
      </c>
      <c r="Q190" s="104">
        <f>IFERROR('RMI-data'!Q186/SUMIFS('RMI-data'!Q:Q,'RMI-data'!$J:$J,$J190,'RMI-data'!$I:$I,$I190),0)</f>
        <v>0.53251163669350476</v>
      </c>
      <c r="R190" s="104">
        <f>IFERROR('RMI-data'!R186/SUMIFS('RMI-data'!R:R,'RMI-data'!$J:$J,$J190,'RMI-data'!$I:$I,$I190),0)</f>
        <v>0.541430067983665</v>
      </c>
      <c r="S190" s="104">
        <f>IFERROR('RMI-data'!S186/SUMIFS('RMI-data'!S:S,'RMI-data'!$J:$J,$J190,'RMI-data'!$I:$I,$I190),0)</f>
        <v>0.55112551901237627</v>
      </c>
      <c r="T190" s="104">
        <f>IFERROR('RMI-data'!T186/SUMIFS('RMI-data'!T:T,'RMI-data'!$J:$J,$J190,'RMI-data'!$I:$I,$I190),0)</f>
        <v>0.56119759418440485</v>
      </c>
      <c r="U190" s="104">
        <f>IFERROR('RMI-data'!U186/SUMIFS('RMI-data'!U:U,'RMI-data'!$J:$J,$J190,'RMI-data'!$I:$I,$I190),0)</f>
        <v>0.57151285445582078</v>
      </c>
      <c r="V190" s="104">
        <f>IFERROR('RMI-data'!V186/SUMIFS('RMI-data'!V:V,'RMI-data'!$J:$J,$J190,'RMI-data'!$I:$I,$I190),0)</f>
        <v>0.58179696341030807</v>
      </c>
      <c r="W190" s="104">
        <f>IFERROR('RMI-data'!W186/SUMIFS('RMI-data'!W:W,'RMI-data'!$J:$J,$J190,'RMI-data'!$I:$I,$I190),0)</f>
        <v>0.59157476713052992</v>
      </c>
      <c r="X190" s="104">
        <f>IFERROR('RMI-data'!X186/SUMIFS('RMI-data'!X:X,'RMI-data'!$J:$J,$J190,'RMI-data'!$I:$I,$I190),0)</f>
        <v>0.60106840990576227</v>
      </c>
      <c r="Y190" s="104">
        <f>IFERROR('RMI-data'!Y186/SUMIFS('RMI-data'!Y:Y,'RMI-data'!$J:$J,$J190,'RMI-data'!$I:$I,$I190),0)</f>
        <v>0.61009597144363836</v>
      </c>
      <c r="Z190" s="104">
        <f>IFERROR('RMI-data'!Z186/SUMIFS('RMI-data'!Z:Z,'RMI-data'!$J:$J,$J190,'RMI-data'!$I:$I,$I190),0)</f>
        <v>0.61880015640406705</v>
      </c>
      <c r="AA190" s="104">
        <f>IFERROR('RMI-data'!AA186/SUMIFS('RMI-data'!AA:AA,'RMI-data'!$J:$J,$J190,'RMI-data'!$I:$I,$I190),0)</f>
        <v>0.62721580127655918</v>
      </c>
      <c r="AB190" s="104">
        <f>IFERROR('RMI-data'!AB186/SUMIFS('RMI-data'!AB:AB,'RMI-data'!$J:$J,$J190,'RMI-data'!$I:$I,$I190),0)</f>
        <v>0.63525338681142329</v>
      </c>
      <c r="AC190" s="104">
        <f>IFERROR('RMI-data'!AC186/SUMIFS('RMI-data'!AC:AC,'RMI-data'!$J:$J,$J190,'RMI-data'!$I:$I,$I190),0)</f>
        <v>0.64317011221616782</v>
      </c>
      <c r="AD190" s="104">
        <f>IFERROR('RMI-data'!AD186/SUMIFS('RMI-data'!AD:AD,'RMI-data'!$J:$J,$J190,'RMI-data'!$I:$I,$I190),0)</f>
        <v>0.65063757398935829</v>
      </c>
      <c r="AE190" s="104">
        <f>IFERROR('RMI-data'!AE186/SUMIFS('RMI-data'!AE:AE,'RMI-data'!$J:$J,$J190,'RMI-data'!$I:$I,$I190),0)</f>
        <v>0.65788852676679732</v>
      </c>
      <c r="AF190" s="104">
        <f>IFERROR('RMI-data'!AF186/SUMIFS('RMI-data'!AF:AF,'RMI-data'!$J:$J,$J190,'RMI-data'!$I:$I,$I190),0)</f>
        <v>0.6649493571061551</v>
      </c>
      <c r="AG190" s="104">
        <f>IFERROR('RMI-data'!AG186/SUMIFS('RMI-data'!AG:AG,'RMI-data'!$J:$J,$J190,'RMI-data'!$I:$I,$I190),0)</f>
        <v>0.67178202828111877</v>
      </c>
      <c r="AH190" s="104">
        <f>IFERROR('RMI-data'!AH186/SUMIFS('RMI-data'!AH:AH,'RMI-data'!$J:$J,$J190,'RMI-data'!$I:$I,$I190),0)</f>
        <v>0.6782846529934009</v>
      </c>
      <c r="AI190" s="104">
        <f>IFERROR('RMI-data'!AI186/SUMIFS('RMI-data'!AI:AI,'RMI-data'!$J:$J,$J190,'RMI-data'!$I:$I,$I190),0)</f>
        <v>0.68452271280565913</v>
      </c>
      <c r="AJ190" s="104">
        <f>IFERROR('RMI-data'!AJ186/SUMIFS('RMI-data'!AJ:AJ,'RMI-data'!$J:$J,$J190,'RMI-data'!$I:$I,$I190),0)</f>
        <v>0.69041926583654256</v>
      </c>
      <c r="AK190" s="104">
        <f>IFERROR('RMI-data'!AK186/SUMIFS('RMI-data'!AK:AK,'RMI-data'!$J:$J,$J190,'RMI-data'!$I:$I,$I190),0)</f>
        <v>0.69596491808930816</v>
      </c>
      <c r="AL190" s="104">
        <f>IFERROR('RMI-data'!AL186/SUMIFS('RMI-data'!AL:AL,'RMI-data'!$J:$J,$J190,'RMI-data'!$I:$I,$I190),0)</f>
        <v>0.70132682936225477</v>
      </c>
      <c r="AM190" s="104">
        <f>IFERROR('RMI-data'!AM186/SUMIFS('RMI-data'!AM:AM,'RMI-data'!$J:$J,$J190,'RMI-data'!$I:$I,$I190),0)</f>
        <v>0.70629529851307626</v>
      </c>
      <c r="AN190" s="104">
        <f>IFERROR('RMI-data'!AN186/SUMIFS('RMI-data'!AN:AN,'RMI-data'!$J:$J,$J190,'RMI-data'!$I:$I,$I190),0)</f>
        <v>0.71106919095732291</v>
      </c>
      <c r="AO190" s="104">
        <f>IFERROR('RMI-data'!AO186/SUMIFS('RMI-data'!AO:AO,'RMI-data'!$J:$J,$J190,'RMI-data'!$I:$I,$I190),0)</f>
        <v>0.71567142897711666</v>
      </c>
      <c r="AP190" s="104">
        <f>IFERROR('RMI-data'!AP186/SUMIFS('RMI-data'!AP:AP,'RMI-data'!$J:$J,$J190,'RMI-data'!$I:$I,$I190),0)</f>
        <v>0.7201156169217513</v>
      </c>
    </row>
    <row r="191" spans="1:42" ht="15.75" customHeight="1" x14ac:dyDescent="0.35">
      <c r="A191" s="51"/>
      <c r="B191" s="51"/>
      <c r="C191" s="51"/>
      <c r="D191" s="51"/>
      <c r="E191" s="51"/>
      <c r="F191" s="51"/>
      <c r="G191" s="51"/>
      <c r="H191" s="52" t="str">
        <f t="shared" si="14"/>
        <v>BCEU-commercial-other</v>
      </c>
      <c r="I191" s="63" t="s">
        <v>537</v>
      </c>
      <c r="J191" s="18" t="s">
        <v>3</v>
      </c>
      <c r="K191" s="104">
        <f>IFERROR('RMI-data'!K187/SUMIFS('RMI-data'!K:K,'RMI-data'!$J:$J,$J191,'RMI-data'!$I:$I,$I191),0)</f>
        <v>0</v>
      </c>
      <c r="L191" s="104">
        <f>IFERROR('RMI-data'!L187/SUMIFS('RMI-data'!L:L,'RMI-data'!$J:$J,$J191,'RMI-data'!$I:$I,$I191),0)</f>
        <v>0</v>
      </c>
      <c r="M191" s="104">
        <f>IFERROR('RMI-data'!M187/SUMIFS('RMI-data'!M:M,'RMI-data'!$J:$J,$J191,'RMI-data'!$I:$I,$I191),0)</f>
        <v>0</v>
      </c>
      <c r="N191" s="104">
        <f>IFERROR('RMI-data'!N187/SUMIFS('RMI-data'!N:N,'RMI-data'!$J:$J,$J191,'RMI-data'!$I:$I,$I191),0)</f>
        <v>0</v>
      </c>
      <c r="O191" s="104">
        <f>IFERROR('RMI-data'!O187/SUMIFS('RMI-data'!O:O,'RMI-data'!$J:$J,$J191,'RMI-data'!$I:$I,$I191),0)</f>
        <v>0</v>
      </c>
      <c r="P191" s="104">
        <f>IFERROR('RMI-data'!P187/SUMIFS('RMI-data'!P:P,'RMI-data'!$J:$J,$J191,'RMI-data'!$I:$I,$I191),0)</f>
        <v>0</v>
      </c>
      <c r="Q191" s="104">
        <f>IFERROR('RMI-data'!Q187/SUMIFS('RMI-data'!Q:Q,'RMI-data'!$J:$J,$J191,'RMI-data'!$I:$I,$I191),0)</f>
        <v>0</v>
      </c>
      <c r="R191" s="104">
        <f>IFERROR('RMI-data'!R187/SUMIFS('RMI-data'!R:R,'RMI-data'!$J:$J,$J191,'RMI-data'!$I:$I,$I191),0)</f>
        <v>0</v>
      </c>
      <c r="S191" s="104">
        <f>IFERROR('RMI-data'!S187/SUMIFS('RMI-data'!S:S,'RMI-data'!$J:$J,$J191,'RMI-data'!$I:$I,$I191),0)</f>
        <v>0</v>
      </c>
      <c r="T191" s="104">
        <f>IFERROR('RMI-data'!T187/SUMIFS('RMI-data'!T:T,'RMI-data'!$J:$J,$J191,'RMI-data'!$I:$I,$I191),0)</f>
        <v>0</v>
      </c>
      <c r="U191" s="104">
        <f>IFERROR('RMI-data'!U187/SUMIFS('RMI-data'!U:U,'RMI-data'!$J:$J,$J191,'RMI-data'!$I:$I,$I191),0)</f>
        <v>0</v>
      </c>
      <c r="V191" s="104">
        <f>IFERROR('RMI-data'!V187/SUMIFS('RMI-data'!V:V,'RMI-data'!$J:$J,$J191,'RMI-data'!$I:$I,$I191),0)</f>
        <v>0</v>
      </c>
      <c r="W191" s="104">
        <f>IFERROR('RMI-data'!W187/SUMIFS('RMI-data'!W:W,'RMI-data'!$J:$J,$J191,'RMI-data'!$I:$I,$I191),0)</f>
        <v>0</v>
      </c>
      <c r="X191" s="104">
        <f>IFERROR('RMI-data'!X187/SUMIFS('RMI-data'!X:X,'RMI-data'!$J:$J,$J191,'RMI-data'!$I:$I,$I191),0)</f>
        <v>0</v>
      </c>
      <c r="Y191" s="104">
        <f>IFERROR('RMI-data'!Y187/SUMIFS('RMI-data'!Y:Y,'RMI-data'!$J:$J,$J191,'RMI-data'!$I:$I,$I191),0)</f>
        <v>0</v>
      </c>
      <c r="Z191" s="104">
        <f>IFERROR('RMI-data'!Z187/SUMIFS('RMI-data'!Z:Z,'RMI-data'!$J:$J,$J191,'RMI-data'!$I:$I,$I191),0)</f>
        <v>0</v>
      </c>
      <c r="AA191" s="104">
        <f>IFERROR('RMI-data'!AA187/SUMIFS('RMI-data'!AA:AA,'RMI-data'!$J:$J,$J191,'RMI-data'!$I:$I,$I191),0)</f>
        <v>0</v>
      </c>
      <c r="AB191" s="104">
        <f>IFERROR('RMI-data'!AB187/SUMIFS('RMI-data'!AB:AB,'RMI-data'!$J:$J,$J191,'RMI-data'!$I:$I,$I191),0)</f>
        <v>0</v>
      </c>
      <c r="AC191" s="104">
        <f>IFERROR('RMI-data'!AC187/SUMIFS('RMI-data'!AC:AC,'RMI-data'!$J:$J,$J191,'RMI-data'!$I:$I,$I191),0)</f>
        <v>0</v>
      </c>
      <c r="AD191" s="104">
        <f>IFERROR('RMI-data'!AD187/SUMIFS('RMI-data'!AD:AD,'RMI-data'!$J:$J,$J191,'RMI-data'!$I:$I,$I191),0)</f>
        <v>0</v>
      </c>
      <c r="AE191" s="104">
        <f>IFERROR('RMI-data'!AE187/SUMIFS('RMI-data'!AE:AE,'RMI-data'!$J:$J,$J191,'RMI-data'!$I:$I,$I191),0)</f>
        <v>0</v>
      </c>
      <c r="AF191" s="104">
        <f>IFERROR('RMI-data'!AF187/SUMIFS('RMI-data'!AF:AF,'RMI-data'!$J:$J,$J191,'RMI-data'!$I:$I,$I191),0)</f>
        <v>0</v>
      </c>
      <c r="AG191" s="104">
        <f>IFERROR('RMI-data'!AG187/SUMIFS('RMI-data'!AG:AG,'RMI-data'!$J:$J,$J191,'RMI-data'!$I:$I,$I191),0)</f>
        <v>0</v>
      </c>
      <c r="AH191" s="104">
        <f>IFERROR('RMI-data'!AH187/SUMIFS('RMI-data'!AH:AH,'RMI-data'!$J:$J,$J191,'RMI-data'!$I:$I,$I191),0)</f>
        <v>0</v>
      </c>
      <c r="AI191" s="104">
        <f>IFERROR('RMI-data'!AI187/SUMIFS('RMI-data'!AI:AI,'RMI-data'!$J:$J,$J191,'RMI-data'!$I:$I,$I191),0)</f>
        <v>0</v>
      </c>
      <c r="AJ191" s="104">
        <f>IFERROR('RMI-data'!AJ187/SUMIFS('RMI-data'!AJ:AJ,'RMI-data'!$J:$J,$J191,'RMI-data'!$I:$I,$I191),0)</f>
        <v>0</v>
      </c>
      <c r="AK191" s="104">
        <f>IFERROR('RMI-data'!AK187/SUMIFS('RMI-data'!AK:AK,'RMI-data'!$J:$J,$J191,'RMI-data'!$I:$I,$I191),0)</f>
        <v>0</v>
      </c>
      <c r="AL191" s="104">
        <f>IFERROR('RMI-data'!AL187/SUMIFS('RMI-data'!AL:AL,'RMI-data'!$J:$J,$J191,'RMI-data'!$I:$I,$I191),0)</f>
        <v>0</v>
      </c>
      <c r="AM191" s="104">
        <f>IFERROR('RMI-data'!AM187/SUMIFS('RMI-data'!AM:AM,'RMI-data'!$J:$J,$J191,'RMI-data'!$I:$I,$I191),0)</f>
        <v>0</v>
      </c>
      <c r="AN191" s="104">
        <f>IFERROR('RMI-data'!AN187/SUMIFS('RMI-data'!AN:AN,'RMI-data'!$J:$J,$J191,'RMI-data'!$I:$I,$I191),0)</f>
        <v>0</v>
      </c>
      <c r="AO191" s="104">
        <f>IFERROR('RMI-data'!AO187/SUMIFS('RMI-data'!AO:AO,'RMI-data'!$J:$J,$J191,'RMI-data'!$I:$I,$I191),0)</f>
        <v>0</v>
      </c>
      <c r="AP191" s="104">
        <f>IFERROR('RMI-data'!AP187/SUMIFS('RMI-data'!AP:AP,'RMI-data'!$J:$J,$J191,'RMI-data'!$I:$I,$I191),0)</f>
        <v>0</v>
      </c>
    </row>
    <row r="192" spans="1:42" ht="15.75" customHeight="1" x14ac:dyDescent="0.35">
      <c r="A192" s="51"/>
      <c r="B192" s="51"/>
      <c r="C192" s="51"/>
      <c r="D192" s="51"/>
      <c r="E192" s="51"/>
      <c r="F192" s="51"/>
      <c r="G192" s="51"/>
      <c r="H192" s="52" t="str">
        <f t="shared" si="14"/>
        <v>BCEU-commercial-other</v>
      </c>
      <c r="I192" s="63" t="s">
        <v>537</v>
      </c>
      <c r="J192" s="18" t="s">
        <v>4</v>
      </c>
      <c r="K192" s="104">
        <f>IFERROR('RMI-data'!K188/SUMIFS('RMI-data'!K:K,'RMI-data'!$J:$J,$J192,'RMI-data'!$I:$I,$I192),0)</f>
        <v>0.30382453297775086</v>
      </c>
      <c r="L192" s="104">
        <f>IFERROR('RMI-data'!L188/SUMIFS('RMI-data'!L:L,'RMI-data'!$J:$J,$J192,'RMI-data'!$I:$I,$I192),0)</f>
        <v>0.29318287887884781</v>
      </c>
      <c r="M192" s="104">
        <f>IFERROR('RMI-data'!M188/SUMIFS('RMI-data'!M:M,'RMI-data'!$J:$J,$J192,'RMI-data'!$I:$I,$I192),0)</f>
        <v>0.28553283834979271</v>
      </c>
      <c r="N192" s="104">
        <f>IFERROR('RMI-data'!N188/SUMIFS('RMI-data'!N:N,'RMI-data'!$J:$J,$J192,'RMI-data'!$I:$I,$I192),0)</f>
        <v>0.2833628244863669</v>
      </c>
      <c r="O192" s="104">
        <f>IFERROR('RMI-data'!O188/SUMIFS('RMI-data'!O:O,'RMI-data'!$J:$J,$J192,'RMI-data'!$I:$I,$I192),0)</f>
        <v>0.28218988958450109</v>
      </c>
      <c r="P192" s="104">
        <f>IFERROR('RMI-data'!P188/SUMIFS('RMI-data'!P:P,'RMI-data'!$J:$J,$J192,'RMI-data'!$I:$I,$I192),0)</f>
        <v>0.28088761545084451</v>
      </c>
      <c r="Q192" s="104">
        <f>IFERROR('RMI-data'!Q188/SUMIFS('RMI-data'!Q:Q,'RMI-data'!$J:$J,$J192,'RMI-data'!$I:$I,$I192),0)</f>
        <v>0.27933066622449104</v>
      </c>
      <c r="R192" s="104">
        <f>IFERROR('RMI-data'!R188/SUMIFS('RMI-data'!R:R,'RMI-data'!$J:$J,$J192,'RMI-data'!$I:$I,$I192),0)</f>
        <v>0.27766000943309571</v>
      </c>
      <c r="S192" s="104">
        <f>IFERROR('RMI-data'!S188/SUMIFS('RMI-data'!S:S,'RMI-data'!$J:$J,$J192,'RMI-data'!$I:$I,$I192),0)</f>
        <v>0.27476204203477866</v>
      </c>
      <c r="T192" s="104">
        <f>IFERROR('RMI-data'!T188/SUMIFS('RMI-data'!T:T,'RMI-data'!$J:$J,$J192,'RMI-data'!$I:$I,$I192),0)</f>
        <v>0.2719449018434123</v>
      </c>
      <c r="U192" s="104">
        <f>IFERROR('RMI-data'!U188/SUMIFS('RMI-data'!U:U,'RMI-data'!$J:$J,$J192,'RMI-data'!$I:$I,$I192),0)</f>
        <v>0.26934431926848829</v>
      </c>
      <c r="V192" s="104">
        <f>IFERROR('RMI-data'!V188/SUMIFS('RMI-data'!V:V,'RMI-data'!$J:$J,$J192,'RMI-data'!$I:$I,$I192),0)</f>
        <v>0.26720020600815114</v>
      </c>
      <c r="W192" s="104">
        <f>IFERROR('RMI-data'!W188/SUMIFS('RMI-data'!W:W,'RMI-data'!$J:$J,$J192,'RMI-data'!$I:$I,$I192),0)</f>
        <v>0.26508847439169708</v>
      </c>
      <c r="X192" s="104">
        <f>IFERROR('RMI-data'!X188/SUMIFS('RMI-data'!X:X,'RMI-data'!$J:$J,$J192,'RMI-data'!$I:$I,$I192),0)</f>
        <v>0.26310180634701952</v>
      </c>
      <c r="Y192" s="104">
        <f>IFERROR('RMI-data'!Y188/SUMIFS('RMI-data'!Y:Y,'RMI-data'!$J:$J,$J192,'RMI-data'!$I:$I,$I192),0)</f>
        <v>0.26126477141258558</v>
      </c>
      <c r="Z192" s="104">
        <f>IFERROR('RMI-data'!Z188/SUMIFS('RMI-data'!Z:Z,'RMI-data'!$J:$J,$J192,'RMI-data'!$I:$I,$I192),0)</f>
        <v>0.25918766146086747</v>
      </c>
      <c r="AA192" s="104">
        <f>IFERROR('RMI-data'!AA188/SUMIFS('RMI-data'!AA:AA,'RMI-data'!$J:$J,$J192,'RMI-data'!$I:$I,$I192),0)</f>
        <v>0.25642928497455897</v>
      </c>
      <c r="AB192" s="104">
        <f>IFERROR('RMI-data'!AB188/SUMIFS('RMI-data'!AB:AB,'RMI-data'!$J:$J,$J192,'RMI-data'!$I:$I,$I192),0)</f>
        <v>0.25377693761816567</v>
      </c>
      <c r="AC192" s="104">
        <f>IFERROR('RMI-data'!AC188/SUMIFS('RMI-data'!AC:AC,'RMI-data'!$J:$J,$J192,'RMI-data'!$I:$I,$I192),0)</f>
        <v>0.25129525607651521</v>
      </c>
      <c r="AD192" s="104">
        <f>IFERROR('RMI-data'!AD188/SUMIFS('RMI-data'!AD:AD,'RMI-data'!$J:$J,$J192,'RMI-data'!$I:$I,$I192),0)</f>
        <v>0.24907058331767551</v>
      </c>
      <c r="AE192" s="104">
        <f>IFERROR('RMI-data'!AE188/SUMIFS('RMI-data'!AE:AE,'RMI-data'!$J:$J,$J192,'RMI-data'!$I:$I,$I192),0)</f>
        <v>0.24685706865662727</v>
      </c>
      <c r="AF192" s="104">
        <f>IFERROR('RMI-data'!AF188/SUMIFS('RMI-data'!AF:AF,'RMI-data'!$J:$J,$J192,'RMI-data'!$I:$I,$I192),0)</f>
        <v>0.24495402448379613</v>
      </c>
      <c r="AG192" s="104">
        <f>IFERROR('RMI-data'!AG188/SUMIFS('RMI-data'!AG:AG,'RMI-data'!$J:$J,$J192,'RMI-data'!$I:$I,$I192),0)</f>
        <v>0.24302150193981242</v>
      </c>
      <c r="AH192" s="104">
        <f>IFERROR('RMI-data'!AH188/SUMIFS('RMI-data'!AH:AH,'RMI-data'!$J:$J,$J192,'RMI-data'!$I:$I,$I192),0)</f>
        <v>0.24083382200358186</v>
      </c>
      <c r="AI192" s="104">
        <f>IFERROR('RMI-data'!AI188/SUMIFS('RMI-data'!AI:AI,'RMI-data'!$J:$J,$J192,'RMI-data'!$I:$I,$I192),0)</f>
        <v>0.23834484396406388</v>
      </c>
      <c r="AJ192" s="104">
        <f>IFERROR('RMI-data'!AJ188/SUMIFS('RMI-data'!AJ:AJ,'RMI-data'!$J:$J,$J192,'RMI-data'!$I:$I,$I192),0)</f>
        <v>0.2358030736398441</v>
      </c>
      <c r="AK192" s="104">
        <f>IFERROR('RMI-data'!AK188/SUMIFS('RMI-data'!AK:AK,'RMI-data'!$J:$J,$J192,'RMI-data'!$I:$I,$I192),0)</f>
        <v>0.23314784184004739</v>
      </c>
      <c r="AL192" s="104">
        <f>IFERROR('RMI-data'!AL188/SUMIFS('RMI-data'!AL:AL,'RMI-data'!$J:$J,$J192,'RMI-data'!$I:$I,$I192),0)</f>
        <v>0.23061404280551503</v>
      </c>
      <c r="AM192" s="104">
        <f>IFERROR('RMI-data'!AM188/SUMIFS('RMI-data'!AM:AM,'RMI-data'!$J:$J,$J192,'RMI-data'!$I:$I,$I192),0)</f>
        <v>0.2281439450661856</v>
      </c>
      <c r="AN192" s="104">
        <f>IFERROR('RMI-data'!AN188/SUMIFS('RMI-data'!AN:AN,'RMI-data'!$J:$J,$J192,'RMI-data'!$I:$I,$I192),0)</f>
        <v>0.22559359055225414</v>
      </c>
      <c r="AO192" s="104">
        <f>IFERROR('RMI-data'!AO188/SUMIFS('RMI-data'!AO:AO,'RMI-data'!$J:$J,$J192,'RMI-data'!$I:$I,$I192),0)</f>
        <v>0.22318916256857244</v>
      </c>
      <c r="AP192" s="104">
        <f>IFERROR('RMI-data'!AP188/SUMIFS('RMI-data'!AP:AP,'RMI-data'!$J:$J,$J192,'RMI-data'!$I:$I,$I192),0)</f>
        <v>0.22075963172736657</v>
      </c>
    </row>
    <row r="193" spans="1:42" ht="15.75" customHeight="1" x14ac:dyDescent="0.35">
      <c r="A193" s="51"/>
      <c r="B193" s="51"/>
      <c r="C193" s="51"/>
      <c r="D193" s="51"/>
      <c r="E193" s="51"/>
      <c r="F193" s="51"/>
      <c r="G193" s="51"/>
      <c r="H193" s="52" t="str">
        <f t="shared" si="14"/>
        <v>BCEU-commercial-other</v>
      </c>
      <c r="I193" s="63" t="s">
        <v>537</v>
      </c>
      <c r="J193" s="18" t="s">
        <v>5</v>
      </c>
      <c r="K193" s="104">
        <f>IFERROR('RMI-data'!K189/SUMIFS('RMI-data'!K:K,'RMI-data'!$J:$J,$J193,'RMI-data'!$I:$I,$I193),0)</f>
        <v>0.9998796681265617</v>
      </c>
      <c r="L193" s="104">
        <f>IFERROR('RMI-data'!L189/SUMIFS('RMI-data'!L:L,'RMI-data'!$J:$J,$J193,'RMI-data'!$I:$I,$I193),0)</f>
        <v>0.99988866552884337</v>
      </c>
      <c r="M193" s="104">
        <f>IFERROR('RMI-data'!M189/SUMIFS('RMI-data'!M:M,'RMI-data'!$J:$J,$J193,'RMI-data'!$I:$I,$I193),0)</f>
        <v>0.99989868373020341</v>
      </c>
      <c r="N193" s="104">
        <f>IFERROR('RMI-data'!N189/SUMIFS('RMI-data'!N:N,'RMI-data'!$J:$J,$J193,'RMI-data'!$I:$I,$I193),0)</f>
        <v>0.99990862805476555</v>
      </c>
      <c r="O193" s="104">
        <f>IFERROR('RMI-data'!O189/SUMIFS('RMI-data'!O:O,'RMI-data'!$J:$J,$J193,'RMI-data'!$I:$I,$I193),0)</f>
        <v>0.99991775995398757</v>
      </c>
      <c r="P193" s="104">
        <f>IFERROR('RMI-data'!P189/SUMIFS('RMI-data'!P:P,'RMI-data'!$J:$J,$J193,'RMI-data'!$I:$I,$I193),0)</f>
        <v>0.99992613643060857</v>
      </c>
      <c r="Q193" s="104">
        <f>IFERROR('RMI-data'!Q189/SUMIFS('RMI-data'!Q:Q,'RMI-data'!$J:$J,$J193,'RMI-data'!$I:$I,$I193),0)</f>
        <v>0.9999334966913106</v>
      </c>
      <c r="R193" s="104">
        <f>IFERROR('RMI-data'!R189/SUMIFS('RMI-data'!R:R,'RMI-data'!$J:$J,$J193,'RMI-data'!$I:$I,$I193),0)</f>
        <v>0.9999400554357718</v>
      </c>
      <c r="S193" s="104">
        <f>IFERROR('RMI-data'!S189/SUMIFS('RMI-data'!S:S,'RMI-data'!$J:$J,$J193,'RMI-data'!$I:$I,$I193),0)</f>
        <v>0.99994582461531722</v>
      </c>
      <c r="T193" s="104">
        <f>IFERROR('RMI-data'!T189/SUMIFS('RMI-data'!T:T,'RMI-data'!$J:$J,$J193,'RMI-data'!$I:$I,$I193),0)</f>
        <v>0.99995079323195823</v>
      </c>
      <c r="U193" s="104">
        <f>IFERROR('RMI-data'!U189/SUMIFS('RMI-data'!U:U,'RMI-data'!$J:$J,$J193,'RMI-data'!$I:$I,$I193),0)</f>
        <v>0.99995472565613241</v>
      </c>
      <c r="V193" s="104">
        <f>IFERROR('RMI-data'!V189/SUMIFS('RMI-data'!V:V,'RMI-data'!$J:$J,$J193,'RMI-data'!$I:$I,$I193),0)</f>
        <v>0.99995757115186179</v>
      </c>
      <c r="W193" s="104">
        <f>IFERROR('RMI-data'!W189/SUMIFS('RMI-data'!W:W,'RMI-data'!$J:$J,$J193,'RMI-data'!$I:$I,$I193),0)</f>
        <v>0.99995956717935253</v>
      </c>
      <c r="X193" s="104">
        <f>IFERROR('RMI-data'!X189/SUMIFS('RMI-data'!X:X,'RMI-data'!$J:$J,$J193,'RMI-data'!$I:$I,$I193),0)</f>
        <v>0.99996088494046087</v>
      </c>
      <c r="Y193" s="104">
        <f>IFERROR('RMI-data'!Y189/SUMIFS('RMI-data'!Y:Y,'RMI-data'!$J:$J,$J193,'RMI-data'!$I:$I,$I193),0)</f>
        <v>0.99996192129817907</v>
      </c>
      <c r="Z193" s="104">
        <f>IFERROR('RMI-data'!Z189/SUMIFS('RMI-data'!Z:Z,'RMI-data'!$J:$J,$J193,'RMI-data'!$I:$I,$I193),0)</f>
        <v>0.99996263500237959</v>
      </c>
      <c r="AA193" s="104">
        <f>IFERROR('RMI-data'!AA189/SUMIFS('RMI-data'!AA:AA,'RMI-data'!$J:$J,$J193,'RMI-data'!$I:$I,$I193),0)</f>
        <v>0.99996319997316607</v>
      </c>
      <c r="AB193" s="104">
        <f>IFERROR('RMI-data'!AB189/SUMIFS('RMI-data'!AB:AB,'RMI-data'!$J:$J,$J193,'RMI-data'!$I:$I,$I193),0)</f>
        <v>0.99996355169614004</v>
      </c>
      <c r="AC193" s="104">
        <f>IFERROR('RMI-data'!AC189/SUMIFS('RMI-data'!AC:AC,'RMI-data'!$J:$J,$J193,'RMI-data'!$I:$I,$I193),0)</f>
        <v>0.9999639791286461</v>
      </c>
      <c r="AD193" s="104">
        <f>IFERROR('RMI-data'!AD189/SUMIFS('RMI-data'!AD:AD,'RMI-data'!$J:$J,$J193,'RMI-data'!$I:$I,$I193),0)</f>
        <v>0.99996445563570935</v>
      </c>
      <c r="AE193" s="104">
        <f>IFERROR('RMI-data'!AE189/SUMIFS('RMI-data'!AE:AE,'RMI-data'!$J:$J,$J193,'RMI-data'!$I:$I,$I193),0)</f>
        <v>0.99996490339260946</v>
      </c>
      <c r="AF193" s="104">
        <f>IFERROR('RMI-data'!AF189/SUMIFS('RMI-data'!AF:AF,'RMI-data'!$J:$J,$J193,'RMI-data'!$I:$I,$I193),0)</f>
        <v>0.9999653683420221</v>
      </c>
      <c r="AG193" s="104">
        <f>IFERROR('RMI-data'!AG189/SUMIFS('RMI-data'!AG:AG,'RMI-data'!$J:$J,$J193,'RMI-data'!$I:$I,$I193),0)</f>
        <v>0.99996589625528431</v>
      </c>
      <c r="AH193" s="104">
        <f>IFERROR('RMI-data'!AH189/SUMIFS('RMI-data'!AH:AH,'RMI-data'!$J:$J,$J193,'RMI-data'!$I:$I,$I193),0)</f>
        <v>0.99996649136015692</v>
      </c>
      <c r="AI193" s="104">
        <f>IFERROR('RMI-data'!AI189/SUMIFS('RMI-data'!AI:AI,'RMI-data'!$J:$J,$J193,'RMI-data'!$I:$I,$I193),0)</f>
        <v>0.9999671054699999</v>
      </c>
      <c r="AJ193" s="104">
        <f>IFERROR('RMI-data'!AJ189/SUMIFS('RMI-data'!AJ:AJ,'RMI-data'!$J:$J,$J193,'RMI-data'!$I:$I,$I193),0)</f>
        <v>0.99996772269822576</v>
      </c>
      <c r="AK193" s="104">
        <f>IFERROR('RMI-data'!AK189/SUMIFS('RMI-data'!AK:AK,'RMI-data'!$J:$J,$J193,'RMI-data'!$I:$I,$I193),0)</f>
        <v>0.99996830896047439</v>
      </c>
      <c r="AL193" s="104">
        <f>IFERROR('RMI-data'!AL189/SUMIFS('RMI-data'!AL:AL,'RMI-data'!$J:$J,$J193,'RMI-data'!$I:$I,$I193),0)</f>
        <v>0.9999688713693845</v>
      </c>
      <c r="AM193" s="104">
        <f>IFERROR('RMI-data'!AM189/SUMIFS('RMI-data'!AM:AM,'RMI-data'!$J:$J,$J193,'RMI-data'!$I:$I,$I193),0)</f>
        <v>0.9999693882161409</v>
      </c>
      <c r="AN193" s="104">
        <f>IFERROR('RMI-data'!AN189/SUMIFS('RMI-data'!AN:AN,'RMI-data'!$J:$J,$J193,'RMI-data'!$I:$I,$I193),0)</f>
        <v>0.99996994277094564</v>
      </c>
      <c r="AO193" s="104">
        <f>IFERROR('RMI-data'!AO189/SUMIFS('RMI-data'!AO:AO,'RMI-data'!$J:$J,$J193,'RMI-data'!$I:$I,$I193),0)</f>
        <v>0.99997051017508143</v>
      </c>
      <c r="AP193" s="104">
        <f>IFERROR('RMI-data'!AP189/SUMIFS('RMI-data'!AP:AP,'RMI-data'!$J:$J,$J193,'RMI-data'!$I:$I,$I193),0)</f>
        <v>0.9999710542017185</v>
      </c>
    </row>
    <row r="194" spans="1:42" ht="15.75" customHeight="1" x14ac:dyDescent="0.35">
      <c r="A194" s="51"/>
      <c r="B194" s="51"/>
      <c r="C194" s="51"/>
      <c r="D194" s="51"/>
      <c r="E194" s="51"/>
      <c r="F194" s="51"/>
      <c r="G194" s="51"/>
      <c r="H194" s="52" t="str">
        <f t="shared" si="14"/>
        <v>BCEU-commercial-other</v>
      </c>
      <c r="I194" s="63" t="s">
        <v>537</v>
      </c>
      <c r="J194" s="18" t="s">
        <v>7</v>
      </c>
      <c r="K194" s="104">
        <f>IFERROR('RMI-data'!K190/SUMIFS('RMI-data'!K:K,'RMI-data'!$J:$J,$J194,'RMI-data'!$I:$I,$I194),0)</f>
        <v>0</v>
      </c>
      <c r="L194" s="104">
        <f>IFERROR('RMI-data'!L190/SUMIFS('RMI-data'!L:L,'RMI-data'!$J:$J,$J194,'RMI-data'!$I:$I,$I194),0)</f>
        <v>0</v>
      </c>
      <c r="M194" s="104">
        <f>IFERROR('RMI-data'!M190/SUMIFS('RMI-data'!M:M,'RMI-data'!$J:$J,$J194,'RMI-data'!$I:$I,$I194),0)</f>
        <v>0</v>
      </c>
      <c r="N194" s="104">
        <f>IFERROR('RMI-data'!N190/SUMIFS('RMI-data'!N:N,'RMI-data'!$J:$J,$J194,'RMI-data'!$I:$I,$I194),0)</f>
        <v>0</v>
      </c>
      <c r="O194" s="104">
        <f>IFERROR('RMI-data'!O190/SUMIFS('RMI-data'!O:O,'RMI-data'!$J:$J,$J194,'RMI-data'!$I:$I,$I194),0)</f>
        <v>0</v>
      </c>
      <c r="P194" s="104">
        <f>IFERROR('RMI-data'!P190/SUMIFS('RMI-data'!P:P,'RMI-data'!$J:$J,$J194,'RMI-data'!$I:$I,$I194),0)</f>
        <v>0</v>
      </c>
      <c r="Q194" s="104">
        <f>IFERROR('RMI-data'!Q190/SUMIFS('RMI-data'!Q:Q,'RMI-data'!$J:$J,$J194,'RMI-data'!$I:$I,$I194),0)</f>
        <v>0</v>
      </c>
      <c r="R194" s="104">
        <f>IFERROR('RMI-data'!R190/SUMIFS('RMI-data'!R:R,'RMI-data'!$J:$J,$J194,'RMI-data'!$I:$I,$I194),0)</f>
        <v>0</v>
      </c>
      <c r="S194" s="104">
        <f>IFERROR('RMI-data'!S190/SUMIFS('RMI-data'!S:S,'RMI-data'!$J:$J,$J194,'RMI-data'!$I:$I,$I194),0)</f>
        <v>0</v>
      </c>
      <c r="T194" s="104">
        <f>IFERROR('RMI-data'!T190/SUMIFS('RMI-data'!T:T,'RMI-data'!$J:$J,$J194,'RMI-data'!$I:$I,$I194),0)</f>
        <v>0</v>
      </c>
      <c r="U194" s="104">
        <f>IFERROR('RMI-data'!U190/SUMIFS('RMI-data'!U:U,'RMI-data'!$J:$J,$J194,'RMI-data'!$I:$I,$I194),0)</f>
        <v>0</v>
      </c>
      <c r="V194" s="104">
        <f>IFERROR('RMI-data'!V190/SUMIFS('RMI-data'!V:V,'RMI-data'!$J:$J,$J194,'RMI-data'!$I:$I,$I194),0)</f>
        <v>0</v>
      </c>
      <c r="W194" s="104">
        <f>IFERROR('RMI-data'!W190/SUMIFS('RMI-data'!W:W,'RMI-data'!$J:$J,$J194,'RMI-data'!$I:$I,$I194),0)</f>
        <v>0</v>
      </c>
      <c r="X194" s="104">
        <f>IFERROR('RMI-data'!X190/SUMIFS('RMI-data'!X:X,'RMI-data'!$J:$J,$J194,'RMI-data'!$I:$I,$I194),0)</f>
        <v>0</v>
      </c>
      <c r="Y194" s="104">
        <f>IFERROR('RMI-data'!Y190/SUMIFS('RMI-data'!Y:Y,'RMI-data'!$J:$J,$J194,'RMI-data'!$I:$I,$I194),0)</f>
        <v>0</v>
      </c>
      <c r="Z194" s="104">
        <f>IFERROR('RMI-data'!Z190/SUMIFS('RMI-data'!Z:Z,'RMI-data'!$J:$J,$J194,'RMI-data'!$I:$I,$I194),0)</f>
        <v>0</v>
      </c>
      <c r="AA194" s="104">
        <f>IFERROR('RMI-data'!AA190/SUMIFS('RMI-data'!AA:AA,'RMI-data'!$J:$J,$J194,'RMI-data'!$I:$I,$I194),0)</f>
        <v>0</v>
      </c>
      <c r="AB194" s="104">
        <f>IFERROR('RMI-data'!AB190/SUMIFS('RMI-data'!AB:AB,'RMI-data'!$J:$J,$J194,'RMI-data'!$I:$I,$I194),0)</f>
        <v>0</v>
      </c>
      <c r="AC194" s="104">
        <f>IFERROR('RMI-data'!AC190/SUMIFS('RMI-data'!AC:AC,'RMI-data'!$J:$J,$J194,'RMI-data'!$I:$I,$I194),0)</f>
        <v>0</v>
      </c>
      <c r="AD194" s="104">
        <f>IFERROR('RMI-data'!AD190/SUMIFS('RMI-data'!AD:AD,'RMI-data'!$J:$J,$J194,'RMI-data'!$I:$I,$I194),0)</f>
        <v>0</v>
      </c>
      <c r="AE194" s="104">
        <f>IFERROR('RMI-data'!AE190/SUMIFS('RMI-data'!AE:AE,'RMI-data'!$J:$J,$J194,'RMI-data'!$I:$I,$I194),0)</f>
        <v>0</v>
      </c>
      <c r="AF194" s="104">
        <f>IFERROR('RMI-data'!AF190/SUMIFS('RMI-data'!AF:AF,'RMI-data'!$J:$J,$J194,'RMI-data'!$I:$I,$I194),0)</f>
        <v>0</v>
      </c>
      <c r="AG194" s="104">
        <f>IFERROR('RMI-data'!AG190/SUMIFS('RMI-data'!AG:AG,'RMI-data'!$J:$J,$J194,'RMI-data'!$I:$I,$I194),0)</f>
        <v>0</v>
      </c>
      <c r="AH194" s="104">
        <f>IFERROR('RMI-data'!AH190/SUMIFS('RMI-data'!AH:AH,'RMI-data'!$J:$J,$J194,'RMI-data'!$I:$I,$I194),0)</f>
        <v>0</v>
      </c>
      <c r="AI194" s="104">
        <f>IFERROR('RMI-data'!AI190/SUMIFS('RMI-data'!AI:AI,'RMI-data'!$J:$J,$J194,'RMI-data'!$I:$I,$I194),0)</f>
        <v>0</v>
      </c>
      <c r="AJ194" s="104">
        <f>IFERROR('RMI-data'!AJ190/SUMIFS('RMI-data'!AJ:AJ,'RMI-data'!$J:$J,$J194,'RMI-data'!$I:$I,$I194),0)</f>
        <v>0</v>
      </c>
      <c r="AK194" s="104">
        <f>IFERROR('RMI-data'!AK190/SUMIFS('RMI-data'!AK:AK,'RMI-data'!$J:$J,$J194,'RMI-data'!$I:$I,$I194),0)</f>
        <v>0</v>
      </c>
      <c r="AL194" s="104">
        <f>IFERROR('RMI-data'!AL190/SUMIFS('RMI-data'!AL:AL,'RMI-data'!$J:$J,$J194,'RMI-data'!$I:$I,$I194),0)</f>
        <v>0</v>
      </c>
      <c r="AM194" s="104">
        <f>IFERROR('RMI-data'!AM190/SUMIFS('RMI-data'!AM:AM,'RMI-data'!$J:$J,$J194,'RMI-data'!$I:$I,$I194),0)</f>
        <v>0</v>
      </c>
      <c r="AN194" s="104">
        <f>IFERROR('RMI-data'!AN190/SUMIFS('RMI-data'!AN:AN,'RMI-data'!$J:$J,$J194,'RMI-data'!$I:$I,$I194),0)</f>
        <v>0</v>
      </c>
      <c r="AO194" s="104">
        <f>IFERROR('RMI-data'!AO190/SUMIFS('RMI-data'!AO:AO,'RMI-data'!$J:$J,$J194,'RMI-data'!$I:$I,$I194),0)</f>
        <v>0</v>
      </c>
      <c r="AP194" s="104">
        <f>IFERROR('RMI-data'!AP190/SUMIFS('RMI-data'!AP:AP,'RMI-data'!$J:$J,$J194,'RMI-data'!$I:$I,$I194),0)</f>
        <v>0</v>
      </c>
    </row>
    <row r="195" spans="1:42" ht="15.75" customHeight="1" x14ac:dyDescent="0.35">
      <c r="A195" s="51"/>
      <c r="B195" s="51"/>
      <c r="C195" s="51"/>
      <c r="D195" s="51"/>
      <c r="E195" s="51"/>
      <c r="F195" s="51"/>
      <c r="G195" s="51"/>
      <c r="H195" s="52" t="str">
        <f t="shared" si="14"/>
        <v>BCEU-commercial-other</v>
      </c>
      <c r="I195" s="63" t="s">
        <v>537</v>
      </c>
      <c r="J195" s="18" t="s">
        <v>8</v>
      </c>
      <c r="K195" s="104">
        <f>IFERROR('RMI-data'!K191/SUMIFS('RMI-data'!K:K,'RMI-data'!$J:$J,$J195,'RMI-data'!$I:$I,$I195),0)</f>
        <v>0</v>
      </c>
      <c r="L195" s="104">
        <f>IFERROR('RMI-data'!L191/SUMIFS('RMI-data'!L:L,'RMI-data'!$J:$J,$J195,'RMI-data'!$I:$I,$I195),0)</f>
        <v>0</v>
      </c>
      <c r="M195" s="104">
        <f>IFERROR('RMI-data'!M191/SUMIFS('RMI-data'!M:M,'RMI-data'!$J:$J,$J195,'RMI-data'!$I:$I,$I195),0)</f>
        <v>0</v>
      </c>
      <c r="N195" s="104">
        <f>IFERROR('RMI-data'!N191/SUMIFS('RMI-data'!N:N,'RMI-data'!$J:$J,$J195,'RMI-data'!$I:$I,$I195),0)</f>
        <v>0</v>
      </c>
      <c r="O195" s="104">
        <f>IFERROR('RMI-data'!O191/SUMIFS('RMI-data'!O:O,'RMI-data'!$J:$J,$J195,'RMI-data'!$I:$I,$I195),0)</f>
        <v>0</v>
      </c>
      <c r="P195" s="104">
        <f>IFERROR('RMI-data'!P191/SUMIFS('RMI-data'!P:P,'RMI-data'!$J:$J,$J195,'RMI-data'!$I:$I,$I195),0)</f>
        <v>0</v>
      </c>
      <c r="Q195" s="104">
        <f>IFERROR('RMI-data'!Q191/SUMIFS('RMI-data'!Q:Q,'RMI-data'!$J:$J,$J195,'RMI-data'!$I:$I,$I195),0)</f>
        <v>0</v>
      </c>
      <c r="R195" s="104">
        <f>IFERROR('RMI-data'!R191/SUMIFS('RMI-data'!R:R,'RMI-data'!$J:$J,$J195,'RMI-data'!$I:$I,$I195),0)</f>
        <v>0</v>
      </c>
      <c r="S195" s="104">
        <f>IFERROR('RMI-data'!S191/SUMIFS('RMI-data'!S:S,'RMI-data'!$J:$J,$J195,'RMI-data'!$I:$I,$I195),0)</f>
        <v>0</v>
      </c>
      <c r="T195" s="104">
        <f>IFERROR('RMI-data'!T191/SUMIFS('RMI-data'!T:T,'RMI-data'!$J:$J,$J195,'RMI-data'!$I:$I,$I195),0)</f>
        <v>0</v>
      </c>
      <c r="U195" s="104">
        <f>IFERROR('RMI-data'!U191/SUMIFS('RMI-data'!U:U,'RMI-data'!$J:$J,$J195,'RMI-data'!$I:$I,$I195),0)</f>
        <v>0</v>
      </c>
      <c r="V195" s="104">
        <f>IFERROR('RMI-data'!V191/SUMIFS('RMI-data'!V:V,'RMI-data'!$J:$J,$J195,'RMI-data'!$I:$I,$I195),0)</f>
        <v>0</v>
      </c>
      <c r="W195" s="104">
        <f>IFERROR('RMI-data'!W191/SUMIFS('RMI-data'!W:W,'RMI-data'!$J:$J,$J195,'RMI-data'!$I:$I,$I195),0)</f>
        <v>0</v>
      </c>
      <c r="X195" s="104">
        <f>IFERROR('RMI-data'!X191/SUMIFS('RMI-data'!X:X,'RMI-data'!$J:$J,$J195,'RMI-data'!$I:$I,$I195),0)</f>
        <v>0</v>
      </c>
      <c r="Y195" s="104">
        <f>IFERROR('RMI-data'!Y191/SUMIFS('RMI-data'!Y:Y,'RMI-data'!$J:$J,$J195,'RMI-data'!$I:$I,$I195),0)</f>
        <v>0</v>
      </c>
      <c r="Z195" s="104">
        <f>IFERROR('RMI-data'!Z191/SUMIFS('RMI-data'!Z:Z,'RMI-data'!$J:$J,$J195,'RMI-data'!$I:$I,$I195),0)</f>
        <v>0</v>
      </c>
      <c r="AA195" s="104">
        <f>IFERROR('RMI-data'!AA191/SUMIFS('RMI-data'!AA:AA,'RMI-data'!$J:$J,$J195,'RMI-data'!$I:$I,$I195),0)</f>
        <v>0</v>
      </c>
      <c r="AB195" s="104">
        <f>IFERROR('RMI-data'!AB191/SUMIFS('RMI-data'!AB:AB,'RMI-data'!$J:$J,$J195,'RMI-data'!$I:$I,$I195),0)</f>
        <v>0</v>
      </c>
      <c r="AC195" s="104">
        <f>IFERROR('RMI-data'!AC191/SUMIFS('RMI-data'!AC:AC,'RMI-data'!$J:$J,$J195,'RMI-data'!$I:$I,$I195),0)</f>
        <v>0</v>
      </c>
      <c r="AD195" s="104">
        <f>IFERROR('RMI-data'!AD191/SUMIFS('RMI-data'!AD:AD,'RMI-data'!$J:$J,$J195,'RMI-data'!$I:$I,$I195),0)</f>
        <v>0</v>
      </c>
      <c r="AE195" s="104">
        <f>IFERROR('RMI-data'!AE191/SUMIFS('RMI-data'!AE:AE,'RMI-data'!$J:$J,$J195,'RMI-data'!$I:$I,$I195),0)</f>
        <v>0</v>
      </c>
      <c r="AF195" s="104">
        <f>IFERROR('RMI-data'!AF191/SUMIFS('RMI-data'!AF:AF,'RMI-data'!$J:$J,$J195,'RMI-data'!$I:$I,$I195),0)</f>
        <v>0</v>
      </c>
      <c r="AG195" s="104">
        <f>IFERROR('RMI-data'!AG191/SUMIFS('RMI-data'!AG:AG,'RMI-data'!$J:$J,$J195,'RMI-data'!$I:$I,$I195),0)</f>
        <v>0</v>
      </c>
      <c r="AH195" s="104">
        <f>IFERROR('RMI-data'!AH191/SUMIFS('RMI-data'!AH:AH,'RMI-data'!$J:$J,$J195,'RMI-data'!$I:$I,$I195),0)</f>
        <v>0</v>
      </c>
      <c r="AI195" s="104">
        <f>IFERROR('RMI-data'!AI191/SUMIFS('RMI-data'!AI:AI,'RMI-data'!$J:$J,$J195,'RMI-data'!$I:$I,$I195),0)</f>
        <v>0</v>
      </c>
      <c r="AJ195" s="104">
        <f>IFERROR('RMI-data'!AJ191/SUMIFS('RMI-data'!AJ:AJ,'RMI-data'!$J:$J,$J195,'RMI-data'!$I:$I,$I195),0)</f>
        <v>0</v>
      </c>
      <c r="AK195" s="104">
        <f>IFERROR('RMI-data'!AK191/SUMIFS('RMI-data'!AK:AK,'RMI-data'!$J:$J,$J195,'RMI-data'!$I:$I,$I195),0)</f>
        <v>0</v>
      </c>
      <c r="AL195" s="104">
        <f>IFERROR('RMI-data'!AL191/SUMIFS('RMI-data'!AL:AL,'RMI-data'!$J:$J,$J195,'RMI-data'!$I:$I,$I195),0)</f>
        <v>0</v>
      </c>
      <c r="AM195" s="104">
        <f>IFERROR('RMI-data'!AM191/SUMIFS('RMI-data'!AM:AM,'RMI-data'!$J:$J,$J195,'RMI-data'!$I:$I,$I195),0)</f>
        <v>0</v>
      </c>
      <c r="AN195" s="104">
        <f>IFERROR('RMI-data'!AN191/SUMIFS('RMI-data'!AN:AN,'RMI-data'!$J:$J,$J195,'RMI-data'!$I:$I,$I195),0)</f>
        <v>0</v>
      </c>
      <c r="AO195" s="104">
        <f>IFERROR('RMI-data'!AO191/SUMIFS('RMI-data'!AO:AO,'RMI-data'!$J:$J,$J195,'RMI-data'!$I:$I,$I195),0)</f>
        <v>0</v>
      </c>
      <c r="AP195" s="104">
        <f>IFERROR('RMI-data'!AP191/SUMIFS('RMI-data'!AP:AP,'RMI-data'!$J:$J,$J195,'RMI-data'!$I:$I,$I195),0)</f>
        <v>0</v>
      </c>
    </row>
    <row r="196" spans="1:42" ht="15.75" customHeight="1" x14ac:dyDescent="0.35">
      <c r="A196" s="51"/>
      <c r="B196" s="51"/>
      <c r="C196" s="51"/>
      <c r="D196" s="51"/>
      <c r="E196" s="51"/>
      <c r="F196" s="51"/>
      <c r="G196" s="51"/>
      <c r="H196" s="52" t="str">
        <f t="shared" si="14"/>
        <v>BCEU-commercial-other</v>
      </c>
      <c r="I196" s="63" t="s">
        <v>537</v>
      </c>
      <c r="J196" s="18" t="s">
        <v>93</v>
      </c>
      <c r="K196" s="104">
        <f>IFERROR('RMI-data'!K192/SUMIFS('RMI-data'!K:K,'RMI-data'!$J:$J,$J196,'RMI-data'!$I:$I,$I196),0)</f>
        <v>0</v>
      </c>
      <c r="L196" s="104">
        <f>IFERROR('RMI-data'!L192/SUMIFS('RMI-data'!L:L,'RMI-data'!$J:$J,$J196,'RMI-data'!$I:$I,$I196),0)</f>
        <v>0</v>
      </c>
      <c r="M196" s="104">
        <f>IFERROR('RMI-data'!M192/SUMIFS('RMI-data'!M:M,'RMI-data'!$J:$J,$J196,'RMI-data'!$I:$I,$I196),0)</f>
        <v>0</v>
      </c>
      <c r="N196" s="104">
        <f>IFERROR('RMI-data'!N192/SUMIFS('RMI-data'!N:N,'RMI-data'!$J:$J,$J196,'RMI-data'!$I:$I,$I196),0)</f>
        <v>0</v>
      </c>
      <c r="O196" s="104">
        <f>IFERROR('RMI-data'!O192/SUMIFS('RMI-data'!O:O,'RMI-data'!$J:$J,$J196,'RMI-data'!$I:$I,$I196),0)</f>
        <v>0</v>
      </c>
      <c r="P196" s="104">
        <f>IFERROR('RMI-data'!P192/SUMIFS('RMI-data'!P:P,'RMI-data'!$J:$J,$J196,'RMI-data'!$I:$I,$I196),0)</f>
        <v>0</v>
      </c>
      <c r="Q196" s="104">
        <f>IFERROR('RMI-data'!Q192/SUMIFS('RMI-data'!Q:Q,'RMI-data'!$J:$J,$J196,'RMI-data'!$I:$I,$I196),0)</f>
        <v>0</v>
      </c>
      <c r="R196" s="104">
        <f>IFERROR('RMI-data'!R192/SUMIFS('RMI-data'!R:R,'RMI-data'!$J:$J,$J196,'RMI-data'!$I:$I,$I196),0)</f>
        <v>0</v>
      </c>
      <c r="S196" s="104">
        <f>IFERROR('RMI-data'!S192/SUMIFS('RMI-data'!S:S,'RMI-data'!$J:$J,$J196,'RMI-data'!$I:$I,$I196),0)</f>
        <v>0</v>
      </c>
      <c r="T196" s="104">
        <f>IFERROR('RMI-data'!T192/SUMIFS('RMI-data'!T:T,'RMI-data'!$J:$J,$J196,'RMI-data'!$I:$I,$I196),0)</f>
        <v>0</v>
      </c>
      <c r="U196" s="104">
        <f>IFERROR('RMI-data'!U192/SUMIFS('RMI-data'!U:U,'RMI-data'!$J:$J,$J196,'RMI-data'!$I:$I,$I196),0)</f>
        <v>0</v>
      </c>
      <c r="V196" s="104">
        <f>IFERROR('RMI-data'!V192/SUMIFS('RMI-data'!V:V,'RMI-data'!$J:$J,$J196,'RMI-data'!$I:$I,$I196),0)</f>
        <v>0</v>
      </c>
      <c r="W196" s="104">
        <f>IFERROR('RMI-data'!W192/SUMIFS('RMI-data'!W:W,'RMI-data'!$J:$J,$J196,'RMI-data'!$I:$I,$I196),0)</f>
        <v>0</v>
      </c>
      <c r="X196" s="104">
        <f>IFERROR('RMI-data'!X192/SUMIFS('RMI-data'!X:X,'RMI-data'!$J:$J,$J196,'RMI-data'!$I:$I,$I196),0)</f>
        <v>0</v>
      </c>
      <c r="Y196" s="104">
        <f>IFERROR('RMI-data'!Y192/SUMIFS('RMI-data'!Y:Y,'RMI-data'!$J:$J,$J196,'RMI-data'!$I:$I,$I196),0)</f>
        <v>0</v>
      </c>
      <c r="Z196" s="104">
        <f>IFERROR('RMI-data'!Z192/SUMIFS('RMI-data'!Z:Z,'RMI-data'!$J:$J,$J196,'RMI-data'!$I:$I,$I196),0)</f>
        <v>0</v>
      </c>
      <c r="AA196" s="104">
        <f>IFERROR('RMI-data'!AA192/SUMIFS('RMI-data'!AA:AA,'RMI-data'!$J:$J,$J196,'RMI-data'!$I:$I,$I196),0)</f>
        <v>0</v>
      </c>
      <c r="AB196" s="104">
        <f>IFERROR('RMI-data'!AB192/SUMIFS('RMI-data'!AB:AB,'RMI-data'!$J:$J,$J196,'RMI-data'!$I:$I,$I196),0)</f>
        <v>0</v>
      </c>
      <c r="AC196" s="104">
        <f>IFERROR('RMI-data'!AC192/SUMIFS('RMI-data'!AC:AC,'RMI-data'!$J:$J,$J196,'RMI-data'!$I:$I,$I196),0)</f>
        <v>0</v>
      </c>
      <c r="AD196" s="104">
        <f>IFERROR('RMI-data'!AD192/SUMIFS('RMI-data'!AD:AD,'RMI-data'!$J:$J,$J196,'RMI-data'!$I:$I,$I196),0)</f>
        <v>0</v>
      </c>
      <c r="AE196" s="104">
        <f>IFERROR('RMI-data'!AE192/SUMIFS('RMI-data'!AE:AE,'RMI-data'!$J:$J,$J196,'RMI-data'!$I:$I,$I196),0)</f>
        <v>0</v>
      </c>
      <c r="AF196" s="104">
        <f>IFERROR('RMI-data'!AF192/SUMIFS('RMI-data'!AF:AF,'RMI-data'!$J:$J,$J196,'RMI-data'!$I:$I,$I196),0)</f>
        <v>0</v>
      </c>
      <c r="AG196" s="104">
        <f>IFERROR('RMI-data'!AG192/SUMIFS('RMI-data'!AG:AG,'RMI-data'!$J:$J,$J196,'RMI-data'!$I:$I,$I196),0)</f>
        <v>0</v>
      </c>
      <c r="AH196" s="104">
        <f>IFERROR('RMI-data'!AH192/SUMIFS('RMI-data'!AH:AH,'RMI-data'!$J:$J,$J196,'RMI-data'!$I:$I,$I196),0)</f>
        <v>0</v>
      </c>
      <c r="AI196" s="104">
        <f>IFERROR('RMI-data'!AI192/SUMIFS('RMI-data'!AI:AI,'RMI-data'!$J:$J,$J196,'RMI-data'!$I:$I,$I196),0)</f>
        <v>0</v>
      </c>
      <c r="AJ196" s="104">
        <f>IFERROR('RMI-data'!AJ192/SUMIFS('RMI-data'!AJ:AJ,'RMI-data'!$J:$J,$J196,'RMI-data'!$I:$I,$I196),0)</f>
        <v>0</v>
      </c>
      <c r="AK196" s="104">
        <f>IFERROR('RMI-data'!AK192/SUMIFS('RMI-data'!AK:AK,'RMI-data'!$J:$J,$J196,'RMI-data'!$I:$I,$I196),0)</f>
        <v>0</v>
      </c>
      <c r="AL196" s="104">
        <f>IFERROR('RMI-data'!AL192/SUMIFS('RMI-data'!AL:AL,'RMI-data'!$J:$J,$J196,'RMI-data'!$I:$I,$I196),0)</f>
        <v>0</v>
      </c>
      <c r="AM196" s="104">
        <f>IFERROR('RMI-data'!AM192/SUMIFS('RMI-data'!AM:AM,'RMI-data'!$J:$J,$J196,'RMI-data'!$I:$I,$I196),0)</f>
        <v>0</v>
      </c>
      <c r="AN196" s="104">
        <f>IFERROR('RMI-data'!AN192/SUMIFS('RMI-data'!AN:AN,'RMI-data'!$J:$J,$J196,'RMI-data'!$I:$I,$I196),0)</f>
        <v>0</v>
      </c>
      <c r="AO196" s="104">
        <f>IFERROR('RMI-data'!AO192/SUMIFS('RMI-data'!AO:AO,'RMI-data'!$J:$J,$J196,'RMI-data'!$I:$I,$I196),0)</f>
        <v>0</v>
      </c>
      <c r="AP196" s="104">
        <f>IFERROR('RMI-data'!AP192/SUMIFS('RMI-data'!AP:AP,'RMI-data'!$J:$J,$J196,'RMI-data'!$I:$I,$I196),0)</f>
        <v>0</v>
      </c>
    </row>
    <row r="197" spans="1:42" ht="15.75" customHeight="1" x14ac:dyDescent="0.35">
      <c r="A197" s="51"/>
      <c r="B197" s="51"/>
      <c r="C197" s="51"/>
      <c r="D197" s="51"/>
      <c r="E197" s="51"/>
      <c r="F197" s="51"/>
      <c r="G197" s="51"/>
      <c r="H197" s="52" t="str">
        <f t="shared" si="14"/>
        <v>BCEU-commercial-other</v>
      </c>
      <c r="I197" s="63" t="s">
        <v>537</v>
      </c>
      <c r="J197" s="18" t="s">
        <v>94</v>
      </c>
      <c r="K197" s="104">
        <f>IFERROR('RMI-data'!K193/SUMIFS('RMI-data'!K:K,'RMI-data'!$J:$J,$J197,'RMI-data'!$I:$I,$I197),0)</f>
        <v>0</v>
      </c>
      <c r="L197" s="104">
        <f>IFERROR('RMI-data'!L193/SUMIFS('RMI-data'!L:L,'RMI-data'!$J:$J,$J197,'RMI-data'!$I:$I,$I197),0)</f>
        <v>0</v>
      </c>
      <c r="M197" s="104">
        <f>IFERROR('RMI-data'!M193/SUMIFS('RMI-data'!M:M,'RMI-data'!$J:$J,$J197,'RMI-data'!$I:$I,$I197),0)</f>
        <v>0</v>
      </c>
      <c r="N197" s="104">
        <f>IFERROR('RMI-data'!N193/SUMIFS('RMI-data'!N:N,'RMI-data'!$J:$J,$J197,'RMI-data'!$I:$I,$I197),0)</f>
        <v>0</v>
      </c>
      <c r="O197" s="104">
        <f>IFERROR('RMI-data'!O193/SUMIFS('RMI-data'!O:O,'RMI-data'!$J:$J,$J197,'RMI-data'!$I:$I,$I197),0)</f>
        <v>0</v>
      </c>
      <c r="P197" s="104">
        <f>IFERROR('RMI-data'!P193/SUMIFS('RMI-data'!P:P,'RMI-data'!$J:$J,$J197,'RMI-data'!$I:$I,$I197),0)</f>
        <v>0</v>
      </c>
      <c r="Q197" s="104">
        <f>IFERROR('RMI-data'!Q193/SUMIFS('RMI-data'!Q:Q,'RMI-data'!$J:$J,$J197,'RMI-data'!$I:$I,$I197),0)</f>
        <v>0</v>
      </c>
      <c r="R197" s="104">
        <f>IFERROR('RMI-data'!R193/SUMIFS('RMI-data'!R:R,'RMI-data'!$J:$J,$J197,'RMI-data'!$I:$I,$I197),0)</f>
        <v>0</v>
      </c>
      <c r="S197" s="104">
        <f>IFERROR('RMI-data'!S193/SUMIFS('RMI-data'!S:S,'RMI-data'!$J:$J,$J197,'RMI-data'!$I:$I,$I197),0)</f>
        <v>0</v>
      </c>
      <c r="T197" s="104">
        <f>IFERROR('RMI-data'!T193/SUMIFS('RMI-data'!T:T,'RMI-data'!$J:$J,$J197,'RMI-data'!$I:$I,$I197),0)</f>
        <v>0</v>
      </c>
      <c r="U197" s="104">
        <f>IFERROR('RMI-data'!U193/SUMIFS('RMI-data'!U:U,'RMI-data'!$J:$J,$J197,'RMI-data'!$I:$I,$I197),0)</f>
        <v>0</v>
      </c>
      <c r="V197" s="104">
        <f>IFERROR('RMI-data'!V193/SUMIFS('RMI-data'!V:V,'RMI-data'!$J:$J,$J197,'RMI-data'!$I:$I,$I197),0)</f>
        <v>0</v>
      </c>
      <c r="W197" s="104">
        <f>IFERROR('RMI-data'!W193/SUMIFS('RMI-data'!W:W,'RMI-data'!$J:$J,$J197,'RMI-data'!$I:$I,$I197),0)</f>
        <v>0</v>
      </c>
      <c r="X197" s="104">
        <f>IFERROR('RMI-data'!X193/SUMIFS('RMI-data'!X:X,'RMI-data'!$J:$J,$J197,'RMI-data'!$I:$I,$I197),0)</f>
        <v>0</v>
      </c>
      <c r="Y197" s="104">
        <f>IFERROR('RMI-data'!Y193/SUMIFS('RMI-data'!Y:Y,'RMI-data'!$J:$J,$J197,'RMI-data'!$I:$I,$I197),0)</f>
        <v>0</v>
      </c>
      <c r="Z197" s="104">
        <f>IFERROR('RMI-data'!Z193/SUMIFS('RMI-data'!Z:Z,'RMI-data'!$J:$J,$J197,'RMI-data'!$I:$I,$I197),0)</f>
        <v>0</v>
      </c>
      <c r="AA197" s="104">
        <f>IFERROR('RMI-data'!AA193/SUMIFS('RMI-data'!AA:AA,'RMI-data'!$J:$J,$J197,'RMI-data'!$I:$I,$I197),0)</f>
        <v>0</v>
      </c>
      <c r="AB197" s="104">
        <f>IFERROR('RMI-data'!AB193/SUMIFS('RMI-data'!AB:AB,'RMI-data'!$J:$J,$J197,'RMI-data'!$I:$I,$I197),0)</f>
        <v>0</v>
      </c>
      <c r="AC197" s="104">
        <f>IFERROR('RMI-data'!AC193/SUMIFS('RMI-data'!AC:AC,'RMI-data'!$J:$J,$J197,'RMI-data'!$I:$I,$I197),0)</f>
        <v>0</v>
      </c>
      <c r="AD197" s="104">
        <f>IFERROR('RMI-data'!AD193/SUMIFS('RMI-data'!AD:AD,'RMI-data'!$J:$J,$J197,'RMI-data'!$I:$I,$I197),0)</f>
        <v>0</v>
      </c>
      <c r="AE197" s="104">
        <f>IFERROR('RMI-data'!AE193/SUMIFS('RMI-data'!AE:AE,'RMI-data'!$J:$J,$J197,'RMI-data'!$I:$I,$I197),0)</f>
        <v>0</v>
      </c>
      <c r="AF197" s="104">
        <f>IFERROR('RMI-data'!AF193/SUMIFS('RMI-data'!AF:AF,'RMI-data'!$J:$J,$J197,'RMI-data'!$I:$I,$I197),0)</f>
        <v>0</v>
      </c>
      <c r="AG197" s="104">
        <f>IFERROR('RMI-data'!AG193/SUMIFS('RMI-data'!AG:AG,'RMI-data'!$J:$J,$J197,'RMI-data'!$I:$I,$I197),0)</f>
        <v>0</v>
      </c>
      <c r="AH197" s="104">
        <f>IFERROR('RMI-data'!AH193/SUMIFS('RMI-data'!AH:AH,'RMI-data'!$J:$J,$J197,'RMI-data'!$I:$I,$I197),0)</f>
        <v>0</v>
      </c>
      <c r="AI197" s="104">
        <f>IFERROR('RMI-data'!AI193/SUMIFS('RMI-data'!AI:AI,'RMI-data'!$J:$J,$J197,'RMI-data'!$I:$I,$I197),0)</f>
        <v>0</v>
      </c>
      <c r="AJ197" s="104">
        <f>IFERROR('RMI-data'!AJ193/SUMIFS('RMI-data'!AJ:AJ,'RMI-data'!$J:$J,$J197,'RMI-data'!$I:$I,$I197),0)</f>
        <v>0</v>
      </c>
      <c r="AK197" s="104">
        <f>IFERROR('RMI-data'!AK193/SUMIFS('RMI-data'!AK:AK,'RMI-data'!$J:$J,$J197,'RMI-data'!$I:$I,$I197),0)</f>
        <v>0</v>
      </c>
      <c r="AL197" s="104">
        <f>IFERROR('RMI-data'!AL193/SUMIFS('RMI-data'!AL:AL,'RMI-data'!$J:$J,$J197,'RMI-data'!$I:$I,$I197),0)</f>
        <v>0</v>
      </c>
      <c r="AM197" s="104">
        <f>IFERROR('RMI-data'!AM193/SUMIFS('RMI-data'!AM:AM,'RMI-data'!$J:$J,$J197,'RMI-data'!$I:$I,$I197),0)</f>
        <v>0</v>
      </c>
      <c r="AN197" s="104">
        <f>IFERROR('RMI-data'!AN193/SUMIFS('RMI-data'!AN:AN,'RMI-data'!$J:$J,$J197,'RMI-data'!$I:$I,$I197),0)</f>
        <v>0</v>
      </c>
      <c r="AO197" s="104">
        <f>IFERROR('RMI-data'!AO193/SUMIFS('RMI-data'!AO:AO,'RMI-data'!$J:$J,$J197,'RMI-data'!$I:$I,$I197),0)</f>
        <v>0</v>
      </c>
      <c r="AP197" s="104">
        <f>IFERROR('RMI-data'!AP193/SUMIFS('RMI-data'!AP:AP,'RMI-data'!$J:$J,$J197,'RMI-data'!$I:$I,$I197),0)</f>
        <v>0</v>
      </c>
    </row>
    <row r="198" spans="1:42" ht="15.75" customHeight="1" x14ac:dyDescent="0.35">
      <c r="A198" s="51"/>
      <c r="B198" s="51"/>
      <c r="C198" s="51"/>
      <c r="D198" s="51"/>
      <c r="E198" s="51"/>
      <c r="F198" s="51"/>
      <c r="G198" s="51"/>
      <c r="H198" s="52" t="str">
        <f t="shared" si="14"/>
        <v>BCEU-commercial-other</v>
      </c>
      <c r="I198" s="63" t="s">
        <v>537</v>
      </c>
      <c r="J198" s="18" t="s">
        <v>95</v>
      </c>
      <c r="K198" s="104">
        <f>IFERROR('RMI-data'!K194/SUMIFS('RMI-data'!K:K,'RMI-data'!$J:$J,$J198,'RMI-data'!$I:$I,$I198),0)</f>
        <v>0</v>
      </c>
      <c r="L198" s="104">
        <f>IFERROR('RMI-data'!L194/SUMIFS('RMI-data'!L:L,'RMI-data'!$J:$J,$J198,'RMI-data'!$I:$I,$I198),0)</f>
        <v>0</v>
      </c>
      <c r="M198" s="104">
        <f>IFERROR('RMI-data'!M194/SUMIFS('RMI-data'!M:M,'RMI-data'!$J:$J,$J198,'RMI-data'!$I:$I,$I198),0)</f>
        <v>0</v>
      </c>
      <c r="N198" s="104">
        <f>IFERROR('RMI-data'!N194/SUMIFS('RMI-data'!N:N,'RMI-data'!$J:$J,$J198,'RMI-data'!$I:$I,$I198),0)</f>
        <v>0</v>
      </c>
      <c r="O198" s="104">
        <f>IFERROR('RMI-data'!O194/SUMIFS('RMI-data'!O:O,'RMI-data'!$J:$J,$J198,'RMI-data'!$I:$I,$I198),0)</f>
        <v>0</v>
      </c>
      <c r="P198" s="104">
        <f>IFERROR('RMI-data'!P194/SUMIFS('RMI-data'!P:P,'RMI-data'!$J:$J,$J198,'RMI-data'!$I:$I,$I198),0)</f>
        <v>0</v>
      </c>
      <c r="Q198" s="104">
        <f>IFERROR('RMI-data'!Q194/SUMIFS('RMI-data'!Q:Q,'RMI-data'!$J:$J,$J198,'RMI-data'!$I:$I,$I198),0)</f>
        <v>0</v>
      </c>
      <c r="R198" s="104">
        <f>IFERROR('RMI-data'!R194/SUMIFS('RMI-data'!R:R,'RMI-data'!$J:$J,$J198,'RMI-data'!$I:$I,$I198),0)</f>
        <v>0</v>
      </c>
      <c r="S198" s="104">
        <f>IFERROR('RMI-data'!S194/SUMIFS('RMI-data'!S:S,'RMI-data'!$J:$J,$J198,'RMI-data'!$I:$I,$I198),0)</f>
        <v>0</v>
      </c>
      <c r="T198" s="104">
        <f>IFERROR('RMI-data'!T194/SUMIFS('RMI-data'!T:T,'RMI-data'!$J:$J,$J198,'RMI-data'!$I:$I,$I198),0)</f>
        <v>0</v>
      </c>
      <c r="U198" s="104">
        <f>IFERROR('RMI-data'!U194/SUMIFS('RMI-data'!U:U,'RMI-data'!$J:$J,$J198,'RMI-data'!$I:$I,$I198),0)</f>
        <v>0</v>
      </c>
      <c r="V198" s="104">
        <f>IFERROR('RMI-data'!V194/SUMIFS('RMI-data'!V:V,'RMI-data'!$J:$J,$J198,'RMI-data'!$I:$I,$I198),0)</f>
        <v>0</v>
      </c>
      <c r="W198" s="104">
        <f>IFERROR('RMI-data'!W194/SUMIFS('RMI-data'!W:W,'RMI-data'!$J:$J,$J198,'RMI-data'!$I:$I,$I198),0)</f>
        <v>0</v>
      </c>
      <c r="X198" s="104">
        <f>IFERROR('RMI-data'!X194/SUMIFS('RMI-data'!X:X,'RMI-data'!$J:$J,$J198,'RMI-data'!$I:$I,$I198),0)</f>
        <v>0</v>
      </c>
      <c r="Y198" s="104">
        <f>IFERROR('RMI-data'!Y194/SUMIFS('RMI-data'!Y:Y,'RMI-data'!$J:$J,$J198,'RMI-data'!$I:$I,$I198),0)</f>
        <v>0</v>
      </c>
      <c r="Z198" s="104">
        <f>IFERROR('RMI-data'!Z194/SUMIFS('RMI-data'!Z:Z,'RMI-data'!$J:$J,$J198,'RMI-data'!$I:$I,$I198),0)</f>
        <v>0</v>
      </c>
      <c r="AA198" s="104">
        <f>IFERROR('RMI-data'!AA194/SUMIFS('RMI-data'!AA:AA,'RMI-data'!$J:$J,$J198,'RMI-data'!$I:$I,$I198),0)</f>
        <v>0</v>
      </c>
      <c r="AB198" s="104">
        <f>IFERROR('RMI-data'!AB194/SUMIFS('RMI-data'!AB:AB,'RMI-data'!$J:$J,$J198,'RMI-data'!$I:$I,$I198),0)</f>
        <v>0</v>
      </c>
      <c r="AC198" s="104">
        <f>IFERROR('RMI-data'!AC194/SUMIFS('RMI-data'!AC:AC,'RMI-data'!$J:$J,$J198,'RMI-data'!$I:$I,$I198),0)</f>
        <v>0</v>
      </c>
      <c r="AD198" s="104">
        <f>IFERROR('RMI-data'!AD194/SUMIFS('RMI-data'!AD:AD,'RMI-data'!$J:$J,$J198,'RMI-data'!$I:$I,$I198),0)</f>
        <v>0</v>
      </c>
      <c r="AE198" s="104">
        <f>IFERROR('RMI-data'!AE194/SUMIFS('RMI-data'!AE:AE,'RMI-data'!$J:$J,$J198,'RMI-data'!$I:$I,$I198),0)</f>
        <v>0</v>
      </c>
      <c r="AF198" s="104">
        <f>IFERROR('RMI-data'!AF194/SUMIFS('RMI-data'!AF:AF,'RMI-data'!$J:$J,$J198,'RMI-data'!$I:$I,$I198),0)</f>
        <v>0</v>
      </c>
      <c r="AG198" s="104">
        <f>IFERROR('RMI-data'!AG194/SUMIFS('RMI-data'!AG:AG,'RMI-data'!$J:$J,$J198,'RMI-data'!$I:$I,$I198),0)</f>
        <v>0</v>
      </c>
      <c r="AH198" s="104">
        <f>IFERROR('RMI-data'!AH194/SUMIFS('RMI-data'!AH:AH,'RMI-data'!$J:$J,$J198,'RMI-data'!$I:$I,$I198),0)</f>
        <v>0</v>
      </c>
      <c r="AI198" s="104">
        <f>IFERROR('RMI-data'!AI194/SUMIFS('RMI-data'!AI:AI,'RMI-data'!$J:$J,$J198,'RMI-data'!$I:$I,$I198),0)</f>
        <v>0</v>
      </c>
      <c r="AJ198" s="104">
        <f>IFERROR('RMI-data'!AJ194/SUMIFS('RMI-data'!AJ:AJ,'RMI-data'!$J:$J,$J198,'RMI-data'!$I:$I,$I198),0)</f>
        <v>0</v>
      </c>
      <c r="AK198" s="104">
        <f>IFERROR('RMI-data'!AK194/SUMIFS('RMI-data'!AK:AK,'RMI-data'!$J:$J,$J198,'RMI-data'!$I:$I,$I198),0)</f>
        <v>0</v>
      </c>
      <c r="AL198" s="104">
        <f>IFERROR('RMI-data'!AL194/SUMIFS('RMI-data'!AL:AL,'RMI-data'!$J:$J,$J198,'RMI-data'!$I:$I,$I198),0)</f>
        <v>0</v>
      </c>
      <c r="AM198" s="104">
        <f>IFERROR('RMI-data'!AM194/SUMIFS('RMI-data'!AM:AM,'RMI-data'!$J:$J,$J198,'RMI-data'!$I:$I,$I198),0)</f>
        <v>0</v>
      </c>
      <c r="AN198" s="104">
        <f>IFERROR('RMI-data'!AN194/SUMIFS('RMI-data'!AN:AN,'RMI-data'!$J:$J,$J198,'RMI-data'!$I:$I,$I198),0)</f>
        <v>0</v>
      </c>
      <c r="AO198" s="104">
        <f>IFERROR('RMI-data'!AO194/SUMIFS('RMI-data'!AO:AO,'RMI-data'!$J:$J,$J198,'RMI-data'!$I:$I,$I198),0)</f>
        <v>0</v>
      </c>
      <c r="AP198" s="104">
        <f>IFERROR('RMI-data'!AP194/SUMIFS('RMI-data'!AP:AP,'RMI-data'!$J:$J,$J198,'RMI-data'!$I:$I,$I198),0)</f>
        <v>0</v>
      </c>
    </row>
    <row r="199" spans="1:42" ht="15.75" customHeight="1" x14ac:dyDescent="0.35">
      <c r="A199" s="51"/>
      <c r="B199" s="51"/>
      <c r="C199" s="51"/>
      <c r="D199" s="51"/>
      <c r="E199" s="51"/>
      <c r="F199" s="51"/>
      <c r="G199" s="51"/>
      <c r="H199" s="52" t="str">
        <f t="shared" si="14"/>
        <v>BCEU-commercial-other</v>
      </c>
      <c r="I199" s="63" t="s">
        <v>537</v>
      </c>
      <c r="J199" s="18" t="s">
        <v>96</v>
      </c>
      <c r="K199" s="104">
        <f>IFERROR('RMI-data'!K195/SUMIFS('RMI-data'!K:K,'RMI-data'!$J:$J,$J199,'RMI-data'!$I:$I,$I199),0)</f>
        <v>0</v>
      </c>
      <c r="L199" s="104">
        <f>IFERROR('RMI-data'!L195/SUMIFS('RMI-data'!L:L,'RMI-data'!$J:$J,$J199,'RMI-data'!$I:$I,$I199),0)</f>
        <v>0</v>
      </c>
      <c r="M199" s="104">
        <f>IFERROR('RMI-data'!M195/SUMIFS('RMI-data'!M:M,'RMI-data'!$J:$J,$J199,'RMI-data'!$I:$I,$I199),0)</f>
        <v>0</v>
      </c>
      <c r="N199" s="104">
        <f>IFERROR('RMI-data'!N195/SUMIFS('RMI-data'!N:N,'RMI-data'!$J:$J,$J199,'RMI-data'!$I:$I,$I199),0)</f>
        <v>0</v>
      </c>
      <c r="O199" s="104">
        <f>IFERROR('RMI-data'!O195/SUMIFS('RMI-data'!O:O,'RMI-data'!$J:$J,$J199,'RMI-data'!$I:$I,$I199),0)</f>
        <v>0</v>
      </c>
      <c r="P199" s="104">
        <f>IFERROR('RMI-data'!P195/SUMIFS('RMI-data'!P:P,'RMI-data'!$J:$J,$J199,'RMI-data'!$I:$I,$I199),0)</f>
        <v>0</v>
      </c>
      <c r="Q199" s="104">
        <f>IFERROR('RMI-data'!Q195/SUMIFS('RMI-data'!Q:Q,'RMI-data'!$J:$J,$J199,'RMI-data'!$I:$I,$I199),0)</f>
        <v>0</v>
      </c>
      <c r="R199" s="104">
        <f>IFERROR('RMI-data'!R195/SUMIFS('RMI-data'!R:R,'RMI-data'!$J:$J,$J199,'RMI-data'!$I:$I,$I199),0)</f>
        <v>0</v>
      </c>
      <c r="S199" s="104">
        <f>IFERROR('RMI-data'!S195/SUMIFS('RMI-data'!S:S,'RMI-data'!$J:$J,$J199,'RMI-data'!$I:$I,$I199),0)</f>
        <v>0</v>
      </c>
      <c r="T199" s="104">
        <f>IFERROR('RMI-data'!T195/SUMIFS('RMI-data'!T:T,'RMI-data'!$J:$J,$J199,'RMI-data'!$I:$I,$I199),0)</f>
        <v>0</v>
      </c>
      <c r="U199" s="104">
        <f>IFERROR('RMI-data'!U195/SUMIFS('RMI-data'!U:U,'RMI-data'!$J:$J,$J199,'RMI-data'!$I:$I,$I199),0)</f>
        <v>0</v>
      </c>
      <c r="V199" s="104">
        <f>IFERROR('RMI-data'!V195/SUMIFS('RMI-data'!V:V,'RMI-data'!$J:$J,$J199,'RMI-data'!$I:$I,$I199),0)</f>
        <v>0</v>
      </c>
      <c r="W199" s="104">
        <f>IFERROR('RMI-data'!W195/SUMIFS('RMI-data'!W:W,'RMI-data'!$J:$J,$J199,'RMI-data'!$I:$I,$I199),0)</f>
        <v>0</v>
      </c>
      <c r="X199" s="104">
        <f>IFERROR('RMI-data'!X195/SUMIFS('RMI-data'!X:X,'RMI-data'!$J:$J,$J199,'RMI-data'!$I:$I,$I199),0)</f>
        <v>0</v>
      </c>
      <c r="Y199" s="104">
        <f>IFERROR('RMI-data'!Y195/SUMIFS('RMI-data'!Y:Y,'RMI-data'!$J:$J,$J199,'RMI-data'!$I:$I,$I199),0)</f>
        <v>0</v>
      </c>
      <c r="Z199" s="104">
        <f>IFERROR('RMI-data'!Z195/SUMIFS('RMI-data'!Z:Z,'RMI-data'!$J:$J,$J199,'RMI-data'!$I:$I,$I199),0)</f>
        <v>0</v>
      </c>
      <c r="AA199" s="104">
        <f>IFERROR('RMI-data'!AA195/SUMIFS('RMI-data'!AA:AA,'RMI-data'!$J:$J,$J199,'RMI-data'!$I:$I,$I199),0)</f>
        <v>0</v>
      </c>
      <c r="AB199" s="104">
        <f>IFERROR('RMI-data'!AB195/SUMIFS('RMI-data'!AB:AB,'RMI-data'!$J:$J,$J199,'RMI-data'!$I:$I,$I199),0)</f>
        <v>0</v>
      </c>
      <c r="AC199" s="104">
        <f>IFERROR('RMI-data'!AC195/SUMIFS('RMI-data'!AC:AC,'RMI-data'!$J:$J,$J199,'RMI-data'!$I:$I,$I199),0)</f>
        <v>0</v>
      </c>
      <c r="AD199" s="104">
        <f>IFERROR('RMI-data'!AD195/SUMIFS('RMI-data'!AD:AD,'RMI-data'!$J:$J,$J199,'RMI-data'!$I:$I,$I199),0)</f>
        <v>0</v>
      </c>
      <c r="AE199" s="104">
        <f>IFERROR('RMI-data'!AE195/SUMIFS('RMI-data'!AE:AE,'RMI-data'!$J:$J,$J199,'RMI-data'!$I:$I,$I199),0)</f>
        <v>0</v>
      </c>
      <c r="AF199" s="104">
        <f>IFERROR('RMI-data'!AF195/SUMIFS('RMI-data'!AF:AF,'RMI-data'!$J:$J,$J199,'RMI-data'!$I:$I,$I199),0)</f>
        <v>0</v>
      </c>
      <c r="AG199" s="104">
        <f>IFERROR('RMI-data'!AG195/SUMIFS('RMI-data'!AG:AG,'RMI-data'!$J:$J,$J199,'RMI-data'!$I:$I,$I199),0)</f>
        <v>0</v>
      </c>
      <c r="AH199" s="104">
        <f>IFERROR('RMI-data'!AH195/SUMIFS('RMI-data'!AH:AH,'RMI-data'!$J:$J,$J199,'RMI-data'!$I:$I,$I199),0)</f>
        <v>0</v>
      </c>
      <c r="AI199" s="104">
        <f>IFERROR('RMI-data'!AI195/SUMIFS('RMI-data'!AI:AI,'RMI-data'!$J:$J,$J199,'RMI-data'!$I:$I,$I199),0)</f>
        <v>0</v>
      </c>
      <c r="AJ199" s="104">
        <f>IFERROR('RMI-data'!AJ195/SUMIFS('RMI-data'!AJ:AJ,'RMI-data'!$J:$J,$J199,'RMI-data'!$I:$I,$I199),0)</f>
        <v>0</v>
      </c>
      <c r="AK199" s="104">
        <f>IFERROR('RMI-data'!AK195/SUMIFS('RMI-data'!AK:AK,'RMI-data'!$J:$J,$J199,'RMI-data'!$I:$I,$I199),0)</f>
        <v>0</v>
      </c>
      <c r="AL199" s="104">
        <f>IFERROR('RMI-data'!AL195/SUMIFS('RMI-data'!AL:AL,'RMI-data'!$J:$J,$J199,'RMI-data'!$I:$I,$I199),0)</f>
        <v>0</v>
      </c>
      <c r="AM199" s="104">
        <f>IFERROR('RMI-data'!AM195/SUMIFS('RMI-data'!AM:AM,'RMI-data'!$J:$J,$J199,'RMI-data'!$I:$I,$I199),0)</f>
        <v>0</v>
      </c>
      <c r="AN199" s="104">
        <f>IFERROR('RMI-data'!AN195/SUMIFS('RMI-data'!AN:AN,'RMI-data'!$J:$J,$J199,'RMI-data'!$I:$I,$I199),0)</f>
        <v>0</v>
      </c>
      <c r="AO199" s="104">
        <f>IFERROR('RMI-data'!AO195/SUMIFS('RMI-data'!AO:AO,'RMI-data'!$J:$J,$J199,'RMI-data'!$I:$I,$I199),0)</f>
        <v>0</v>
      </c>
      <c r="AP199" s="104">
        <f>IFERROR('RMI-data'!AP195/SUMIFS('RMI-data'!AP:AP,'RMI-data'!$J:$J,$J199,'RMI-data'!$I:$I,$I199),0)</f>
        <v>0</v>
      </c>
    </row>
    <row r="200" spans="1:42" ht="15.75" customHeight="1" x14ac:dyDescent="0.35">
      <c r="A200" s="51"/>
      <c r="B200" s="51"/>
      <c r="C200" s="51"/>
      <c r="D200" s="51"/>
      <c r="E200" s="51"/>
      <c r="F200" s="51"/>
      <c r="G200" s="51"/>
      <c r="H200" s="51"/>
      <c r="I200" s="61"/>
      <c r="J200" s="51"/>
      <c r="K200" s="51"/>
      <c r="L200" s="51"/>
      <c r="M200" s="51"/>
      <c r="N200" s="51"/>
      <c r="AO200" s="51"/>
      <c r="AP200" s="51"/>
    </row>
    <row r="201" spans="1:42" ht="15.75" customHeight="1" x14ac:dyDescent="0.35">
      <c r="A201" s="51"/>
      <c r="B201" s="51"/>
      <c r="C201" s="51"/>
      <c r="D201" s="51"/>
      <c r="E201" s="51"/>
      <c r="F201" s="51"/>
      <c r="G201" s="51"/>
      <c r="H201" s="51"/>
      <c r="I201" s="61"/>
      <c r="J201" s="51"/>
      <c r="K201" s="51"/>
      <c r="L201" s="51"/>
      <c r="M201" s="51"/>
      <c r="N201" s="51"/>
      <c r="AO201" s="51"/>
      <c r="AP201" s="51"/>
    </row>
    <row r="202" spans="1:42" ht="15.75" customHeight="1" x14ac:dyDescent="0.35">
      <c r="A202" s="51"/>
      <c r="B202" s="51"/>
      <c r="C202" s="51"/>
      <c r="D202" s="51"/>
      <c r="E202" s="51"/>
      <c r="F202" s="51"/>
      <c r="G202" s="51"/>
      <c r="H202" s="51"/>
      <c r="I202" s="61"/>
      <c r="J202" s="51"/>
      <c r="K202" s="51"/>
      <c r="L202" s="51"/>
      <c r="M202" s="51"/>
      <c r="N202" s="51"/>
      <c r="AO202" s="51"/>
      <c r="AP202" s="51"/>
    </row>
    <row r="203" spans="1:42" ht="15.75" customHeight="1" x14ac:dyDescent="0.35">
      <c r="A203" s="51"/>
      <c r="B203" s="51"/>
      <c r="C203" s="51"/>
      <c r="D203" s="51"/>
      <c r="E203" s="51"/>
      <c r="F203" s="51"/>
      <c r="G203" s="51"/>
      <c r="H203" s="51"/>
      <c r="I203" s="61"/>
      <c r="J203" s="51"/>
      <c r="K203" s="51"/>
      <c r="L203" s="51"/>
      <c r="M203" s="51"/>
      <c r="N203" s="51"/>
      <c r="AO203" s="51"/>
      <c r="AP203" s="51"/>
    </row>
    <row r="204" spans="1:42" ht="15.75" customHeight="1" x14ac:dyDescent="0.35">
      <c r="A204" s="51"/>
      <c r="B204" s="51"/>
      <c r="C204" s="51"/>
      <c r="D204" s="51"/>
      <c r="E204" s="51"/>
      <c r="F204" s="51"/>
      <c r="G204" s="51"/>
      <c r="H204" s="51"/>
      <c r="I204" s="61"/>
      <c r="J204" s="51"/>
      <c r="K204" s="51"/>
      <c r="L204" s="51"/>
      <c r="M204" s="51"/>
      <c r="N204" s="51"/>
      <c r="AO204" s="51"/>
      <c r="AP204" s="51"/>
    </row>
    <row r="205" spans="1:42" ht="15.75" customHeight="1" x14ac:dyDescent="0.35">
      <c r="A205" s="51"/>
      <c r="B205" s="51"/>
      <c r="C205" s="51"/>
      <c r="D205" s="51"/>
      <c r="E205" s="51"/>
      <c r="F205" s="51"/>
      <c r="G205" s="51"/>
      <c r="H205" s="51"/>
      <c r="I205" s="61"/>
      <c r="J205" s="51"/>
      <c r="K205" s="51"/>
      <c r="L205" s="51"/>
      <c r="M205" s="51"/>
      <c r="N205" s="51"/>
      <c r="AO205" s="51"/>
      <c r="AP205" s="51"/>
    </row>
    <row r="206" spans="1:42" ht="15.75" customHeight="1" x14ac:dyDescent="0.35">
      <c r="A206" s="51"/>
      <c r="B206" s="51"/>
      <c r="C206" s="51"/>
      <c r="D206" s="51"/>
      <c r="E206" s="51"/>
      <c r="F206" s="51"/>
      <c r="G206" s="51"/>
      <c r="H206" s="51"/>
      <c r="I206" s="61"/>
      <c r="J206" s="51"/>
      <c r="K206" s="51"/>
      <c r="L206" s="51"/>
      <c r="M206" s="51"/>
      <c r="N206" s="51"/>
      <c r="AO206" s="51"/>
      <c r="AP206" s="51"/>
    </row>
    <row r="207" spans="1:42" ht="15.75" customHeight="1" x14ac:dyDescent="0.35">
      <c r="A207" s="51"/>
      <c r="B207" s="51"/>
      <c r="C207" s="51"/>
      <c r="D207" s="51"/>
      <c r="E207" s="51"/>
      <c r="F207" s="51"/>
      <c r="G207" s="51"/>
      <c r="H207" s="51"/>
      <c r="I207" s="61"/>
      <c r="J207" s="51"/>
      <c r="K207" s="51"/>
      <c r="L207" s="51"/>
      <c r="M207" s="51"/>
      <c r="N207" s="51"/>
      <c r="AO207" s="51"/>
      <c r="AP207" s="51"/>
    </row>
    <row r="208" spans="1:42" ht="15.75" customHeight="1" x14ac:dyDescent="0.35">
      <c r="A208" s="51"/>
      <c r="B208" s="51"/>
      <c r="C208" s="51"/>
      <c r="D208" s="51"/>
      <c r="E208" s="51"/>
      <c r="F208" s="51"/>
      <c r="G208" s="51"/>
      <c r="H208" s="51"/>
      <c r="I208" s="61"/>
      <c r="J208" s="51"/>
      <c r="K208" s="51"/>
      <c r="L208" s="51"/>
      <c r="M208" s="51"/>
      <c r="N208" s="51"/>
      <c r="AO208" s="51"/>
      <c r="AP208" s="51"/>
    </row>
    <row r="209" spans="1:42" ht="15.75" customHeight="1" x14ac:dyDescent="0.35">
      <c r="A209" s="51"/>
      <c r="B209" s="51"/>
      <c r="C209" s="51"/>
      <c r="D209" s="51"/>
      <c r="E209" s="51"/>
      <c r="F209" s="51"/>
      <c r="G209" s="51"/>
      <c r="H209" s="51"/>
      <c r="I209" s="61"/>
      <c r="J209" s="51"/>
      <c r="K209" s="51"/>
      <c r="L209" s="51"/>
      <c r="M209" s="51"/>
      <c r="N209" s="51"/>
      <c r="AO209" s="51"/>
      <c r="AP209" s="51"/>
    </row>
    <row r="210" spans="1:42" ht="15.75" customHeight="1" x14ac:dyDescent="0.35">
      <c r="A210" s="51"/>
      <c r="B210" s="51"/>
      <c r="C210" s="51"/>
      <c r="D210" s="51"/>
      <c r="E210" s="51"/>
      <c r="F210" s="51"/>
      <c r="G210" s="51"/>
      <c r="H210" s="51"/>
      <c r="I210" s="61"/>
      <c r="J210" s="51"/>
      <c r="K210" s="51"/>
      <c r="L210" s="51"/>
      <c r="M210" s="51"/>
      <c r="N210" s="51"/>
      <c r="AO210" s="51"/>
      <c r="AP210" s="51"/>
    </row>
    <row r="211" spans="1:42" ht="15.75" customHeight="1" x14ac:dyDescent="0.35">
      <c r="A211" s="51"/>
      <c r="B211" s="51"/>
      <c r="C211" s="51"/>
      <c r="D211" s="51"/>
      <c r="E211" s="51"/>
      <c r="F211" s="51"/>
      <c r="G211" s="51"/>
      <c r="H211" s="51"/>
      <c r="I211" s="61"/>
      <c r="J211" s="51"/>
      <c r="K211" s="51"/>
      <c r="L211" s="51"/>
      <c r="M211" s="51"/>
      <c r="N211" s="51"/>
      <c r="AO211" s="51"/>
      <c r="AP211" s="51"/>
    </row>
    <row r="212" spans="1:42" ht="15.75" customHeight="1" x14ac:dyDescent="0.35">
      <c r="A212" s="51"/>
      <c r="B212" s="51"/>
      <c r="C212" s="51"/>
      <c r="D212" s="51"/>
      <c r="E212" s="51"/>
      <c r="F212" s="51"/>
      <c r="G212" s="51"/>
      <c r="H212" s="51"/>
      <c r="I212" s="61"/>
      <c r="J212" s="51"/>
      <c r="K212" s="51"/>
      <c r="L212" s="51"/>
      <c r="M212" s="51"/>
      <c r="N212" s="51"/>
      <c r="AO212" s="51"/>
      <c r="AP212" s="51"/>
    </row>
    <row r="213" spans="1:42" ht="15.75" customHeight="1" x14ac:dyDescent="0.35">
      <c r="A213" s="51"/>
      <c r="B213" s="51"/>
      <c r="C213" s="51"/>
      <c r="D213" s="51"/>
      <c r="E213" s="51"/>
      <c r="F213" s="51"/>
      <c r="G213" s="51"/>
      <c r="H213" s="51"/>
      <c r="I213" s="61"/>
      <c r="J213" s="51"/>
      <c r="K213" s="51"/>
      <c r="L213" s="51"/>
      <c r="M213" s="51"/>
      <c r="N213" s="51"/>
      <c r="AO213" s="51"/>
      <c r="AP213" s="51"/>
    </row>
    <row r="214" spans="1:42" ht="15.75" customHeight="1" x14ac:dyDescent="0.35">
      <c r="A214" s="51"/>
      <c r="B214" s="51"/>
      <c r="C214" s="51"/>
      <c r="D214" s="51"/>
      <c r="E214" s="51"/>
      <c r="F214" s="51"/>
      <c r="G214" s="51"/>
      <c r="H214" s="51"/>
      <c r="I214" s="61"/>
      <c r="J214" s="51"/>
      <c r="K214" s="51"/>
      <c r="L214" s="51"/>
      <c r="M214" s="51"/>
      <c r="N214" s="51"/>
      <c r="AO214" s="51"/>
      <c r="AP214" s="51"/>
    </row>
    <row r="215" spans="1:42" ht="15.75" customHeight="1" x14ac:dyDescent="0.35">
      <c r="A215" s="51"/>
      <c r="B215" s="51"/>
      <c r="C215" s="51"/>
      <c r="D215" s="51"/>
      <c r="E215" s="51"/>
      <c r="F215" s="51"/>
      <c r="G215" s="51"/>
      <c r="H215" s="51"/>
      <c r="I215" s="61"/>
      <c r="J215" s="51"/>
      <c r="K215" s="51"/>
      <c r="L215" s="51"/>
      <c r="M215" s="51"/>
      <c r="N215" s="51"/>
      <c r="AO215" s="51"/>
      <c r="AP215" s="51"/>
    </row>
    <row r="216" spans="1:42" ht="15.75" customHeight="1" x14ac:dyDescent="0.35">
      <c r="A216" s="51"/>
      <c r="B216" s="51"/>
      <c r="C216" s="51"/>
      <c r="D216" s="51"/>
      <c r="E216" s="51"/>
      <c r="F216" s="51"/>
      <c r="G216" s="51"/>
      <c r="H216" s="51"/>
      <c r="I216" s="61"/>
      <c r="J216" s="51"/>
      <c r="K216" s="51"/>
      <c r="L216" s="51"/>
      <c r="M216" s="51"/>
      <c r="N216" s="51"/>
      <c r="AO216" s="51"/>
      <c r="AP216" s="51"/>
    </row>
    <row r="217" spans="1:42" ht="15.75" customHeight="1" x14ac:dyDescent="0.35">
      <c r="A217" s="51"/>
      <c r="B217" s="51"/>
      <c r="C217" s="51"/>
      <c r="D217" s="51"/>
      <c r="E217" s="51"/>
      <c r="F217" s="51"/>
      <c r="G217" s="51"/>
      <c r="H217" s="51"/>
      <c r="I217" s="61"/>
      <c r="J217" s="51"/>
      <c r="K217" s="51"/>
      <c r="L217" s="51"/>
      <c r="M217" s="51"/>
      <c r="N217" s="51"/>
      <c r="AO217" s="51"/>
      <c r="AP217" s="51"/>
    </row>
    <row r="218" spans="1:42" ht="15.75" customHeight="1" x14ac:dyDescent="0.35">
      <c r="A218" s="51"/>
      <c r="B218" s="51"/>
      <c r="C218" s="51"/>
      <c r="D218" s="51"/>
      <c r="E218" s="51"/>
      <c r="F218" s="51"/>
      <c r="G218" s="51"/>
      <c r="H218" s="51"/>
      <c r="I218" s="61"/>
      <c r="J218" s="51"/>
      <c r="K218" s="51"/>
      <c r="L218" s="51"/>
      <c r="M218" s="51"/>
      <c r="N218" s="51"/>
      <c r="AO218" s="51"/>
      <c r="AP218" s="51"/>
    </row>
    <row r="219" spans="1:42" ht="15.75" customHeight="1" x14ac:dyDescent="0.35">
      <c r="A219" s="51"/>
      <c r="B219" s="51"/>
      <c r="C219" s="51"/>
      <c r="D219" s="51"/>
      <c r="E219" s="51"/>
      <c r="F219" s="51"/>
      <c r="G219" s="51"/>
      <c r="H219" s="51"/>
      <c r="I219" s="61"/>
      <c r="J219" s="51"/>
      <c r="K219" s="51"/>
      <c r="L219" s="51"/>
      <c r="M219" s="51"/>
      <c r="N219" s="51"/>
      <c r="AO219" s="51"/>
      <c r="AP219" s="51"/>
    </row>
    <row r="220" spans="1:42" ht="15.75" customHeight="1" x14ac:dyDescent="0.35">
      <c r="A220" s="51"/>
      <c r="B220" s="51"/>
      <c r="C220" s="51"/>
      <c r="D220" s="51"/>
      <c r="E220" s="51"/>
      <c r="F220" s="51"/>
      <c r="G220" s="51"/>
      <c r="H220" s="51"/>
      <c r="I220" s="61"/>
      <c r="J220" s="51"/>
      <c r="K220" s="51"/>
      <c r="L220" s="51"/>
      <c r="M220" s="51"/>
      <c r="N220" s="51"/>
      <c r="AO220" s="51"/>
      <c r="AP220" s="51"/>
    </row>
    <row r="221" spans="1:42" ht="15.75" customHeight="1" x14ac:dyDescent="0.35">
      <c r="A221" s="51"/>
      <c r="B221" s="51"/>
      <c r="C221" s="51"/>
      <c r="D221" s="51"/>
      <c r="E221" s="51"/>
      <c r="F221" s="51"/>
      <c r="G221" s="51"/>
      <c r="H221" s="51"/>
      <c r="I221" s="61"/>
      <c r="J221" s="51"/>
      <c r="K221" s="51"/>
      <c r="L221" s="51"/>
      <c r="M221" s="51"/>
      <c r="N221" s="51"/>
      <c r="AO221" s="51"/>
      <c r="AP221" s="51"/>
    </row>
    <row r="222" spans="1:42" ht="15.75" customHeight="1" x14ac:dyDescent="0.35">
      <c r="A222" s="51"/>
      <c r="B222" s="51"/>
      <c r="C222" s="51"/>
      <c r="D222" s="51"/>
      <c r="E222" s="51"/>
      <c r="F222" s="51"/>
      <c r="G222" s="51"/>
      <c r="H222" s="51"/>
      <c r="I222" s="61"/>
      <c r="J222" s="51"/>
      <c r="K222" s="51"/>
      <c r="L222" s="51"/>
      <c r="M222" s="51"/>
      <c r="N222" s="51"/>
      <c r="AO222" s="51"/>
      <c r="AP222" s="51"/>
    </row>
    <row r="223" spans="1:42" ht="15.75" customHeight="1" x14ac:dyDescent="0.35">
      <c r="A223" s="51"/>
      <c r="B223" s="51"/>
      <c r="C223" s="51"/>
      <c r="D223" s="51"/>
      <c r="E223" s="51"/>
      <c r="F223" s="51"/>
      <c r="G223" s="51"/>
      <c r="H223" s="51"/>
      <c r="I223" s="61"/>
      <c r="J223" s="51"/>
      <c r="K223" s="51"/>
      <c r="L223" s="51"/>
      <c r="M223" s="51"/>
      <c r="N223" s="51"/>
      <c r="AO223" s="51"/>
      <c r="AP223" s="51"/>
    </row>
    <row r="224" spans="1:42" ht="15.75" customHeight="1" x14ac:dyDescent="0.35">
      <c r="A224" s="51"/>
      <c r="B224" s="51"/>
      <c r="C224" s="51"/>
      <c r="D224" s="51"/>
      <c r="E224" s="51"/>
      <c r="F224" s="51"/>
      <c r="G224" s="51"/>
      <c r="H224" s="51"/>
      <c r="I224" s="61"/>
      <c r="J224" s="51"/>
      <c r="K224" s="51"/>
      <c r="L224" s="51"/>
      <c r="M224" s="51"/>
      <c r="N224" s="51"/>
      <c r="AO224" s="51"/>
      <c r="AP224" s="51"/>
    </row>
    <row r="225" spans="1:42" ht="15.75" customHeight="1" x14ac:dyDescent="0.35">
      <c r="A225" s="51"/>
      <c r="B225" s="51"/>
      <c r="C225" s="51"/>
      <c r="D225" s="51"/>
      <c r="E225" s="51"/>
      <c r="F225" s="51"/>
      <c r="G225" s="51"/>
      <c r="H225" s="51"/>
      <c r="I225" s="61"/>
      <c r="J225" s="51"/>
      <c r="K225" s="51"/>
      <c r="L225" s="51"/>
      <c r="M225" s="51"/>
      <c r="N225" s="51"/>
      <c r="AO225" s="51"/>
      <c r="AP225" s="51"/>
    </row>
    <row r="226" spans="1:42" ht="15.75" customHeight="1" x14ac:dyDescent="0.35">
      <c r="A226" s="51"/>
      <c r="B226" s="51"/>
      <c r="C226" s="51"/>
      <c r="D226" s="51"/>
      <c r="E226" s="51"/>
      <c r="F226" s="51"/>
      <c r="G226" s="51"/>
      <c r="H226" s="51"/>
      <c r="I226" s="61"/>
      <c r="J226" s="51"/>
      <c r="K226" s="51"/>
      <c r="L226" s="51"/>
      <c r="M226" s="51"/>
      <c r="N226" s="51"/>
      <c r="AO226" s="51"/>
      <c r="AP226" s="51"/>
    </row>
    <row r="227" spans="1:42" ht="15.75" customHeight="1" x14ac:dyDescent="0.35">
      <c r="A227" s="51"/>
      <c r="B227" s="51"/>
      <c r="C227" s="51"/>
      <c r="D227" s="51"/>
      <c r="E227" s="51"/>
      <c r="F227" s="51"/>
      <c r="G227" s="51"/>
      <c r="H227" s="51"/>
      <c r="I227" s="61"/>
      <c r="J227" s="51"/>
      <c r="K227" s="51"/>
      <c r="L227" s="51"/>
      <c r="M227" s="51"/>
      <c r="N227" s="51"/>
      <c r="AO227" s="51"/>
      <c r="AP227" s="51"/>
    </row>
    <row r="228" spans="1:42" ht="15.75" customHeight="1" x14ac:dyDescent="0.35">
      <c r="A228" s="51"/>
      <c r="B228" s="51"/>
      <c r="C228" s="51"/>
      <c r="D228" s="51"/>
      <c r="E228" s="51"/>
      <c r="F228" s="51"/>
      <c r="G228" s="51"/>
      <c r="H228" s="51"/>
      <c r="I228" s="61"/>
      <c r="J228" s="51"/>
      <c r="K228" s="51"/>
      <c r="L228" s="51"/>
      <c r="M228" s="51"/>
      <c r="N228" s="51"/>
      <c r="AO228" s="51"/>
      <c r="AP228" s="51"/>
    </row>
    <row r="229" spans="1:42" ht="15.75" customHeight="1" x14ac:dyDescent="0.35">
      <c r="A229" s="51"/>
      <c r="B229" s="51"/>
      <c r="C229" s="51"/>
      <c r="D229" s="51"/>
      <c r="E229" s="51"/>
      <c r="F229" s="51"/>
      <c r="G229" s="51"/>
      <c r="H229" s="51"/>
      <c r="I229" s="61"/>
      <c r="J229" s="51"/>
      <c r="K229" s="51"/>
      <c r="L229" s="51"/>
      <c r="M229" s="51"/>
      <c r="N229" s="51"/>
      <c r="AO229" s="51"/>
      <c r="AP229" s="51"/>
    </row>
    <row r="230" spans="1:42" ht="15.75" customHeight="1" x14ac:dyDescent="0.35">
      <c r="A230" s="51"/>
      <c r="B230" s="51"/>
      <c r="C230" s="51"/>
      <c r="D230" s="51"/>
      <c r="E230" s="51"/>
      <c r="F230" s="51"/>
      <c r="G230" s="51"/>
      <c r="H230" s="51"/>
      <c r="I230" s="61"/>
      <c r="J230" s="51"/>
      <c r="K230" s="51"/>
      <c r="L230" s="51"/>
      <c r="M230" s="51"/>
      <c r="N230" s="51"/>
      <c r="AO230" s="51"/>
      <c r="AP230" s="51"/>
    </row>
    <row r="231" spans="1:42" ht="15.75" customHeight="1" x14ac:dyDescent="0.35">
      <c r="A231" s="51"/>
      <c r="B231" s="51"/>
      <c r="C231" s="51"/>
      <c r="D231" s="51"/>
      <c r="E231" s="51"/>
      <c r="F231" s="51"/>
      <c r="G231" s="51"/>
      <c r="H231" s="51"/>
      <c r="I231" s="61"/>
      <c r="J231" s="51"/>
      <c r="K231" s="51"/>
      <c r="L231" s="51"/>
      <c r="M231" s="51"/>
      <c r="N231" s="51"/>
      <c r="AO231" s="51"/>
      <c r="AP231" s="51"/>
    </row>
    <row r="232" spans="1:42" ht="15.75" customHeight="1" x14ac:dyDescent="0.35">
      <c r="A232" s="51"/>
      <c r="B232" s="51"/>
      <c r="C232" s="51"/>
      <c r="D232" s="51"/>
      <c r="E232" s="51"/>
      <c r="F232" s="51"/>
      <c r="G232" s="51"/>
      <c r="H232" s="51"/>
      <c r="I232" s="61"/>
      <c r="J232" s="51"/>
      <c r="K232" s="51"/>
      <c r="L232" s="51"/>
      <c r="M232" s="51"/>
      <c r="N232" s="51"/>
      <c r="AO232" s="51"/>
      <c r="AP232" s="51"/>
    </row>
    <row r="233" spans="1:42" ht="15.75" customHeight="1" x14ac:dyDescent="0.35">
      <c r="A233" s="51"/>
      <c r="B233" s="51"/>
      <c r="C233" s="51"/>
      <c r="D233" s="51"/>
      <c r="E233" s="51"/>
      <c r="F233" s="51"/>
      <c r="G233" s="51"/>
      <c r="H233" s="51"/>
      <c r="I233" s="61"/>
      <c r="J233" s="51"/>
      <c r="K233" s="51"/>
      <c r="L233" s="51"/>
      <c r="M233" s="51"/>
      <c r="N233" s="51"/>
      <c r="AO233" s="51"/>
      <c r="AP233" s="51"/>
    </row>
    <row r="234" spans="1:42" ht="15.75" customHeight="1" x14ac:dyDescent="0.35">
      <c r="A234" s="51"/>
      <c r="B234" s="51"/>
      <c r="C234" s="51"/>
      <c r="D234" s="51"/>
      <c r="E234" s="51"/>
      <c r="F234" s="51"/>
      <c r="G234" s="51"/>
      <c r="H234" s="51"/>
      <c r="I234" s="61"/>
      <c r="J234" s="51"/>
      <c r="K234" s="51"/>
      <c r="L234" s="51"/>
      <c r="M234" s="51"/>
      <c r="N234" s="51"/>
      <c r="AO234" s="51"/>
      <c r="AP234" s="51"/>
    </row>
    <row r="235" spans="1:42" ht="15.75" customHeight="1" x14ac:dyDescent="0.35">
      <c r="A235" s="51"/>
      <c r="B235" s="51"/>
      <c r="C235" s="51"/>
      <c r="D235" s="51"/>
      <c r="E235" s="51"/>
      <c r="F235" s="51"/>
      <c r="G235" s="51"/>
      <c r="H235" s="51"/>
      <c r="I235" s="61"/>
      <c r="J235" s="51"/>
      <c r="K235" s="51"/>
      <c r="L235" s="51"/>
      <c r="M235" s="51"/>
      <c r="N235" s="51"/>
      <c r="AO235" s="51"/>
      <c r="AP235" s="51"/>
    </row>
    <row r="236" spans="1:42" ht="15.75" customHeight="1" x14ac:dyDescent="0.35">
      <c r="A236" s="51"/>
      <c r="B236" s="51"/>
      <c r="C236" s="51"/>
      <c r="D236" s="51"/>
      <c r="E236" s="51"/>
      <c r="F236" s="51"/>
      <c r="G236" s="51"/>
      <c r="H236" s="51"/>
      <c r="I236" s="61"/>
      <c r="J236" s="51"/>
      <c r="K236" s="51"/>
      <c r="L236" s="51"/>
      <c r="M236" s="51"/>
      <c r="N236" s="51"/>
      <c r="AO236" s="51"/>
      <c r="AP236" s="51"/>
    </row>
    <row r="237" spans="1:42" ht="15.75" customHeight="1" x14ac:dyDescent="0.35">
      <c r="A237" s="51"/>
      <c r="B237" s="51"/>
      <c r="C237" s="51"/>
      <c r="D237" s="51"/>
      <c r="E237" s="51"/>
      <c r="F237" s="51"/>
      <c r="G237" s="51"/>
      <c r="H237" s="51"/>
      <c r="I237" s="61"/>
      <c r="J237" s="51"/>
      <c r="K237" s="51"/>
      <c r="L237" s="51"/>
      <c r="M237" s="51"/>
      <c r="N237" s="51"/>
      <c r="AO237" s="51"/>
      <c r="AP237" s="51"/>
    </row>
    <row r="238" spans="1:42" ht="15.75" customHeight="1" x14ac:dyDescent="0.35">
      <c r="A238" s="51"/>
      <c r="B238" s="51"/>
      <c r="C238" s="51"/>
      <c r="D238" s="51"/>
      <c r="E238" s="51"/>
      <c r="F238" s="51"/>
      <c r="G238" s="51"/>
      <c r="H238" s="51"/>
      <c r="I238" s="61"/>
      <c r="J238" s="51"/>
      <c r="K238" s="51"/>
      <c r="L238" s="51"/>
      <c r="M238" s="51"/>
      <c r="N238" s="51"/>
      <c r="AO238" s="51"/>
      <c r="AP238" s="51"/>
    </row>
    <row r="239" spans="1:42" ht="15.75" customHeight="1" x14ac:dyDescent="0.35">
      <c r="A239" s="51"/>
      <c r="B239" s="51"/>
      <c r="C239" s="51"/>
      <c r="D239" s="51"/>
      <c r="E239" s="51"/>
      <c r="F239" s="51"/>
      <c r="G239" s="51"/>
      <c r="H239" s="51"/>
      <c r="I239" s="61"/>
      <c r="J239" s="51"/>
      <c r="K239" s="51"/>
      <c r="L239" s="51"/>
      <c r="M239" s="51"/>
      <c r="N239" s="51"/>
      <c r="AO239" s="51"/>
      <c r="AP239" s="51"/>
    </row>
    <row r="240" spans="1:42" ht="15.75" customHeight="1" x14ac:dyDescent="0.35">
      <c r="A240" s="51"/>
      <c r="B240" s="51"/>
      <c r="C240" s="51"/>
      <c r="D240" s="51"/>
      <c r="E240" s="51"/>
      <c r="F240" s="51"/>
      <c r="G240" s="51"/>
      <c r="H240" s="51"/>
      <c r="I240" s="61"/>
      <c r="J240" s="51"/>
      <c r="K240" s="51"/>
      <c r="L240" s="51"/>
      <c r="M240" s="51"/>
      <c r="N240" s="51"/>
      <c r="AO240" s="51"/>
      <c r="AP240" s="51"/>
    </row>
    <row r="241" spans="1:42" ht="15.75" customHeight="1" x14ac:dyDescent="0.35">
      <c r="A241" s="51"/>
      <c r="B241" s="51"/>
      <c r="C241" s="51"/>
      <c r="D241" s="51"/>
      <c r="E241" s="51"/>
      <c r="F241" s="51"/>
      <c r="G241" s="51"/>
      <c r="H241" s="51"/>
      <c r="I241" s="61"/>
      <c r="J241" s="51"/>
      <c r="K241" s="51"/>
      <c r="L241" s="51"/>
      <c r="M241" s="51"/>
      <c r="N241" s="51"/>
      <c r="AO241" s="51"/>
      <c r="AP241" s="51"/>
    </row>
    <row r="242" spans="1:42" ht="15.75" customHeight="1" x14ac:dyDescent="0.35">
      <c r="A242" s="51"/>
      <c r="B242" s="51"/>
      <c r="C242" s="51"/>
      <c r="D242" s="51"/>
      <c r="E242" s="51"/>
      <c r="F242" s="51"/>
      <c r="G242" s="51"/>
      <c r="H242" s="51"/>
      <c r="I242" s="61"/>
      <c r="J242" s="51"/>
      <c r="K242" s="51"/>
      <c r="L242" s="51"/>
      <c r="M242" s="51"/>
      <c r="N242" s="51"/>
      <c r="AO242" s="51"/>
      <c r="AP242" s="51"/>
    </row>
    <row r="243" spans="1:42" ht="15.75" customHeight="1" x14ac:dyDescent="0.35">
      <c r="A243" s="51"/>
      <c r="B243" s="51"/>
      <c r="C243" s="51"/>
      <c r="D243" s="51"/>
      <c r="E243" s="51"/>
      <c r="F243" s="51"/>
      <c r="G243" s="51"/>
      <c r="H243" s="51"/>
      <c r="I243" s="61"/>
      <c r="J243" s="51"/>
      <c r="K243" s="51"/>
      <c r="L243" s="51"/>
      <c r="M243" s="51"/>
      <c r="N243" s="51"/>
      <c r="AO243" s="51"/>
      <c r="AP243" s="51"/>
    </row>
    <row r="244" spans="1:42" ht="15.75" customHeight="1" x14ac:dyDescent="0.35">
      <c r="A244" s="51"/>
      <c r="B244" s="51"/>
      <c r="C244" s="51"/>
      <c r="D244" s="51"/>
      <c r="E244" s="51"/>
      <c r="F244" s="51"/>
      <c r="G244" s="51"/>
      <c r="H244" s="51"/>
      <c r="I244" s="61"/>
      <c r="J244" s="51"/>
      <c r="K244" s="51"/>
      <c r="L244" s="51"/>
      <c r="M244" s="51"/>
      <c r="N244" s="51"/>
      <c r="AO244" s="51"/>
      <c r="AP244" s="51"/>
    </row>
    <row r="245" spans="1:42" ht="15.75" customHeight="1" x14ac:dyDescent="0.35">
      <c r="A245" s="51"/>
      <c r="B245" s="51"/>
      <c r="C245" s="51"/>
      <c r="D245" s="51"/>
      <c r="E245" s="51"/>
      <c r="F245" s="51"/>
      <c r="G245" s="51"/>
      <c r="H245" s="51"/>
      <c r="I245" s="61"/>
      <c r="J245" s="51"/>
      <c r="K245" s="51"/>
      <c r="L245" s="51"/>
      <c r="M245" s="51"/>
      <c r="N245" s="51"/>
      <c r="AO245" s="51"/>
      <c r="AP245" s="51"/>
    </row>
    <row r="246" spans="1:42" ht="15.75" customHeight="1" x14ac:dyDescent="0.35">
      <c r="A246" s="51"/>
      <c r="B246" s="51"/>
      <c r="C246" s="51"/>
      <c r="D246" s="51"/>
      <c r="E246" s="51"/>
      <c r="F246" s="51"/>
      <c r="G246" s="51"/>
      <c r="H246" s="51"/>
      <c r="I246" s="61"/>
      <c r="J246" s="51"/>
      <c r="K246" s="51"/>
      <c r="L246" s="51"/>
      <c r="M246" s="51"/>
      <c r="N246" s="51"/>
      <c r="AO246" s="51"/>
      <c r="AP246" s="51"/>
    </row>
    <row r="247" spans="1:42" ht="15.75" customHeight="1" x14ac:dyDescent="0.35">
      <c r="A247" s="51"/>
      <c r="B247" s="51"/>
      <c r="C247" s="51"/>
      <c r="D247" s="51"/>
      <c r="E247" s="51"/>
      <c r="F247" s="51"/>
      <c r="G247" s="51"/>
      <c r="H247" s="51"/>
      <c r="I247" s="61"/>
      <c r="J247" s="51"/>
      <c r="K247" s="51"/>
      <c r="L247" s="51"/>
      <c r="M247" s="51"/>
      <c r="N247" s="51"/>
      <c r="AO247" s="51"/>
      <c r="AP247" s="51"/>
    </row>
    <row r="248" spans="1:42" ht="15.75" customHeight="1" x14ac:dyDescent="0.35">
      <c r="A248" s="51"/>
      <c r="B248" s="51"/>
      <c r="C248" s="51"/>
      <c r="D248" s="51"/>
      <c r="E248" s="51"/>
      <c r="F248" s="51"/>
      <c r="G248" s="51"/>
      <c r="H248" s="51"/>
      <c r="I248" s="61"/>
      <c r="J248" s="51"/>
      <c r="K248" s="51"/>
      <c r="L248" s="51"/>
      <c r="M248" s="51"/>
      <c r="N248" s="51"/>
      <c r="AO248" s="51"/>
      <c r="AP248" s="51"/>
    </row>
    <row r="249" spans="1:42" ht="15.75" customHeight="1" x14ac:dyDescent="0.35">
      <c r="A249" s="51"/>
      <c r="B249" s="51"/>
      <c r="C249" s="51"/>
      <c r="D249" s="51"/>
      <c r="E249" s="51"/>
      <c r="F249" s="51"/>
      <c r="G249" s="51"/>
      <c r="H249" s="51"/>
      <c r="I249" s="61"/>
      <c r="J249" s="51"/>
      <c r="K249" s="51"/>
      <c r="L249" s="51"/>
      <c r="M249" s="51"/>
      <c r="N249" s="51"/>
      <c r="AO249" s="51"/>
      <c r="AP249" s="51"/>
    </row>
    <row r="250" spans="1:42" ht="15.75" customHeight="1" x14ac:dyDescent="0.35">
      <c r="A250" s="51"/>
      <c r="B250" s="51"/>
      <c r="C250" s="51"/>
      <c r="D250" s="51"/>
      <c r="E250" s="51"/>
      <c r="F250" s="51"/>
      <c r="G250" s="51"/>
      <c r="H250" s="51"/>
      <c r="I250" s="61"/>
      <c r="J250" s="51"/>
      <c r="K250" s="51"/>
      <c r="L250" s="51"/>
      <c r="M250" s="51"/>
      <c r="N250" s="51"/>
      <c r="AO250" s="51"/>
      <c r="AP250" s="51"/>
    </row>
    <row r="251" spans="1:42" ht="15.75" customHeight="1" x14ac:dyDescent="0.35">
      <c r="A251" s="51"/>
      <c r="B251" s="51"/>
      <c r="C251" s="51"/>
      <c r="D251" s="51"/>
      <c r="E251" s="51"/>
      <c r="F251" s="51"/>
      <c r="G251" s="51"/>
      <c r="H251" s="51"/>
      <c r="I251" s="61"/>
      <c r="J251" s="51"/>
      <c r="K251" s="51"/>
      <c r="L251" s="51"/>
      <c r="M251" s="51"/>
      <c r="N251" s="51"/>
      <c r="AO251" s="51"/>
      <c r="AP251" s="51"/>
    </row>
    <row r="252" spans="1:42" ht="15.75" customHeight="1" x14ac:dyDescent="0.35">
      <c r="A252" s="51"/>
      <c r="B252" s="51"/>
      <c r="C252" s="51"/>
      <c r="D252" s="51"/>
      <c r="E252" s="51"/>
      <c r="F252" s="51"/>
      <c r="G252" s="51"/>
      <c r="H252" s="51"/>
      <c r="I252" s="61"/>
      <c r="J252" s="51"/>
      <c r="K252" s="51"/>
      <c r="L252" s="51"/>
      <c r="M252" s="51"/>
      <c r="N252" s="51"/>
      <c r="AO252" s="51"/>
      <c r="AP252" s="51"/>
    </row>
    <row r="253" spans="1:42" ht="15.75" customHeight="1" x14ac:dyDescent="0.35">
      <c r="A253" s="51"/>
      <c r="B253" s="51"/>
      <c r="C253" s="51"/>
      <c r="D253" s="51"/>
      <c r="E253" s="51"/>
      <c r="F253" s="51"/>
      <c r="G253" s="51"/>
      <c r="H253" s="51"/>
      <c r="I253" s="61"/>
      <c r="J253" s="51"/>
      <c r="K253" s="51"/>
      <c r="L253" s="51"/>
      <c r="M253" s="51"/>
      <c r="N253" s="51"/>
      <c r="AO253" s="51"/>
      <c r="AP253" s="51"/>
    </row>
    <row r="254" spans="1:42" ht="15.75" customHeight="1" x14ac:dyDescent="0.35">
      <c r="A254" s="51"/>
      <c r="B254" s="51"/>
      <c r="C254" s="51"/>
      <c r="D254" s="51"/>
      <c r="E254" s="51"/>
      <c r="F254" s="51"/>
      <c r="G254" s="51"/>
      <c r="H254" s="51"/>
      <c r="I254" s="61"/>
      <c r="J254" s="51"/>
      <c r="K254" s="51"/>
      <c r="L254" s="51"/>
      <c r="M254" s="51"/>
      <c r="N254" s="51"/>
      <c r="AO254" s="51"/>
      <c r="AP254" s="51"/>
    </row>
    <row r="255" spans="1:42" ht="15.75" customHeight="1" x14ac:dyDescent="0.35">
      <c r="A255" s="51"/>
      <c r="B255" s="51"/>
      <c r="C255" s="51"/>
      <c r="D255" s="51"/>
      <c r="E255" s="51"/>
      <c r="F255" s="51"/>
      <c r="G255" s="51"/>
      <c r="H255" s="51"/>
      <c r="I255" s="61"/>
      <c r="J255" s="51"/>
      <c r="K255" s="51"/>
      <c r="L255" s="51"/>
      <c r="M255" s="51"/>
      <c r="N255" s="51"/>
      <c r="AO255" s="51"/>
      <c r="AP255" s="51"/>
    </row>
    <row r="256" spans="1:42" ht="15.75" customHeight="1" x14ac:dyDescent="0.35">
      <c r="A256" s="51"/>
      <c r="B256" s="51"/>
      <c r="C256" s="51"/>
      <c r="D256" s="51"/>
      <c r="E256" s="51"/>
      <c r="F256" s="51"/>
      <c r="G256" s="51"/>
      <c r="H256" s="51"/>
      <c r="I256" s="61"/>
      <c r="J256" s="51"/>
      <c r="K256" s="51"/>
      <c r="L256" s="51"/>
      <c r="M256" s="51"/>
      <c r="N256" s="51"/>
      <c r="AO256" s="51"/>
      <c r="AP256" s="51"/>
    </row>
    <row r="257" spans="1:42" ht="15.75" customHeight="1" x14ac:dyDescent="0.35">
      <c r="A257" s="51"/>
      <c r="B257" s="51"/>
      <c r="C257" s="51"/>
      <c r="D257" s="51"/>
      <c r="E257" s="51"/>
      <c r="F257" s="51"/>
      <c r="G257" s="51"/>
      <c r="H257" s="51"/>
      <c r="I257" s="61"/>
      <c r="J257" s="51"/>
      <c r="K257" s="51"/>
      <c r="L257" s="51"/>
      <c r="M257" s="51"/>
      <c r="N257" s="51"/>
      <c r="AO257" s="51"/>
      <c r="AP257" s="51"/>
    </row>
    <row r="258" spans="1:42" ht="15.75" customHeight="1" x14ac:dyDescent="0.35">
      <c r="A258" s="51"/>
      <c r="B258" s="51"/>
      <c r="C258" s="51"/>
      <c r="D258" s="51"/>
      <c r="E258" s="51"/>
      <c r="F258" s="51"/>
      <c r="G258" s="51"/>
      <c r="H258" s="51"/>
      <c r="I258" s="61"/>
      <c r="J258" s="51"/>
      <c r="K258" s="51"/>
      <c r="L258" s="51"/>
      <c r="M258" s="51"/>
      <c r="N258" s="51"/>
      <c r="AO258" s="51"/>
      <c r="AP258" s="51"/>
    </row>
    <row r="259" spans="1:42" ht="15.75" customHeight="1" x14ac:dyDescent="0.35">
      <c r="A259" s="51"/>
      <c r="B259" s="51"/>
      <c r="C259" s="51"/>
      <c r="D259" s="51"/>
      <c r="E259" s="51"/>
      <c r="F259" s="51"/>
      <c r="G259" s="51"/>
      <c r="H259" s="51"/>
      <c r="I259" s="61"/>
      <c r="J259" s="51"/>
      <c r="K259" s="51"/>
      <c r="L259" s="51"/>
      <c r="M259" s="51"/>
      <c r="N259" s="51"/>
      <c r="AO259" s="51"/>
      <c r="AP259" s="51"/>
    </row>
    <row r="260" spans="1:42" ht="15.75" customHeight="1" x14ac:dyDescent="0.35">
      <c r="A260" s="51"/>
      <c r="B260" s="51"/>
      <c r="C260" s="51"/>
      <c r="D260" s="51"/>
      <c r="E260" s="51"/>
      <c r="F260" s="51"/>
      <c r="G260" s="51"/>
      <c r="H260" s="51"/>
      <c r="I260" s="61"/>
      <c r="J260" s="51"/>
      <c r="K260" s="51"/>
      <c r="L260" s="51"/>
      <c r="M260" s="51"/>
      <c r="N260" s="51"/>
      <c r="AO260" s="51"/>
      <c r="AP260" s="51"/>
    </row>
    <row r="261" spans="1:42" ht="15.75" customHeight="1" x14ac:dyDescent="0.35">
      <c r="A261" s="51"/>
      <c r="B261" s="51"/>
      <c r="C261" s="51"/>
      <c r="D261" s="51"/>
      <c r="E261" s="51"/>
      <c r="F261" s="51"/>
      <c r="G261" s="51"/>
      <c r="H261" s="51"/>
      <c r="I261" s="61"/>
      <c r="J261" s="51"/>
      <c r="K261" s="51"/>
      <c r="L261" s="51"/>
      <c r="M261" s="51"/>
      <c r="N261" s="51"/>
      <c r="AO261" s="51"/>
      <c r="AP261" s="51"/>
    </row>
    <row r="262" spans="1:42" ht="15.75" customHeight="1" x14ac:dyDescent="0.35">
      <c r="A262" s="51"/>
      <c r="B262" s="51"/>
      <c r="C262" s="51"/>
      <c r="D262" s="51"/>
      <c r="E262" s="51"/>
      <c r="F262" s="51"/>
      <c r="G262" s="51"/>
      <c r="H262" s="51"/>
      <c r="I262" s="61"/>
      <c r="J262" s="51"/>
      <c r="K262" s="51"/>
      <c r="L262" s="51"/>
      <c r="M262" s="51"/>
      <c r="N262" s="51"/>
      <c r="AO262" s="51"/>
      <c r="AP262" s="51"/>
    </row>
    <row r="263" spans="1:42" ht="15.75" customHeight="1" x14ac:dyDescent="0.35">
      <c r="A263" s="51"/>
      <c r="B263" s="51"/>
      <c r="C263" s="51"/>
      <c r="D263" s="51"/>
      <c r="E263" s="51"/>
      <c r="F263" s="51"/>
      <c r="G263" s="51"/>
      <c r="H263" s="51"/>
      <c r="I263" s="61"/>
      <c r="J263" s="51"/>
      <c r="K263" s="51"/>
      <c r="L263" s="51"/>
      <c r="M263" s="51"/>
      <c r="N263" s="51"/>
      <c r="AO263" s="51"/>
      <c r="AP263" s="51"/>
    </row>
    <row r="264" spans="1:42" ht="15.75" customHeight="1" x14ac:dyDescent="0.35">
      <c r="A264" s="51"/>
      <c r="B264" s="51"/>
      <c r="C264" s="51"/>
      <c r="D264" s="51"/>
      <c r="E264" s="51"/>
      <c r="F264" s="51"/>
      <c r="G264" s="51"/>
      <c r="H264" s="51"/>
      <c r="I264" s="61"/>
      <c r="J264" s="51"/>
      <c r="K264" s="51"/>
      <c r="L264" s="51"/>
      <c r="M264" s="51"/>
      <c r="N264" s="51"/>
      <c r="AO264" s="51"/>
      <c r="AP264" s="51"/>
    </row>
    <row r="265" spans="1:42" ht="15.75" customHeight="1" x14ac:dyDescent="0.35">
      <c r="A265" s="51"/>
      <c r="B265" s="51"/>
      <c r="C265" s="51"/>
      <c r="D265" s="51"/>
      <c r="E265" s="51"/>
      <c r="F265" s="51"/>
      <c r="G265" s="51"/>
      <c r="H265" s="51"/>
      <c r="I265" s="61"/>
      <c r="J265" s="51"/>
      <c r="K265" s="51"/>
      <c r="L265" s="51"/>
      <c r="M265" s="51"/>
      <c r="N265" s="51"/>
      <c r="AO265" s="51"/>
      <c r="AP265" s="51"/>
    </row>
    <row r="266" spans="1:42" ht="15.75" customHeight="1" x14ac:dyDescent="0.35">
      <c r="A266" s="51"/>
      <c r="B266" s="51"/>
      <c r="C266" s="51"/>
      <c r="D266" s="51"/>
      <c r="E266" s="51"/>
      <c r="F266" s="51"/>
      <c r="G266" s="51"/>
      <c r="H266" s="51"/>
      <c r="I266" s="61"/>
      <c r="J266" s="51"/>
      <c r="K266" s="51"/>
      <c r="L266" s="51"/>
      <c r="M266" s="51"/>
      <c r="N266" s="51"/>
      <c r="AO266" s="51"/>
      <c r="AP266" s="51"/>
    </row>
    <row r="267" spans="1:42" ht="15.75" customHeight="1" x14ac:dyDescent="0.35">
      <c r="A267" s="51"/>
      <c r="B267" s="51"/>
      <c r="C267" s="51"/>
      <c r="D267" s="51"/>
      <c r="E267" s="51"/>
      <c r="F267" s="51"/>
      <c r="G267" s="51"/>
      <c r="H267" s="51"/>
      <c r="I267" s="61"/>
      <c r="J267" s="51"/>
      <c r="K267" s="51"/>
      <c r="L267" s="51"/>
      <c r="M267" s="51"/>
      <c r="N267" s="51"/>
      <c r="AO267" s="51"/>
      <c r="AP267" s="51"/>
    </row>
    <row r="268" spans="1:42" ht="15.75" customHeight="1" x14ac:dyDescent="0.35">
      <c r="A268" s="51"/>
      <c r="B268" s="51"/>
      <c r="C268" s="51"/>
      <c r="D268" s="51"/>
      <c r="E268" s="51"/>
      <c r="F268" s="51"/>
      <c r="G268" s="51"/>
      <c r="H268" s="51"/>
      <c r="I268" s="61"/>
      <c r="J268" s="51"/>
      <c r="K268" s="51"/>
      <c r="L268" s="51"/>
      <c r="M268" s="51"/>
      <c r="N268" s="51"/>
      <c r="AO268" s="51"/>
      <c r="AP268" s="51"/>
    </row>
    <row r="269" spans="1:42" ht="15.75" customHeight="1" x14ac:dyDescent="0.35">
      <c r="A269" s="51"/>
      <c r="B269" s="51"/>
      <c r="C269" s="51"/>
      <c r="D269" s="51"/>
      <c r="E269" s="51"/>
      <c r="F269" s="51"/>
      <c r="G269" s="51"/>
      <c r="H269" s="51"/>
      <c r="I269" s="61"/>
      <c r="J269" s="51"/>
      <c r="K269" s="51"/>
      <c r="L269" s="51"/>
      <c r="M269" s="51"/>
      <c r="N269" s="51"/>
      <c r="AO269" s="51"/>
      <c r="AP269" s="51"/>
    </row>
    <row r="270" spans="1:42" ht="15.75" customHeight="1" x14ac:dyDescent="0.35">
      <c r="A270" s="51"/>
      <c r="B270" s="51"/>
      <c r="C270" s="51"/>
      <c r="D270" s="51"/>
      <c r="E270" s="51"/>
      <c r="F270" s="51"/>
      <c r="G270" s="51"/>
      <c r="H270" s="51"/>
      <c r="I270" s="61"/>
      <c r="J270" s="51"/>
      <c r="K270" s="51"/>
      <c r="L270" s="51"/>
      <c r="M270" s="51"/>
      <c r="N270" s="51"/>
      <c r="AO270" s="51"/>
      <c r="AP270" s="51"/>
    </row>
    <row r="271" spans="1:42" ht="15.75" customHeight="1" x14ac:dyDescent="0.35">
      <c r="A271" s="51"/>
      <c r="B271" s="51"/>
      <c r="C271" s="51"/>
      <c r="D271" s="51"/>
      <c r="E271" s="51"/>
      <c r="F271" s="51"/>
      <c r="G271" s="51"/>
      <c r="H271" s="51"/>
      <c r="I271" s="61"/>
      <c r="J271" s="51"/>
      <c r="K271" s="51"/>
      <c r="L271" s="51"/>
      <c r="M271" s="51"/>
      <c r="N271" s="51"/>
      <c r="AO271" s="51"/>
      <c r="AP271" s="51"/>
    </row>
    <row r="272" spans="1:42" ht="15.75" customHeight="1" x14ac:dyDescent="0.35">
      <c r="A272" s="51"/>
      <c r="B272" s="51"/>
      <c r="C272" s="51"/>
      <c r="D272" s="51"/>
      <c r="E272" s="51"/>
      <c r="F272" s="51"/>
      <c r="G272" s="51"/>
      <c r="H272" s="51"/>
      <c r="I272" s="61"/>
      <c r="J272" s="51"/>
      <c r="K272" s="51"/>
      <c r="L272" s="51"/>
      <c r="M272" s="51"/>
      <c r="N272" s="51"/>
      <c r="AO272" s="51"/>
      <c r="AP272" s="51"/>
    </row>
    <row r="273" spans="1:42" ht="15.75" customHeight="1" x14ac:dyDescent="0.35">
      <c r="A273" s="51"/>
      <c r="B273" s="51"/>
      <c r="C273" s="51"/>
      <c r="D273" s="51"/>
      <c r="E273" s="51"/>
      <c r="F273" s="51"/>
      <c r="G273" s="51"/>
      <c r="H273" s="51"/>
      <c r="I273" s="61"/>
      <c r="J273" s="51"/>
      <c r="K273" s="51"/>
      <c r="L273" s="51"/>
      <c r="M273" s="51"/>
      <c r="N273" s="51"/>
      <c r="AO273" s="51"/>
      <c r="AP273" s="51"/>
    </row>
    <row r="274" spans="1:42" ht="15.75" customHeight="1" x14ac:dyDescent="0.35">
      <c r="A274" s="51"/>
      <c r="B274" s="51"/>
      <c r="C274" s="51"/>
      <c r="D274" s="51"/>
      <c r="E274" s="51"/>
      <c r="F274" s="51"/>
      <c r="G274" s="51"/>
      <c r="H274" s="51"/>
      <c r="I274" s="61"/>
      <c r="J274" s="51"/>
      <c r="K274" s="51"/>
      <c r="L274" s="51"/>
      <c r="M274" s="51"/>
      <c r="N274" s="51"/>
      <c r="AO274" s="51"/>
      <c r="AP274" s="51"/>
    </row>
    <row r="275" spans="1:42" ht="15.75" customHeight="1" x14ac:dyDescent="0.35">
      <c r="A275" s="51"/>
      <c r="B275" s="51"/>
      <c r="C275" s="51"/>
      <c r="D275" s="51"/>
      <c r="E275" s="51"/>
      <c r="F275" s="51"/>
      <c r="G275" s="51"/>
      <c r="H275" s="51"/>
      <c r="I275" s="61"/>
      <c r="J275" s="51"/>
      <c r="K275" s="51"/>
      <c r="L275" s="51"/>
      <c r="M275" s="51"/>
      <c r="N275" s="51"/>
      <c r="AO275" s="51"/>
      <c r="AP275" s="51"/>
    </row>
    <row r="276" spans="1:42" ht="15.75" customHeight="1" x14ac:dyDescent="0.35">
      <c r="A276" s="51"/>
      <c r="B276" s="51"/>
      <c r="C276" s="51"/>
      <c r="D276" s="51"/>
      <c r="E276" s="51"/>
      <c r="F276" s="51"/>
      <c r="G276" s="51"/>
      <c r="H276" s="51"/>
      <c r="I276" s="61"/>
      <c r="J276" s="51"/>
      <c r="K276" s="51"/>
      <c r="L276" s="51"/>
      <c r="M276" s="51"/>
      <c r="N276" s="51"/>
      <c r="AO276" s="51"/>
      <c r="AP276" s="51"/>
    </row>
    <row r="277" spans="1:42" ht="15.75" customHeight="1" x14ac:dyDescent="0.35">
      <c r="A277" s="51"/>
      <c r="B277" s="51"/>
      <c r="C277" s="51"/>
      <c r="D277" s="51"/>
      <c r="E277" s="51"/>
      <c r="F277" s="51"/>
      <c r="G277" s="51"/>
      <c r="H277" s="51"/>
      <c r="I277" s="61"/>
      <c r="J277" s="51"/>
      <c r="K277" s="51"/>
      <c r="L277" s="51"/>
      <c r="M277" s="51"/>
      <c r="N277" s="51"/>
      <c r="AO277" s="51"/>
      <c r="AP277" s="51"/>
    </row>
    <row r="278" spans="1:42" ht="15.75" customHeight="1" x14ac:dyDescent="0.35">
      <c r="A278" s="51"/>
      <c r="B278" s="51"/>
      <c r="C278" s="51"/>
      <c r="D278" s="51"/>
      <c r="E278" s="51"/>
      <c r="F278" s="51"/>
      <c r="G278" s="51"/>
      <c r="H278" s="51"/>
      <c r="I278" s="61"/>
      <c r="J278" s="51"/>
      <c r="K278" s="51"/>
      <c r="L278" s="51"/>
      <c r="M278" s="51"/>
      <c r="N278" s="51"/>
      <c r="AO278" s="51"/>
      <c r="AP278" s="51"/>
    </row>
    <row r="279" spans="1:42" ht="15.75" customHeight="1" x14ac:dyDescent="0.35">
      <c r="A279" s="51"/>
      <c r="B279" s="51"/>
      <c r="C279" s="51"/>
      <c r="D279" s="51"/>
      <c r="E279" s="51"/>
      <c r="F279" s="51"/>
      <c r="G279" s="51"/>
      <c r="H279" s="51"/>
      <c r="I279" s="61"/>
      <c r="J279" s="51"/>
      <c r="K279" s="51"/>
      <c r="L279" s="51"/>
      <c r="M279" s="51"/>
      <c r="N279" s="51"/>
      <c r="AO279" s="51"/>
      <c r="AP279" s="51"/>
    </row>
    <row r="280" spans="1:42" ht="15.75" customHeight="1" x14ac:dyDescent="0.35">
      <c r="A280" s="51"/>
      <c r="B280" s="51"/>
      <c r="C280" s="51"/>
      <c r="D280" s="51"/>
      <c r="E280" s="51"/>
      <c r="F280" s="51"/>
      <c r="G280" s="51"/>
      <c r="H280" s="51"/>
      <c r="I280" s="61"/>
      <c r="J280" s="51"/>
      <c r="K280" s="51"/>
      <c r="L280" s="51"/>
      <c r="M280" s="51"/>
      <c r="N280" s="51"/>
      <c r="AO280" s="51"/>
      <c r="AP280" s="51"/>
    </row>
    <row r="281" spans="1:42" ht="15.75" customHeight="1" x14ac:dyDescent="0.35">
      <c r="A281" s="51"/>
      <c r="B281" s="51"/>
      <c r="C281" s="51"/>
      <c r="D281" s="51"/>
      <c r="E281" s="51"/>
      <c r="F281" s="51"/>
      <c r="G281" s="51"/>
      <c r="H281" s="51"/>
      <c r="I281" s="61"/>
      <c r="J281" s="51"/>
      <c r="K281" s="51"/>
      <c r="L281" s="51"/>
      <c r="M281" s="51"/>
      <c r="N281" s="51"/>
      <c r="AO281" s="51"/>
      <c r="AP281" s="51"/>
    </row>
    <row r="282" spans="1:42" ht="15.75" customHeight="1" x14ac:dyDescent="0.35">
      <c r="A282" s="51"/>
      <c r="B282" s="51"/>
      <c r="C282" s="51"/>
      <c r="D282" s="51"/>
      <c r="E282" s="51"/>
      <c r="F282" s="51"/>
      <c r="G282" s="51"/>
      <c r="H282" s="51"/>
      <c r="I282" s="61"/>
      <c r="J282" s="51"/>
      <c r="K282" s="51"/>
      <c r="L282" s="51"/>
      <c r="M282" s="51"/>
      <c r="N282" s="51"/>
      <c r="AO282" s="51"/>
      <c r="AP282" s="51"/>
    </row>
    <row r="283" spans="1:42" ht="15.75" customHeight="1" x14ac:dyDescent="0.35">
      <c r="A283" s="51"/>
      <c r="B283" s="51"/>
      <c r="C283" s="51"/>
      <c r="D283" s="51"/>
      <c r="E283" s="51"/>
      <c r="F283" s="51"/>
      <c r="G283" s="51"/>
      <c r="H283" s="51"/>
      <c r="I283" s="61"/>
      <c r="J283" s="51"/>
      <c r="K283" s="51"/>
      <c r="L283" s="51"/>
      <c r="M283" s="51"/>
      <c r="N283" s="51"/>
      <c r="AO283" s="51"/>
      <c r="AP283" s="51"/>
    </row>
    <row r="284" spans="1:42" ht="15.75" customHeight="1" x14ac:dyDescent="0.35">
      <c r="A284" s="51"/>
      <c r="B284" s="51"/>
      <c r="C284" s="51"/>
      <c r="D284" s="51"/>
      <c r="E284" s="51"/>
      <c r="F284" s="51"/>
      <c r="G284" s="51"/>
      <c r="H284" s="51"/>
      <c r="I284" s="61"/>
      <c r="J284" s="51"/>
      <c r="K284" s="51"/>
      <c r="L284" s="51"/>
      <c r="M284" s="51"/>
      <c r="N284" s="51"/>
      <c r="AO284" s="51"/>
      <c r="AP284" s="51"/>
    </row>
    <row r="285" spans="1:42" ht="15.75" customHeight="1" x14ac:dyDescent="0.35">
      <c r="A285" s="51"/>
      <c r="B285" s="51"/>
      <c r="C285" s="51"/>
      <c r="D285" s="51"/>
      <c r="E285" s="51"/>
      <c r="F285" s="51"/>
      <c r="G285" s="51"/>
      <c r="H285" s="51"/>
      <c r="I285" s="61"/>
      <c r="J285" s="51"/>
      <c r="K285" s="51"/>
      <c r="L285" s="51"/>
      <c r="M285" s="51"/>
      <c r="N285" s="51"/>
      <c r="AO285" s="51"/>
      <c r="AP285" s="51"/>
    </row>
    <row r="286" spans="1:42" ht="15.75" customHeight="1" x14ac:dyDescent="0.35">
      <c r="A286" s="51"/>
      <c r="B286" s="51"/>
      <c r="C286" s="51"/>
      <c r="D286" s="51"/>
      <c r="E286" s="51"/>
      <c r="F286" s="51"/>
      <c r="G286" s="51"/>
      <c r="H286" s="51"/>
      <c r="I286" s="61"/>
      <c r="J286" s="51"/>
      <c r="K286" s="51"/>
      <c r="L286" s="51"/>
      <c r="M286" s="51"/>
      <c r="N286" s="51"/>
      <c r="AO286" s="51"/>
      <c r="AP286" s="51"/>
    </row>
    <row r="287" spans="1:42" ht="15.75" customHeight="1" x14ac:dyDescent="0.35">
      <c r="A287" s="51"/>
      <c r="B287" s="51"/>
      <c r="C287" s="51"/>
      <c r="D287" s="51"/>
      <c r="E287" s="51"/>
      <c r="F287" s="51"/>
      <c r="G287" s="51"/>
      <c r="H287" s="51"/>
      <c r="I287" s="61"/>
      <c r="J287" s="51"/>
      <c r="K287" s="51"/>
      <c r="L287" s="51"/>
      <c r="M287" s="51"/>
      <c r="N287" s="51"/>
      <c r="AO287" s="51"/>
      <c r="AP287" s="51"/>
    </row>
    <row r="288" spans="1:42" ht="15.75" customHeight="1" x14ac:dyDescent="0.35">
      <c r="A288" s="51"/>
      <c r="B288" s="51"/>
      <c r="C288" s="51"/>
      <c r="D288" s="51"/>
      <c r="E288" s="51"/>
      <c r="F288" s="51"/>
      <c r="G288" s="51"/>
      <c r="H288" s="51"/>
      <c r="I288" s="61"/>
      <c r="J288" s="51"/>
      <c r="K288" s="51"/>
      <c r="L288" s="51"/>
      <c r="M288" s="51"/>
      <c r="N288" s="51"/>
      <c r="AO288" s="51"/>
      <c r="AP288" s="51"/>
    </row>
    <row r="289" spans="1:42" ht="15.75" customHeight="1" x14ac:dyDescent="0.35">
      <c r="A289" s="51"/>
      <c r="B289" s="51"/>
      <c r="C289" s="51"/>
      <c r="D289" s="51"/>
      <c r="E289" s="51"/>
      <c r="F289" s="51"/>
      <c r="G289" s="51"/>
      <c r="H289" s="51"/>
      <c r="I289" s="61"/>
      <c r="J289" s="51"/>
      <c r="K289" s="51"/>
      <c r="L289" s="51"/>
      <c r="M289" s="51"/>
      <c r="N289" s="51"/>
      <c r="AO289" s="51"/>
      <c r="AP289" s="51"/>
    </row>
    <row r="290" spans="1:42" ht="15.75" customHeight="1" x14ac:dyDescent="0.35">
      <c r="A290" s="51"/>
      <c r="B290" s="51"/>
      <c r="C290" s="51"/>
      <c r="D290" s="51"/>
      <c r="E290" s="51"/>
      <c r="F290" s="51"/>
      <c r="G290" s="51"/>
      <c r="H290" s="51"/>
      <c r="I290" s="61"/>
      <c r="J290" s="51"/>
      <c r="K290" s="51"/>
      <c r="L290" s="51"/>
      <c r="M290" s="51"/>
      <c r="N290" s="51"/>
      <c r="AO290" s="51"/>
      <c r="AP290" s="51"/>
    </row>
    <row r="291" spans="1:42" ht="15.75" customHeight="1" x14ac:dyDescent="0.35">
      <c r="A291" s="51"/>
      <c r="B291" s="51"/>
      <c r="C291" s="51"/>
      <c r="D291" s="51"/>
      <c r="E291" s="51"/>
      <c r="F291" s="51"/>
      <c r="G291" s="51"/>
      <c r="H291" s="51"/>
      <c r="I291" s="61"/>
      <c r="J291" s="51"/>
      <c r="K291" s="51"/>
      <c r="L291" s="51"/>
      <c r="M291" s="51"/>
      <c r="N291" s="51"/>
      <c r="AO291" s="51"/>
      <c r="AP291" s="51"/>
    </row>
    <row r="292" spans="1:42" ht="15.75" customHeight="1" x14ac:dyDescent="0.35">
      <c r="A292" s="51"/>
      <c r="B292" s="51"/>
      <c r="C292" s="51"/>
      <c r="D292" s="51"/>
      <c r="E292" s="51"/>
      <c r="F292" s="51"/>
      <c r="G292" s="51"/>
      <c r="H292" s="51"/>
      <c r="I292" s="61"/>
      <c r="J292" s="51"/>
      <c r="K292" s="51"/>
      <c r="L292" s="51"/>
      <c r="M292" s="51"/>
      <c r="N292" s="51"/>
      <c r="AO292" s="51"/>
      <c r="AP292" s="51"/>
    </row>
    <row r="293" spans="1:42" ht="15.75" customHeight="1" x14ac:dyDescent="0.35">
      <c r="A293" s="51"/>
      <c r="B293" s="51"/>
      <c r="C293" s="51"/>
      <c r="D293" s="51"/>
      <c r="E293" s="51"/>
      <c r="F293" s="51"/>
      <c r="G293" s="51"/>
      <c r="H293" s="51"/>
      <c r="I293" s="61"/>
      <c r="J293" s="51"/>
      <c r="K293" s="51"/>
      <c r="L293" s="51"/>
      <c r="M293" s="51"/>
      <c r="N293" s="51"/>
      <c r="AO293" s="51"/>
      <c r="AP293" s="51"/>
    </row>
    <row r="294" spans="1:42" ht="15.75" customHeight="1" x14ac:dyDescent="0.35">
      <c r="A294" s="51"/>
      <c r="B294" s="51"/>
      <c r="C294" s="51"/>
      <c r="D294" s="51"/>
      <c r="E294" s="51"/>
      <c r="F294" s="51"/>
      <c r="G294" s="51"/>
      <c r="H294" s="51"/>
      <c r="I294" s="61"/>
      <c r="J294" s="51"/>
      <c r="K294" s="51"/>
      <c r="L294" s="51"/>
      <c r="M294" s="51"/>
      <c r="N294" s="51"/>
      <c r="AO294" s="51"/>
      <c r="AP294" s="51"/>
    </row>
    <row r="295" spans="1:42" ht="15.75" customHeight="1" x14ac:dyDescent="0.35">
      <c r="A295" s="51"/>
      <c r="B295" s="51"/>
      <c r="C295" s="51"/>
      <c r="D295" s="51"/>
      <c r="E295" s="51"/>
      <c r="F295" s="51"/>
      <c r="G295" s="51"/>
      <c r="H295" s="51"/>
      <c r="I295" s="61"/>
      <c r="J295" s="51"/>
      <c r="K295" s="51"/>
      <c r="L295" s="51"/>
      <c r="M295" s="51"/>
      <c r="N295" s="51"/>
      <c r="AO295" s="51"/>
      <c r="AP295" s="51"/>
    </row>
    <row r="296" spans="1:42" ht="15.75" customHeight="1" x14ac:dyDescent="0.35">
      <c r="A296" s="51"/>
      <c r="B296" s="51"/>
      <c r="C296" s="51"/>
      <c r="D296" s="51"/>
      <c r="E296" s="51"/>
      <c r="F296" s="51"/>
      <c r="G296" s="51"/>
      <c r="H296" s="51"/>
      <c r="I296" s="61"/>
      <c r="J296" s="51"/>
      <c r="K296" s="51"/>
      <c r="L296" s="51"/>
      <c r="M296" s="51"/>
      <c r="N296" s="51"/>
      <c r="AO296" s="51"/>
      <c r="AP296" s="51"/>
    </row>
    <row r="297" spans="1:42" ht="15.75" customHeight="1" x14ac:dyDescent="0.35">
      <c r="A297" s="51"/>
      <c r="B297" s="51"/>
      <c r="C297" s="51"/>
      <c r="D297" s="51"/>
      <c r="E297" s="51"/>
      <c r="F297" s="51"/>
      <c r="G297" s="51"/>
      <c r="H297" s="51"/>
      <c r="I297" s="61"/>
      <c r="J297" s="51"/>
      <c r="K297" s="51"/>
      <c r="L297" s="51"/>
      <c r="M297" s="51"/>
      <c r="N297" s="51"/>
      <c r="AO297" s="51"/>
      <c r="AP297" s="51"/>
    </row>
    <row r="298" spans="1:42" ht="15.75" customHeight="1" x14ac:dyDescent="0.35">
      <c r="A298" s="51"/>
      <c r="B298" s="51"/>
      <c r="C298" s="51"/>
      <c r="D298" s="51"/>
      <c r="E298" s="51"/>
      <c r="F298" s="51"/>
      <c r="G298" s="51"/>
      <c r="H298" s="51"/>
      <c r="I298" s="61"/>
      <c r="J298" s="51"/>
      <c r="K298" s="51"/>
      <c r="L298" s="51"/>
      <c r="M298" s="51"/>
      <c r="N298" s="51"/>
      <c r="AO298" s="51"/>
      <c r="AP298" s="51"/>
    </row>
    <row r="299" spans="1:42" ht="15.75" customHeight="1" x14ac:dyDescent="0.35">
      <c r="A299" s="51"/>
      <c r="B299" s="51"/>
      <c r="C299" s="51"/>
      <c r="D299" s="51"/>
      <c r="E299" s="51"/>
      <c r="F299" s="51"/>
      <c r="G299" s="51"/>
      <c r="H299" s="51"/>
      <c r="I299" s="61"/>
      <c r="J299" s="51"/>
      <c r="K299" s="51"/>
      <c r="L299" s="51"/>
      <c r="M299" s="51"/>
      <c r="N299" s="51"/>
      <c r="AO299" s="51"/>
      <c r="AP299" s="51"/>
    </row>
    <row r="300" spans="1:42" ht="15.75" customHeight="1" x14ac:dyDescent="0.35">
      <c r="A300" s="51"/>
      <c r="B300" s="51"/>
      <c r="C300" s="51"/>
      <c r="D300" s="51"/>
      <c r="E300" s="51"/>
      <c r="F300" s="51"/>
      <c r="G300" s="51"/>
      <c r="H300" s="51"/>
      <c r="I300" s="61"/>
      <c r="J300" s="51"/>
      <c r="K300" s="51"/>
      <c r="L300" s="51"/>
      <c r="M300" s="51"/>
      <c r="N300" s="51"/>
      <c r="AO300" s="51"/>
      <c r="AP300" s="51"/>
    </row>
    <row r="301" spans="1:42" ht="15.75" customHeight="1" x14ac:dyDescent="0.35">
      <c r="A301" s="51"/>
      <c r="B301" s="51"/>
      <c r="C301" s="51"/>
      <c r="D301" s="51"/>
      <c r="E301" s="51"/>
      <c r="F301" s="51"/>
      <c r="G301" s="51"/>
      <c r="H301" s="51"/>
      <c r="I301" s="61"/>
      <c r="J301" s="51"/>
      <c r="K301" s="51"/>
      <c r="L301" s="51"/>
      <c r="M301" s="51"/>
      <c r="N301" s="51"/>
      <c r="AO301" s="51"/>
      <c r="AP301" s="51"/>
    </row>
    <row r="302" spans="1:42" ht="15.75" customHeight="1" x14ac:dyDescent="0.35">
      <c r="A302" s="51"/>
      <c r="B302" s="51"/>
      <c r="C302" s="51"/>
      <c r="D302" s="51"/>
      <c r="E302" s="51"/>
      <c r="F302" s="51"/>
      <c r="G302" s="51"/>
      <c r="H302" s="51"/>
      <c r="I302" s="61"/>
      <c r="J302" s="51"/>
      <c r="K302" s="51"/>
      <c r="L302" s="51"/>
      <c r="M302" s="51"/>
      <c r="N302" s="51"/>
      <c r="AO302" s="51"/>
      <c r="AP302" s="51"/>
    </row>
    <row r="303" spans="1:42" ht="15.75" customHeight="1" x14ac:dyDescent="0.35">
      <c r="A303" s="51"/>
      <c r="B303" s="51"/>
      <c r="C303" s="51"/>
      <c r="D303" s="51"/>
      <c r="E303" s="51"/>
      <c r="F303" s="51"/>
      <c r="G303" s="51"/>
      <c r="H303" s="51"/>
      <c r="I303" s="61"/>
      <c r="J303" s="51"/>
      <c r="K303" s="51"/>
      <c r="L303" s="51"/>
      <c r="M303" s="51"/>
      <c r="N303" s="51"/>
      <c r="AO303" s="51"/>
      <c r="AP303" s="51"/>
    </row>
    <row r="304" spans="1:42" ht="15.75" customHeight="1" x14ac:dyDescent="0.35">
      <c r="A304" s="51"/>
      <c r="B304" s="51"/>
      <c r="C304" s="51"/>
      <c r="D304" s="51"/>
      <c r="E304" s="51"/>
      <c r="F304" s="51"/>
      <c r="G304" s="51"/>
      <c r="H304" s="51"/>
      <c r="I304" s="61"/>
      <c r="J304" s="51"/>
      <c r="K304" s="51"/>
      <c r="L304" s="51"/>
      <c r="M304" s="51"/>
      <c r="N304" s="51"/>
      <c r="AO304" s="51"/>
      <c r="AP304" s="51"/>
    </row>
    <row r="305" spans="1:42" ht="15.75" customHeight="1" x14ac:dyDescent="0.35">
      <c r="A305" s="51"/>
      <c r="B305" s="51"/>
      <c r="C305" s="51"/>
      <c r="D305" s="51"/>
      <c r="E305" s="51"/>
      <c r="F305" s="51"/>
      <c r="G305" s="51"/>
      <c r="H305" s="51"/>
      <c r="I305" s="61"/>
      <c r="J305" s="51"/>
      <c r="K305" s="51"/>
      <c r="L305" s="51"/>
      <c r="M305" s="51"/>
      <c r="N305" s="51"/>
      <c r="AO305" s="51"/>
      <c r="AP305" s="51"/>
    </row>
    <row r="306" spans="1:42" ht="15.75" customHeight="1" x14ac:dyDescent="0.35">
      <c r="A306" s="51"/>
      <c r="B306" s="51"/>
      <c r="C306" s="51"/>
      <c r="D306" s="51"/>
      <c r="E306" s="51"/>
      <c r="F306" s="51"/>
      <c r="G306" s="51"/>
      <c r="H306" s="51"/>
      <c r="I306" s="61"/>
      <c r="J306" s="51"/>
      <c r="K306" s="51"/>
      <c r="L306" s="51"/>
      <c r="M306" s="51"/>
      <c r="N306" s="51"/>
      <c r="AO306" s="51"/>
      <c r="AP306" s="51"/>
    </row>
    <row r="307" spans="1:42" ht="15.75" customHeight="1" x14ac:dyDescent="0.35">
      <c r="A307" s="51"/>
      <c r="B307" s="51"/>
      <c r="C307" s="51"/>
      <c r="D307" s="51"/>
      <c r="E307" s="51"/>
      <c r="F307" s="51"/>
      <c r="G307" s="51"/>
      <c r="H307" s="51"/>
      <c r="I307" s="61"/>
      <c r="J307" s="51"/>
      <c r="K307" s="51"/>
      <c r="L307" s="51"/>
      <c r="M307" s="51"/>
      <c r="N307" s="51"/>
      <c r="AO307" s="51"/>
      <c r="AP307" s="51"/>
    </row>
    <row r="308" spans="1:42" ht="15.75" customHeight="1" x14ac:dyDescent="0.35">
      <c r="A308" s="51"/>
      <c r="B308" s="51"/>
      <c r="C308" s="51"/>
      <c r="D308" s="51"/>
      <c r="E308" s="51"/>
      <c r="F308" s="51"/>
      <c r="G308" s="51"/>
      <c r="H308" s="51"/>
      <c r="I308" s="61"/>
      <c r="J308" s="51"/>
      <c r="K308" s="51"/>
      <c r="L308" s="51"/>
      <c r="M308" s="51"/>
      <c r="N308" s="51"/>
      <c r="AO308" s="51"/>
      <c r="AP308" s="51"/>
    </row>
    <row r="309" spans="1:42" ht="15.75" customHeight="1" x14ac:dyDescent="0.35">
      <c r="A309" s="51"/>
      <c r="B309" s="51"/>
      <c r="C309" s="51"/>
      <c r="D309" s="51"/>
      <c r="E309" s="51"/>
      <c r="F309" s="51"/>
      <c r="G309" s="51"/>
      <c r="H309" s="51"/>
      <c r="I309" s="61"/>
      <c r="J309" s="51"/>
      <c r="K309" s="51"/>
      <c r="L309" s="51"/>
      <c r="M309" s="51"/>
      <c r="N309" s="51"/>
      <c r="AO309" s="51"/>
      <c r="AP309" s="51"/>
    </row>
    <row r="310" spans="1:42" ht="15.75" customHeight="1" x14ac:dyDescent="0.35">
      <c r="A310" s="51"/>
      <c r="B310" s="51"/>
      <c r="C310" s="51"/>
      <c r="D310" s="51"/>
      <c r="E310" s="51"/>
      <c r="F310" s="51"/>
      <c r="G310" s="51"/>
      <c r="H310" s="51"/>
      <c r="I310" s="61"/>
      <c r="J310" s="51"/>
      <c r="K310" s="51"/>
      <c r="L310" s="51"/>
      <c r="M310" s="51"/>
      <c r="N310" s="51"/>
      <c r="AO310" s="51"/>
      <c r="AP310" s="51"/>
    </row>
    <row r="311" spans="1:42" ht="15.75" customHeight="1" x14ac:dyDescent="0.35">
      <c r="A311" s="51"/>
      <c r="B311" s="51"/>
      <c r="C311" s="51"/>
      <c r="D311" s="51"/>
      <c r="E311" s="51"/>
      <c r="F311" s="51"/>
      <c r="G311" s="51"/>
      <c r="H311" s="51"/>
      <c r="I311" s="61"/>
      <c r="J311" s="51"/>
      <c r="K311" s="51"/>
      <c r="L311" s="51"/>
      <c r="M311" s="51"/>
      <c r="N311" s="51"/>
      <c r="AO311" s="51"/>
      <c r="AP311" s="51"/>
    </row>
    <row r="312" spans="1:42" ht="15.75" customHeight="1" x14ac:dyDescent="0.35">
      <c r="A312" s="51"/>
      <c r="B312" s="51"/>
      <c r="C312" s="51"/>
      <c r="D312" s="51"/>
      <c r="E312" s="51"/>
      <c r="F312" s="51"/>
      <c r="G312" s="51"/>
      <c r="H312" s="51"/>
      <c r="I312" s="61"/>
      <c r="J312" s="51"/>
      <c r="K312" s="51"/>
      <c r="L312" s="51"/>
      <c r="M312" s="51"/>
      <c r="N312" s="51"/>
      <c r="AO312" s="51"/>
      <c r="AP312" s="51"/>
    </row>
    <row r="313" spans="1:42" ht="15.75" customHeight="1" x14ac:dyDescent="0.35">
      <c r="A313" s="51"/>
      <c r="B313" s="51"/>
      <c r="C313" s="51"/>
      <c r="D313" s="51"/>
      <c r="E313" s="51"/>
      <c r="F313" s="51"/>
      <c r="G313" s="51"/>
      <c r="H313" s="51"/>
      <c r="I313" s="61"/>
      <c r="J313" s="51"/>
      <c r="K313" s="51"/>
      <c r="L313" s="51"/>
      <c r="M313" s="51"/>
      <c r="N313" s="51"/>
      <c r="AO313" s="51"/>
      <c r="AP313" s="51"/>
    </row>
    <row r="314" spans="1:42" ht="15.75" customHeight="1" x14ac:dyDescent="0.35">
      <c r="A314" s="51"/>
      <c r="B314" s="51"/>
      <c r="C314" s="51"/>
      <c r="D314" s="51"/>
      <c r="E314" s="51"/>
      <c r="F314" s="51"/>
      <c r="G314" s="51"/>
      <c r="H314" s="51"/>
      <c r="I314" s="61"/>
      <c r="J314" s="51"/>
      <c r="K314" s="51"/>
      <c r="L314" s="51"/>
      <c r="M314" s="51"/>
      <c r="N314" s="51"/>
      <c r="AO314" s="51"/>
      <c r="AP314" s="51"/>
    </row>
    <row r="315" spans="1:42" ht="15.75" customHeight="1" x14ac:dyDescent="0.35">
      <c r="A315" s="51"/>
      <c r="B315" s="51"/>
      <c r="C315" s="51"/>
      <c r="D315" s="51"/>
      <c r="E315" s="51"/>
      <c r="F315" s="51"/>
      <c r="G315" s="51"/>
      <c r="H315" s="51"/>
      <c r="I315" s="61"/>
      <c r="J315" s="51"/>
      <c r="K315" s="51"/>
      <c r="L315" s="51"/>
      <c r="M315" s="51"/>
      <c r="N315" s="51"/>
      <c r="AO315" s="51"/>
      <c r="AP315" s="51"/>
    </row>
    <row r="316" spans="1:42" ht="15.75" customHeight="1" x14ac:dyDescent="0.35">
      <c r="A316" s="51"/>
      <c r="B316" s="51"/>
      <c r="C316" s="51"/>
      <c r="D316" s="51"/>
      <c r="E316" s="51"/>
      <c r="F316" s="51"/>
      <c r="G316" s="51"/>
      <c r="H316" s="51"/>
      <c r="I316" s="61"/>
      <c r="J316" s="51"/>
      <c r="K316" s="51"/>
      <c r="L316" s="51"/>
      <c r="M316" s="51"/>
      <c r="N316" s="51"/>
      <c r="AO316" s="51"/>
      <c r="AP316" s="51"/>
    </row>
    <row r="317" spans="1:42" ht="15.75" customHeight="1" x14ac:dyDescent="0.35">
      <c r="A317" s="51"/>
      <c r="B317" s="51"/>
      <c r="C317" s="51"/>
      <c r="D317" s="51"/>
      <c r="E317" s="51"/>
      <c r="F317" s="51"/>
      <c r="G317" s="51"/>
      <c r="H317" s="51"/>
      <c r="I317" s="61"/>
      <c r="J317" s="51"/>
      <c r="K317" s="51"/>
      <c r="L317" s="51"/>
      <c r="M317" s="51"/>
      <c r="N317" s="51"/>
      <c r="AO317" s="51"/>
      <c r="AP317" s="51"/>
    </row>
    <row r="318" spans="1:42" ht="15.75" customHeight="1" x14ac:dyDescent="0.35">
      <c r="A318" s="51"/>
      <c r="B318" s="51"/>
      <c r="C318" s="51"/>
      <c r="D318" s="51"/>
      <c r="E318" s="51"/>
      <c r="F318" s="51"/>
      <c r="G318" s="51"/>
      <c r="H318" s="51"/>
      <c r="I318" s="61"/>
      <c r="J318" s="51"/>
      <c r="K318" s="51"/>
      <c r="L318" s="51"/>
      <c r="M318" s="51"/>
      <c r="N318" s="51"/>
      <c r="AO318" s="51"/>
      <c r="AP318" s="51"/>
    </row>
    <row r="319" spans="1:42" ht="15.75" customHeight="1" x14ac:dyDescent="0.35">
      <c r="A319" s="51"/>
      <c r="B319" s="51"/>
      <c r="C319" s="51"/>
      <c r="D319" s="51"/>
      <c r="E319" s="51"/>
      <c r="F319" s="51"/>
      <c r="G319" s="51"/>
      <c r="H319" s="51"/>
      <c r="I319" s="61"/>
      <c r="J319" s="51"/>
      <c r="K319" s="51"/>
      <c r="L319" s="51"/>
      <c r="M319" s="51"/>
      <c r="N319" s="51"/>
      <c r="AO319" s="51"/>
      <c r="AP319" s="51"/>
    </row>
    <row r="320" spans="1:42" ht="15.75" customHeight="1" x14ac:dyDescent="0.35">
      <c r="A320" s="51"/>
      <c r="B320" s="51"/>
      <c r="C320" s="51"/>
      <c r="D320" s="51"/>
      <c r="E320" s="51"/>
      <c r="F320" s="51"/>
      <c r="G320" s="51"/>
      <c r="H320" s="51"/>
      <c r="I320" s="61"/>
      <c r="J320" s="51"/>
      <c r="K320" s="51"/>
      <c r="L320" s="51"/>
      <c r="M320" s="51"/>
      <c r="N320" s="51"/>
      <c r="AO320" s="51"/>
      <c r="AP320" s="51"/>
    </row>
    <row r="321" spans="1:42" ht="15.75" customHeight="1" x14ac:dyDescent="0.35">
      <c r="A321" s="51"/>
      <c r="B321" s="51"/>
      <c r="C321" s="51"/>
      <c r="D321" s="51"/>
      <c r="E321" s="51"/>
      <c r="F321" s="51"/>
      <c r="G321" s="51"/>
      <c r="H321" s="51"/>
      <c r="I321" s="61"/>
      <c r="J321" s="51"/>
      <c r="K321" s="51"/>
      <c r="L321" s="51"/>
      <c r="M321" s="51"/>
      <c r="N321" s="51"/>
      <c r="AO321" s="51"/>
      <c r="AP321" s="51"/>
    </row>
    <row r="322" spans="1:42" ht="15.75" customHeight="1" x14ac:dyDescent="0.35">
      <c r="A322" s="51"/>
      <c r="B322" s="51"/>
      <c r="C322" s="51"/>
      <c r="D322" s="51"/>
      <c r="E322" s="51"/>
      <c r="F322" s="51"/>
      <c r="G322" s="51"/>
      <c r="H322" s="51"/>
      <c r="I322" s="61"/>
      <c r="J322" s="51"/>
      <c r="K322" s="51"/>
      <c r="L322" s="51"/>
      <c r="M322" s="51"/>
      <c r="N322" s="51"/>
      <c r="AO322" s="51"/>
      <c r="AP322" s="51"/>
    </row>
    <row r="323" spans="1:42" ht="15.75" customHeight="1" x14ac:dyDescent="0.35">
      <c r="A323" s="51"/>
      <c r="B323" s="51"/>
      <c r="C323" s="51"/>
      <c r="D323" s="51"/>
      <c r="E323" s="51"/>
      <c r="F323" s="51"/>
      <c r="G323" s="51"/>
      <c r="H323" s="51"/>
      <c r="I323" s="61"/>
      <c r="J323" s="51"/>
      <c r="K323" s="51"/>
      <c r="L323" s="51"/>
      <c r="M323" s="51"/>
      <c r="N323" s="51"/>
      <c r="AO323" s="51"/>
      <c r="AP323" s="51"/>
    </row>
    <row r="324" spans="1:42" ht="15.75" customHeight="1" x14ac:dyDescent="0.35">
      <c r="A324" s="51"/>
      <c r="B324" s="51"/>
      <c r="C324" s="51"/>
      <c r="D324" s="51"/>
      <c r="E324" s="51"/>
      <c r="F324" s="51"/>
      <c r="G324" s="51"/>
      <c r="H324" s="51"/>
      <c r="I324" s="61"/>
      <c r="J324" s="51"/>
      <c r="K324" s="51"/>
      <c r="L324" s="51"/>
      <c r="M324" s="51"/>
      <c r="N324" s="51"/>
      <c r="AO324" s="51"/>
      <c r="AP324" s="51"/>
    </row>
    <row r="325" spans="1:42" ht="15.75" customHeight="1" x14ac:dyDescent="0.35">
      <c r="A325" s="51"/>
      <c r="B325" s="51"/>
      <c r="C325" s="51"/>
      <c r="D325" s="51"/>
      <c r="E325" s="51"/>
      <c r="F325" s="51"/>
      <c r="G325" s="51"/>
      <c r="H325" s="51"/>
      <c r="I325" s="61"/>
      <c r="J325" s="51"/>
      <c r="K325" s="51"/>
      <c r="L325" s="51"/>
      <c r="M325" s="51"/>
      <c r="N325" s="51"/>
      <c r="AO325" s="51"/>
      <c r="AP325" s="51"/>
    </row>
    <row r="326" spans="1:42" ht="15.75" customHeight="1" x14ac:dyDescent="0.35">
      <c r="A326" s="51"/>
      <c r="B326" s="51"/>
      <c r="C326" s="51"/>
      <c r="D326" s="51"/>
      <c r="E326" s="51"/>
      <c r="F326" s="51"/>
      <c r="G326" s="51"/>
      <c r="H326" s="51"/>
      <c r="I326" s="61"/>
      <c r="J326" s="51"/>
      <c r="K326" s="51"/>
      <c r="L326" s="51"/>
      <c r="M326" s="51"/>
      <c r="N326" s="51"/>
      <c r="AO326" s="51"/>
      <c r="AP326" s="51"/>
    </row>
    <row r="327" spans="1:42" ht="15.75" customHeight="1" x14ac:dyDescent="0.35">
      <c r="A327" s="51"/>
      <c r="B327" s="51"/>
      <c r="C327" s="51"/>
      <c r="D327" s="51"/>
      <c r="E327" s="51"/>
      <c r="F327" s="51"/>
      <c r="G327" s="51"/>
      <c r="H327" s="51"/>
      <c r="I327" s="61"/>
      <c r="J327" s="51"/>
      <c r="K327" s="51"/>
      <c r="L327" s="51"/>
      <c r="M327" s="51"/>
      <c r="N327" s="51"/>
      <c r="AO327" s="51"/>
      <c r="AP327" s="51"/>
    </row>
    <row r="328" spans="1:42" ht="15.75" customHeight="1" x14ac:dyDescent="0.35">
      <c r="A328" s="51"/>
      <c r="B328" s="51"/>
      <c r="C328" s="51"/>
      <c r="D328" s="51"/>
      <c r="E328" s="51"/>
      <c r="F328" s="51"/>
      <c r="G328" s="51"/>
      <c r="H328" s="51"/>
      <c r="I328" s="61"/>
      <c r="J328" s="51"/>
      <c r="K328" s="51"/>
      <c r="L328" s="51"/>
      <c r="M328" s="51"/>
      <c r="N328" s="51"/>
      <c r="AO328" s="51"/>
      <c r="AP328" s="51"/>
    </row>
    <row r="329" spans="1:42" ht="15.75" customHeight="1" x14ac:dyDescent="0.35">
      <c r="A329" s="51"/>
      <c r="B329" s="51"/>
      <c r="C329" s="51"/>
      <c r="D329" s="51"/>
      <c r="E329" s="51"/>
      <c r="F329" s="51"/>
      <c r="G329" s="51"/>
      <c r="H329" s="51"/>
      <c r="I329" s="61"/>
      <c r="J329" s="51"/>
      <c r="K329" s="51"/>
      <c r="L329" s="51"/>
      <c r="M329" s="51"/>
      <c r="N329" s="51"/>
      <c r="AO329" s="51"/>
      <c r="AP329" s="51"/>
    </row>
    <row r="330" spans="1:42" ht="15.75" customHeight="1" x14ac:dyDescent="0.35">
      <c r="A330" s="51"/>
      <c r="B330" s="51"/>
      <c r="C330" s="51"/>
      <c r="D330" s="51"/>
      <c r="E330" s="51"/>
      <c r="F330" s="51"/>
      <c r="G330" s="51"/>
      <c r="H330" s="51"/>
      <c r="I330" s="61"/>
      <c r="J330" s="51"/>
      <c r="K330" s="51"/>
      <c r="L330" s="51"/>
      <c r="M330" s="51"/>
      <c r="N330" s="51"/>
      <c r="AO330" s="51"/>
      <c r="AP330" s="51"/>
    </row>
    <row r="331" spans="1:42" ht="15.75" customHeight="1" x14ac:dyDescent="0.35">
      <c r="A331" s="51"/>
      <c r="B331" s="51"/>
      <c r="C331" s="51"/>
      <c r="D331" s="51"/>
      <c r="E331" s="51"/>
      <c r="F331" s="51"/>
      <c r="G331" s="51"/>
      <c r="H331" s="51"/>
      <c r="I331" s="61"/>
      <c r="J331" s="51"/>
      <c r="K331" s="51"/>
      <c r="L331" s="51"/>
      <c r="M331" s="51"/>
      <c r="N331" s="51"/>
      <c r="AO331" s="51"/>
      <c r="AP331" s="51"/>
    </row>
    <row r="332" spans="1:42" ht="15.75" customHeight="1" x14ac:dyDescent="0.35">
      <c r="A332" s="51"/>
      <c r="B332" s="51"/>
      <c r="C332" s="51"/>
      <c r="D332" s="51"/>
      <c r="E332" s="51"/>
      <c r="F332" s="51"/>
      <c r="G332" s="51"/>
      <c r="H332" s="51"/>
      <c r="I332" s="61"/>
      <c r="J332" s="51"/>
      <c r="K332" s="51"/>
      <c r="L332" s="51"/>
      <c r="M332" s="51"/>
      <c r="N332" s="51"/>
      <c r="AO332" s="51"/>
      <c r="AP332" s="51"/>
    </row>
    <row r="333" spans="1:42" ht="15.75" customHeight="1" x14ac:dyDescent="0.35">
      <c r="A333" s="51"/>
      <c r="B333" s="51"/>
      <c r="C333" s="51"/>
      <c r="D333" s="51"/>
      <c r="E333" s="51"/>
      <c r="F333" s="51"/>
      <c r="G333" s="51"/>
      <c r="H333" s="51"/>
      <c r="I333" s="61"/>
      <c r="J333" s="51"/>
      <c r="K333" s="51"/>
      <c r="L333" s="51"/>
      <c r="M333" s="51"/>
      <c r="N333" s="51"/>
      <c r="AO333" s="51"/>
      <c r="AP333" s="51"/>
    </row>
    <row r="334" spans="1:42" ht="15.75" customHeight="1" x14ac:dyDescent="0.35">
      <c r="A334" s="51"/>
      <c r="B334" s="51"/>
      <c r="C334" s="51"/>
      <c r="D334" s="51"/>
      <c r="E334" s="51"/>
      <c r="F334" s="51"/>
      <c r="G334" s="51"/>
      <c r="H334" s="51"/>
      <c r="I334" s="61"/>
      <c r="J334" s="51"/>
      <c r="K334" s="51"/>
      <c r="L334" s="51"/>
      <c r="M334" s="51"/>
      <c r="N334" s="51"/>
      <c r="AO334" s="51"/>
      <c r="AP334" s="51"/>
    </row>
    <row r="335" spans="1:42" ht="15.75" customHeight="1" x14ac:dyDescent="0.35">
      <c r="A335" s="51"/>
      <c r="B335" s="51"/>
      <c r="C335" s="51"/>
      <c r="D335" s="51"/>
      <c r="E335" s="51"/>
      <c r="F335" s="51"/>
      <c r="G335" s="51"/>
      <c r="H335" s="51"/>
      <c r="I335" s="61"/>
      <c r="J335" s="51"/>
      <c r="K335" s="51"/>
      <c r="L335" s="51"/>
      <c r="M335" s="51"/>
      <c r="N335" s="51"/>
      <c r="AO335" s="51"/>
      <c r="AP335" s="51"/>
    </row>
    <row r="336" spans="1:42" ht="15.75" customHeight="1" x14ac:dyDescent="0.35">
      <c r="A336" s="51"/>
      <c r="B336" s="51"/>
      <c r="C336" s="51"/>
      <c r="D336" s="51"/>
      <c r="E336" s="51"/>
      <c r="F336" s="51"/>
      <c r="G336" s="51"/>
      <c r="H336" s="51"/>
      <c r="I336" s="61"/>
      <c r="J336" s="51"/>
      <c r="K336" s="51"/>
      <c r="L336" s="51"/>
      <c r="M336" s="51"/>
      <c r="N336" s="51"/>
      <c r="AO336" s="51"/>
      <c r="AP336" s="51"/>
    </row>
    <row r="337" spans="1:42" ht="15.75" customHeight="1" x14ac:dyDescent="0.35">
      <c r="A337" s="51"/>
      <c r="B337" s="51"/>
      <c r="C337" s="51"/>
      <c r="D337" s="51"/>
      <c r="E337" s="51"/>
      <c r="F337" s="51"/>
      <c r="G337" s="51"/>
      <c r="H337" s="51"/>
      <c r="I337" s="61"/>
      <c r="J337" s="51"/>
      <c r="K337" s="51"/>
      <c r="L337" s="51"/>
      <c r="M337" s="51"/>
      <c r="N337" s="51"/>
      <c r="AO337" s="51"/>
      <c r="AP337" s="51"/>
    </row>
    <row r="338" spans="1:42" ht="15.75" customHeight="1" x14ac:dyDescent="0.35">
      <c r="A338" s="51"/>
      <c r="B338" s="51"/>
      <c r="C338" s="51"/>
      <c r="D338" s="51"/>
      <c r="E338" s="51"/>
      <c r="F338" s="51"/>
      <c r="G338" s="51"/>
      <c r="H338" s="51"/>
      <c r="I338" s="61"/>
      <c r="J338" s="51"/>
      <c r="K338" s="51"/>
      <c r="L338" s="51"/>
      <c r="M338" s="51"/>
      <c r="N338" s="51"/>
      <c r="AO338" s="51"/>
      <c r="AP338" s="51"/>
    </row>
    <row r="339" spans="1:42" ht="15.75" customHeight="1" x14ac:dyDescent="0.35">
      <c r="A339" s="51"/>
      <c r="B339" s="51"/>
      <c r="C339" s="51"/>
      <c r="D339" s="51"/>
      <c r="E339" s="51"/>
      <c r="F339" s="51"/>
      <c r="G339" s="51"/>
      <c r="H339" s="51"/>
      <c r="I339" s="61"/>
      <c r="J339" s="51"/>
      <c r="K339" s="51"/>
      <c r="L339" s="51"/>
      <c r="M339" s="51"/>
      <c r="N339" s="51"/>
      <c r="AO339" s="51"/>
      <c r="AP339" s="51"/>
    </row>
    <row r="340" spans="1:42" ht="15.75" customHeight="1" x14ac:dyDescent="0.35">
      <c r="A340" s="51"/>
      <c r="B340" s="51"/>
      <c r="C340" s="51"/>
      <c r="D340" s="51"/>
      <c r="E340" s="51"/>
      <c r="F340" s="51"/>
      <c r="G340" s="51"/>
      <c r="H340" s="51"/>
      <c r="I340" s="61"/>
      <c r="J340" s="51"/>
      <c r="K340" s="51"/>
      <c r="L340" s="51"/>
      <c r="M340" s="51"/>
      <c r="N340" s="51"/>
      <c r="AO340" s="51"/>
      <c r="AP340" s="51"/>
    </row>
    <row r="341" spans="1:42" ht="15.75" customHeight="1" x14ac:dyDescent="0.35">
      <c r="A341" s="51"/>
      <c r="B341" s="51"/>
      <c r="C341" s="51"/>
      <c r="D341" s="51"/>
      <c r="E341" s="51"/>
      <c r="F341" s="51"/>
      <c r="G341" s="51"/>
      <c r="H341" s="51"/>
      <c r="I341" s="61"/>
      <c r="J341" s="51"/>
      <c r="K341" s="51"/>
      <c r="L341" s="51"/>
      <c r="M341" s="51"/>
      <c r="N341" s="51"/>
      <c r="AO341" s="51"/>
      <c r="AP341" s="51"/>
    </row>
    <row r="342" spans="1:42" ht="15.75" customHeight="1" x14ac:dyDescent="0.35">
      <c r="A342" s="51"/>
      <c r="B342" s="51"/>
      <c r="C342" s="51"/>
      <c r="D342" s="51"/>
      <c r="E342" s="51"/>
      <c r="F342" s="51"/>
      <c r="G342" s="51"/>
      <c r="H342" s="51"/>
      <c r="I342" s="61"/>
      <c r="J342" s="51"/>
      <c r="K342" s="51"/>
      <c r="L342" s="51"/>
      <c r="M342" s="51"/>
      <c r="N342" s="51"/>
      <c r="AO342" s="51"/>
      <c r="AP342" s="51"/>
    </row>
    <row r="343" spans="1:42" ht="15.75" customHeight="1" x14ac:dyDescent="0.35">
      <c r="A343" s="51"/>
      <c r="B343" s="51"/>
      <c r="C343" s="51"/>
      <c r="D343" s="51"/>
      <c r="E343" s="51"/>
      <c r="F343" s="51"/>
      <c r="G343" s="51"/>
      <c r="H343" s="51"/>
      <c r="I343" s="61"/>
      <c r="J343" s="51"/>
      <c r="K343" s="51"/>
      <c r="L343" s="51"/>
      <c r="M343" s="51"/>
      <c r="N343" s="51"/>
      <c r="AO343" s="51"/>
      <c r="AP343" s="51"/>
    </row>
    <row r="344" spans="1:42" ht="15.75" customHeight="1" x14ac:dyDescent="0.35">
      <c r="A344" s="51"/>
      <c r="B344" s="51"/>
      <c r="C344" s="51"/>
      <c r="D344" s="51"/>
      <c r="E344" s="51"/>
      <c r="F344" s="51"/>
      <c r="G344" s="51"/>
      <c r="H344" s="51"/>
      <c r="I344" s="61"/>
      <c r="J344" s="51"/>
      <c r="K344" s="51"/>
      <c r="L344" s="51"/>
      <c r="M344" s="51"/>
      <c r="N344" s="51"/>
      <c r="AO344" s="51"/>
      <c r="AP344" s="51"/>
    </row>
    <row r="345" spans="1:42" ht="15.75" customHeight="1" x14ac:dyDescent="0.35">
      <c r="A345" s="51"/>
      <c r="B345" s="51"/>
      <c r="C345" s="51"/>
      <c r="D345" s="51"/>
      <c r="E345" s="51"/>
      <c r="F345" s="51"/>
      <c r="G345" s="51"/>
      <c r="H345" s="51"/>
      <c r="I345" s="61"/>
      <c r="J345" s="51"/>
      <c r="K345" s="51"/>
      <c r="L345" s="51"/>
      <c r="M345" s="51"/>
      <c r="N345" s="51"/>
      <c r="AO345" s="51"/>
      <c r="AP345" s="51"/>
    </row>
    <row r="346" spans="1:42" ht="15.75" customHeight="1" x14ac:dyDescent="0.35">
      <c r="A346" s="51"/>
      <c r="B346" s="51"/>
      <c r="C346" s="51"/>
      <c r="D346" s="51"/>
      <c r="E346" s="51"/>
      <c r="F346" s="51"/>
      <c r="G346" s="51"/>
      <c r="H346" s="51"/>
      <c r="I346" s="61"/>
      <c r="J346" s="51"/>
      <c r="K346" s="51"/>
      <c r="L346" s="51"/>
      <c r="M346" s="51"/>
      <c r="N346" s="51"/>
      <c r="AO346" s="51"/>
      <c r="AP346" s="51"/>
    </row>
    <row r="347" spans="1:42" ht="15.75" customHeight="1" x14ac:dyDescent="0.35">
      <c r="A347" s="51"/>
      <c r="B347" s="51"/>
      <c r="C347" s="51"/>
      <c r="D347" s="51"/>
      <c r="E347" s="51"/>
      <c r="F347" s="51"/>
      <c r="G347" s="51"/>
      <c r="H347" s="51"/>
      <c r="I347" s="61"/>
      <c r="J347" s="51"/>
      <c r="K347" s="51"/>
      <c r="L347" s="51"/>
      <c r="M347" s="51"/>
      <c r="N347" s="51"/>
      <c r="AO347" s="51"/>
      <c r="AP347" s="51"/>
    </row>
    <row r="348" spans="1:42" ht="15.75" customHeight="1" x14ac:dyDescent="0.35">
      <c r="A348" s="51"/>
      <c r="B348" s="51"/>
      <c r="C348" s="51"/>
      <c r="D348" s="51"/>
      <c r="E348" s="51"/>
      <c r="F348" s="51"/>
      <c r="G348" s="51"/>
      <c r="H348" s="51"/>
      <c r="I348" s="61"/>
      <c r="J348" s="51"/>
      <c r="K348" s="51"/>
      <c r="L348" s="51"/>
      <c r="M348" s="51"/>
      <c r="N348" s="51"/>
      <c r="AO348" s="51"/>
      <c r="AP348" s="51"/>
    </row>
    <row r="349" spans="1:42" ht="15.75" customHeight="1" x14ac:dyDescent="0.35">
      <c r="A349" s="51"/>
      <c r="B349" s="51"/>
      <c r="C349" s="51"/>
      <c r="D349" s="51"/>
      <c r="E349" s="51"/>
      <c r="F349" s="51"/>
      <c r="G349" s="51"/>
      <c r="H349" s="51"/>
      <c r="I349" s="61"/>
      <c r="J349" s="51"/>
      <c r="K349" s="51"/>
      <c r="L349" s="51"/>
      <c r="M349" s="51"/>
      <c r="N349" s="51"/>
      <c r="AO349" s="51"/>
      <c r="AP349" s="51"/>
    </row>
    <row r="350" spans="1:42" ht="15.75" customHeight="1" x14ac:dyDescent="0.35">
      <c r="A350" s="51"/>
      <c r="B350" s="51"/>
      <c r="C350" s="51"/>
      <c r="D350" s="51"/>
      <c r="E350" s="51"/>
      <c r="F350" s="51"/>
      <c r="G350" s="51"/>
      <c r="H350" s="51"/>
      <c r="I350" s="61"/>
      <c r="J350" s="51"/>
      <c r="K350" s="51"/>
      <c r="L350" s="51"/>
      <c r="M350" s="51"/>
      <c r="N350" s="51"/>
      <c r="AO350" s="51"/>
      <c r="AP350" s="51"/>
    </row>
    <row r="351" spans="1:42" ht="15.75" customHeight="1" x14ac:dyDescent="0.35">
      <c r="A351" s="51"/>
      <c r="B351" s="51"/>
      <c r="C351" s="51"/>
      <c r="D351" s="51"/>
      <c r="E351" s="51"/>
      <c r="F351" s="51"/>
      <c r="G351" s="51"/>
      <c r="H351" s="51"/>
      <c r="I351" s="61"/>
      <c r="J351" s="51"/>
      <c r="K351" s="51"/>
      <c r="L351" s="51"/>
      <c r="M351" s="51"/>
      <c r="N351" s="51"/>
      <c r="AO351" s="51"/>
      <c r="AP351" s="51"/>
    </row>
    <row r="352" spans="1:42" ht="15.75" customHeight="1" x14ac:dyDescent="0.35">
      <c r="A352" s="51"/>
      <c r="B352" s="51"/>
      <c r="C352" s="51"/>
      <c r="D352" s="51"/>
      <c r="E352" s="51"/>
      <c r="F352" s="51"/>
      <c r="G352" s="51"/>
      <c r="H352" s="51"/>
      <c r="I352" s="61"/>
      <c r="J352" s="51"/>
      <c r="K352" s="51"/>
      <c r="L352" s="51"/>
      <c r="M352" s="51"/>
      <c r="N352" s="51"/>
      <c r="AO352" s="51"/>
      <c r="AP352" s="51"/>
    </row>
    <row r="353" spans="1:42" ht="15.75" customHeight="1" x14ac:dyDescent="0.35">
      <c r="A353" s="51"/>
      <c r="B353" s="51"/>
      <c r="C353" s="51"/>
      <c r="D353" s="51"/>
      <c r="E353" s="51"/>
      <c r="F353" s="51"/>
      <c r="G353" s="51"/>
      <c r="H353" s="51"/>
      <c r="I353" s="61"/>
      <c r="J353" s="51"/>
      <c r="K353" s="51"/>
      <c r="L353" s="51"/>
      <c r="M353" s="51"/>
      <c r="N353" s="51"/>
      <c r="AO353" s="51"/>
      <c r="AP353" s="51"/>
    </row>
    <row r="354" spans="1:42" ht="15.75" customHeight="1" x14ac:dyDescent="0.35">
      <c r="A354" s="51"/>
      <c r="B354" s="51"/>
      <c r="C354" s="51"/>
      <c r="D354" s="51"/>
      <c r="E354" s="51"/>
      <c r="F354" s="51"/>
      <c r="G354" s="51"/>
      <c r="H354" s="51"/>
      <c r="I354" s="61"/>
      <c r="J354" s="51"/>
      <c r="K354" s="51"/>
      <c r="L354" s="51"/>
      <c r="M354" s="51"/>
      <c r="N354" s="51"/>
      <c r="AO354" s="51"/>
      <c r="AP354" s="51"/>
    </row>
    <row r="355" spans="1:42" ht="15.75" customHeight="1" x14ac:dyDescent="0.35">
      <c r="A355" s="51"/>
      <c r="B355" s="51"/>
      <c r="C355" s="51"/>
      <c r="D355" s="51"/>
      <c r="E355" s="51"/>
      <c r="F355" s="51"/>
      <c r="G355" s="51"/>
      <c r="H355" s="51"/>
      <c r="I355" s="61"/>
      <c r="J355" s="51"/>
      <c r="K355" s="51"/>
      <c r="L355" s="51"/>
      <c r="M355" s="51"/>
      <c r="N355" s="51"/>
      <c r="AO355" s="51"/>
      <c r="AP355" s="51"/>
    </row>
    <row r="356" spans="1:42" ht="15.75" customHeight="1" x14ac:dyDescent="0.35">
      <c r="A356" s="51"/>
      <c r="B356" s="51"/>
      <c r="C356" s="51"/>
      <c r="D356" s="51"/>
      <c r="E356" s="51"/>
      <c r="F356" s="51"/>
      <c r="G356" s="51"/>
      <c r="H356" s="51"/>
      <c r="I356" s="61"/>
      <c r="J356" s="51"/>
      <c r="K356" s="51"/>
      <c r="L356" s="51"/>
      <c r="M356" s="51"/>
      <c r="N356" s="51"/>
      <c r="AO356" s="51"/>
      <c r="AP356" s="51"/>
    </row>
    <row r="357" spans="1:42" ht="15.75" customHeight="1" x14ac:dyDescent="0.35">
      <c r="A357" s="51"/>
      <c r="B357" s="51"/>
      <c r="C357" s="51"/>
      <c r="D357" s="51"/>
      <c r="E357" s="51"/>
      <c r="F357" s="51"/>
      <c r="G357" s="51"/>
      <c r="H357" s="51"/>
      <c r="I357" s="61"/>
      <c r="J357" s="51"/>
      <c r="K357" s="51"/>
      <c r="L357" s="51"/>
      <c r="M357" s="51"/>
      <c r="N357" s="51"/>
      <c r="AO357" s="51"/>
      <c r="AP357" s="51"/>
    </row>
    <row r="358" spans="1:42" ht="15.75" customHeight="1" x14ac:dyDescent="0.35">
      <c r="A358" s="51"/>
      <c r="B358" s="51"/>
      <c r="C358" s="51"/>
      <c r="D358" s="51"/>
      <c r="E358" s="51"/>
      <c r="F358" s="51"/>
      <c r="G358" s="51"/>
      <c r="H358" s="51"/>
      <c r="I358" s="61"/>
      <c r="J358" s="51"/>
      <c r="K358" s="51"/>
      <c r="L358" s="51"/>
      <c r="M358" s="51"/>
      <c r="N358" s="51"/>
      <c r="AO358" s="51"/>
      <c r="AP358" s="51"/>
    </row>
    <row r="359" spans="1:42" ht="15.75" customHeight="1" x14ac:dyDescent="0.35">
      <c r="A359" s="51"/>
      <c r="B359" s="51"/>
      <c r="C359" s="51"/>
      <c r="D359" s="51"/>
      <c r="E359" s="51"/>
      <c r="F359" s="51"/>
      <c r="G359" s="51"/>
      <c r="H359" s="51"/>
      <c r="I359" s="61"/>
      <c r="J359" s="51"/>
      <c r="K359" s="51"/>
      <c r="L359" s="51"/>
      <c r="M359" s="51"/>
      <c r="N359" s="51"/>
      <c r="AO359" s="51"/>
      <c r="AP359" s="51"/>
    </row>
    <row r="360" spans="1:42" ht="15.75" customHeight="1" x14ac:dyDescent="0.35">
      <c r="A360" s="51"/>
      <c r="B360" s="51"/>
      <c r="C360" s="51"/>
      <c r="D360" s="51"/>
      <c r="E360" s="51"/>
      <c r="F360" s="51"/>
      <c r="G360" s="51"/>
      <c r="H360" s="51"/>
      <c r="I360" s="61"/>
      <c r="J360" s="51"/>
      <c r="K360" s="51"/>
      <c r="L360" s="51"/>
      <c r="M360" s="51"/>
      <c r="N360" s="51"/>
      <c r="AO360" s="51"/>
      <c r="AP360" s="51"/>
    </row>
    <row r="361" spans="1:42" ht="15.75" customHeight="1" x14ac:dyDescent="0.35">
      <c r="A361" s="51"/>
      <c r="B361" s="51"/>
      <c r="C361" s="51"/>
      <c r="D361" s="51"/>
      <c r="E361" s="51"/>
      <c r="F361" s="51"/>
      <c r="G361" s="51"/>
      <c r="H361" s="51"/>
      <c r="I361" s="61"/>
      <c r="J361" s="51"/>
      <c r="K361" s="51"/>
      <c r="L361" s="51"/>
      <c r="M361" s="51"/>
      <c r="N361" s="51"/>
      <c r="AO361" s="51"/>
      <c r="AP361" s="51"/>
    </row>
    <row r="362" spans="1:42" ht="15.75" customHeight="1" x14ac:dyDescent="0.35">
      <c r="A362" s="51"/>
      <c r="B362" s="51"/>
      <c r="C362" s="51"/>
      <c r="D362" s="51"/>
      <c r="E362" s="51"/>
      <c r="F362" s="51"/>
      <c r="G362" s="51"/>
      <c r="H362" s="51"/>
      <c r="I362" s="61"/>
      <c r="J362" s="51"/>
      <c r="K362" s="51"/>
      <c r="L362" s="51"/>
      <c r="M362" s="51"/>
      <c r="N362" s="51"/>
      <c r="AO362" s="51"/>
      <c r="AP362" s="51"/>
    </row>
    <row r="363" spans="1:42" ht="15.75" customHeight="1" x14ac:dyDescent="0.35">
      <c r="A363" s="51"/>
      <c r="B363" s="51"/>
      <c r="C363" s="51"/>
      <c r="D363" s="51"/>
      <c r="E363" s="51"/>
      <c r="F363" s="51"/>
      <c r="G363" s="51"/>
      <c r="H363" s="51"/>
      <c r="I363" s="61"/>
      <c r="J363" s="51"/>
      <c r="K363" s="51"/>
      <c r="L363" s="51"/>
      <c r="M363" s="51"/>
      <c r="N363" s="51"/>
      <c r="AO363" s="51"/>
      <c r="AP363" s="51"/>
    </row>
    <row r="364" spans="1:42" ht="15.75" customHeight="1" x14ac:dyDescent="0.35">
      <c r="A364" s="51"/>
      <c r="B364" s="51"/>
      <c r="C364" s="51"/>
      <c r="D364" s="51"/>
      <c r="E364" s="51"/>
      <c r="F364" s="51"/>
      <c r="G364" s="51"/>
      <c r="H364" s="51"/>
      <c r="I364" s="61"/>
      <c r="J364" s="51"/>
      <c r="K364" s="51"/>
      <c r="L364" s="51"/>
      <c r="M364" s="51"/>
      <c r="N364" s="51"/>
      <c r="AO364" s="51"/>
      <c r="AP364" s="51"/>
    </row>
    <row r="365" spans="1:42" ht="15.75" customHeight="1" x14ac:dyDescent="0.35">
      <c r="A365" s="51"/>
      <c r="B365" s="51"/>
      <c r="C365" s="51"/>
      <c r="D365" s="51"/>
      <c r="E365" s="51"/>
      <c r="F365" s="51"/>
      <c r="G365" s="51"/>
      <c r="H365" s="51"/>
      <c r="I365" s="61"/>
      <c r="J365" s="51"/>
      <c r="K365" s="51"/>
      <c r="L365" s="51"/>
      <c r="M365" s="51"/>
      <c r="N365" s="51"/>
      <c r="AO365" s="51"/>
      <c r="AP365" s="51"/>
    </row>
    <row r="366" spans="1:42" ht="15.75" customHeight="1" x14ac:dyDescent="0.35">
      <c r="A366" s="51"/>
      <c r="B366" s="51"/>
      <c r="C366" s="51"/>
      <c r="D366" s="51"/>
      <c r="E366" s="51"/>
      <c r="F366" s="51"/>
      <c r="G366" s="51"/>
      <c r="H366" s="51"/>
      <c r="I366" s="61"/>
      <c r="J366" s="51"/>
      <c r="K366" s="51"/>
      <c r="L366" s="51"/>
      <c r="M366" s="51"/>
      <c r="N366" s="51"/>
      <c r="AO366" s="51"/>
      <c r="AP366" s="51"/>
    </row>
    <row r="367" spans="1:42" ht="15.75" customHeight="1" x14ac:dyDescent="0.35">
      <c r="A367" s="51"/>
      <c r="B367" s="51"/>
      <c r="C367" s="51"/>
      <c r="D367" s="51"/>
      <c r="E367" s="51"/>
      <c r="F367" s="51"/>
      <c r="G367" s="51"/>
      <c r="H367" s="51"/>
      <c r="I367" s="61"/>
      <c r="J367" s="51"/>
      <c r="K367" s="51"/>
      <c r="L367" s="51"/>
      <c r="M367" s="51"/>
      <c r="N367" s="51"/>
      <c r="AO367" s="51"/>
      <c r="AP367" s="51"/>
    </row>
    <row r="368" spans="1:42" ht="15.75" customHeight="1" x14ac:dyDescent="0.35">
      <c r="A368" s="51"/>
      <c r="B368" s="51"/>
      <c r="C368" s="51"/>
      <c r="D368" s="51"/>
      <c r="E368" s="51"/>
      <c r="F368" s="51"/>
      <c r="G368" s="51"/>
      <c r="H368" s="51"/>
      <c r="I368" s="61"/>
      <c r="J368" s="51"/>
      <c r="K368" s="51"/>
      <c r="L368" s="51"/>
      <c r="M368" s="51"/>
      <c r="N368" s="51"/>
      <c r="AO368" s="51"/>
      <c r="AP368" s="51"/>
    </row>
    <row r="369" spans="1:42" ht="15.75" customHeight="1" x14ac:dyDescent="0.35">
      <c r="A369" s="51"/>
      <c r="B369" s="51"/>
      <c r="C369" s="51"/>
      <c r="D369" s="51"/>
      <c r="E369" s="51"/>
      <c r="F369" s="51"/>
      <c r="G369" s="51"/>
      <c r="H369" s="51"/>
      <c r="I369" s="61"/>
      <c r="J369" s="51"/>
      <c r="K369" s="51"/>
      <c r="L369" s="51"/>
      <c r="M369" s="51"/>
      <c r="N369" s="51"/>
      <c r="AO369" s="51"/>
      <c r="AP369" s="51"/>
    </row>
    <row r="370" spans="1:42" ht="15.75" customHeight="1" x14ac:dyDescent="0.35">
      <c r="A370" s="51"/>
      <c r="B370" s="51"/>
      <c r="C370" s="51"/>
      <c r="D370" s="51"/>
      <c r="E370" s="51"/>
      <c r="F370" s="51"/>
      <c r="G370" s="51"/>
      <c r="H370" s="51"/>
      <c r="I370" s="61"/>
      <c r="J370" s="51"/>
      <c r="K370" s="51"/>
      <c r="L370" s="51"/>
      <c r="M370" s="51"/>
      <c r="N370" s="51"/>
      <c r="AO370" s="51"/>
      <c r="AP370" s="51"/>
    </row>
    <row r="371" spans="1:42" ht="15.75" customHeight="1" x14ac:dyDescent="0.35">
      <c r="A371" s="51"/>
      <c r="B371" s="51"/>
      <c r="C371" s="51"/>
      <c r="D371" s="51"/>
      <c r="E371" s="51"/>
      <c r="F371" s="51"/>
      <c r="G371" s="51"/>
      <c r="H371" s="51"/>
      <c r="I371" s="61"/>
      <c r="J371" s="51"/>
      <c r="K371" s="51"/>
      <c r="L371" s="51"/>
      <c r="M371" s="51"/>
      <c r="N371" s="51"/>
      <c r="AO371" s="51"/>
      <c r="AP371" s="51"/>
    </row>
    <row r="372" spans="1:42" ht="15.75" customHeight="1" x14ac:dyDescent="0.35">
      <c r="A372" s="51"/>
      <c r="B372" s="51"/>
      <c r="C372" s="51"/>
      <c r="D372" s="51"/>
      <c r="E372" s="51"/>
      <c r="F372" s="51"/>
      <c r="G372" s="51"/>
      <c r="H372" s="51"/>
      <c r="I372" s="61"/>
      <c r="J372" s="51"/>
      <c r="K372" s="51"/>
      <c r="L372" s="51"/>
      <c r="M372" s="51"/>
      <c r="N372" s="51"/>
      <c r="AO372" s="51"/>
      <c r="AP372" s="51"/>
    </row>
    <row r="373" spans="1:42" ht="15.75" customHeight="1" x14ac:dyDescent="0.35">
      <c r="A373" s="51"/>
      <c r="B373" s="51"/>
      <c r="C373" s="51"/>
      <c r="D373" s="51"/>
      <c r="E373" s="51"/>
      <c r="F373" s="51"/>
      <c r="G373" s="51"/>
      <c r="H373" s="51"/>
      <c r="I373" s="61"/>
      <c r="J373" s="51"/>
      <c r="K373" s="51"/>
      <c r="L373" s="51"/>
      <c r="M373" s="51"/>
      <c r="N373" s="51"/>
      <c r="AO373" s="51"/>
      <c r="AP373" s="51"/>
    </row>
    <row r="374" spans="1:42" ht="15.75" customHeight="1" x14ac:dyDescent="0.35">
      <c r="A374" s="51"/>
      <c r="B374" s="51"/>
      <c r="C374" s="51"/>
      <c r="D374" s="51"/>
      <c r="E374" s="51"/>
      <c r="F374" s="51"/>
      <c r="G374" s="51"/>
      <c r="H374" s="51"/>
      <c r="I374" s="61"/>
      <c r="J374" s="51"/>
      <c r="K374" s="51"/>
      <c r="L374" s="51"/>
      <c r="M374" s="51"/>
      <c r="N374" s="51"/>
      <c r="AO374" s="51"/>
      <c r="AP374" s="51"/>
    </row>
    <row r="375" spans="1:42" ht="15.75" customHeight="1" x14ac:dyDescent="0.35">
      <c r="A375" s="51"/>
      <c r="B375" s="51"/>
      <c r="C375" s="51"/>
      <c r="D375" s="51"/>
      <c r="E375" s="51"/>
      <c r="F375" s="51"/>
      <c r="G375" s="51"/>
      <c r="H375" s="51"/>
      <c r="I375" s="61"/>
      <c r="J375" s="51"/>
      <c r="K375" s="51"/>
      <c r="L375" s="51"/>
      <c r="M375" s="51"/>
      <c r="N375" s="51"/>
      <c r="AO375" s="51"/>
      <c r="AP375" s="51"/>
    </row>
    <row r="376" spans="1:42" ht="15.75" customHeight="1" x14ac:dyDescent="0.35">
      <c r="A376" s="51"/>
      <c r="B376" s="51"/>
      <c r="C376" s="51"/>
      <c r="D376" s="51"/>
      <c r="E376" s="51"/>
      <c r="F376" s="51"/>
      <c r="G376" s="51"/>
      <c r="H376" s="51"/>
      <c r="I376" s="61"/>
      <c r="J376" s="51"/>
      <c r="K376" s="51"/>
      <c r="L376" s="51"/>
      <c r="M376" s="51"/>
      <c r="N376" s="51"/>
      <c r="AO376" s="51"/>
      <c r="AP376" s="51"/>
    </row>
    <row r="377" spans="1:42" ht="15.75" customHeight="1" x14ac:dyDescent="0.35">
      <c r="A377" s="51"/>
      <c r="B377" s="51"/>
      <c r="C377" s="51"/>
      <c r="D377" s="51"/>
      <c r="E377" s="51"/>
      <c r="F377" s="51"/>
      <c r="G377" s="51"/>
      <c r="H377" s="51"/>
      <c r="I377" s="61"/>
      <c r="J377" s="51"/>
      <c r="K377" s="51"/>
      <c r="L377" s="51"/>
      <c r="M377" s="51"/>
      <c r="N377" s="51"/>
      <c r="AO377" s="51"/>
      <c r="AP377" s="51"/>
    </row>
    <row r="378" spans="1:42" ht="15.75" customHeight="1" x14ac:dyDescent="0.35">
      <c r="A378" s="51"/>
      <c r="B378" s="51"/>
      <c r="C378" s="51"/>
      <c r="D378" s="51"/>
      <c r="E378" s="51"/>
      <c r="F378" s="51"/>
      <c r="G378" s="51"/>
      <c r="H378" s="51"/>
      <c r="I378" s="61"/>
      <c r="J378" s="51"/>
      <c r="K378" s="51"/>
      <c r="L378" s="51"/>
      <c r="M378" s="51"/>
      <c r="N378" s="51"/>
      <c r="AO378" s="51"/>
      <c r="AP378" s="51"/>
    </row>
    <row r="379" spans="1:42" ht="15.75" customHeight="1" x14ac:dyDescent="0.35">
      <c r="A379" s="51"/>
      <c r="B379" s="51"/>
      <c r="C379" s="51"/>
      <c r="D379" s="51"/>
      <c r="E379" s="51"/>
      <c r="F379" s="51"/>
      <c r="G379" s="51"/>
      <c r="H379" s="51"/>
      <c r="I379" s="61"/>
      <c r="J379" s="51"/>
      <c r="K379" s="51"/>
      <c r="L379" s="51"/>
      <c r="M379" s="51"/>
      <c r="N379" s="51"/>
      <c r="AO379" s="51"/>
      <c r="AP379" s="51"/>
    </row>
    <row r="380" spans="1:42" ht="15.75" customHeight="1" x14ac:dyDescent="0.35">
      <c r="A380" s="51"/>
      <c r="B380" s="51"/>
      <c r="C380" s="51"/>
      <c r="D380" s="51"/>
      <c r="E380" s="51"/>
      <c r="F380" s="51"/>
      <c r="G380" s="51"/>
      <c r="H380" s="51"/>
      <c r="I380" s="61"/>
      <c r="J380" s="51"/>
      <c r="K380" s="51"/>
      <c r="L380" s="51"/>
      <c r="M380" s="51"/>
      <c r="N380" s="51"/>
      <c r="AO380" s="51"/>
      <c r="AP380" s="51"/>
    </row>
    <row r="381" spans="1:42" ht="15.75" customHeight="1" x14ac:dyDescent="0.35">
      <c r="A381" s="51"/>
      <c r="B381" s="51"/>
      <c r="C381" s="51"/>
      <c r="D381" s="51"/>
      <c r="E381" s="51"/>
      <c r="F381" s="51"/>
      <c r="G381" s="51"/>
      <c r="H381" s="51"/>
      <c r="I381" s="61"/>
      <c r="J381" s="51"/>
      <c r="K381" s="51"/>
      <c r="L381" s="51"/>
      <c r="M381" s="51"/>
      <c r="N381" s="51"/>
      <c r="AO381" s="51"/>
      <c r="AP381" s="51"/>
    </row>
    <row r="382" spans="1:42" ht="15.75" customHeight="1" x14ac:dyDescent="0.35">
      <c r="A382" s="51"/>
      <c r="B382" s="51"/>
      <c r="C382" s="51"/>
      <c r="D382" s="51"/>
      <c r="E382" s="51"/>
      <c r="F382" s="51"/>
      <c r="G382" s="51"/>
      <c r="H382" s="51"/>
      <c r="I382" s="61"/>
      <c r="J382" s="51"/>
      <c r="K382" s="51"/>
      <c r="L382" s="51"/>
      <c r="M382" s="51"/>
      <c r="N382" s="51"/>
      <c r="AO382" s="51"/>
      <c r="AP382" s="51"/>
    </row>
    <row r="383" spans="1:42" ht="15.75" customHeight="1" x14ac:dyDescent="0.35">
      <c r="A383" s="51"/>
      <c r="B383" s="51"/>
      <c r="C383" s="51"/>
      <c r="D383" s="51"/>
      <c r="E383" s="51"/>
      <c r="F383" s="51"/>
      <c r="G383" s="51"/>
      <c r="H383" s="51"/>
      <c r="I383" s="61"/>
      <c r="J383" s="51"/>
      <c r="K383" s="51"/>
      <c r="L383" s="51"/>
      <c r="M383" s="51"/>
      <c r="N383" s="51"/>
      <c r="AO383" s="51"/>
      <c r="AP383" s="51"/>
    </row>
    <row r="384" spans="1:42" ht="15.75" customHeight="1" x14ac:dyDescent="0.35">
      <c r="A384" s="51"/>
      <c r="B384" s="51"/>
      <c r="C384" s="51"/>
      <c r="D384" s="51"/>
      <c r="E384" s="51"/>
      <c r="F384" s="51"/>
      <c r="G384" s="51"/>
      <c r="H384" s="51"/>
      <c r="I384" s="61"/>
      <c r="J384" s="51"/>
      <c r="K384" s="51"/>
      <c r="L384" s="51"/>
      <c r="M384" s="51"/>
      <c r="N384" s="51"/>
      <c r="AO384" s="51"/>
      <c r="AP384" s="51"/>
    </row>
    <row r="385" spans="1:42" ht="15.75" customHeight="1" x14ac:dyDescent="0.35">
      <c r="A385" s="51"/>
      <c r="B385" s="51"/>
      <c r="C385" s="51"/>
      <c r="D385" s="51"/>
      <c r="E385" s="51"/>
      <c r="F385" s="51"/>
      <c r="G385" s="51"/>
      <c r="H385" s="51"/>
      <c r="I385" s="61"/>
      <c r="J385" s="51"/>
      <c r="K385" s="51"/>
      <c r="L385" s="51"/>
      <c r="M385" s="51"/>
      <c r="N385" s="51"/>
      <c r="AO385" s="51"/>
      <c r="AP385" s="51"/>
    </row>
    <row r="386" spans="1:42" ht="15.75" customHeight="1" x14ac:dyDescent="0.35">
      <c r="A386" s="51"/>
      <c r="B386" s="51"/>
      <c r="C386" s="51"/>
      <c r="D386" s="51"/>
      <c r="E386" s="51"/>
      <c r="F386" s="51"/>
      <c r="G386" s="51"/>
      <c r="H386" s="51"/>
      <c r="I386" s="61"/>
      <c r="J386" s="51"/>
      <c r="K386" s="51"/>
      <c r="L386" s="51"/>
      <c r="M386" s="51"/>
      <c r="N386" s="51"/>
      <c r="AO386" s="51"/>
      <c r="AP386" s="51"/>
    </row>
    <row r="387" spans="1:42" ht="15.75" customHeight="1" x14ac:dyDescent="0.35">
      <c r="A387" s="51"/>
      <c r="B387" s="51"/>
      <c r="C387" s="51"/>
      <c r="D387" s="51"/>
      <c r="E387" s="51"/>
      <c r="F387" s="51"/>
      <c r="G387" s="51"/>
      <c r="H387" s="51"/>
      <c r="I387" s="61"/>
      <c r="J387" s="51"/>
      <c r="K387" s="51"/>
      <c r="L387" s="51"/>
      <c r="M387" s="51"/>
      <c r="N387" s="51"/>
      <c r="AO387" s="51"/>
      <c r="AP387" s="51"/>
    </row>
    <row r="388" spans="1:42" ht="15.75" customHeight="1" x14ac:dyDescent="0.35">
      <c r="A388" s="51"/>
      <c r="B388" s="51"/>
      <c r="C388" s="51"/>
      <c r="D388" s="51"/>
      <c r="E388" s="51"/>
      <c r="F388" s="51"/>
      <c r="G388" s="51"/>
      <c r="H388" s="51"/>
      <c r="I388" s="61"/>
      <c r="J388" s="51"/>
      <c r="K388" s="51"/>
      <c r="L388" s="51"/>
      <c r="M388" s="51"/>
      <c r="N388" s="51"/>
      <c r="AO388" s="51"/>
      <c r="AP388" s="51"/>
    </row>
    <row r="389" spans="1:42" ht="15.75" customHeight="1" x14ac:dyDescent="0.35">
      <c r="A389" s="51"/>
      <c r="B389" s="51"/>
      <c r="C389" s="51"/>
      <c r="D389" s="51"/>
      <c r="E389" s="51"/>
      <c r="F389" s="51"/>
      <c r="G389" s="51"/>
      <c r="H389" s="51"/>
      <c r="I389" s="61"/>
      <c r="J389" s="51"/>
      <c r="K389" s="51"/>
      <c r="L389" s="51"/>
      <c r="M389" s="51"/>
      <c r="N389" s="51"/>
      <c r="AO389" s="51"/>
      <c r="AP389" s="51"/>
    </row>
    <row r="390" spans="1:42" ht="15.75" customHeight="1" x14ac:dyDescent="0.35">
      <c r="A390" s="51"/>
      <c r="B390" s="51"/>
      <c r="C390" s="51"/>
      <c r="D390" s="51"/>
      <c r="E390" s="51"/>
      <c r="F390" s="51"/>
      <c r="G390" s="51"/>
      <c r="H390" s="51"/>
      <c r="I390" s="61"/>
      <c r="J390" s="51"/>
      <c r="K390" s="51"/>
      <c r="L390" s="51"/>
      <c r="M390" s="51"/>
      <c r="N390" s="51"/>
      <c r="AO390" s="51"/>
      <c r="AP390" s="51"/>
    </row>
    <row r="391" spans="1:42" ht="15.75" customHeight="1" x14ac:dyDescent="0.35">
      <c r="A391" s="51"/>
      <c r="B391" s="51"/>
      <c r="C391" s="51"/>
      <c r="D391" s="51"/>
      <c r="E391" s="51"/>
      <c r="F391" s="51"/>
      <c r="G391" s="51"/>
      <c r="H391" s="51"/>
      <c r="I391" s="61"/>
      <c r="J391" s="51"/>
      <c r="K391" s="51"/>
      <c r="L391" s="51"/>
      <c r="M391" s="51"/>
      <c r="N391" s="51"/>
      <c r="AO391" s="51"/>
      <c r="AP391" s="51"/>
    </row>
    <row r="392" spans="1:42" ht="15.75" customHeight="1" x14ac:dyDescent="0.35">
      <c r="A392" s="51"/>
      <c r="B392" s="51"/>
      <c r="C392" s="51"/>
      <c r="D392" s="51"/>
      <c r="E392" s="51"/>
      <c r="F392" s="51"/>
      <c r="G392" s="51"/>
      <c r="H392" s="51"/>
      <c r="I392" s="61"/>
      <c r="J392" s="51"/>
      <c r="K392" s="51"/>
      <c r="L392" s="51"/>
      <c r="M392" s="51"/>
      <c r="N392" s="51"/>
      <c r="AO392" s="51"/>
      <c r="AP392" s="51"/>
    </row>
    <row r="393" spans="1:42" ht="15.75" customHeight="1" x14ac:dyDescent="0.35">
      <c r="A393" s="51"/>
      <c r="B393" s="51"/>
      <c r="C393" s="51"/>
      <c r="D393" s="51"/>
      <c r="E393" s="51"/>
      <c r="F393" s="51"/>
      <c r="G393" s="51"/>
      <c r="H393" s="51"/>
      <c r="I393" s="61"/>
      <c r="J393" s="51"/>
      <c r="K393" s="51"/>
      <c r="L393" s="51"/>
      <c r="M393" s="51"/>
      <c r="N393" s="51"/>
      <c r="AO393" s="51"/>
      <c r="AP393" s="51"/>
    </row>
    <row r="394" spans="1:42" ht="15.75" customHeight="1" x14ac:dyDescent="0.35">
      <c r="A394" s="51"/>
      <c r="B394" s="51"/>
      <c r="C394" s="51"/>
      <c r="D394" s="51"/>
      <c r="E394" s="51"/>
      <c r="F394" s="51"/>
      <c r="G394" s="51"/>
      <c r="H394" s="51"/>
      <c r="I394" s="61"/>
      <c r="J394" s="51"/>
      <c r="K394" s="51"/>
      <c r="L394" s="51"/>
      <c r="M394" s="51"/>
      <c r="N394" s="51"/>
      <c r="AO394" s="51"/>
      <c r="AP394" s="51"/>
    </row>
    <row r="395" spans="1:42" ht="15.75" customHeight="1" x14ac:dyDescent="0.35">
      <c r="A395" s="51"/>
      <c r="B395" s="51"/>
      <c r="C395" s="51"/>
      <c r="D395" s="51"/>
      <c r="E395" s="51"/>
      <c r="F395" s="51"/>
      <c r="G395" s="51"/>
      <c r="H395" s="51"/>
      <c r="I395" s="61"/>
      <c r="J395" s="51"/>
      <c r="K395" s="51"/>
      <c r="L395" s="51"/>
      <c r="M395" s="51"/>
      <c r="N395" s="51"/>
      <c r="AO395" s="51"/>
      <c r="AP395" s="51"/>
    </row>
    <row r="396" spans="1:42" ht="15.75" customHeight="1" x14ac:dyDescent="0.35">
      <c r="A396" s="51"/>
      <c r="B396" s="51"/>
      <c r="C396" s="51"/>
      <c r="D396" s="51"/>
      <c r="E396" s="51"/>
      <c r="F396" s="51"/>
      <c r="G396" s="51"/>
      <c r="H396" s="51"/>
      <c r="I396" s="61"/>
      <c r="J396" s="51"/>
      <c r="K396" s="51"/>
      <c r="L396" s="51"/>
      <c r="M396" s="51"/>
      <c r="N396" s="51"/>
      <c r="AO396" s="51"/>
      <c r="AP396" s="51"/>
    </row>
    <row r="397" spans="1:42" ht="15.75" customHeight="1" x14ac:dyDescent="0.35">
      <c r="A397" s="51"/>
      <c r="B397" s="51"/>
      <c r="C397" s="51"/>
      <c r="D397" s="51"/>
      <c r="E397" s="51"/>
      <c r="F397" s="51"/>
      <c r="G397" s="51"/>
      <c r="H397" s="51"/>
      <c r="I397" s="61"/>
      <c r="J397" s="51"/>
      <c r="K397" s="51"/>
      <c r="L397" s="51"/>
      <c r="M397" s="51"/>
      <c r="N397" s="51"/>
      <c r="AO397" s="51"/>
      <c r="AP397" s="51"/>
    </row>
    <row r="398" spans="1:42" ht="15.75" customHeight="1" x14ac:dyDescent="0.35">
      <c r="A398" s="51"/>
      <c r="B398" s="51"/>
      <c r="C398" s="51"/>
      <c r="D398" s="51"/>
      <c r="E398" s="51"/>
      <c r="F398" s="51"/>
      <c r="G398" s="51"/>
      <c r="H398" s="51"/>
      <c r="I398" s="61"/>
      <c r="J398" s="51"/>
      <c r="K398" s="51"/>
      <c r="L398" s="51"/>
      <c r="M398" s="51"/>
      <c r="N398" s="51"/>
      <c r="AO398" s="51"/>
      <c r="AP398" s="51"/>
    </row>
    <row r="399" spans="1:42" ht="15.75" customHeight="1" x14ac:dyDescent="0.35">
      <c r="A399" s="51"/>
      <c r="B399" s="51"/>
      <c r="C399" s="51"/>
      <c r="D399" s="51"/>
      <c r="E399" s="51"/>
      <c r="F399" s="51"/>
      <c r="G399" s="51"/>
      <c r="H399" s="51"/>
      <c r="I399" s="61"/>
      <c r="J399" s="51"/>
      <c r="K399" s="51"/>
      <c r="L399" s="51"/>
      <c r="M399" s="51"/>
      <c r="N399" s="51"/>
      <c r="AO399" s="51"/>
      <c r="AP399" s="51"/>
    </row>
    <row r="400" spans="1:42" ht="15.75" customHeight="1" x14ac:dyDescent="0.35">
      <c r="A400" s="51"/>
      <c r="B400" s="51"/>
      <c r="C400" s="51"/>
      <c r="D400" s="51"/>
      <c r="E400" s="51"/>
      <c r="F400" s="51"/>
      <c r="G400" s="51"/>
      <c r="H400" s="51"/>
      <c r="I400" s="61"/>
      <c r="J400" s="51"/>
      <c r="K400" s="51"/>
      <c r="L400" s="51"/>
      <c r="M400" s="51"/>
      <c r="N400" s="51"/>
      <c r="AO400" s="51"/>
      <c r="AP400" s="51"/>
    </row>
    <row r="401" spans="1:42" ht="15.75" customHeight="1" x14ac:dyDescent="0.35">
      <c r="A401" s="51"/>
      <c r="B401" s="51"/>
      <c r="C401" s="51"/>
      <c r="D401" s="51"/>
      <c r="E401" s="51"/>
      <c r="F401" s="51"/>
      <c r="G401" s="51"/>
      <c r="H401" s="51"/>
      <c r="I401" s="61"/>
      <c r="J401" s="51"/>
      <c r="K401" s="51"/>
      <c r="L401" s="51"/>
      <c r="M401" s="51"/>
      <c r="N401" s="51"/>
      <c r="AO401" s="51"/>
      <c r="AP401" s="51"/>
    </row>
    <row r="402" spans="1:42" ht="15.75" customHeight="1" x14ac:dyDescent="0.35">
      <c r="A402" s="51"/>
      <c r="B402" s="51"/>
      <c r="C402" s="51"/>
      <c r="D402" s="51"/>
      <c r="E402" s="51"/>
      <c r="F402" s="51"/>
      <c r="G402" s="51"/>
      <c r="H402" s="51"/>
      <c r="I402" s="61"/>
      <c r="J402" s="51"/>
      <c r="K402" s="51"/>
      <c r="L402" s="51"/>
      <c r="M402" s="51"/>
      <c r="N402" s="51"/>
      <c r="AO402" s="51"/>
      <c r="AP402" s="51"/>
    </row>
    <row r="403" spans="1:42" ht="15.75" customHeight="1" x14ac:dyDescent="0.35">
      <c r="A403" s="51"/>
      <c r="B403" s="51"/>
      <c r="C403" s="51"/>
      <c r="D403" s="51"/>
      <c r="E403" s="51"/>
      <c r="F403" s="51"/>
      <c r="G403" s="51"/>
      <c r="H403" s="51"/>
      <c r="I403" s="61"/>
      <c r="J403" s="51"/>
      <c r="K403" s="51"/>
      <c r="L403" s="51"/>
      <c r="M403" s="51"/>
      <c r="N403" s="51"/>
      <c r="AO403" s="51"/>
      <c r="AP403" s="51"/>
    </row>
    <row r="404" spans="1:42" ht="15.75" customHeight="1" x14ac:dyDescent="0.35">
      <c r="A404" s="51"/>
      <c r="B404" s="51"/>
      <c r="C404" s="51"/>
      <c r="D404" s="51"/>
      <c r="E404" s="51"/>
      <c r="F404" s="51"/>
      <c r="G404" s="51"/>
      <c r="H404" s="51"/>
      <c r="I404" s="61"/>
      <c r="J404" s="51"/>
      <c r="K404" s="51"/>
      <c r="L404" s="51"/>
      <c r="M404" s="51"/>
      <c r="N404" s="51"/>
      <c r="AO404" s="51"/>
      <c r="AP404" s="51"/>
    </row>
    <row r="405" spans="1:42" ht="15.75" customHeight="1" x14ac:dyDescent="0.35">
      <c r="A405" s="51"/>
      <c r="B405" s="51"/>
      <c r="C405" s="51"/>
      <c r="D405" s="51"/>
      <c r="E405" s="51"/>
      <c r="F405" s="51"/>
      <c r="G405" s="51"/>
      <c r="H405" s="51"/>
      <c r="I405" s="61"/>
      <c r="J405" s="51"/>
      <c r="K405" s="51"/>
      <c r="L405" s="51"/>
      <c r="M405" s="51"/>
      <c r="N405" s="51"/>
      <c r="AO405" s="51"/>
      <c r="AP405" s="51"/>
    </row>
    <row r="406" spans="1:42" ht="15.75" customHeight="1" x14ac:dyDescent="0.35">
      <c r="A406" s="51"/>
      <c r="B406" s="51"/>
      <c r="C406" s="51"/>
      <c r="D406" s="51"/>
      <c r="E406" s="51"/>
      <c r="F406" s="51"/>
      <c r="G406" s="51"/>
      <c r="H406" s="51"/>
      <c r="I406" s="61"/>
      <c r="J406" s="51"/>
      <c r="K406" s="51"/>
      <c r="L406" s="51"/>
      <c r="M406" s="51"/>
      <c r="N406" s="51"/>
      <c r="AO406" s="51"/>
      <c r="AP406" s="51"/>
    </row>
    <row r="407" spans="1:42" ht="15.75" customHeight="1" x14ac:dyDescent="0.35">
      <c r="A407" s="51"/>
      <c r="B407" s="51"/>
      <c r="C407" s="51"/>
      <c r="D407" s="51"/>
      <c r="E407" s="51"/>
      <c r="F407" s="51"/>
      <c r="G407" s="51"/>
      <c r="H407" s="51"/>
      <c r="I407" s="61"/>
      <c r="J407" s="51"/>
      <c r="K407" s="51"/>
      <c r="L407" s="51"/>
      <c r="M407" s="51"/>
      <c r="N407" s="51"/>
      <c r="AO407" s="51"/>
      <c r="AP407" s="51"/>
    </row>
    <row r="408" spans="1:42" ht="15.75" customHeight="1" x14ac:dyDescent="0.35">
      <c r="A408" s="51"/>
      <c r="B408" s="51"/>
      <c r="C408" s="51"/>
      <c r="D408" s="51"/>
      <c r="E408" s="51"/>
      <c r="F408" s="51"/>
      <c r="G408" s="51"/>
      <c r="H408" s="51"/>
      <c r="I408" s="61"/>
      <c r="J408" s="51"/>
      <c r="K408" s="51"/>
      <c r="L408" s="51"/>
      <c r="M408" s="51"/>
      <c r="N408" s="51"/>
      <c r="AO408" s="51"/>
      <c r="AP408" s="51"/>
    </row>
    <row r="409" spans="1:42" ht="15.75" customHeight="1" x14ac:dyDescent="0.35">
      <c r="A409" s="51"/>
      <c r="B409" s="51"/>
      <c r="C409" s="51"/>
      <c r="D409" s="51"/>
      <c r="E409" s="51"/>
      <c r="F409" s="51"/>
      <c r="G409" s="51"/>
      <c r="H409" s="51"/>
      <c r="I409" s="61"/>
      <c r="J409" s="51"/>
      <c r="K409" s="51"/>
      <c r="L409" s="51"/>
      <c r="M409" s="51"/>
      <c r="N409" s="51"/>
      <c r="AO409" s="51"/>
      <c r="AP409" s="51"/>
    </row>
    <row r="410" spans="1:42" ht="15.75" customHeight="1" x14ac:dyDescent="0.35">
      <c r="A410" s="51"/>
      <c r="B410" s="51"/>
      <c r="C410" s="51"/>
      <c r="D410" s="51"/>
      <c r="E410" s="51"/>
      <c r="F410" s="51"/>
      <c r="G410" s="51"/>
      <c r="H410" s="51"/>
      <c r="I410" s="61"/>
      <c r="J410" s="51"/>
      <c r="K410" s="51"/>
      <c r="L410" s="51"/>
      <c r="M410" s="51"/>
      <c r="N410" s="51"/>
      <c r="AO410" s="51"/>
      <c r="AP410" s="51"/>
    </row>
    <row r="411" spans="1:42" ht="15.75" customHeight="1" x14ac:dyDescent="0.35">
      <c r="A411" s="51"/>
      <c r="B411" s="51"/>
      <c r="C411" s="51"/>
      <c r="D411" s="51"/>
      <c r="E411" s="51"/>
      <c r="F411" s="51"/>
      <c r="G411" s="51"/>
      <c r="H411" s="51"/>
      <c r="I411" s="61"/>
      <c r="J411" s="51"/>
      <c r="K411" s="51"/>
      <c r="L411" s="51"/>
      <c r="M411" s="51"/>
      <c r="N411" s="51"/>
      <c r="AO411" s="51"/>
      <c r="AP411" s="51"/>
    </row>
    <row r="412" spans="1:42" ht="15.75" customHeight="1" x14ac:dyDescent="0.35">
      <c r="A412" s="51"/>
      <c r="B412" s="51"/>
      <c r="C412" s="51"/>
      <c r="D412" s="51"/>
      <c r="E412" s="51"/>
      <c r="F412" s="51"/>
      <c r="G412" s="51"/>
      <c r="H412" s="51"/>
      <c r="I412" s="61"/>
      <c r="J412" s="51"/>
      <c r="K412" s="51"/>
      <c r="L412" s="51"/>
      <c r="M412" s="51"/>
      <c r="N412" s="51"/>
      <c r="AO412" s="51"/>
      <c r="AP412" s="51"/>
    </row>
    <row r="413" spans="1:42" ht="15.75" customHeight="1" x14ac:dyDescent="0.35">
      <c r="A413" s="51"/>
      <c r="B413" s="51"/>
      <c r="C413" s="51"/>
      <c r="D413" s="51"/>
      <c r="E413" s="51"/>
      <c r="F413" s="51"/>
      <c r="G413" s="51"/>
      <c r="H413" s="51"/>
      <c r="I413" s="61"/>
      <c r="J413" s="51"/>
      <c r="K413" s="51"/>
      <c r="L413" s="51"/>
      <c r="M413" s="51"/>
      <c r="N413" s="51"/>
      <c r="AO413" s="51"/>
      <c r="AP413" s="51"/>
    </row>
    <row r="414" spans="1:42" ht="15.75" customHeight="1" x14ac:dyDescent="0.35">
      <c r="A414" s="51"/>
      <c r="B414" s="51"/>
      <c r="C414" s="51"/>
      <c r="D414" s="51"/>
      <c r="E414" s="51"/>
      <c r="F414" s="51"/>
      <c r="G414" s="51"/>
      <c r="H414" s="51"/>
      <c r="I414" s="61"/>
      <c r="J414" s="51"/>
      <c r="K414" s="51"/>
      <c r="L414" s="51"/>
      <c r="M414" s="51"/>
      <c r="N414" s="51"/>
      <c r="AO414" s="51"/>
      <c r="AP414" s="51"/>
    </row>
    <row r="415" spans="1:42" ht="15.75" customHeight="1" x14ac:dyDescent="0.35">
      <c r="A415" s="51"/>
      <c r="B415" s="51"/>
      <c r="C415" s="51"/>
      <c r="D415" s="51"/>
      <c r="E415" s="51"/>
      <c r="F415" s="51"/>
      <c r="G415" s="51"/>
      <c r="H415" s="51"/>
      <c r="I415" s="61"/>
      <c r="J415" s="51"/>
      <c r="K415" s="51"/>
      <c r="L415" s="51"/>
      <c r="M415" s="51"/>
      <c r="N415" s="51"/>
      <c r="AO415" s="51"/>
      <c r="AP415" s="51"/>
    </row>
    <row r="416" spans="1:42" ht="15.75" customHeight="1" x14ac:dyDescent="0.35">
      <c r="A416" s="51"/>
      <c r="B416" s="51"/>
      <c r="C416" s="51"/>
      <c r="D416" s="51"/>
      <c r="E416" s="51"/>
      <c r="F416" s="51"/>
      <c r="G416" s="51"/>
      <c r="H416" s="51"/>
      <c r="I416" s="61"/>
      <c r="J416" s="51"/>
      <c r="K416" s="51"/>
      <c r="L416" s="51"/>
      <c r="M416" s="51"/>
      <c r="N416" s="51"/>
      <c r="AO416" s="51"/>
      <c r="AP416" s="51"/>
    </row>
    <row r="417" spans="1:42" ht="15.75" customHeight="1" x14ac:dyDescent="0.35">
      <c r="A417" s="51"/>
      <c r="B417" s="51"/>
      <c r="C417" s="51"/>
      <c r="D417" s="51"/>
      <c r="E417" s="51"/>
      <c r="F417" s="51"/>
      <c r="G417" s="51"/>
      <c r="H417" s="51"/>
      <c r="I417" s="61"/>
      <c r="J417" s="51"/>
      <c r="K417" s="51"/>
      <c r="L417" s="51"/>
      <c r="M417" s="51"/>
      <c r="N417" s="51"/>
      <c r="AO417" s="51"/>
      <c r="AP417" s="51"/>
    </row>
    <row r="418" spans="1:42" ht="15.75" customHeight="1" x14ac:dyDescent="0.35">
      <c r="A418" s="51"/>
      <c r="B418" s="51"/>
      <c r="C418" s="51"/>
      <c r="D418" s="51"/>
      <c r="E418" s="51"/>
      <c r="F418" s="51"/>
      <c r="G418" s="51"/>
      <c r="H418" s="51"/>
      <c r="I418" s="61"/>
      <c r="J418" s="51"/>
      <c r="K418" s="51"/>
      <c r="L418" s="51"/>
      <c r="M418" s="51"/>
      <c r="N418" s="51"/>
      <c r="AO418" s="51"/>
      <c r="AP418" s="51"/>
    </row>
    <row r="419" spans="1:42" ht="15.75" customHeight="1" x14ac:dyDescent="0.35">
      <c r="A419" s="51"/>
      <c r="B419" s="51"/>
      <c r="C419" s="51"/>
      <c r="D419" s="51"/>
      <c r="E419" s="51"/>
      <c r="F419" s="51"/>
      <c r="G419" s="51"/>
      <c r="H419" s="51"/>
      <c r="I419" s="61"/>
      <c r="J419" s="51"/>
      <c r="K419" s="51"/>
      <c r="L419" s="51"/>
      <c r="M419" s="51"/>
      <c r="N419" s="51"/>
      <c r="AO419" s="51"/>
      <c r="AP419" s="51"/>
    </row>
    <row r="420" spans="1:42" ht="15.75" customHeight="1" x14ac:dyDescent="0.35">
      <c r="A420" s="51"/>
      <c r="B420" s="51"/>
      <c r="C420" s="51"/>
      <c r="D420" s="51"/>
      <c r="E420" s="51"/>
      <c r="F420" s="51"/>
      <c r="G420" s="51"/>
      <c r="H420" s="51"/>
      <c r="I420" s="61"/>
      <c r="J420" s="51"/>
      <c r="K420" s="51"/>
      <c r="L420" s="51"/>
      <c r="M420" s="51"/>
      <c r="N420" s="51"/>
      <c r="AO420" s="51"/>
      <c r="AP420" s="51"/>
    </row>
    <row r="421" spans="1:42" ht="15.75" customHeight="1" x14ac:dyDescent="0.35">
      <c r="A421" s="51"/>
      <c r="B421" s="51"/>
      <c r="C421" s="51"/>
      <c r="D421" s="51"/>
      <c r="E421" s="51"/>
      <c r="F421" s="51"/>
      <c r="G421" s="51"/>
      <c r="H421" s="51"/>
      <c r="I421" s="61"/>
      <c r="J421" s="51"/>
      <c r="K421" s="51"/>
      <c r="L421" s="51"/>
      <c r="M421" s="51"/>
      <c r="N421" s="51"/>
      <c r="AO421" s="51"/>
      <c r="AP421" s="51"/>
    </row>
    <row r="422" spans="1:42" ht="15.75" customHeight="1" x14ac:dyDescent="0.35">
      <c r="A422" s="51"/>
      <c r="B422" s="51"/>
      <c r="C422" s="51"/>
      <c r="D422" s="51"/>
      <c r="E422" s="51"/>
      <c r="F422" s="51"/>
      <c r="G422" s="51"/>
      <c r="H422" s="51"/>
      <c r="I422" s="61"/>
      <c r="J422" s="51"/>
      <c r="K422" s="51"/>
      <c r="L422" s="51"/>
      <c r="M422" s="51"/>
      <c r="N422" s="51"/>
      <c r="AO422" s="51"/>
      <c r="AP422" s="51"/>
    </row>
    <row r="423" spans="1:42" ht="15.75" customHeight="1" x14ac:dyDescent="0.35">
      <c r="A423" s="51"/>
      <c r="B423" s="51"/>
      <c r="C423" s="51"/>
      <c r="D423" s="51"/>
      <c r="E423" s="51"/>
      <c r="F423" s="51"/>
      <c r="G423" s="51"/>
      <c r="H423" s="51"/>
      <c r="I423" s="61"/>
      <c r="J423" s="51"/>
      <c r="K423" s="51"/>
      <c r="L423" s="51"/>
      <c r="M423" s="51"/>
      <c r="N423" s="51"/>
      <c r="AO423" s="51"/>
      <c r="AP423" s="51"/>
    </row>
    <row r="424" spans="1:42" ht="15.75" customHeight="1" x14ac:dyDescent="0.35">
      <c r="A424" s="51"/>
      <c r="B424" s="51"/>
      <c r="C424" s="51"/>
      <c r="D424" s="51"/>
      <c r="E424" s="51"/>
      <c r="F424" s="51"/>
      <c r="G424" s="51"/>
      <c r="H424" s="51"/>
      <c r="I424" s="61"/>
      <c r="J424" s="51"/>
      <c r="K424" s="51"/>
      <c r="L424" s="51"/>
      <c r="M424" s="51"/>
      <c r="N424" s="51"/>
      <c r="AO424" s="51"/>
      <c r="AP424" s="51"/>
    </row>
    <row r="425" spans="1:42" ht="15.75" customHeight="1" x14ac:dyDescent="0.35">
      <c r="A425" s="51"/>
      <c r="B425" s="51"/>
      <c r="C425" s="51"/>
      <c r="D425" s="51"/>
      <c r="E425" s="51"/>
      <c r="F425" s="51"/>
      <c r="G425" s="51"/>
      <c r="H425" s="51"/>
      <c r="I425" s="61"/>
      <c r="J425" s="51"/>
      <c r="K425" s="51"/>
      <c r="L425" s="51"/>
      <c r="M425" s="51"/>
      <c r="N425" s="51"/>
      <c r="AO425" s="51"/>
      <c r="AP425" s="51"/>
    </row>
    <row r="426" spans="1:42" ht="15.75" customHeight="1" x14ac:dyDescent="0.35">
      <c r="A426" s="51"/>
      <c r="B426" s="51"/>
      <c r="C426" s="51"/>
      <c r="D426" s="51"/>
      <c r="E426" s="51"/>
      <c r="F426" s="51"/>
      <c r="G426" s="51"/>
      <c r="H426" s="51"/>
      <c r="I426" s="61"/>
      <c r="J426" s="51"/>
      <c r="K426" s="51"/>
      <c r="L426" s="51"/>
      <c r="M426" s="51"/>
      <c r="N426" s="51"/>
      <c r="AO426" s="51"/>
      <c r="AP426" s="51"/>
    </row>
    <row r="427" spans="1:42" ht="15.75" customHeight="1" x14ac:dyDescent="0.35">
      <c r="A427" s="51"/>
      <c r="B427" s="51"/>
      <c r="C427" s="51"/>
      <c r="D427" s="51"/>
      <c r="E427" s="51"/>
      <c r="F427" s="51"/>
      <c r="G427" s="51"/>
      <c r="H427" s="51"/>
      <c r="I427" s="61"/>
      <c r="J427" s="51"/>
      <c r="K427" s="51"/>
      <c r="L427" s="51"/>
      <c r="M427" s="51"/>
      <c r="N427" s="51"/>
      <c r="AO427" s="51"/>
      <c r="AP427" s="51"/>
    </row>
    <row r="428" spans="1:42" ht="15.75" customHeight="1" x14ac:dyDescent="0.35">
      <c r="A428" s="51"/>
      <c r="B428" s="51"/>
      <c r="C428" s="51"/>
      <c r="D428" s="51"/>
      <c r="E428" s="51"/>
      <c r="F428" s="51"/>
      <c r="G428" s="51"/>
      <c r="H428" s="51"/>
      <c r="I428" s="61"/>
      <c r="J428" s="51"/>
      <c r="K428" s="51"/>
      <c r="L428" s="51"/>
      <c r="M428" s="51"/>
      <c r="N428" s="51"/>
      <c r="AO428" s="51"/>
      <c r="AP428" s="51"/>
    </row>
    <row r="429" spans="1:42" ht="15.75" customHeight="1" x14ac:dyDescent="0.35">
      <c r="A429" s="51"/>
      <c r="B429" s="51"/>
      <c r="C429" s="51"/>
      <c r="D429" s="51"/>
      <c r="E429" s="51"/>
      <c r="F429" s="51"/>
      <c r="G429" s="51"/>
      <c r="H429" s="51"/>
      <c r="I429" s="61"/>
      <c r="J429" s="51"/>
      <c r="K429" s="51"/>
      <c r="L429" s="51"/>
      <c r="M429" s="51"/>
      <c r="N429" s="51"/>
      <c r="AO429" s="51"/>
      <c r="AP429" s="51"/>
    </row>
    <row r="430" spans="1:42" ht="15.75" customHeight="1" x14ac:dyDescent="0.35">
      <c r="A430" s="51"/>
      <c r="B430" s="51"/>
      <c r="C430" s="51"/>
      <c r="D430" s="51"/>
      <c r="E430" s="51"/>
      <c r="F430" s="51"/>
      <c r="G430" s="51"/>
      <c r="H430" s="51"/>
      <c r="I430" s="61"/>
      <c r="J430" s="51"/>
      <c r="K430" s="51"/>
      <c r="L430" s="51"/>
      <c r="M430" s="51"/>
      <c r="N430" s="51"/>
      <c r="AO430" s="51"/>
      <c r="AP430" s="51"/>
    </row>
    <row r="431" spans="1:42" ht="15.75" customHeight="1" x14ac:dyDescent="0.35">
      <c r="A431" s="51"/>
      <c r="B431" s="51"/>
      <c r="C431" s="51"/>
      <c r="D431" s="51"/>
      <c r="E431" s="51"/>
      <c r="F431" s="51"/>
      <c r="G431" s="51"/>
      <c r="H431" s="51"/>
      <c r="I431" s="61"/>
      <c r="J431" s="51"/>
      <c r="K431" s="51"/>
      <c r="L431" s="51"/>
      <c r="M431" s="51"/>
      <c r="N431" s="51"/>
      <c r="AO431" s="51"/>
      <c r="AP431" s="51"/>
    </row>
    <row r="432" spans="1:42" ht="15.75" customHeight="1" x14ac:dyDescent="0.35">
      <c r="A432" s="51"/>
      <c r="B432" s="51"/>
      <c r="C432" s="51"/>
      <c r="D432" s="51"/>
      <c r="E432" s="51"/>
      <c r="F432" s="51"/>
      <c r="G432" s="51"/>
      <c r="H432" s="51"/>
      <c r="I432" s="61"/>
      <c r="J432" s="51"/>
      <c r="K432" s="51"/>
      <c r="L432" s="51"/>
      <c r="M432" s="51"/>
      <c r="N432" s="51"/>
      <c r="AO432" s="51"/>
      <c r="AP432" s="51"/>
    </row>
    <row r="433" spans="1:42" ht="15.75" customHeight="1" x14ac:dyDescent="0.35">
      <c r="A433" s="51"/>
      <c r="B433" s="51"/>
      <c r="C433" s="51"/>
      <c r="D433" s="51"/>
      <c r="E433" s="51"/>
      <c r="F433" s="51"/>
      <c r="G433" s="51"/>
      <c r="H433" s="51"/>
      <c r="I433" s="61"/>
      <c r="J433" s="51"/>
      <c r="K433" s="51"/>
      <c r="L433" s="51"/>
      <c r="M433" s="51"/>
      <c r="N433" s="51"/>
      <c r="AO433" s="51"/>
      <c r="AP433" s="51"/>
    </row>
    <row r="434" spans="1:42" ht="15.75" customHeight="1" x14ac:dyDescent="0.35">
      <c r="A434" s="51"/>
      <c r="B434" s="51"/>
      <c r="C434" s="51"/>
      <c r="D434" s="51"/>
      <c r="E434" s="51"/>
      <c r="F434" s="51"/>
      <c r="G434" s="51"/>
      <c r="H434" s="51"/>
      <c r="I434" s="61"/>
      <c r="J434" s="51"/>
      <c r="K434" s="51"/>
      <c r="L434" s="51"/>
      <c r="M434" s="51"/>
      <c r="N434" s="51"/>
      <c r="AO434" s="51"/>
      <c r="AP434" s="51"/>
    </row>
    <row r="435" spans="1:42" ht="15.75" customHeight="1" x14ac:dyDescent="0.35">
      <c r="A435" s="51"/>
      <c r="B435" s="51"/>
      <c r="C435" s="51"/>
      <c r="D435" s="51"/>
      <c r="E435" s="51"/>
      <c r="F435" s="51"/>
      <c r="G435" s="51"/>
      <c r="H435" s="51"/>
      <c r="I435" s="61"/>
      <c r="J435" s="51"/>
      <c r="K435" s="51"/>
      <c r="L435" s="51"/>
      <c r="M435" s="51"/>
      <c r="N435" s="51"/>
      <c r="AO435" s="51"/>
      <c r="AP435" s="51"/>
    </row>
    <row r="436" spans="1:42" ht="15.75" customHeight="1" x14ac:dyDescent="0.35">
      <c r="A436" s="51"/>
      <c r="B436" s="51"/>
      <c r="C436" s="51"/>
      <c r="D436" s="51"/>
      <c r="E436" s="51"/>
      <c r="F436" s="51"/>
      <c r="G436" s="51"/>
      <c r="H436" s="51"/>
      <c r="I436" s="61"/>
      <c r="J436" s="51"/>
      <c r="K436" s="51"/>
      <c r="L436" s="51"/>
      <c r="M436" s="51"/>
      <c r="N436" s="51"/>
      <c r="AO436" s="51"/>
      <c r="AP436" s="51"/>
    </row>
    <row r="437" spans="1:42" ht="15.75" customHeight="1" x14ac:dyDescent="0.35">
      <c r="A437" s="51"/>
      <c r="B437" s="51"/>
      <c r="C437" s="51"/>
      <c r="D437" s="51"/>
      <c r="E437" s="51"/>
      <c r="F437" s="51"/>
      <c r="G437" s="51"/>
      <c r="H437" s="51"/>
      <c r="I437" s="61"/>
      <c r="J437" s="51"/>
      <c r="K437" s="51"/>
      <c r="L437" s="51"/>
      <c r="M437" s="51"/>
      <c r="N437" s="51"/>
      <c r="AO437" s="51"/>
      <c r="AP437" s="51"/>
    </row>
    <row r="438" spans="1:42" ht="15.75" customHeight="1" x14ac:dyDescent="0.35">
      <c r="A438" s="51"/>
      <c r="B438" s="51"/>
      <c r="C438" s="51"/>
      <c r="D438" s="51"/>
      <c r="E438" s="51"/>
      <c r="F438" s="51"/>
      <c r="G438" s="51"/>
      <c r="H438" s="51"/>
      <c r="I438" s="61"/>
      <c r="J438" s="51"/>
      <c r="K438" s="51"/>
      <c r="L438" s="51"/>
      <c r="M438" s="51"/>
      <c r="N438" s="51"/>
      <c r="AO438" s="51"/>
      <c r="AP438" s="51"/>
    </row>
    <row r="439" spans="1:42" ht="15.75" customHeight="1" x14ac:dyDescent="0.35">
      <c r="A439" s="51"/>
      <c r="B439" s="51"/>
      <c r="C439" s="51"/>
      <c r="D439" s="51"/>
      <c r="E439" s="51"/>
      <c r="F439" s="51"/>
      <c r="G439" s="51"/>
      <c r="H439" s="51"/>
      <c r="I439" s="61"/>
      <c r="J439" s="51"/>
      <c r="K439" s="51"/>
      <c r="L439" s="51"/>
      <c r="M439" s="51"/>
      <c r="N439" s="51"/>
      <c r="AO439" s="51"/>
      <c r="AP439" s="51"/>
    </row>
    <row r="440" spans="1:42" ht="15.75" customHeight="1" x14ac:dyDescent="0.35">
      <c r="A440" s="51"/>
      <c r="B440" s="51"/>
      <c r="C440" s="51"/>
      <c r="D440" s="51"/>
      <c r="E440" s="51"/>
      <c r="F440" s="51"/>
      <c r="G440" s="51"/>
      <c r="H440" s="51"/>
      <c r="I440" s="61"/>
      <c r="J440" s="51"/>
      <c r="K440" s="51"/>
      <c r="L440" s="51"/>
      <c r="M440" s="51"/>
      <c r="N440" s="51"/>
      <c r="AO440" s="51"/>
      <c r="AP440" s="51"/>
    </row>
    <row r="441" spans="1:42" ht="15.75" customHeight="1" x14ac:dyDescent="0.35">
      <c r="A441" s="51"/>
      <c r="B441" s="51"/>
      <c r="C441" s="51"/>
      <c r="D441" s="51"/>
      <c r="E441" s="51"/>
      <c r="F441" s="51"/>
      <c r="G441" s="51"/>
      <c r="H441" s="51"/>
      <c r="I441" s="61"/>
      <c r="J441" s="51"/>
      <c r="K441" s="51"/>
      <c r="L441" s="51"/>
      <c r="M441" s="51"/>
      <c r="N441" s="51"/>
      <c r="AO441" s="51"/>
      <c r="AP441" s="51"/>
    </row>
    <row r="442" spans="1:42" ht="15.75" customHeight="1" x14ac:dyDescent="0.35">
      <c r="A442" s="51"/>
      <c r="B442" s="51"/>
      <c r="C442" s="51"/>
      <c r="D442" s="51"/>
      <c r="E442" s="51"/>
      <c r="F442" s="51"/>
      <c r="G442" s="51"/>
      <c r="H442" s="51"/>
      <c r="I442" s="61"/>
      <c r="J442" s="51"/>
      <c r="K442" s="51"/>
      <c r="L442" s="51"/>
      <c r="M442" s="51"/>
      <c r="N442" s="51"/>
      <c r="AO442" s="51"/>
      <c r="AP442" s="51"/>
    </row>
    <row r="443" spans="1:42" ht="15.75" customHeight="1" x14ac:dyDescent="0.35">
      <c r="A443" s="51"/>
      <c r="B443" s="51"/>
      <c r="C443" s="51"/>
      <c r="D443" s="51"/>
      <c r="E443" s="51"/>
      <c r="F443" s="51"/>
      <c r="G443" s="51"/>
      <c r="H443" s="51"/>
      <c r="I443" s="61"/>
      <c r="J443" s="51"/>
      <c r="K443" s="51"/>
      <c r="L443" s="51"/>
      <c r="M443" s="51"/>
      <c r="N443" s="51"/>
      <c r="AO443" s="51"/>
      <c r="AP443" s="51"/>
    </row>
    <row r="444" spans="1:42" ht="15.75" customHeight="1" x14ac:dyDescent="0.35">
      <c r="A444" s="51"/>
      <c r="B444" s="51"/>
      <c r="C444" s="51"/>
      <c r="D444" s="51"/>
      <c r="E444" s="51"/>
      <c r="F444" s="51"/>
      <c r="G444" s="51"/>
      <c r="H444" s="51"/>
      <c r="I444" s="61"/>
      <c r="J444" s="51"/>
      <c r="K444" s="51"/>
      <c r="L444" s="51"/>
      <c r="M444" s="51"/>
      <c r="N444" s="51"/>
      <c r="AO444" s="51"/>
      <c r="AP444" s="51"/>
    </row>
    <row r="445" spans="1:42" ht="15.75" customHeight="1" x14ac:dyDescent="0.35">
      <c r="A445" s="51"/>
      <c r="B445" s="51"/>
      <c r="C445" s="51"/>
      <c r="D445" s="51"/>
      <c r="E445" s="51"/>
      <c r="F445" s="51"/>
      <c r="G445" s="51"/>
      <c r="H445" s="51"/>
      <c r="I445" s="61"/>
      <c r="J445" s="51"/>
      <c r="K445" s="51"/>
      <c r="L445" s="51"/>
      <c r="M445" s="51"/>
      <c r="N445" s="51"/>
      <c r="AO445" s="51"/>
      <c r="AP445" s="51"/>
    </row>
    <row r="446" spans="1:42" ht="15.75" customHeight="1" x14ac:dyDescent="0.35">
      <c r="A446" s="51"/>
      <c r="B446" s="51"/>
      <c r="C446" s="51"/>
      <c r="D446" s="51"/>
      <c r="E446" s="51"/>
      <c r="F446" s="51"/>
      <c r="G446" s="51"/>
      <c r="H446" s="51"/>
      <c r="I446" s="61"/>
      <c r="J446" s="51"/>
      <c r="K446" s="51"/>
      <c r="L446" s="51"/>
      <c r="M446" s="51"/>
      <c r="N446" s="51"/>
      <c r="AO446" s="51"/>
      <c r="AP446" s="51"/>
    </row>
    <row r="447" spans="1:42" ht="15.75" customHeight="1" x14ac:dyDescent="0.35">
      <c r="A447" s="51"/>
      <c r="B447" s="51"/>
      <c r="C447" s="51"/>
      <c r="D447" s="51"/>
      <c r="E447" s="51"/>
      <c r="F447" s="51"/>
      <c r="G447" s="51"/>
      <c r="H447" s="51"/>
      <c r="I447" s="61"/>
      <c r="J447" s="51"/>
      <c r="K447" s="51"/>
      <c r="L447" s="51"/>
      <c r="M447" s="51"/>
      <c r="N447" s="51"/>
      <c r="AO447" s="51"/>
      <c r="AP447" s="51"/>
    </row>
    <row r="448" spans="1:42" ht="15.75" customHeight="1" x14ac:dyDescent="0.35">
      <c r="A448" s="51"/>
      <c r="B448" s="51"/>
      <c r="C448" s="51"/>
      <c r="D448" s="51"/>
      <c r="E448" s="51"/>
      <c r="F448" s="51"/>
      <c r="G448" s="51"/>
      <c r="H448" s="51"/>
      <c r="I448" s="61"/>
      <c r="J448" s="51"/>
      <c r="K448" s="51"/>
      <c r="L448" s="51"/>
      <c r="M448" s="51"/>
      <c r="N448" s="51"/>
      <c r="AO448" s="51"/>
      <c r="AP448" s="51"/>
    </row>
    <row r="449" spans="1:42" ht="15.75" customHeight="1" x14ac:dyDescent="0.35">
      <c r="A449" s="51"/>
      <c r="B449" s="51"/>
      <c r="C449" s="51"/>
      <c r="D449" s="51"/>
      <c r="E449" s="51"/>
      <c r="F449" s="51"/>
      <c r="G449" s="51"/>
      <c r="H449" s="51"/>
      <c r="I449" s="61"/>
      <c r="J449" s="51"/>
      <c r="K449" s="51"/>
      <c r="L449" s="51"/>
      <c r="M449" s="51"/>
      <c r="N449" s="51"/>
      <c r="AO449" s="51"/>
      <c r="AP449" s="51"/>
    </row>
    <row r="450" spans="1:42" ht="15.75" customHeight="1" x14ac:dyDescent="0.35">
      <c r="A450" s="51"/>
      <c r="B450" s="51"/>
      <c r="C450" s="51"/>
      <c r="D450" s="51"/>
      <c r="E450" s="51"/>
      <c r="F450" s="51"/>
      <c r="G450" s="51"/>
      <c r="H450" s="51"/>
      <c r="I450" s="61"/>
      <c r="J450" s="51"/>
      <c r="K450" s="51"/>
      <c r="L450" s="51"/>
      <c r="M450" s="51"/>
      <c r="N450" s="51"/>
      <c r="AO450" s="51"/>
      <c r="AP450" s="51"/>
    </row>
    <row r="451" spans="1:42" ht="15.75" customHeight="1" x14ac:dyDescent="0.35">
      <c r="A451" s="51"/>
      <c r="B451" s="51"/>
      <c r="C451" s="51"/>
      <c r="D451" s="51"/>
      <c r="E451" s="51"/>
      <c r="F451" s="51"/>
      <c r="G451" s="51"/>
      <c r="H451" s="51"/>
      <c r="I451" s="61"/>
      <c r="J451" s="51"/>
      <c r="K451" s="51"/>
      <c r="L451" s="51"/>
      <c r="M451" s="51"/>
      <c r="N451" s="51"/>
      <c r="AO451" s="51"/>
      <c r="AP451" s="51"/>
    </row>
    <row r="452" spans="1:42" ht="15.75" customHeight="1" x14ac:dyDescent="0.35">
      <c r="A452" s="51"/>
      <c r="B452" s="51"/>
      <c r="C452" s="51"/>
      <c r="D452" s="51"/>
      <c r="E452" s="51"/>
      <c r="F452" s="51"/>
      <c r="G452" s="51"/>
      <c r="H452" s="51"/>
      <c r="I452" s="61"/>
      <c r="J452" s="51"/>
      <c r="K452" s="51"/>
      <c r="L452" s="51"/>
      <c r="M452" s="51"/>
      <c r="N452" s="51"/>
      <c r="AO452" s="51"/>
      <c r="AP452" s="51"/>
    </row>
    <row r="453" spans="1:42" ht="15.75" customHeight="1" x14ac:dyDescent="0.35">
      <c r="A453" s="51"/>
      <c r="B453" s="51"/>
      <c r="C453" s="51"/>
      <c r="D453" s="51"/>
      <c r="E453" s="51"/>
      <c r="F453" s="51"/>
      <c r="G453" s="51"/>
      <c r="H453" s="51"/>
      <c r="I453" s="61"/>
      <c r="J453" s="51"/>
      <c r="K453" s="51"/>
      <c r="L453" s="51"/>
      <c r="M453" s="51"/>
      <c r="N453" s="51"/>
      <c r="AO453" s="51"/>
      <c r="AP453" s="51"/>
    </row>
    <row r="454" spans="1:42" ht="15.75" customHeight="1" x14ac:dyDescent="0.35">
      <c r="A454" s="51"/>
      <c r="B454" s="51"/>
      <c r="C454" s="51"/>
      <c r="D454" s="51"/>
      <c r="E454" s="51"/>
      <c r="F454" s="51"/>
      <c r="G454" s="51"/>
      <c r="H454" s="51"/>
      <c r="I454" s="61"/>
      <c r="J454" s="51"/>
      <c r="K454" s="51"/>
      <c r="L454" s="51"/>
      <c r="M454" s="51"/>
      <c r="N454" s="51"/>
      <c r="AO454" s="51"/>
      <c r="AP454" s="51"/>
    </row>
    <row r="455" spans="1:42" ht="15.75" customHeight="1" x14ac:dyDescent="0.35">
      <c r="A455" s="51"/>
      <c r="B455" s="51"/>
      <c r="C455" s="51"/>
      <c r="D455" s="51"/>
      <c r="E455" s="51"/>
      <c r="F455" s="51"/>
      <c r="G455" s="51"/>
      <c r="H455" s="51"/>
      <c r="I455" s="61"/>
      <c r="J455" s="51"/>
      <c r="K455" s="51"/>
      <c r="L455" s="51"/>
      <c r="M455" s="51"/>
      <c r="N455" s="51"/>
      <c r="AO455" s="51"/>
      <c r="AP455" s="51"/>
    </row>
    <row r="456" spans="1:42" ht="15.75" customHeight="1" x14ac:dyDescent="0.35">
      <c r="A456" s="51"/>
      <c r="B456" s="51"/>
      <c r="C456" s="51"/>
      <c r="D456" s="51"/>
      <c r="E456" s="51"/>
      <c r="F456" s="51"/>
      <c r="G456" s="51"/>
      <c r="H456" s="51"/>
      <c r="I456" s="61"/>
      <c r="J456" s="51"/>
      <c r="K456" s="51"/>
      <c r="L456" s="51"/>
      <c r="M456" s="51"/>
      <c r="N456" s="51"/>
      <c r="AO456" s="51"/>
      <c r="AP456" s="51"/>
    </row>
    <row r="457" spans="1:42" ht="15.75" customHeight="1" x14ac:dyDescent="0.35">
      <c r="A457" s="51"/>
      <c r="B457" s="51"/>
      <c r="C457" s="51"/>
      <c r="D457" s="51"/>
      <c r="E457" s="51"/>
      <c r="F457" s="51"/>
      <c r="G457" s="51"/>
      <c r="H457" s="51"/>
      <c r="I457" s="61"/>
      <c r="J457" s="51"/>
      <c r="K457" s="51"/>
      <c r="L457" s="51"/>
      <c r="M457" s="51"/>
      <c r="N457" s="51"/>
      <c r="AO457" s="51"/>
      <c r="AP457" s="51"/>
    </row>
    <row r="458" spans="1:42" ht="15.75" customHeight="1" x14ac:dyDescent="0.35">
      <c r="A458" s="51"/>
      <c r="B458" s="51"/>
      <c r="C458" s="51"/>
      <c r="D458" s="51"/>
      <c r="E458" s="51"/>
      <c r="F458" s="51"/>
      <c r="G458" s="51"/>
      <c r="H458" s="51"/>
      <c r="I458" s="61"/>
      <c r="J458" s="51"/>
      <c r="K458" s="51"/>
      <c r="L458" s="51"/>
      <c r="M458" s="51"/>
      <c r="N458" s="51"/>
      <c r="AO458" s="51"/>
      <c r="AP458" s="51"/>
    </row>
    <row r="459" spans="1:42" ht="15.75" customHeight="1" x14ac:dyDescent="0.35">
      <c r="A459" s="51"/>
      <c r="B459" s="51"/>
      <c r="C459" s="51"/>
      <c r="D459" s="51"/>
      <c r="E459" s="51"/>
      <c r="F459" s="51"/>
      <c r="G459" s="51"/>
      <c r="H459" s="51"/>
      <c r="I459" s="61"/>
      <c r="J459" s="51"/>
      <c r="K459" s="51"/>
      <c r="L459" s="51"/>
      <c r="M459" s="51"/>
      <c r="N459" s="51"/>
      <c r="AO459" s="51"/>
      <c r="AP459" s="51"/>
    </row>
    <row r="460" spans="1:42" ht="15.75" customHeight="1" x14ac:dyDescent="0.35">
      <c r="A460" s="51"/>
      <c r="B460" s="51"/>
      <c r="C460" s="51"/>
      <c r="D460" s="51"/>
      <c r="E460" s="51"/>
      <c r="F460" s="51"/>
      <c r="G460" s="51"/>
      <c r="H460" s="51"/>
      <c r="I460" s="61"/>
      <c r="J460" s="51"/>
      <c r="K460" s="51"/>
      <c r="L460" s="51"/>
      <c r="M460" s="51"/>
      <c r="N460" s="51"/>
      <c r="AO460" s="51"/>
      <c r="AP460" s="51"/>
    </row>
    <row r="461" spans="1:42" ht="15.75" customHeight="1" x14ac:dyDescent="0.35">
      <c r="A461" s="51"/>
      <c r="B461" s="51"/>
      <c r="C461" s="51"/>
      <c r="D461" s="51"/>
      <c r="E461" s="51"/>
      <c r="F461" s="51"/>
      <c r="G461" s="51"/>
      <c r="H461" s="51"/>
      <c r="I461" s="61"/>
      <c r="J461" s="51"/>
      <c r="K461" s="51"/>
      <c r="L461" s="51"/>
      <c r="M461" s="51"/>
      <c r="N461" s="51"/>
      <c r="AO461" s="51"/>
      <c r="AP461" s="51"/>
    </row>
    <row r="462" spans="1:42" ht="15.75" customHeight="1" x14ac:dyDescent="0.35">
      <c r="A462" s="51"/>
      <c r="B462" s="51"/>
      <c r="C462" s="51"/>
      <c r="D462" s="51"/>
      <c r="E462" s="51"/>
      <c r="F462" s="51"/>
      <c r="G462" s="51"/>
      <c r="H462" s="51"/>
      <c r="I462" s="61"/>
      <c r="J462" s="51"/>
      <c r="K462" s="51"/>
      <c r="L462" s="51"/>
      <c r="M462" s="51"/>
      <c r="N462" s="51"/>
      <c r="AO462" s="51"/>
      <c r="AP462" s="51"/>
    </row>
    <row r="463" spans="1:42" ht="15.75" customHeight="1" x14ac:dyDescent="0.35">
      <c r="A463" s="51"/>
      <c r="B463" s="51"/>
      <c r="C463" s="51"/>
      <c r="D463" s="51"/>
      <c r="E463" s="51"/>
      <c r="F463" s="51"/>
      <c r="G463" s="51"/>
      <c r="H463" s="51"/>
      <c r="I463" s="61"/>
      <c r="J463" s="51"/>
      <c r="K463" s="51"/>
      <c r="L463" s="51"/>
      <c r="M463" s="51"/>
      <c r="N463" s="51"/>
      <c r="AO463" s="51"/>
      <c r="AP463" s="51"/>
    </row>
    <row r="464" spans="1:42" ht="15.75" customHeight="1" x14ac:dyDescent="0.35">
      <c r="A464" s="51"/>
      <c r="B464" s="51"/>
      <c r="C464" s="51"/>
      <c r="D464" s="51"/>
      <c r="E464" s="51"/>
      <c r="F464" s="51"/>
      <c r="G464" s="51"/>
      <c r="H464" s="51"/>
      <c r="I464" s="61"/>
      <c r="J464" s="51"/>
      <c r="K464" s="51"/>
      <c r="L464" s="51"/>
      <c r="M464" s="51"/>
      <c r="N464" s="51"/>
      <c r="AO464" s="51"/>
      <c r="AP464" s="51"/>
    </row>
    <row r="465" spans="1:42" ht="15.75" customHeight="1" x14ac:dyDescent="0.35">
      <c r="A465" s="51"/>
      <c r="B465" s="51"/>
      <c r="C465" s="51"/>
      <c r="D465" s="51"/>
      <c r="E465" s="51"/>
      <c r="F465" s="51"/>
      <c r="G465" s="51"/>
      <c r="H465" s="51"/>
      <c r="I465" s="61"/>
      <c r="J465" s="51"/>
      <c r="K465" s="51"/>
      <c r="L465" s="51"/>
      <c r="M465" s="51"/>
      <c r="N465" s="51"/>
      <c r="AO465" s="51"/>
      <c r="AP465" s="51"/>
    </row>
    <row r="466" spans="1:42" ht="15.75" customHeight="1" x14ac:dyDescent="0.35">
      <c r="A466" s="51"/>
      <c r="B466" s="51"/>
      <c r="C466" s="51"/>
      <c r="D466" s="51"/>
      <c r="E466" s="51"/>
      <c r="F466" s="51"/>
      <c r="G466" s="51"/>
      <c r="H466" s="51"/>
      <c r="I466" s="61"/>
      <c r="J466" s="51"/>
      <c r="K466" s="51"/>
      <c r="L466" s="51"/>
      <c r="M466" s="51"/>
      <c r="N466" s="51"/>
      <c r="AO466" s="51"/>
      <c r="AP466" s="51"/>
    </row>
    <row r="467" spans="1:42" ht="15.75" customHeight="1" x14ac:dyDescent="0.35">
      <c r="A467" s="51"/>
      <c r="B467" s="51"/>
      <c r="C467" s="51"/>
      <c r="D467" s="51"/>
      <c r="E467" s="51"/>
      <c r="F467" s="51"/>
      <c r="G467" s="51"/>
      <c r="H467" s="51"/>
      <c r="I467" s="61"/>
      <c r="J467" s="51"/>
      <c r="K467" s="51"/>
      <c r="L467" s="51"/>
      <c r="M467" s="51"/>
      <c r="N467" s="51"/>
      <c r="AO467" s="51"/>
      <c r="AP467" s="51"/>
    </row>
    <row r="468" spans="1:42" ht="15.75" customHeight="1" x14ac:dyDescent="0.35">
      <c r="A468" s="51"/>
      <c r="B468" s="51"/>
      <c r="C468" s="51"/>
      <c r="D468" s="51"/>
      <c r="E468" s="51"/>
      <c r="F468" s="51"/>
      <c r="G468" s="51"/>
      <c r="H468" s="51"/>
      <c r="I468" s="61"/>
      <c r="J468" s="51"/>
      <c r="K468" s="51"/>
      <c r="L468" s="51"/>
      <c r="M468" s="51"/>
      <c r="N468" s="51"/>
      <c r="AO468" s="51"/>
      <c r="AP468" s="51"/>
    </row>
    <row r="469" spans="1:42" ht="15.75" customHeight="1" x14ac:dyDescent="0.35">
      <c r="A469" s="51"/>
      <c r="B469" s="51"/>
      <c r="C469" s="51"/>
      <c r="D469" s="51"/>
      <c r="E469" s="51"/>
      <c r="F469" s="51"/>
      <c r="G469" s="51"/>
      <c r="H469" s="51"/>
      <c r="I469" s="61"/>
      <c r="J469" s="51"/>
      <c r="K469" s="51"/>
      <c r="L469" s="51"/>
      <c r="M469" s="51"/>
      <c r="N469" s="51"/>
      <c r="AO469" s="51"/>
      <c r="AP469" s="51"/>
    </row>
    <row r="470" spans="1:42" ht="15.75" customHeight="1" x14ac:dyDescent="0.35">
      <c r="A470" s="51"/>
      <c r="B470" s="51"/>
      <c r="C470" s="51"/>
      <c r="D470" s="51"/>
      <c r="E470" s="51"/>
      <c r="F470" s="51"/>
      <c r="G470" s="51"/>
      <c r="H470" s="51"/>
      <c r="I470" s="61"/>
      <c r="J470" s="51"/>
      <c r="K470" s="51"/>
      <c r="L470" s="51"/>
      <c r="M470" s="51"/>
      <c r="N470" s="51"/>
      <c r="AO470" s="51"/>
      <c r="AP470" s="51"/>
    </row>
    <row r="471" spans="1:42" ht="15.75" customHeight="1" x14ac:dyDescent="0.35">
      <c r="A471" s="51"/>
      <c r="B471" s="51"/>
      <c r="C471" s="51"/>
      <c r="D471" s="51"/>
      <c r="E471" s="51"/>
      <c r="F471" s="51"/>
      <c r="G471" s="51"/>
      <c r="H471" s="51"/>
      <c r="I471" s="61"/>
      <c r="J471" s="51"/>
      <c r="K471" s="51"/>
      <c r="L471" s="51"/>
      <c r="M471" s="51"/>
      <c r="N471" s="51"/>
      <c r="AO471" s="51"/>
      <c r="AP471" s="51"/>
    </row>
    <row r="472" spans="1:42" ht="15.75" customHeight="1" x14ac:dyDescent="0.35">
      <c r="A472" s="51"/>
      <c r="B472" s="51"/>
      <c r="C472" s="51"/>
      <c r="D472" s="51"/>
      <c r="E472" s="51"/>
      <c r="F472" s="51"/>
      <c r="G472" s="51"/>
      <c r="H472" s="51"/>
      <c r="I472" s="61"/>
      <c r="J472" s="51"/>
      <c r="K472" s="51"/>
      <c r="L472" s="51"/>
      <c r="M472" s="51"/>
      <c r="N472" s="51"/>
      <c r="AO472" s="51"/>
      <c r="AP472" s="51"/>
    </row>
    <row r="473" spans="1:42" ht="15.75" customHeight="1" x14ac:dyDescent="0.35">
      <c r="A473" s="51"/>
      <c r="B473" s="51"/>
      <c r="C473" s="51"/>
      <c r="D473" s="51"/>
      <c r="E473" s="51"/>
      <c r="F473" s="51"/>
      <c r="G473" s="51"/>
      <c r="H473" s="51"/>
      <c r="I473" s="61"/>
      <c r="J473" s="51"/>
      <c r="K473" s="51"/>
      <c r="L473" s="51"/>
      <c r="M473" s="51"/>
      <c r="N473" s="51"/>
      <c r="AO473" s="51"/>
      <c r="AP473" s="51"/>
    </row>
    <row r="474" spans="1:42" ht="15.75" customHeight="1" x14ac:dyDescent="0.35">
      <c r="A474" s="51"/>
      <c r="B474" s="51"/>
      <c r="C474" s="51"/>
      <c r="D474" s="51"/>
      <c r="E474" s="51"/>
      <c r="F474" s="51"/>
      <c r="G474" s="51"/>
      <c r="H474" s="51"/>
      <c r="I474" s="61"/>
      <c r="J474" s="51"/>
      <c r="K474" s="51"/>
      <c r="L474" s="51"/>
      <c r="M474" s="51"/>
      <c r="N474" s="51"/>
      <c r="AO474" s="51"/>
      <c r="AP474" s="51"/>
    </row>
    <row r="475" spans="1:42" ht="15.75" customHeight="1" x14ac:dyDescent="0.35">
      <c r="A475" s="51"/>
      <c r="B475" s="51"/>
      <c r="C475" s="51"/>
      <c r="D475" s="51"/>
      <c r="E475" s="51"/>
      <c r="F475" s="51"/>
      <c r="G475" s="51"/>
      <c r="H475" s="51"/>
      <c r="I475" s="61"/>
      <c r="J475" s="51"/>
      <c r="K475" s="51"/>
      <c r="L475" s="51"/>
      <c r="M475" s="51"/>
      <c r="N475" s="51"/>
      <c r="AO475" s="51"/>
      <c r="AP475" s="51"/>
    </row>
    <row r="476" spans="1:42" ht="15.75" customHeight="1" x14ac:dyDescent="0.35">
      <c r="A476" s="51"/>
      <c r="B476" s="51"/>
      <c r="C476" s="51"/>
      <c r="D476" s="51"/>
      <c r="E476" s="51"/>
      <c r="F476" s="51"/>
      <c r="G476" s="51"/>
      <c r="H476" s="51"/>
      <c r="I476" s="61"/>
      <c r="J476" s="51"/>
      <c r="K476" s="51"/>
      <c r="L476" s="51"/>
      <c r="M476" s="51"/>
      <c r="N476" s="51"/>
      <c r="AO476" s="51"/>
      <c r="AP476" s="51"/>
    </row>
    <row r="477" spans="1:42" ht="15.75" customHeight="1" x14ac:dyDescent="0.35">
      <c r="A477" s="51"/>
      <c r="B477" s="51"/>
      <c r="C477" s="51"/>
      <c r="D477" s="51"/>
      <c r="E477" s="51"/>
      <c r="F477" s="51"/>
      <c r="G477" s="51"/>
      <c r="H477" s="51"/>
      <c r="I477" s="61"/>
      <c r="J477" s="51"/>
      <c r="K477" s="51"/>
      <c r="L477" s="51"/>
      <c r="M477" s="51"/>
      <c r="N477" s="51"/>
      <c r="AO477" s="51"/>
      <c r="AP477" s="51"/>
    </row>
    <row r="478" spans="1:42" ht="15.75" customHeight="1" x14ac:dyDescent="0.35">
      <c r="A478" s="51"/>
      <c r="B478" s="51"/>
      <c r="C478" s="51"/>
      <c r="D478" s="51"/>
      <c r="E478" s="51"/>
      <c r="F478" s="51"/>
      <c r="G478" s="51"/>
      <c r="H478" s="51"/>
      <c r="I478" s="61"/>
      <c r="J478" s="51"/>
      <c r="K478" s="51"/>
      <c r="L478" s="51"/>
      <c r="M478" s="51"/>
      <c r="N478" s="51"/>
      <c r="AO478" s="51"/>
      <c r="AP478" s="51"/>
    </row>
    <row r="479" spans="1:42" ht="15.75" customHeight="1" x14ac:dyDescent="0.35">
      <c r="A479" s="51"/>
      <c r="B479" s="51"/>
      <c r="C479" s="51"/>
      <c r="D479" s="51"/>
      <c r="E479" s="51"/>
      <c r="F479" s="51"/>
      <c r="G479" s="51"/>
      <c r="H479" s="51"/>
      <c r="I479" s="61"/>
      <c r="J479" s="51"/>
      <c r="K479" s="51"/>
      <c r="L479" s="51"/>
      <c r="M479" s="51"/>
      <c r="N479" s="51"/>
      <c r="AO479" s="51"/>
      <c r="AP479" s="51"/>
    </row>
    <row r="480" spans="1:42" ht="15.75" customHeight="1" x14ac:dyDescent="0.35">
      <c r="A480" s="51"/>
      <c r="B480" s="51"/>
      <c r="C480" s="51"/>
      <c r="D480" s="51"/>
      <c r="E480" s="51"/>
      <c r="F480" s="51"/>
      <c r="G480" s="51"/>
      <c r="H480" s="51"/>
      <c r="I480" s="61"/>
      <c r="J480" s="51"/>
      <c r="K480" s="51"/>
      <c r="L480" s="51"/>
      <c r="M480" s="51"/>
      <c r="N480" s="51"/>
      <c r="AO480" s="51"/>
      <c r="AP480" s="51"/>
    </row>
    <row r="481" spans="1:42" ht="15.75" customHeight="1" x14ac:dyDescent="0.35">
      <c r="A481" s="51"/>
      <c r="B481" s="51"/>
      <c r="C481" s="51"/>
      <c r="D481" s="51"/>
      <c r="E481" s="51"/>
      <c r="F481" s="51"/>
      <c r="G481" s="51"/>
      <c r="H481" s="51"/>
      <c r="I481" s="61"/>
      <c r="J481" s="51"/>
      <c r="K481" s="51"/>
      <c r="L481" s="51"/>
      <c r="M481" s="51"/>
      <c r="N481" s="51"/>
      <c r="AO481" s="51"/>
      <c r="AP481" s="51"/>
    </row>
    <row r="482" spans="1:42" ht="15.75" customHeight="1" x14ac:dyDescent="0.35">
      <c r="A482" s="51"/>
      <c r="B482" s="51"/>
      <c r="C482" s="51"/>
      <c r="D482" s="51"/>
      <c r="E482" s="51"/>
      <c r="F482" s="51"/>
      <c r="G482" s="51"/>
      <c r="H482" s="51"/>
      <c r="I482" s="61"/>
      <c r="J482" s="51"/>
      <c r="K482" s="51"/>
      <c r="L482" s="51"/>
      <c r="M482" s="51"/>
      <c r="N482" s="51"/>
      <c r="AO482" s="51"/>
      <c r="AP482" s="51"/>
    </row>
    <row r="483" spans="1:42" ht="15.75" customHeight="1" x14ac:dyDescent="0.35">
      <c r="A483" s="51"/>
      <c r="B483" s="51"/>
      <c r="C483" s="51"/>
      <c r="D483" s="51"/>
      <c r="E483" s="51"/>
      <c r="F483" s="51"/>
      <c r="G483" s="51"/>
      <c r="H483" s="51"/>
      <c r="I483" s="61"/>
      <c r="J483" s="51"/>
      <c r="K483" s="51"/>
      <c r="L483" s="51"/>
      <c r="M483" s="51"/>
      <c r="N483" s="51"/>
      <c r="AO483" s="51"/>
      <c r="AP483" s="51"/>
    </row>
    <row r="484" spans="1:42" ht="15.75" customHeight="1" x14ac:dyDescent="0.35">
      <c r="A484" s="51"/>
      <c r="B484" s="51"/>
      <c r="C484" s="51"/>
      <c r="D484" s="51"/>
      <c r="E484" s="51"/>
      <c r="F484" s="51"/>
      <c r="G484" s="51"/>
      <c r="H484" s="51"/>
      <c r="I484" s="61"/>
      <c r="J484" s="51"/>
      <c r="K484" s="51"/>
      <c r="L484" s="51"/>
      <c r="M484" s="51"/>
      <c r="N484" s="51"/>
      <c r="AO484" s="51"/>
      <c r="AP484" s="51"/>
    </row>
    <row r="485" spans="1:42" ht="15.75" customHeight="1" x14ac:dyDescent="0.35">
      <c r="A485" s="51"/>
      <c r="B485" s="51"/>
      <c r="C485" s="51"/>
      <c r="D485" s="51"/>
      <c r="E485" s="51"/>
      <c r="F485" s="51"/>
      <c r="G485" s="51"/>
      <c r="H485" s="51"/>
      <c r="I485" s="61"/>
      <c r="J485" s="51"/>
      <c r="K485" s="51"/>
      <c r="L485" s="51"/>
      <c r="M485" s="51"/>
      <c r="N485" s="51"/>
      <c r="AO485" s="51"/>
      <c r="AP485" s="51"/>
    </row>
    <row r="486" spans="1:42" ht="15.75" customHeight="1" x14ac:dyDescent="0.35">
      <c r="A486" s="51"/>
      <c r="B486" s="51"/>
      <c r="C486" s="51"/>
      <c r="D486" s="51"/>
      <c r="E486" s="51"/>
      <c r="F486" s="51"/>
      <c r="G486" s="51"/>
      <c r="H486" s="51"/>
      <c r="I486" s="61"/>
      <c r="J486" s="51"/>
      <c r="K486" s="51"/>
      <c r="L486" s="51"/>
      <c r="M486" s="51"/>
      <c r="N486" s="51"/>
      <c r="AO486" s="51"/>
      <c r="AP486" s="51"/>
    </row>
    <row r="487" spans="1:42" ht="15.75" customHeight="1" x14ac:dyDescent="0.35">
      <c r="A487" s="51"/>
      <c r="B487" s="51"/>
      <c r="C487" s="51"/>
      <c r="D487" s="51"/>
      <c r="E487" s="51"/>
      <c r="F487" s="51"/>
      <c r="G487" s="51"/>
      <c r="H487" s="51"/>
      <c r="I487" s="61"/>
      <c r="J487" s="51"/>
      <c r="K487" s="51"/>
      <c r="L487" s="51"/>
      <c r="M487" s="51"/>
      <c r="N487" s="51"/>
      <c r="AO487" s="51"/>
      <c r="AP487" s="51"/>
    </row>
    <row r="488" spans="1:42" ht="15.75" customHeight="1" x14ac:dyDescent="0.35">
      <c r="A488" s="51"/>
      <c r="B488" s="51"/>
      <c r="C488" s="51"/>
      <c r="D488" s="51"/>
      <c r="E488" s="51"/>
      <c r="F488" s="51"/>
      <c r="G488" s="51"/>
      <c r="H488" s="51"/>
      <c r="I488" s="61"/>
      <c r="J488" s="51"/>
      <c r="K488" s="51"/>
      <c r="L488" s="51"/>
      <c r="M488" s="51"/>
      <c r="N488" s="51"/>
      <c r="AO488" s="51"/>
      <c r="AP488" s="51"/>
    </row>
    <row r="489" spans="1:42" ht="15.75" customHeight="1" x14ac:dyDescent="0.35">
      <c r="A489" s="51"/>
      <c r="B489" s="51"/>
      <c r="C489" s="51"/>
      <c r="D489" s="51"/>
      <c r="E489" s="51"/>
      <c r="F489" s="51"/>
      <c r="G489" s="51"/>
      <c r="H489" s="51"/>
      <c r="I489" s="61"/>
      <c r="J489" s="51"/>
      <c r="K489" s="51"/>
      <c r="L489" s="51"/>
      <c r="M489" s="51"/>
      <c r="N489" s="51"/>
      <c r="AO489" s="51"/>
      <c r="AP489" s="51"/>
    </row>
    <row r="490" spans="1:42" ht="15.75" customHeight="1" x14ac:dyDescent="0.35">
      <c r="A490" s="51"/>
      <c r="B490" s="51"/>
      <c r="C490" s="51"/>
      <c r="D490" s="51"/>
      <c r="E490" s="51"/>
      <c r="F490" s="51"/>
      <c r="G490" s="51"/>
      <c r="H490" s="51"/>
      <c r="I490" s="61"/>
      <c r="J490" s="51"/>
      <c r="K490" s="51"/>
      <c r="L490" s="51"/>
      <c r="M490" s="51"/>
      <c r="N490" s="51"/>
      <c r="AO490" s="51"/>
      <c r="AP490" s="51"/>
    </row>
    <row r="491" spans="1:42" ht="15.75" customHeight="1" x14ac:dyDescent="0.35">
      <c r="A491" s="51"/>
      <c r="B491" s="51"/>
      <c r="C491" s="51"/>
      <c r="D491" s="51"/>
      <c r="E491" s="51"/>
      <c r="F491" s="51"/>
      <c r="G491" s="51"/>
      <c r="H491" s="51"/>
      <c r="I491" s="61"/>
      <c r="J491" s="51"/>
      <c r="K491" s="51"/>
      <c r="L491" s="51"/>
      <c r="M491" s="51"/>
      <c r="N491" s="51"/>
      <c r="AO491" s="51"/>
      <c r="AP491" s="51"/>
    </row>
    <row r="492" spans="1:42" ht="15.75" customHeight="1" x14ac:dyDescent="0.35">
      <c r="A492" s="51"/>
      <c r="B492" s="51"/>
      <c r="C492" s="51"/>
      <c r="D492" s="51"/>
      <c r="E492" s="51"/>
      <c r="F492" s="51"/>
      <c r="G492" s="51"/>
      <c r="H492" s="51"/>
      <c r="I492" s="61"/>
      <c r="J492" s="51"/>
      <c r="K492" s="51"/>
      <c r="L492" s="51"/>
      <c r="M492" s="51"/>
      <c r="N492" s="51"/>
      <c r="AO492" s="51"/>
      <c r="AP492" s="51"/>
    </row>
    <row r="493" spans="1:42" ht="15.75" customHeight="1" x14ac:dyDescent="0.35">
      <c r="A493" s="51"/>
      <c r="B493" s="51"/>
      <c r="C493" s="51"/>
      <c r="D493" s="51"/>
      <c r="E493" s="51"/>
      <c r="F493" s="51"/>
      <c r="G493" s="51"/>
      <c r="H493" s="51"/>
      <c r="I493" s="61"/>
      <c r="J493" s="51"/>
      <c r="K493" s="51"/>
      <c r="L493" s="51"/>
      <c r="M493" s="51"/>
      <c r="N493" s="51"/>
      <c r="AO493" s="51"/>
      <c r="AP493" s="51"/>
    </row>
    <row r="494" spans="1:42" ht="15.75" customHeight="1" x14ac:dyDescent="0.35">
      <c r="A494" s="51"/>
      <c r="B494" s="51"/>
      <c r="C494" s="51"/>
      <c r="D494" s="51"/>
      <c r="E494" s="51"/>
      <c r="F494" s="51"/>
      <c r="G494" s="51"/>
      <c r="H494" s="51"/>
      <c r="I494" s="61"/>
      <c r="J494" s="51"/>
      <c r="K494" s="51"/>
      <c r="L494" s="51"/>
      <c r="M494" s="51"/>
      <c r="N494" s="51"/>
      <c r="AO494" s="51"/>
      <c r="AP494" s="51"/>
    </row>
    <row r="495" spans="1:42" ht="15.75" customHeight="1" x14ac:dyDescent="0.35">
      <c r="A495" s="51"/>
      <c r="B495" s="51"/>
      <c r="C495" s="51"/>
      <c r="D495" s="51"/>
      <c r="E495" s="51"/>
      <c r="F495" s="51"/>
      <c r="G495" s="51"/>
      <c r="H495" s="51"/>
      <c r="I495" s="61"/>
      <c r="J495" s="51"/>
      <c r="K495" s="51"/>
      <c r="L495" s="51"/>
      <c r="M495" s="51"/>
      <c r="N495" s="51"/>
      <c r="AO495" s="51"/>
      <c r="AP495" s="51"/>
    </row>
    <row r="496" spans="1:42" ht="15.75" customHeight="1" x14ac:dyDescent="0.35">
      <c r="A496" s="51"/>
      <c r="B496" s="51"/>
      <c r="C496" s="51"/>
      <c r="D496" s="51"/>
      <c r="E496" s="51"/>
      <c r="F496" s="51"/>
      <c r="G496" s="51"/>
      <c r="H496" s="51"/>
      <c r="I496" s="61"/>
      <c r="J496" s="51"/>
      <c r="K496" s="51"/>
      <c r="L496" s="51"/>
      <c r="M496" s="51"/>
      <c r="N496" s="51"/>
      <c r="AO496" s="51"/>
      <c r="AP496" s="51"/>
    </row>
    <row r="497" spans="1:42" ht="15.75" customHeight="1" x14ac:dyDescent="0.35">
      <c r="A497" s="51"/>
      <c r="B497" s="51"/>
      <c r="C497" s="51"/>
      <c r="D497" s="51"/>
      <c r="E497" s="51"/>
      <c r="F497" s="51"/>
      <c r="G497" s="51"/>
      <c r="H497" s="51"/>
      <c r="I497" s="61"/>
      <c r="J497" s="51"/>
      <c r="K497" s="51"/>
      <c r="L497" s="51"/>
      <c r="M497" s="51"/>
      <c r="N497" s="51"/>
      <c r="AO497" s="51"/>
      <c r="AP497" s="51"/>
    </row>
    <row r="498" spans="1:42" ht="15.75" customHeight="1" x14ac:dyDescent="0.35">
      <c r="A498" s="51"/>
      <c r="B498" s="51"/>
      <c r="C498" s="51"/>
      <c r="D498" s="51"/>
      <c r="E498" s="51"/>
      <c r="F498" s="51"/>
      <c r="G498" s="51"/>
      <c r="H498" s="51"/>
      <c r="I498" s="61"/>
      <c r="J498" s="51"/>
      <c r="K498" s="51"/>
      <c r="L498" s="51"/>
      <c r="M498" s="51"/>
      <c r="N498" s="51"/>
      <c r="AO498" s="51"/>
      <c r="AP498" s="51"/>
    </row>
    <row r="499" spans="1:42" ht="15.75" customHeight="1" x14ac:dyDescent="0.35">
      <c r="A499" s="51"/>
      <c r="B499" s="51"/>
      <c r="C499" s="51"/>
      <c r="D499" s="51"/>
      <c r="E499" s="51"/>
      <c r="F499" s="51"/>
      <c r="G499" s="51"/>
      <c r="H499" s="51"/>
      <c r="I499" s="61"/>
      <c r="J499" s="51"/>
      <c r="K499" s="51"/>
      <c r="L499" s="51"/>
      <c r="M499" s="51"/>
      <c r="N499" s="51"/>
      <c r="AO499" s="51"/>
      <c r="AP499" s="51"/>
    </row>
    <row r="500" spans="1:42" ht="15.75" customHeight="1" x14ac:dyDescent="0.35">
      <c r="A500" s="51"/>
      <c r="B500" s="51"/>
      <c r="C500" s="51"/>
      <c r="D500" s="51"/>
      <c r="E500" s="51"/>
      <c r="F500" s="51"/>
      <c r="G500" s="51"/>
      <c r="H500" s="51"/>
      <c r="I500" s="61"/>
      <c r="J500" s="51"/>
      <c r="K500" s="51"/>
      <c r="L500" s="51"/>
      <c r="M500" s="51"/>
      <c r="N500" s="51"/>
      <c r="AO500" s="51"/>
      <c r="AP500" s="51"/>
    </row>
    <row r="501" spans="1:42" ht="15.75" customHeight="1" x14ac:dyDescent="0.35">
      <c r="A501" s="51"/>
      <c r="B501" s="51"/>
      <c r="C501" s="51"/>
      <c r="D501" s="51"/>
      <c r="E501" s="51"/>
      <c r="F501" s="51"/>
      <c r="G501" s="51"/>
      <c r="H501" s="51"/>
      <c r="I501" s="61"/>
      <c r="J501" s="51"/>
      <c r="K501" s="51"/>
      <c r="L501" s="51"/>
      <c r="M501" s="51"/>
      <c r="N501" s="51"/>
      <c r="AO501" s="51"/>
      <c r="AP501" s="51"/>
    </row>
    <row r="502" spans="1:42" ht="15.75" customHeight="1" x14ac:dyDescent="0.35">
      <c r="A502" s="51"/>
      <c r="B502" s="51"/>
      <c r="C502" s="51"/>
      <c r="D502" s="51"/>
      <c r="E502" s="51"/>
      <c r="F502" s="51"/>
      <c r="G502" s="51"/>
      <c r="H502" s="51"/>
      <c r="I502" s="61"/>
      <c r="J502" s="51"/>
      <c r="K502" s="51"/>
      <c r="L502" s="51"/>
      <c r="M502" s="51"/>
      <c r="N502" s="51"/>
      <c r="AO502" s="51"/>
      <c r="AP502" s="51"/>
    </row>
    <row r="503" spans="1:42" ht="15.75" customHeight="1" x14ac:dyDescent="0.35">
      <c r="A503" s="51"/>
      <c r="B503" s="51"/>
      <c r="C503" s="51"/>
      <c r="D503" s="51"/>
      <c r="E503" s="51"/>
      <c r="F503" s="51"/>
      <c r="G503" s="51"/>
      <c r="H503" s="51"/>
      <c r="I503" s="61"/>
      <c r="J503" s="51"/>
      <c r="K503" s="51"/>
      <c r="L503" s="51"/>
      <c r="M503" s="51"/>
      <c r="N503" s="51"/>
      <c r="AO503" s="51"/>
      <c r="AP503" s="51"/>
    </row>
    <row r="504" spans="1:42" ht="15.75" customHeight="1" x14ac:dyDescent="0.35">
      <c r="A504" s="51"/>
      <c r="B504" s="51"/>
      <c r="C504" s="51"/>
      <c r="D504" s="51"/>
      <c r="E504" s="51"/>
      <c r="F504" s="51"/>
      <c r="G504" s="51"/>
      <c r="H504" s="51"/>
      <c r="I504" s="61"/>
      <c r="J504" s="51"/>
      <c r="K504" s="51"/>
      <c r="L504" s="51"/>
      <c r="M504" s="51"/>
      <c r="N504" s="51"/>
      <c r="AO504" s="51"/>
      <c r="AP504" s="51"/>
    </row>
    <row r="505" spans="1:42" ht="15.75" customHeight="1" x14ac:dyDescent="0.35">
      <c r="A505" s="51"/>
      <c r="B505" s="51"/>
      <c r="C505" s="51"/>
      <c r="D505" s="51"/>
      <c r="E505" s="51"/>
      <c r="F505" s="51"/>
      <c r="G505" s="51"/>
      <c r="H505" s="51"/>
      <c r="I505" s="61"/>
      <c r="J505" s="51"/>
      <c r="K505" s="51"/>
      <c r="L505" s="51"/>
      <c r="M505" s="51"/>
      <c r="N505" s="51"/>
      <c r="AO505" s="51"/>
      <c r="AP505" s="51"/>
    </row>
    <row r="506" spans="1:42" ht="15.75" customHeight="1" x14ac:dyDescent="0.35">
      <c r="A506" s="51"/>
      <c r="B506" s="51"/>
      <c r="C506" s="51"/>
      <c r="D506" s="51"/>
      <c r="E506" s="51"/>
      <c r="F506" s="51"/>
      <c r="G506" s="51"/>
      <c r="H506" s="51"/>
      <c r="I506" s="61"/>
      <c r="J506" s="51"/>
      <c r="K506" s="51"/>
      <c r="L506" s="51"/>
      <c r="M506" s="51"/>
      <c r="N506" s="51"/>
      <c r="AO506" s="51"/>
      <c r="AP506" s="51"/>
    </row>
    <row r="507" spans="1:42" ht="15.75" customHeight="1" x14ac:dyDescent="0.35">
      <c r="A507" s="51"/>
      <c r="B507" s="51"/>
      <c r="C507" s="51"/>
      <c r="D507" s="51"/>
      <c r="E507" s="51"/>
      <c r="F507" s="51"/>
      <c r="G507" s="51"/>
      <c r="H507" s="51"/>
      <c r="I507" s="61"/>
      <c r="J507" s="51"/>
      <c r="K507" s="51"/>
      <c r="L507" s="51"/>
      <c r="M507" s="51"/>
      <c r="N507" s="51"/>
      <c r="AO507" s="51"/>
      <c r="AP507" s="51"/>
    </row>
    <row r="508" spans="1:42" ht="15.75" customHeight="1" x14ac:dyDescent="0.35">
      <c r="A508" s="51"/>
      <c r="B508" s="51"/>
      <c r="C508" s="51"/>
      <c r="D508" s="51"/>
      <c r="E508" s="51"/>
      <c r="F508" s="51"/>
      <c r="G508" s="51"/>
      <c r="H508" s="51"/>
      <c r="I508" s="61"/>
      <c r="J508" s="51"/>
      <c r="K508" s="51"/>
      <c r="L508" s="51"/>
      <c r="M508" s="51"/>
      <c r="N508" s="51"/>
      <c r="AO508" s="51"/>
      <c r="AP508" s="51"/>
    </row>
    <row r="509" spans="1:42" ht="15.75" customHeight="1" x14ac:dyDescent="0.35">
      <c r="A509" s="51"/>
      <c r="B509" s="51"/>
      <c r="C509" s="51"/>
      <c r="D509" s="51"/>
      <c r="E509" s="51"/>
      <c r="F509" s="51"/>
      <c r="G509" s="51"/>
      <c r="H509" s="51"/>
      <c r="I509" s="61"/>
      <c r="J509" s="51"/>
      <c r="K509" s="51"/>
      <c r="L509" s="51"/>
      <c r="M509" s="51"/>
      <c r="N509" s="51"/>
      <c r="AO509" s="51"/>
      <c r="AP509" s="51"/>
    </row>
    <row r="510" spans="1:42" ht="15.75" customHeight="1" x14ac:dyDescent="0.35">
      <c r="A510" s="51"/>
      <c r="B510" s="51"/>
      <c r="C510" s="51"/>
      <c r="D510" s="51"/>
      <c r="E510" s="51"/>
      <c r="F510" s="51"/>
      <c r="G510" s="51"/>
      <c r="H510" s="51"/>
      <c r="I510" s="61"/>
      <c r="J510" s="51"/>
      <c r="K510" s="51"/>
      <c r="L510" s="51"/>
      <c r="M510" s="51"/>
      <c r="N510" s="51"/>
      <c r="AO510" s="51"/>
      <c r="AP510" s="51"/>
    </row>
    <row r="511" spans="1:42" ht="15.75" customHeight="1" x14ac:dyDescent="0.35">
      <c r="A511" s="51"/>
      <c r="B511" s="51"/>
      <c r="C511" s="51"/>
      <c r="D511" s="51"/>
      <c r="E511" s="51"/>
      <c r="F511" s="51"/>
      <c r="G511" s="51"/>
      <c r="H511" s="51"/>
      <c r="I511" s="61"/>
      <c r="J511" s="51"/>
      <c r="K511" s="51"/>
      <c r="L511" s="51"/>
      <c r="M511" s="51"/>
      <c r="N511" s="51"/>
      <c r="AO511" s="51"/>
      <c r="AP511" s="51"/>
    </row>
    <row r="512" spans="1:42" ht="15.75" customHeight="1" x14ac:dyDescent="0.35">
      <c r="A512" s="51"/>
      <c r="B512" s="51"/>
      <c r="C512" s="51"/>
      <c r="D512" s="51"/>
      <c r="E512" s="51"/>
      <c r="F512" s="51"/>
      <c r="G512" s="51"/>
      <c r="H512" s="51"/>
      <c r="I512" s="61"/>
      <c r="J512" s="51"/>
      <c r="K512" s="51"/>
      <c r="L512" s="51"/>
      <c r="M512" s="51"/>
      <c r="N512" s="51"/>
      <c r="AO512" s="51"/>
      <c r="AP512" s="51"/>
    </row>
    <row r="513" spans="1:42" ht="15.75" customHeight="1" x14ac:dyDescent="0.35">
      <c r="A513" s="51"/>
      <c r="B513" s="51"/>
      <c r="C513" s="51"/>
      <c r="D513" s="51"/>
      <c r="E513" s="51"/>
      <c r="F513" s="51"/>
      <c r="G513" s="51"/>
      <c r="H513" s="51"/>
      <c r="I513" s="61"/>
      <c r="J513" s="51"/>
      <c r="K513" s="51"/>
      <c r="L513" s="51"/>
      <c r="M513" s="51"/>
      <c r="N513" s="51"/>
      <c r="AO513" s="51"/>
      <c r="AP513" s="51"/>
    </row>
    <row r="514" spans="1:42" ht="15.75" customHeight="1" x14ac:dyDescent="0.35">
      <c r="A514" s="51"/>
      <c r="B514" s="51"/>
      <c r="C514" s="51"/>
      <c r="D514" s="51"/>
      <c r="E514" s="51"/>
      <c r="F514" s="51"/>
      <c r="G514" s="51"/>
      <c r="H514" s="51"/>
      <c r="I514" s="61"/>
      <c r="J514" s="51"/>
      <c r="K514" s="51"/>
      <c r="L514" s="51"/>
      <c r="M514" s="51"/>
      <c r="N514" s="51"/>
      <c r="AO514" s="51"/>
      <c r="AP514" s="51"/>
    </row>
    <row r="515" spans="1:42" ht="15.75" customHeight="1" x14ac:dyDescent="0.35">
      <c r="A515" s="51"/>
      <c r="B515" s="51"/>
      <c r="C515" s="51"/>
      <c r="D515" s="51"/>
      <c r="E515" s="51"/>
      <c r="F515" s="51"/>
      <c r="G515" s="51"/>
      <c r="H515" s="51"/>
      <c r="I515" s="61"/>
      <c r="J515" s="51"/>
      <c r="K515" s="51"/>
      <c r="L515" s="51"/>
      <c r="M515" s="51"/>
      <c r="N515" s="51"/>
      <c r="AO515" s="51"/>
      <c r="AP515" s="51"/>
    </row>
    <row r="516" spans="1:42" ht="15.75" customHeight="1" x14ac:dyDescent="0.35">
      <c r="A516" s="51"/>
      <c r="B516" s="51"/>
      <c r="C516" s="51"/>
      <c r="D516" s="51"/>
      <c r="E516" s="51"/>
      <c r="F516" s="51"/>
      <c r="G516" s="51"/>
      <c r="H516" s="51"/>
      <c r="I516" s="61"/>
      <c r="J516" s="51"/>
      <c r="K516" s="51"/>
      <c r="L516" s="51"/>
      <c r="M516" s="51"/>
      <c r="N516" s="51"/>
      <c r="AO516" s="51"/>
      <c r="AP516" s="51"/>
    </row>
    <row r="517" spans="1:42" ht="15.75" customHeight="1" x14ac:dyDescent="0.35">
      <c r="A517" s="51"/>
      <c r="B517" s="51"/>
      <c r="C517" s="51"/>
      <c r="D517" s="51"/>
      <c r="E517" s="51"/>
      <c r="F517" s="51"/>
      <c r="G517" s="51"/>
      <c r="H517" s="51"/>
      <c r="I517" s="61"/>
      <c r="J517" s="51"/>
      <c r="K517" s="51"/>
      <c r="L517" s="51"/>
      <c r="M517" s="51"/>
      <c r="N517" s="51"/>
      <c r="AO517" s="51"/>
      <c r="AP517" s="51"/>
    </row>
    <row r="518" spans="1:42" ht="15.75" customHeight="1" x14ac:dyDescent="0.35">
      <c r="A518" s="51"/>
      <c r="B518" s="51"/>
      <c r="C518" s="51"/>
      <c r="D518" s="51"/>
      <c r="E518" s="51"/>
      <c r="F518" s="51"/>
      <c r="G518" s="51"/>
      <c r="H518" s="51"/>
      <c r="I518" s="61"/>
      <c r="J518" s="51"/>
      <c r="K518" s="51"/>
      <c r="L518" s="51"/>
      <c r="M518" s="51"/>
      <c r="N518" s="51"/>
      <c r="AO518" s="51"/>
      <c r="AP518" s="51"/>
    </row>
    <row r="519" spans="1:42" ht="15.75" customHeight="1" x14ac:dyDescent="0.35">
      <c r="A519" s="51"/>
      <c r="B519" s="51"/>
      <c r="C519" s="51"/>
      <c r="D519" s="51"/>
      <c r="E519" s="51"/>
      <c r="F519" s="51"/>
      <c r="G519" s="51"/>
      <c r="H519" s="51"/>
      <c r="I519" s="61"/>
      <c r="J519" s="51"/>
      <c r="K519" s="51"/>
      <c r="L519" s="51"/>
      <c r="M519" s="51"/>
      <c r="N519" s="51"/>
      <c r="AO519" s="51"/>
      <c r="AP519" s="51"/>
    </row>
    <row r="520" spans="1:42" ht="15.75" customHeight="1" x14ac:dyDescent="0.35">
      <c r="A520" s="51"/>
      <c r="B520" s="51"/>
      <c r="C520" s="51"/>
      <c r="D520" s="51"/>
      <c r="E520" s="51"/>
      <c r="F520" s="51"/>
      <c r="G520" s="51"/>
      <c r="H520" s="51"/>
      <c r="I520" s="61"/>
      <c r="J520" s="51"/>
      <c r="K520" s="51"/>
      <c r="L520" s="51"/>
      <c r="M520" s="51"/>
      <c r="N520" s="51"/>
      <c r="AO520" s="51"/>
      <c r="AP520" s="51"/>
    </row>
    <row r="521" spans="1:42" ht="15.75" customHeight="1" x14ac:dyDescent="0.35">
      <c r="A521" s="51"/>
      <c r="B521" s="51"/>
      <c r="C521" s="51"/>
      <c r="D521" s="51"/>
      <c r="E521" s="51"/>
      <c r="F521" s="51"/>
      <c r="G521" s="51"/>
      <c r="H521" s="51"/>
      <c r="I521" s="61"/>
      <c r="J521" s="51"/>
      <c r="K521" s="51"/>
      <c r="L521" s="51"/>
      <c r="M521" s="51"/>
      <c r="N521" s="51"/>
      <c r="AO521" s="51"/>
      <c r="AP521" s="51"/>
    </row>
    <row r="522" spans="1:42" ht="15.75" customHeight="1" x14ac:dyDescent="0.35">
      <c r="A522" s="51"/>
      <c r="B522" s="51"/>
      <c r="C522" s="51"/>
      <c r="D522" s="51"/>
      <c r="E522" s="51"/>
      <c r="F522" s="51"/>
      <c r="G522" s="51"/>
      <c r="H522" s="51"/>
      <c r="I522" s="61"/>
      <c r="J522" s="51"/>
      <c r="K522" s="51"/>
      <c r="L522" s="51"/>
      <c r="M522" s="51"/>
      <c r="N522" s="51"/>
      <c r="AO522" s="51"/>
      <c r="AP522" s="51"/>
    </row>
    <row r="523" spans="1:42" ht="15.75" customHeight="1" x14ac:dyDescent="0.35">
      <c r="A523" s="51"/>
      <c r="B523" s="51"/>
      <c r="C523" s="51"/>
      <c r="D523" s="51"/>
      <c r="E523" s="51"/>
      <c r="F523" s="51"/>
      <c r="G523" s="51"/>
      <c r="H523" s="51"/>
      <c r="I523" s="61"/>
      <c r="J523" s="51"/>
      <c r="K523" s="51"/>
      <c r="L523" s="51"/>
      <c r="M523" s="51"/>
      <c r="N523" s="51"/>
      <c r="AO523" s="51"/>
      <c r="AP523" s="51"/>
    </row>
    <row r="524" spans="1:42" ht="15.75" customHeight="1" x14ac:dyDescent="0.35">
      <c r="A524" s="51"/>
      <c r="B524" s="51"/>
      <c r="C524" s="51"/>
      <c r="D524" s="51"/>
      <c r="E524" s="51"/>
      <c r="F524" s="51"/>
      <c r="G524" s="51"/>
      <c r="H524" s="51"/>
      <c r="I524" s="61"/>
      <c r="J524" s="51"/>
      <c r="K524" s="51"/>
      <c r="L524" s="51"/>
      <c r="M524" s="51"/>
      <c r="N524" s="51"/>
      <c r="AO524" s="51"/>
      <c r="AP524" s="51"/>
    </row>
    <row r="525" spans="1:42" ht="15.75" customHeight="1" x14ac:dyDescent="0.35">
      <c r="A525" s="51"/>
      <c r="B525" s="51"/>
      <c r="C525" s="51"/>
      <c r="D525" s="51"/>
      <c r="E525" s="51"/>
      <c r="F525" s="51"/>
      <c r="G525" s="51"/>
      <c r="H525" s="51"/>
      <c r="I525" s="61"/>
      <c r="J525" s="51"/>
      <c r="K525" s="51"/>
      <c r="L525" s="51"/>
      <c r="M525" s="51"/>
      <c r="N525" s="51"/>
      <c r="AO525" s="51"/>
      <c r="AP525" s="51"/>
    </row>
    <row r="526" spans="1:42" ht="15.75" customHeight="1" x14ac:dyDescent="0.35">
      <c r="A526" s="51"/>
      <c r="B526" s="51"/>
      <c r="C526" s="51"/>
      <c r="D526" s="51"/>
      <c r="E526" s="51"/>
      <c r="F526" s="51"/>
      <c r="G526" s="51"/>
      <c r="H526" s="51"/>
      <c r="I526" s="61"/>
      <c r="J526" s="51"/>
      <c r="K526" s="51"/>
      <c r="L526" s="51"/>
      <c r="M526" s="51"/>
      <c r="N526" s="51"/>
      <c r="AO526" s="51"/>
      <c r="AP526" s="51"/>
    </row>
    <row r="527" spans="1:42" ht="15.75" customHeight="1" x14ac:dyDescent="0.35">
      <c r="A527" s="51"/>
      <c r="B527" s="51"/>
      <c r="C527" s="51"/>
      <c r="D527" s="51"/>
      <c r="E527" s="51"/>
      <c r="F527" s="51"/>
      <c r="G527" s="51"/>
      <c r="H527" s="51"/>
      <c r="I527" s="61"/>
      <c r="J527" s="51"/>
      <c r="K527" s="51"/>
      <c r="L527" s="51"/>
      <c r="M527" s="51"/>
      <c r="N527" s="51"/>
      <c r="AO527" s="51"/>
      <c r="AP527" s="51"/>
    </row>
    <row r="528" spans="1:42" ht="15.75" customHeight="1" x14ac:dyDescent="0.35">
      <c r="A528" s="51"/>
      <c r="B528" s="51"/>
      <c r="C528" s="51"/>
      <c r="D528" s="51"/>
      <c r="E528" s="51"/>
      <c r="F528" s="51"/>
      <c r="G528" s="51"/>
      <c r="H528" s="51"/>
      <c r="I528" s="61"/>
      <c r="J528" s="51"/>
      <c r="K528" s="51"/>
      <c r="L528" s="51"/>
      <c r="M528" s="51"/>
      <c r="N528" s="51"/>
      <c r="AO528" s="51"/>
      <c r="AP528" s="51"/>
    </row>
    <row r="529" spans="1:42" ht="15.75" customHeight="1" x14ac:dyDescent="0.35">
      <c r="A529" s="51"/>
      <c r="B529" s="51"/>
      <c r="C529" s="51"/>
      <c r="D529" s="51"/>
      <c r="E529" s="51"/>
      <c r="F529" s="51"/>
      <c r="G529" s="51"/>
      <c r="H529" s="51"/>
      <c r="I529" s="61"/>
      <c r="J529" s="51"/>
      <c r="K529" s="51"/>
      <c r="L529" s="51"/>
      <c r="M529" s="51"/>
      <c r="N529" s="51"/>
      <c r="AO529" s="51"/>
      <c r="AP529" s="51"/>
    </row>
    <row r="530" spans="1:42" ht="15.75" customHeight="1" x14ac:dyDescent="0.35">
      <c r="A530" s="51"/>
      <c r="B530" s="51"/>
      <c r="C530" s="51"/>
      <c r="D530" s="51"/>
      <c r="E530" s="51"/>
      <c r="F530" s="51"/>
      <c r="G530" s="51"/>
      <c r="H530" s="51"/>
      <c r="I530" s="61"/>
      <c r="J530" s="51"/>
      <c r="K530" s="51"/>
      <c r="L530" s="51"/>
      <c r="M530" s="51"/>
      <c r="N530" s="51"/>
      <c r="AO530" s="51"/>
      <c r="AP530" s="51"/>
    </row>
    <row r="531" spans="1:42" ht="15.75" customHeight="1" x14ac:dyDescent="0.35">
      <c r="A531" s="51"/>
      <c r="B531" s="51"/>
      <c r="C531" s="51"/>
      <c r="D531" s="51"/>
      <c r="E531" s="51"/>
      <c r="F531" s="51"/>
      <c r="G531" s="51"/>
      <c r="H531" s="51"/>
      <c r="I531" s="61"/>
      <c r="J531" s="51"/>
      <c r="K531" s="51"/>
      <c r="L531" s="51"/>
      <c r="M531" s="51"/>
      <c r="N531" s="51"/>
      <c r="AO531" s="51"/>
      <c r="AP531" s="51"/>
    </row>
    <row r="532" spans="1:42" ht="15.75" customHeight="1" x14ac:dyDescent="0.35">
      <c r="A532" s="51"/>
      <c r="B532" s="51"/>
      <c r="C532" s="51"/>
      <c r="D532" s="51"/>
      <c r="E532" s="51"/>
      <c r="F532" s="51"/>
      <c r="G532" s="51"/>
      <c r="H532" s="51"/>
      <c r="I532" s="61"/>
      <c r="J532" s="51"/>
      <c r="K532" s="51"/>
      <c r="L532" s="51"/>
      <c r="M532" s="51"/>
      <c r="N532" s="51"/>
      <c r="AO532" s="51"/>
      <c r="AP532" s="51"/>
    </row>
    <row r="533" spans="1:42" ht="15.75" customHeight="1" x14ac:dyDescent="0.35">
      <c r="A533" s="51"/>
      <c r="B533" s="51"/>
      <c r="C533" s="51"/>
      <c r="D533" s="51"/>
      <c r="E533" s="51"/>
      <c r="F533" s="51"/>
      <c r="G533" s="51"/>
      <c r="H533" s="51"/>
      <c r="I533" s="61"/>
      <c r="J533" s="51"/>
      <c r="K533" s="51"/>
      <c r="L533" s="51"/>
      <c r="M533" s="51"/>
      <c r="N533" s="51"/>
      <c r="AO533" s="51"/>
      <c r="AP533" s="51"/>
    </row>
    <row r="534" spans="1:42" ht="15.75" customHeight="1" x14ac:dyDescent="0.35">
      <c r="A534" s="51"/>
      <c r="B534" s="51"/>
      <c r="C534" s="51"/>
      <c r="D534" s="51"/>
      <c r="E534" s="51"/>
      <c r="F534" s="51"/>
      <c r="G534" s="51"/>
      <c r="H534" s="51"/>
      <c r="I534" s="61"/>
      <c r="J534" s="51"/>
      <c r="K534" s="51"/>
      <c r="L534" s="51"/>
      <c r="M534" s="51"/>
      <c r="N534" s="51"/>
      <c r="AO534" s="51"/>
      <c r="AP534" s="51"/>
    </row>
    <row r="535" spans="1:42" ht="15.75" customHeight="1" x14ac:dyDescent="0.35">
      <c r="A535" s="51"/>
      <c r="B535" s="51"/>
      <c r="C535" s="51"/>
      <c r="D535" s="51"/>
      <c r="E535" s="51"/>
      <c r="F535" s="51"/>
      <c r="G535" s="51"/>
      <c r="H535" s="51"/>
      <c r="I535" s="61"/>
      <c r="J535" s="51"/>
      <c r="K535" s="51"/>
      <c r="L535" s="51"/>
      <c r="M535" s="51"/>
      <c r="N535" s="51"/>
      <c r="AO535" s="51"/>
      <c r="AP535" s="51"/>
    </row>
    <row r="536" spans="1:42" ht="15.75" customHeight="1" x14ac:dyDescent="0.35">
      <c r="A536" s="51"/>
      <c r="B536" s="51"/>
      <c r="C536" s="51"/>
      <c r="D536" s="51"/>
      <c r="E536" s="51"/>
      <c r="F536" s="51"/>
      <c r="G536" s="51"/>
      <c r="H536" s="51"/>
      <c r="I536" s="61"/>
      <c r="J536" s="51"/>
      <c r="K536" s="51"/>
      <c r="L536" s="51"/>
      <c r="M536" s="51"/>
      <c r="N536" s="51"/>
      <c r="AO536" s="51"/>
      <c r="AP536" s="51"/>
    </row>
    <row r="537" spans="1:42" ht="15.75" customHeight="1" x14ac:dyDescent="0.35">
      <c r="A537" s="51"/>
      <c r="B537" s="51"/>
      <c r="C537" s="51"/>
      <c r="D537" s="51"/>
      <c r="E537" s="51"/>
      <c r="F537" s="51"/>
      <c r="G537" s="51"/>
      <c r="H537" s="51"/>
      <c r="I537" s="61"/>
      <c r="J537" s="51"/>
      <c r="K537" s="51"/>
      <c r="L537" s="51"/>
      <c r="M537" s="51"/>
      <c r="N537" s="51"/>
      <c r="AO537" s="51"/>
      <c r="AP537" s="51"/>
    </row>
    <row r="538" spans="1:42" ht="15.75" customHeight="1" x14ac:dyDescent="0.35">
      <c r="A538" s="51"/>
      <c r="B538" s="51"/>
      <c r="C538" s="51"/>
      <c r="D538" s="51"/>
      <c r="E538" s="51"/>
      <c r="F538" s="51"/>
      <c r="G538" s="51"/>
      <c r="H538" s="51"/>
      <c r="I538" s="61"/>
      <c r="J538" s="51"/>
      <c r="K538" s="51"/>
      <c r="L538" s="51"/>
      <c r="M538" s="51"/>
      <c r="N538" s="51"/>
      <c r="AO538" s="51"/>
      <c r="AP538" s="51"/>
    </row>
    <row r="539" spans="1:42" ht="15.75" customHeight="1" x14ac:dyDescent="0.35">
      <c r="A539" s="51"/>
      <c r="B539" s="51"/>
      <c r="C539" s="51"/>
      <c r="D539" s="51"/>
      <c r="E539" s="51"/>
      <c r="F539" s="51"/>
      <c r="G539" s="51"/>
      <c r="H539" s="51"/>
      <c r="I539" s="61"/>
      <c r="J539" s="51"/>
      <c r="K539" s="51"/>
      <c r="L539" s="51"/>
      <c r="M539" s="51"/>
      <c r="N539" s="51"/>
      <c r="AO539" s="51"/>
      <c r="AP539" s="51"/>
    </row>
    <row r="540" spans="1:42" ht="15.75" customHeight="1" x14ac:dyDescent="0.35">
      <c r="A540" s="51"/>
      <c r="B540" s="51"/>
      <c r="C540" s="51"/>
      <c r="D540" s="51"/>
      <c r="E540" s="51"/>
      <c r="F540" s="51"/>
      <c r="G540" s="51"/>
      <c r="H540" s="51"/>
      <c r="I540" s="61"/>
      <c r="J540" s="51"/>
      <c r="K540" s="51"/>
      <c r="L540" s="51"/>
      <c r="M540" s="51"/>
      <c r="N540" s="51"/>
      <c r="AO540" s="51"/>
      <c r="AP540" s="51"/>
    </row>
    <row r="541" spans="1:42" ht="15.75" customHeight="1" x14ac:dyDescent="0.35">
      <c r="A541" s="51"/>
      <c r="B541" s="51"/>
      <c r="C541" s="51"/>
      <c r="D541" s="51"/>
      <c r="E541" s="51"/>
      <c r="F541" s="51"/>
      <c r="G541" s="51"/>
      <c r="H541" s="51"/>
      <c r="I541" s="61"/>
      <c r="J541" s="51"/>
      <c r="K541" s="51"/>
      <c r="L541" s="51"/>
      <c r="M541" s="51"/>
      <c r="N541" s="51"/>
      <c r="AO541" s="51"/>
      <c r="AP541" s="51"/>
    </row>
    <row r="542" spans="1:42" ht="15.75" customHeight="1" x14ac:dyDescent="0.35">
      <c r="A542" s="51"/>
      <c r="B542" s="51"/>
      <c r="C542" s="51"/>
      <c r="D542" s="51"/>
      <c r="E542" s="51"/>
      <c r="F542" s="51"/>
      <c r="G542" s="51"/>
      <c r="H542" s="51"/>
      <c r="I542" s="61"/>
      <c r="J542" s="51"/>
      <c r="K542" s="51"/>
      <c r="L542" s="51"/>
      <c r="M542" s="51"/>
      <c r="N542" s="51"/>
      <c r="AO542" s="51"/>
      <c r="AP542" s="51"/>
    </row>
    <row r="543" spans="1:42" ht="15.75" customHeight="1" x14ac:dyDescent="0.35">
      <c r="A543" s="51"/>
      <c r="B543" s="51"/>
      <c r="C543" s="51"/>
      <c r="D543" s="51"/>
      <c r="E543" s="51"/>
      <c r="F543" s="51"/>
      <c r="G543" s="51"/>
      <c r="H543" s="51"/>
      <c r="I543" s="61"/>
      <c r="J543" s="51"/>
      <c r="K543" s="51"/>
      <c r="L543" s="51"/>
      <c r="M543" s="51"/>
      <c r="N543" s="51"/>
      <c r="AO543" s="51"/>
      <c r="AP543" s="51"/>
    </row>
    <row r="544" spans="1:42" ht="15.75" customHeight="1" x14ac:dyDescent="0.35">
      <c r="A544" s="51"/>
      <c r="B544" s="51"/>
      <c r="C544" s="51"/>
      <c r="D544" s="51"/>
      <c r="E544" s="51"/>
      <c r="F544" s="51"/>
      <c r="G544" s="51"/>
      <c r="H544" s="51"/>
      <c r="I544" s="61"/>
      <c r="J544" s="51"/>
      <c r="K544" s="51"/>
      <c r="L544" s="51"/>
      <c r="M544" s="51"/>
      <c r="N544" s="51"/>
      <c r="AO544" s="51"/>
      <c r="AP544" s="51"/>
    </row>
    <row r="545" spans="1:42" ht="15.75" customHeight="1" x14ac:dyDescent="0.35">
      <c r="A545" s="51"/>
      <c r="B545" s="51"/>
      <c r="C545" s="51"/>
      <c r="D545" s="51"/>
      <c r="E545" s="51"/>
      <c r="F545" s="51"/>
      <c r="G545" s="51"/>
      <c r="H545" s="51"/>
      <c r="I545" s="61"/>
      <c r="J545" s="51"/>
      <c r="K545" s="51"/>
      <c r="L545" s="51"/>
      <c r="M545" s="51"/>
      <c r="N545" s="51"/>
      <c r="AO545" s="51"/>
      <c r="AP545" s="51"/>
    </row>
    <row r="546" spans="1:42" ht="15.75" customHeight="1" x14ac:dyDescent="0.35">
      <c r="A546" s="51"/>
      <c r="B546" s="51"/>
      <c r="C546" s="51"/>
      <c r="D546" s="51"/>
      <c r="E546" s="51"/>
      <c r="F546" s="51"/>
      <c r="G546" s="51"/>
      <c r="H546" s="51"/>
      <c r="I546" s="61"/>
      <c r="J546" s="51"/>
      <c r="K546" s="51"/>
      <c r="L546" s="51"/>
      <c r="M546" s="51"/>
      <c r="N546" s="51"/>
      <c r="AO546" s="51"/>
      <c r="AP546" s="51"/>
    </row>
    <row r="547" spans="1:42" ht="15.75" customHeight="1" x14ac:dyDescent="0.35">
      <c r="A547" s="51"/>
      <c r="B547" s="51"/>
      <c r="C547" s="51"/>
      <c r="D547" s="51"/>
      <c r="E547" s="51"/>
      <c r="F547" s="51"/>
      <c r="G547" s="51"/>
      <c r="H547" s="51"/>
      <c r="I547" s="61"/>
      <c r="J547" s="51"/>
      <c r="K547" s="51"/>
      <c r="L547" s="51"/>
      <c r="M547" s="51"/>
      <c r="N547" s="51"/>
      <c r="AO547" s="51"/>
      <c r="AP547" s="51"/>
    </row>
    <row r="548" spans="1:42" ht="15.75" customHeight="1" x14ac:dyDescent="0.35">
      <c r="A548" s="51"/>
      <c r="B548" s="51"/>
      <c r="C548" s="51"/>
      <c r="D548" s="51"/>
      <c r="E548" s="51"/>
      <c r="F548" s="51"/>
      <c r="G548" s="51"/>
      <c r="H548" s="51"/>
      <c r="I548" s="61"/>
      <c r="J548" s="51"/>
      <c r="K548" s="51"/>
      <c r="L548" s="51"/>
      <c r="M548" s="51"/>
      <c r="N548" s="51"/>
      <c r="AO548" s="51"/>
      <c r="AP548" s="51"/>
    </row>
    <row r="549" spans="1:42" ht="15.75" customHeight="1" x14ac:dyDescent="0.35">
      <c r="A549" s="51"/>
      <c r="B549" s="51"/>
      <c r="C549" s="51"/>
      <c r="D549" s="51"/>
      <c r="E549" s="51"/>
      <c r="F549" s="51"/>
      <c r="G549" s="51"/>
      <c r="H549" s="51"/>
      <c r="I549" s="61"/>
      <c r="J549" s="51"/>
      <c r="K549" s="51"/>
      <c r="L549" s="51"/>
      <c r="M549" s="51"/>
      <c r="N549" s="51"/>
      <c r="AO549" s="51"/>
      <c r="AP549" s="51"/>
    </row>
    <row r="550" spans="1:42" ht="15.75" customHeight="1" x14ac:dyDescent="0.35">
      <c r="A550" s="51"/>
      <c r="B550" s="51"/>
      <c r="C550" s="51"/>
      <c r="D550" s="51"/>
      <c r="E550" s="51"/>
      <c r="F550" s="51"/>
      <c r="G550" s="51"/>
      <c r="H550" s="51"/>
      <c r="I550" s="61"/>
      <c r="J550" s="51"/>
      <c r="K550" s="51"/>
      <c r="L550" s="51"/>
      <c r="M550" s="51"/>
      <c r="N550" s="51"/>
      <c r="AO550" s="51"/>
      <c r="AP550" s="51"/>
    </row>
    <row r="551" spans="1:42" ht="15.75" customHeight="1" x14ac:dyDescent="0.35">
      <c r="A551" s="51"/>
      <c r="B551" s="51"/>
      <c r="C551" s="51"/>
      <c r="D551" s="51"/>
      <c r="E551" s="51"/>
      <c r="F551" s="51"/>
      <c r="G551" s="51"/>
      <c r="H551" s="51"/>
      <c r="I551" s="61"/>
      <c r="J551" s="51"/>
      <c r="K551" s="51"/>
      <c r="L551" s="51"/>
      <c r="M551" s="51"/>
      <c r="N551" s="51"/>
      <c r="AO551" s="51"/>
      <c r="AP551" s="51"/>
    </row>
    <row r="552" spans="1:42" ht="15.75" customHeight="1" x14ac:dyDescent="0.35">
      <c r="A552" s="51"/>
      <c r="B552" s="51"/>
      <c r="C552" s="51"/>
      <c r="D552" s="51"/>
      <c r="E552" s="51"/>
      <c r="F552" s="51"/>
      <c r="G552" s="51"/>
      <c r="H552" s="51"/>
      <c r="I552" s="61"/>
      <c r="J552" s="51"/>
      <c r="K552" s="51"/>
      <c r="L552" s="51"/>
      <c r="M552" s="51"/>
      <c r="N552" s="51"/>
      <c r="AO552" s="51"/>
      <c r="AP552" s="51"/>
    </row>
    <row r="553" spans="1:42" ht="15.75" customHeight="1" x14ac:dyDescent="0.35">
      <c r="A553" s="51"/>
      <c r="B553" s="51"/>
      <c r="C553" s="51"/>
      <c r="D553" s="51"/>
      <c r="E553" s="51"/>
      <c r="F553" s="51"/>
      <c r="G553" s="51"/>
      <c r="H553" s="51"/>
      <c r="I553" s="61"/>
      <c r="J553" s="51"/>
      <c r="K553" s="51"/>
      <c r="L553" s="51"/>
      <c r="M553" s="51"/>
      <c r="N553" s="51"/>
      <c r="AO553" s="51"/>
      <c r="AP553" s="51"/>
    </row>
    <row r="554" spans="1:42" ht="15.75" customHeight="1" x14ac:dyDescent="0.35">
      <c r="A554" s="51"/>
      <c r="B554" s="51"/>
      <c r="C554" s="51"/>
      <c r="D554" s="51"/>
      <c r="E554" s="51"/>
      <c r="F554" s="51"/>
      <c r="G554" s="51"/>
      <c r="H554" s="51"/>
      <c r="I554" s="61"/>
      <c r="J554" s="51"/>
      <c r="K554" s="51"/>
      <c r="L554" s="51"/>
      <c r="M554" s="51"/>
      <c r="N554" s="51"/>
      <c r="AO554" s="51"/>
      <c r="AP554" s="51"/>
    </row>
    <row r="555" spans="1:42" ht="15.75" customHeight="1" x14ac:dyDescent="0.35">
      <c r="A555" s="51"/>
      <c r="B555" s="51"/>
      <c r="C555" s="51"/>
      <c r="D555" s="51"/>
      <c r="E555" s="51"/>
      <c r="F555" s="51"/>
      <c r="G555" s="51"/>
      <c r="H555" s="51"/>
      <c r="I555" s="61"/>
      <c r="J555" s="51"/>
      <c r="K555" s="51"/>
      <c r="L555" s="51"/>
      <c r="M555" s="51"/>
      <c r="N555" s="51"/>
      <c r="AO555" s="51"/>
      <c r="AP555" s="51"/>
    </row>
    <row r="556" spans="1:42" ht="15.75" customHeight="1" x14ac:dyDescent="0.35">
      <c r="A556" s="51"/>
      <c r="B556" s="51"/>
      <c r="C556" s="51"/>
      <c r="D556" s="51"/>
      <c r="E556" s="51"/>
      <c r="F556" s="51"/>
      <c r="G556" s="51"/>
      <c r="H556" s="51"/>
      <c r="I556" s="61"/>
      <c r="J556" s="51"/>
      <c r="K556" s="51"/>
      <c r="L556" s="51"/>
      <c r="M556" s="51"/>
      <c r="N556" s="51"/>
      <c r="AO556" s="51"/>
      <c r="AP556" s="51"/>
    </row>
    <row r="557" spans="1:42" ht="15.75" customHeight="1" x14ac:dyDescent="0.35">
      <c r="A557" s="51"/>
      <c r="B557" s="51"/>
      <c r="C557" s="51"/>
      <c r="D557" s="51"/>
      <c r="E557" s="51"/>
      <c r="F557" s="51"/>
      <c r="G557" s="51"/>
      <c r="H557" s="51"/>
      <c r="I557" s="61"/>
      <c r="J557" s="51"/>
      <c r="K557" s="51"/>
      <c r="L557" s="51"/>
      <c r="M557" s="51"/>
      <c r="N557" s="51"/>
      <c r="AO557" s="51"/>
      <c r="AP557" s="51"/>
    </row>
    <row r="558" spans="1:42" ht="15.75" customHeight="1" x14ac:dyDescent="0.35">
      <c r="A558" s="51"/>
      <c r="B558" s="51"/>
      <c r="C558" s="51"/>
      <c r="D558" s="51"/>
      <c r="E558" s="51"/>
      <c r="F558" s="51"/>
      <c r="G558" s="51"/>
      <c r="H558" s="51"/>
      <c r="I558" s="61"/>
      <c r="J558" s="51"/>
      <c r="K558" s="51"/>
      <c r="L558" s="51"/>
      <c r="M558" s="51"/>
      <c r="N558" s="51"/>
      <c r="AO558" s="51"/>
      <c r="AP558" s="51"/>
    </row>
    <row r="559" spans="1:42" ht="15.75" customHeight="1" x14ac:dyDescent="0.35">
      <c r="A559" s="51"/>
      <c r="B559" s="51"/>
      <c r="C559" s="51"/>
      <c r="D559" s="51"/>
      <c r="E559" s="51"/>
      <c r="F559" s="51"/>
      <c r="G559" s="51"/>
      <c r="H559" s="51"/>
      <c r="I559" s="61"/>
      <c r="J559" s="51"/>
      <c r="K559" s="51"/>
      <c r="L559" s="51"/>
      <c r="M559" s="51"/>
      <c r="N559" s="51"/>
      <c r="AO559" s="51"/>
      <c r="AP559" s="51"/>
    </row>
    <row r="560" spans="1:42" ht="15.75" customHeight="1" x14ac:dyDescent="0.35">
      <c r="A560" s="51"/>
      <c r="B560" s="51"/>
      <c r="C560" s="51"/>
      <c r="D560" s="51"/>
      <c r="E560" s="51"/>
      <c r="F560" s="51"/>
      <c r="G560" s="51"/>
      <c r="H560" s="51"/>
      <c r="I560" s="61"/>
      <c r="J560" s="51"/>
      <c r="K560" s="51"/>
      <c r="L560" s="51"/>
      <c r="M560" s="51"/>
      <c r="N560" s="51"/>
      <c r="AO560" s="51"/>
      <c r="AP560" s="51"/>
    </row>
    <row r="561" spans="1:42" ht="15.75" customHeight="1" x14ac:dyDescent="0.35">
      <c r="A561" s="51"/>
      <c r="B561" s="51"/>
      <c r="C561" s="51"/>
      <c r="D561" s="51"/>
      <c r="E561" s="51"/>
      <c r="F561" s="51"/>
      <c r="G561" s="51"/>
      <c r="H561" s="51"/>
      <c r="I561" s="61"/>
      <c r="J561" s="51"/>
      <c r="K561" s="51"/>
      <c r="L561" s="51"/>
      <c r="M561" s="51"/>
      <c r="N561" s="51"/>
      <c r="AO561" s="51"/>
      <c r="AP561" s="51"/>
    </row>
    <row r="562" spans="1:42" ht="15.75" customHeight="1" x14ac:dyDescent="0.35">
      <c r="A562" s="51"/>
      <c r="B562" s="51"/>
      <c r="C562" s="51"/>
      <c r="D562" s="51"/>
      <c r="E562" s="51"/>
      <c r="F562" s="51"/>
      <c r="G562" s="51"/>
      <c r="H562" s="51"/>
      <c r="I562" s="61"/>
      <c r="J562" s="51"/>
      <c r="K562" s="51"/>
      <c r="L562" s="51"/>
      <c r="M562" s="51"/>
      <c r="N562" s="51"/>
      <c r="AO562" s="51"/>
      <c r="AP562" s="51"/>
    </row>
    <row r="563" spans="1:42" ht="15.75" customHeight="1" x14ac:dyDescent="0.35">
      <c r="A563" s="51"/>
      <c r="B563" s="51"/>
      <c r="C563" s="51"/>
      <c r="D563" s="51"/>
      <c r="E563" s="51"/>
      <c r="F563" s="51"/>
      <c r="G563" s="51"/>
      <c r="H563" s="51"/>
      <c r="I563" s="61"/>
      <c r="J563" s="51"/>
      <c r="K563" s="51"/>
      <c r="L563" s="51"/>
      <c r="M563" s="51"/>
      <c r="N563" s="51"/>
      <c r="AO563" s="51"/>
      <c r="AP563" s="51"/>
    </row>
    <row r="564" spans="1:42" ht="15.75" customHeight="1" x14ac:dyDescent="0.35">
      <c r="A564" s="51"/>
      <c r="B564" s="51"/>
      <c r="C564" s="51"/>
      <c r="D564" s="51"/>
      <c r="E564" s="51"/>
      <c r="F564" s="51"/>
      <c r="G564" s="51"/>
      <c r="H564" s="51"/>
      <c r="I564" s="61"/>
      <c r="J564" s="51"/>
      <c r="K564" s="51"/>
      <c r="L564" s="51"/>
      <c r="M564" s="51"/>
      <c r="N564" s="51"/>
      <c r="AO564" s="51"/>
      <c r="AP564" s="51"/>
    </row>
    <row r="565" spans="1:42" ht="15.75" customHeight="1" x14ac:dyDescent="0.35">
      <c r="A565" s="51"/>
      <c r="B565" s="51"/>
      <c r="C565" s="51"/>
      <c r="D565" s="51"/>
      <c r="E565" s="51"/>
      <c r="F565" s="51"/>
      <c r="G565" s="51"/>
      <c r="H565" s="51"/>
      <c r="I565" s="61"/>
      <c r="J565" s="51"/>
      <c r="K565" s="51"/>
      <c r="L565" s="51"/>
      <c r="M565" s="51"/>
      <c r="N565" s="51"/>
      <c r="AO565" s="51"/>
      <c r="AP565" s="51"/>
    </row>
    <row r="566" spans="1:42" ht="15.75" customHeight="1" x14ac:dyDescent="0.35">
      <c r="A566" s="51"/>
      <c r="B566" s="51"/>
      <c r="C566" s="51"/>
      <c r="D566" s="51"/>
      <c r="E566" s="51"/>
      <c r="F566" s="51"/>
      <c r="G566" s="51"/>
      <c r="H566" s="51"/>
      <c r="I566" s="61"/>
      <c r="J566" s="51"/>
      <c r="K566" s="51"/>
      <c r="L566" s="51"/>
      <c r="M566" s="51"/>
      <c r="N566" s="51"/>
      <c r="AO566" s="51"/>
      <c r="AP566" s="51"/>
    </row>
    <row r="567" spans="1:42" ht="15.75" customHeight="1" x14ac:dyDescent="0.35">
      <c r="A567" s="51"/>
      <c r="B567" s="51"/>
      <c r="C567" s="51"/>
      <c r="D567" s="51"/>
      <c r="E567" s="51"/>
      <c r="F567" s="51"/>
      <c r="G567" s="51"/>
      <c r="H567" s="51"/>
      <c r="I567" s="61"/>
      <c r="J567" s="51"/>
      <c r="K567" s="51"/>
      <c r="L567" s="51"/>
      <c r="M567" s="51"/>
      <c r="N567" s="51"/>
      <c r="AO567" s="51"/>
      <c r="AP567" s="51"/>
    </row>
    <row r="568" spans="1:42" ht="15.75" customHeight="1" x14ac:dyDescent="0.35">
      <c r="A568" s="51"/>
      <c r="B568" s="51"/>
      <c r="C568" s="51"/>
      <c r="D568" s="51"/>
      <c r="E568" s="51"/>
      <c r="F568" s="51"/>
      <c r="G568" s="51"/>
      <c r="H568" s="51"/>
      <c r="I568" s="61"/>
      <c r="J568" s="51"/>
      <c r="K568" s="51"/>
      <c r="L568" s="51"/>
      <c r="M568" s="51"/>
      <c r="N568" s="51"/>
      <c r="AO568" s="51"/>
      <c r="AP568" s="51"/>
    </row>
    <row r="569" spans="1:42" ht="15.75" customHeight="1" x14ac:dyDescent="0.35">
      <c r="A569" s="51"/>
      <c r="B569" s="51"/>
      <c r="C569" s="51"/>
      <c r="D569" s="51"/>
      <c r="E569" s="51"/>
      <c r="F569" s="51"/>
      <c r="G569" s="51"/>
      <c r="H569" s="51"/>
      <c r="I569" s="61"/>
      <c r="J569" s="51"/>
      <c r="K569" s="51"/>
      <c r="L569" s="51"/>
      <c r="M569" s="51"/>
      <c r="N569" s="51"/>
      <c r="AO569" s="51"/>
      <c r="AP569" s="51"/>
    </row>
    <row r="570" spans="1:42" ht="15.75" customHeight="1" x14ac:dyDescent="0.35">
      <c r="A570" s="51"/>
      <c r="B570" s="51"/>
      <c r="C570" s="51"/>
      <c r="D570" s="51"/>
      <c r="E570" s="51"/>
      <c r="F570" s="51"/>
      <c r="G570" s="51"/>
      <c r="H570" s="51"/>
      <c r="I570" s="61"/>
      <c r="J570" s="51"/>
      <c r="K570" s="51"/>
      <c r="L570" s="51"/>
      <c r="M570" s="51"/>
      <c r="N570" s="51"/>
      <c r="AO570" s="51"/>
      <c r="AP570" s="51"/>
    </row>
    <row r="571" spans="1:42" ht="15.75" customHeight="1" x14ac:dyDescent="0.35">
      <c r="A571" s="51"/>
      <c r="B571" s="51"/>
      <c r="C571" s="51"/>
      <c r="D571" s="51"/>
      <c r="E571" s="51"/>
      <c r="F571" s="51"/>
      <c r="G571" s="51"/>
      <c r="H571" s="51"/>
      <c r="I571" s="61"/>
      <c r="J571" s="51"/>
      <c r="K571" s="51"/>
      <c r="L571" s="51"/>
      <c r="M571" s="51"/>
      <c r="N571" s="51"/>
      <c r="AO571" s="51"/>
      <c r="AP571" s="51"/>
    </row>
    <row r="572" spans="1:42" ht="15.75" customHeight="1" x14ac:dyDescent="0.35">
      <c r="A572" s="51"/>
      <c r="B572" s="51"/>
      <c r="C572" s="51"/>
      <c r="D572" s="51"/>
      <c r="E572" s="51"/>
      <c r="F572" s="51"/>
      <c r="G572" s="51"/>
      <c r="H572" s="51"/>
      <c r="I572" s="61"/>
      <c r="J572" s="51"/>
      <c r="K572" s="51"/>
      <c r="L572" s="51"/>
      <c r="M572" s="51"/>
      <c r="N572" s="51"/>
      <c r="AO572" s="51"/>
      <c r="AP572" s="51"/>
    </row>
    <row r="573" spans="1:42" ht="15.75" customHeight="1" x14ac:dyDescent="0.35">
      <c r="A573" s="51"/>
      <c r="B573" s="51"/>
      <c r="C573" s="51"/>
      <c r="D573" s="51"/>
      <c r="E573" s="51"/>
      <c r="F573" s="51"/>
      <c r="G573" s="51"/>
      <c r="H573" s="51"/>
      <c r="I573" s="61"/>
      <c r="J573" s="51"/>
      <c r="K573" s="51"/>
      <c r="L573" s="51"/>
      <c r="M573" s="51"/>
      <c r="N573" s="51"/>
      <c r="AO573" s="51"/>
      <c r="AP573" s="51"/>
    </row>
    <row r="574" spans="1:42" ht="15.75" customHeight="1" x14ac:dyDescent="0.35">
      <c r="A574" s="51"/>
      <c r="B574" s="51"/>
      <c r="C574" s="51"/>
      <c r="D574" s="51"/>
      <c r="E574" s="51"/>
      <c r="F574" s="51"/>
      <c r="G574" s="51"/>
      <c r="H574" s="51"/>
      <c r="I574" s="61"/>
      <c r="J574" s="51"/>
      <c r="K574" s="51"/>
      <c r="L574" s="51"/>
      <c r="M574" s="51"/>
      <c r="N574" s="51"/>
      <c r="AO574" s="51"/>
      <c r="AP574" s="51"/>
    </row>
    <row r="575" spans="1:42" ht="15.75" customHeight="1" x14ac:dyDescent="0.35">
      <c r="A575" s="51"/>
      <c r="B575" s="51"/>
      <c r="C575" s="51"/>
      <c r="D575" s="51"/>
      <c r="E575" s="51"/>
      <c r="F575" s="51"/>
      <c r="G575" s="51"/>
      <c r="H575" s="51"/>
      <c r="I575" s="61"/>
      <c r="J575" s="51"/>
      <c r="K575" s="51"/>
      <c r="L575" s="51"/>
      <c r="M575" s="51"/>
      <c r="N575" s="51"/>
      <c r="AO575" s="51"/>
      <c r="AP575" s="51"/>
    </row>
    <row r="576" spans="1:42" ht="15.75" customHeight="1" x14ac:dyDescent="0.35">
      <c r="A576" s="51"/>
      <c r="B576" s="51"/>
      <c r="C576" s="51"/>
      <c r="D576" s="51"/>
      <c r="E576" s="51"/>
      <c r="F576" s="51"/>
      <c r="G576" s="51"/>
      <c r="H576" s="51"/>
      <c r="I576" s="61"/>
      <c r="J576" s="51"/>
      <c r="K576" s="51"/>
      <c r="L576" s="51"/>
      <c r="M576" s="51"/>
      <c r="N576" s="51"/>
      <c r="AO576" s="51"/>
      <c r="AP576" s="51"/>
    </row>
    <row r="577" spans="1:42" ht="15.75" customHeight="1" x14ac:dyDescent="0.35">
      <c r="A577" s="51"/>
      <c r="B577" s="51"/>
      <c r="C577" s="51"/>
      <c r="D577" s="51"/>
      <c r="E577" s="51"/>
      <c r="F577" s="51"/>
      <c r="G577" s="51"/>
      <c r="H577" s="51"/>
      <c r="I577" s="61"/>
      <c r="J577" s="51"/>
      <c r="K577" s="51"/>
      <c r="L577" s="51"/>
      <c r="M577" s="51"/>
      <c r="N577" s="51"/>
      <c r="AO577" s="51"/>
      <c r="AP577" s="51"/>
    </row>
    <row r="578" spans="1:42" ht="15.75" customHeight="1" x14ac:dyDescent="0.35">
      <c r="A578" s="51"/>
      <c r="B578" s="51"/>
      <c r="C578" s="51"/>
      <c r="D578" s="51"/>
      <c r="E578" s="51"/>
      <c r="F578" s="51"/>
      <c r="G578" s="51"/>
      <c r="H578" s="51"/>
      <c r="I578" s="61"/>
      <c r="J578" s="51"/>
      <c r="K578" s="51"/>
      <c r="L578" s="51"/>
      <c r="M578" s="51"/>
      <c r="N578" s="51"/>
      <c r="AO578" s="51"/>
      <c r="AP578" s="51"/>
    </row>
    <row r="579" spans="1:42" ht="15.75" customHeight="1" x14ac:dyDescent="0.35">
      <c r="A579" s="51"/>
      <c r="B579" s="51"/>
      <c r="C579" s="51"/>
      <c r="D579" s="51"/>
      <c r="E579" s="51"/>
      <c r="F579" s="51"/>
      <c r="G579" s="51"/>
      <c r="H579" s="51"/>
      <c r="I579" s="61"/>
      <c r="J579" s="51"/>
      <c r="K579" s="51"/>
      <c r="L579" s="51"/>
      <c r="M579" s="51"/>
      <c r="N579" s="51"/>
      <c r="AO579" s="51"/>
      <c r="AP579" s="51"/>
    </row>
    <row r="580" spans="1:42" ht="15.75" customHeight="1" x14ac:dyDescent="0.35">
      <c r="A580" s="51"/>
      <c r="B580" s="51"/>
      <c r="C580" s="51"/>
      <c r="D580" s="51"/>
      <c r="E580" s="51"/>
      <c r="F580" s="51"/>
      <c r="G580" s="51"/>
      <c r="H580" s="51"/>
      <c r="I580" s="61"/>
      <c r="J580" s="51"/>
      <c r="K580" s="51"/>
      <c r="L580" s="51"/>
      <c r="M580" s="51"/>
      <c r="N580" s="51"/>
      <c r="AO580" s="51"/>
      <c r="AP580" s="51"/>
    </row>
    <row r="581" spans="1:42" ht="15.75" customHeight="1" x14ac:dyDescent="0.35">
      <c r="A581" s="51"/>
      <c r="B581" s="51"/>
      <c r="C581" s="51"/>
      <c r="D581" s="51"/>
      <c r="E581" s="51"/>
      <c r="F581" s="51"/>
      <c r="G581" s="51"/>
      <c r="H581" s="51"/>
      <c r="I581" s="61"/>
      <c r="J581" s="51"/>
      <c r="K581" s="51"/>
      <c r="L581" s="51"/>
      <c r="M581" s="51"/>
      <c r="N581" s="51"/>
      <c r="AO581" s="51"/>
      <c r="AP581" s="51"/>
    </row>
    <row r="582" spans="1:42" ht="15.75" customHeight="1" x14ac:dyDescent="0.35">
      <c r="A582" s="51"/>
      <c r="B582" s="51"/>
      <c r="C582" s="51"/>
      <c r="D582" s="51"/>
      <c r="E582" s="51"/>
      <c r="F582" s="51"/>
      <c r="G582" s="51"/>
      <c r="H582" s="51"/>
      <c r="I582" s="61"/>
      <c r="J582" s="51"/>
      <c r="K582" s="51"/>
      <c r="L582" s="51"/>
      <c r="M582" s="51"/>
      <c r="N582" s="51"/>
      <c r="AO582" s="51"/>
      <c r="AP582" s="51"/>
    </row>
    <row r="583" spans="1:42" ht="15.75" customHeight="1" x14ac:dyDescent="0.35">
      <c r="A583" s="51"/>
      <c r="B583" s="51"/>
      <c r="C583" s="51"/>
      <c r="D583" s="51"/>
      <c r="E583" s="51"/>
      <c r="F583" s="51"/>
      <c r="G583" s="51"/>
      <c r="H583" s="51"/>
      <c r="I583" s="61"/>
      <c r="J583" s="51"/>
      <c r="K583" s="51"/>
      <c r="L583" s="51"/>
      <c r="M583" s="51"/>
      <c r="N583" s="51"/>
      <c r="AO583" s="51"/>
      <c r="AP583" s="51"/>
    </row>
    <row r="584" spans="1:42" ht="15.75" customHeight="1" x14ac:dyDescent="0.35">
      <c r="A584" s="51"/>
      <c r="B584" s="51"/>
      <c r="C584" s="51"/>
      <c r="D584" s="51"/>
      <c r="E584" s="51"/>
      <c r="F584" s="51"/>
      <c r="G584" s="51"/>
      <c r="H584" s="51"/>
      <c r="I584" s="61"/>
      <c r="J584" s="51"/>
      <c r="K584" s="51"/>
      <c r="L584" s="51"/>
      <c r="M584" s="51"/>
      <c r="N584" s="51"/>
      <c r="AO584" s="51"/>
      <c r="AP584" s="51"/>
    </row>
    <row r="585" spans="1:42" ht="15.75" customHeight="1" x14ac:dyDescent="0.35">
      <c r="A585" s="51"/>
      <c r="B585" s="51"/>
      <c r="C585" s="51"/>
      <c r="D585" s="51"/>
      <c r="E585" s="51"/>
      <c r="F585" s="51"/>
      <c r="G585" s="51"/>
      <c r="H585" s="51"/>
      <c r="I585" s="61"/>
      <c r="J585" s="51"/>
      <c r="K585" s="51"/>
      <c r="L585" s="51"/>
      <c r="M585" s="51"/>
      <c r="N585" s="51"/>
      <c r="AO585" s="51"/>
      <c r="AP585" s="51"/>
    </row>
    <row r="586" spans="1:42" ht="15.75" customHeight="1" x14ac:dyDescent="0.35">
      <c r="A586" s="51"/>
      <c r="B586" s="51"/>
      <c r="C586" s="51"/>
      <c r="D586" s="51"/>
      <c r="E586" s="51"/>
      <c r="F586" s="51"/>
      <c r="G586" s="51"/>
      <c r="H586" s="51"/>
      <c r="I586" s="61"/>
      <c r="J586" s="51"/>
      <c r="K586" s="51"/>
      <c r="L586" s="51"/>
      <c r="M586" s="51"/>
      <c r="N586" s="51"/>
      <c r="AO586" s="51"/>
      <c r="AP586" s="51"/>
    </row>
    <row r="587" spans="1:42" ht="15.75" customHeight="1" x14ac:dyDescent="0.35">
      <c r="A587" s="51"/>
      <c r="B587" s="51"/>
      <c r="C587" s="51"/>
      <c r="D587" s="51"/>
      <c r="E587" s="51"/>
      <c r="F587" s="51"/>
      <c r="G587" s="51"/>
      <c r="H587" s="51"/>
      <c r="I587" s="61"/>
      <c r="J587" s="51"/>
      <c r="K587" s="51"/>
      <c r="L587" s="51"/>
      <c r="M587" s="51"/>
      <c r="N587" s="51"/>
      <c r="AO587" s="51"/>
      <c r="AP587" s="51"/>
    </row>
    <row r="588" spans="1:42" ht="15.75" customHeight="1" x14ac:dyDescent="0.35">
      <c r="A588" s="51"/>
      <c r="B588" s="51"/>
      <c r="C588" s="51"/>
      <c r="D588" s="51"/>
      <c r="E588" s="51"/>
      <c r="F588" s="51"/>
      <c r="G588" s="51"/>
      <c r="H588" s="51"/>
      <c r="I588" s="61"/>
      <c r="J588" s="51"/>
      <c r="K588" s="51"/>
      <c r="L588" s="51"/>
      <c r="M588" s="51"/>
      <c r="N588" s="51"/>
      <c r="AO588" s="51"/>
      <c r="AP588" s="51"/>
    </row>
    <row r="589" spans="1:42" ht="15.75" customHeight="1" x14ac:dyDescent="0.35">
      <c r="A589" s="51"/>
      <c r="B589" s="51"/>
      <c r="C589" s="51"/>
      <c r="D589" s="51"/>
      <c r="E589" s="51"/>
      <c r="F589" s="51"/>
      <c r="G589" s="51"/>
      <c r="H589" s="51"/>
      <c r="I589" s="61"/>
      <c r="J589" s="51"/>
      <c r="K589" s="51"/>
      <c r="L589" s="51"/>
      <c r="M589" s="51"/>
      <c r="N589" s="51"/>
      <c r="AO589" s="51"/>
      <c r="AP589" s="51"/>
    </row>
    <row r="590" spans="1:42" ht="15.75" customHeight="1" x14ac:dyDescent="0.35">
      <c r="A590" s="51"/>
      <c r="B590" s="51"/>
      <c r="C590" s="51"/>
      <c r="D590" s="51"/>
      <c r="E590" s="51"/>
      <c r="F590" s="51"/>
      <c r="G590" s="51"/>
      <c r="H590" s="51"/>
      <c r="I590" s="61"/>
      <c r="J590" s="51"/>
      <c r="K590" s="51"/>
      <c r="L590" s="51"/>
      <c r="M590" s="51"/>
      <c r="N590" s="51"/>
      <c r="AO590" s="51"/>
      <c r="AP590" s="51"/>
    </row>
    <row r="591" spans="1:42" ht="15.75" customHeight="1" x14ac:dyDescent="0.35">
      <c r="A591" s="51"/>
      <c r="B591" s="51"/>
      <c r="C591" s="51"/>
      <c r="D591" s="51"/>
      <c r="E591" s="51"/>
      <c r="F591" s="51"/>
      <c r="G591" s="51"/>
      <c r="H591" s="51"/>
      <c r="I591" s="61"/>
      <c r="J591" s="51"/>
      <c r="K591" s="51"/>
      <c r="L591" s="51"/>
      <c r="M591" s="51"/>
      <c r="N591" s="51"/>
      <c r="AO591" s="51"/>
      <c r="AP591" s="51"/>
    </row>
    <row r="592" spans="1:42" ht="15.75" customHeight="1" x14ac:dyDescent="0.35">
      <c r="A592" s="51"/>
      <c r="B592" s="51"/>
      <c r="C592" s="51"/>
      <c r="D592" s="51"/>
      <c r="E592" s="51"/>
      <c r="F592" s="51"/>
      <c r="G592" s="51"/>
      <c r="H592" s="51"/>
      <c r="I592" s="61"/>
      <c r="J592" s="51"/>
      <c r="K592" s="51"/>
      <c r="L592" s="51"/>
      <c r="M592" s="51"/>
      <c r="N592" s="51"/>
      <c r="AO592" s="51"/>
      <c r="AP592" s="51"/>
    </row>
    <row r="593" spans="1:42" ht="15.75" customHeight="1" x14ac:dyDescent="0.35">
      <c r="A593" s="51"/>
      <c r="B593" s="51"/>
      <c r="C593" s="51"/>
      <c r="D593" s="51"/>
      <c r="E593" s="51"/>
      <c r="F593" s="51"/>
      <c r="G593" s="51"/>
      <c r="H593" s="51"/>
      <c r="I593" s="61"/>
      <c r="J593" s="51"/>
      <c r="K593" s="51"/>
      <c r="L593" s="51"/>
      <c r="M593" s="51"/>
      <c r="N593" s="51"/>
      <c r="AO593" s="51"/>
      <c r="AP593" s="51"/>
    </row>
    <row r="594" spans="1:42" ht="15.75" customHeight="1" x14ac:dyDescent="0.35">
      <c r="A594" s="51"/>
      <c r="B594" s="51"/>
      <c r="C594" s="51"/>
      <c r="D594" s="51"/>
      <c r="E594" s="51"/>
      <c r="F594" s="51"/>
      <c r="G594" s="51"/>
      <c r="H594" s="51"/>
      <c r="I594" s="61"/>
      <c r="J594" s="51"/>
      <c r="K594" s="51"/>
      <c r="L594" s="51"/>
      <c r="M594" s="51"/>
      <c r="N594" s="51"/>
      <c r="AO594" s="51"/>
      <c r="AP594" s="51"/>
    </row>
    <row r="595" spans="1:42" ht="15.75" customHeight="1" x14ac:dyDescent="0.35">
      <c r="A595" s="51"/>
      <c r="B595" s="51"/>
      <c r="C595" s="51"/>
      <c r="D595" s="51"/>
      <c r="E595" s="51"/>
      <c r="F595" s="51"/>
      <c r="G595" s="51"/>
      <c r="H595" s="51"/>
      <c r="I595" s="61"/>
      <c r="J595" s="51"/>
      <c r="K595" s="51"/>
      <c r="L595" s="51"/>
      <c r="M595" s="51"/>
      <c r="N595" s="51"/>
      <c r="AO595" s="51"/>
      <c r="AP595" s="51"/>
    </row>
    <row r="596" spans="1:42" ht="15.75" customHeight="1" x14ac:dyDescent="0.35">
      <c r="A596" s="51"/>
      <c r="B596" s="51"/>
      <c r="C596" s="51"/>
      <c r="D596" s="51"/>
      <c r="E596" s="51"/>
      <c r="F596" s="51"/>
      <c r="G596" s="51"/>
      <c r="H596" s="51"/>
      <c r="I596" s="61"/>
      <c r="J596" s="51"/>
      <c r="K596" s="51"/>
      <c r="L596" s="51"/>
      <c r="M596" s="51"/>
      <c r="N596" s="51"/>
      <c r="AO596" s="51"/>
      <c r="AP596" s="51"/>
    </row>
    <row r="597" spans="1:42" ht="15.75" customHeight="1" x14ac:dyDescent="0.35">
      <c r="A597" s="51"/>
      <c r="B597" s="51"/>
      <c r="C597" s="51"/>
      <c r="D597" s="51"/>
      <c r="E597" s="51"/>
      <c r="F597" s="51"/>
      <c r="G597" s="51"/>
      <c r="H597" s="51"/>
      <c r="I597" s="61"/>
      <c r="J597" s="51"/>
      <c r="K597" s="51"/>
      <c r="L597" s="51"/>
      <c r="M597" s="51"/>
      <c r="N597" s="51"/>
      <c r="AO597" s="51"/>
      <c r="AP597" s="51"/>
    </row>
    <row r="598" spans="1:42" ht="15.75" customHeight="1" x14ac:dyDescent="0.35">
      <c r="A598" s="51"/>
      <c r="B598" s="51"/>
      <c r="C598" s="51"/>
      <c r="D598" s="51"/>
      <c r="E598" s="51"/>
      <c r="F598" s="51"/>
      <c r="G598" s="51"/>
      <c r="H598" s="51"/>
      <c r="I598" s="61"/>
      <c r="J598" s="51"/>
      <c r="K598" s="51"/>
      <c r="L598" s="51"/>
      <c r="M598" s="51"/>
      <c r="N598" s="51"/>
      <c r="AO598" s="51"/>
      <c r="AP598" s="51"/>
    </row>
    <row r="599" spans="1:42" ht="15.75" customHeight="1" x14ac:dyDescent="0.35">
      <c r="A599" s="51"/>
      <c r="B599" s="51"/>
      <c r="C599" s="51"/>
      <c r="D599" s="51"/>
      <c r="E599" s="51"/>
      <c r="F599" s="51"/>
      <c r="G599" s="51"/>
      <c r="H599" s="51"/>
      <c r="I599" s="61"/>
      <c r="J599" s="51"/>
      <c r="K599" s="51"/>
      <c r="L599" s="51"/>
      <c r="M599" s="51"/>
      <c r="N599" s="51"/>
      <c r="AO599" s="51"/>
      <c r="AP599" s="51"/>
    </row>
    <row r="600" spans="1:42" ht="15.75" customHeight="1" x14ac:dyDescent="0.35">
      <c r="A600" s="51"/>
      <c r="B600" s="51"/>
      <c r="C600" s="51"/>
      <c r="D600" s="51"/>
      <c r="E600" s="51"/>
      <c r="F600" s="51"/>
      <c r="G600" s="51"/>
      <c r="H600" s="51"/>
      <c r="I600" s="61"/>
      <c r="J600" s="51"/>
      <c r="K600" s="51"/>
      <c r="L600" s="51"/>
      <c r="M600" s="51"/>
      <c r="N600" s="51"/>
      <c r="AO600" s="51"/>
      <c r="AP600" s="51"/>
    </row>
    <row r="601" spans="1:42" ht="15.75" customHeight="1" x14ac:dyDescent="0.35">
      <c r="A601" s="51"/>
      <c r="B601" s="51"/>
      <c r="C601" s="51"/>
      <c r="D601" s="51"/>
      <c r="E601" s="51"/>
      <c r="F601" s="51"/>
      <c r="G601" s="51"/>
      <c r="H601" s="51"/>
      <c r="I601" s="61"/>
      <c r="J601" s="51"/>
      <c r="K601" s="51"/>
      <c r="L601" s="51"/>
      <c r="M601" s="51"/>
      <c r="N601" s="51"/>
      <c r="AO601" s="51"/>
      <c r="AP601" s="51"/>
    </row>
    <row r="602" spans="1:42" ht="15.75" customHeight="1" x14ac:dyDescent="0.35">
      <c r="A602" s="51"/>
      <c r="B602" s="51"/>
      <c r="C602" s="51"/>
      <c r="D602" s="51"/>
      <c r="E602" s="51"/>
      <c r="F602" s="51"/>
      <c r="G602" s="51"/>
      <c r="H602" s="51"/>
      <c r="I602" s="61"/>
      <c r="J602" s="51"/>
      <c r="K602" s="51"/>
      <c r="L602" s="51"/>
      <c r="M602" s="51"/>
      <c r="N602" s="51"/>
      <c r="AO602" s="51"/>
      <c r="AP602" s="51"/>
    </row>
    <row r="603" spans="1:42" ht="15.75" customHeight="1" x14ac:dyDescent="0.35">
      <c r="A603" s="51"/>
      <c r="B603" s="51"/>
      <c r="C603" s="51"/>
      <c r="D603" s="51"/>
      <c r="E603" s="51"/>
      <c r="F603" s="51"/>
      <c r="G603" s="51"/>
      <c r="H603" s="51"/>
      <c r="I603" s="61"/>
      <c r="J603" s="51"/>
      <c r="K603" s="51"/>
      <c r="L603" s="51"/>
      <c r="M603" s="51"/>
      <c r="N603" s="51"/>
      <c r="AO603" s="51"/>
      <c r="AP603" s="51"/>
    </row>
    <row r="604" spans="1:42" ht="15.75" customHeight="1" x14ac:dyDescent="0.35">
      <c r="A604" s="51"/>
      <c r="B604" s="51"/>
      <c r="C604" s="51"/>
      <c r="D604" s="51"/>
      <c r="E604" s="51"/>
      <c r="F604" s="51"/>
      <c r="G604" s="51"/>
      <c r="H604" s="51"/>
      <c r="I604" s="61"/>
      <c r="J604" s="51"/>
      <c r="K604" s="51"/>
      <c r="L604" s="51"/>
      <c r="M604" s="51"/>
      <c r="N604" s="51"/>
      <c r="AO604" s="51"/>
      <c r="AP604" s="51"/>
    </row>
    <row r="605" spans="1:42" ht="15.75" customHeight="1" x14ac:dyDescent="0.35">
      <c r="A605" s="51"/>
      <c r="B605" s="51"/>
      <c r="C605" s="51"/>
      <c r="D605" s="51"/>
      <c r="E605" s="51"/>
      <c r="F605" s="51"/>
      <c r="G605" s="51"/>
      <c r="H605" s="51"/>
      <c r="I605" s="61"/>
      <c r="J605" s="51"/>
      <c r="K605" s="51"/>
      <c r="L605" s="51"/>
      <c r="M605" s="51"/>
      <c r="N605" s="51"/>
      <c r="AO605" s="51"/>
      <c r="AP605" s="51"/>
    </row>
    <row r="606" spans="1:42" ht="15.75" customHeight="1" x14ac:dyDescent="0.35">
      <c r="A606" s="51"/>
      <c r="B606" s="51"/>
      <c r="C606" s="51"/>
      <c r="D606" s="51"/>
      <c r="E606" s="51"/>
      <c r="F606" s="51"/>
      <c r="G606" s="51"/>
      <c r="H606" s="51"/>
      <c r="I606" s="61"/>
      <c r="J606" s="51"/>
      <c r="K606" s="51"/>
      <c r="L606" s="51"/>
      <c r="M606" s="51"/>
      <c r="N606" s="51"/>
      <c r="AO606" s="51"/>
      <c r="AP606" s="51"/>
    </row>
    <row r="607" spans="1:42" ht="15.75" customHeight="1" x14ac:dyDescent="0.35">
      <c r="A607" s="51"/>
      <c r="B607" s="51"/>
      <c r="C607" s="51"/>
      <c r="D607" s="51"/>
      <c r="E607" s="51"/>
      <c r="F607" s="51"/>
      <c r="G607" s="51"/>
      <c r="H607" s="51"/>
      <c r="I607" s="61"/>
      <c r="J607" s="51"/>
      <c r="K607" s="51"/>
      <c r="L607" s="51"/>
      <c r="M607" s="51"/>
      <c r="N607" s="51"/>
      <c r="AO607" s="51"/>
      <c r="AP607" s="51"/>
    </row>
    <row r="608" spans="1:42" ht="15.75" customHeight="1" x14ac:dyDescent="0.35">
      <c r="A608" s="51"/>
      <c r="B608" s="51"/>
      <c r="C608" s="51"/>
      <c r="D608" s="51"/>
      <c r="E608" s="51"/>
      <c r="F608" s="51"/>
      <c r="G608" s="51"/>
      <c r="H608" s="51"/>
      <c r="I608" s="61"/>
      <c r="J608" s="51"/>
      <c r="K608" s="51"/>
      <c r="L608" s="51"/>
      <c r="M608" s="51"/>
      <c r="N608" s="51"/>
      <c r="AO608" s="51"/>
      <c r="AP608" s="51"/>
    </row>
    <row r="609" spans="1:42" ht="15.75" customHeight="1" x14ac:dyDescent="0.35">
      <c r="A609" s="51"/>
      <c r="B609" s="51"/>
      <c r="C609" s="51"/>
      <c r="D609" s="51"/>
      <c r="E609" s="51"/>
      <c r="F609" s="51"/>
      <c r="G609" s="51"/>
      <c r="H609" s="51"/>
      <c r="I609" s="61"/>
      <c r="J609" s="51"/>
      <c r="K609" s="51"/>
      <c r="L609" s="51"/>
      <c r="M609" s="51"/>
      <c r="N609" s="51"/>
      <c r="AO609" s="51"/>
      <c r="AP609" s="51"/>
    </row>
    <row r="610" spans="1:42" ht="15.75" customHeight="1" x14ac:dyDescent="0.35">
      <c r="A610" s="51"/>
      <c r="B610" s="51"/>
      <c r="C610" s="51"/>
      <c r="D610" s="51"/>
      <c r="E610" s="51"/>
      <c r="F610" s="51"/>
      <c r="G610" s="51"/>
      <c r="H610" s="51"/>
      <c r="I610" s="61"/>
      <c r="J610" s="51"/>
      <c r="K610" s="51"/>
      <c r="L610" s="51"/>
      <c r="M610" s="51"/>
      <c r="N610" s="51"/>
      <c r="AO610" s="51"/>
      <c r="AP610" s="51"/>
    </row>
    <row r="611" spans="1:42" ht="15.75" customHeight="1" x14ac:dyDescent="0.35">
      <c r="A611" s="51"/>
      <c r="B611" s="51"/>
      <c r="C611" s="51"/>
      <c r="D611" s="51"/>
      <c r="E611" s="51"/>
      <c r="F611" s="51"/>
      <c r="G611" s="51"/>
      <c r="H611" s="51"/>
      <c r="I611" s="61"/>
      <c r="J611" s="51"/>
      <c r="K611" s="51"/>
      <c r="L611" s="51"/>
      <c r="M611" s="51"/>
      <c r="N611" s="51"/>
      <c r="AO611" s="51"/>
      <c r="AP611" s="51"/>
    </row>
    <row r="612" spans="1:42" ht="15.75" customHeight="1" x14ac:dyDescent="0.35">
      <c r="A612" s="51"/>
      <c r="B612" s="51"/>
      <c r="C612" s="51"/>
      <c r="D612" s="51"/>
      <c r="E612" s="51"/>
      <c r="F612" s="51"/>
      <c r="G612" s="51"/>
      <c r="H612" s="51"/>
      <c r="I612" s="61"/>
      <c r="J612" s="51"/>
      <c r="K612" s="51"/>
      <c r="L612" s="51"/>
      <c r="M612" s="51"/>
      <c r="N612" s="51"/>
      <c r="AO612" s="51"/>
      <c r="AP612" s="51"/>
    </row>
    <row r="613" spans="1:42" ht="15.75" customHeight="1" x14ac:dyDescent="0.35">
      <c r="A613" s="51"/>
      <c r="B613" s="51"/>
      <c r="C613" s="51"/>
      <c r="D613" s="51"/>
      <c r="E613" s="51"/>
      <c r="F613" s="51"/>
      <c r="G613" s="51"/>
      <c r="H613" s="51"/>
      <c r="I613" s="61"/>
      <c r="J613" s="51"/>
      <c r="K613" s="51"/>
      <c r="L613" s="51"/>
      <c r="M613" s="51"/>
      <c r="N613" s="51"/>
      <c r="AO613" s="51"/>
      <c r="AP613" s="51"/>
    </row>
    <row r="614" spans="1:42" ht="15.75" customHeight="1" x14ac:dyDescent="0.35">
      <c r="A614" s="51"/>
      <c r="B614" s="51"/>
      <c r="C614" s="51"/>
      <c r="D614" s="51"/>
      <c r="E614" s="51"/>
      <c r="F614" s="51"/>
      <c r="G614" s="51"/>
      <c r="H614" s="51"/>
      <c r="I614" s="61"/>
      <c r="J614" s="51"/>
      <c r="K614" s="51"/>
      <c r="L614" s="51"/>
      <c r="M614" s="51"/>
      <c r="N614" s="51"/>
      <c r="AO614" s="51"/>
      <c r="AP614" s="51"/>
    </row>
    <row r="615" spans="1:42" ht="15.75" customHeight="1" x14ac:dyDescent="0.35">
      <c r="A615" s="51"/>
      <c r="B615" s="51"/>
      <c r="C615" s="51"/>
      <c r="D615" s="51"/>
      <c r="E615" s="51"/>
      <c r="F615" s="51"/>
      <c r="G615" s="51"/>
      <c r="H615" s="51"/>
      <c r="I615" s="61"/>
      <c r="J615" s="51"/>
      <c r="K615" s="51"/>
      <c r="L615" s="51"/>
      <c r="M615" s="51"/>
      <c r="N615" s="51"/>
      <c r="AO615" s="51"/>
      <c r="AP615" s="51"/>
    </row>
    <row r="616" spans="1:42" ht="15.75" customHeight="1" x14ac:dyDescent="0.35">
      <c r="A616" s="51"/>
      <c r="B616" s="51"/>
      <c r="C616" s="51"/>
      <c r="D616" s="51"/>
      <c r="E616" s="51"/>
      <c r="F616" s="51"/>
      <c r="G616" s="51"/>
      <c r="H616" s="51"/>
      <c r="I616" s="61"/>
      <c r="J616" s="51"/>
      <c r="K616" s="51"/>
      <c r="L616" s="51"/>
      <c r="M616" s="51"/>
      <c r="N616" s="51"/>
      <c r="AO616" s="51"/>
      <c r="AP616" s="51"/>
    </row>
    <row r="617" spans="1:42" ht="15.75" customHeight="1" x14ac:dyDescent="0.35">
      <c r="A617" s="51"/>
      <c r="B617" s="51"/>
      <c r="C617" s="51"/>
      <c r="D617" s="51"/>
      <c r="E617" s="51"/>
      <c r="F617" s="51"/>
      <c r="G617" s="51"/>
      <c r="H617" s="51"/>
      <c r="I617" s="61"/>
      <c r="J617" s="51"/>
      <c r="K617" s="51"/>
      <c r="L617" s="51"/>
      <c r="M617" s="51"/>
      <c r="N617" s="51"/>
      <c r="AO617" s="51"/>
      <c r="AP617" s="51"/>
    </row>
    <row r="618" spans="1:42" ht="15.75" customHeight="1" x14ac:dyDescent="0.35">
      <c r="A618" s="51"/>
      <c r="B618" s="51"/>
      <c r="C618" s="51"/>
      <c r="D618" s="51"/>
      <c r="E618" s="51"/>
      <c r="F618" s="51"/>
      <c r="G618" s="51"/>
      <c r="H618" s="51"/>
      <c r="I618" s="61"/>
      <c r="J618" s="51"/>
      <c r="K618" s="51"/>
      <c r="L618" s="51"/>
      <c r="M618" s="51"/>
      <c r="N618" s="51"/>
      <c r="AO618" s="51"/>
      <c r="AP618" s="51"/>
    </row>
    <row r="619" spans="1:42" ht="15.75" customHeight="1" x14ac:dyDescent="0.35">
      <c r="A619" s="51"/>
      <c r="B619" s="51"/>
      <c r="C619" s="51"/>
      <c r="D619" s="51"/>
      <c r="E619" s="51"/>
      <c r="F619" s="51"/>
      <c r="G619" s="51"/>
      <c r="H619" s="51"/>
      <c r="I619" s="61"/>
      <c r="J619" s="51"/>
      <c r="K619" s="51"/>
      <c r="L619" s="51"/>
      <c r="M619" s="51"/>
      <c r="N619" s="51"/>
      <c r="AO619" s="51"/>
      <c r="AP619" s="51"/>
    </row>
    <row r="620" spans="1:42" ht="15.75" customHeight="1" x14ac:dyDescent="0.35">
      <c r="A620" s="51"/>
      <c r="B620" s="51"/>
      <c r="C620" s="51"/>
      <c r="D620" s="51"/>
      <c r="E620" s="51"/>
      <c r="F620" s="51"/>
      <c r="G620" s="51"/>
      <c r="H620" s="51"/>
      <c r="I620" s="61"/>
      <c r="J620" s="51"/>
      <c r="K620" s="51"/>
      <c r="L620" s="51"/>
      <c r="M620" s="51"/>
      <c r="N620" s="51"/>
      <c r="AO620" s="51"/>
      <c r="AP620" s="51"/>
    </row>
    <row r="621" spans="1:42" ht="15.75" customHeight="1" x14ac:dyDescent="0.35">
      <c r="A621" s="51"/>
      <c r="B621" s="51"/>
      <c r="C621" s="51"/>
      <c r="D621" s="51"/>
      <c r="E621" s="51"/>
      <c r="F621" s="51"/>
      <c r="G621" s="51"/>
      <c r="H621" s="51"/>
      <c r="I621" s="61"/>
      <c r="J621" s="51"/>
      <c r="K621" s="51"/>
      <c r="L621" s="51"/>
      <c r="M621" s="51"/>
      <c r="N621" s="51"/>
      <c r="AO621" s="51"/>
      <c r="AP621" s="51"/>
    </row>
    <row r="622" spans="1:42" ht="15.75" customHeight="1" x14ac:dyDescent="0.35">
      <c r="A622" s="51"/>
      <c r="B622" s="51"/>
      <c r="C622" s="51"/>
      <c r="D622" s="51"/>
      <c r="E622" s="51"/>
      <c r="F622" s="51"/>
      <c r="G622" s="51"/>
      <c r="H622" s="51"/>
      <c r="I622" s="61"/>
      <c r="J622" s="51"/>
      <c r="K622" s="51"/>
      <c r="L622" s="51"/>
      <c r="M622" s="51"/>
      <c r="N622" s="51"/>
      <c r="AO622" s="51"/>
      <c r="AP622" s="51"/>
    </row>
    <row r="623" spans="1:42" ht="15.75" customHeight="1" x14ac:dyDescent="0.35">
      <c r="A623" s="51"/>
      <c r="B623" s="51"/>
      <c r="C623" s="51"/>
      <c r="D623" s="51"/>
      <c r="E623" s="51"/>
      <c r="F623" s="51"/>
      <c r="G623" s="51"/>
      <c r="H623" s="51"/>
      <c r="I623" s="61"/>
      <c r="J623" s="51"/>
      <c r="K623" s="51"/>
      <c r="L623" s="51"/>
      <c r="M623" s="51"/>
      <c r="N623" s="51"/>
      <c r="AO623" s="51"/>
      <c r="AP623" s="51"/>
    </row>
    <row r="624" spans="1:42" ht="15.75" customHeight="1" x14ac:dyDescent="0.35">
      <c r="A624" s="51"/>
      <c r="B624" s="51"/>
      <c r="C624" s="51"/>
      <c r="D624" s="51"/>
      <c r="E624" s="51"/>
      <c r="F624" s="51"/>
      <c r="G624" s="51"/>
      <c r="H624" s="51"/>
      <c r="I624" s="61"/>
      <c r="J624" s="51"/>
      <c r="K624" s="51"/>
      <c r="L624" s="51"/>
      <c r="M624" s="51"/>
      <c r="N624" s="51"/>
      <c r="AO624" s="51"/>
      <c r="AP624" s="51"/>
    </row>
    <row r="625" spans="1:42" ht="15.75" customHeight="1" x14ac:dyDescent="0.35">
      <c r="A625" s="51"/>
      <c r="B625" s="51"/>
      <c r="C625" s="51"/>
      <c r="D625" s="51"/>
      <c r="E625" s="51"/>
      <c r="F625" s="51"/>
      <c r="G625" s="51"/>
      <c r="H625" s="51"/>
      <c r="I625" s="61"/>
      <c r="J625" s="51"/>
      <c r="K625" s="51"/>
      <c r="L625" s="51"/>
      <c r="M625" s="51"/>
      <c r="N625" s="51"/>
      <c r="AO625" s="51"/>
      <c r="AP625" s="51"/>
    </row>
    <row r="626" spans="1:42" ht="15.75" customHeight="1" x14ac:dyDescent="0.35">
      <c r="A626" s="51"/>
      <c r="B626" s="51"/>
      <c r="C626" s="51"/>
      <c r="D626" s="51"/>
      <c r="E626" s="51"/>
      <c r="F626" s="51"/>
      <c r="G626" s="51"/>
      <c r="H626" s="51"/>
      <c r="I626" s="61"/>
      <c r="J626" s="51"/>
      <c r="K626" s="51"/>
      <c r="L626" s="51"/>
      <c r="M626" s="51"/>
      <c r="N626" s="51"/>
      <c r="AO626" s="51"/>
      <c r="AP626" s="51"/>
    </row>
    <row r="627" spans="1:42" ht="15.75" customHeight="1" x14ac:dyDescent="0.35">
      <c r="A627" s="51"/>
      <c r="B627" s="51"/>
      <c r="C627" s="51"/>
      <c r="D627" s="51"/>
      <c r="E627" s="51"/>
      <c r="F627" s="51"/>
      <c r="G627" s="51"/>
      <c r="H627" s="51"/>
      <c r="I627" s="61"/>
      <c r="J627" s="51"/>
      <c r="K627" s="51"/>
      <c r="L627" s="51"/>
      <c r="M627" s="51"/>
      <c r="N627" s="51"/>
      <c r="AO627" s="51"/>
      <c r="AP627" s="51"/>
    </row>
    <row r="628" spans="1:42" ht="15.75" customHeight="1" x14ac:dyDescent="0.35">
      <c r="A628" s="51"/>
      <c r="B628" s="51"/>
      <c r="C628" s="51"/>
      <c r="D628" s="51"/>
      <c r="E628" s="51"/>
      <c r="F628" s="51"/>
      <c r="G628" s="51"/>
      <c r="H628" s="51"/>
      <c r="I628" s="61"/>
      <c r="J628" s="51"/>
      <c r="K628" s="51"/>
      <c r="L628" s="51"/>
      <c r="M628" s="51"/>
      <c r="N628" s="51"/>
      <c r="AO628" s="51"/>
      <c r="AP628" s="51"/>
    </row>
    <row r="629" spans="1:42" ht="15.75" customHeight="1" x14ac:dyDescent="0.35">
      <c r="A629" s="51"/>
      <c r="B629" s="51"/>
      <c r="C629" s="51"/>
      <c r="D629" s="51"/>
      <c r="E629" s="51"/>
      <c r="F629" s="51"/>
      <c r="G629" s="51"/>
      <c r="H629" s="51"/>
      <c r="I629" s="61"/>
      <c r="J629" s="51"/>
      <c r="K629" s="51"/>
      <c r="L629" s="51"/>
      <c r="M629" s="51"/>
      <c r="N629" s="51"/>
      <c r="AO629" s="51"/>
      <c r="AP629" s="51"/>
    </row>
    <row r="630" spans="1:42" ht="15.75" customHeight="1" x14ac:dyDescent="0.35">
      <c r="A630" s="51"/>
      <c r="B630" s="51"/>
      <c r="C630" s="51"/>
      <c r="D630" s="51"/>
      <c r="E630" s="51"/>
      <c r="F630" s="51"/>
      <c r="G630" s="51"/>
      <c r="H630" s="51"/>
      <c r="I630" s="61"/>
      <c r="J630" s="51"/>
      <c r="K630" s="51"/>
      <c r="L630" s="51"/>
      <c r="M630" s="51"/>
      <c r="N630" s="51"/>
      <c r="AO630" s="51"/>
      <c r="AP630" s="51"/>
    </row>
    <row r="631" spans="1:42" ht="15.75" customHeight="1" x14ac:dyDescent="0.35">
      <c r="A631" s="51"/>
      <c r="B631" s="51"/>
      <c r="C631" s="51"/>
      <c r="D631" s="51"/>
      <c r="E631" s="51"/>
      <c r="F631" s="51"/>
      <c r="G631" s="51"/>
      <c r="H631" s="51"/>
      <c r="I631" s="61"/>
      <c r="J631" s="51"/>
      <c r="K631" s="51"/>
      <c r="L631" s="51"/>
      <c r="M631" s="51"/>
      <c r="N631" s="51"/>
      <c r="AO631" s="51"/>
      <c r="AP631" s="51"/>
    </row>
    <row r="632" spans="1:42" ht="15.75" customHeight="1" x14ac:dyDescent="0.35">
      <c r="A632" s="51"/>
      <c r="B632" s="51"/>
      <c r="C632" s="51"/>
      <c r="D632" s="51"/>
      <c r="E632" s="51"/>
      <c r="F632" s="51"/>
      <c r="G632" s="51"/>
      <c r="H632" s="51"/>
      <c r="I632" s="61"/>
      <c r="J632" s="51"/>
      <c r="K632" s="51"/>
      <c r="L632" s="51"/>
      <c r="M632" s="51"/>
      <c r="N632" s="51"/>
      <c r="AO632" s="51"/>
      <c r="AP632" s="51"/>
    </row>
    <row r="633" spans="1:42" ht="15.75" customHeight="1" x14ac:dyDescent="0.35">
      <c r="A633" s="51"/>
      <c r="B633" s="51"/>
      <c r="C633" s="51"/>
      <c r="D633" s="51"/>
      <c r="E633" s="51"/>
      <c r="F633" s="51"/>
      <c r="G633" s="51"/>
      <c r="H633" s="51"/>
      <c r="I633" s="61"/>
      <c r="J633" s="51"/>
      <c r="K633" s="51"/>
      <c r="L633" s="51"/>
      <c r="M633" s="51"/>
      <c r="N633" s="51"/>
      <c r="AO633" s="51"/>
      <c r="AP633" s="51"/>
    </row>
    <row r="634" spans="1:42" ht="15.75" customHeight="1" x14ac:dyDescent="0.35">
      <c r="A634" s="51"/>
      <c r="B634" s="51"/>
      <c r="C634" s="51"/>
      <c r="D634" s="51"/>
      <c r="E634" s="51"/>
      <c r="F634" s="51"/>
      <c r="G634" s="51"/>
      <c r="H634" s="51"/>
      <c r="I634" s="61"/>
      <c r="J634" s="51"/>
      <c r="K634" s="51"/>
      <c r="L634" s="51"/>
      <c r="M634" s="51"/>
      <c r="N634" s="51"/>
      <c r="AO634" s="51"/>
      <c r="AP634" s="51"/>
    </row>
    <row r="635" spans="1:42" ht="15.75" customHeight="1" x14ac:dyDescent="0.35">
      <c r="A635" s="51"/>
      <c r="B635" s="51"/>
      <c r="C635" s="51"/>
      <c r="D635" s="51"/>
      <c r="E635" s="51"/>
      <c r="F635" s="51"/>
      <c r="G635" s="51"/>
      <c r="H635" s="51"/>
      <c r="I635" s="61"/>
      <c r="J635" s="51"/>
      <c r="K635" s="51"/>
      <c r="L635" s="51"/>
      <c r="M635" s="51"/>
      <c r="N635" s="51"/>
      <c r="AO635" s="51"/>
      <c r="AP635" s="51"/>
    </row>
    <row r="636" spans="1:42" ht="15.75" customHeight="1" x14ac:dyDescent="0.35">
      <c r="A636" s="51"/>
      <c r="B636" s="51"/>
      <c r="C636" s="51"/>
      <c r="D636" s="51"/>
      <c r="E636" s="51"/>
      <c r="F636" s="51"/>
      <c r="G636" s="51"/>
      <c r="H636" s="51"/>
      <c r="I636" s="61"/>
      <c r="J636" s="51"/>
      <c r="K636" s="51"/>
      <c r="L636" s="51"/>
      <c r="M636" s="51"/>
      <c r="N636" s="51"/>
      <c r="AO636" s="51"/>
      <c r="AP636" s="51"/>
    </row>
    <row r="637" spans="1:42" ht="15.75" customHeight="1" x14ac:dyDescent="0.35">
      <c r="A637" s="51"/>
      <c r="B637" s="51"/>
      <c r="C637" s="51"/>
      <c r="D637" s="51"/>
      <c r="E637" s="51"/>
      <c r="F637" s="51"/>
      <c r="G637" s="51"/>
      <c r="H637" s="51"/>
      <c r="I637" s="61"/>
      <c r="J637" s="51"/>
      <c r="K637" s="51"/>
      <c r="L637" s="51"/>
      <c r="M637" s="51"/>
      <c r="N637" s="51"/>
      <c r="AO637" s="51"/>
      <c r="AP637" s="51"/>
    </row>
    <row r="638" spans="1:42" ht="15.75" customHeight="1" x14ac:dyDescent="0.35">
      <c r="A638" s="51"/>
      <c r="B638" s="51"/>
      <c r="C638" s="51"/>
      <c r="D638" s="51"/>
      <c r="E638" s="51"/>
      <c r="F638" s="51"/>
      <c r="G638" s="51"/>
      <c r="H638" s="51"/>
      <c r="I638" s="61"/>
      <c r="J638" s="51"/>
      <c r="K638" s="51"/>
      <c r="L638" s="51"/>
      <c r="M638" s="51"/>
      <c r="N638" s="51"/>
      <c r="AO638" s="51"/>
      <c r="AP638" s="51"/>
    </row>
    <row r="639" spans="1:42" ht="15.75" customHeight="1" x14ac:dyDescent="0.35">
      <c r="A639" s="51"/>
      <c r="B639" s="51"/>
      <c r="C639" s="51"/>
      <c r="D639" s="51"/>
      <c r="E639" s="51"/>
      <c r="F639" s="51"/>
      <c r="G639" s="51"/>
      <c r="H639" s="51"/>
      <c r="I639" s="61"/>
      <c r="J639" s="51"/>
      <c r="K639" s="51"/>
      <c r="L639" s="51"/>
      <c r="M639" s="51"/>
      <c r="N639" s="51"/>
      <c r="AO639" s="51"/>
      <c r="AP639" s="51"/>
    </row>
    <row r="640" spans="1:42" ht="15.75" customHeight="1" x14ac:dyDescent="0.35">
      <c r="A640" s="51"/>
      <c r="B640" s="51"/>
      <c r="C640" s="51"/>
      <c r="D640" s="51"/>
      <c r="E640" s="51"/>
      <c r="F640" s="51"/>
      <c r="G640" s="51"/>
      <c r="H640" s="51"/>
      <c r="I640" s="61"/>
      <c r="J640" s="51"/>
      <c r="K640" s="51"/>
      <c r="L640" s="51"/>
      <c r="M640" s="51"/>
      <c r="N640" s="51"/>
      <c r="AO640" s="51"/>
      <c r="AP640" s="51"/>
    </row>
    <row r="641" spans="1:42" ht="15.75" customHeight="1" x14ac:dyDescent="0.35">
      <c r="A641" s="51"/>
      <c r="B641" s="51"/>
      <c r="C641" s="51"/>
      <c r="D641" s="51"/>
      <c r="E641" s="51"/>
      <c r="F641" s="51"/>
      <c r="G641" s="51"/>
      <c r="H641" s="51"/>
      <c r="I641" s="61"/>
      <c r="J641" s="51"/>
      <c r="K641" s="51"/>
      <c r="L641" s="51"/>
      <c r="M641" s="51"/>
      <c r="N641" s="51"/>
      <c r="AO641" s="51"/>
      <c r="AP641" s="51"/>
    </row>
    <row r="642" spans="1:42" ht="15.75" customHeight="1" x14ac:dyDescent="0.35">
      <c r="A642" s="51"/>
      <c r="B642" s="51"/>
      <c r="C642" s="51"/>
      <c r="D642" s="51"/>
      <c r="E642" s="51"/>
      <c r="F642" s="51"/>
      <c r="G642" s="51"/>
      <c r="H642" s="51"/>
      <c r="I642" s="61"/>
      <c r="J642" s="51"/>
      <c r="K642" s="51"/>
      <c r="L642" s="51"/>
      <c r="M642" s="51"/>
      <c r="N642" s="51"/>
      <c r="AO642" s="51"/>
      <c r="AP642" s="51"/>
    </row>
    <row r="643" spans="1:42" ht="15.75" customHeight="1" x14ac:dyDescent="0.35">
      <c r="A643" s="51"/>
      <c r="B643" s="51"/>
      <c r="C643" s="51"/>
      <c r="D643" s="51"/>
      <c r="E643" s="51"/>
      <c r="F643" s="51"/>
      <c r="G643" s="51"/>
      <c r="H643" s="51"/>
      <c r="I643" s="61"/>
      <c r="J643" s="51"/>
      <c r="K643" s="51"/>
      <c r="L643" s="51"/>
      <c r="M643" s="51"/>
      <c r="N643" s="51"/>
      <c r="AO643" s="51"/>
      <c r="AP643" s="51"/>
    </row>
    <row r="644" spans="1:42" ht="15.75" customHeight="1" x14ac:dyDescent="0.35">
      <c r="A644" s="51"/>
      <c r="B644" s="51"/>
      <c r="C644" s="51"/>
      <c r="D644" s="51"/>
      <c r="E644" s="51"/>
      <c r="F644" s="51"/>
      <c r="G644" s="51"/>
      <c r="H644" s="51"/>
      <c r="I644" s="61"/>
      <c r="J644" s="51"/>
      <c r="K644" s="51"/>
      <c r="L644" s="51"/>
      <c r="M644" s="51"/>
      <c r="N644" s="51"/>
      <c r="AO644" s="51"/>
      <c r="AP644" s="51"/>
    </row>
    <row r="645" spans="1:42" ht="15.75" customHeight="1" x14ac:dyDescent="0.35">
      <c r="A645" s="51"/>
      <c r="B645" s="51"/>
      <c r="C645" s="51"/>
      <c r="D645" s="51"/>
      <c r="E645" s="51"/>
      <c r="F645" s="51"/>
      <c r="G645" s="51"/>
      <c r="H645" s="51"/>
      <c r="I645" s="61"/>
      <c r="J645" s="51"/>
      <c r="K645" s="51"/>
      <c r="L645" s="51"/>
      <c r="M645" s="51"/>
      <c r="N645" s="51"/>
      <c r="AO645" s="51"/>
      <c r="AP645" s="51"/>
    </row>
    <row r="646" spans="1:42" ht="15.75" customHeight="1" x14ac:dyDescent="0.35">
      <c r="A646" s="51"/>
      <c r="B646" s="51"/>
      <c r="C646" s="51"/>
      <c r="D646" s="51"/>
      <c r="E646" s="51"/>
      <c r="F646" s="51"/>
      <c r="G646" s="51"/>
      <c r="H646" s="51"/>
      <c r="I646" s="61"/>
      <c r="J646" s="51"/>
      <c r="K646" s="51"/>
      <c r="L646" s="51"/>
      <c r="M646" s="51"/>
      <c r="N646" s="51"/>
      <c r="AO646" s="51"/>
      <c r="AP646" s="51"/>
    </row>
    <row r="647" spans="1:42" ht="15.75" customHeight="1" x14ac:dyDescent="0.35">
      <c r="A647" s="51"/>
      <c r="B647" s="51"/>
      <c r="C647" s="51"/>
      <c r="D647" s="51"/>
      <c r="E647" s="51"/>
      <c r="F647" s="51"/>
      <c r="G647" s="51"/>
      <c r="H647" s="51"/>
      <c r="I647" s="61"/>
      <c r="J647" s="51"/>
      <c r="K647" s="51"/>
      <c r="L647" s="51"/>
      <c r="M647" s="51"/>
      <c r="N647" s="51"/>
      <c r="AO647" s="51"/>
      <c r="AP647" s="51"/>
    </row>
    <row r="648" spans="1:42" ht="15.75" customHeight="1" x14ac:dyDescent="0.35">
      <c r="A648" s="51"/>
      <c r="B648" s="51"/>
      <c r="C648" s="51"/>
      <c r="D648" s="51"/>
      <c r="E648" s="51"/>
      <c r="F648" s="51"/>
      <c r="G648" s="51"/>
      <c r="H648" s="51"/>
      <c r="I648" s="61"/>
      <c r="J648" s="51"/>
      <c r="K648" s="51"/>
      <c r="L648" s="51"/>
      <c r="M648" s="51"/>
      <c r="N648" s="51"/>
      <c r="AO648" s="51"/>
      <c r="AP648" s="51"/>
    </row>
    <row r="649" spans="1:42" ht="15.75" customHeight="1" x14ac:dyDescent="0.35">
      <c r="A649" s="51"/>
      <c r="B649" s="51"/>
      <c r="C649" s="51"/>
      <c r="D649" s="51"/>
      <c r="E649" s="51"/>
      <c r="F649" s="51"/>
      <c r="G649" s="51"/>
      <c r="H649" s="51"/>
      <c r="I649" s="61"/>
      <c r="J649" s="51"/>
      <c r="K649" s="51"/>
      <c r="L649" s="51"/>
      <c r="M649" s="51"/>
      <c r="N649" s="51"/>
      <c r="AO649" s="51"/>
      <c r="AP649" s="51"/>
    </row>
    <row r="650" spans="1:42" ht="15.75" customHeight="1" x14ac:dyDescent="0.35">
      <c r="A650" s="51"/>
      <c r="B650" s="51"/>
      <c r="C650" s="51"/>
      <c r="D650" s="51"/>
      <c r="E650" s="51"/>
      <c r="F650" s="51"/>
      <c r="G650" s="51"/>
      <c r="H650" s="51"/>
      <c r="I650" s="61"/>
      <c r="J650" s="51"/>
      <c r="K650" s="51"/>
      <c r="L650" s="51"/>
      <c r="M650" s="51"/>
      <c r="N650" s="51"/>
      <c r="AO650" s="51"/>
      <c r="AP650" s="51"/>
    </row>
    <row r="651" spans="1:42" ht="15.75" customHeight="1" x14ac:dyDescent="0.35">
      <c r="A651" s="51"/>
      <c r="B651" s="51"/>
      <c r="C651" s="51"/>
      <c r="D651" s="51"/>
      <c r="E651" s="51"/>
      <c r="F651" s="51"/>
      <c r="G651" s="51"/>
      <c r="H651" s="51"/>
      <c r="I651" s="61"/>
      <c r="J651" s="51"/>
      <c r="K651" s="51"/>
      <c r="L651" s="51"/>
      <c r="M651" s="51"/>
      <c r="N651" s="51"/>
      <c r="AO651" s="51"/>
      <c r="AP651" s="51"/>
    </row>
    <row r="652" spans="1:42" ht="15.75" customHeight="1" x14ac:dyDescent="0.35">
      <c r="A652" s="51"/>
      <c r="B652" s="51"/>
      <c r="C652" s="51"/>
      <c r="D652" s="51"/>
      <c r="E652" s="51"/>
      <c r="F652" s="51"/>
      <c r="G652" s="51"/>
      <c r="H652" s="51"/>
      <c r="I652" s="61"/>
      <c r="J652" s="51"/>
      <c r="K652" s="51"/>
      <c r="L652" s="51"/>
      <c r="M652" s="51"/>
      <c r="N652" s="51"/>
      <c r="AO652" s="51"/>
      <c r="AP652" s="51"/>
    </row>
    <row r="653" spans="1:42" ht="15.75" customHeight="1" x14ac:dyDescent="0.35">
      <c r="A653" s="51"/>
      <c r="B653" s="51"/>
      <c r="C653" s="51"/>
      <c r="D653" s="51"/>
      <c r="E653" s="51"/>
      <c r="F653" s="51"/>
      <c r="G653" s="51"/>
      <c r="H653" s="51"/>
      <c r="I653" s="61"/>
      <c r="J653" s="51"/>
      <c r="K653" s="51"/>
      <c r="L653" s="51"/>
      <c r="M653" s="51"/>
      <c r="N653" s="51"/>
      <c r="AO653" s="51"/>
      <c r="AP653" s="51"/>
    </row>
    <row r="654" spans="1:42" ht="15.75" customHeight="1" x14ac:dyDescent="0.35">
      <c r="A654" s="51"/>
      <c r="B654" s="51"/>
      <c r="C654" s="51"/>
      <c r="D654" s="51"/>
      <c r="E654" s="51"/>
      <c r="F654" s="51"/>
      <c r="G654" s="51"/>
      <c r="H654" s="51"/>
      <c r="I654" s="61"/>
      <c r="J654" s="51"/>
      <c r="K654" s="51"/>
      <c r="L654" s="51"/>
      <c r="M654" s="51"/>
      <c r="N654" s="51"/>
      <c r="AO654" s="51"/>
      <c r="AP654" s="51"/>
    </row>
    <row r="655" spans="1:42" ht="15.75" customHeight="1" x14ac:dyDescent="0.35">
      <c r="A655" s="51"/>
      <c r="B655" s="51"/>
      <c r="C655" s="51"/>
      <c r="D655" s="51"/>
      <c r="E655" s="51"/>
      <c r="F655" s="51"/>
      <c r="G655" s="51"/>
      <c r="H655" s="51"/>
      <c r="I655" s="61"/>
      <c r="J655" s="51"/>
      <c r="K655" s="51"/>
      <c r="L655" s="51"/>
      <c r="M655" s="51"/>
      <c r="N655" s="51"/>
      <c r="AO655" s="51"/>
      <c r="AP655" s="51"/>
    </row>
    <row r="656" spans="1:42" ht="15.75" customHeight="1" x14ac:dyDescent="0.35">
      <c r="A656" s="51"/>
      <c r="B656" s="51"/>
      <c r="C656" s="51"/>
      <c r="D656" s="51"/>
      <c r="E656" s="51"/>
      <c r="F656" s="51"/>
      <c r="G656" s="51"/>
      <c r="H656" s="51"/>
      <c r="I656" s="61"/>
      <c r="J656" s="51"/>
      <c r="K656" s="51"/>
      <c r="L656" s="51"/>
      <c r="M656" s="51"/>
      <c r="N656" s="51"/>
      <c r="AO656" s="51"/>
      <c r="AP656" s="51"/>
    </row>
    <row r="657" spans="1:42" ht="15.75" customHeight="1" x14ac:dyDescent="0.35">
      <c r="A657" s="51"/>
      <c r="B657" s="51"/>
      <c r="C657" s="51"/>
      <c r="D657" s="51"/>
      <c r="E657" s="51"/>
      <c r="F657" s="51"/>
      <c r="G657" s="51"/>
      <c r="H657" s="51"/>
      <c r="I657" s="61"/>
      <c r="J657" s="51"/>
      <c r="K657" s="51"/>
      <c r="L657" s="51"/>
      <c r="M657" s="51"/>
      <c r="N657" s="51"/>
      <c r="AO657" s="51"/>
      <c r="AP657" s="51"/>
    </row>
    <row r="658" spans="1:42" ht="15.75" customHeight="1" x14ac:dyDescent="0.35">
      <c r="A658" s="51"/>
      <c r="B658" s="51"/>
      <c r="C658" s="51"/>
      <c r="D658" s="51"/>
      <c r="E658" s="51"/>
      <c r="F658" s="51"/>
      <c r="G658" s="51"/>
      <c r="H658" s="51"/>
      <c r="I658" s="61"/>
      <c r="J658" s="51"/>
      <c r="K658" s="51"/>
      <c r="L658" s="51"/>
      <c r="M658" s="51"/>
      <c r="N658" s="51"/>
      <c r="AO658" s="51"/>
      <c r="AP658" s="51"/>
    </row>
    <row r="659" spans="1:42" ht="15.75" customHeight="1" x14ac:dyDescent="0.35">
      <c r="A659" s="51"/>
      <c r="B659" s="51"/>
      <c r="C659" s="51"/>
      <c r="D659" s="51"/>
      <c r="E659" s="51"/>
      <c r="F659" s="51"/>
      <c r="G659" s="51"/>
      <c r="H659" s="51"/>
      <c r="I659" s="61"/>
      <c r="J659" s="51"/>
      <c r="K659" s="51"/>
      <c r="L659" s="51"/>
      <c r="M659" s="51"/>
      <c r="N659" s="51"/>
      <c r="AO659" s="51"/>
      <c r="AP659" s="51"/>
    </row>
    <row r="660" spans="1:42" ht="15.75" customHeight="1" x14ac:dyDescent="0.35">
      <c r="A660" s="51"/>
      <c r="B660" s="51"/>
      <c r="C660" s="51"/>
      <c r="D660" s="51"/>
      <c r="E660" s="51"/>
      <c r="F660" s="51"/>
      <c r="G660" s="51"/>
      <c r="H660" s="51"/>
      <c r="I660" s="61"/>
      <c r="J660" s="51"/>
      <c r="K660" s="51"/>
      <c r="L660" s="51"/>
      <c r="M660" s="51"/>
      <c r="N660" s="51"/>
      <c r="AO660" s="51"/>
      <c r="AP660" s="51"/>
    </row>
    <row r="661" spans="1:42" ht="15.75" customHeight="1" x14ac:dyDescent="0.35">
      <c r="A661" s="51"/>
      <c r="B661" s="51"/>
      <c r="C661" s="51"/>
      <c r="D661" s="51"/>
      <c r="E661" s="51"/>
      <c r="F661" s="51"/>
      <c r="G661" s="51"/>
      <c r="H661" s="51"/>
      <c r="I661" s="61"/>
      <c r="J661" s="51"/>
      <c r="K661" s="51"/>
      <c r="L661" s="51"/>
      <c r="M661" s="51"/>
      <c r="N661" s="51"/>
      <c r="AO661" s="51"/>
      <c r="AP661" s="51"/>
    </row>
    <row r="662" spans="1:42" ht="15.75" customHeight="1" x14ac:dyDescent="0.35">
      <c r="A662" s="51"/>
      <c r="B662" s="51"/>
      <c r="C662" s="51"/>
      <c r="D662" s="51"/>
      <c r="E662" s="51"/>
      <c r="F662" s="51"/>
      <c r="G662" s="51"/>
      <c r="H662" s="51"/>
      <c r="I662" s="61"/>
      <c r="J662" s="51"/>
      <c r="K662" s="51"/>
      <c r="L662" s="51"/>
      <c r="M662" s="51"/>
      <c r="N662" s="51"/>
      <c r="AO662" s="51"/>
      <c r="AP662" s="51"/>
    </row>
    <row r="663" spans="1:42" ht="15.75" customHeight="1" x14ac:dyDescent="0.35">
      <c r="A663" s="51"/>
      <c r="B663" s="51"/>
      <c r="C663" s="51"/>
      <c r="D663" s="51"/>
      <c r="E663" s="51"/>
      <c r="F663" s="51"/>
      <c r="G663" s="51"/>
      <c r="H663" s="51"/>
      <c r="I663" s="61"/>
      <c r="J663" s="51"/>
      <c r="K663" s="51"/>
      <c r="L663" s="51"/>
      <c r="M663" s="51"/>
      <c r="N663" s="51"/>
      <c r="AO663" s="51"/>
      <c r="AP663" s="51"/>
    </row>
    <row r="664" spans="1:42" ht="15.75" customHeight="1" x14ac:dyDescent="0.35">
      <c r="A664" s="51"/>
      <c r="B664" s="51"/>
      <c r="C664" s="51"/>
      <c r="D664" s="51"/>
      <c r="E664" s="51"/>
      <c r="F664" s="51"/>
      <c r="G664" s="51"/>
      <c r="H664" s="51"/>
      <c r="I664" s="61"/>
      <c r="J664" s="51"/>
      <c r="K664" s="51"/>
      <c r="L664" s="51"/>
      <c r="M664" s="51"/>
      <c r="N664" s="51"/>
      <c r="AO664" s="51"/>
      <c r="AP664" s="51"/>
    </row>
    <row r="665" spans="1:42" ht="15.75" customHeight="1" x14ac:dyDescent="0.35">
      <c r="A665" s="51"/>
      <c r="B665" s="51"/>
      <c r="C665" s="51"/>
      <c r="D665" s="51"/>
      <c r="E665" s="51"/>
      <c r="F665" s="51"/>
      <c r="G665" s="51"/>
      <c r="H665" s="51"/>
      <c r="I665" s="61"/>
      <c r="J665" s="51"/>
      <c r="K665" s="51"/>
      <c r="L665" s="51"/>
      <c r="M665" s="51"/>
      <c r="N665" s="51"/>
      <c r="AO665" s="51"/>
      <c r="AP665" s="51"/>
    </row>
    <row r="666" spans="1:42" ht="15.75" customHeight="1" x14ac:dyDescent="0.35">
      <c r="A666" s="51"/>
      <c r="B666" s="51"/>
      <c r="C666" s="51"/>
      <c r="D666" s="51"/>
      <c r="E666" s="51"/>
      <c r="F666" s="51"/>
      <c r="G666" s="51"/>
      <c r="H666" s="51"/>
      <c r="I666" s="61"/>
      <c r="J666" s="51"/>
      <c r="K666" s="51"/>
      <c r="L666" s="51"/>
      <c r="M666" s="51"/>
      <c r="N666" s="51"/>
      <c r="AO666" s="51"/>
      <c r="AP666" s="51"/>
    </row>
    <row r="667" spans="1:42" ht="15.75" customHeight="1" x14ac:dyDescent="0.35">
      <c r="A667" s="51"/>
      <c r="B667" s="51"/>
      <c r="C667" s="51"/>
      <c r="D667" s="51"/>
      <c r="E667" s="51"/>
      <c r="F667" s="51"/>
      <c r="G667" s="51"/>
      <c r="H667" s="51"/>
      <c r="I667" s="61"/>
      <c r="J667" s="51"/>
      <c r="K667" s="51"/>
      <c r="L667" s="51"/>
      <c r="M667" s="51"/>
      <c r="N667" s="51"/>
      <c r="AO667" s="51"/>
      <c r="AP667" s="51"/>
    </row>
    <row r="668" spans="1:42" ht="15.75" customHeight="1" x14ac:dyDescent="0.35">
      <c r="A668" s="51"/>
      <c r="B668" s="51"/>
      <c r="C668" s="51"/>
      <c r="D668" s="51"/>
      <c r="E668" s="51"/>
      <c r="F668" s="51"/>
      <c r="G668" s="51"/>
      <c r="H668" s="51"/>
      <c r="I668" s="61"/>
      <c r="J668" s="51"/>
      <c r="K668" s="51"/>
      <c r="L668" s="51"/>
      <c r="M668" s="51"/>
      <c r="N668" s="51"/>
      <c r="AO668" s="51"/>
      <c r="AP668" s="51"/>
    </row>
    <row r="669" spans="1:42" ht="15.75" customHeight="1" x14ac:dyDescent="0.35">
      <c r="A669" s="51"/>
      <c r="B669" s="51"/>
      <c r="C669" s="51"/>
      <c r="D669" s="51"/>
      <c r="E669" s="51"/>
      <c r="F669" s="51"/>
      <c r="G669" s="51"/>
      <c r="H669" s="51"/>
      <c r="I669" s="61"/>
      <c r="J669" s="51"/>
      <c r="K669" s="51"/>
      <c r="L669" s="51"/>
      <c r="M669" s="51"/>
      <c r="N669" s="51"/>
      <c r="AO669" s="51"/>
      <c r="AP669" s="51"/>
    </row>
    <row r="670" spans="1:42" ht="15.75" customHeight="1" x14ac:dyDescent="0.35">
      <c r="A670" s="51"/>
      <c r="B670" s="51"/>
      <c r="C670" s="51"/>
      <c r="D670" s="51"/>
      <c r="E670" s="51"/>
      <c r="F670" s="51"/>
      <c r="G670" s="51"/>
      <c r="H670" s="51"/>
      <c r="I670" s="61"/>
      <c r="J670" s="51"/>
      <c r="K670" s="51"/>
      <c r="L670" s="51"/>
      <c r="M670" s="51"/>
      <c r="N670" s="51"/>
      <c r="AO670" s="51"/>
      <c r="AP670" s="51"/>
    </row>
    <row r="671" spans="1:42" ht="15.75" customHeight="1" x14ac:dyDescent="0.35">
      <c r="A671" s="51"/>
      <c r="B671" s="51"/>
      <c r="C671" s="51"/>
      <c r="D671" s="51"/>
      <c r="E671" s="51"/>
      <c r="F671" s="51"/>
      <c r="G671" s="51"/>
      <c r="H671" s="51"/>
      <c r="I671" s="61"/>
      <c r="J671" s="51"/>
      <c r="K671" s="51"/>
      <c r="L671" s="51"/>
      <c r="M671" s="51"/>
      <c r="N671" s="51"/>
      <c r="AO671" s="51"/>
      <c r="AP671" s="51"/>
    </row>
    <row r="672" spans="1:42" ht="15.75" customHeight="1" x14ac:dyDescent="0.35">
      <c r="A672" s="51"/>
      <c r="B672" s="51"/>
      <c r="C672" s="51"/>
      <c r="D672" s="51"/>
      <c r="E672" s="51"/>
      <c r="F672" s="51"/>
      <c r="G672" s="51"/>
      <c r="H672" s="51"/>
      <c r="I672" s="61"/>
      <c r="J672" s="51"/>
      <c r="K672" s="51"/>
      <c r="L672" s="51"/>
      <c r="M672" s="51"/>
      <c r="N672" s="51"/>
      <c r="AO672" s="51"/>
      <c r="AP672" s="51"/>
    </row>
    <row r="673" spans="1:42" ht="15.75" customHeight="1" x14ac:dyDescent="0.35">
      <c r="A673" s="51"/>
      <c r="B673" s="51"/>
      <c r="C673" s="51"/>
      <c r="D673" s="51"/>
      <c r="E673" s="51"/>
      <c r="F673" s="51"/>
      <c r="G673" s="51"/>
      <c r="H673" s="51"/>
      <c r="I673" s="61"/>
      <c r="J673" s="51"/>
      <c r="K673" s="51"/>
      <c r="L673" s="51"/>
      <c r="M673" s="51"/>
      <c r="N673" s="51"/>
      <c r="AO673" s="51"/>
      <c r="AP673" s="51"/>
    </row>
    <row r="674" spans="1:42" ht="15.75" customHeight="1" x14ac:dyDescent="0.35">
      <c r="A674" s="51"/>
      <c r="B674" s="51"/>
      <c r="C674" s="51"/>
      <c r="D674" s="51"/>
      <c r="E674" s="51"/>
      <c r="F674" s="51"/>
      <c r="G674" s="51"/>
      <c r="H674" s="51"/>
      <c r="I674" s="61"/>
      <c r="J674" s="51"/>
      <c r="K674" s="51"/>
      <c r="L674" s="51"/>
      <c r="M674" s="51"/>
      <c r="N674" s="51"/>
      <c r="AO674" s="51"/>
      <c r="AP674" s="51"/>
    </row>
    <row r="675" spans="1:42" ht="15.75" customHeight="1" x14ac:dyDescent="0.35">
      <c r="A675" s="51"/>
      <c r="B675" s="51"/>
      <c r="C675" s="51"/>
      <c r="D675" s="51"/>
      <c r="E675" s="51"/>
      <c r="F675" s="51"/>
      <c r="G675" s="51"/>
      <c r="H675" s="51"/>
      <c r="I675" s="61"/>
      <c r="J675" s="51"/>
      <c r="K675" s="51"/>
      <c r="L675" s="51"/>
      <c r="M675" s="51"/>
      <c r="N675" s="51"/>
      <c r="AO675" s="51"/>
      <c r="AP675" s="51"/>
    </row>
    <row r="676" spans="1:42" ht="15.75" customHeight="1" x14ac:dyDescent="0.35">
      <c r="A676" s="51"/>
      <c r="B676" s="51"/>
      <c r="C676" s="51"/>
      <c r="D676" s="51"/>
      <c r="E676" s="51"/>
      <c r="F676" s="51"/>
      <c r="G676" s="51"/>
      <c r="H676" s="51"/>
      <c r="I676" s="61"/>
      <c r="J676" s="51"/>
      <c r="K676" s="51"/>
      <c r="L676" s="51"/>
      <c r="M676" s="51"/>
      <c r="N676" s="51"/>
      <c r="AO676" s="51"/>
      <c r="AP676" s="51"/>
    </row>
    <row r="677" spans="1:42" ht="15.75" customHeight="1" x14ac:dyDescent="0.35">
      <c r="A677" s="51"/>
      <c r="B677" s="51"/>
      <c r="C677" s="51"/>
      <c r="D677" s="51"/>
      <c r="E677" s="51"/>
      <c r="F677" s="51"/>
      <c r="G677" s="51"/>
      <c r="H677" s="51"/>
      <c r="I677" s="61"/>
      <c r="J677" s="51"/>
      <c r="K677" s="51"/>
      <c r="L677" s="51"/>
      <c r="M677" s="51"/>
      <c r="N677" s="51"/>
      <c r="AO677" s="51"/>
      <c r="AP677" s="51"/>
    </row>
    <row r="678" spans="1:42" ht="15.75" customHeight="1" x14ac:dyDescent="0.35">
      <c r="A678" s="51"/>
      <c r="B678" s="51"/>
      <c r="C678" s="51"/>
      <c r="D678" s="51"/>
      <c r="E678" s="51"/>
      <c r="F678" s="51"/>
      <c r="G678" s="51"/>
      <c r="H678" s="51"/>
      <c r="I678" s="61"/>
      <c r="J678" s="51"/>
      <c r="K678" s="51"/>
      <c r="L678" s="51"/>
      <c r="M678" s="51"/>
      <c r="N678" s="51"/>
      <c r="AO678" s="51"/>
      <c r="AP678" s="51"/>
    </row>
    <row r="679" spans="1:42" ht="15.75" customHeight="1" x14ac:dyDescent="0.35">
      <c r="A679" s="51"/>
      <c r="B679" s="51"/>
      <c r="C679" s="51"/>
      <c r="D679" s="51"/>
      <c r="E679" s="51"/>
      <c r="F679" s="51"/>
      <c r="G679" s="51"/>
      <c r="H679" s="51"/>
      <c r="I679" s="61"/>
      <c r="J679" s="51"/>
      <c r="K679" s="51"/>
      <c r="L679" s="51"/>
      <c r="M679" s="51"/>
      <c r="N679" s="51"/>
      <c r="AO679" s="51"/>
      <c r="AP679" s="51"/>
    </row>
    <row r="680" spans="1:42" ht="15.75" customHeight="1" x14ac:dyDescent="0.35">
      <c r="A680" s="51"/>
      <c r="B680" s="51"/>
      <c r="C680" s="51"/>
      <c r="D680" s="51"/>
      <c r="E680" s="51"/>
      <c r="F680" s="51"/>
      <c r="G680" s="51"/>
      <c r="H680" s="51"/>
      <c r="I680" s="61"/>
      <c r="J680" s="51"/>
      <c r="K680" s="51"/>
      <c r="L680" s="51"/>
      <c r="M680" s="51"/>
      <c r="N680" s="51"/>
      <c r="AO680" s="51"/>
      <c r="AP680" s="51"/>
    </row>
    <row r="681" spans="1:42" ht="15.75" customHeight="1" x14ac:dyDescent="0.35">
      <c r="A681" s="51"/>
      <c r="B681" s="51"/>
      <c r="C681" s="51"/>
      <c r="D681" s="51"/>
      <c r="E681" s="51"/>
      <c r="F681" s="51"/>
      <c r="G681" s="51"/>
      <c r="H681" s="51"/>
      <c r="I681" s="61"/>
      <c r="J681" s="51"/>
      <c r="K681" s="51"/>
      <c r="L681" s="51"/>
      <c r="M681" s="51"/>
      <c r="N681" s="51"/>
      <c r="AO681" s="51"/>
      <c r="AP681" s="51"/>
    </row>
    <row r="682" spans="1:42" ht="15.75" customHeight="1" x14ac:dyDescent="0.35">
      <c r="A682" s="51"/>
      <c r="B682" s="51"/>
      <c r="C682" s="51"/>
      <c r="D682" s="51"/>
      <c r="E682" s="51"/>
      <c r="F682" s="51"/>
      <c r="G682" s="51"/>
      <c r="H682" s="51"/>
      <c r="I682" s="61"/>
      <c r="J682" s="51"/>
      <c r="K682" s="51"/>
      <c r="L682" s="51"/>
      <c r="M682" s="51"/>
      <c r="N682" s="51"/>
      <c r="AO682" s="51"/>
      <c r="AP682" s="51"/>
    </row>
    <row r="683" spans="1:42" ht="15.75" customHeight="1" x14ac:dyDescent="0.35">
      <c r="A683" s="51"/>
      <c r="B683" s="51"/>
      <c r="C683" s="51"/>
      <c r="D683" s="51"/>
      <c r="E683" s="51"/>
      <c r="F683" s="51"/>
      <c r="G683" s="51"/>
      <c r="H683" s="51"/>
      <c r="I683" s="61"/>
      <c r="J683" s="51"/>
      <c r="K683" s="51"/>
      <c r="L683" s="51"/>
      <c r="M683" s="51"/>
      <c r="N683" s="51"/>
      <c r="AO683" s="51"/>
      <c r="AP683" s="51"/>
    </row>
    <row r="684" spans="1:42" ht="15.75" customHeight="1" x14ac:dyDescent="0.35">
      <c r="A684" s="51"/>
      <c r="B684" s="51"/>
      <c r="C684" s="51"/>
      <c r="D684" s="51"/>
      <c r="E684" s="51"/>
      <c r="F684" s="51"/>
      <c r="G684" s="51"/>
      <c r="H684" s="51"/>
      <c r="I684" s="61"/>
      <c r="J684" s="51"/>
      <c r="K684" s="51"/>
      <c r="L684" s="51"/>
      <c r="M684" s="51"/>
      <c r="N684" s="51"/>
      <c r="AO684" s="51"/>
      <c r="AP684" s="51"/>
    </row>
    <row r="685" spans="1:42" ht="15.75" customHeight="1" x14ac:dyDescent="0.35">
      <c r="A685" s="51"/>
      <c r="B685" s="51"/>
      <c r="C685" s="51"/>
      <c r="D685" s="51"/>
      <c r="E685" s="51"/>
      <c r="F685" s="51"/>
      <c r="G685" s="51"/>
      <c r="H685" s="51"/>
      <c r="I685" s="61"/>
      <c r="J685" s="51"/>
      <c r="K685" s="51"/>
      <c r="L685" s="51"/>
      <c r="M685" s="51"/>
      <c r="N685" s="51"/>
      <c r="AO685" s="51"/>
      <c r="AP685" s="51"/>
    </row>
    <row r="686" spans="1:42" ht="15.75" customHeight="1" x14ac:dyDescent="0.35">
      <c r="A686" s="51"/>
      <c r="B686" s="51"/>
      <c r="C686" s="51"/>
      <c r="D686" s="51"/>
      <c r="E686" s="51"/>
      <c r="F686" s="51"/>
      <c r="G686" s="51"/>
      <c r="H686" s="51"/>
      <c r="I686" s="61"/>
      <c r="J686" s="51"/>
      <c r="K686" s="51"/>
      <c r="L686" s="51"/>
      <c r="M686" s="51"/>
      <c r="N686" s="51"/>
      <c r="AO686" s="51"/>
      <c r="AP686" s="51"/>
    </row>
    <row r="687" spans="1:42" ht="15.75" customHeight="1" x14ac:dyDescent="0.35">
      <c r="A687" s="51"/>
      <c r="B687" s="51"/>
      <c r="C687" s="51"/>
      <c r="D687" s="51"/>
      <c r="E687" s="51"/>
      <c r="F687" s="51"/>
      <c r="G687" s="51"/>
      <c r="H687" s="51"/>
      <c r="I687" s="61"/>
      <c r="J687" s="51"/>
      <c r="K687" s="51"/>
      <c r="L687" s="51"/>
      <c r="M687" s="51"/>
      <c r="N687" s="51"/>
      <c r="AO687" s="51"/>
      <c r="AP687" s="51"/>
    </row>
    <row r="688" spans="1:42" ht="15.75" customHeight="1" x14ac:dyDescent="0.35">
      <c r="A688" s="51"/>
      <c r="B688" s="51"/>
      <c r="C688" s="51"/>
      <c r="D688" s="51"/>
      <c r="E688" s="51"/>
      <c r="F688" s="51"/>
      <c r="G688" s="51"/>
      <c r="H688" s="51"/>
      <c r="I688" s="61"/>
      <c r="J688" s="51"/>
      <c r="K688" s="51"/>
      <c r="L688" s="51"/>
      <c r="M688" s="51"/>
      <c r="N688" s="51"/>
      <c r="AO688" s="51"/>
      <c r="AP688" s="51"/>
    </row>
    <row r="689" spans="1:42" ht="15.75" customHeight="1" x14ac:dyDescent="0.35">
      <c r="A689" s="51"/>
      <c r="B689" s="51"/>
      <c r="C689" s="51"/>
      <c r="D689" s="51"/>
      <c r="E689" s="51"/>
      <c r="F689" s="51"/>
      <c r="G689" s="51"/>
      <c r="H689" s="51"/>
      <c r="I689" s="61"/>
      <c r="J689" s="51"/>
      <c r="K689" s="51"/>
      <c r="L689" s="51"/>
      <c r="M689" s="51"/>
      <c r="N689" s="51"/>
      <c r="AO689" s="51"/>
      <c r="AP689" s="51"/>
    </row>
    <row r="690" spans="1:42" ht="15.75" customHeight="1" x14ac:dyDescent="0.35">
      <c r="A690" s="51"/>
      <c r="B690" s="51"/>
      <c r="C690" s="51"/>
      <c r="D690" s="51"/>
      <c r="E690" s="51"/>
      <c r="F690" s="51"/>
      <c r="G690" s="51"/>
      <c r="H690" s="51"/>
      <c r="I690" s="61"/>
      <c r="J690" s="51"/>
      <c r="K690" s="51"/>
      <c r="L690" s="51"/>
      <c r="M690" s="51"/>
      <c r="N690" s="51"/>
      <c r="AO690" s="51"/>
      <c r="AP690" s="51"/>
    </row>
    <row r="691" spans="1:42" ht="15.75" customHeight="1" x14ac:dyDescent="0.35">
      <c r="A691" s="51"/>
      <c r="B691" s="51"/>
      <c r="C691" s="51"/>
      <c r="D691" s="51"/>
      <c r="E691" s="51"/>
      <c r="F691" s="51"/>
      <c r="G691" s="51"/>
      <c r="H691" s="51"/>
      <c r="I691" s="61"/>
      <c r="J691" s="51"/>
      <c r="K691" s="51"/>
      <c r="L691" s="51"/>
      <c r="M691" s="51"/>
      <c r="N691" s="51"/>
      <c r="AO691" s="51"/>
      <c r="AP691" s="51"/>
    </row>
    <row r="692" spans="1:42" ht="15.75" customHeight="1" x14ac:dyDescent="0.35">
      <c r="A692" s="51"/>
      <c r="B692" s="51"/>
      <c r="C692" s="51"/>
      <c r="D692" s="51"/>
      <c r="E692" s="51"/>
      <c r="F692" s="51"/>
      <c r="G692" s="51"/>
      <c r="H692" s="51"/>
      <c r="I692" s="61"/>
      <c r="J692" s="51"/>
      <c r="K692" s="51"/>
      <c r="L692" s="51"/>
      <c r="M692" s="51"/>
      <c r="N692" s="51"/>
      <c r="AO692" s="51"/>
      <c r="AP692" s="51"/>
    </row>
    <row r="693" spans="1:42" ht="15.75" customHeight="1" x14ac:dyDescent="0.35">
      <c r="A693" s="51"/>
      <c r="B693" s="51"/>
      <c r="C693" s="51"/>
      <c r="D693" s="51"/>
      <c r="E693" s="51"/>
      <c r="F693" s="51"/>
      <c r="G693" s="51"/>
      <c r="H693" s="51"/>
      <c r="I693" s="61"/>
      <c r="J693" s="51"/>
      <c r="K693" s="51"/>
      <c r="L693" s="51"/>
      <c r="M693" s="51"/>
      <c r="N693" s="51"/>
      <c r="AO693" s="51"/>
      <c r="AP693" s="51"/>
    </row>
    <row r="694" spans="1:42" ht="15.75" customHeight="1" x14ac:dyDescent="0.35">
      <c r="A694" s="51"/>
      <c r="B694" s="51"/>
      <c r="C694" s="51"/>
      <c r="D694" s="51"/>
      <c r="E694" s="51"/>
      <c r="F694" s="51"/>
      <c r="G694" s="51"/>
      <c r="H694" s="51"/>
      <c r="I694" s="61"/>
      <c r="J694" s="51"/>
      <c r="K694" s="51"/>
      <c r="L694" s="51"/>
      <c r="M694" s="51"/>
      <c r="N694" s="51"/>
      <c r="AO694" s="51"/>
      <c r="AP694" s="51"/>
    </row>
    <row r="695" spans="1:42" ht="15.75" customHeight="1" x14ac:dyDescent="0.35">
      <c r="A695" s="51"/>
      <c r="B695" s="51"/>
      <c r="C695" s="51"/>
      <c r="D695" s="51"/>
      <c r="E695" s="51"/>
      <c r="F695" s="51"/>
      <c r="G695" s="51"/>
      <c r="H695" s="51"/>
      <c r="I695" s="61"/>
      <c r="J695" s="51"/>
      <c r="K695" s="51"/>
      <c r="L695" s="51"/>
      <c r="M695" s="51"/>
      <c r="N695" s="51"/>
      <c r="AO695" s="51"/>
      <c r="AP695" s="51"/>
    </row>
    <row r="696" spans="1:42" ht="15.75" customHeight="1" x14ac:dyDescent="0.35">
      <c r="A696" s="51"/>
      <c r="B696" s="51"/>
      <c r="C696" s="51"/>
      <c r="D696" s="51"/>
      <c r="E696" s="51"/>
      <c r="F696" s="51"/>
      <c r="G696" s="51"/>
      <c r="H696" s="51"/>
      <c r="I696" s="61"/>
      <c r="J696" s="51"/>
      <c r="K696" s="51"/>
      <c r="L696" s="51"/>
      <c r="M696" s="51"/>
      <c r="N696" s="51"/>
      <c r="AO696" s="51"/>
      <c r="AP696" s="51"/>
    </row>
    <row r="697" spans="1:42" ht="15.75" customHeight="1" x14ac:dyDescent="0.35">
      <c r="A697" s="51"/>
      <c r="B697" s="51"/>
      <c r="C697" s="51"/>
      <c r="D697" s="51"/>
      <c r="E697" s="51"/>
      <c r="F697" s="51"/>
      <c r="G697" s="51"/>
      <c r="H697" s="51"/>
      <c r="I697" s="61"/>
      <c r="J697" s="51"/>
      <c r="K697" s="51"/>
      <c r="L697" s="51"/>
      <c r="M697" s="51"/>
      <c r="N697" s="51"/>
      <c r="AO697" s="51"/>
      <c r="AP697" s="51"/>
    </row>
    <row r="698" spans="1:42" ht="15.75" customHeight="1" x14ac:dyDescent="0.35">
      <c r="A698" s="51"/>
      <c r="B698" s="51"/>
      <c r="C698" s="51"/>
      <c r="D698" s="51"/>
      <c r="E698" s="51"/>
      <c r="F698" s="51"/>
      <c r="G698" s="51"/>
      <c r="H698" s="51"/>
      <c r="I698" s="61"/>
      <c r="J698" s="51"/>
      <c r="K698" s="51"/>
      <c r="L698" s="51"/>
      <c r="M698" s="51"/>
      <c r="N698" s="51"/>
      <c r="AO698" s="51"/>
      <c r="AP698" s="51"/>
    </row>
    <row r="699" spans="1:42" ht="15.75" customHeight="1" x14ac:dyDescent="0.35">
      <c r="A699" s="51"/>
      <c r="B699" s="51"/>
      <c r="C699" s="51"/>
      <c r="D699" s="51"/>
      <c r="E699" s="51"/>
      <c r="F699" s="51"/>
      <c r="G699" s="51"/>
      <c r="H699" s="51"/>
      <c r="I699" s="61"/>
      <c r="J699" s="51"/>
      <c r="K699" s="51"/>
      <c r="L699" s="51"/>
      <c r="M699" s="51"/>
      <c r="N699" s="51"/>
      <c r="AO699" s="51"/>
      <c r="AP699" s="51"/>
    </row>
    <row r="700" spans="1:42" ht="15.75" customHeight="1" x14ac:dyDescent="0.35">
      <c r="A700" s="51"/>
      <c r="B700" s="51"/>
      <c r="C700" s="51"/>
      <c r="D700" s="51"/>
      <c r="E700" s="51"/>
      <c r="F700" s="51"/>
      <c r="G700" s="51"/>
      <c r="H700" s="51"/>
      <c r="I700" s="61"/>
      <c r="J700" s="51"/>
      <c r="K700" s="51"/>
      <c r="L700" s="51"/>
      <c r="M700" s="51"/>
      <c r="N700" s="51"/>
      <c r="AO700" s="51"/>
      <c r="AP700" s="51"/>
    </row>
    <row r="701" spans="1:42" ht="15.75" customHeight="1" x14ac:dyDescent="0.35">
      <c r="A701" s="51"/>
      <c r="B701" s="51"/>
      <c r="C701" s="51"/>
      <c r="D701" s="51"/>
      <c r="E701" s="51"/>
      <c r="F701" s="51"/>
      <c r="G701" s="51"/>
      <c r="H701" s="51"/>
      <c r="I701" s="61"/>
      <c r="J701" s="51"/>
      <c r="K701" s="51"/>
      <c r="L701" s="51"/>
      <c r="M701" s="51"/>
      <c r="N701" s="51"/>
      <c r="AO701" s="51"/>
      <c r="AP701" s="51"/>
    </row>
    <row r="702" spans="1:42" ht="15.75" customHeight="1" x14ac:dyDescent="0.35">
      <c r="A702" s="51"/>
      <c r="B702" s="51"/>
      <c r="C702" s="51"/>
      <c r="D702" s="51"/>
      <c r="E702" s="51"/>
      <c r="F702" s="51"/>
      <c r="G702" s="51"/>
      <c r="H702" s="51"/>
      <c r="I702" s="61"/>
      <c r="J702" s="51"/>
      <c r="K702" s="51"/>
      <c r="L702" s="51"/>
      <c r="M702" s="51"/>
      <c r="N702" s="51"/>
      <c r="AO702" s="51"/>
      <c r="AP702" s="51"/>
    </row>
    <row r="703" spans="1:42" ht="15.75" customHeight="1" x14ac:dyDescent="0.35">
      <c r="A703" s="51"/>
      <c r="B703" s="51"/>
      <c r="C703" s="51"/>
      <c r="D703" s="51"/>
      <c r="E703" s="51"/>
      <c r="F703" s="51"/>
      <c r="G703" s="51"/>
      <c r="H703" s="51"/>
      <c r="I703" s="61"/>
      <c r="J703" s="51"/>
      <c r="K703" s="51"/>
      <c r="L703" s="51"/>
      <c r="M703" s="51"/>
      <c r="N703" s="51"/>
      <c r="AO703" s="51"/>
      <c r="AP703" s="51"/>
    </row>
    <row r="704" spans="1:42" ht="15.75" customHeight="1" x14ac:dyDescent="0.35">
      <c r="A704" s="51"/>
      <c r="B704" s="51"/>
      <c r="C704" s="51"/>
      <c r="D704" s="51"/>
      <c r="E704" s="51"/>
      <c r="F704" s="51"/>
      <c r="G704" s="51"/>
      <c r="H704" s="51"/>
      <c r="I704" s="61"/>
      <c r="J704" s="51"/>
      <c r="K704" s="51"/>
      <c r="L704" s="51"/>
      <c r="M704" s="51"/>
      <c r="N704" s="51"/>
      <c r="AO704" s="51"/>
      <c r="AP704" s="51"/>
    </row>
    <row r="705" spans="1:42" ht="15.75" customHeight="1" x14ac:dyDescent="0.35">
      <c r="A705" s="51"/>
      <c r="B705" s="51"/>
      <c r="C705" s="51"/>
      <c r="D705" s="51"/>
      <c r="E705" s="51"/>
      <c r="F705" s="51"/>
      <c r="G705" s="51"/>
      <c r="H705" s="51"/>
      <c r="I705" s="61"/>
      <c r="J705" s="51"/>
      <c r="K705" s="51"/>
      <c r="L705" s="51"/>
      <c r="M705" s="51"/>
      <c r="N705" s="51"/>
      <c r="AO705" s="51"/>
      <c r="AP705" s="51"/>
    </row>
    <row r="706" spans="1:42" ht="15.75" customHeight="1" x14ac:dyDescent="0.35">
      <c r="A706" s="51"/>
      <c r="B706" s="51"/>
      <c r="C706" s="51"/>
      <c r="D706" s="51"/>
      <c r="E706" s="51"/>
      <c r="F706" s="51"/>
      <c r="G706" s="51"/>
      <c r="H706" s="51"/>
      <c r="I706" s="61"/>
      <c r="J706" s="51"/>
      <c r="K706" s="51"/>
      <c r="L706" s="51"/>
      <c r="M706" s="51"/>
      <c r="N706" s="51"/>
      <c r="AO706" s="51"/>
      <c r="AP706" s="51"/>
    </row>
    <row r="707" spans="1:42" ht="15.75" customHeight="1" x14ac:dyDescent="0.35">
      <c r="A707" s="51"/>
      <c r="B707" s="51"/>
      <c r="C707" s="51"/>
      <c r="D707" s="51"/>
      <c r="E707" s="51"/>
      <c r="F707" s="51"/>
      <c r="G707" s="51"/>
      <c r="H707" s="51"/>
      <c r="I707" s="61"/>
      <c r="J707" s="51"/>
      <c r="K707" s="51"/>
      <c r="L707" s="51"/>
      <c r="M707" s="51"/>
      <c r="N707" s="51"/>
      <c r="AO707" s="51"/>
      <c r="AP707" s="51"/>
    </row>
    <row r="708" spans="1:42" ht="15.75" customHeight="1" x14ac:dyDescent="0.35">
      <c r="A708" s="51"/>
      <c r="B708" s="51"/>
      <c r="C708" s="51"/>
      <c r="D708" s="51"/>
      <c r="E708" s="51"/>
      <c r="F708" s="51"/>
      <c r="G708" s="51"/>
      <c r="H708" s="51"/>
      <c r="I708" s="61"/>
      <c r="J708" s="51"/>
      <c r="K708" s="51"/>
      <c r="L708" s="51"/>
      <c r="M708" s="51"/>
      <c r="N708" s="51"/>
      <c r="AO708" s="51"/>
      <c r="AP708" s="51"/>
    </row>
    <row r="709" spans="1:42" ht="15.75" customHeight="1" x14ac:dyDescent="0.35">
      <c r="A709" s="51"/>
      <c r="B709" s="51"/>
      <c r="C709" s="51"/>
      <c r="D709" s="51"/>
      <c r="E709" s="51"/>
      <c r="F709" s="51"/>
      <c r="G709" s="51"/>
      <c r="H709" s="51"/>
      <c r="I709" s="61"/>
      <c r="J709" s="51"/>
      <c r="K709" s="51"/>
      <c r="L709" s="51"/>
      <c r="M709" s="51"/>
      <c r="N709" s="51"/>
      <c r="AO709" s="51"/>
      <c r="AP709" s="51"/>
    </row>
    <row r="710" spans="1:42" ht="15.75" customHeight="1" x14ac:dyDescent="0.35">
      <c r="A710" s="51"/>
      <c r="B710" s="51"/>
      <c r="C710" s="51"/>
      <c r="D710" s="51"/>
      <c r="E710" s="51"/>
      <c r="F710" s="51"/>
      <c r="G710" s="51"/>
      <c r="H710" s="51"/>
      <c r="I710" s="61"/>
      <c r="J710" s="51"/>
      <c r="K710" s="51"/>
      <c r="L710" s="51"/>
      <c r="M710" s="51"/>
      <c r="N710" s="51"/>
      <c r="AO710" s="51"/>
      <c r="AP710" s="51"/>
    </row>
    <row r="711" spans="1:42" ht="15.75" customHeight="1" x14ac:dyDescent="0.35">
      <c r="A711" s="51"/>
      <c r="B711" s="51"/>
      <c r="C711" s="51"/>
      <c r="D711" s="51"/>
      <c r="E711" s="51"/>
      <c r="F711" s="51"/>
      <c r="G711" s="51"/>
      <c r="H711" s="51"/>
      <c r="I711" s="61"/>
      <c r="J711" s="51"/>
      <c r="K711" s="51"/>
      <c r="L711" s="51"/>
      <c r="M711" s="51"/>
      <c r="N711" s="51"/>
      <c r="AO711" s="51"/>
      <c r="AP711" s="51"/>
    </row>
    <row r="712" spans="1:42" ht="15.75" customHeight="1" x14ac:dyDescent="0.35">
      <c r="A712" s="51"/>
      <c r="B712" s="51"/>
      <c r="C712" s="51"/>
      <c r="D712" s="51"/>
      <c r="E712" s="51"/>
      <c r="F712" s="51"/>
      <c r="G712" s="51"/>
      <c r="H712" s="51"/>
      <c r="I712" s="61"/>
      <c r="J712" s="51"/>
      <c r="K712" s="51"/>
      <c r="L712" s="51"/>
      <c r="M712" s="51"/>
      <c r="N712" s="51"/>
      <c r="AO712" s="51"/>
      <c r="AP712" s="51"/>
    </row>
    <row r="713" spans="1:42" ht="15.75" customHeight="1" x14ac:dyDescent="0.35">
      <c r="A713" s="51"/>
      <c r="B713" s="51"/>
      <c r="C713" s="51"/>
      <c r="D713" s="51"/>
      <c r="E713" s="51"/>
      <c r="F713" s="51"/>
      <c r="G713" s="51"/>
      <c r="H713" s="51"/>
      <c r="I713" s="61"/>
      <c r="J713" s="51"/>
      <c r="K713" s="51"/>
      <c r="L713" s="51"/>
      <c r="M713" s="51"/>
      <c r="N713" s="51"/>
      <c r="AO713" s="51"/>
      <c r="AP713" s="51"/>
    </row>
    <row r="714" spans="1:42" ht="15.75" customHeight="1" x14ac:dyDescent="0.35">
      <c r="A714" s="51"/>
      <c r="B714" s="51"/>
      <c r="C714" s="51"/>
      <c r="D714" s="51"/>
      <c r="E714" s="51"/>
      <c r="F714" s="51"/>
      <c r="G714" s="51"/>
      <c r="H714" s="51"/>
      <c r="I714" s="61"/>
      <c r="J714" s="51"/>
      <c r="K714" s="51"/>
      <c r="L714" s="51"/>
      <c r="M714" s="51"/>
      <c r="N714" s="51"/>
      <c r="AO714" s="51"/>
      <c r="AP714" s="51"/>
    </row>
    <row r="715" spans="1:42" ht="15.75" customHeight="1" x14ac:dyDescent="0.35">
      <c r="A715" s="51"/>
      <c r="B715" s="51"/>
      <c r="C715" s="51"/>
      <c r="D715" s="51"/>
      <c r="E715" s="51"/>
      <c r="F715" s="51"/>
      <c r="G715" s="51"/>
      <c r="H715" s="51"/>
      <c r="I715" s="61"/>
      <c r="J715" s="51"/>
      <c r="K715" s="51"/>
      <c r="L715" s="51"/>
      <c r="M715" s="51"/>
      <c r="N715" s="51"/>
      <c r="AO715" s="51"/>
      <c r="AP715" s="51"/>
    </row>
    <row r="716" spans="1:42" ht="15.75" customHeight="1" x14ac:dyDescent="0.35">
      <c r="A716" s="51"/>
      <c r="B716" s="51"/>
      <c r="C716" s="51"/>
      <c r="D716" s="51"/>
      <c r="E716" s="51"/>
      <c r="F716" s="51"/>
      <c r="G716" s="51"/>
      <c r="H716" s="51"/>
      <c r="I716" s="61"/>
      <c r="J716" s="51"/>
      <c r="K716" s="51"/>
      <c r="L716" s="51"/>
      <c r="M716" s="51"/>
      <c r="N716" s="51"/>
      <c r="AO716" s="51"/>
      <c r="AP716" s="51"/>
    </row>
    <row r="717" spans="1:42" ht="15.75" customHeight="1" x14ac:dyDescent="0.35">
      <c r="A717" s="51"/>
      <c r="B717" s="51"/>
      <c r="C717" s="51"/>
      <c r="D717" s="51"/>
      <c r="E717" s="51"/>
      <c r="F717" s="51"/>
      <c r="G717" s="51"/>
      <c r="H717" s="51"/>
      <c r="I717" s="61"/>
      <c r="J717" s="51"/>
      <c r="K717" s="51"/>
      <c r="L717" s="51"/>
      <c r="M717" s="51"/>
      <c r="N717" s="51"/>
      <c r="AO717" s="51"/>
      <c r="AP717" s="51"/>
    </row>
    <row r="718" spans="1:42" ht="15.75" customHeight="1" x14ac:dyDescent="0.35">
      <c r="A718" s="51"/>
      <c r="B718" s="51"/>
      <c r="C718" s="51"/>
      <c r="D718" s="51"/>
      <c r="E718" s="51"/>
      <c r="F718" s="51"/>
      <c r="G718" s="51"/>
      <c r="H718" s="51"/>
      <c r="I718" s="61"/>
      <c r="J718" s="51"/>
      <c r="K718" s="51"/>
      <c r="L718" s="51"/>
      <c r="M718" s="51"/>
      <c r="N718" s="51"/>
      <c r="AO718" s="51"/>
      <c r="AP718" s="51"/>
    </row>
    <row r="719" spans="1:42" ht="15.75" customHeight="1" x14ac:dyDescent="0.35">
      <c r="A719" s="51"/>
      <c r="B719" s="51"/>
      <c r="C719" s="51"/>
      <c r="D719" s="51"/>
      <c r="E719" s="51"/>
      <c r="F719" s="51"/>
      <c r="G719" s="51"/>
      <c r="H719" s="51"/>
      <c r="I719" s="61"/>
      <c r="J719" s="51"/>
      <c r="K719" s="51"/>
      <c r="L719" s="51"/>
      <c r="M719" s="51"/>
      <c r="N719" s="51"/>
      <c r="AO719" s="51"/>
      <c r="AP719" s="51"/>
    </row>
    <row r="720" spans="1:42" ht="15.75" customHeight="1" x14ac:dyDescent="0.35">
      <c r="A720" s="51"/>
      <c r="B720" s="51"/>
      <c r="C720" s="51"/>
      <c r="D720" s="51"/>
      <c r="E720" s="51"/>
      <c r="F720" s="51"/>
      <c r="G720" s="51"/>
      <c r="H720" s="51"/>
      <c r="I720" s="61"/>
      <c r="J720" s="51"/>
      <c r="K720" s="51"/>
      <c r="L720" s="51"/>
      <c r="M720" s="51"/>
      <c r="N720" s="51"/>
      <c r="AO720" s="51"/>
      <c r="AP720" s="51"/>
    </row>
    <row r="721" spans="1:42" ht="15.75" customHeight="1" x14ac:dyDescent="0.35">
      <c r="A721" s="51"/>
      <c r="B721" s="51"/>
      <c r="C721" s="51"/>
      <c r="D721" s="51"/>
      <c r="E721" s="51"/>
      <c r="F721" s="51"/>
      <c r="G721" s="51"/>
      <c r="H721" s="51"/>
      <c r="I721" s="61"/>
      <c r="J721" s="51"/>
      <c r="K721" s="51"/>
      <c r="L721" s="51"/>
      <c r="M721" s="51"/>
      <c r="N721" s="51"/>
      <c r="AO721" s="51"/>
      <c r="AP721" s="51"/>
    </row>
    <row r="722" spans="1:42" ht="15.75" customHeight="1" x14ac:dyDescent="0.35">
      <c r="A722" s="51"/>
      <c r="B722" s="51"/>
      <c r="C722" s="51"/>
      <c r="D722" s="51"/>
      <c r="E722" s="51"/>
      <c r="F722" s="51"/>
      <c r="G722" s="51"/>
      <c r="H722" s="51"/>
      <c r="I722" s="61"/>
      <c r="J722" s="51"/>
      <c r="K722" s="51"/>
      <c r="L722" s="51"/>
      <c r="M722" s="51"/>
      <c r="N722" s="51"/>
      <c r="AO722" s="51"/>
      <c r="AP722" s="51"/>
    </row>
    <row r="723" spans="1:42" ht="15.75" customHeight="1" x14ac:dyDescent="0.35">
      <c r="A723" s="51"/>
      <c r="B723" s="51"/>
      <c r="C723" s="51"/>
      <c r="D723" s="51"/>
      <c r="E723" s="51"/>
      <c r="F723" s="51"/>
      <c r="G723" s="51"/>
      <c r="H723" s="51"/>
      <c r="I723" s="61"/>
      <c r="J723" s="51"/>
      <c r="K723" s="51"/>
      <c r="L723" s="51"/>
      <c r="M723" s="51"/>
      <c r="N723" s="51"/>
      <c r="AO723" s="51"/>
      <c r="AP723" s="51"/>
    </row>
    <row r="724" spans="1:42" ht="15.75" customHeight="1" x14ac:dyDescent="0.35">
      <c r="A724" s="51"/>
      <c r="B724" s="51"/>
      <c r="C724" s="51"/>
      <c r="D724" s="51"/>
      <c r="E724" s="51"/>
      <c r="F724" s="51"/>
      <c r="G724" s="51"/>
      <c r="H724" s="51"/>
      <c r="I724" s="61"/>
      <c r="J724" s="51"/>
      <c r="K724" s="51"/>
      <c r="L724" s="51"/>
      <c r="M724" s="51"/>
      <c r="N724" s="51"/>
      <c r="AO724" s="51"/>
      <c r="AP724" s="51"/>
    </row>
    <row r="725" spans="1:42" ht="15.75" customHeight="1" x14ac:dyDescent="0.35">
      <c r="A725" s="51"/>
      <c r="B725" s="51"/>
      <c r="C725" s="51"/>
      <c r="D725" s="51"/>
      <c r="E725" s="51"/>
      <c r="F725" s="51"/>
      <c r="G725" s="51"/>
      <c r="H725" s="51"/>
      <c r="I725" s="61"/>
      <c r="J725" s="51"/>
      <c r="K725" s="51"/>
      <c r="L725" s="51"/>
      <c r="M725" s="51"/>
      <c r="N725" s="51"/>
      <c r="AO725" s="51"/>
      <c r="AP725" s="51"/>
    </row>
    <row r="726" spans="1:42" ht="15.75" customHeight="1" x14ac:dyDescent="0.35">
      <c r="A726" s="51"/>
      <c r="B726" s="51"/>
      <c r="C726" s="51"/>
      <c r="D726" s="51"/>
      <c r="E726" s="51"/>
      <c r="F726" s="51"/>
      <c r="G726" s="51"/>
      <c r="H726" s="51"/>
      <c r="I726" s="61"/>
      <c r="J726" s="51"/>
      <c r="K726" s="51"/>
      <c r="L726" s="51"/>
      <c r="M726" s="51"/>
      <c r="N726" s="51"/>
      <c r="AO726" s="51"/>
      <c r="AP726" s="51"/>
    </row>
    <row r="727" spans="1:42" ht="15.75" customHeight="1" x14ac:dyDescent="0.35">
      <c r="A727" s="51"/>
      <c r="B727" s="51"/>
      <c r="C727" s="51"/>
      <c r="D727" s="51"/>
      <c r="E727" s="51"/>
      <c r="F727" s="51"/>
      <c r="G727" s="51"/>
      <c r="H727" s="51"/>
      <c r="I727" s="61"/>
      <c r="J727" s="51"/>
      <c r="K727" s="51"/>
      <c r="L727" s="51"/>
      <c r="M727" s="51"/>
      <c r="N727" s="51"/>
      <c r="AO727" s="51"/>
      <c r="AP727" s="51"/>
    </row>
    <row r="728" spans="1:42" ht="15.75" customHeight="1" x14ac:dyDescent="0.35">
      <c r="A728" s="51"/>
      <c r="B728" s="51"/>
      <c r="C728" s="51"/>
      <c r="D728" s="51"/>
      <c r="E728" s="51"/>
      <c r="F728" s="51"/>
      <c r="G728" s="51"/>
      <c r="H728" s="51"/>
      <c r="I728" s="61"/>
      <c r="J728" s="51"/>
      <c r="K728" s="51"/>
      <c r="L728" s="51"/>
      <c r="M728" s="51"/>
      <c r="N728" s="51"/>
      <c r="AO728" s="51"/>
      <c r="AP728" s="51"/>
    </row>
    <row r="729" spans="1:42" ht="15.75" customHeight="1" x14ac:dyDescent="0.35">
      <c r="A729" s="51"/>
      <c r="B729" s="51"/>
      <c r="C729" s="51"/>
      <c r="D729" s="51"/>
      <c r="E729" s="51"/>
      <c r="F729" s="51"/>
      <c r="G729" s="51"/>
      <c r="H729" s="51"/>
      <c r="I729" s="61"/>
      <c r="J729" s="51"/>
      <c r="K729" s="51"/>
      <c r="L729" s="51"/>
      <c r="M729" s="51"/>
      <c r="N729" s="51"/>
      <c r="AO729" s="51"/>
      <c r="AP729" s="51"/>
    </row>
    <row r="730" spans="1:42" ht="15.75" customHeight="1" x14ac:dyDescent="0.35">
      <c r="A730" s="51"/>
      <c r="B730" s="51"/>
      <c r="C730" s="51"/>
      <c r="D730" s="51"/>
      <c r="E730" s="51"/>
      <c r="F730" s="51"/>
      <c r="G730" s="51"/>
      <c r="H730" s="51"/>
      <c r="I730" s="61"/>
      <c r="J730" s="51"/>
      <c r="K730" s="51"/>
      <c r="L730" s="51"/>
      <c r="M730" s="51"/>
      <c r="N730" s="51"/>
      <c r="AO730" s="51"/>
      <c r="AP730" s="51"/>
    </row>
    <row r="731" spans="1:42" ht="15.75" customHeight="1" x14ac:dyDescent="0.35">
      <c r="A731" s="51"/>
      <c r="B731" s="51"/>
      <c r="C731" s="51"/>
      <c r="D731" s="51"/>
      <c r="E731" s="51"/>
      <c r="F731" s="51"/>
      <c r="G731" s="51"/>
      <c r="H731" s="51"/>
      <c r="I731" s="61"/>
      <c r="J731" s="51"/>
      <c r="K731" s="51"/>
      <c r="L731" s="51"/>
      <c r="M731" s="51"/>
      <c r="N731" s="51"/>
      <c r="AO731" s="51"/>
      <c r="AP731" s="51"/>
    </row>
    <row r="732" spans="1:42" ht="15.75" customHeight="1" x14ac:dyDescent="0.35">
      <c r="A732" s="51"/>
      <c r="B732" s="51"/>
      <c r="C732" s="51"/>
      <c r="D732" s="51"/>
      <c r="E732" s="51"/>
      <c r="F732" s="51"/>
      <c r="G732" s="51"/>
      <c r="H732" s="51"/>
      <c r="I732" s="61"/>
      <c r="J732" s="51"/>
      <c r="K732" s="51"/>
      <c r="L732" s="51"/>
      <c r="M732" s="51"/>
      <c r="N732" s="51"/>
      <c r="AO732" s="51"/>
      <c r="AP732" s="51"/>
    </row>
    <row r="733" spans="1:42" ht="15.75" customHeight="1" x14ac:dyDescent="0.35">
      <c r="A733" s="51"/>
      <c r="B733" s="51"/>
      <c r="C733" s="51"/>
      <c r="D733" s="51"/>
      <c r="E733" s="51"/>
      <c r="F733" s="51"/>
      <c r="G733" s="51"/>
      <c r="H733" s="51"/>
      <c r="I733" s="61"/>
      <c r="J733" s="51"/>
      <c r="K733" s="51"/>
      <c r="L733" s="51"/>
      <c r="M733" s="51"/>
      <c r="N733" s="51"/>
      <c r="AO733" s="51"/>
      <c r="AP733" s="51"/>
    </row>
    <row r="734" spans="1:42" ht="15.75" customHeight="1" x14ac:dyDescent="0.35">
      <c r="A734" s="51"/>
      <c r="B734" s="51"/>
      <c r="C734" s="51"/>
      <c r="D734" s="51"/>
      <c r="E734" s="51"/>
      <c r="F734" s="51"/>
      <c r="G734" s="51"/>
      <c r="H734" s="51"/>
      <c r="I734" s="61"/>
      <c r="J734" s="51"/>
      <c r="K734" s="51"/>
      <c r="L734" s="51"/>
      <c r="M734" s="51"/>
      <c r="N734" s="51"/>
      <c r="AO734" s="51"/>
      <c r="AP734" s="51"/>
    </row>
    <row r="735" spans="1:42" ht="15.75" customHeight="1" x14ac:dyDescent="0.35">
      <c r="A735" s="51"/>
      <c r="B735" s="51"/>
      <c r="C735" s="51"/>
      <c r="D735" s="51"/>
      <c r="E735" s="51"/>
      <c r="F735" s="51"/>
      <c r="G735" s="51"/>
      <c r="H735" s="51"/>
      <c r="I735" s="61"/>
      <c r="J735" s="51"/>
      <c r="K735" s="51"/>
      <c r="L735" s="51"/>
      <c r="M735" s="51"/>
      <c r="N735" s="51"/>
      <c r="AO735" s="51"/>
      <c r="AP735" s="51"/>
    </row>
    <row r="736" spans="1:42" ht="15.75" customHeight="1" x14ac:dyDescent="0.35">
      <c r="A736" s="51"/>
      <c r="B736" s="51"/>
      <c r="C736" s="51"/>
      <c r="D736" s="51"/>
      <c r="E736" s="51"/>
      <c r="F736" s="51"/>
      <c r="G736" s="51"/>
      <c r="H736" s="51"/>
      <c r="I736" s="61"/>
      <c r="J736" s="51"/>
      <c r="K736" s="51"/>
      <c r="L736" s="51"/>
      <c r="M736" s="51"/>
      <c r="N736" s="51"/>
      <c r="AO736" s="51"/>
      <c r="AP736" s="51"/>
    </row>
    <row r="737" spans="1:42" ht="15.75" customHeight="1" x14ac:dyDescent="0.35">
      <c r="A737" s="51"/>
      <c r="B737" s="51"/>
      <c r="C737" s="51"/>
      <c r="D737" s="51"/>
      <c r="E737" s="51"/>
      <c r="F737" s="51"/>
      <c r="G737" s="51"/>
      <c r="H737" s="51"/>
      <c r="I737" s="61"/>
      <c r="J737" s="51"/>
      <c r="K737" s="51"/>
      <c r="L737" s="51"/>
      <c r="M737" s="51"/>
      <c r="N737" s="51"/>
      <c r="AO737" s="51"/>
      <c r="AP737" s="51"/>
    </row>
    <row r="738" spans="1:42" ht="15.75" customHeight="1" x14ac:dyDescent="0.35">
      <c r="A738" s="51"/>
      <c r="B738" s="51"/>
      <c r="C738" s="51"/>
      <c r="D738" s="51"/>
      <c r="E738" s="51"/>
      <c r="F738" s="51"/>
      <c r="G738" s="51"/>
      <c r="H738" s="51"/>
      <c r="I738" s="61"/>
      <c r="J738" s="51"/>
      <c r="K738" s="51"/>
      <c r="L738" s="51"/>
      <c r="M738" s="51"/>
      <c r="N738" s="51"/>
      <c r="AO738" s="51"/>
      <c r="AP738" s="51"/>
    </row>
    <row r="739" spans="1:42" ht="15.75" customHeight="1" x14ac:dyDescent="0.35">
      <c r="A739" s="51"/>
      <c r="B739" s="51"/>
      <c r="C739" s="51"/>
      <c r="D739" s="51"/>
      <c r="E739" s="51"/>
      <c r="F739" s="51"/>
      <c r="G739" s="51"/>
      <c r="H739" s="51"/>
      <c r="I739" s="61"/>
      <c r="J739" s="51"/>
      <c r="K739" s="51"/>
      <c r="L739" s="51"/>
      <c r="M739" s="51"/>
      <c r="N739" s="51"/>
      <c r="AO739" s="51"/>
      <c r="AP739" s="51"/>
    </row>
    <row r="740" spans="1:42" ht="15.75" customHeight="1" x14ac:dyDescent="0.35">
      <c r="A740" s="51"/>
      <c r="B740" s="51"/>
      <c r="C740" s="51"/>
      <c r="D740" s="51"/>
      <c r="E740" s="51"/>
      <c r="F740" s="51"/>
      <c r="G740" s="51"/>
      <c r="H740" s="51"/>
      <c r="I740" s="61"/>
      <c r="J740" s="51"/>
      <c r="K740" s="51"/>
      <c r="L740" s="51"/>
      <c r="M740" s="51"/>
      <c r="N740" s="51"/>
      <c r="AO740" s="51"/>
      <c r="AP740" s="51"/>
    </row>
    <row r="741" spans="1:42" ht="15.75" customHeight="1" x14ac:dyDescent="0.35">
      <c r="A741" s="51"/>
      <c r="B741" s="51"/>
      <c r="C741" s="51"/>
      <c r="D741" s="51"/>
      <c r="E741" s="51"/>
      <c r="F741" s="51"/>
      <c r="G741" s="51"/>
      <c r="H741" s="51"/>
      <c r="I741" s="61"/>
      <c r="J741" s="51"/>
      <c r="K741" s="51"/>
      <c r="L741" s="51"/>
      <c r="M741" s="51"/>
      <c r="N741" s="51"/>
      <c r="AO741" s="51"/>
      <c r="AP741" s="51"/>
    </row>
    <row r="742" spans="1:42" ht="15.75" customHeight="1" x14ac:dyDescent="0.35">
      <c r="A742" s="51"/>
      <c r="B742" s="51"/>
      <c r="C742" s="51"/>
      <c r="D742" s="51"/>
      <c r="E742" s="51"/>
      <c r="F742" s="51"/>
      <c r="G742" s="51"/>
      <c r="H742" s="51"/>
      <c r="I742" s="61"/>
      <c r="J742" s="51"/>
      <c r="K742" s="51"/>
      <c r="L742" s="51"/>
      <c r="M742" s="51"/>
      <c r="N742" s="51"/>
      <c r="AO742" s="51"/>
      <c r="AP742" s="51"/>
    </row>
    <row r="743" spans="1:42" ht="15.75" customHeight="1" x14ac:dyDescent="0.35">
      <c r="A743" s="51"/>
      <c r="B743" s="51"/>
      <c r="C743" s="51"/>
      <c r="D743" s="51"/>
      <c r="E743" s="51"/>
      <c r="F743" s="51"/>
      <c r="G743" s="51"/>
      <c r="H743" s="51"/>
      <c r="I743" s="61"/>
      <c r="J743" s="51"/>
      <c r="K743" s="51"/>
      <c r="L743" s="51"/>
      <c r="M743" s="51"/>
      <c r="N743" s="51"/>
      <c r="AO743" s="51"/>
      <c r="AP743" s="51"/>
    </row>
    <row r="744" spans="1:42" ht="15.75" customHeight="1" x14ac:dyDescent="0.35">
      <c r="A744" s="51"/>
      <c r="B744" s="51"/>
      <c r="C744" s="51"/>
      <c r="D744" s="51"/>
      <c r="E744" s="51"/>
      <c r="F744" s="51"/>
      <c r="G744" s="51"/>
      <c r="H744" s="51"/>
      <c r="I744" s="61"/>
      <c r="J744" s="51"/>
      <c r="K744" s="51"/>
      <c r="L744" s="51"/>
      <c r="M744" s="51"/>
      <c r="N744" s="51"/>
      <c r="AO744" s="51"/>
      <c r="AP744" s="51"/>
    </row>
    <row r="745" spans="1:42" ht="15.75" customHeight="1" x14ac:dyDescent="0.35">
      <c r="A745" s="51"/>
      <c r="B745" s="51"/>
      <c r="C745" s="51"/>
      <c r="D745" s="51"/>
      <c r="E745" s="51"/>
      <c r="F745" s="51"/>
      <c r="G745" s="51"/>
      <c r="H745" s="51"/>
      <c r="I745" s="61"/>
      <c r="J745" s="51"/>
      <c r="K745" s="51"/>
      <c r="L745" s="51"/>
      <c r="M745" s="51"/>
      <c r="N745" s="51"/>
      <c r="AO745" s="51"/>
      <c r="AP745" s="51"/>
    </row>
    <row r="746" spans="1:42" ht="15.75" customHeight="1" x14ac:dyDescent="0.35">
      <c r="A746" s="51"/>
      <c r="B746" s="51"/>
      <c r="C746" s="51"/>
      <c r="D746" s="51"/>
      <c r="E746" s="51"/>
      <c r="F746" s="51"/>
      <c r="G746" s="51"/>
      <c r="H746" s="51"/>
      <c r="I746" s="61"/>
      <c r="J746" s="51"/>
      <c r="K746" s="51"/>
      <c r="L746" s="51"/>
      <c r="M746" s="51"/>
      <c r="N746" s="51"/>
      <c r="AO746" s="51"/>
      <c r="AP746" s="51"/>
    </row>
    <row r="747" spans="1:42" ht="15.75" customHeight="1" x14ac:dyDescent="0.35">
      <c r="A747" s="51"/>
      <c r="B747" s="51"/>
      <c r="C747" s="51"/>
      <c r="D747" s="51"/>
      <c r="E747" s="51"/>
      <c r="F747" s="51"/>
      <c r="G747" s="51"/>
      <c r="H747" s="51"/>
      <c r="I747" s="61"/>
      <c r="J747" s="51"/>
      <c r="K747" s="51"/>
      <c r="L747" s="51"/>
      <c r="M747" s="51"/>
      <c r="N747" s="51"/>
      <c r="AO747" s="51"/>
      <c r="AP747" s="51"/>
    </row>
    <row r="748" spans="1:42" ht="15.75" customHeight="1" x14ac:dyDescent="0.35">
      <c r="A748" s="51"/>
      <c r="B748" s="51"/>
      <c r="C748" s="51"/>
      <c r="D748" s="51"/>
      <c r="E748" s="51"/>
      <c r="F748" s="51"/>
      <c r="G748" s="51"/>
      <c r="H748" s="51"/>
      <c r="I748" s="61"/>
      <c r="J748" s="51"/>
      <c r="K748" s="51"/>
      <c r="L748" s="51"/>
      <c r="M748" s="51"/>
      <c r="N748" s="51"/>
      <c r="AO748" s="51"/>
      <c r="AP748" s="51"/>
    </row>
    <row r="749" spans="1:42" ht="15.75" customHeight="1" x14ac:dyDescent="0.35">
      <c r="A749" s="51"/>
      <c r="B749" s="51"/>
      <c r="C749" s="51"/>
      <c r="D749" s="51"/>
      <c r="E749" s="51"/>
      <c r="F749" s="51"/>
      <c r="G749" s="51"/>
      <c r="H749" s="51"/>
      <c r="I749" s="61"/>
      <c r="J749" s="51"/>
      <c r="K749" s="51"/>
      <c r="L749" s="51"/>
      <c r="M749" s="51"/>
      <c r="N749" s="51"/>
      <c r="AO749" s="51"/>
      <c r="AP749" s="51"/>
    </row>
    <row r="750" spans="1:42" ht="15.75" customHeight="1" x14ac:dyDescent="0.35">
      <c r="A750" s="51"/>
      <c r="B750" s="51"/>
      <c r="C750" s="51"/>
      <c r="D750" s="51"/>
      <c r="E750" s="51"/>
      <c r="F750" s="51"/>
      <c r="G750" s="51"/>
      <c r="H750" s="51"/>
      <c r="I750" s="61"/>
      <c r="J750" s="51"/>
      <c r="K750" s="51"/>
      <c r="L750" s="51"/>
      <c r="M750" s="51"/>
      <c r="N750" s="51"/>
      <c r="AO750" s="51"/>
      <c r="AP750" s="51"/>
    </row>
    <row r="751" spans="1:42" ht="15.75" customHeight="1" x14ac:dyDescent="0.35">
      <c r="A751" s="51"/>
      <c r="B751" s="51"/>
      <c r="C751" s="51"/>
      <c r="D751" s="51"/>
      <c r="E751" s="51"/>
      <c r="F751" s="51"/>
      <c r="G751" s="51"/>
      <c r="H751" s="51"/>
      <c r="I751" s="61"/>
      <c r="J751" s="51"/>
      <c r="K751" s="51"/>
      <c r="L751" s="51"/>
      <c r="M751" s="51"/>
      <c r="N751" s="51"/>
      <c r="AO751" s="51"/>
      <c r="AP751" s="51"/>
    </row>
    <row r="752" spans="1:42" ht="15.75" customHeight="1" x14ac:dyDescent="0.35">
      <c r="A752" s="51"/>
      <c r="B752" s="51"/>
      <c r="C752" s="51"/>
      <c r="D752" s="51"/>
      <c r="E752" s="51"/>
      <c r="F752" s="51"/>
      <c r="G752" s="51"/>
      <c r="H752" s="51"/>
      <c r="I752" s="61"/>
      <c r="J752" s="51"/>
      <c r="K752" s="51"/>
      <c r="L752" s="51"/>
      <c r="M752" s="51"/>
      <c r="N752" s="51"/>
      <c r="AO752" s="51"/>
      <c r="AP752" s="51"/>
    </row>
    <row r="753" spans="1:42" ht="15.75" customHeight="1" x14ac:dyDescent="0.35">
      <c r="A753" s="51"/>
      <c r="B753" s="51"/>
      <c r="C753" s="51"/>
      <c r="D753" s="51"/>
      <c r="E753" s="51"/>
      <c r="F753" s="51"/>
      <c r="G753" s="51"/>
      <c r="H753" s="51"/>
      <c r="I753" s="61"/>
      <c r="J753" s="51"/>
      <c r="K753" s="51"/>
      <c r="L753" s="51"/>
      <c r="M753" s="51"/>
      <c r="N753" s="51"/>
      <c r="AO753" s="51"/>
      <c r="AP753" s="51"/>
    </row>
    <row r="754" spans="1:42" ht="15.75" customHeight="1" x14ac:dyDescent="0.35">
      <c r="A754" s="51"/>
      <c r="B754" s="51"/>
      <c r="C754" s="51"/>
      <c r="D754" s="51"/>
      <c r="E754" s="51"/>
      <c r="F754" s="51"/>
      <c r="G754" s="51"/>
      <c r="H754" s="51"/>
      <c r="I754" s="61"/>
      <c r="J754" s="51"/>
      <c r="K754" s="51"/>
      <c r="L754" s="51"/>
      <c r="M754" s="51"/>
      <c r="N754" s="51"/>
      <c r="AO754" s="51"/>
      <c r="AP754" s="51"/>
    </row>
    <row r="755" spans="1:42" ht="15.75" customHeight="1" x14ac:dyDescent="0.35">
      <c r="A755" s="51"/>
      <c r="B755" s="51"/>
      <c r="C755" s="51"/>
      <c r="D755" s="51"/>
      <c r="E755" s="51"/>
      <c r="F755" s="51"/>
      <c r="G755" s="51"/>
      <c r="H755" s="51"/>
      <c r="I755" s="61"/>
      <c r="J755" s="51"/>
      <c r="K755" s="51"/>
      <c r="L755" s="51"/>
      <c r="M755" s="51"/>
      <c r="N755" s="51"/>
      <c r="AO755" s="51"/>
      <c r="AP755" s="51"/>
    </row>
    <row r="756" spans="1:42" ht="15.75" customHeight="1" x14ac:dyDescent="0.35">
      <c r="A756" s="51"/>
      <c r="B756" s="51"/>
      <c r="C756" s="51"/>
      <c r="D756" s="51"/>
      <c r="E756" s="51"/>
      <c r="F756" s="51"/>
      <c r="G756" s="51"/>
      <c r="H756" s="51"/>
      <c r="I756" s="61"/>
      <c r="J756" s="51"/>
      <c r="K756" s="51"/>
      <c r="L756" s="51"/>
      <c r="M756" s="51"/>
      <c r="N756" s="51"/>
      <c r="AO756" s="51"/>
      <c r="AP756" s="51"/>
    </row>
    <row r="757" spans="1:42" ht="15.75" customHeight="1" x14ac:dyDescent="0.35">
      <c r="A757" s="51"/>
      <c r="B757" s="51"/>
      <c r="C757" s="51"/>
      <c r="D757" s="51"/>
      <c r="E757" s="51"/>
      <c r="F757" s="51"/>
      <c r="G757" s="51"/>
      <c r="H757" s="51"/>
      <c r="I757" s="61"/>
      <c r="J757" s="51"/>
      <c r="K757" s="51"/>
      <c r="L757" s="51"/>
      <c r="M757" s="51"/>
      <c r="N757" s="51"/>
      <c r="AO757" s="51"/>
      <c r="AP757" s="51"/>
    </row>
    <row r="758" spans="1:42" ht="15.75" customHeight="1" x14ac:dyDescent="0.35">
      <c r="A758" s="51"/>
      <c r="B758" s="51"/>
      <c r="C758" s="51"/>
      <c r="D758" s="51"/>
      <c r="E758" s="51"/>
      <c r="F758" s="51"/>
      <c r="G758" s="51"/>
      <c r="H758" s="51"/>
      <c r="I758" s="61"/>
      <c r="J758" s="51"/>
      <c r="K758" s="51"/>
      <c r="L758" s="51"/>
      <c r="M758" s="51"/>
      <c r="N758" s="51"/>
      <c r="AO758" s="51"/>
      <c r="AP758" s="51"/>
    </row>
    <row r="759" spans="1:42" ht="15.75" customHeight="1" x14ac:dyDescent="0.35">
      <c r="A759" s="51"/>
      <c r="B759" s="51"/>
      <c r="C759" s="51"/>
      <c r="D759" s="51"/>
      <c r="E759" s="51"/>
      <c r="F759" s="51"/>
      <c r="G759" s="51"/>
      <c r="H759" s="51"/>
      <c r="I759" s="61"/>
      <c r="J759" s="51"/>
      <c r="K759" s="51"/>
      <c r="L759" s="51"/>
      <c r="M759" s="51"/>
      <c r="N759" s="51"/>
      <c r="AO759" s="51"/>
      <c r="AP759" s="51"/>
    </row>
    <row r="760" spans="1:42" ht="15.75" customHeight="1" x14ac:dyDescent="0.35">
      <c r="A760" s="51"/>
      <c r="B760" s="51"/>
      <c r="C760" s="51"/>
      <c r="D760" s="51"/>
      <c r="E760" s="51"/>
      <c r="F760" s="51"/>
      <c r="G760" s="51"/>
      <c r="H760" s="51"/>
      <c r="I760" s="61"/>
      <c r="J760" s="51"/>
      <c r="K760" s="51"/>
      <c r="L760" s="51"/>
      <c r="M760" s="51"/>
      <c r="N760" s="51"/>
      <c r="AO760" s="51"/>
      <c r="AP760" s="51"/>
    </row>
    <row r="761" spans="1:42" ht="15.75" customHeight="1" x14ac:dyDescent="0.35">
      <c r="A761" s="51"/>
      <c r="B761" s="51"/>
      <c r="C761" s="51"/>
      <c r="D761" s="51"/>
      <c r="E761" s="51"/>
      <c r="F761" s="51"/>
      <c r="G761" s="51"/>
      <c r="H761" s="51"/>
      <c r="I761" s="61"/>
      <c r="J761" s="51"/>
      <c r="K761" s="51"/>
      <c r="L761" s="51"/>
      <c r="M761" s="51"/>
      <c r="N761" s="51"/>
      <c r="AO761" s="51"/>
      <c r="AP761" s="51"/>
    </row>
    <row r="762" spans="1:42" ht="15.75" customHeight="1" x14ac:dyDescent="0.35">
      <c r="A762" s="51"/>
      <c r="B762" s="51"/>
      <c r="C762" s="51"/>
      <c r="D762" s="51"/>
      <c r="E762" s="51"/>
      <c r="F762" s="51"/>
      <c r="G762" s="51"/>
      <c r="H762" s="51"/>
      <c r="I762" s="61"/>
      <c r="J762" s="51"/>
      <c r="K762" s="51"/>
      <c r="L762" s="51"/>
      <c r="M762" s="51"/>
      <c r="N762" s="51"/>
      <c r="AO762" s="51"/>
      <c r="AP762" s="51"/>
    </row>
    <row r="763" spans="1:42" ht="15.75" customHeight="1" x14ac:dyDescent="0.35">
      <c r="A763" s="51"/>
      <c r="B763" s="51"/>
      <c r="C763" s="51"/>
      <c r="D763" s="51"/>
      <c r="E763" s="51"/>
      <c r="F763" s="51"/>
      <c r="G763" s="51"/>
      <c r="H763" s="51"/>
      <c r="I763" s="61"/>
      <c r="J763" s="51"/>
      <c r="K763" s="51"/>
      <c r="L763" s="51"/>
      <c r="M763" s="51"/>
      <c r="N763" s="51"/>
      <c r="AO763" s="51"/>
      <c r="AP763" s="51"/>
    </row>
    <row r="764" spans="1:42" ht="15.75" customHeight="1" x14ac:dyDescent="0.35">
      <c r="A764" s="51"/>
      <c r="B764" s="51"/>
      <c r="C764" s="51"/>
      <c r="D764" s="51"/>
      <c r="E764" s="51"/>
      <c r="F764" s="51"/>
      <c r="G764" s="51"/>
      <c r="H764" s="51"/>
      <c r="I764" s="61"/>
      <c r="J764" s="51"/>
      <c r="K764" s="51"/>
      <c r="L764" s="51"/>
      <c r="M764" s="51"/>
      <c r="N764" s="51"/>
      <c r="AO764" s="51"/>
      <c r="AP764" s="51"/>
    </row>
    <row r="765" spans="1:42" ht="15.75" customHeight="1" x14ac:dyDescent="0.35">
      <c r="A765" s="51"/>
      <c r="B765" s="51"/>
      <c r="C765" s="51"/>
      <c r="D765" s="51"/>
      <c r="E765" s="51"/>
      <c r="F765" s="51"/>
      <c r="G765" s="51"/>
      <c r="H765" s="51"/>
      <c r="I765" s="61"/>
      <c r="J765" s="51"/>
      <c r="K765" s="51"/>
      <c r="L765" s="51"/>
      <c r="M765" s="51"/>
      <c r="N765" s="51"/>
      <c r="AO765" s="51"/>
      <c r="AP765" s="51"/>
    </row>
    <row r="766" spans="1:42" ht="15.75" customHeight="1" x14ac:dyDescent="0.35">
      <c r="A766" s="51"/>
      <c r="B766" s="51"/>
      <c r="C766" s="51"/>
      <c r="D766" s="51"/>
      <c r="E766" s="51"/>
      <c r="F766" s="51"/>
      <c r="G766" s="51"/>
      <c r="H766" s="51"/>
      <c r="I766" s="61"/>
      <c r="J766" s="51"/>
      <c r="K766" s="51"/>
      <c r="L766" s="51"/>
      <c r="M766" s="51"/>
      <c r="N766" s="51"/>
      <c r="AO766" s="51"/>
      <c r="AP766" s="51"/>
    </row>
    <row r="767" spans="1:42" ht="15.75" customHeight="1" x14ac:dyDescent="0.35">
      <c r="A767" s="51"/>
      <c r="B767" s="51"/>
      <c r="C767" s="51"/>
      <c r="D767" s="51"/>
      <c r="E767" s="51"/>
      <c r="F767" s="51"/>
      <c r="G767" s="51"/>
      <c r="H767" s="51"/>
      <c r="I767" s="61"/>
      <c r="J767" s="51"/>
      <c r="K767" s="51"/>
      <c r="L767" s="51"/>
      <c r="M767" s="51"/>
      <c r="N767" s="51"/>
      <c r="AO767" s="51"/>
      <c r="AP767" s="51"/>
    </row>
    <row r="768" spans="1:42" ht="15.75" customHeight="1" x14ac:dyDescent="0.35">
      <c r="A768" s="51"/>
      <c r="B768" s="51"/>
      <c r="C768" s="51"/>
      <c r="D768" s="51"/>
      <c r="E768" s="51"/>
      <c r="F768" s="51"/>
      <c r="G768" s="51"/>
      <c r="H768" s="51"/>
      <c r="I768" s="61"/>
      <c r="J768" s="51"/>
      <c r="K768" s="51"/>
      <c r="L768" s="51"/>
      <c r="M768" s="51"/>
      <c r="N768" s="51"/>
      <c r="AO768" s="51"/>
      <c r="AP768" s="51"/>
    </row>
    <row r="769" spans="1:42" ht="15.75" customHeight="1" x14ac:dyDescent="0.35">
      <c r="A769" s="51"/>
      <c r="B769" s="51"/>
      <c r="C769" s="51"/>
      <c r="D769" s="51"/>
      <c r="E769" s="51"/>
      <c r="F769" s="51"/>
      <c r="G769" s="51"/>
      <c r="H769" s="51"/>
      <c r="I769" s="61"/>
      <c r="J769" s="51"/>
      <c r="K769" s="51"/>
      <c r="L769" s="51"/>
      <c r="M769" s="51"/>
      <c r="N769" s="51"/>
      <c r="AO769" s="51"/>
      <c r="AP769" s="51"/>
    </row>
    <row r="770" spans="1:42" ht="15.75" customHeight="1" x14ac:dyDescent="0.35">
      <c r="A770" s="51"/>
      <c r="B770" s="51"/>
      <c r="C770" s="51"/>
      <c r="D770" s="51"/>
      <c r="E770" s="51"/>
      <c r="F770" s="51"/>
      <c r="G770" s="51"/>
      <c r="H770" s="51"/>
      <c r="I770" s="61"/>
      <c r="J770" s="51"/>
      <c r="K770" s="51"/>
      <c r="L770" s="51"/>
      <c r="M770" s="51"/>
      <c r="N770" s="51"/>
      <c r="AO770" s="51"/>
      <c r="AP770" s="51"/>
    </row>
    <row r="771" spans="1:42" ht="15.75" customHeight="1" x14ac:dyDescent="0.35">
      <c r="A771" s="51"/>
      <c r="B771" s="51"/>
      <c r="C771" s="51"/>
      <c r="D771" s="51"/>
      <c r="E771" s="51"/>
      <c r="F771" s="51"/>
      <c r="G771" s="51"/>
      <c r="H771" s="51"/>
      <c r="I771" s="61"/>
      <c r="J771" s="51"/>
      <c r="K771" s="51"/>
      <c r="L771" s="51"/>
      <c r="M771" s="51"/>
      <c r="N771" s="51"/>
      <c r="AO771" s="51"/>
      <c r="AP771" s="51"/>
    </row>
    <row r="772" spans="1:42" ht="15.75" customHeight="1" x14ac:dyDescent="0.35">
      <c r="A772" s="51"/>
      <c r="B772" s="51"/>
      <c r="C772" s="51"/>
      <c r="D772" s="51"/>
      <c r="E772" s="51"/>
      <c r="F772" s="51"/>
      <c r="G772" s="51"/>
      <c r="H772" s="51"/>
      <c r="I772" s="61"/>
      <c r="J772" s="51"/>
      <c r="K772" s="51"/>
      <c r="L772" s="51"/>
      <c r="M772" s="51"/>
      <c r="N772" s="51"/>
      <c r="AO772" s="51"/>
      <c r="AP772" s="51"/>
    </row>
    <row r="773" spans="1:42" ht="15.75" customHeight="1" x14ac:dyDescent="0.35">
      <c r="A773" s="51"/>
      <c r="B773" s="51"/>
      <c r="C773" s="51"/>
      <c r="D773" s="51"/>
      <c r="E773" s="51"/>
      <c r="F773" s="51"/>
      <c r="G773" s="51"/>
      <c r="H773" s="51"/>
      <c r="I773" s="61"/>
      <c r="J773" s="51"/>
      <c r="K773" s="51"/>
      <c r="L773" s="51"/>
      <c r="M773" s="51"/>
      <c r="N773" s="51"/>
      <c r="AO773" s="51"/>
      <c r="AP773" s="51"/>
    </row>
    <row r="774" spans="1:42" ht="15.75" customHeight="1" x14ac:dyDescent="0.35">
      <c r="A774" s="51"/>
      <c r="B774" s="51"/>
      <c r="C774" s="51"/>
      <c r="D774" s="51"/>
      <c r="E774" s="51"/>
      <c r="F774" s="51"/>
      <c r="G774" s="51"/>
      <c r="H774" s="51"/>
      <c r="I774" s="61"/>
      <c r="J774" s="51"/>
      <c r="K774" s="51"/>
      <c r="L774" s="51"/>
      <c r="M774" s="51"/>
      <c r="N774" s="51"/>
      <c r="AO774" s="51"/>
      <c r="AP774" s="51"/>
    </row>
    <row r="775" spans="1:42" ht="15.75" customHeight="1" x14ac:dyDescent="0.35">
      <c r="A775" s="51"/>
      <c r="B775" s="51"/>
      <c r="C775" s="51"/>
      <c r="D775" s="51"/>
      <c r="E775" s="51"/>
      <c r="F775" s="51"/>
      <c r="G775" s="51"/>
      <c r="H775" s="51"/>
      <c r="I775" s="61"/>
      <c r="J775" s="51"/>
      <c r="K775" s="51"/>
      <c r="L775" s="51"/>
      <c r="M775" s="51"/>
      <c r="N775" s="51"/>
      <c r="AO775" s="51"/>
      <c r="AP775" s="51"/>
    </row>
    <row r="776" spans="1:42" ht="15.75" customHeight="1" x14ac:dyDescent="0.35">
      <c r="A776" s="51"/>
      <c r="B776" s="51"/>
      <c r="C776" s="51"/>
      <c r="D776" s="51"/>
      <c r="E776" s="51"/>
      <c r="F776" s="51"/>
      <c r="G776" s="51"/>
      <c r="H776" s="51"/>
      <c r="I776" s="61"/>
      <c r="J776" s="51"/>
      <c r="K776" s="51"/>
      <c r="L776" s="51"/>
      <c r="M776" s="51"/>
      <c r="N776" s="51"/>
      <c r="AO776" s="51"/>
      <c r="AP776" s="51"/>
    </row>
    <row r="777" spans="1:42" ht="15.75" customHeight="1" x14ac:dyDescent="0.35">
      <c r="A777" s="51"/>
      <c r="B777" s="51"/>
      <c r="C777" s="51"/>
      <c r="D777" s="51"/>
      <c r="E777" s="51"/>
      <c r="F777" s="51"/>
      <c r="G777" s="51"/>
      <c r="H777" s="51"/>
      <c r="I777" s="61"/>
      <c r="J777" s="51"/>
      <c r="K777" s="51"/>
      <c r="L777" s="51"/>
      <c r="M777" s="51"/>
      <c r="N777" s="51"/>
      <c r="AO777" s="51"/>
      <c r="AP777" s="51"/>
    </row>
    <row r="778" spans="1:42" ht="15.75" customHeight="1" x14ac:dyDescent="0.35">
      <c r="A778" s="51"/>
      <c r="B778" s="51"/>
      <c r="C778" s="51"/>
      <c r="D778" s="51"/>
      <c r="E778" s="51"/>
      <c r="F778" s="51"/>
      <c r="G778" s="51"/>
      <c r="H778" s="51"/>
      <c r="I778" s="61"/>
      <c r="J778" s="51"/>
      <c r="K778" s="51"/>
      <c r="L778" s="51"/>
      <c r="M778" s="51"/>
      <c r="N778" s="51"/>
      <c r="AO778" s="51"/>
      <c r="AP778" s="51"/>
    </row>
    <row r="779" spans="1:42" ht="15.75" customHeight="1" x14ac:dyDescent="0.35">
      <c r="A779" s="51"/>
      <c r="B779" s="51"/>
      <c r="C779" s="51"/>
      <c r="D779" s="51"/>
      <c r="E779" s="51"/>
      <c r="F779" s="51"/>
      <c r="G779" s="51"/>
      <c r="H779" s="51"/>
      <c r="I779" s="61"/>
      <c r="J779" s="51"/>
      <c r="K779" s="51"/>
      <c r="L779" s="51"/>
      <c r="M779" s="51"/>
      <c r="N779" s="51"/>
      <c r="AO779" s="51"/>
      <c r="AP779" s="51"/>
    </row>
    <row r="780" spans="1:42" ht="15.75" customHeight="1" x14ac:dyDescent="0.35">
      <c r="A780" s="51"/>
      <c r="B780" s="51"/>
      <c r="C780" s="51"/>
      <c r="D780" s="51"/>
      <c r="E780" s="51"/>
      <c r="F780" s="51"/>
      <c r="G780" s="51"/>
      <c r="H780" s="51"/>
      <c r="I780" s="61"/>
      <c r="J780" s="51"/>
      <c r="K780" s="51"/>
      <c r="L780" s="51"/>
      <c r="M780" s="51"/>
      <c r="N780" s="51"/>
      <c r="AO780" s="51"/>
      <c r="AP780" s="51"/>
    </row>
    <row r="781" spans="1:42" ht="15.75" customHeight="1" x14ac:dyDescent="0.35">
      <c r="A781" s="51"/>
      <c r="B781" s="51"/>
      <c r="C781" s="51"/>
      <c r="D781" s="51"/>
      <c r="E781" s="51"/>
      <c r="F781" s="51"/>
      <c r="G781" s="51"/>
      <c r="H781" s="51"/>
      <c r="I781" s="61"/>
      <c r="J781" s="51"/>
      <c r="K781" s="51"/>
      <c r="L781" s="51"/>
      <c r="M781" s="51"/>
      <c r="N781" s="51"/>
      <c r="AO781" s="51"/>
      <c r="AP781" s="51"/>
    </row>
    <row r="782" spans="1:42" ht="15.75" customHeight="1" x14ac:dyDescent="0.35">
      <c r="A782" s="51"/>
      <c r="B782" s="51"/>
      <c r="C782" s="51"/>
      <c r="D782" s="51"/>
      <c r="E782" s="51"/>
      <c r="F782" s="51"/>
      <c r="G782" s="51"/>
      <c r="H782" s="51"/>
      <c r="I782" s="61"/>
      <c r="J782" s="51"/>
      <c r="K782" s="51"/>
      <c r="L782" s="51"/>
      <c r="M782" s="51"/>
      <c r="N782" s="51"/>
      <c r="AO782" s="51"/>
      <c r="AP782" s="51"/>
    </row>
    <row r="783" spans="1:42" ht="15.75" customHeight="1" x14ac:dyDescent="0.35">
      <c r="A783" s="51"/>
      <c r="B783" s="51"/>
      <c r="C783" s="51"/>
      <c r="D783" s="51"/>
      <c r="E783" s="51"/>
      <c r="F783" s="51"/>
      <c r="G783" s="51"/>
      <c r="H783" s="51"/>
      <c r="I783" s="61"/>
      <c r="J783" s="51"/>
      <c r="K783" s="51"/>
      <c r="L783" s="51"/>
      <c r="M783" s="51"/>
      <c r="N783" s="51"/>
      <c r="AO783" s="51"/>
      <c r="AP783" s="51"/>
    </row>
    <row r="784" spans="1:42" ht="15.75" customHeight="1" x14ac:dyDescent="0.35">
      <c r="A784" s="51"/>
      <c r="B784" s="51"/>
      <c r="C784" s="51"/>
      <c r="D784" s="51"/>
      <c r="E784" s="51"/>
      <c r="F784" s="51"/>
      <c r="G784" s="51"/>
      <c r="H784" s="51"/>
      <c r="I784" s="61"/>
      <c r="J784" s="51"/>
      <c r="K784" s="51"/>
      <c r="L784" s="51"/>
      <c r="M784" s="51"/>
      <c r="N784" s="51"/>
      <c r="AO784" s="51"/>
      <c r="AP784" s="51"/>
    </row>
    <row r="785" spans="1:42" ht="15.75" customHeight="1" x14ac:dyDescent="0.35">
      <c r="A785" s="51"/>
      <c r="B785" s="51"/>
      <c r="C785" s="51"/>
      <c r="D785" s="51"/>
      <c r="E785" s="51"/>
      <c r="F785" s="51"/>
      <c r="G785" s="51"/>
      <c r="H785" s="51"/>
      <c r="I785" s="61"/>
      <c r="J785" s="51"/>
      <c r="K785" s="51"/>
      <c r="L785" s="51"/>
      <c r="M785" s="51"/>
      <c r="N785" s="51"/>
      <c r="AO785" s="51"/>
      <c r="AP785" s="51"/>
    </row>
    <row r="786" spans="1:42" ht="15.75" customHeight="1" x14ac:dyDescent="0.35">
      <c r="A786" s="51"/>
      <c r="B786" s="51"/>
      <c r="C786" s="51"/>
      <c r="D786" s="51"/>
      <c r="E786" s="51"/>
      <c r="F786" s="51"/>
      <c r="G786" s="51"/>
      <c r="H786" s="51"/>
      <c r="I786" s="61"/>
      <c r="J786" s="51"/>
      <c r="K786" s="51"/>
      <c r="L786" s="51"/>
      <c r="M786" s="51"/>
      <c r="N786" s="51"/>
      <c r="AO786" s="51"/>
      <c r="AP786" s="51"/>
    </row>
    <row r="787" spans="1:42" ht="15.75" customHeight="1" x14ac:dyDescent="0.35">
      <c r="A787" s="51"/>
      <c r="B787" s="51"/>
      <c r="C787" s="51"/>
      <c r="D787" s="51"/>
      <c r="E787" s="51"/>
      <c r="F787" s="51"/>
      <c r="G787" s="51"/>
      <c r="H787" s="51"/>
      <c r="I787" s="61"/>
      <c r="J787" s="51"/>
      <c r="K787" s="51"/>
      <c r="L787" s="51"/>
      <c r="M787" s="51"/>
      <c r="N787" s="51"/>
      <c r="AO787" s="51"/>
      <c r="AP787" s="51"/>
    </row>
    <row r="788" spans="1:42" ht="15.75" customHeight="1" x14ac:dyDescent="0.35">
      <c r="A788" s="51"/>
      <c r="B788" s="51"/>
      <c r="C788" s="51"/>
      <c r="D788" s="51"/>
      <c r="E788" s="51"/>
      <c r="F788" s="51"/>
      <c r="G788" s="51"/>
      <c r="H788" s="51"/>
      <c r="I788" s="61"/>
      <c r="J788" s="51"/>
      <c r="K788" s="51"/>
      <c r="L788" s="51"/>
      <c r="M788" s="51"/>
      <c r="N788" s="51"/>
      <c r="AO788" s="51"/>
      <c r="AP788" s="51"/>
    </row>
    <row r="789" spans="1:42" ht="15.75" customHeight="1" x14ac:dyDescent="0.35">
      <c r="A789" s="51"/>
      <c r="B789" s="51"/>
      <c r="C789" s="51"/>
      <c r="D789" s="51"/>
      <c r="E789" s="51"/>
      <c r="F789" s="51"/>
      <c r="G789" s="51"/>
      <c r="H789" s="51"/>
      <c r="I789" s="61"/>
      <c r="J789" s="51"/>
      <c r="K789" s="51"/>
      <c r="L789" s="51"/>
      <c r="M789" s="51"/>
      <c r="N789" s="51"/>
      <c r="AO789" s="51"/>
      <c r="AP789" s="51"/>
    </row>
    <row r="790" spans="1:42" ht="15.75" customHeight="1" x14ac:dyDescent="0.35">
      <c r="A790" s="51"/>
      <c r="B790" s="51"/>
      <c r="C790" s="51"/>
      <c r="D790" s="51"/>
      <c r="E790" s="51"/>
      <c r="F790" s="51"/>
      <c r="G790" s="51"/>
      <c r="H790" s="51"/>
      <c r="I790" s="61"/>
      <c r="J790" s="51"/>
      <c r="K790" s="51"/>
      <c r="L790" s="51"/>
      <c r="M790" s="51"/>
      <c r="N790" s="51"/>
      <c r="AO790" s="51"/>
      <c r="AP790" s="51"/>
    </row>
    <row r="791" spans="1:42" ht="15.75" customHeight="1" x14ac:dyDescent="0.35">
      <c r="A791" s="51"/>
      <c r="B791" s="51"/>
      <c r="C791" s="51"/>
      <c r="D791" s="51"/>
      <c r="E791" s="51"/>
      <c r="F791" s="51"/>
      <c r="G791" s="51"/>
      <c r="H791" s="51"/>
      <c r="I791" s="61"/>
      <c r="J791" s="51"/>
      <c r="K791" s="51"/>
      <c r="L791" s="51"/>
      <c r="M791" s="51"/>
      <c r="N791" s="51"/>
      <c r="AO791" s="51"/>
      <c r="AP791" s="51"/>
    </row>
    <row r="792" spans="1:42" ht="15.75" customHeight="1" x14ac:dyDescent="0.35">
      <c r="A792" s="51"/>
      <c r="B792" s="51"/>
      <c r="C792" s="51"/>
      <c r="D792" s="51"/>
      <c r="E792" s="51"/>
      <c r="F792" s="51"/>
      <c r="G792" s="51"/>
      <c r="H792" s="51"/>
      <c r="I792" s="61"/>
      <c r="J792" s="51"/>
      <c r="K792" s="51"/>
      <c r="L792" s="51"/>
      <c r="M792" s="51"/>
      <c r="N792" s="51"/>
      <c r="AO792" s="51"/>
      <c r="AP792" s="51"/>
    </row>
    <row r="793" spans="1:42" ht="15.75" customHeight="1" x14ac:dyDescent="0.35">
      <c r="A793" s="51"/>
      <c r="B793" s="51"/>
      <c r="C793" s="51"/>
      <c r="D793" s="51"/>
      <c r="E793" s="51"/>
      <c r="F793" s="51"/>
      <c r="G793" s="51"/>
      <c r="H793" s="51"/>
      <c r="I793" s="61"/>
      <c r="J793" s="51"/>
      <c r="K793" s="51"/>
      <c r="L793" s="51"/>
      <c r="M793" s="51"/>
      <c r="N793" s="51"/>
      <c r="AO793" s="51"/>
      <c r="AP793" s="51"/>
    </row>
    <row r="794" spans="1:42" ht="15.75" customHeight="1" x14ac:dyDescent="0.35">
      <c r="A794" s="51"/>
      <c r="B794" s="51"/>
      <c r="C794" s="51"/>
      <c r="D794" s="51"/>
      <c r="E794" s="51"/>
      <c r="F794" s="51"/>
      <c r="G794" s="51"/>
      <c r="H794" s="51"/>
      <c r="I794" s="61"/>
      <c r="J794" s="51"/>
      <c r="K794" s="51"/>
      <c r="L794" s="51"/>
      <c r="M794" s="51"/>
      <c r="N794" s="51"/>
      <c r="AO794" s="51"/>
      <c r="AP794" s="51"/>
    </row>
    <row r="795" spans="1:42" ht="15.75" customHeight="1" x14ac:dyDescent="0.35">
      <c r="A795" s="51"/>
      <c r="B795" s="51"/>
      <c r="C795" s="51"/>
      <c r="D795" s="51"/>
      <c r="E795" s="51"/>
      <c r="F795" s="51"/>
      <c r="G795" s="51"/>
      <c r="H795" s="51"/>
      <c r="I795" s="61"/>
      <c r="J795" s="51"/>
      <c r="K795" s="51"/>
      <c r="L795" s="51"/>
      <c r="M795" s="51"/>
      <c r="N795" s="51"/>
      <c r="AO795" s="51"/>
      <c r="AP795" s="51"/>
    </row>
    <row r="796" spans="1:42" ht="15.75" customHeight="1" x14ac:dyDescent="0.35">
      <c r="A796" s="51"/>
      <c r="B796" s="51"/>
      <c r="C796" s="51"/>
      <c r="D796" s="51"/>
      <c r="E796" s="51"/>
      <c r="F796" s="51"/>
      <c r="G796" s="51"/>
      <c r="H796" s="51"/>
      <c r="I796" s="61"/>
      <c r="J796" s="51"/>
      <c r="K796" s="51"/>
      <c r="L796" s="51"/>
      <c r="M796" s="51"/>
      <c r="N796" s="51"/>
      <c r="AO796" s="51"/>
      <c r="AP796" s="51"/>
    </row>
    <row r="797" spans="1:42" ht="15.75" customHeight="1" x14ac:dyDescent="0.35">
      <c r="A797" s="51"/>
      <c r="B797" s="51"/>
      <c r="C797" s="51"/>
      <c r="D797" s="51"/>
      <c r="E797" s="51"/>
      <c r="F797" s="51"/>
      <c r="G797" s="51"/>
      <c r="H797" s="51"/>
      <c r="I797" s="61"/>
      <c r="J797" s="51"/>
      <c r="K797" s="51"/>
      <c r="L797" s="51"/>
      <c r="M797" s="51"/>
      <c r="N797" s="51"/>
      <c r="AO797" s="51"/>
      <c r="AP797" s="51"/>
    </row>
    <row r="798" spans="1:42" ht="15.75" customHeight="1" x14ac:dyDescent="0.35">
      <c r="A798" s="51"/>
      <c r="B798" s="51"/>
      <c r="C798" s="51"/>
      <c r="D798" s="51"/>
      <c r="E798" s="51"/>
      <c r="F798" s="51"/>
      <c r="G798" s="51"/>
      <c r="H798" s="51"/>
      <c r="I798" s="61"/>
      <c r="J798" s="51"/>
      <c r="K798" s="51"/>
      <c r="L798" s="51"/>
      <c r="M798" s="51"/>
      <c r="N798" s="51"/>
      <c r="AO798" s="51"/>
      <c r="AP798" s="51"/>
    </row>
    <row r="799" spans="1:42" ht="15.75" customHeight="1" x14ac:dyDescent="0.35">
      <c r="A799" s="51"/>
      <c r="B799" s="51"/>
      <c r="C799" s="51"/>
      <c r="D799" s="51"/>
      <c r="E799" s="51"/>
      <c r="F799" s="51"/>
      <c r="G799" s="51"/>
      <c r="H799" s="51"/>
      <c r="I799" s="61"/>
      <c r="J799" s="51"/>
      <c r="K799" s="51"/>
      <c r="L799" s="51"/>
      <c r="M799" s="51"/>
      <c r="N799" s="51"/>
      <c r="AO799" s="51"/>
      <c r="AP799" s="51"/>
    </row>
    <row r="800" spans="1:42" ht="15.75" customHeight="1" x14ac:dyDescent="0.35">
      <c r="A800" s="51"/>
      <c r="B800" s="51"/>
      <c r="C800" s="51"/>
      <c r="D800" s="51"/>
      <c r="E800" s="51"/>
      <c r="F800" s="51"/>
      <c r="G800" s="51"/>
      <c r="H800" s="51"/>
      <c r="I800" s="61"/>
      <c r="J800" s="51"/>
      <c r="K800" s="51"/>
      <c r="L800" s="51"/>
      <c r="M800" s="51"/>
      <c r="N800" s="51"/>
      <c r="AO800" s="51"/>
      <c r="AP800" s="51"/>
    </row>
    <row r="801" spans="1:42" ht="15.75" customHeight="1" x14ac:dyDescent="0.35">
      <c r="A801" s="51"/>
      <c r="B801" s="51"/>
      <c r="C801" s="51"/>
      <c r="D801" s="51"/>
      <c r="E801" s="51"/>
      <c r="F801" s="51"/>
      <c r="G801" s="51"/>
      <c r="H801" s="51"/>
      <c r="I801" s="61"/>
      <c r="J801" s="51"/>
      <c r="K801" s="51"/>
      <c r="L801" s="51"/>
      <c r="M801" s="51"/>
      <c r="N801" s="51"/>
      <c r="AO801" s="51"/>
      <c r="AP801" s="51"/>
    </row>
    <row r="802" spans="1:42" ht="15.75" customHeight="1" x14ac:dyDescent="0.35">
      <c r="A802" s="51"/>
      <c r="B802" s="51"/>
      <c r="C802" s="51"/>
      <c r="D802" s="51"/>
      <c r="E802" s="51"/>
      <c r="F802" s="51"/>
      <c r="G802" s="51"/>
      <c r="H802" s="51"/>
      <c r="I802" s="61"/>
      <c r="J802" s="51"/>
      <c r="K802" s="51"/>
      <c r="L802" s="51"/>
      <c r="M802" s="51"/>
      <c r="N802" s="51"/>
      <c r="AO802" s="51"/>
      <c r="AP802" s="51"/>
    </row>
    <row r="803" spans="1:42" ht="15.75" customHeight="1" x14ac:dyDescent="0.35">
      <c r="A803" s="51"/>
      <c r="B803" s="51"/>
      <c r="C803" s="51"/>
      <c r="D803" s="51"/>
      <c r="E803" s="51"/>
      <c r="F803" s="51"/>
      <c r="G803" s="51"/>
      <c r="H803" s="51"/>
      <c r="I803" s="61"/>
      <c r="J803" s="51"/>
      <c r="K803" s="51"/>
      <c r="L803" s="51"/>
      <c r="M803" s="51"/>
      <c r="N803" s="51"/>
      <c r="AO803" s="51"/>
      <c r="AP803" s="51"/>
    </row>
    <row r="804" spans="1:42" ht="15.75" customHeight="1" x14ac:dyDescent="0.35">
      <c r="A804" s="51"/>
      <c r="B804" s="51"/>
      <c r="C804" s="51"/>
      <c r="D804" s="51"/>
      <c r="E804" s="51"/>
      <c r="F804" s="51"/>
      <c r="G804" s="51"/>
      <c r="H804" s="51"/>
      <c r="I804" s="61"/>
      <c r="J804" s="51"/>
      <c r="K804" s="51"/>
      <c r="L804" s="51"/>
      <c r="M804" s="51"/>
      <c r="N804" s="51"/>
      <c r="AO804" s="51"/>
      <c r="AP804" s="51"/>
    </row>
    <row r="805" spans="1:42" ht="15.75" customHeight="1" x14ac:dyDescent="0.35">
      <c r="A805" s="51"/>
      <c r="B805" s="51"/>
      <c r="C805" s="51"/>
      <c r="D805" s="51"/>
      <c r="E805" s="51"/>
      <c r="F805" s="51"/>
      <c r="G805" s="51"/>
      <c r="H805" s="51"/>
      <c r="I805" s="61"/>
      <c r="J805" s="51"/>
      <c r="K805" s="51"/>
      <c r="L805" s="51"/>
      <c r="M805" s="51"/>
      <c r="N805" s="51"/>
      <c r="AO805" s="51"/>
      <c r="AP805" s="51"/>
    </row>
    <row r="806" spans="1:42" ht="15.75" customHeight="1" x14ac:dyDescent="0.35">
      <c r="A806" s="51"/>
      <c r="B806" s="51"/>
      <c r="C806" s="51"/>
      <c r="D806" s="51"/>
      <c r="E806" s="51"/>
      <c r="F806" s="51"/>
      <c r="G806" s="51"/>
      <c r="H806" s="51"/>
      <c r="I806" s="61"/>
      <c r="J806" s="51"/>
      <c r="K806" s="51"/>
      <c r="L806" s="51"/>
      <c r="M806" s="51"/>
      <c r="N806" s="51"/>
      <c r="AO806" s="51"/>
      <c r="AP806" s="51"/>
    </row>
    <row r="807" spans="1:42" ht="15.75" customHeight="1" x14ac:dyDescent="0.35">
      <c r="A807" s="51"/>
      <c r="B807" s="51"/>
      <c r="C807" s="51"/>
      <c r="D807" s="51"/>
      <c r="E807" s="51"/>
      <c r="F807" s="51"/>
      <c r="G807" s="51"/>
      <c r="H807" s="51"/>
      <c r="I807" s="61"/>
      <c r="J807" s="51"/>
      <c r="K807" s="51"/>
      <c r="L807" s="51"/>
      <c r="M807" s="51"/>
      <c r="N807" s="51"/>
      <c r="AO807" s="51"/>
      <c r="AP807" s="51"/>
    </row>
    <row r="808" spans="1:42" ht="15.75" customHeight="1" x14ac:dyDescent="0.35">
      <c r="A808" s="51"/>
      <c r="B808" s="51"/>
      <c r="C808" s="51"/>
      <c r="D808" s="51"/>
      <c r="E808" s="51"/>
      <c r="F808" s="51"/>
      <c r="G808" s="51"/>
      <c r="H808" s="51"/>
      <c r="I808" s="61"/>
      <c r="J808" s="51"/>
      <c r="K808" s="51"/>
      <c r="L808" s="51"/>
      <c r="M808" s="51"/>
      <c r="N808" s="51"/>
      <c r="AO808" s="51"/>
      <c r="AP808" s="51"/>
    </row>
    <row r="809" spans="1:42" ht="15.75" customHeight="1" x14ac:dyDescent="0.35">
      <c r="A809" s="51"/>
      <c r="B809" s="51"/>
      <c r="C809" s="51"/>
      <c r="D809" s="51"/>
      <c r="E809" s="51"/>
      <c r="F809" s="51"/>
      <c r="G809" s="51"/>
      <c r="H809" s="51"/>
      <c r="I809" s="61"/>
      <c r="J809" s="51"/>
      <c r="K809" s="51"/>
      <c r="L809" s="51"/>
      <c r="M809" s="51"/>
      <c r="N809" s="51"/>
      <c r="AO809" s="51"/>
      <c r="AP809" s="51"/>
    </row>
    <row r="810" spans="1:42" ht="15.75" customHeight="1" x14ac:dyDescent="0.35">
      <c r="A810" s="51"/>
      <c r="B810" s="51"/>
      <c r="C810" s="51"/>
      <c r="D810" s="51"/>
      <c r="E810" s="51"/>
      <c r="F810" s="51"/>
      <c r="G810" s="51"/>
      <c r="H810" s="51"/>
      <c r="I810" s="61"/>
      <c r="J810" s="51"/>
      <c r="K810" s="51"/>
      <c r="L810" s="51"/>
      <c r="M810" s="51"/>
      <c r="N810" s="51"/>
      <c r="AO810" s="51"/>
      <c r="AP810" s="51"/>
    </row>
    <row r="811" spans="1:42" ht="15.75" customHeight="1" x14ac:dyDescent="0.35">
      <c r="A811" s="51"/>
      <c r="B811" s="51"/>
      <c r="C811" s="51"/>
      <c r="D811" s="51"/>
      <c r="E811" s="51"/>
      <c r="F811" s="51"/>
      <c r="G811" s="51"/>
      <c r="H811" s="51"/>
      <c r="I811" s="61"/>
      <c r="J811" s="51"/>
      <c r="K811" s="51"/>
      <c r="L811" s="51"/>
      <c r="M811" s="51"/>
      <c r="N811" s="51"/>
      <c r="AO811" s="51"/>
      <c r="AP811" s="51"/>
    </row>
    <row r="812" spans="1:42" ht="15.75" customHeight="1" x14ac:dyDescent="0.35">
      <c r="A812" s="51"/>
      <c r="B812" s="51"/>
      <c r="C812" s="51"/>
      <c r="D812" s="51"/>
      <c r="E812" s="51"/>
      <c r="F812" s="51"/>
      <c r="G812" s="51"/>
      <c r="H812" s="51"/>
      <c r="I812" s="61"/>
      <c r="J812" s="51"/>
      <c r="K812" s="51"/>
      <c r="L812" s="51"/>
      <c r="M812" s="51"/>
      <c r="N812" s="51"/>
      <c r="AO812" s="51"/>
      <c r="AP812" s="51"/>
    </row>
    <row r="813" spans="1:42" ht="15.75" customHeight="1" x14ac:dyDescent="0.35">
      <c r="A813" s="51"/>
      <c r="B813" s="51"/>
      <c r="C813" s="51"/>
      <c r="D813" s="51"/>
      <c r="E813" s="51"/>
      <c r="F813" s="51"/>
      <c r="G813" s="51"/>
      <c r="H813" s="51"/>
      <c r="I813" s="61"/>
      <c r="J813" s="51"/>
      <c r="K813" s="51"/>
      <c r="L813" s="51"/>
      <c r="M813" s="51"/>
      <c r="N813" s="51"/>
      <c r="AO813" s="51"/>
      <c r="AP813" s="51"/>
    </row>
    <row r="814" spans="1:42" ht="15.75" customHeight="1" x14ac:dyDescent="0.35">
      <c r="A814" s="51"/>
      <c r="B814" s="51"/>
      <c r="C814" s="51"/>
      <c r="D814" s="51"/>
      <c r="E814" s="51"/>
      <c r="F814" s="51"/>
      <c r="G814" s="51"/>
      <c r="H814" s="51"/>
      <c r="I814" s="61"/>
      <c r="J814" s="51"/>
      <c r="K814" s="51"/>
      <c r="L814" s="51"/>
      <c r="M814" s="51"/>
      <c r="N814" s="51"/>
      <c r="AO814" s="51"/>
      <c r="AP814" s="51"/>
    </row>
    <row r="815" spans="1:42" ht="15.75" customHeight="1" x14ac:dyDescent="0.35">
      <c r="A815" s="51"/>
      <c r="B815" s="51"/>
      <c r="C815" s="51"/>
      <c r="D815" s="51"/>
      <c r="E815" s="51"/>
      <c r="F815" s="51"/>
      <c r="G815" s="51"/>
      <c r="H815" s="51"/>
      <c r="I815" s="61"/>
      <c r="J815" s="51"/>
      <c r="K815" s="51"/>
      <c r="L815" s="51"/>
      <c r="M815" s="51"/>
      <c r="N815" s="51"/>
      <c r="AO815" s="51"/>
      <c r="AP815" s="51"/>
    </row>
    <row r="816" spans="1:42" ht="15.75" customHeight="1" x14ac:dyDescent="0.35">
      <c r="A816" s="51"/>
      <c r="B816" s="51"/>
      <c r="C816" s="51"/>
      <c r="D816" s="51"/>
      <c r="E816" s="51"/>
      <c r="F816" s="51"/>
      <c r="G816" s="51"/>
      <c r="H816" s="51"/>
      <c r="I816" s="61"/>
      <c r="J816" s="51"/>
      <c r="K816" s="51"/>
      <c r="L816" s="51"/>
      <c r="M816" s="51"/>
      <c r="N816" s="51"/>
      <c r="AO816" s="51"/>
      <c r="AP816" s="51"/>
    </row>
    <row r="817" spans="1:42" ht="15.75" customHeight="1" x14ac:dyDescent="0.35">
      <c r="A817" s="51"/>
      <c r="B817" s="51"/>
      <c r="C817" s="51"/>
      <c r="D817" s="51"/>
      <c r="E817" s="51"/>
      <c r="F817" s="51"/>
      <c r="G817" s="51"/>
      <c r="H817" s="51"/>
      <c r="I817" s="61"/>
      <c r="J817" s="51"/>
      <c r="K817" s="51"/>
      <c r="L817" s="51"/>
      <c r="M817" s="51"/>
      <c r="N817" s="51"/>
      <c r="AO817" s="51"/>
      <c r="AP817" s="51"/>
    </row>
    <row r="818" spans="1:42" ht="15.75" customHeight="1" x14ac:dyDescent="0.35">
      <c r="A818" s="51"/>
      <c r="B818" s="51"/>
      <c r="C818" s="51"/>
      <c r="D818" s="51"/>
      <c r="E818" s="51"/>
      <c r="F818" s="51"/>
      <c r="G818" s="51"/>
      <c r="H818" s="51"/>
      <c r="I818" s="61"/>
      <c r="J818" s="51"/>
      <c r="K818" s="51"/>
      <c r="L818" s="51"/>
      <c r="M818" s="51"/>
      <c r="N818" s="51"/>
      <c r="AO818" s="51"/>
      <c r="AP818" s="51"/>
    </row>
    <row r="819" spans="1:42" ht="15.75" customHeight="1" x14ac:dyDescent="0.35">
      <c r="A819" s="51"/>
      <c r="B819" s="51"/>
      <c r="C819" s="51"/>
      <c r="D819" s="51"/>
      <c r="E819" s="51"/>
      <c r="F819" s="51"/>
      <c r="G819" s="51"/>
      <c r="H819" s="51"/>
      <c r="I819" s="61"/>
      <c r="J819" s="51"/>
      <c r="K819" s="51"/>
      <c r="L819" s="51"/>
      <c r="M819" s="51"/>
      <c r="N819" s="51"/>
      <c r="AO819" s="51"/>
      <c r="AP819" s="51"/>
    </row>
    <row r="820" spans="1:42" ht="15.75" customHeight="1" x14ac:dyDescent="0.35">
      <c r="A820" s="51"/>
      <c r="B820" s="51"/>
      <c r="C820" s="51"/>
      <c r="D820" s="51"/>
      <c r="E820" s="51"/>
      <c r="F820" s="51"/>
      <c r="G820" s="51"/>
      <c r="H820" s="51"/>
      <c r="I820" s="61"/>
      <c r="J820" s="51"/>
      <c r="K820" s="51"/>
      <c r="L820" s="51"/>
      <c r="M820" s="51"/>
      <c r="N820" s="51"/>
      <c r="AO820" s="51"/>
      <c r="AP820" s="51"/>
    </row>
    <row r="821" spans="1:42" ht="15.75" customHeight="1" x14ac:dyDescent="0.35">
      <c r="A821" s="51"/>
      <c r="B821" s="51"/>
      <c r="C821" s="51"/>
      <c r="D821" s="51"/>
      <c r="E821" s="51"/>
      <c r="F821" s="51"/>
      <c r="G821" s="51"/>
      <c r="H821" s="51"/>
      <c r="I821" s="61"/>
      <c r="J821" s="51"/>
      <c r="K821" s="51"/>
      <c r="L821" s="51"/>
      <c r="M821" s="51"/>
      <c r="N821" s="51"/>
      <c r="AO821" s="51"/>
      <c r="AP821" s="51"/>
    </row>
    <row r="822" spans="1:42" ht="15.75" customHeight="1" x14ac:dyDescent="0.35">
      <c r="A822" s="51"/>
      <c r="B822" s="51"/>
      <c r="C822" s="51"/>
      <c r="D822" s="51"/>
      <c r="E822" s="51"/>
      <c r="F822" s="51"/>
      <c r="G822" s="51"/>
      <c r="H822" s="51"/>
      <c r="I822" s="61"/>
      <c r="J822" s="51"/>
      <c r="K822" s="51"/>
      <c r="L822" s="51"/>
      <c r="M822" s="51"/>
      <c r="N822" s="51"/>
      <c r="AO822" s="51"/>
      <c r="AP822" s="51"/>
    </row>
    <row r="823" spans="1:42" ht="15.75" customHeight="1" x14ac:dyDescent="0.35">
      <c r="A823" s="51"/>
      <c r="B823" s="51"/>
      <c r="C823" s="51"/>
      <c r="D823" s="51"/>
      <c r="E823" s="51"/>
      <c r="F823" s="51"/>
      <c r="G823" s="51"/>
      <c r="H823" s="51"/>
      <c r="I823" s="61"/>
      <c r="J823" s="51"/>
      <c r="K823" s="51"/>
      <c r="L823" s="51"/>
      <c r="M823" s="51"/>
      <c r="N823" s="51"/>
      <c r="AO823" s="51"/>
      <c r="AP823" s="51"/>
    </row>
    <row r="824" spans="1:42" ht="15.75" customHeight="1" x14ac:dyDescent="0.35">
      <c r="A824" s="51"/>
      <c r="B824" s="51"/>
      <c r="C824" s="51"/>
      <c r="D824" s="51"/>
      <c r="E824" s="51"/>
      <c r="F824" s="51"/>
      <c r="G824" s="51"/>
      <c r="H824" s="51"/>
      <c r="I824" s="61"/>
      <c r="J824" s="51"/>
      <c r="K824" s="51"/>
      <c r="L824" s="51"/>
      <c r="M824" s="51"/>
      <c r="N824" s="51"/>
      <c r="AO824" s="51"/>
      <c r="AP824" s="51"/>
    </row>
    <row r="825" spans="1:42" ht="15.75" customHeight="1" x14ac:dyDescent="0.35">
      <c r="A825" s="51"/>
      <c r="B825" s="51"/>
      <c r="C825" s="51"/>
      <c r="D825" s="51"/>
      <c r="E825" s="51"/>
      <c r="F825" s="51"/>
      <c r="G825" s="51"/>
      <c r="H825" s="51"/>
      <c r="I825" s="61"/>
      <c r="J825" s="51"/>
      <c r="K825" s="51"/>
      <c r="L825" s="51"/>
      <c r="M825" s="51"/>
      <c r="N825" s="51"/>
      <c r="AO825" s="51"/>
      <c r="AP825" s="51"/>
    </row>
    <row r="826" spans="1:42" ht="15.75" customHeight="1" x14ac:dyDescent="0.35">
      <c r="A826" s="51"/>
      <c r="B826" s="51"/>
      <c r="C826" s="51"/>
      <c r="D826" s="51"/>
      <c r="E826" s="51"/>
      <c r="F826" s="51"/>
      <c r="G826" s="51"/>
      <c r="H826" s="51"/>
      <c r="I826" s="61"/>
      <c r="J826" s="51"/>
      <c r="K826" s="51"/>
      <c r="L826" s="51"/>
      <c r="M826" s="51"/>
      <c r="N826" s="51"/>
      <c r="AO826" s="51"/>
      <c r="AP826" s="51"/>
    </row>
    <row r="827" spans="1:42" ht="15.75" customHeight="1" x14ac:dyDescent="0.35">
      <c r="A827" s="51"/>
      <c r="B827" s="51"/>
      <c r="C827" s="51"/>
      <c r="D827" s="51"/>
      <c r="E827" s="51"/>
      <c r="F827" s="51"/>
      <c r="G827" s="51"/>
      <c r="H827" s="51"/>
      <c r="I827" s="61"/>
      <c r="J827" s="51"/>
      <c r="K827" s="51"/>
      <c r="L827" s="51"/>
      <c r="M827" s="51"/>
      <c r="N827" s="51"/>
      <c r="AO827" s="51"/>
      <c r="AP827" s="51"/>
    </row>
    <row r="828" spans="1:42" ht="15.75" customHeight="1" x14ac:dyDescent="0.35">
      <c r="A828" s="51"/>
      <c r="B828" s="51"/>
      <c r="C828" s="51"/>
      <c r="D828" s="51"/>
      <c r="E828" s="51"/>
      <c r="F828" s="51"/>
      <c r="G828" s="51"/>
      <c r="H828" s="51"/>
      <c r="I828" s="61"/>
      <c r="J828" s="51"/>
      <c r="K828" s="51"/>
      <c r="L828" s="51"/>
      <c r="M828" s="51"/>
      <c r="N828" s="51"/>
      <c r="AO828" s="51"/>
      <c r="AP828" s="51"/>
    </row>
    <row r="829" spans="1:42" ht="15.75" customHeight="1" x14ac:dyDescent="0.35">
      <c r="A829" s="51"/>
      <c r="B829" s="51"/>
      <c r="C829" s="51"/>
      <c r="D829" s="51"/>
      <c r="E829" s="51"/>
      <c r="F829" s="51"/>
      <c r="G829" s="51"/>
      <c r="H829" s="51"/>
      <c r="I829" s="61"/>
      <c r="J829" s="51"/>
      <c r="K829" s="51"/>
      <c r="L829" s="51"/>
      <c r="M829" s="51"/>
      <c r="N829" s="51"/>
      <c r="AO829" s="51"/>
      <c r="AP829" s="51"/>
    </row>
    <row r="830" spans="1:42" ht="15.75" customHeight="1" x14ac:dyDescent="0.35">
      <c r="A830" s="51"/>
      <c r="B830" s="51"/>
      <c r="C830" s="51"/>
      <c r="D830" s="51"/>
      <c r="E830" s="51"/>
      <c r="F830" s="51"/>
      <c r="G830" s="51"/>
      <c r="H830" s="51"/>
      <c r="I830" s="61"/>
      <c r="J830" s="51"/>
      <c r="K830" s="51"/>
      <c r="L830" s="51"/>
      <c r="M830" s="51"/>
      <c r="N830" s="51"/>
      <c r="AO830" s="51"/>
      <c r="AP830" s="51"/>
    </row>
    <row r="831" spans="1:42" ht="15.75" customHeight="1" x14ac:dyDescent="0.35">
      <c r="A831" s="51"/>
      <c r="B831" s="51"/>
      <c r="C831" s="51"/>
      <c r="D831" s="51"/>
      <c r="E831" s="51"/>
      <c r="F831" s="51"/>
      <c r="G831" s="51"/>
      <c r="H831" s="51"/>
      <c r="I831" s="61"/>
      <c r="J831" s="51"/>
      <c r="K831" s="51"/>
      <c r="L831" s="51"/>
      <c r="M831" s="51"/>
      <c r="N831" s="51"/>
      <c r="AO831" s="51"/>
      <c r="AP831" s="51"/>
    </row>
    <row r="832" spans="1:42" ht="15.75" customHeight="1" x14ac:dyDescent="0.35">
      <c r="A832" s="51"/>
      <c r="B832" s="51"/>
      <c r="C832" s="51"/>
      <c r="D832" s="51"/>
      <c r="E832" s="51"/>
      <c r="F832" s="51"/>
      <c r="G832" s="51"/>
      <c r="H832" s="51"/>
      <c r="I832" s="61"/>
      <c r="J832" s="51"/>
      <c r="K832" s="51"/>
      <c r="L832" s="51"/>
      <c r="M832" s="51"/>
      <c r="N832" s="51"/>
      <c r="AO832" s="51"/>
      <c r="AP832" s="51"/>
    </row>
    <row r="833" spans="1:42" ht="15.75" customHeight="1" x14ac:dyDescent="0.35">
      <c r="A833" s="51"/>
      <c r="B833" s="51"/>
      <c r="C833" s="51"/>
      <c r="D833" s="51"/>
      <c r="E833" s="51"/>
      <c r="F833" s="51"/>
      <c r="G833" s="51"/>
      <c r="H833" s="51"/>
      <c r="I833" s="61"/>
      <c r="J833" s="51"/>
      <c r="K833" s="51"/>
      <c r="L833" s="51"/>
      <c r="M833" s="51"/>
      <c r="N833" s="51"/>
      <c r="AO833" s="51"/>
      <c r="AP833" s="51"/>
    </row>
    <row r="834" spans="1:42" ht="15.75" customHeight="1" x14ac:dyDescent="0.35">
      <c r="A834" s="51"/>
      <c r="B834" s="51"/>
      <c r="C834" s="51"/>
      <c r="D834" s="51"/>
      <c r="E834" s="51"/>
      <c r="F834" s="51"/>
      <c r="G834" s="51"/>
      <c r="H834" s="51"/>
      <c r="I834" s="61"/>
      <c r="J834" s="51"/>
      <c r="K834" s="51"/>
      <c r="L834" s="51"/>
      <c r="M834" s="51"/>
      <c r="N834" s="51"/>
      <c r="AO834" s="51"/>
      <c r="AP834" s="51"/>
    </row>
    <row r="835" spans="1:42" ht="15.75" customHeight="1" x14ac:dyDescent="0.35">
      <c r="A835" s="51"/>
      <c r="B835" s="51"/>
      <c r="C835" s="51"/>
      <c r="D835" s="51"/>
      <c r="E835" s="51"/>
      <c r="F835" s="51"/>
      <c r="G835" s="51"/>
      <c r="H835" s="51"/>
      <c r="I835" s="61"/>
      <c r="J835" s="51"/>
      <c r="K835" s="51"/>
      <c r="L835" s="51"/>
      <c r="M835" s="51"/>
      <c r="N835" s="51"/>
      <c r="AO835" s="51"/>
      <c r="AP835" s="51"/>
    </row>
    <row r="836" spans="1:42" ht="15.75" customHeight="1" x14ac:dyDescent="0.35">
      <c r="A836" s="51"/>
      <c r="B836" s="51"/>
      <c r="C836" s="51"/>
      <c r="D836" s="51"/>
      <c r="E836" s="51"/>
      <c r="F836" s="51"/>
      <c r="G836" s="51"/>
      <c r="H836" s="51"/>
      <c r="I836" s="61"/>
      <c r="J836" s="51"/>
      <c r="K836" s="51"/>
      <c r="L836" s="51"/>
      <c r="M836" s="51"/>
      <c r="N836" s="51"/>
      <c r="AO836" s="51"/>
      <c r="AP836" s="51"/>
    </row>
    <row r="837" spans="1:42" ht="15.75" customHeight="1" x14ac:dyDescent="0.35">
      <c r="A837" s="51"/>
      <c r="B837" s="51"/>
      <c r="C837" s="51"/>
      <c r="D837" s="51"/>
      <c r="E837" s="51"/>
      <c r="F837" s="51"/>
      <c r="G837" s="51"/>
      <c r="H837" s="51"/>
      <c r="I837" s="61"/>
      <c r="J837" s="51"/>
      <c r="K837" s="51"/>
      <c r="L837" s="51"/>
      <c r="M837" s="51"/>
      <c r="N837" s="51"/>
      <c r="AO837" s="51"/>
      <c r="AP837" s="51"/>
    </row>
    <row r="838" spans="1:42" ht="15.75" customHeight="1" x14ac:dyDescent="0.35">
      <c r="A838" s="51"/>
      <c r="B838" s="51"/>
      <c r="C838" s="51"/>
      <c r="D838" s="51"/>
      <c r="E838" s="51"/>
      <c r="F838" s="51"/>
      <c r="G838" s="51"/>
      <c r="H838" s="51"/>
      <c r="I838" s="61"/>
      <c r="J838" s="51"/>
      <c r="K838" s="51"/>
      <c r="L838" s="51"/>
      <c r="M838" s="51"/>
      <c r="N838" s="51"/>
      <c r="AO838" s="51"/>
      <c r="AP838" s="51"/>
    </row>
    <row r="839" spans="1:42" ht="15.75" customHeight="1" x14ac:dyDescent="0.35">
      <c r="A839" s="51"/>
      <c r="B839" s="51"/>
      <c r="C839" s="51"/>
      <c r="D839" s="51"/>
      <c r="E839" s="51"/>
      <c r="F839" s="51"/>
      <c r="G839" s="51"/>
      <c r="H839" s="51"/>
      <c r="I839" s="61"/>
      <c r="J839" s="51"/>
      <c r="K839" s="51"/>
      <c r="L839" s="51"/>
      <c r="M839" s="51"/>
      <c r="N839" s="51"/>
      <c r="AO839" s="51"/>
      <c r="AP839" s="51"/>
    </row>
    <row r="840" spans="1:42" ht="15.75" customHeight="1" x14ac:dyDescent="0.35">
      <c r="A840" s="51"/>
      <c r="B840" s="51"/>
      <c r="C840" s="51"/>
      <c r="D840" s="51"/>
      <c r="E840" s="51"/>
      <c r="F840" s="51"/>
      <c r="G840" s="51"/>
      <c r="H840" s="51"/>
      <c r="I840" s="61"/>
      <c r="J840" s="51"/>
      <c r="K840" s="51"/>
      <c r="L840" s="51"/>
      <c r="M840" s="51"/>
      <c r="N840" s="51"/>
      <c r="AO840" s="51"/>
      <c r="AP840" s="51"/>
    </row>
    <row r="841" spans="1:42" ht="15.75" customHeight="1" x14ac:dyDescent="0.35">
      <c r="A841" s="51"/>
      <c r="B841" s="51"/>
      <c r="C841" s="51"/>
      <c r="D841" s="51"/>
      <c r="E841" s="51"/>
      <c r="F841" s="51"/>
      <c r="G841" s="51"/>
      <c r="H841" s="51"/>
      <c r="I841" s="61"/>
      <c r="J841" s="51"/>
      <c r="K841" s="51"/>
      <c r="L841" s="51"/>
      <c r="M841" s="51"/>
      <c r="N841" s="51"/>
      <c r="AO841" s="51"/>
      <c r="AP841" s="51"/>
    </row>
    <row r="842" spans="1:42" ht="15.75" customHeight="1" x14ac:dyDescent="0.35">
      <c r="A842" s="51"/>
      <c r="B842" s="51"/>
      <c r="C842" s="51"/>
      <c r="D842" s="51"/>
      <c r="E842" s="51"/>
      <c r="F842" s="51"/>
      <c r="G842" s="51"/>
      <c r="H842" s="51"/>
      <c r="I842" s="61"/>
      <c r="J842" s="51"/>
      <c r="K842" s="51"/>
      <c r="L842" s="51"/>
      <c r="M842" s="51"/>
      <c r="N842" s="51"/>
      <c r="AO842" s="51"/>
      <c r="AP842" s="51"/>
    </row>
    <row r="843" spans="1:42" ht="15.75" customHeight="1" x14ac:dyDescent="0.35">
      <c r="A843" s="51"/>
      <c r="B843" s="51"/>
      <c r="C843" s="51"/>
      <c r="D843" s="51"/>
      <c r="E843" s="51"/>
      <c r="F843" s="51"/>
      <c r="G843" s="51"/>
      <c r="H843" s="51"/>
      <c r="I843" s="61"/>
      <c r="J843" s="51"/>
      <c r="K843" s="51"/>
      <c r="L843" s="51"/>
      <c r="M843" s="51"/>
      <c r="N843" s="51"/>
      <c r="AO843" s="51"/>
      <c r="AP843" s="51"/>
    </row>
    <row r="844" spans="1:42" ht="15.75" customHeight="1" x14ac:dyDescent="0.35">
      <c r="A844" s="51"/>
      <c r="B844" s="51"/>
      <c r="C844" s="51"/>
      <c r="D844" s="51"/>
      <c r="E844" s="51"/>
      <c r="F844" s="51"/>
      <c r="G844" s="51"/>
      <c r="H844" s="51"/>
      <c r="I844" s="61"/>
      <c r="J844" s="51"/>
      <c r="K844" s="51"/>
      <c r="L844" s="51"/>
      <c r="M844" s="51"/>
      <c r="N844" s="51"/>
      <c r="AO844" s="51"/>
      <c r="AP844" s="51"/>
    </row>
    <row r="845" spans="1:42" ht="15.75" customHeight="1" x14ac:dyDescent="0.35">
      <c r="A845" s="51"/>
      <c r="B845" s="51"/>
      <c r="C845" s="51"/>
      <c r="D845" s="51"/>
      <c r="E845" s="51"/>
      <c r="F845" s="51"/>
      <c r="G845" s="51"/>
      <c r="H845" s="51"/>
      <c r="I845" s="61"/>
      <c r="J845" s="51"/>
      <c r="K845" s="51"/>
      <c r="L845" s="51"/>
      <c r="M845" s="51"/>
      <c r="N845" s="51"/>
      <c r="AO845" s="51"/>
      <c r="AP845" s="51"/>
    </row>
    <row r="846" spans="1:42" ht="15.75" customHeight="1" x14ac:dyDescent="0.35">
      <c r="A846" s="51"/>
      <c r="B846" s="51"/>
      <c r="C846" s="51"/>
      <c r="D846" s="51"/>
      <c r="E846" s="51"/>
      <c r="F846" s="51"/>
      <c r="G846" s="51"/>
      <c r="H846" s="51"/>
      <c r="I846" s="61"/>
      <c r="J846" s="51"/>
      <c r="K846" s="51"/>
      <c r="L846" s="51"/>
      <c r="M846" s="51"/>
      <c r="N846" s="51"/>
      <c r="AO846" s="51"/>
      <c r="AP846" s="51"/>
    </row>
    <row r="847" spans="1:42" ht="15.75" customHeight="1" x14ac:dyDescent="0.35">
      <c r="A847" s="51"/>
      <c r="B847" s="51"/>
      <c r="C847" s="51"/>
      <c r="D847" s="51"/>
      <c r="E847" s="51"/>
      <c r="F847" s="51"/>
      <c r="G847" s="51"/>
      <c r="H847" s="51"/>
      <c r="I847" s="61"/>
      <c r="J847" s="51"/>
      <c r="K847" s="51"/>
      <c r="L847" s="51"/>
      <c r="M847" s="51"/>
      <c r="N847" s="51"/>
      <c r="AO847" s="51"/>
      <c r="AP847" s="51"/>
    </row>
    <row r="848" spans="1:42" ht="15.75" customHeight="1" x14ac:dyDescent="0.35">
      <c r="A848" s="51"/>
      <c r="B848" s="51"/>
      <c r="C848" s="51"/>
      <c r="D848" s="51"/>
      <c r="E848" s="51"/>
      <c r="F848" s="51"/>
      <c r="G848" s="51"/>
      <c r="H848" s="51"/>
      <c r="I848" s="61"/>
      <c r="J848" s="51"/>
      <c r="K848" s="51"/>
      <c r="L848" s="51"/>
      <c r="M848" s="51"/>
      <c r="N848" s="51"/>
      <c r="AO848" s="51"/>
      <c r="AP848" s="51"/>
    </row>
    <row r="849" spans="1:42" ht="15.75" customHeight="1" x14ac:dyDescent="0.35">
      <c r="A849" s="51"/>
      <c r="B849" s="51"/>
      <c r="C849" s="51"/>
      <c r="D849" s="51"/>
      <c r="E849" s="51"/>
      <c r="F849" s="51"/>
      <c r="G849" s="51"/>
      <c r="H849" s="51"/>
      <c r="I849" s="61"/>
      <c r="J849" s="51"/>
      <c r="K849" s="51"/>
      <c r="L849" s="51"/>
      <c r="M849" s="51"/>
      <c r="N849" s="51"/>
      <c r="AO849" s="51"/>
      <c r="AP849" s="51"/>
    </row>
    <row r="850" spans="1:42" ht="15.75" customHeight="1" x14ac:dyDescent="0.35">
      <c r="A850" s="51"/>
      <c r="B850" s="51"/>
      <c r="C850" s="51"/>
      <c r="D850" s="51"/>
      <c r="E850" s="51"/>
      <c r="F850" s="51"/>
      <c r="G850" s="51"/>
      <c r="H850" s="51"/>
      <c r="I850" s="61"/>
      <c r="J850" s="51"/>
      <c r="K850" s="51"/>
      <c r="L850" s="51"/>
      <c r="M850" s="51"/>
      <c r="N850" s="51"/>
      <c r="AO850" s="51"/>
      <c r="AP850" s="51"/>
    </row>
    <row r="851" spans="1:42" ht="15.75" customHeight="1" x14ac:dyDescent="0.35">
      <c r="A851" s="51"/>
      <c r="B851" s="51"/>
      <c r="C851" s="51"/>
      <c r="D851" s="51"/>
      <c r="E851" s="51"/>
      <c r="F851" s="51"/>
      <c r="G851" s="51"/>
      <c r="H851" s="51"/>
      <c r="I851" s="61"/>
      <c r="J851" s="51"/>
      <c r="K851" s="51"/>
      <c r="L851" s="51"/>
      <c r="M851" s="51"/>
      <c r="N851" s="51"/>
      <c r="AO851" s="51"/>
      <c r="AP851" s="51"/>
    </row>
    <row r="852" spans="1:42" ht="15.75" customHeight="1" x14ac:dyDescent="0.35">
      <c r="A852" s="51"/>
      <c r="B852" s="51"/>
      <c r="C852" s="51"/>
      <c r="D852" s="51"/>
      <c r="E852" s="51"/>
      <c r="F852" s="51"/>
      <c r="G852" s="51"/>
      <c r="H852" s="51"/>
      <c r="I852" s="61"/>
      <c r="J852" s="51"/>
      <c r="K852" s="51"/>
      <c r="L852" s="51"/>
      <c r="M852" s="51"/>
      <c r="N852" s="51"/>
      <c r="AO852" s="51"/>
      <c r="AP852" s="51"/>
    </row>
    <row r="853" spans="1:42" ht="15.75" customHeight="1" x14ac:dyDescent="0.35">
      <c r="A853" s="51"/>
      <c r="B853" s="51"/>
      <c r="C853" s="51"/>
      <c r="D853" s="51"/>
      <c r="E853" s="51"/>
      <c r="F853" s="51"/>
      <c r="G853" s="51"/>
      <c r="H853" s="51"/>
      <c r="I853" s="61"/>
      <c r="J853" s="51"/>
      <c r="K853" s="51"/>
      <c r="L853" s="51"/>
      <c r="M853" s="51"/>
      <c r="N853" s="51"/>
      <c r="AO853" s="51"/>
      <c r="AP853" s="51"/>
    </row>
    <row r="854" spans="1:42" ht="15.75" customHeight="1" x14ac:dyDescent="0.35">
      <c r="A854" s="51"/>
      <c r="B854" s="51"/>
      <c r="C854" s="51"/>
      <c r="D854" s="51"/>
      <c r="E854" s="51"/>
      <c r="F854" s="51"/>
      <c r="G854" s="51"/>
      <c r="H854" s="51"/>
      <c r="I854" s="61"/>
      <c r="J854" s="51"/>
      <c r="K854" s="51"/>
      <c r="L854" s="51"/>
      <c r="M854" s="51"/>
      <c r="N854" s="51"/>
      <c r="AO854" s="51"/>
      <c r="AP854" s="51"/>
    </row>
    <row r="855" spans="1:42" ht="15.75" customHeight="1" x14ac:dyDescent="0.35">
      <c r="A855" s="51"/>
      <c r="B855" s="51"/>
      <c r="C855" s="51"/>
      <c r="D855" s="51"/>
      <c r="E855" s="51"/>
      <c r="F855" s="51"/>
      <c r="G855" s="51"/>
      <c r="H855" s="51"/>
      <c r="I855" s="61"/>
      <c r="J855" s="51"/>
      <c r="K855" s="51"/>
      <c r="L855" s="51"/>
      <c r="M855" s="51"/>
      <c r="N855" s="51"/>
      <c r="AO855" s="51"/>
      <c r="AP855" s="51"/>
    </row>
    <row r="856" spans="1:42" ht="15.75" customHeight="1" x14ac:dyDescent="0.35">
      <c r="A856" s="51"/>
      <c r="B856" s="51"/>
      <c r="C856" s="51"/>
      <c r="D856" s="51"/>
      <c r="E856" s="51"/>
      <c r="F856" s="51"/>
      <c r="G856" s="51"/>
      <c r="H856" s="51"/>
      <c r="I856" s="61"/>
      <c r="J856" s="51"/>
      <c r="K856" s="51"/>
      <c r="L856" s="51"/>
      <c r="M856" s="51"/>
      <c r="N856" s="51"/>
      <c r="AO856" s="51"/>
      <c r="AP856" s="51"/>
    </row>
    <row r="857" spans="1:42" ht="15.75" customHeight="1" x14ac:dyDescent="0.35">
      <c r="A857" s="51"/>
      <c r="B857" s="51"/>
      <c r="C857" s="51"/>
      <c r="D857" s="51"/>
      <c r="E857" s="51"/>
      <c r="F857" s="51"/>
      <c r="G857" s="51"/>
      <c r="H857" s="51"/>
      <c r="I857" s="61"/>
      <c r="J857" s="51"/>
      <c r="K857" s="51"/>
      <c r="L857" s="51"/>
      <c r="M857" s="51"/>
      <c r="N857" s="51"/>
      <c r="AO857" s="51"/>
      <c r="AP857" s="51"/>
    </row>
    <row r="858" spans="1:42" ht="15.75" customHeight="1" x14ac:dyDescent="0.35">
      <c r="A858" s="51"/>
      <c r="B858" s="51"/>
      <c r="C858" s="51"/>
      <c r="D858" s="51"/>
      <c r="E858" s="51"/>
      <c r="F858" s="51"/>
      <c r="G858" s="51"/>
      <c r="H858" s="51"/>
      <c r="I858" s="61"/>
      <c r="J858" s="51"/>
      <c r="K858" s="51"/>
      <c r="L858" s="51"/>
      <c r="M858" s="51"/>
      <c r="N858" s="51"/>
      <c r="AO858" s="51"/>
      <c r="AP858" s="51"/>
    </row>
    <row r="859" spans="1:42" ht="15.75" customHeight="1" x14ac:dyDescent="0.35">
      <c r="A859" s="51"/>
      <c r="B859" s="51"/>
      <c r="C859" s="51"/>
      <c r="D859" s="51"/>
      <c r="E859" s="51"/>
      <c r="F859" s="51"/>
      <c r="G859" s="51"/>
      <c r="H859" s="51"/>
      <c r="I859" s="61"/>
      <c r="J859" s="51"/>
      <c r="K859" s="51"/>
      <c r="L859" s="51"/>
      <c r="M859" s="51"/>
      <c r="N859" s="51"/>
      <c r="AO859" s="51"/>
      <c r="AP859" s="51"/>
    </row>
    <row r="860" spans="1:42" ht="15.75" customHeight="1" x14ac:dyDescent="0.35">
      <c r="A860" s="51"/>
      <c r="B860" s="51"/>
      <c r="C860" s="51"/>
      <c r="D860" s="51"/>
      <c r="E860" s="51"/>
      <c r="F860" s="51"/>
      <c r="G860" s="51"/>
      <c r="H860" s="51"/>
      <c r="I860" s="61"/>
      <c r="J860" s="51"/>
      <c r="K860" s="51"/>
      <c r="L860" s="51"/>
      <c r="M860" s="51"/>
      <c r="N860" s="51"/>
      <c r="AO860" s="51"/>
      <c r="AP860" s="51"/>
    </row>
    <row r="861" spans="1:42" ht="15.75" customHeight="1" x14ac:dyDescent="0.35">
      <c r="A861" s="51"/>
      <c r="B861" s="51"/>
      <c r="C861" s="51"/>
      <c r="D861" s="51"/>
      <c r="E861" s="51"/>
      <c r="F861" s="51"/>
      <c r="G861" s="51"/>
      <c r="H861" s="51"/>
      <c r="I861" s="61"/>
      <c r="J861" s="51"/>
      <c r="K861" s="51"/>
      <c r="L861" s="51"/>
      <c r="M861" s="51"/>
      <c r="N861" s="51"/>
      <c r="AO861" s="51"/>
      <c r="AP861" s="51"/>
    </row>
    <row r="862" spans="1:42" ht="15.75" customHeight="1" x14ac:dyDescent="0.35">
      <c r="A862" s="51"/>
      <c r="B862" s="51"/>
      <c r="C862" s="51"/>
      <c r="D862" s="51"/>
      <c r="E862" s="51"/>
      <c r="F862" s="51"/>
      <c r="G862" s="51"/>
      <c r="H862" s="51"/>
      <c r="I862" s="61"/>
      <c r="J862" s="51"/>
      <c r="K862" s="51"/>
      <c r="L862" s="51"/>
      <c r="M862" s="51"/>
      <c r="N862" s="51"/>
      <c r="AO862" s="51"/>
      <c r="AP862" s="51"/>
    </row>
    <row r="863" spans="1:42" ht="15.75" customHeight="1" x14ac:dyDescent="0.35">
      <c r="A863" s="51"/>
      <c r="B863" s="51"/>
      <c r="C863" s="51"/>
      <c r="D863" s="51"/>
      <c r="E863" s="51"/>
      <c r="F863" s="51"/>
      <c r="G863" s="51"/>
      <c r="H863" s="51"/>
      <c r="I863" s="61"/>
      <c r="J863" s="51"/>
      <c r="K863" s="51"/>
      <c r="L863" s="51"/>
      <c r="M863" s="51"/>
      <c r="N863" s="51"/>
      <c r="AO863" s="51"/>
      <c r="AP863" s="51"/>
    </row>
    <row r="864" spans="1:42" ht="15.75" customHeight="1" x14ac:dyDescent="0.35">
      <c r="A864" s="51"/>
      <c r="B864" s="51"/>
      <c r="C864" s="51"/>
      <c r="D864" s="51"/>
      <c r="E864" s="51"/>
      <c r="F864" s="51"/>
      <c r="G864" s="51"/>
      <c r="H864" s="51"/>
      <c r="I864" s="61"/>
      <c r="J864" s="51"/>
      <c r="K864" s="51"/>
      <c r="L864" s="51"/>
      <c r="M864" s="51"/>
      <c r="N864" s="51"/>
      <c r="AO864" s="51"/>
      <c r="AP864" s="51"/>
    </row>
    <row r="865" spans="1:42" ht="15.75" customHeight="1" x14ac:dyDescent="0.35">
      <c r="A865" s="51"/>
      <c r="B865" s="51"/>
      <c r="C865" s="51"/>
      <c r="D865" s="51"/>
      <c r="E865" s="51"/>
      <c r="F865" s="51"/>
      <c r="G865" s="51"/>
      <c r="H865" s="51"/>
      <c r="I865" s="61"/>
      <c r="J865" s="51"/>
      <c r="K865" s="51"/>
      <c r="L865" s="51"/>
      <c r="M865" s="51"/>
      <c r="N865" s="51"/>
      <c r="AO865" s="51"/>
      <c r="AP865" s="51"/>
    </row>
    <row r="866" spans="1:42" ht="15.75" customHeight="1" x14ac:dyDescent="0.35">
      <c r="A866" s="51"/>
      <c r="B866" s="51"/>
      <c r="C866" s="51"/>
      <c r="D866" s="51"/>
      <c r="E866" s="51"/>
      <c r="F866" s="51"/>
      <c r="G866" s="51"/>
      <c r="H866" s="51"/>
      <c r="I866" s="61"/>
      <c r="J866" s="51"/>
      <c r="K866" s="51"/>
      <c r="L866" s="51"/>
      <c r="M866" s="51"/>
      <c r="N866" s="51"/>
      <c r="AO866" s="51"/>
      <c r="AP866" s="51"/>
    </row>
    <row r="867" spans="1:42" ht="15.75" customHeight="1" x14ac:dyDescent="0.35">
      <c r="A867" s="51"/>
      <c r="B867" s="51"/>
      <c r="C867" s="51"/>
      <c r="D867" s="51"/>
      <c r="E867" s="51"/>
      <c r="F867" s="51"/>
      <c r="G867" s="51"/>
      <c r="H867" s="51"/>
      <c r="I867" s="61"/>
      <c r="J867" s="51"/>
      <c r="K867" s="51"/>
      <c r="L867" s="51"/>
      <c r="M867" s="51"/>
      <c r="N867" s="51"/>
      <c r="AO867" s="51"/>
      <c r="AP867" s="51"/>
    </row>
    <row r="868" spans="1:42" ht="15.75" customHeight="1" x14ac:dyDescent="0.35">
      <c r="A868" s="51"/>
      <c r="B868" s="51"/>
      <c r="C868" s="51"/>
      <c r="D868" s="51"/>
      <c r="E868" s="51"/>
      <c r="F868" s="51"/>
      <c r="G868" s="51"/>
      <c r="H868" s="51"/>
      <c r="I868" s="61"/>
      <c r="J868" s="51"/>
      <c r="K868" s="51"/>
      <c r="L868" s="51"/>
      <c r="M868" s="51"/>
      <c r="N868" s="51"/>
      <c r="AO868" s="51"/>
      <c r="AP868" s="51"/>
    </row>
    <row r="869" spans="1:42" ht="15.75" customHeight="1" x14ac:dyDescent="0.35">
      <c r="A869" s="51"/>
      <c r="B869" s="51"/>
      <c r="C869" s="51"/>
      <c r="D869" s="51"/>
      <c r="E869" s="51"/>
      <c r="F869" s="51"/>
      <c r="G869" s="51"/>
      <c r="H869" s="51"/>
      <c r="I869" s="61"/>
      <c r="J869" s="51"/>
      <c r="K869" s="51"/>
      <c r="L869" s="51"/>
      <c r="M869" s="51"/>
      <c r="N869" s="51"/>
      <c r="AO869" s="51"/>
      <c r="AP869" s="51"/>
    </row>
    <row r="870" spans="1:42" ht="15.75" customHeight="1" x14ac:dyDescent="0.35">
      <c r="A870" s="51"/>
      <c r="B870" s="51"/>
      <c r="C870" s="51"/>
      <c r="D870" s="51"/>
      <c r="E870" s="51"/>
      <c r="F870" s="51"/>
      <c r="G870" s="51"/>
      <c r="H870" s="51"/>
      <c r="I870" s="61"/>
      <c r="J870" s="51"/>
      <c r="K870" s="51"/>
      <c r="L870" s="51"/>
      <c r="M870" s="51"/>
      <c r="N870" s="51"/>
      <c r="AO870" s="51"/>
      <c r="AP870" s="51"/>
    </row>
    <row r="871" spans="1:42" ht="15.75" customHeight="1" x14ac:dyDescent="0.35">
      <c r="A871" s="51"/>
      <c r="B871" s="51"/>
      <c r="C871" s="51"/>
      <c r="D871" s="51"/>
      <c r="E871" s="51"/>
      <c r="F871" s="51"/>
      <c r="G871" s="51"/>
      <c r="H871" s="51"/>
      <c r="I871" s="61"/>
      <c r="J871" s="51"/>
      <c r="K871" s="51"/>
      <c r="L871" s="51"/>
      <c r="M871" s="51"/>
      <c r="N871" s="51"/>
      <c r="AO871" s="51"/>
      <c r="AP871" s="51"/>
    </row>
    <row r="872" spans="1:42" ht="15.75" customHeight="1" x14ac:dyDescent="0.35">
      <c r="A872" s="51"/>
      <c r="B872" s="51"/>
      <c r="C872" s="51"/>
      <c r="D872" s="51"/>
      <c r="E872" s="51"/>
      <c r="F872" s="51"/>
      <c r="G872" s="51"/>
      <c r="H872" s="51"/>
      <c r="I872" s="61"/>
      <c r="J872" s="51"/>
      <c r="K872" s="51"/>
      <c r="L872" s="51"/>
      <c r="M872" s="51"/>
      <c r="N872" s="51"/>
      <c r="AO872" s="51"/>
      <c r="AP872" s="51"/>
    </row>
    <row r="873" spans="1:42" ht="15.75" customHeight="1" x14ac:dyDescent="0.35">
      <c r="A873" s="51"/>
      <c r="B873" s="51"/>
      <c r="C873" s="51"/>
      <c r="D873" s="51"/>
      <c r="E873" s="51"/>
      <c r="F873" s="51"/>
      <c r="G873" s="51"/>
      <c r="H873" s="51"/>
      <c r="I873" s="61"/>
      <c r="J873" s="51"/>
      <c r="K873" s="51"/>
      <c r="L873" s="51"/>
      <c r="M873" s="51"/>
      <c r="N873" s="51"/>
      <c r="AO873" s="51"/>
      <c r="AP873" s="51"/>
    </row>
    <row r="874" spans="1:42" ht="15.75" customHeight="1" x14ac:dyDescent="0.35">
      <c r="A874" s="51"/>
      <c r="B874" s="51"/>
      <c r="C874" s="51"/>
      <c r="D874" s="51"/>
      <c r="E874" s="51"/>
      <c r="F874" s="51"/>
      <c r="G874" s="51"/>
      <c r="H874" s="51"/>
      <c r="I874" s="61"/>
      <c r="J874" s="51"/>
      <c r="K874" s="51"/>
      <c r="L874" s="51"/>
      <c r="M874" s="51"/>
      <c r="N874" s="51"/>
      <c r="AO874" s="51"/>
      <c r="AP874" s="51"/>
    </row>
    <row r="875" spans="1:42" ht="15.75" customHeight="1" x14ac:dyDescent="0.35">
      <c r="A875" s="51"/>
      <c r="B875" s="51"/>
      <c r="C875" s="51"/>
      <c r="D875" s="51"/>
      <c r="E875" s="51"/>
      <c r="F875" s="51"/>
      <c r="G875" s="51"/>
      <c r="H875" s="51"/>
      <c r="I875" s="61"/>
      <c r="J875" s="51"/>
      <c r="K875" s="51"/>
      <c r="L875" s="51"/>
      <c r="M875" s="51"/>
      <c r="N875" s="51"/>
      <c r="AO875" s="51"/>
      <c r="AP875" s="51"/>
    </row>
    <row r="876" spans="1:42" ht="15.75" customHeight="1" x14ac:dyDescent="0.35">
      <c r="A876" s="51"/>
      <c r="B876" s="51"/>
      <c r="C876" s="51"/>
      <c r="D876" s="51"/>
      <c r="E876" s="51"/>
      <c r="F876" s="51"/>
      <c r="G876" s="51"/>
      <c r="H876" s="51"/>
      <c r="I876" s="61"/>
      <c r="J876" s="51"/>
      <c r="K876" s="51"/>
      <c r="L876" s="51"/>
      <c r="M876" s="51"/>
      <c r="N876" s="51"/>
      <c r="AO876" s="51"/>
      <c r="AP876" s="51"/>
    </row>
    <row r="877" spans="1:42" ht="15.75" customHeight="1" x14ac:dyDescent="0.35">
      <c r="A877" s="51"/>
      <c r="B877" s="51"/>
      <c r="C877" s="51"/>
      <c r="D877" s="51"/>
      <c r="E877" s="51"/>
      <c r="F877" s="51"/>
      <c r="G877" s="51"/>
      <c r="H877" s="51"/>
      <c r="I877" s="61"/>
      <c r="J877" s="51"/>
      <c r="K877" s="51"/>
      <c r="L877" s="51"/>
      <c r="M877" s="51"/>
      <c r="N877" s="51"/>
      <c r="AO877" s="51"/>
      <c r="AP877" s="51"/>
    </row>
    <row r="878" spans="1:42" ht="15.75" customHeight="1" x14ac:dyDescent="0.35">
      <c r="A878" s="51"/>
      <c r="B878" s="51"/>
      <c r="C878" s="51"/>
      <c r="D878" s="51"/>
      <c r="E878" s="51"/>
      <c r="F878" s="51"/>
      <c r="G878" s="51"/>
      <c r="H878" s="51"/>
      <c r="I878" s="61"/>
      <c r="J878" s="51"/>
      <c r="K878" s="51"/>
      <c r="L878" s="51"/>
      <c r="M878" s="51"/>
      <c r="N878" s="51"/>
      <c r="AO878" s="51"/>
      <c r="AP878" s="51"/>
    </row>
    <row r="879" spans="1:42" ht="15.75" customHeight="1" x14ac:dyDescent="0.35">
      <c r="A879" s="51"/>
      <c r="B879" s="51"/>
      <c r="C879" s="51"/>
      <c r="D879" s="51"/>
      <c r="E879" s="51"/>
      <c r="F879" s="51"/>
      <c r="G879" s="51"/>
      <c r="H879" s="51"/>
      <c r="I879" s="61"/>
      <c r="J879" s="51"/>
      <c r="K879" s="51"/>
      <c r="L879" s="51"/>
      <c r="M879" s="51"/>
      <c r="N879" s="51"/>
      <c r="AO879" s="51"/>
      <c r="AP879" s="51"/>
    </row>
    <row r="880" spans="1:42" ht="15.75" customHeight="1" x14ac:dyDescent="0.35">
      <c r="A880" s="51"/>
      <c r="B880" s="51"/>
      <c r="C880" s="51"/>
      <c r="D880" s="51"/>
      <c r="E880" s="51"/>
      <c r="F880" s="51"/>
      <c r="G880" s="51"/>
      <c r="H880" s="51"/>
      <c r="I880" s="61"/>
      <c r="J880" s="51"/>
      <c r="K880" s="51"/>
      <c r="L880" s="51"/>
      <c r="M880" s="51"/>
      <c r="N880" s="51"/>
      <c r="AO880" s="51"/>
      <c r="AP880" s="51"/>
    </row>
    <row r="881" spans="1:42" ht="15.75" customHeight="1" x14ac:dyDescent="0.35">
      <c r="A881" s="51"/>
      <c r="B881" s="51"/>
      <c r="C881" s="51"/>
      <c r="D881" s="51"/>
      <c r="E881" s="51"/>
      <c r="F881" s="51"/>
      <c r="G881" s="51"/>
      <c r="H881" s="51"/>
      <c r="I881" s="61"/>
      <c r="J881" s="51"/>
      <c r="K881" s="51"/>
      <c r="L881" s="51"/>
      <c r="M881" s="51"/>
      <c r="N881" s="51"/>
      <c r="AO881" s="51"/>
      <c r="AP881" s="51"/>
    </row>
    <row r="882" spans="1:42" ht="15.75" customHeight="1" x14ac:dyDescent="0.35">
      <c r="A882" s="51"/>
      <c r="B882" s="51"/>
      <c r="C882" s="51"/>
      <c r="D882" s="51"/>
      <c r="E882" s="51"/>
      <c r="F882" s="51"/>
      <c r="G882" s="51"/>
      <c r="H882" s="51"/>
      <c r="I882" s="61"/>
      <c r="J882" s="51"/>
      <c r="K882" s="51"/>
      <c r="L882" s="51"/>
      <c r="M882" s="51"/>
      <c r="N882" s="51"/>
      <c r="AO882" s="51"/>
      <c r="AP882" s="51"/>
    </row>
    <row r="883" spans="1:42" ht="15.75" customHeight="1" x14ac:dyDescent="0.35">
      <c r="A883" s="51"/>
      <c r="B883" s="51"/>
      <c r="C883" s="51"/>
      <c r="D883" s="51"/>
      <c r="E883" s="51"/>
      <c r="F883" s="51"/>
      <c r="G883" s="51"/>
      <c r="H883" s="51"/>
      <c r="I883" s="61"/>
      <c r="J883" s="51"/>
      <c r="K883" s="51"/>
      <c r="L883" s="51"/>
      <c r="M883" s="51"/>
      <c r="N883" s="51"/>
      <c r="AO883" s="51"/>
      <c r="AP883" s="51"/>
    </row>
    <row r="884" spans="1:42" ht="15.75" customHeight="1" x14ac:dyDescent="0.35">
      <c r="A884" s="51"/>
      <c r="B884" s="51"/>
      <c r="C884" s="51"/>
      <c r="D884" s="51"/>
      <c r="E884" s="51"/>
      <c r="F884" s="51"/>
      <c r="G884" s="51"/>
      <c r="H884" s="51"/>
      <c r="I884" s="61"/>
      <c r="J884" s="51"/>
      <c r="K884" s="51"/>
      <c r="L884" s="51"/>
      <c r="M884" s="51"/>
      <c r="N884" s="51"/>
      <c r="AO884" s="51"/>
      <c r="AP884" s="51"/>
    </row>
    <row r="885" spans="1:42" ht="15.75" customHeight="1" x14ac:dyDescent="0.35">
      <c r="A885" s="51"/>
      <c r="B885" s="51"/>
      <c r="C885" s="51"/>
      <c r="D885" s="51"/>
      <c r="E885" s="51"/>
      <c r="F885" s="51"/>
      <c r="G885" s="51"/>
      <c r="H885" s="51"/>
      <c r="I885" s="61"/>
      <c r="J885" s="51"/>
      <c r="K885" s="51"/>
      <c r="L885" s="51"/>
      <c r="M885" s="51"/>
      <c r="N885" s="51"/>
      <c r="AO885" s="51"/>
      <c r="AP885" s="51"/>
    </row>
    <row r="886" spans="1:42" ht="15.75" customHeight="1" x14ac:dyDescent="0.35">
      <c r="A886" s="51"/>
      <c r="B886" s="51"/>
      <c r="C886" s="51"/>
      <c r="D886" s="51"/>
      <c r="E886" s="51"/>
      <c r="F886" s="51"/>
      <c r="G886" s="51"/>
      <c r="H886" s="51"/>
      <c r="I886" s="61"/>
      <c r="J886" s="51"/>
      <c r="K886" s="51"/>
      <c r="L886" s="51"/>
      <c r="M886" s="51"/>
      <c r="N886" s="51"/>
      <c r="AO886" s="51"/>
      <c r="AP886" s="51"/>
    </row>
    <row r="887" spans="1:42" ht="15.75" customHeight="1" x14ac:dyDescent="0.35">
      <c r="A887" s="51"/>
      <c r="B887" s="51"/>
      <c r="C887" s="51"/>
      <c r="D887" s="51"/>
      <c r="E887" s="51"/>
      <c r="F887" s="51"/>
      <c r="G887" s="51"/>
      <c r="H887" s="51"/>
      <c r="I887" s="61"/>
      <c r="J887" s="51"/>
      <c r="K887" s="51"/>
      <c r="L887" s="51"/>
      <c r="M887" s="51"/>
      <c r="N887" s="51"/>
      <c r="AO887" s="51"/>
      <c r="AP887" s="51"/>
    </row>
    <row r="888" spans="1:42" ht="15.75" customHeight="1" x14ac:dyDescent="0.35">
      <c r="A888" s="51"/>
      <c r="B888" s="51"/>
      <c r="C888" s="51"/>
      <c r="D888" s="51"/>
      <c r="E888" s="51"/>
      <c r="F888" s="51"/>
      <c r="G888" s="51"/>
      <c r="H888" s="51"/>
      <c r="I888" s="61"/>
      <c r="J888" s="51"/>
      <c r="K888" s="51"/>
      <c r="L888" s="51"/>
      <c r="M888" s="51"/>
      <c r="N888" s="51"/>
      <c r="AO888" s="51"/>
      <c r="AP888" s="51"/>
    </row>
    <row r="889" spans="1:42" ht="15.75" customHeight="1" x14ac:dyDescent="0.35">
      <c r="A889" s="51"/>
      <c r="B889" s="51"/>
      <c r="C889" s="51"/>
      <c r="D889" s="51"/>
      <c r="E889" s="51"/>
      <c r="F889" s="51"/>
      <c r="G889" s="51"/>
      <c r="H889" s="51"/>
      <c r="I889" s="61"/>
      <c r="J889" s="51"/>
      <c r="K889" s="51"/>
      <c r="L889" s="51"/>
      <c r="M889" s="51"/>
      <c r="N889" s="51"/>
      <c r="AO889" s="51"/>
      <c r="AP889" s="51"/>
    </row>
    <row r="890" spans="1:42" ht="15.75" customHeight="1" x14ac:dyDescent="0.35">
      <c r="A890" s="51"/>
      <c r="B890" s="51"/>
      <c r="C890" s="51"/>
      <c r="D890" s="51"/>
      <c r="E890" s="51"/>
      <c r="F890" s="51"/>
      <c r="G890" s="51"/>
      <c r="H890" s="51"/>
      <c r="I890" s="61"/>
      <c r="J890" s="51"/>
      <c r="K890" s="51"/>
      <c r="L890" s="51"/>
      <c r="M890" s="51"/>
      <c r="N890" s="51"/>
      <c r="AO890" s="51"/>
      <c r="AP890" s="51"/>
    </row>
    <row r="891" spans="1:42" ht="15.75" customHeight="1" x14ac:dyDescent="0.35">
      <c r="A891" s="51"/>
      <c r="B891" s="51"/>
      <c r="C891" s="51"/>
      <c r="D891" s="51"/>
      <c r="E891" s="51"/>
      <c r="F891" s="51"/>
      <c r="G891" s="51"/>
      <c r="H891" s="51"/>
      <c r="I891" s="61"/>
      <c r="J891" s="51"/>
      <c r="K891" s="51"/>
      <c r="L891" s="51"/>
      <c r="M891" s="51"/>
      <c r="N891" s="51"/>
      <c r="AO891" s="51"/>
      <c r="AP891" s="51"/>
    </row>
    <row r="892" spans="1:42" ht="15.75" customHeight="1" x14ac:dyDescent="0.35">
      <c r="A892" s="51"/>
      <c r="B892" s="51"/>
      <c r="C892" s="51"/>
      <c r="D892" s="51"/>
      <c r="E892" s="51"/>
      <c r="F892" s="51"/>
      <c r="G892" s="51"/>
      <c r="H892" s="51"/>
      <c r="I892" s="61"/>
      <c r="J892" s="51"/>
      <c r="K892" s="51"/>
      <c r="L892" s="51"/>
      <c r="M892" s="51"/>
      <c r="N892" s="51"/>
      <c r="AO892" s="51"/>
      <c r="AP892" s="51"/>
    </row>
    <row r="893" spans="1:42" ht="15.75" customHeight="1" x14ac:dyDescent="0.35">
      <c r="A893" s="51"/>
      <c r="B893" s="51"/>
      <c r="C893" s="51"/>
      <c r="D893" s="51"/>
      <c r="E893" s="51"/>
      <c r="F893" s="51"/>
      <c r="G893" s="51"/>
      <c r="H893" s="51"/>
      <c r="I893" s="61"/>
      <c r="J893" s="51"/>
      <c r="K893" s="51"/>
      <c r="L893" s="51"/>
      <c r="M893" s="51"/>
      <c r="N893" s="51"/>
      <c r="AO893" s="51"/>
      <c r="AP893" s="51"/>
    </row>
    <row r="894" spans="1:42" ht="15.75" customHeight="1" x14ac:dyDescent="0.35">
      <c r="A894" s="51"/>
      <c r="B894" s="51"/>
      <c r="C894" s="51"/>
      <c r="D894" s="51"/>
      <c r="E894" s="51"/>
      <c r="F894" s="51"/>
      <c r="G894" s="51"/>
      <c r="H894" s="51"/>
      <c r="I894" s="61"/>
      <c r="J894" s="51"/>
      <c r="K894" s="51"/>
      <c r="L894" s="51"/>
      <c r="M894" s="51"/>
      <c r="N894" s="51"/>
      <c r="AO894" s="51"/>
      <c r="AP894" s="51"/>
    </row>
    <row r="895" spans="1:42" ht="15.75" customHeight="1" x14ac:dyDescent="0.35">
      <c r="A895" s="51"/>
      <c r="B895" s="51"/>
      <c r="C895" s="51"/>
      <c r="D895" s="51"/>
      <c r="E895" s="51"/>
      <c r="F895" s="51"/>
      <c r="G895" s="51"/>
      <c r="H895" s="51"/>
      <c r="I895" s="61"/>
      <c r="J895" s="51"/>
      <c r="K895" s="51"/>
      <c r="L895" s="51"/>
      <c r="M895" s="51"/>
      <c r="N895" s="51"/>
      <c r="AO895" s="51"/>
      <c r="AP895" s="51"/>
    </row>
    <row r="896" spans="1:42" ht="15.75" customHeight="1" x14ac:dyDescent="0.35">
      <c r="A896" s="51"/>
      <c r="B896" s="51"/>
      <c r="C896" s="51"/>
      <c r="D896" s="51"/>
      <c r="E896" s="51"/>
      <c r="F896" s="51"/>
      <c r="G896" s="51"/>
      <c r="H896" s="51"/>
      <c r="I896" s="61"/>
      <c r="J896" s="51"/>
      <c r="K896" s="51"/>
      <c r="L896" s="51"/>
      <c r="M896" s="51"/>
      <c r="N896" s="51"/>
      <c r="AO896" s="51"/>
      <c r="AP896" s="51"/>
    </row>
    <row r="897" spans="1:42" ht="15.75" customHeight="1" x14ac:dyDescent="0.35">
      <c r="A897" s="51"/>
      <c r="B897" s="51"/>
      <c r="C897" s="51"/>
      <c r="D897" s="51"/>
      <c r="E897" s="51"/>
      <c r="F897" s="51"/>
      <c r="G897" s="51"/>
      <c r="H897" s="51"/>
      <c r="I897" s="61"/>
      <c r="J897" s="51"/>
      <c r="K897" s="51"/>
      <c r="L897" s="51"/>
      <c r="M897" s="51"/>
      <c r="N897" s="51"/>
      <c r="AO897" s="51"/>
      <c r="AP897" s="51"/>
    </row>
    <row r="898" spans="1:42" ht="15.75" customHeight="1" x14ac:dyDescent="0.35">
      <c r="A898" s="51"/>
      <c r="B898" s="51"/>
      <c r="C898" s="51"/>
      <c r="D898" s="51"/>
      <c r="E898" s="51"/>
      <c r="F898" s="51"/>
      <c r="G898" s="51"/>
      <c r="H898" s="51"/>
      <c r="I898" s="61"/>
      <c r="J898" s="51"/>
      <c r="K898" s="51"/>
      <c r="L898" s="51"/>
      <c r="M898" s="51"/>
      <c r="N898" s="51"/>
      <c r="AO898" s="51"/>
      <c r="AP898" s="51"/>
    </row>
    <row r="899" spans="1:42" ht="15.75" customHeight="1" x14ac:dyDescent="0.35">
      <c r="A899" s="51"/>
      <c r="B899" s="51"/>
      <c r="C899" s="51"/>
      <c r="D899" s="51"/>
      <c r="E899" s="51"/>
      <c r="F899" s="51"/>
      <c r="G899" s="51"/>
      <c r="H899" s="51"/>
      <c r="I899" s="61"/>
      <c r="J899" s="51"/>
      <c r="K899" s="51"/>
      <c r="L899" s="51"/>
      <c r="M899" s="51"/>
      <c r="N899" s="51"/>
      <c r="AO899" s="51"/>
      <c r="AP899" s="51"/>
    </row>
    <row r="900" spans="1:42" ht="15.75" customHeight="1" x14ac:dyDescent="0.35">
      <c r="A900" s="51"/>
      <c r="B900" s="51"/>
      <c r="C900" s="51"/>
      <c r="D900" s="51"/>
      <c r="E900" s="51"/>
      <c r="F900" s="51"/>
      <c r="G900" s="51"/>
      <c r="H900" s="51"/>
      <c r="I900" s="61"/>
      <c r="J900" s="51"/>
      <c r="K900" s="51"/>
      <c r="L900" s="51"/>
      <c r="M900" s="51"/>
      <c r="N900" s="51"/>
      <c r="AO900" s="51"/>
      <c r="AP900" s="51"/>
    </row>
    <row r="901" spans="1:42" ht="15.75" customHeight="1" x14ac:dyDescent="0.35">
      <c r="A901" s="51"/>
      <c r="B901" s="51"/>
      <c r="C901" s="51"/>
      <c r="D901" s="51"/>
      <c r="E901" s="51"/>
      <c r="F901" s="51"/>
      <c r="G901" s="51"/>
      <c r="H901" s="51"/>
      <c r="I901" s="61"/>
      <c r="J901" s="51"/>
      <c r="K901" s="51"/>
      <c r="L901" s="51"/>
      <c r="M901" s="51"/>
      <c r="N901" s="51"/>
      <c r="AO901" s="51"/>
      <c r="AP901" s="51"/>
    </row>
    <row r="902" spans="1:42" ht="15.75" customHeight="1" x14ac:dyDescent="0.35">
      <c r="A902" s="51"/>
      <c r="B902" s="51"/>
      <c r="C902" s="51"/>
      <c r="D902" s="51"/>
      <c r="E902" s="51"/>
      <c r="F902" s="51"/>
      <c r="G902" s="51"/>
      <c r="H902" s="51"/>
      <c r="I902" s="61"/>
      <c r="J902" s="51"/>
      <c r="K902" s="51"/>
      <c r="L902" s="51"/>
      <c r="M902" s="51"/>
      <c r="N902" s="51"/>
      <c r="AO902" s="51"/>
      <c r="AP902" s="51"/>
    </row>
    <row r="903" spans="1:42" ht="15.75" customHeight="1" x14ac:dyDescent="0.35">
      <c r="A903" s="51"/>
      <c r="B903" s="51"/>
      <c r="C903" s="51"/>
      <c r="D903" s="51"/>
      <c r="E903" s="51"/>
      <c r="F903" s="51"/>
      <c r="G903" s="51"/>
      <c r="H903" s="51"/>
      <c r="I903" s="61"/>
      <c r="J903" s="51"/>
      <c r="K903" s="51"/>
      <c r="L903" s="51"/>
      <c r="M903" s="51"/>
      <c r="N903" s="51"/>
      <c r="AO903" s="51"/>
      <c r="AP903" s="51"/>
    </row>
    <row r="904" spans="1:42" ht="15.75" customHeight="1" x14ac:dyDescent="0.35">
      <c r="A904" s="51"/>
      <c r="B904" s="51"/>
      <c r="C904" s="51"/>
      <c r="D904" s="51"/>
      <c r="E904" s="51"/>
      <c r="F904" s="51"/>
      <c r="G904" s="51"/>
      <c r="H904" s="51"/>
      <c r="I904" s="61"/>
      <c r="J904" s="51"/>
      <c r="K904" s="51"/>
      <c r="L904" s="51"/>
      <c r="M904" s="51"/>
      <c r="N904" s="51"/>
      <c r="AO904" s="51"/>
      <c r="AP904" s="51"/>
    </row>
    <row r="905" spans="1:42" ht="15.75" customHeight="1" x14ac:dyDescent="0.35">
      <c r="A905" s="51"/>
      <c r="B905" s="51"/>
      <c r="C905" s="51"/>
      <c r="D905" s="51"/>
      <c r="E905" s="51"/>
      <c r="F905" s="51"/>
      <c r="G905" s="51"/>
      <c r="H905" s="51"/>
      <c r="I905" s="61"/>
      <c r="J905" s="51"/>
      <c r="K905" s="51"/>
      <c r="L905" s="51"/>
      <c r="M905" s="51"/>
      <c r="N905" s="51"/>
      <c r="AO905" s="51"/>
      <c r="AP905" s="51"/>
    </row>
    <row r="906" spans="1:42" ht="15.75" customHeight="1" x14ac:dyDescent="0.35">
      <c r="A906" s="51"/>
      <c r="B906" s="51"/>
      <c r="C906" s="51"/>
      <c r="D906" s="51"/>
      <c r="E906" s="51"/>
      <c r="F906" s="51"/>
      <c r="G906" s="51"/>
      <c r="H906" s="51"/>
      <c r="I906" s="61"/>
      <c r="J906" s="51"/>
      <c r="K906" s="51"/>
      <c r="L906" s="51"/>
      <c r="M906" s="51"/>
      <c r="N906" s="51"/>
      <c r="AO906" s="51"/>
      <c r="AP906" s="51"/>
    </row>
    <row r="907" spans="1:42" ht="15.75" customHeight="1" x14ac:dyDescent="0.35">
      <c r="A907" s="51"/>
      <c r="B907" s="51"/>
      <c r="C907" s="51"/>
      <c r="D907" s="51"/>
      <c r="E907" s="51"/>
      <c r="F907" s="51"/>
      <c r="G907" s="51"/>
      <c r="H907" s="51"/>
      <c r="I907" s="61"/>
      <c r="J907" s="51"/>
      <c r="K907" s="51"/>
      <c r="L907" s="51"/>
      <c r="M907" s="51"/>
      <c r="N907" s="51"/>
      <c r="AO907" s="51"/>
      <c r="AP907" s="51"/>
    </row>
    <row r="908" spans="1:42" ht="15.75" customHeight="1" x14ac:dyDescent="0.35">
      <c r="A908" s="51"/>
      <c r="B908" s="51"/>
      <c r="C908" s="51"/>
      <c r="D908" s="51"/>
      <c r="E908" s="51"/>
      <c r="F908" s="51"/>
      <c r="G908" s="51"/>
      <c r="H908" s="51"/>
      <c r="I908" s="61"/>
      <c r="J908" s="51"/>
      <c r="K908" s="51"/>
      <c r="L908" s="51"/>
      <c r="M908" s="51"/>
      <c r="N908" s="51"/>
      <c r="AO908" s="51"/>
      <c r="AP908" s="51"/>
    </row>
    <row r="909" spans="1:42" ht="15.75" customHeight="1" x14ac:dyDescent="0.35">
      <c r="A909" s="51"/>
      <c r="B909" s="51"/>
      <c r="C909" s="51"/>
      <c r="D909" s="51"/>
      <c r="E909" s="51"/>
      <c r="F909" s="51"/>
      <c r="G909" s="51"/>
      <c r="H909" s="51"/>
      <c r="I909" s="61"/>
      <c r="J909" s="51"/>
      <c r="K909" s="51"/>
      <c r="L909" s="51"/>
      <c r="M909" s="51"/>
      <c r="N909" s="51"/>
      <c r="AO909" s="51"/>
      <c r="AP909" s="51"/>
    </row>
    <row r="910" spans="1:42" ht="15.75" customHeight="1" x14ac:dyDescent="0.35">
      <c r="A910" s="51"/>
      <c r="B910" s="51"/>
      <c r="C910" s="51"/>
      <c r="D910" s="51"/>
      <c r="E910" s="51"/>
      <c r="F910" s="51"/>
      <c r="G910" s="51"/>
      <c r="H910" s="51"/>
      <c r="I910" s="61"/>
      <c r="J910" s="51"/>
      <c r="K910" s="51"/>
      <c r="L910" s="51"/>
      <c r="M910" s="51"/>
      <c r="N910" s="51"/>
      <c r="AO910" s="51"/>
      <c r="AP910" s="51"/>
    </row>
    <row r="911" spans="1:42" ht="15.75" customHeight="1" x14ac:dyDescent="0.35">
      <c r="A911" s="51"/>
      <c r="B911" s="51"/>
      <c r="C911" s="51"/>
      <c r="D911" s="51"/>
      <c r="E911" s="51"/>
      <c r="F911" s="51"/>
      <c r="G911" s="51"/>
      <c r="H911" s="51"/>
      <c r="I911" s="61"/>
      <c r="J911" s="51"/>
      <c r="K911" s="51"/>
      <c r="L911" s="51"/>
      <c r="M911" s="51"/>
      <c r="N911" s="51"/>
      <c r="AO911" s="51"/>
      <c r="AP911" s="51"/>
    </row>
    <row r="912" spans="1:42" ht="15.75" customHeight="1" x14ac:dyDescent="0.35">
      <c r="A912" s="51"/>
      <c r="B912" s="51"/>
      <c r="C912" s="51"/>
      <c r="D912" s="51"/>
      <c r="E912" s="51"/>
      <c r="F912" s="51"/>
      <c r="G912" s="51"/>
      <c r="H912" s="51"/>
      <c r="I912" s="61"/>
      <c r="J912" s="51"/>
      <c r="K912" s="51"/>
      <c r="L912" s="51"/>
      <c r="M912" s="51"/>
      <c r="N912" s="51"/>
      <c r="AO912" s="51"/>
      <c r="AP912" s="51"/>
    </row>
    <row r="913" spans="1:42" ht="15.75" customHeight="1" x14ac:dyDescent="0.35">
      <c r="A913" s="51"/>
      <c r="B913" s="51"/>
      <c r="C913" s="51"/>
      <c r="D913" s="51"/>
      <c r="E913" s="51"/>
      <c r="F913" s="51"/>
      <c r="G913" s="51"/>
      <c r="H913" s="51"/>
      <c r="I913" s="61"/>
      <c r="J913" s="51"/>
      <c r="K913" s="51"/>
      <c r="L913" s="51"/>
      <c r="M913" s="51"/>
      <c r="N913" s="51"/>
      <c r="AO913" s="51"/>
      <c r="AP913" s="51"/>
    </row>
    <row r="914" spans="1:42" ht="15.75" customHeight="1" x14ac:dyDescent="0.35">
      <c r="A914" s="51"/>
      <c r="B914" s="51"/>
      <c r="C914" s="51"/>
      <c r="D914" s="51"/>
      <c r="E914" s="51"/>
      <c r="F914" s="51"/>
      <c r="G914" s="51"/>
      <c r="H914" s="51"/>
      <c r="I914" s="61"/>
      <c r="J914" s="51"/>
      <c r="K914" s="51"/>
      <c r="L914" s="51"/>
      <c r="M914" s="51"/>
      <c r="N914" s="51"/>
      <c r="AO914" s="51"/>
      <c r="AP914" s="51"/>
    </row>
    <row r="915" spans="1:42" ht="15.75" customHeight="1" x14ac:dyDescent="0.35">
      <c r="A915" s="51"/>
      <c r="B915" s="51"/>
      <c r="C915" s="51"/>
      <c r="D915" s="51"/>
      <c r="E915" s="51"/>
      <c r="F915" s="51"/>
      <c r="G915" s="51"/>
      <c r="H915" s="51"/>
      <c r="I915" s="61"/>
      <c r="J915" s="51"/>
      <c r="K915" s="51"/>
      <c r="L915" s="51"/>
      <c r="M915" s="51"/>
      <c r="N915" s="51"/>
      <c r="AO915" s="51"/>
      <c r="AP915" s="51"/>
    </row>
    <row r="916" spans="1:42" ht="15.75" customHeight="1" x14ac:dyDescent="0.35">
      <c r="A916" s="51"/>
      <c r="B916" s="51"/>
      <c r="C916" s="51"/>
      <c r="D916" s="51"/>
      <c r="E916" s="51"/>
      <c r="F916" s="51"/>
      <c r="G916" s="51"/>
      <c r="H916" s="51"/>
      <c r="I916" s="61"/>
      <c r="J916" s="51"/>
      <c r="K916" s="51"/>
      <c r="L916" s="51"/>
      <c r="M916" s="51"/>
      <c r="N916" s="51"/>
      <c r="AO916" s="51"/>
      <c r="AP916" s="51"/>
    </row>
    <row r="917" spans="1:42" ht="15.75" customHeight="1" x14ac:dyDescent="0.35">
      <c r="A917" s="51"/>
      <c r="B917" s="51"/>
      <c r="C917" s="51"/>
      <c r="D917" s="51"/>
      <c r="E917" s="51"/>
      <c r="F917" s="51"/>
      <c r="G917" s="51"/>
      <c r="H917" s="51"/>
      <c r="I917" s="61"/>
      <c r="J917" s="51"/>
      <c r="K917" s="51"/>
      <c r="L917" s="51"/>
      <c r="M917" s="51"/>
      <c r="N917" s="51"/>
      <c r="AO917" s="51"/>
      <c r="AP917" s="51"/>
    </row>
    <row r="918" spans="1:42" ht="15.75" customHeight="1" x14ac:dyDescent="0.35">
      <c r="A918" s="51"/>
      <c r="B918" s="51"/>
      <c r="C918" s="51"/>
      <c r="D918" s="51"/>
      <c r="E918" s="51"/>
      <c r="F918" s="51"/>
      <c r="G918" s="51"/>
      <c r="H918" s="51"/>
      <c r="I918" s="61"/>
      <c r="J918" s="51"/>
      <c r="K918" s="51"/>
      <c r="L918" s="51"/>
      <c r="M918" s="51"/>
      <c r="N918" s="51"/>
      <c r="AO918" s="51"/>
      <c r="AP918" s="51"/>
    </row>
    <row r="919" spans="1:42" ht="15.75" customHeight="1" x14ac:dyDescent="0.35">
      <c r="A919" s="51"/>
      <c r="B919" s="51"/>
      <c r="C919" s="51"/>
      <c r="D919" s="51"/>
      <c r="E919" s="51"/>
      <c r="F919" s="51"/>
      <c r="G919" s="51"/>
      <c r="H919" s="51"/>
      <c r="I919" s="61"/>
      <c r="J919" s="51"/>
      <c r="K919" s="51"/>
      <c r="L919" s="51"/>
      <c r="M919" s="51"/>
      <c r="N919" s="51"/>
      <c r="AO919" s="51"/>
      <c r="AP919" s="51"/>
    </row>
    <row r="920" spans="1:42" ht="15.75" customHeight="1" x14ac:dyDescent="0.35">
      <c r="A920" s="51"/>
      <c r="B920" s="51"/>
      <c r="C920" s="51"/>
      <c r="D920" s="51"/>
      <c r="E920" s="51"/>
      <c r="F920" s="51"/>
      <c r="G920" s="51"/>
      <c r="H920" s="51"/>
      <c r="I920" s="61"/>
      <c r="J920" s="51"/>
      <c r="K920" s="51"/>
      <c r="L920" s="51"/>
      <c r="M920" s="51"/>
      <c r="N920" s="51"/>
      <c r="AO920" s="51"/>
      <c r="AP920" s="51"/>
    </row>
    <row r="921" spans="1:42" ht="15.75" customHeight="1" x14ac:dyDescent="0.35">
      <c r="A921" s="51"/>
      <c r="B921" s="51"/>
      <c r="C921" s="51"/>
      <c r="D921" s="51"/>
      <c r="E921" s="51"/>
      <c r="F921" s="51"/>
      <c r="G921" s="51"/>
      <c r="H921" s="51"/>
      <c r="I921" s="61"/>
      <c r="J921" s="51"/>
      <c r="K921" s="51"/>
      <c r="L921" s="51"/>
      <c r="M921" s="51"/>
      <c r="N921" s="51"/>
      <c r="AO921" s="51"/>
      <c r="AP921" s="51"/>
    </row>
    <row r="922" spans="1:42" ht="15.75" customHeight="1" x14ac:dyDescent="0.35">
      <c r="A922" s="51"/>
      <c r="B922" s="51"/>
      <c r="C922" s="51"/>
      <c r="D922" s="51"/>
      <c r="E922" s="51"/>
      <c r="F922" s="51"/>
      <c r="G922" s="51"/>
      <c r="H922" s="51"/>
      <c r="I922" s="61"/>
      <c r="J922" s="51"/>
      <c r="K922" s="51"/>
      <c r="L922" s="51"/>
      <c r="M922" s="51"/>
      <c r="N922" s="51"/>
      <c r="AO922" s="51"/>
      <c r="AP922" s="51"/>
    </row>
    <row r="923" spans="1:42" ht="15.75" customHeight="1" x14ac:dyDescent="0.35">
      <c r="A923" s="51"/>
      <c r="B923" s="51"/>
      <c r="C923" s="51"/>
      <c r="D923" s="51"/>
      <c r="E923" s="51"/>
      <c r="F923" s="51"/>
      <c r="G923" s="51"/>
      <c r="H923" s="51"/>
      <c r="I923" s="61"/>
      <c r="J923" s="51"/>
      <c r="K923" s="51"/>
      <c r="L923" s="51"/>
      <c r="M923" s="51"/>
      <c r="N923" s="51"/>
      <c r="AO923" s="51"/>
      <c r="AP923" s="51"/>
    </row>
    <row r="924" spans="1:42" ht="15.75" customHeight="1" x14ac:dyDescent="0.35">
      <c r="A924" s="51"/>
      <c r="B924" s="51"/>
      <c r="C924" s="51"/>
      <c r="D924" s="51"/>
      <c r="E924" s="51"/>
      <c r="F924" s="51"/>
      <c r="G924" s="51"/>
      <c r="H924" s="51"/>
      <c r="I924" s="61"/>
      <c r="J924" s="51"/>
      <c r="K924" s="51"/>
      <c r="L924" s="51"/>
      <c r="M924" s="51"/>
      <c r="N924" s="51"/>
      <c r="AO924" s="51"/>
      <c r="AP924" s="51"/>
    </row>
    <row r="925" spans="1:42" ht="15.75" customHeight="1" x14ac:dyDescent="0.35">
      <c r="A925" s="51"/>
      <c r="B925" s="51"/>
      <c r="C925" s="51"/>
      <c r="D925" s="51"/>
      <c r="E925" s="51"/>
      <c r="F925" s="51"/>
      <c r="G925" s="51"/>
      <c r="H925" s="51"/>
      <c r="I925" s="61"/>
      <c r="J925" s="51"/>
      <c r="K925" s="51"/>
      <c r="L925" s="51"/>
      <c r="M925" s="51"/>
      <c r="N925" s="51"/>
      <c r="AO925" s="51"/>
      <c r="AP925" s="51"/>
    </row>
    <row r="926" spans="1:42" ht="15.75" customHeight="1" x14ac:dyDescent="0.35">
      <c r="A926" s="51"/>
      <c r="B926" s="51"/>
      <c r="C926" s="51"/>
      <c r="D926" s="51"/>
      <c r="E926" s="51"/>
      <c r="F926" s="51"/>
      <c r="G926" s="51"/>
      <c r="H926" s="51"/>
      <c r="I926" s="61"/>
      <c r="J926" s="51"/>
      <c r="K926" s="51"/>
      <c r="L926" s="51"/>
      <c r="M926" s="51"/>
      <c r="N926" s="51"/>
      <c r="AO926" s="51"/>
      <c r="AP926" s="51"/>
    </row>
    <row r="927" spans="1:42" ht="15.75" customHeight="1" x14ac:dyDescent="0.35">
      <c r="A927" s="51"/>
      <c r="B927" s="51"/>
      <c r="C927" s="51"/>
      <c r="D927" s="51"/>
      <c r="E927" s="51"/>
      <c r="F927" s="51"/>
      <c r="G927" s="51"/>
      <c r="H927" s="51"/>
      <c r="I927" s="61"/>
      <c r="J927" s="51"/>
      <c r="K927" s="51"/>
      <c r="L927" s="51"/>
      <c r="M927" s="51"/>
      <c r="N927" s="51"/>
      <c r="AO927" s="51"/>
      <c r="AP927" s="51"/>
    </row>
    <row r="928" spans="1:42" ht="15.75" customHeight="1" x14ac:dyDescent="0.35">
      <c r="A928" s="51"/>
      <c r="B928" s="51"/>
      <c r="C928" s="51"/>
      <c r="D928" s="51"/>
      <c r="E928" s="51"/>
      <c r="F928" s="51"/>
      <c r="G928" s="51"/>
      <c r="H928" s="51"/>
      <c r="I928" s="61"/>
      <c r="J928" s="51"/>
      <c r="K928" s="51"/>
      <c r="L928" s="51"/>
      <c r="M928" s="51"/>
      <c r="N928" s="51"/>
      <c r="AO928" s="51"/>
      <c r="AP928" s="51"/>
    </row>
    <row r="929" spans="1:42" ht="15.75" customHeight="1" x14ac:dyDescent="0.35">
      <c r="A929" s="51"/>
      <c r="B929" s="51"/>
      <c r="C929" s="51"/>
      <c r="D929" s="51"/>
      <c r="E929" s="51"/>
      <c r="F929" s="51"/>
      <c r="G929" s="51"/>
      <c r="H929" s="51"/>
      <c r="I929" s="61"/>
      <c r="J929" s="51"/>
      <c r="K929" s="51"/>
      <c r="L929" s="51"/>
      <c r="M929" s="51"/>
      <c r="N929" s="51"/>
      <c r="AO929" s="51"/>
      <c r="AP929" s="51"/>
    </row>
    <row r="930" spans="1:42" ht="15.75" customHeight="1" x14ac:dyDescent="0.35">
      <c r="A930" s="51"/>
      <c r="B930" s="51"/>
      <c r="C930" s="51"/>
      <c r="D930" s="51"/>
      <c r="E930" s="51"/>
      <c r="F930" s="51"/>
      <c r="G930" s="51"/>
      <c r="H930" s="51"/>
      <c r="I930" s="61"/>
      <c r="J930" s="51"/>
      <c r="K930" s="51"/>
      <c r="L930" s="51"/>
      <c r="M930" s="51"/>
      <c r="N930" s="51"/>
      <c r="AO930" s="51"/>
      <c r="AP930" s="51"/>
    </row>
    <row r="931" spans="1:42" ht="15.75" customHeight="1" x14ac:dyDescent="0.35">
      <c r="A931" s="51"/>
      <c r="B931" s="51"/>
      <c r="C931" s="51"/>
      <c r="D931" s="51"/>
      <c r="E931" s="51"/>
      <c r="F931" s="51"/>
      <c r="G931" s="51"/>
      <c r="H931" s="51"/>
      <c r="I931" s="61"/>
      <c r="J931" s="51"/>
      <c r="K931" s="51"/>
      <c r="L931" s="51"/>
      <c r="M931" s="51"/>
      <c r="N931" s="51"/>
      <c r="AO931" s="51"/>
      <c r="AP931" s="51"/>
    </row>
    <row r="932" spans="1:42" ht="15.75" customHeight="1" x14ac:dyDescent="0.35">
      <c r="A932" s="51"/>
      <c r="B932" s="51"/>
      <c r="C932" s="51"/>
      <c r="D932" s="51"/>
      <c r="E932" s="51"/>
      <c r="F932" s="51"/>
      <c r="G932" s="51"/>
      <c r="H932" s="51"/>
      <c r="I932" s="61"/>
      <c r="J932" s="51"/>
      <c r="K932" s="51"/>
      <c r="L932" s="51"/>
      <c r="M932" s="51"/>
      <c r="N932" s="51"/>
      <c r="AO932" s="51"/>
      <c r="AP932" s="51"/>
    </row>
    <row r="933" spans="1:42" ht="15.75" customHeight="1" x14ac:dyDescent="0.35">
      <c r="A933" s="51"/>
      <c r="B933" s="51"/>
      <c r="C933" s="51"/>
      <c r="D933" s="51"/>
      <c r="E933" s="51"/>
      <c r="F933" s="51"/>
      <c r="G933" s="51"/>
      <c r="H933" s="51"/>
      <c r="I933" s="61"/>
      <c r="J933" s="51"/>
      <c r="K933" s="51"/>
      <c r="L933" s="51"/>
      <c r="M933" s="51"/>
      <c r="N933" s="51"/>
      <c r="AO933" s="51"/>
      <c r="AP933" s="51"/>
    </row>
    <row r="934" spans="1:42" ht="15.75" customHeight="1" x14ac:dyDescent="0.35">
      <c r="A934" s="51"/>
      <c r="B934" s="51"/>
      <c r="C934" s="51"/>
      <c r="D934" s="51"/>
      <c r="E934" s="51"/>
      <c r="F934" s="51"/>
      <c r="G934" s="51"/>
      <c r="H934" s="51"/>
      <c r="I934" s="61"/>
      <c r="J934" s="51"/>
      <c r="K934" s="51"/>
      <c r="L934" s="51"/>
      <c r="M934" s="51"/>
      <c r="N934" s="51"/>
      <c r="AO934" s="51"/>
      <c r="AP934" s="51"/>
    </row>
    <row r="935" spans="1:42" ht="15.75" customHeight="1" x14ac:dyDescent="0.35">
      <c r="A935" s="51"/>
      <c r="B935" s="51"/>
      <c r="C935" s="51"/>
      <c r="D935" s="51"/>
      <c r="E935" s="51"/>
      <c r="F935" s="51"/>
      <c r="G935" s="51"/>
      <c r="H935" s="51"/>
      <c r="I935" s="61"/>
      <c r="J935" s="51"/>
      <c r="K935" s="51"/>
      <c r="L935" s="51"/>
      <c r="M935" s="51"/>
      <c r="N935" s="51"/>
      <c r="AO935" s="51"/>
      <c r="AP935" s="51"/>
    </row>
    <row r="936" spans="1:42" ht="15.75" customHeight="1" x14ac:dyDescent="0.35">
      <c r="A936" s="51"/>
      <c r="B936" s="51"/>
      <c r="C936" s="51"/>
      <c r="D936" s="51"/>
      <c r="E936" s="51"/>
      <c r="F936" s="51"/>
      <c r="G936" s="51"/>
      <c r="H936" s="51"/>
      <c r="I936" s="61"/>
      <c r="J936" s="51"/>
      <c r="K936" s="51"/>
      <c r="L936" s="51"/>
      <c r="M936" s="51"/>
      <c r="N936" s="51"/>
      <c r="AO936" s="51"/>
      <c r="AP936" s="51"/>
    </row>
    <row r="937" spans="1:42" ht="15.75" customHeight="1" x14ac:dyDescent="0.35">
      <c r="A937" s="51"/>
      <c r="B937" s="51"/>
      <c r="C937" s="51"/>
      <c r="D937" s="51"/>
      <c r="E937" s="51"/>
      <c r="F937" s="51"/>
      <c r="G937" s="51"/>
      <c r="H937" s="51"/>
      <c r="I937" s="61"/>
      <c r="J937" s="51"/>
      <c r="K937" s="51"/>
      <c r="L937" s="51"/>
      <c r="M937" s="51"/>
      <c r="N937" s="51"/>
      <c r="AO937" s="51"/>
      <c r="AP937" s="51"/>
    </row>
    <row r="938" spans="1:42" ht="15.75" customHeight="1" x14ac:dyDescent="0.35">
      <c r="A938" s="51"/>
      <c r="B938" s="51"/>
      <c r="C938" s="51"/>
      <c r="D938" s="51"/>
      <c r="E938" s="51"/>
      <c r="F938" s="51"/>
      <c r="G938" s="51"/>
      <c r="H938" s="51"/>
      <c r="I938" s="61"/>
      <c r="J938" s="51"/>
      <c r="K938" s="51"/>
      <c r="L938" s="51"/>
      <c r="M938" s="51"/>
      <c r="N938" s="51"/>
      <c r="AO938" s="51"/>
      <c r="AP938" s="51"/>
    </row>
    <row r="939" spans="1:42" ht="15.75" customHeight="1" x14ac:dyDescent="0.35">
      <c r="A939" s="51"/>
      <c r="B939" s="51"/>
      <c r="C939" s="51"/>
      <c r="D939" s="51"/>
      <c r="E939" s="51"/>
      <c r="F939" s="51"/>
      <c r="G939" s="51"/>
      <c r="H939" s="51"/>
      <c r="I939" s="61"/>
      <c r="J939" s="51"/>
      <c r="K939" s="51"/>
      <c r="L939" s="51"/>
      <c r="M939" s="51"/>
      <c r="N939" s="51"/>
      <c r="AO939" s="51"/>
      <c r="AP939" s="51"/>
    </row>
    <row r="940" spans="1:42" ht="15.75" customHeight="1" x14ac:dyDescent="0.35">
      <c r="A940" s="51"/>
      <c r="B940" s="51"/>
      <c r="C940" s="51"/>
      <c r="D940" s="51"/>
      <c r="E940" s="51"/>
      <c r="F940" s="51"/>
      <c r="G940" s="51"/>
      <c r="H940" s="51"/>
      <c r="I940" s="61"/>
      <c r="J940" s="51"/>
      <c r="K940" s="51"/>
      <c r="L940" s="51"/>
      <c r="M940" s="51"/>
      <c r="N940" s="51"/>
      <c r="AO940" s="51"/>
      <c r="AP940" s="51"/>
    </row>
    <row r="941" spans="1:42" ht="15.75" customHeight="1" x14ac:dyDescent="0.35">
      <c r="A941" s="51"/>
      <c r="B941" s="51"/>
      <c r="C941" s="51"/>
      <c r="D941" s="51"/>
      <c r="E941" s="51"/>
      <c r="F941" s="51"/>
      <c r="G941" s="51"/>
      <c r="H941" s="51"/>
      <c r="I941" s="61"/>
      <c r="J941" s="51"/>
      <c r="K941" s="51"/>
      <c r="L941" s="51"/>
      <c r="M941" s="51"/>
      <c r="N941" s="51"/>
      <c r="AO941" s="51"/>
      <c r="AP941" s="51"/>
    </row>
    <row r="942" spans="1:42" ht="15.75" customHeight="1" x14ac:dyDescent="0.35">
      <c r="A942" s="51"/>
      <c r="B942" s="51"/>
      <c r="C942" s="51"/>
      <c r="D942" s="51"/>
      <c r="E942" s="51"/>
      <c r="F942" s="51"/>
      <c r="G942" s="51"/>
      <c r="H942" s="51"/>
      <c r="I942" s="61"/>
      <c r="J942" s="51"/>
      <c r="K942" s="51"/>
      <c r="L942" s="51"/>
      <c r="M942" s="51"/>
      <c r="N942" s="51"/>
      <c r="AO942" s="51"/>
      <c r="AP942" s="51"/>
    </row>
    <row r="943" spans="1:42" ht="15.75" customHeight="1" x14ac:dyDescent="0.35">
      <c r="A943" s="51"/>
      <c r="B943" s="51"/>
      <c r="C943" s="51"/>
      <c r="D943" s="51"/>
      <c r="E943" s="51"/>
      <c r="F943" s="51"/>
      <c r="G943" s="51"/>
      <c r="H943" s="51"/>
      <c r="I943" s="61"/>
      <c r="J943" s="51"/>
      <c r="K943" s="51"/>
      <c r="L943" s="51"/>
      <c r="M943" s="51"/>
      <c r="N943" s="51"/>
      <c r="AO943" s="51"/>
      <c r="AP943" s="51"/>
    </row>
    <row r="944" spans="1:42" ht="15.75" customHeight="1" x14ac:dyDescent="0.35">
      <c r="A944" s="51"/>
      <c r="B944" s="51"/>
      <c r="C944" s="51"/>
      <c r="D944" s="51"/>
      <c r="E944" s="51"/>
      <c r="F944" s="51"/>
      <c r="G944" s="51"/>
      <c r="H944" s="51"/>
      <c r="I944" s="61"/>
      <c r="J944" s="51"/>
      <c r="K944" s="51"/>
      <c r="L944" s="51"/>
      <c r="M944" s="51"/>
      <c r="N944" s="51"/>
      <c r="AO944" s="51"/>
      <c r="AP944" s="51"/>
    </row>
    <row r="945" spans="1:42" ht="15.75" customHeight="1" x14ac:dyDescent="0.35">
      <c r="A945" s="51"/>
      <c r="B945" s="51"/>
      <c r="C945" s="51"/>
      <c r="D945" s="51"/>
      <c r="E945" s="51"/>
      <c r="F945" s="51"/>
      <c r="G945" s="51"/>
      <c r="H945" s="51"/>
      <c r="I945" s="61"/>
      <c r="J945" s="51"/>
      <c r="K945" s="51"/>
      <c r="L945" s="51"/>
      <c r="M945" s="51"/>
      <c r="N945" s="51"/>
      <c r="AO945" s="51"/>
      <c r="AP945" s="51"/>
    </row>
    <row r="946" spans="1:42" ht="15.75" customHeight="1" x14ac:dyDescent="0.35">
      <c r="A946" s="51"/>
      <c r="B946" s="51"/>
      <c r="C946" s="51"/>
      <c r="D946" s="51"/>
      <c r="E946" s="51"/>
      <c r="F946" s="51"/>
      <c r="G946" s="51"/>
      <c r="H946" s="51"/>
      <c r="I946" s="61"/>
      <c r="J946" s="51"/>
      <c r="K946" s="51"/>
      <c r="L946" s="51"/>
      <c r="M946" s="51"/>
      <c r="N946" s="51"/>
      <c r="AO946" s="51"/>
      <c r="AP946" s="51"/>
    </row>
    <row r="947" spans="1:42" ht="15.75" customHeight="1" x14ac:dyDescent="0.35">
      <c r="A947" s="51"/>
      <c r="B947" s="51"/>
      <c r="C947" s="51"/>
      <c r="D947" s="51"/>
      <c r="E947" s="51"/>
      <c r="F947" s="51"/>
      <c r="G947" s="51"/>
      <c r="H947" s="51"/>
      <c r="I947" s="61"/>
      <c r="J947" s="51"/>
      <c r="K947" s="51"/>
      <c r="L947" s="51"/>
      <c r="M947" s="51"/>
      <c r="N947" s="51"/>
      <c r="AO947" s="51"/>
      <c r="AP947" s="51"/>
    </row>
    <row r="948" spans="1:42" ht="15.75" customHeight="1" x14ac:dyDescent="0.35">
      <c r="A948" s="51"/>
      <c r="B948" s="51"/>
      <c r="C948" s="51"/>
      <c r="D948" s="51"/>
      <c r="E948" s="51"/>
      <c r="F948" s="51"/>
      <c r="G948" s="51"/>
      <c r="H948" s="51"/>
      <c r="I948" s="61"/>
      <c r="J948" s="51"/>
      <c r="K948" s="51"/>
      <c r="L948" s="51"/>
      <c r="M948" s="51"/>
      <c r="N948" s="51"/>
      <c r="AO948" s="51"/>
      <c r="AP948" s="51"/>
    </row>
    <row r="949" spans="1:42" ht="15.75" customHeight="1" x14ac:dyDescent="0.35">
      <c r="A949" s="51"/>
      <c r="B949" s="51"/>
      <c r="C949" s="51"/>
      <c r="D949" s="51"/>
      <c r="E949" s="51"/>
      <c r="F949" s="51"/>
      <c r="G949" s="51"/>
      <c r="H949" s="51"/>
      <c r="I949" s="61"/>
      <c r="J949" s="51"/>
      <c r="K949" s="51"/>
      <c r="L949" s="51"/>
      <c r="M949" s="51"/>
      <c r="N949" s="51"/>
      <c r="AO949" s="51"/>
      <c r="AP949" s="51"/>
    </row>
    <row r="950" spans="1:42" ht="15.75" customHeight="1" x14ac:dyDescent="0.35">
      <c r="A950" s="51"/>
      <c r="B950" s="51"/>
      <c r="C950" s="51"/>
      <c r="D950" s="51"/>
      <c r="E950" s="51"/>
      <c r="F950" s="51"/>
      <c r="G950" s="51"/>
      <c r="H950" s="51"/>
      <c r="I950" s="61"/>
      <c r="J950" s="51"/>
      <c r="K950" s="51"/>
      <c r="L950" s="51"/>
      <c r="M950" s="51"/>
      <c r="N950" s="51"/>
      <c r="AO950" s="51"/>
      <c r="AP950" s="51"/>
    </row>
    <row r="951" spans="1:42" ht="15.75" customHeight="1" x14ac:dyDescent="0.35">
      <c r="A951" s="51"/>
      <c r="B951" s="51"/>
      <c r="C951" s="51"/>
      <c r="D951" s="51"/>
      <c r="E951" s="51"/>
      <c r="F951" s="51"/>
      <c r="G951" s="51"/>
      <c r="H951" s="51"/>
      <c r="I951" s="61"/>
      <c r="J951" s="51"/>
      <c r="K951" s="51"/>
      <c r="L951" s="51"/>
      <c r="M951" s="51"/>
      <c r="N951" s="51"/>
      <c r="AO951" s="51"/>
      <c r="AP951" s="51"/>
    </row>
    <row r="952" spans="1:42" ht="15.75" customHeight="1" x14ac:dyDescent="0.35">
      <c r="A952" s="51"/>
      <c r="B952" s="51"/>
      <c r="C952" s="51"/>
      <c r="D952" s="51"/>
      <c r="E952" s="51"/>
      <c r="F952" s="51"/>
      <c r="G952" s="51"/>
      <c r="H952" s="51"/>
      <c r="I952" s="61"/>
      <c r="J952" s="51"/>
      <c r="K952" s="51"/>
      <c r="L952" s="51"/>
      <c r="M952" s="51"/>
      <c r="N952" s="51"/>
      <c r="AO952" s="51"/>
      <c r="AP952" s="51"/>
    </row>
    <row r="953" spans="1:42" ht="15.75" customHeight="1" x14ac:dyDescent="0.35">
      <c r="A953" s="51"/>
      <c r="B953" s="51"/>
      <c r="C953" s="51"/>
      <c r="D953" s="51"/>
      <c r="E953" s="51"/>
      <c r="F953" s="51"/>
      <c r="G953" s="51"/>
      <c r="H953" s="51"/>
      <c r="I953" s="61"/>
      <c r="J953" s="51"/>
      <c r="K953" s="51"/>
      <c r="L953" s="51"/>
      <c r="M953" s="51"/>
      <c r="N953" s="51"/>
      <c r="AO953" s="51"/>
      <c r="AP953" s="51"/>
    </row>
    <row r="954" spans="1:42" ht="15.75" customHeight="1" x14ac:dyDescent="0.35">
      <c r="A954" s="51"/>
      <c r="B954" s="51"/>
      <c r="C954" s="51"/>
      <c r="D954" s="51"/>
      <c r="E954" s="51"/>
      <c r="F954" s="51"/>
      <c r="G954" s="51"/>
      <c r="H954" s="51"/>
      <c r="I954" s="61"/>
      <c r="J954" s="51"/>
      <c r="K954" s="51"/>
      <c r="L954" s="51"/>
      <c r="M954" s="51"/>
      <c r="N954" s="51"/>
      <c r="AO954" s="51"/>
      <c r="AP954" s="51"/>
    </row>
    <row r="955" spans="1:42" ht="15.75" customHeight="1" x14ac:dyDescent="0.35">
      <c r="A955" s="51"/>
      <c r="B955" s="51"/>
      <c r="C955" s="51"/>
      <c r="D955" s="51"/>
      <c r="E955" s="51"/>
      <c r="F955" s="51"/>
      <c r="G955" s="51"/>
      <c r="H955" s="51"/>
      <c r="I955" s="61"/>
      <c r="J955" s="51"/>
      <c r="K955" s="51"/>
      <c r="L955" s="51"/>
      <c r="M955" s="51"/>
      <c r="N955" s="51"/>
      <c r="AO955" s="51"/>
      <c r="AP955" s="51"/>
    </row>
    <row r="956" spans="1:42" ht="15.75" customHeight="1" x14ac:dyDescent="0.35">
      <c r="A956" s="51"/>
      <c r="B956" s="51"/>
      <c r="C956" s="51"/>
      <c r="D956" s="51"/>
      <c r="E956" s="51"/>
      <c r="F956" s="51"/>
      <c r="G956" s="51"/>
      <c r="H956" s="51"/>
      <c r="I956" s="61"/>
      <c r="J956" s="51"/>
      <c r="K956" s="51"/>
      <c r="L956" s="51"/>
      <c r="M956" s="51"/>
      <c r="N956" s="51"/>
      <c r="AO956" s="51"/>
      <c r="AP956" s="51"/>
    </row>
    <row r="957" spans="1:42" ht="15.75" customHeight="1" x14ac:dyDescent="0.35">
      <c r="A957" s="51"/>
      <c r="B957" s="51"/>
      <c r="C957" s="51"/>
      <c r="D957" s="51"/>
      <c r="E957" s="51"/>
      <c r="F957" s="51"/>
      <c r="G957" s="51"/>
      <c r="H957" s="51"/>
      <c r="I957" s="61"/>
      <c r="J957" s="51"/>
      <c r="K957" s="51"/>
      <c r="L957" s="51"/>
      <c r="M957" s="51"/>
      <c r="N957" s="51"/>
      <c r="AO957" s="51"/>
      <c r="AP957" s="51"/>
    </row>
    <row r="958" spans="1:42" ht="15.75" customHeight="1" x14ac:dyDescent="0.35">
      <c r="A958" s="51"/>
      <c r="B958" s="51"/>
      <c r="C958" s="51"/>
      <c r="D958" s="51"/>
      <c r="E958" s="51"/>
      <c r="F958" s="51"/>
      <c r="G958" s="51"/>
      <c r="H958" s="51"/>
      <c r="I958" s="61"/>
      <c r="J958" s="51"/>
      <c r="K958" s="51"/>
      <c r="L958" s="51"/>
      <c r="M958" s="51"/>
      <c r="N958" s="51"/>
      <c r="AO958" s="51"/>
      <c r="AP958" s="51"/>
    </row>
    <row r="959" spans="1:42" ht="15.75" customHeight="1" x14ac:dyDescent="0.35">
      <c r="A959" s="51"/>
      <c r="B959" s="51"/>
      <c r="C959" s="51"/>
      <c r="D959" s="51"/>
      <c r="E959" s="51"/>
      <c r="F959" s="51"/>
      <c r="G959" s="51"/>
      <c r="H959" s="51"/>
      <c r="I959" s="61"/>
      <c r="J959" s="51"/>
      <c r="K959" s="51"/>
      <c r="L959" s="51"/>
      <c r="M959" s="51"/>
      <c r="N959" s="51"/>
      <c r="AO959" s="51"/>
      <c r="AP959" s="51"/>
    </row>
    <row r="960" spans="1:42" ht="15.75" customHeight="1" x14ac:dyDescent="0.35">
      <c r="A960" s="51"/>
      <c r="B960" s="51"/>
      <c r="C960" s="51"/>
      <c r="D960" s="51"/>
      <c r="E960" s="51"/>
      <c r="F960" s="51"/>
      <c r="G960" s="51"/>
      <c r="H960" s="51"/>
      <c r="I960" s="61"/>
      <c r="J960" s="51"/>
      <c r="K960" s="51"/>
      <c r="L960" s="51"/>
      <c r="M960" s="51"/>
      <c r="N960" s="51"/>
      <c r="AO960" s="51"/>
      <c r="AP960" s="51"/>
    </row>
    <row r="961" spans="1:42" ht="15.75" customHeight="1" x14ac:dyDescent="0.35">
      <c r="A961" s="51"/>
      <c r="B961" s="51"/>
      <c r="C961" s="51"/>
      <c r="D961" s="51"/>
      <c r="E961" s="51"/>
      <c r="F961" s="51"/>
      <c r="G961" s="51"/>
      <c r="H961" s="51"/>
      <c r="I961" s="61"/>
      <c r="J961" s="51"/>
      <c r="K961" s="51"/>
      <c r="L961" s="51"/>
      <c r="M961" s="51"/>
      <c r="N961" s="51"/>
      <c r="AO961" s="51"/>
      <c r="AP961" s="51"/>
    </row>
    <row r="962" spans="1:42" ht="15.75" customHeight="1" x14ac:dyDescent="0.35">
      <c r="A962" s="51"/>
      <c r="B962" s="51"/>
      <c r="C962" s="51"/>
      <c r="D962" s="51"/>
      <c r="E962" s="51"/>
      <c r="F962" s="51"/>
      <c r="G962" s="51"/>
      <c r="H962" s="51"/>
      <c r="I962" s="61"/>
      <c r="J962" s="51"/>
      <c r="K962" s="51"/>
      <c r="L962" s="51"/>
      <c r="M962" s="51"/>
      <c r="N962" s="51"/>
      <c r="AO962" s="51"/>
      <c r="AP962" s="51"/>
    </row>
    <row r="963" spans="1:42" ht="15.75" customHeight="1" x14ac:dyDescent="0.35">
      <c r="A963" s="51"/>
      <c r="B963" s="51"/>
      <c r="C963" s="51"/>
      <c r="D963" s="51"/>
      <c r="E963" s="51"/>
      <c r="F963" s="51"/>
      <c r="G963" s="51"/>
      <c r="H963" s="51"/>
      <c r="I963" s="61"/>
      <c r="J963" s="51"/>
      <c r="K963" s="51"/>
      <c r="L963" s="51"/>
      <c r="M963" s="51"/>
      <c r="N963" s="51"/>
      <c r="AO963" s="51"/>
      <c r="AP963" s="51"/>
    </row>
    <row r="964" spans="1:42" ht="15.75" customHeight="1" x14ac:dyDescent="0.35">
      <c r="A964" s="51"/>
      <c r="B964" s="51"/>
      <c r="C964" s="51"/>
      <c r="D964" s="51"/>
      <c r="E964" s="51"/>
      <c r="F964" s="51"/>
      <c r="G964" s="51"/>
      <c r="H964" s="51"/>
      <c r="I964" s="61"/>
      <c r="J964" s="51"/>
      <c r="K964" s="51"/>
      <c r="L964" s="51"/>
      <c r="M964" s="51"/>
      <c r="N964" s="51"/>
      <c r="AO964" s="51"/>
      <c r="AP964" s="51"/>
    </row>
    <row r="965" spans="1:42" ht="15.75" customHeight="1" x14ac:dyDescent="0.35">
      <c r="A965" s="51"/>
      <c r="B965" s="51"/>
      <c r="C965" s="51"/>
      <c r="D965" s="51"/>
      <c r="E965" s="51"/>
      <c r="F965" s="51"/>
      <c r="G965" s="51"/>
      <c r="H965" s="51"/>
      <c r="I965" s="61"/>
      <c r="J965" s="51"/>
      <c r="K965" s="51"/>
      <c r="L965" s="51"/>
      <c r="M965" s="51"/>
      <c r="N965" s="51"/>
      <c r="AO965" s="51"/>
      <c r="AP965" s="51"/>
    </row>
    <row r="966" spans="1:42" ht="15.75" customHeight="1" x14ac:dyDescent="0.35">
      <c r="A966" s="51"/>
      <c r="B966" s="51"/>
      <c r="C966" s="51"/>
      <c r="D966" s="51"/>
      <c r="E966" s="51"/>
      <c r="F966" s="51"/>
      <c r="G966" s="51"/>
      <c r="H966" s="51"/>
      <c r="I966" s="61"/>
      <c r="J966" s="51"/>
      <c r="K966" s="51"/>
      <c r="L966" s="51"/>
      <c r="M966" s="51"/>
      <c r="N966" s="51"/>
      <c r="AO966" s="51"/>
      <c r="AP966" s="51"/>
    </row>
    <row r="967" spans="1:42" ht="15.75" customHeight="1" x14ac:dyDescent="0.35">
      <c r="A967" s="51"/>
      <c r="B967" s="51"/>
      <c r="C967" s="51"/>
      <c r="D967" s="51"/>
      <c r="E967" s="51"/>
      <c r="F967" s="51"/>
      <c r="G967" s="51"/>
      <c r="H967" s="51"/>
      <c r="I967" s="61"/>
      <c r="J967" s="51"/>
      <c r="K967" s="51"/>
      <c r="L967" s="51"/>
      <c r="M967" s="51"/>
      <c r="N967" s="51"/>
      <c r="AO967" s="51"/>
      <c r="AP967" s="51"/>
    </row>
    <row r="968" spans="1:42" ht="15.75" customHeight="1" x14ac:dyDescent="0.35">
      <c r="A968" s="51"/>
      <c r="B968" s="51"/>
      <c r="C968" s="51"/>
      <c r="D968" s="51"/>
      <c r="E968" s="51"/>
      <c r="F968" s="51"/>
      <c r="G968" s="51"/>
      <c r="H968" s="51"/>
      <c r="I968" s="61"/>
      <c r="J968" s="51"/>
      <c r="K968" s="51"/>
      <c r="L968" s="51"/>
      <c r="M968" s="51"/>
      <c r="N968" s="51"/>
      <c r="AO968" s="51"/>
      <c r="AP968" s="51"/>
    </row>
    <row r="969" spans="1:42" ht="15.75" customHeight="1" x14ac:dyDescent="0.35">
      <c r="A969" s="51"/>
      <c r="B969" s="51"/>
      <c r="C969" s="51"/>
      <c r="D969" s="51"/>
      <c r="E969" s="51"/>
      <c r="F969" s="51"/>
      <c r="G969" s="51"/>
      <c r="H969" s="51"/>
      <c r="I969" s="61"/>
      <c r="J969" s="51"/>
      <c r="K969" s="51"/>
      <c r="L969" s="51"/>
      <c r="M969" s="51"/>
      <c r="N969" s="51"/>
      <c r="AO969" s="51"/>
      <c r="AP969" s="51"/>
    </row>
    <row r="970" spans="1:42" ht="15.75" customHeight="1" x14ac:dyDescent="0.35">
      <c r="A970" s="51"/>
      <c r="B970" s="51"/>
      <c r="C970" s="51"/>
      <c r="D970" s="51"/>
      <c r="E970" s="51"/>
      <c r="F970" s="51"/>
      <c r="G970" s="51"/>
      <c r="H970" s="51"/>
      <c r="I970" s="61"/>
      <c r="J970" s="51"/>
      <c r="K970" s="51"/>
      <c r="L970" s="51"/>
      <c r="M970" s="51"/>
      <c r="N970" s="51"/>
      <c r="AO970" s="51"/>
      <c r="AP970" s="51"/>
    </row>
    <row r="971" spans="1:42" ht="15.75" customHeight="1" x14ac:dyDescent="0.35">
      <c r="A971" s="51"/>
      <c r="B971" s="51"/>
      <c r="C971" s="51"/>
      <c r="D971" s="51"/>
      <c r="E971" s="51"/>
      <c r="F971" s="51"/>
      <c r="G971" s="51"/>
      <c r="H971" s="51"/>
      <c r="I971" s="61"/>
      <c r="J971" s="51"/>
      <c r="K971" s="51"/>
      <c r="L971" s="51"/>
      <c r="M971" s="51"/>
      <c r="N971" s="51"/>
      <c r="AO971" s="51"/>
      <c r="AP971" s="51"/>
    </row>
    <row r="972" spans="1:42" ht="15.75" customHeight="1" x14ac:dyDescent="0.35">
      <c r="A972" s="51"/>
      <c r="B972" s="51"/>
      <c r="C972" s="51"/>
      <c r="D972" s="51"/>
      <c r="E972" s="51"/>
      <c r="F972" s="51"/>
      <c r="G972" s="51"/>
      <c r="H972" s="51"/>
      <c r="I972" s="61"/>
      <c r="J972" s="51"/>
      <c r="K972" s="51"/>
      <c r="L972" s="51"/>
      <c r="M972" s="51"/>
      <c r="N972" s="51"/>
      <c r="AO972" s="51"/>
      <c r="AP972" s="51"/>
    </row>
    <row r="973" spans="1:42" ht="15.75" customHeight="1" x14ac:dyDescent="0.35">
      <c r="A973" s="51"/>
      <c r="B973" s="51"/>
      <c r="C973" s="51"/>
      <c r="D973" s="51"/>
      <c r="E973" s="51"/>
      <c r="F973" s="51"/>
      <c r="G973" s="51"/>
      <c r="H973" s="51"/>
      <c r="I973" s="61"/>
      <c r="J973" s="51"/>
      <c r="K973" s="51"/>
      <c r="L973" s="51"/>
      <c r="M973" s="51"/>
      <c r="N973" s="51"/>
      <c r="AO973" s="51"/>
      <c r="AP973" s="51"/>
    </row>
    <row r="974" spans="1:42" ht="15.75" customHeight="1" x14ac:dyDescent="0.35">
      <c r="A974" s="51"/>
      <c r="B974" s="51"/>
      <c r="C974" s="51"/>
      <c r="D974" s="51"/>
      <c r="E974" s="51"/>
      <c r="F974" s="51"/>
      <c r="G974" s="51"/>
      <c r="H974" s="51"/>
      <c r="I974" s="61"/>
      <c r="J974" s="51"/>
      <c r="K974" s="51"/>
      <c r="L974" s="51"/>
      <c r="M974" s="51"/>
      <c r="N974" s="51"/>
      <c r="AO974" s="51"/>
      <c r="AP974" s="51"/>
    </row>
    <row r="975" spans="1:42" ht="15.75" customHeight="1" x14ac:dyDescent="0.35">
      <c r="A975" s="51"/>
      <c r="B975" s="51"/>
      <c r="C975" s="51"/>
      <c r="D975" s="51"/>
      <c r="E975" s="51"/>
      <c r="F975" s="51"/>
      <c r="G975" s="51"/>
      <c r="H975" s="51"/>
      <c r="I975" s="61"/>
      <c r="J975" s="51"/>
      <c r="K975" s="51"/>
      <c r="L975" s="51"/>
      <c r="M975" s="51"/>
      <c r="N975" s="51"/>
      <c r="AO975" s="51"/>
      <c r="AP975" s="51"/>
    </row>
    <row r="976" spans="1:42" ht="15.75" customHeight="1" x14ac:dyDescent="0.35">
      <c r="A976" s="51"/>
      <c r="B976" s="51"/>
      <c r="C976" s="51"/>
      <c r="D976" s="51"/>
      <c r="E976" s="51"/>
      <c r="F976" s="51"/>
      <c r="G976" s="51"/>
      <c r="H976" s="51"/>
      <c r="I976" s="61"/>
      <c r="J976" s="51"/>
      <c r="K976" s="51"/>
      <c r="L976" s="51"/>
      <c r="M976" s="51"/>
      <c r="N976" s="51"/>
      <c r="AO976" s="51"/>
      <c r="AP976" s="51"/>
    </row>
    <row r="977" spans="1:42" ht="15.75" customHeight="1" x14ac:dyDescent="0.35">
      <c r="A977" s="51"/>
      <c r="B977" s="51"/>
      <c r="C977" s="51"/>
      <c r="D977" s="51"/>
      <c r="E977" s="51"/>
      <c r="F977" s="51"/>
      <c r="G977" s="51"/>
      <c r="H977" s="51"/>
      <c r="I977" s="61"/>
      <c r="J977" s="51"/>
      <c r="K977" s="51"/>
      <c r="L977" s="51"/>
      <c r="M977" s="51"/>
      <c r="N977" s="51"/>
      <c r="AO977" s="51"/>
      <c r="AP977" s="51"/>
    </row>
    <row r="978" spans="1:42" ht="15.75" customHeight="1" x14ac:dyDescent="0.35">
      <c r="A978" s="51"/>
      <c r="B978" s="51"/>
      <c r="C978" s="51"/>
      <c r="D978" s="51"/>
      <c r="E978" s="51"/>
      <c r="F978" s="51"/>
      <c r="G978" s="51"/>
      <c r="H978" s="51"/>
      <c r="I978" s="61"/>
      <c r="J978" s="51"/>
      <c r="K978" s="51"/>
      <c r="L978" s="51"/>
      <c r="M978" s="51"/>
      <c r="N978" s="51"/>
      <c r="AO978" s="51"/>
      <c r="AP978" s="51"/>
    </row>
    <row r="979" spans="1:42" ht="15.75" customHeight="1" x14ac:dyDescent="0.35">
      <c r="A979" s="51"/>
      <c r="B979" s="51"/>
      <c r="C979" s="51"/>
      <c r="D979" s="51"/>
      <c r="E979" s="51"/>
      <c r="F979" s="51"/>
      <c r="G979" s="51"/>
      <c r="H979" s="51"/>
      <c r="I979" s="61"/>
      <c r="J979" s="51"/>
      <c r="K979" s="51"/>
      <c r="L979" s="51"/>
      <c r="M979" s="51"/>
      <c r="N979" s="51"/>
      <c r="AO979" s="51"/>
      <c r="AP979" s="51"/>
    </row>
    <row r="980" spans="1:42" ht="15.75" customHeight="1" x14ac:dyDescent="0.35">
      <c r="A980" s="51"/>
      <c r="B980" s="51"/>
      <c r="C980" s="51"/>
      <c r="D980" s="51"/>
      <c r="E980" s="51"/>
      <c r="F980" s="51"/>
      <c r="G980" s="51"/>
      <c r="H980" s="51"/>
      <c r="I980" s="61"/>
      <c r="J980" s="51"/>
      <c r="K980" s="51"/>
      <c r="L980" s="51"/>
      <c r="M980" s="51"/>
      <c r="N980" s="51"/>
      <c r="AO980" s="51"/>
      <c r="AP980" s="51"/>
    </row>
    <row r="981" spans="1:42" ht="15.75" customHeight="1" x14ac:dyDescent="0.35">
      <c r="A981" s="51"/>
      <c r="B981" s="51"/>
      <c r="C981" s="51"/>
      <c r="D981" s="51"/>
      <c r="E981" s="51"/>
      <c r="F981" s="51"/>
      <c r="G981" s="51"/>
      <c r="H981" s="51"/>
      <c r="I981" s="61"/>
      <c r="J981" s="51"/>
      <c r="K981" s="51"/>
      <c r="L981" s="51"/>
      <c r="M981" s="51"/>
      <c r="N981" s="51"/>
      <c r="AO981" s="51"/>
      <c r="AP981" s="51"/>
    </row>
    <row r="982" spans="1:42" ht="15.75" customHeight="1" x14ac:dyDescent="0.35">
      <c r="A982" s="51"/>
      <c r="B982" s="51"/>
      <c r="C982" s="51"/>
      <c r="D982" s="51"/>
      <c r="E982" s="51"/>
      <c r="F982" s="51"/>
      <c r="G982" s="51"/>
      <c r="H982" s="51"/>
      <c r="I982" s="61"/>
      <c r="J982" s="51"/>
      <c r="K982" s="51"/>
      <c r="L982" s="51"/>
      <c r="M982" s="51"/>
      <c r="N982" s="51"/>
      <c r="AO982" s="51"/>
      <c r="AP982" s="51"/>
    </row>
    <row r="983" spans="1:42" ht="15.75" customHeight="1" x14ac:dyDescent="0.35">
      <c r="A983" s="51"/>
      <c r="B983" s="51"/>
      <c r="C983" s="51"/>
      <c r="D983" s="51"/>
      <c r="E983" s="51"/>
      <c r="F983" s="51"/>
      <c r="G983" s="51"/>
      <c r="H983" s="51"/>
      <c r="I983" s="61"/>
      <c r="J983" s="51"/>
      <c r="K983" s="51"/>
      <c r="L983" s="51"/>
      <c r="M983" s="51"/>
      <c r="N983" s="51"/>
      <c r="AO983" s="51"/>
      <c r="AP983" s="51"/>
    </row>
    <row r="984" spans="1:42" ht="15.75" customHeight="1" x14ac:dyDescent="0.35">
      <c r="A984" s="51"/>
      <c r="B984" s="51"/>
      <c r="C984" s="51"/>
      <c r="D984" s="51"/>
      <c r="E984" s="51"/>
      <c r="F984" s="51"/>
      <c r="G984" s="51"/>
      <c r="H984" s="51"/>
      <c r="I984" s="61"/>
      <c r="J984" s="51"/>
      <c r="K984" s="51"/>
      <c r="L984" s="51"/>
      <c r="M984" s="51"/>
      <c r="N984" s="51"/>
      <c r="AO984" s="51"/>
      <c r="AP984" s="51"/>
    </row>
    <row r="985" spans="1:42" ht="15.75" customHeight="1" x14ac:dyDescent="0.35">
      <c r="A985" s="51"/>
      <c r="B985" s="51"/>
      <c r="C985" s="51"/>
      <c r="D985" s="51"/>
      <c r="E985" s="51"/>
      <c r="F985" s="51"/>
      <c r="G985" s="51"/>
      <c r="H985" s="51"/>
      <c r="I985" s="61"/>
      <c r="J985" s="51"/>
      <c r="K985" s="51"/>
      <c r="L985" s="51"/>
      <c r="M985" s="51"/>
      <c r="N985" s="51"/>
      <c r="AO985" s="51"/>
      <c r="AP985" s="51"/>
    </row>
    <row r="986" spans="1:42" ht="15.75" customHeight="1" x14ac:dyDescent="0.35">
      <c r="A986" s="51"/>
      <c r="B986" s="51"/>
      <c r="C986" s="51"/>
      <c r="D986" s="51"/>
      <c r="E986" s="51"/>
      <c r="F986" s="51"/>
      <c r="G986" s="51"/>
      <c r="H986" s="51"/>
      <c r="I986" s="61"/>
      <c r="J986" s="51"/>
      <c r="K986" s="51"/>
      <c r="L986" s="51"/>
      <c r="M986" s="51"/>
      <c r="N986" s="51"/>
      <c r="AO986" s="51"/>
      <c r="AP986" s="51"/>
    </row>
    <row r="987" spans="1:42" ht="15.75" customHeight="1" x14ac:dyDescent="0.35">
      <c r="A987" s="51"/>
      <c r="B987" s="51"/>
      <c r="C987" s="51"/>
      <c r="D987" s="51"/>
      <c r="E987" s="51"/>
      <c r="F987" s="51"/>
      <c r="G987" s="51"/>
      <c r="H987" s="51"/>
      <c r="I987" s="61"/>
      <c r="J987" s="51"/>
      <c r="K987" s="51"/>
      <c r="L987" s="51"/>
      <c r="M987" s="51"/>
      <c r="N987" s="51"/>
      <c r="AO987" s="51"/>
      <c r="AP987" s="51"/>
    </row>
    <row r="988" spans="1:42" ht="15.75" customHeight="1" x14ac:dyDescent="0.35">
      <c r="A988" s="51"/>
      <c r="B988" s="51"/>
      <c r="C988" s="51"/>
      <c r="D988" s="51"/>
      <c r="E988" s="51"/>
      <c r="F988" s="51"/>
      <c r="G988" s="51"/>
      <c r="H988" s="51"/>
      <c r="I988" s="61"/>
      <c r="J988" s="51"/>
      <c r="K988" s="51"/>
      <c r="L988" s="51"/>
      <c r="M988" s="51"/>
      <c r="N988" s="51"/>
      <c r="AO988" s="51"/>
      <c r="AP988" s="51"/>
    </row>
    <row r="989" spans="1:42" ht="15.75" customHeight="1" x14ac:dyDescent="0.35">
      <c r="A989" s="51"/>
      <c r="B989" s="51"/>
      <c r="C989" s="51"/>
      <c r="D989" s="51"/>
      <c r="E989" s="51"/>
      <c r="F989" s="51"/>
      <c r="G989" s="51"/>
      <c r="H989" s="51"/>
      <c r="I989" s="61"/>
      <c r="J989" s="51"/>
      <c r="K989" s="51"/>
      <c r="L989" s="51"/>
      <c r="M989" s="51"/>
      <c r="N989" s="51"/>
      <c r="AO989" s="51"/>
      <c r="AP989" s="51"/>
    </row>
    <row r="990" spans="1:42" ht="15.75" customHeight="1" x14ac:dyDescent="0.35">
      <c r="A990" s="51"/>
      <c r="B990" s="51"/>
      <c r="C990" s="51"/>
      <c r="D990" s="51"/>
      <c r="E990" s="51"/>
      <c r="F990" s="51"/>
      <c r="G990" s="51"/>
      <c r="H990" s="51"/>
      <c r="I990" s="61"/>
      <c r="J990" s="51"/>
      <c r="K990" s="51"/>
      <c r="L990" s="51"/>
      <c r="M990" s="51"/>
      <c r="N990" s="51"/>
      <c r="AO990" s="51"/>
      <c r="AP990" s="51"/>
    </row>
    <row r="991" spans="1:42" ht="15.75" customHeight="1" x14ac:dyDescent="0.35">
      <c r="A991" s="51"/>
      <c r="B991" s="51"/>
      <c r="C991" s="51"/>
      <c r="D991" s="51"/>
      <c r="E991" s="51"/>
      <c r="F991" s="51"/>
      <c r="G991" s="51"/>
      <c r="H991" s="51"/>
      <c r="I991" s="61"/>
      <c r="J991" s="51"/>
      <c r="K991" s="51"/>
      <c r="L991" s="51"/>
      <c r="M991" s="51"/>
      <c r="N991" s="51"/>
      <c r="AO991" s="51"/>
      <c r="AP991" s="51"/>
    </row>
    <row r="992" spans="1:42" ht="15.75" customHeight="1" x14ac:dyDescent="0.35">
      <c r="A992" s="51"/>
      <c r="B992" s="51"/>
      <c r="C992" s="51"/>
      <c r="D992" s="51"/>
      <c r="E992" s="51"/>
      <c r="F992" s="51"/>
      <c r="G992" s="51"/>
      <c r="H992" s="51"/>
      <c r="I992" s="61"/>
      <c r="J992" s="51"/>
      <c r="K992" s="51"/>
      <c r="L992" s="51"/>
      <c r="M992" s="51"/>
      <c r="N992" s="51"/>
      <c r="AO992" s="51"/>
      <c r="AP992" s="51"/>
    </row>
    <row r="993" spans="1:42" ht="15.75" customHeight="1" x14ac:dyDescent="0.35">
      <c r="A993" s="51"/>
      <c r="B993" s="51"/>
      <c r="C993" s="51"/>
      <c r="D993" s="51"/>
      <c r="E993" s="51"/>
      <c r="F993" s="51"/>
      <c r="G993" s="51"/>
      <c r="H993" s="51"/>
      <c r="I993" s="61"/>
      <c r="J993" s="51"/>
      <c r="K993" s="51"/>
      <c r="L993" s="51"/>
      <c r="M993" s="51"/>
      <c r="N993" s="51"/>
      <c r="AO993" s="51"/>
      <c r="AP993" s="51"/>
    </row>
    <row r="994" spans="1:42" ht="15.75" customHeight="1" x14ac:dyDescent="0.35">
      <c r="A994" s="51"/>
      <c r="B994" s="51"/>
      <c r="C994" s="51"/>
      <c r="D994" s="51"/>
      <c r="E994" s="51"/>
      <c r="F994" s="51"/>
      <c r="G994" s="51"/>
      <c r="H994" s="51"/>
      <c r="I994" s="61"/>
      <c r="J994" s="51"/>
      <c r="K994" s="51"/>
      <c r="L994" s="51"/>
      <c r="M994" s="51"/>
      <c r="N994" s="51"/>
      <c r="AO994" s="51"/>
      <c r="AP994" s="51"/>
    </row>
    <row r="995" spans="1:42" ht="15.75" customHeight="1" x14ac:dyDescent="0.35">
      <c r="A995" s="51"/>
      <c r="B995" s="51"/>
      <c r="C995" s="51"/>
      <c r="D995" s="51"/>
      <c r="E995" s="51"/>
      <c r="F995" s="51"/>
      <c r="G995" s="51"/>
      <c r="H995" s="51"/>
      <c r="I995" s="61"/>
      <c r="J995" s="51"/>
      <c r="K995" s="51"/>
      <c r="L995" s="51"/>
      <c r="M995" s="51"/>
      <c r="N995" s="51"/>
      <c r="AO995" s="51"/>
      <c r="AP995" s="51"/>
    </row>
    <row r="996" spans="1:42" ht="15.75" customHeight="1" x14ac:dyDescent="0.35">
      <c r="A996" s="51"/>
      <c r="B996" s="51"/>
      <c r="C996" s="51"/>
      <c r="D996" s="51"/>
      <c r="E996" s="51"/>
      <c r="F996" s="51"/>
      <c r="G996" s="51"/>
      <c r="H996" s="51"/>
      <c r="I996" s="61"/>
      <c r="J996" s="51"/>
      <c r="K996" s="51"/>
      <c r="L996" s="51"/>
      <c r="M996" s="51"/>
      <c r="N996" s="51"/>
      <c r="AO996" s="51"/>
      <c r="AP996" s="51"/>
    </row>
    <row r="997" spans="1:42" ht="15.75" customHeight="1" x14ac:dyDescent="0.35">
      <c r="A997" s="51"/>
      <c r="B997" s="51"/>
      <c r="C997" s="51"/>
      <c r="D997" s="51"/>
      <c r="E997" s="51"/>
      <c r="F997" s="51"/>
      <c r="G997" s="51"/>
      <c r="H997" s="51"/>
      <c r="I997" s="61"/>
      <c r="J997" s="51"/>
      <c r="K997" s="51"/>
      <c r="L997" s="51"/>
      <c r="M997" s="51"/>
      <c r="N997" s="51"/>
      <c r="AO997" s="51"/>
      <c r="AP997" s="51"/>
    </row>
    <row r="998" spans="1:42" ht="15.75" customHeight="1" x14ac:dyDescent="0.35">
      <c r="A998" s="51"/>
      <c r="B998" s="51"/>
      <c r="C998" s="51"/>
      <c r="D998" s="51"/>
      <c r="E998" s="51"/>
      <c r="F998" s="51"/>
      <c r="G998" s="51"/>
      <c r="H998" s="51"/>
      <c r="I998" s="61"/>
      <c r="J998" s="51"/>
      <c r="K998" s="51"/>
      <c r="L998" s="51"/>
      <c r="M998" s="51"/>
      <c r="N998" s="51"/>
      <c r="AO998" s="51"/>
      <c r="AP998" s="51"/>
    </row>
    <row r="999" spans="1:42" ht="15.75" customHeight="1" x14ac:dyDescent="0.35">
      <c r="A999" s="51"/>
      <c r="B999" s="51"/>
      <c r="C999" s="51"/>
      <c r="D999" s="51"/>
      <c r="E999" s="51"/>
      <c r="F999" s="51"/>
      <c r="G999" s="51"/>
      <c r="H999" s="51"/>
      <c r="I999" s="61"/>
      <c r="J999" s="51"/>
      <c r="K999" s="51"/>
      <c r="L999" s="51"/>
      <c r="M999" s="51"/>
      <c r="N999" s="51"/>
      <c r="AO999" s="51"/>
      <c r="AP999" s="51"/>
    </row>
    <row r="1000" spans="1:42" ht="15.75" customHeight="1" x14ac:dyDescent="0.35">
      <c r="A1000" s="51"/>
      <c r="B1000" s="51"/>
      <c r="C1000" s="51"/>
      <c r="D1000" s="51"/>
      <c r="E1000" s="51"/>
      <c r="F1000" s="51"/>
      <c r="G1000" s="51"/>
      <c r="H1000" s="51"/>
      <c r="I1000" s="61"/>
      <c r="J1000" s="51"/>
      <c r="K1000" s="51"/>
      <c r="L1000" s="51"/>
      <c r="M1000" s="51"/>
      <c r="N1000" s="51"/>
      <c r="AO1000" s="51"/>
      <c r="AP1000" s="51"/>
    </row>
    <row r="1001" spans="1:42" ht="15.75" customHeight="1" x14ac:dyDescent="0.35">
      <c r="A1001" s="51"/>
      <c r="B1001" s="51"/>
      <c r="C1001" s="51"/>
      <c r="D1001" s="51"/>
      <c r="E1001" s="51"/>
      <c r="F1001" s="51"/>
      <c r="G1001" s="51"/>
      <c r="H1001" s="51"/>
      <c r="I1001" s="61"/>
      <c r="J1001" s="51"/>
      <c r="K1001" s="51"/>
      <c r="L1001" s="51"/>
      <c r="M1001" s="51"/>
      <c r="N1001" s="51"/>
      <c r="AO1001" s="51"/>
      <c r="AP1001" s="51"/>
    </row>
    <row r="1002" spans="1:42" ht="15.75" customHeight="1" x14ac:dyDescent="0.35">
      <c r="A1002" s="51"/>
      <c r="B1002" s="51"/>
      <c r="C1002" s="51"/>
      <c r="D1002" s="51"/>
      <c r="E1002" s="51"/>
      <c r="F1002" s="51"/>
      <c r="G1002" s="51"/>
      <c r="H1002" s="51"/>
      <c r="I1002" s="61"/>
      <c r="J1002" s="51"/>
      <c r="K1002" s="51"/>
      <c r="L1002" s="51"/>
      <c r="M1002" s="51"/>
      <c r="N1002" s="51"/>
      <c r="AO1002" s="51"/>
      <c r="AP1002" s="51"/>
    </row>
    <row r="1003" spans="1:42" ht="15.75" customHeight="1" x14ac:dyDescent="0.35">
      <c r="A1003" s="51"/>
      <c r="B1003" s="51"/>
      <c r="C1003" s="51"/>
      <c r="D1003" s="51"/>
      <c r="E1003" s="51"/>
      <c r="F1003" s="51"/>
      <c r="G1003" s="51"/>
      <c r="H1003" s="51"/>
      <c r="I1003" s="61"/>
      <c r="J1003" s="51"/>
      <c r="K1003" s="51"/>
      <c r="L1003" s="51"/>
      <c r="M1003" s="51"/>
      <c r="N1003" s="51"/>
      <c r="AO1003" s="51"/>
      <c r="AP1003" s="51"/>
    </row>
    <row r="1004" spans="1:42" ht="15.75" customHeight="1" x14ac:dyDescent="0.35">
      <c r="A1004" s="51"/>
      <c r="B1004" s="51"/>
      <c r="C1004" s="51"/>
      <c r="D1004" s="51"/>
      <c r="E1004" s="51"/>
      <c r="F1004" s="51"/>
      <c r="G1004" s="51"/>
      <c r="H1004" s="51"/>
      <c r="I1004" s="61"/>
      <c r="J1004" s="51"/>
      <c r="K1004" s="51"/>
      <c r="L1004" s="51"/>
      <c r="M1004" s="51"/>
      <c r="N1004" s="51"/>
      <c r="AO1004" s="51"/>
      <c r="AP1004" s="51"/>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170B0-4034-406C-9013-823B9C895ECC}">
  <sheetPr>
    <tabColor theme="8" tint="0.39997558519241921"/>
  </sheetPr>
  <dimension ref="A1:AH112"/>
  <sheetViews>
    <sheetView topLeftCell="A74" workbookViewId="0">
      <selection activeCell="B109" sqref="B109"/>
    </sheetView>
  </sheetViews>
  <sheetFormatPr defaultRowHeight="14.5" x14ac:dyDescent="0.35"/>
  <cols>
    <col min="1" max="1" width="13.90625" bestFit="1" customWidth="1"/>
    <col min="2" max="2" width="25.08984375" bestFit="1" customWidth="1"/>
    <col min="3" max="3" width="41" bestFit="1" customWidth="1"/>
    <col min="4" max="4" width="19.7265625" customWidth="1"/>
    <col min="6" max="6" width="11.81640625" bestFit="1" customWidth="1"/>
    <col min="10" max="10" width="12.90625" customWidth="1"/>
    <col min="11" max="11" width="18.1796875" customWidth="1"/>
    <col min="12" max="12" width="11.81640625" bestFit="1" customWidth="1"/>
  </cols>
  <sheetData>
    <row r="1" spans="1:34" x14ac:dyDescent="0.35">
      <c r="A1" t="s">
        <v>1175</v>
      </c>
    </row>
    <row r="3" spans="1:34" ht="18.5" x14ac:dyDescent="0.45">
      <c r="A3" s="156" t="s">
        <v>1176</v>
      </c>
      <c r="B3" s="156" t="s">
        <v>1177</v>
      </c>
    </row>
    <row r="4" spans="1:34" ht="18.5" x14ac:dyDescent="0.45">
      <c r="A4" s="156" t="s">
        <v>1178</v>
      </c>
      <c r="B4" s="156" t="s">
        <v>1179</v>
      </c>
    </row>
    <row r="5" spans="1:34" x14ac:dyDescent="0.35">
      <c r="A5" s="151" t="s">
        <v>1168</v>
      </c>
      <c r="B5" s="151" t="s">
        <v>1169</v>
      </c>
      <c r="C5" s="151">
        <v>2015</v>
      </c>
      <c r="D5" s="151">
        <v>2016</v>
      </c>
      <c r="E5" s="151">
        <v>2017</v>
      </c>
      <c r="F5" s="151">
        <v>2018</v>
      </c>
      <c r="G5" s="151">
        <v>2019</v>
      </c>
      <c r="H5" s="153">
        <v>2020</v>
      </c>
      <c r="I5" s="151">
        <v>2021</v>
      </c>
      <c r="J5" s="151">
        <v>2022</v>
      </c>
      <c r="K5" s="151">
        <v>2023</v>
      </c>
      <c r="L5" s="151">
        <v>2024</v>
      </c>
      <c r="M5" s="151">
        <v>2025</v>
      </c>
      <c r="N5" s="151">
        <v>2026</v>
      </c>
      <c r="O5" s="151">
        <v>2027</v>
      </c>
      <c r="P5" s="151">
        <v>2028</v>
      </c>
      <c r="Q5" s="151">
        <v>2029</v>
      </c>
      <c r="R5" s="151">
        <v>2030</v>
      </c>
      <c r="S5" s="151">
        <v>2031</v>
      </c>
      <c r="T5" s="151">
        <v>2032</v>
      </c>
      <c r="U5" s="151">
        <v>2033</v>
      </c>
      <c r="V5" s="151">
        <v>2034</v>
      </c>
      <c r="W5" s="151">
        <v>2035</v>
      </c>
      <c r="X5" s="151">
        <v>2036</v>
      </c>
      <c r="Y5" s="151">
        <v>2037</v>
      </c>
      <c r="Z5" s="151">
        <v>2038</v>
      </c>
      <c r="AA5" s="151">
        <v>2039</v>
      </c>
      <c r="AB5" s="151">
        <v>2040</v>
      </c>
      <c r="AC5" s="151">
        <v>2041</v>
      </c>
      <c r="AD5" s="151">
        <v>2042</v>
      </c>
      <c r="AE5" s="151">
        <v>2043</v>
      </c>
      <c r="AF5" s="151">
        <v>2044</v>
      </c>
      <c r="AG5" s="151">
        <v>2045</v>
      </c>
    </row>
    <row r="6" spans="1:34" x14ac:dyDescent="0.35">
      <c r="A6" s="225" t="s">
        <v>1170</v>
      </c>
      <c r="B6" s="151" t="s">
        <v>88</v>
      </c>
      <c r="C6">
        <v>33.039236758958332</v>
      </c>
      <c r="D6">
        <v>32.646044736695757</v>
      </c>
      <c r="E6">
        <v>32.361175799045327</v>
      </c>
      <c r="F6">
        <v>32.4234067976302</v>
      </c>
      <c r="G6">
        <v>32.362901535464673</v>
      </c>
      <c r="H6">
        <v>32.300907842431727</v>
      </c>
      <c r="I6">
        <v>32.240207189681918</v>
      </c>
      <c r="J6">
        <v>32.17978861710273</v>
      </c>
      <c r="K6">
        <v>30.906259014585601</v>
      </c>
      <c r="L6">
        <v>29.632619801374091</v>
      </c>
      <c r="M6">
        <v>28.358049399183791</v>
      </c>
      <c r="N6">
        <v>28.123660165666362</v>
      </c>
      <c r="O6">
        <v>27.889387180068191</v>
      </c>
      <c r="P6">
        <v>27.655228898960811</v>
      </c>
      <c r="Q6">
        <v>27.42269951430276</v>
      </c>
      <c r="R6">
        <v>27.19924052287725</v>
      </c>
      <c r="S6">
        <v>27.15405628609761</v>
      </c>
      <c r="T6">
        <v>27.109224785767498</v>
      </c>
      <c r="U6">
        <v>27.06457093466301</v>
      </c>
      <c r="V6">
        <v>27.01991521198493</v>
      </c>
      <c r="W6">
        <v>26.975239104522061</v>
      </c>
      <c r="X6">
        <v>26.930651877010241</v>
      </c>
      <c r="Y6">
        <v>26.885995848194838</v>
      </c>
      <c r="Z6">
        <v>26.841491578535379</v>
      </c>
      <c r="AA6">
        <v>26.796965257889809</v>
      </c>
      <c r="AB6">
        <v>26.752413927189441</v>
      </c>
      <c r="AC6">
        <v>26.707595309105951</v>
      </c>
      <c r="AD6">
        <v>26.66278371525021</v>
      </c>
      <c r="AE6">
        <v>26.61810396725317</v>
      </c>
      <c r="AF6">
        <v>26.573643272505631</v>
      </c>
      <c r="AG6">
        <v>26.530151530704689</v>
      </c>
    </row>
    <row r="7" spans="1:34" x14ac:dyDescent="0.35">
      <c r="A7" s="225"/>
      <c r="B7" s="151" t="s">
        <v>331</v>
      </c>
      <c r="C7">
        <v>86.452767295096251</v>
      </c>
      <c r="D7">
        <v>70.021274147473378</v>
      </c>
      <c r="E7">
        <v>63.515187257967213</v>
      </c>
      <c r="F7">
        <v>64.51118674707368</v>
      </c>
      <c r="G7">
        <v>60.211207920833623</v>
      </c>
      <c r="H7">
        <v>56.9207447203664</v>
      </c>
      <c r="I7">
        <v>53.80148009025411</v>
      </c>
      <c r="J7">
        <v>50.699746485292373</v>
      </c>
      <c r="K7">
        <v>47.558444925058403</v>
      </c>
      <c r="L7">
        <v>47.762840139052543</v>
      </c>
      <c r="M7">
        <v>47.962112734767601</v>
      </c>
      <c r="N7">
        <v>46.543722156528403</v>
      </c>
      <c r="O7">
        <v>45.11972251721636</v>
      </c>
      <c r="P7">
        <v>43.698539833486478</v>
      </c>
      <c r="Q7">
        <v>41.239282986552617</v>
      </c>
      <c r="R7">
        <v>38.784549006249406</v>
      </c>
      <c r="S7">
        <v>38.769199499836859</v>
      </c>
      <c r="T7">
        <v>38.753334478746247</v>
      </c>
      <c r="U7">
        <v>38.73799951522836</v>
      </c>
      <c r="V7">
        <v>38.725044300255647</v>
      </c>
      <c r="W7">
        <v>38.715905109859683</v>
      </c>
      <c r="X7">
        <v>38.705517622245281</v>
      </c>
      <c r="Y7">
        <v>38.695658596523252</v>
      </c>
      <c r="Z7">
        <v>38.68749566223515</v>
      </c>
      <c r="AA7">
        <v>38.681179617051853</v>
      </c>
      <c r="AB7">
        <v>38.674397706123081</v>
      </c>
      <c r="AC7">
        <v>38.67107657208782</v>
      </c>
      <c r="AD7">
        <v>38.668032691794011</v>
      </c>
      <c r="AE7">
        <v>38.664876163454487</v>
      </c>
      <c r="AF7">
        <v>38.661635675125318</v>
      </c>
      <c r="AG7">
        <v>38.659102483844812</v>
      </c>
    </row>
    <row r="8" spans="1:34" x14ac:dyDescent="0.35">
      <c r="A8" s="225"/>
      <c r="B8" s="151" t="s">
        <v>1171</v>
      </c>
      <c r="C8">
        <v>20.25</v>
      </c>
      <c r="D8">
        <v>20.25</v>
      </c>
      <c r="E8">
        <v>20.25</v>
      </c>
      <c r="F8">
        <v>20.25</v>
      </c>
      <c r="G8">
        <v>20.25</v>
      </c>
      <c r="H8">
        <v>20.25</v>
      </c>
      <c r="I8">
        <v>20.25</v>
      </c>
      <c r="J8">
        <v>20.25</v>
      </c>
      <c r="K8">
        <v>18.63</v>
      </c>
      <c r="L8">
        <v>17.010000000000002</v>
      </c>
      <c r="M8">
        <v>15.39</v>
      </c>
      <c r="N8">
        <v>14.742000000000001</v>
      </c>
      <c r="O8">
        <v>14.093999999999999</v>
      </c>
      <c r="P8">
        <v>13.446</v>
      </c>
      <c r="Q8">
        <v>12.798</v>
      </c>
      <c r="R8">
        <v>12.15</v>
      </c>
      <c r="S8">
        <v>12.028499999999999</v>
      </c>
      <c r="T8">
        <v>11.907</v>
      </c>
      <c r="U8">
        <v>11.785500000000001</v>
      </c>
      <c r="V8">
        <v>11.664</v>
      </c>
      <c r="W8">
        <v>11.5425</v>
      </c>
      <c r="X8">
        <v>11.420999999999999</v>
      </c>
      <c r="Y8">
        <v>11.2995</v>
      </c>
      <c r="Z8">
        <v>11.178000000000001</v>
      </c>
      <c r="AA8">
        <v>11.0565</v>
      </c>
      <c r="AB8">
        <v>10.935</v>
      </c>
      <c r="AC8">
        <v>10.894500000000001</v>
      </c>
      <c r="AD8">
        <v>10.853999999999999</v>
      </c>
      <c r="AE8">
        <v>10.813499999999999</v>
      </c>
      <c r="AF8">
        <v>10.773</v>
      </c>
      <c r="AG8">
        <v>10.7325</v>
      </c>
    </row>
    <row r="9" spans="1:34" x14ac:dyDescent="0.35">
      <c r="A9" s="225"/>
      <c r="B9" s="151" t="s">
        <v>79</v>
      </c>
      <c r="C9">
        <v>82.453709468074038</v>
      </c>
      <c r="D9">
        <v>80.645302250659938</v>
      </c>
      <c r="E9">
        <v>80.822038287695662</v>
      </c>
      <c r="F9">
        <v>80.075799005667861</v>
      </c>
      <c r="G9">
        <v>80.552747258884295</v>
      </c>
      <c r="H9">
        <v>74.617577795325232</v>
      </c>
      <c r="I9">
        <v>75.195472183481698</v>
      </c>
      <c r="J9">
        <v>73.613345466688173</v>
      </c>
      <c r="K9">
        <v>74.221030220839694</v>
      </c>
      <c r="L9">
        <v>73.542634256896378</v>
      </c>
      <c r="M9">
        <v>72.968038990014833</v>
      </c>
      <c r="N9">
        <v>72.066763771909422</v>
      </c>
      <c r="O9">
        <v>71.490432932540259</v>
      </c>
      <c r="P9">
        <v>70.002335991967499</v>
      </c>
      <c r="Q9">
        <v>68.849142102636293</v>
      </c>
      <c r="R9">
        <v>67.713769657844509</v>
      </c>
      <c r="S9">
        <v>67.1027904085947</v>
      </c>
      <c r="T9">
        <v>66.124571678967783</v>
      </c>
      <c r="U9">
        <v>65.935439464491708</v>
      </c>
      <c r="V9">
        <v>65.097320473846423</v>
      </c>
      <c r="W9">
        <v>64.550511176598008</v>
      </c>
      <c r="X9">
        <v>64.483545167165104</v>
      </c>
      <c r="Y9">
        <v>63.815430358073947</v>
      </c>
      <c r="Z9">
        <v>63.554808230466747</v>
      </c>
      <c r="AA9">
        <v>63.49838828526623</v>
      </c>
      <c r="AB9">
        <v>63.258050368125353</v>
      </c>
      <c r="AC9">
        <v>62.800703646484813</v>
      </c>
      <c r="AD9">
        <v>62.661868276337557</v>
      </c>
      <c r="AE9">
        <v>62.660586330774883</v>
      </c>
      <c r="AF9">
        <v>62.672867104151933</v>
      </c>
      <c r="AG9">
        <v>62.552364036241343</v>
      </c>
    </row>
    <row r="10" spans="1:34" x14ac:dyDescent="0.35">
      <c r="A10" s="225"/>
      <c r="B10" s="151" t="s">
        <v>1172</v>
      </c>
      <c r="C10">
        <v>9.8800000000000008</v>
      </c>
      <c r="D10">
        <v>9.8800000000000008</v>
      </c>
      <c r="E10">
        <v>9.8800000000000008</v>
      </c>
      <c r="F10">
        <v>9.8800000000000008</v>
      </c>
      <c r="G10">
        <v>9.8800000000000008</v>
      </c>
      <c r="H10">
        <v>9.8800000000000008</v>
      </c>
      <c r="I10">
        <v>9.8800000000000008</v>
      </c>
      <c r="J10">
        <v>9.8800000000000008</v>
      </c>
      <c r="K10">
        <v>10.071300000000001</v>
      </c>
      <c r="L10">
        <v>10.262600000000001</v>
      </c>
      <c r="M10">
        <v>10.453900000000001</v>
      </c>
      <c r="N10">
        <v>10.413959999999999</v>
      </c>
      <c r="O10">
        <v>10.37402</v>
      </c>
      <c r="P10">
        <v>10.33408</v>
      </c>
      <c r="Q10">
        <v>10.294140000000001</v>
      </c>
      <c r="R10">
        <v>10.254200000000001</v>
      </c>
      <c r="S10">
        <v>10.21552</v>
      </c>
      <c r="T10">
        <v>10.17684</v>
      </c>
      <c r="U10">
        <v>10.138159999999999</v>
      </c>
      <c r="V10">
        <v>10.09948</v>
      </c>
      <c r="W10">
        <v>10.0608</v>
      </c>
      <c r="X10">
        <v>10.022119999999999</v>
      </c>
      <c r="Y10">
        <v>9.9834399999999999</v>
      </c>
      <c r="Z10">
        <v>9.9447600000000005</v>
      </c>
      <c r="AA10">
        <v>9.9060799999999993</v>
      </c>
      <c r="AB10">
        <v>9.8673999999999999</v>
      </c>
      <c r="AC10">
        <v>9.8287200000000006</v>
      </c>
      <c r="AD10">
        <v>9.7900399999999994</v>
      </c>
      <c r="AE10">
        <v>9.75136</v>
      </c>
      <c r="AF10">
        <v>9.7126800000000006</v>
      </c>
      <c r="AG10">
        <v>9.6739999999999995</v>
      </c>
    </row>
    <row r="11" spans="1:34" s="155" customFormat="1" x14ac:dyDescent="0.35">
      <c r="A11" s="225"/>
      <c r="B11" s="153" t="s">
        <v>1173</v>
      </c>
      <c r="C11" s="155">
        <v>36.069404292086062</v>
      </c>
      <c r="D11" s="155">
        <v>35.866253259598643</v>
      </c>
      <c r="E11" s="155">
        <v>35.624939187874858</v>
      </c>
      <c r="F11" s="155">
        <v>35.470484381803693</v>
      </c>
      <c r="G11" s="155">
        <v>35.174666016694999</v>
      </c>
      <c r="H11" s="155">
        <v>35.050866706852098</v>
      </c>
      <c r="I11" s="155">
        <v>34.030482551215407</v>
      </c>
      <c r="J11" s="155">
        <v>33.377551688901242</v>
      </c>
      <c r="K11" s="155">
        <v>33.587787999949732</v>
      </c>
      <c r="L11" s="155">
        <v>33.475904309217917</v>
      </c>
      <c r="M11" s="155">
        <v>33.602829137036053</v>
      </c>
      <c r="N11" s="155">
        <v>33.123578861959459</v>
      </c>
      <c r="O11" s="155">
        <v>33.20825706085072</v>
      </c>
      <c r="P11" s="155">
        <v>32.757363349902128</v>
      </c>
      <c r="Q11" s="155">
        <v>32.430631183602863</v>
      </c>
      <c r="R11" s="155">
        <v>31.869521606614519</v>
      </c>
      <c r="S11" s="155">
        <v>31.010207281120199</v>
      </c>
      <c r="T11" s="155">
        <v>30.423453594323689</v>
      </c>
      <c r="U11" s="155">
        <v>29.902730161705229</v>
      </c>
      <c r="V11" s="155">
        <v>29.52253292469614</v>
      </c>
      <c r="W11" s="155">
        <v>29.16002046288256</v>
      </c>
      <c r="X11" s="155">
        <v>28.814414665357951</v>
      </c>
      <c r="Y11" s="155">
        <v>28.36421760045215</v>
      </c>
      <c r="Z11" s="155">
        <v>28.04935212615888</v>
      </c>
      <c r="AA11" s="155">
        <v>27.481028732075679</v>
      </c>
      <c r="AB11" s="155">
        <v>27.19226327952703</v>
      </c>
      <c r="AC11" s="155">
        <v>26.93629912001672</v>
      </c>
      <c r="AD11" s="155">
        <v>26.569838516051831</v>
      </c>
      <c r="AE11" s="155">
        <v>26.329860847614349</v>
      </c>
      <c r="AF11" s="155">
        <v>26.02320785482377</v>
      </c>
      <c r="AG11" s="155">
        <v>25.909454278520592</v>
      </c>
    </row>
    <row r="12" spans="1:34" x14ac:dyDescent="0.35">
      <c r="A12" s="225"/>
      <c r="B12" s="151" t="s">
        <v>1174</v>
      </c>
      <c r="C12">
        <v>172.42228699002379</v>
      </c>
      <c r="D12">
        <v>173.43028188399759</v>
      </c>
      <c r="E12">
        <v>172.54855677530199</v>
      </c>
      <c r="F12">
        <v>168.37985340672631</v>
      </c>
      <c r="G12">
        <v>164.22260907255821</v>
      </c>
      <c r="H12">
        <v>142.4799984234017</v>
      </c>
      <c r="I12">
        <v>156.3837358524151</v>
      </c>
      <c r="J12">
        <v>152.40399882031161</v>
      </c>
      <c r="K12">
        <v>148.04600695345161</v>
      </c>
      <c r="L12">
        <v>143.54245356640351</v>
      </c>
      <c r="M12">
        <v>138.8331735654057</v>
      </c>
      <c r="N12">
        <v>134.21168813769401</v>
      </c>
      <c r="O12">
        <v>129.6088626739392</v>
      </c>
      <c r="P12">
        <v>124.9573457923687</v>
      </c>
      <c r="Q12">
        <v>120.4453761276306</v>
      </c>
      <c r="R12">
        <v>116.0142255063204</v>
      </c>
      <c r="S12">
        <v>112.6365576248201</v>
      </c>
      <c r="T12">
        <v>109.4755531451563</v>
      </c>
      <c r="U12">
        <v>106.4982589580259</v>
      </c>
      <c r="V12">
        <v>103.76214190978141</v>
      </c>
      <c r="W12">
        <v>101.2511170180605</v>
      </c>
      <c r="X12">
        <v>99.161292737552429</v>
      </c>
      <c r="Y12">
        <v>97.300857767407422</v>
      </c>
      <c r="Z12">
        <v>95.672696784182492</v>
      </c>
      <c r="AA12">
        <v>94.277943486487231</v>
      </c>
      <c r="AB12">
        <v>93.087819803538764</v>
      </c>
      <c r="AC12">
        <v>92.444184942679598</v>
      </c>
      <c r="AD12">
        <v>91.990553796206456</v>
      </c>
      <c r="AE12">
        <v>91.727708257811585</v>
      </c>
      <c r="AF12">
        <v>91.631506688502299</v>
      </c>
      <c r="AG12">
        <v>91.699074260383497</v>
      </c>
    </row>
    <row r="14" spans="1:34" ht="18.5" x14ac:dyDescent="0.45">
      <c r="A14" s="156" t="s">
        <v>1176</v>
      </c>
      <c r="B14" s="156" t="s">
        <v>1180</v>
      </c>
    </row>
    <row r="15" spans="1:34" ht="18.5" x14ac:dyDescent="0.45">
      <c r="A15" s="156" t="s">
        <v>1178</v>
      </c>
      <c r="B15" s="156" t="s">
        <v>464</v>
      </c>
    </row>
    <row r="16" spans="1:34" x14ac:dyDescent="0.35">
      <c r="A16" s="151" t="s">
        <v>1168</v>
      </c>
      <c r="B16" s="151" t="s">
        <v>1181</v>
      </c>
      <c r="C16" s="151" t="s">
        <v>1182</v>
      </c>
      <c r="D16" s="151">
        <v>2015</v>
      </c>
      <c r="E16" s="151">
        <v>2016</v>
      </c>
      <c r="F16" s="151">
        <v>2017</v>
      </c>
      <c r="G16" s="151">
        <v>2018</v>
      </c>
      <c r="H16" s="151">
        <v>2019</v>
      </c>
      <c r="I16" s="151">
        <v>2020</v>
      </c>
      <c r="J16" s="151">
        <v>2021</v>
      </c>
      <c r="K16" s="151">
        <v>2022</v>
      </c>
      <c r="L16" s="151">
        <v>2023</v>
      </c>
      <c r="M16" s="151">
        <v>2024</v>
      </c>
      <c r="N16" s="151">
        <v>2025</v>
      </c>
      <c r="O16" s="151">
        <v>2026</v>
      </c>
      <c r="P16" s="151">
        <v>2027</v>
      </c>
      <c r="Q16" s="151">
        <v>2028</v>
      </c>
      <c r="R16" s="151">
        <v>2029</v>
      </c>
      <c r="S16" s="151">
        <v>2030</v>
      </c>
      <c r="T16" s="151">
        <v>2031</v>
      </c>
      <c r="U16" s="151">
        <v>2032</v>
      </c>
      <c r="V16" s="151">
        <v>2033</v>
      </c>
      <c r="W16" s="151">
        <v>2034</v>
      </c>
      <c r="X16" s="151">
        <v>2035</v>
      </c>
      <c r="Y16" s="151">
        <v>2036</v>
      </c>
      <c r="Z16" s="151">
        <v>2037</v>
      </c>
      <c r="AA16" s="151">
        <v>2038</v>
      </c>
      <c r="AB16" s="151">
        <v>2039</v>
      </c>
      <c r="AC16" s="151">
        <v>2040</v>
      </c>
      <c r="AD16" s="151">
        <v>2041</v>
      </c>
      <c r="AE16" s="151">
        <v>2042</v>
      </c>
      <c r="AF16" s="151">
        <v>2043</v>
      </c>
      <c r="AG16" s="151">
        <v>2044</v>
      </c>
      <c r="AH16" s="151">
        <v>2045</v>
      </c>
    </row>
    <row r="17" spans="1:34" hidden="1" x14ac:dyDescent="0.35">
      <c r="A17" s="225" t="s">
        <v>1170</v>
      </c>
      <c r="B17" s="225" t="s">
        <v>88</v>
      </c>
      <c r="C17" s="151" t="s">
        <v>1183</v>
      </c>
      <c r="D17" t="s">
        <v>1184</v>
      </c>
      <c r="E17" t="s">
        <v>1185</v>
      </c>
      <c r="F17" t="s">
        <v>1186</v>
      </c>
      <c r="G17" t="s">
        <v>1187</v>
      </c>
      <c r="H17" t="s">
        <v>1188</v>
      </c>
      <c r="I17" t="s">
        <v>1189</v>
      </c>
      <c r="J17" t="s">
        <v>1190</v>
      </c>
      <c r="K17" t="s">
        <v>1191</v>
      </c>
      <c r="L17" t="s">
        <v>1192</v>
      </c>
      <c r="M17" t="s">
        <v>1193</v>
      </c>
      <c r="N17" t="s">
        <v>1194</v>
      </c>
      <c r="O17" t="s">
        <v>1195</v>
      </c>
      <c r="P17" t="s">
        <v>1196</v>
      </c>
      <c r="Q17" t="s">
        <v>1197</v>
      </c>
      <c r="R17" t="s">
        <v>1198</v>
      </c>
      <c r="S17" t="s">
        <v>1199</v>
      </c>
      <c r="T17" t="s">
        <v>1200</v>
      </c>
      <c r="U17" t="s">
        <v>1201</v>
      </c>
      <c r="V17" t="s">
        <v>1202</v>
      </c>
      <c r="W17" t="s">
        <v>1203</v>
      </c>
      <c r="X17" t="s">
        <v>1204</v>
      </c>
      <c r="Y17" t="s">
        <v>1205</v>
      </c>
      <c r="Z17" t="s">
        <v>1206</v>
      </c>
      <c r="AA17" t="s">
        <v>1207</v>
      </c>
      <c r="AB17" t="s">
        <v>1208</v>
      </c>
      <c r="AC17" t="s">
        <v>1209</v>
      </c>
      <c r="AD17" t="s">
        <v>1210</v>
      </c>
      <c r="AE17" t="s">
        <v>1211</v>
      </c>
      <c r="AF17" t="s">
        <v>1212</v>
      </c>
      <c r="AG17" t="s">
        <v>1213</v>
      </c>
      <c r="AH17" t="s">
        <v>1214</v>
      </c>
    </row>
    <row r="18" spans="1:34" hidden="1" x14ac:dyDescent="0.35">
      <c r="A18" s="225"/>
      <c r="B18" s="225"/>
      <c r="C18" s="151" t="s">
        <v>1215</v>
      </c>
      <c r="D18" t="s">
        <v>1216</v>
      </c>
      <c r="E18" t="s">
        <v>1217</v>
      </c>
      <c r="F18" t="s">
        <v>1218</v>
      </c>
      <c r="G18" t="s">
        <v>1219</v>
      </c>
      <c r="H18" t="s">
        <v>1220</v>
      </c>
      <c r="I18" t="s">
        <v>1221</v>
      </c>
      <c r="J18" t="s">
        <v>1222</v>
      </c>
      <c r="K18" t="s">
        <v>1223</v>
      </c>
      <c r="L18" t="s">
        <v>1224</v>
      </c>
      <c r="M18" t="s">
        <v>1225</v>
      </c>
      <c r="N18" t="s">
        <v>1226</v>
      </c>
      <c r="O18" t="s">
        <v>1227</v>
      </c>
      <c r="P18" t="s">
        <v>1228</v>
      </c>
      <c r="Q18" t="s">
        <v>1229</v>
      </c>
      <c r="R18" t="s">
        <v>1230</v>
      </c>
      <c r="S18" t="s">
        <v>1231</v>
      </c>
      <c r="T18">
        <v>0</v>
      </c>
      <c r="U18">
        <v>0</v>
      </c>
      <c r="V18">
        <v>0</v>
      </c>
      <c r="W18">
        <v>0</v>
      </c>
      <c r="X18">
        <v>0</v>
      </c>
      <c r="Y18">
        <v>0</v>
      </c>
      <c r="Z18">
        <v>0</v>
      </c>
      <c r="AA18">
        <v>0</v>
      </c>
      <c r="AB18">
        <v>0</v>
      </c>
      <c r="AC18">
        <v>0</v>
      </c>
      <c r="AD18">
        <v>0</v>
      </c>
      <c r="AE18">
        <v>0</v>
      </c>
      <c r="AF18">
        <v>0</v>
      </c>
      <c r="AG18">
        <v>0</v>
      </c>
      <c r="AH18">
        <v>0</v>
      </c>
    </row>
    <row r="19" spans="1:34" hidden="1" x14ac:dyDescent="0.35">
      <c r="A19" s="225"/>
      <c r="B19" s="225"/>
      <c r="C19" s="151" t="s">
        <v>13</v>
      </c>
      <c r="D19" t="s">
        <v>1232</v>
      </c>
      <c r="E19" t="s">
        <v>1233</v>
      </c>
      <c r="F19" t="s">
        <v>1234</v>
      </c>
      <c r="G19" t="s">
        <v>1235</v>
      </c>
      <c r="H19" t="s">
        <v>1236</v>
      </c>
      <c r="I19" t="s">
        <v>1237</v>
      </c>
      <c r="J19" t="s">
        <v>1238</v>
      </c>
      <c r="K19" t="s">
        <v>1239</v>
      </c>
      <c r="L19" t="s">
        <v>1240</v>
      </c>
      <c r="M19" t="s">
        <v>1241</v>
      </c>
      <c r="N19" t="s">
        <v>1242</v>
      </c>
      <c r="O19" t="s">
        <v>1243</v>
      </c>
      <c r="P19" t="s">
        <v>1244</v>
      </c>
      <c r="Q19" t="s">
        <v>1245</v>
      </c>
      <c r="R19" t="s">
        <v>1246</v>
      </c>
      <c r="S19" t="s">
        <v>1247</v>
      </c>
      <c r="T19" t="s">
        <v>1248</v>
      </c>
      <c r="U19" t="s">
        <v>1249</v>
      </c>
      <c r="V19" t="s">
        <v>1250</v>
      </c>
      <c r="W19" t="s">
        <v>1251</v>
      </c>
      <c r="X19" t="s">
        <v>1252</v>
      </c>
      <c r="Y19" t="s">
        <v>1253</v>
      </c>
      <c r="Z19" t="s">
        <v>1254</v>
      </c>
      <c r="AA19" t="s">
        <v>1255</v>
      </c>
      <c r="AB19" t="s">
        <v>1256</v>
      </c>
      <c r="AC19" t="s">
        <v>1257</v>
      </c>
      <c r="AD19" t="s">
        <v>1258</v>
      </c>
      <c r="AE19" t="s">
        <v>1259</v>
      </c>
      <c r="AF19" t="s">
        <v>1260</v>
      </c>
      <c r="AG19" t="s">
        <v>1261</v>
      </c>
      <c r="AH19" t="s">
        <v>1262</v>
      </c>
    </row>
    <row r="20" spans="1:34" hidden="1" x14ac:dyDescent="0.35">
      <c r="A20" s="225"/>
      <c r="B20" s="225"/>
      <c r="C20" s="151" t="s">
        <v>121</v>
      </c>
      <c r="D20" t="s">
        <v>1263</v>
      </c>
      <c r="E20" t="s">
        <v>1264</v>
      </c>
      <c r="F20" t="s">
        <v>1265</v>
      </c>
      <c r="G20" t="s">
        <v>1266</v>
      </c>
      <c r="H20" t="s">
        <v>1267</v>
      </c>
      <c r="I20" t="s">
        <v>1268</v>
      </c>
      <c r="J20" t="s">
        <v>1269</v>
      </c>
      <c r="K20" t="s">
        <v>1270</v>
      </c>
      <c r="L20" t="s">
        <v>1271</v>
      </c>
      <c r="M20" t="s">
        <v>1272</v>
      </c>
      <c r="N20" t="s">
        <v>1273</v>
      </c>
      <c r="O20" t="s">
        <v>1274</v>
      </c>
      <c r="P20" t="s">
        <v>1275</v>
      </c>
      <c r="Q20" t="s">
        <v>1276</v>
      </c>
      <c r="R20" t="s">
        <v>1277</v>
      </c>
      <c r="S20" t="s">
        <v>1278</v>
      </c>
      <c r="T20" t="s">
        <v>1279</v>
      </c>
      <c r="U20" t="s">
        <v>1280</v>
      </c>
      <c r="V20" t="s">
        <v>1281</v>
      </c>
      <c r="W20" t="s">
        <v>1282</v>
      </c>
      <c r="X20" t="s">
        <v>1283</v>
      </c>
      <c r="Y20" t="s">
        <v>1284</v>
      </c>
      <c r="Z20" t="s">
        <v>1285</v>
      </c>
      <c r="AA20" t="s">
        <v>1286</v>
      </c>
      <c r="AB20" t="s">
        <v>1287</v>
      </c>
      <c r="AC20" t="s">
        <v>1288</v>
      </c>
      <c r="AD20" t="s">
        <v>1289</v>
      </c>
      <c r="AE20" t="s">
        <v>1290</v>
      </c>
      <c r="AF20" t="s">
        <v>1291</v>
      </c>
      <c r="AG20" t="s">
        <v>1292</v>
      </c>
      <c r="AH20" t="s">
        <v>1293</v>
      </c>
    </row>
    <row r="21" spans="1:34" hidden="1" x14ac:dyDescent="0.35">
      <c r="A21" s="225"/>
      <c r="B21" s="225"/>
      <c r="C21" s="151" t="s">
        <v>15</v>
      </c>
      <c r="D21" t="s">
        <v>1294</v>
      </c>
      <c r="E21" t="s">
        <v>1295</v>
      </c>
      <c r="F21" t="s">
        <v>1296</v>
      </c>
      <c r="G21" t="s">
        <v>1297</v>
      </c>
      <c r="H21" t="s">
        <v>1298</v>
      </c>
      <c r="I21" t="s">
        <v>1299</v>
      </c>
      <c r="J21" t="s">
        <v>1300</v>
      </c>
      <c r="K21" t="s">
        <v>1301</v>
      </c>
      <c r="L21" t="s">
        <v>1297</v>
      </c>
      <c r="M21" t="s">
        <v>1302</v>
      </c>
      <c r="N21" t="s">
        <v>1303</v>
      </c>
      <c r="O21" t="s">
        <v>1304</v>
      </c>
      <c r="P21" t="s">
        <v>1294</v>
      </c>
      <c r="Q21" t="s">
        <v>1305</v>
      </c>
      <c r="R21" t="s">
        <v>1302</v>
      </c>
      <c r="S21" t="s">
        <v>1301</v>
      </c>
      <c r="T21" t="s">
        <v>1297</v>
      </c>
      <c r="U21" t="s">
        <v>1306</v>
      </c>
      <c r="V21" t="s">
        <v>1297</v>
      </c>
      <c r="W21" t="s">
        <v>1304</v>
      </c>
      <c r="X21" t="s">
        <v>1307</v>
      </c>
      <c r="Y21" t="s">
        <v>1308</v>
      </c>
      <c r="Z21" t="s">
        <v>1309</v>
      </c>
      <c r="AA21" t="s">
        <v>1310</v>
      </c>
      <c r="AB21" t="s">
        <v>1311</v>
      </c>
      <c r="AC21" t="s">
        <v>1312</v>
      </c>
      <c r="AD21" t="s">
        <v>1313</v>
      </c>
      <c r="AE21" t="s">
        <v>1310</v>
      </c>
      <c r="AF21" t="s">
        <v>1306</v>
      </c>
      <c r="AG21" t="s">
        <v>1314</v>
      </c>
      <c r="AH21" t="s">
        <v>1294</v>
      </c>
    </row>
    <row r="22" spans="1:34" x14ac:dyDescent="0.35">
      <c r="A22" s="225"/>
      <c r="B22" s="226" t="s">
        <v>78</v>
      </c>
      <c r="C22" s="154" t="s">
        <v>1183</v>
      </c>
      <c r="D22" t="s">
        <v>1315</v>
      </c>
      <c r="E22" t="s">
        <v>1316</v>
      </c>
      <c r="F22" t="s">
        <v>1317</v>
      </c>
      <c r="G22" t="s">
        <v>1318</v>
      </c>
      <c r="H22" t="s">
        <v>1319</v>
      </c>
      <c r="I22" t="s">
        <v>1320</v>
      </c>
      <c r="J22" t="s">
        <v>1321</v>
      </c>
      <c r="K22" t="s">
        <v>1322</v>
      </c>
      <c r="L22" t="s">
        <v>1323</v>
      </c>
      <c r="M22" t="s">
        <v>1324</v>
      </c>
      <c r="N22" t="s">
        <v>1325</v>
      </c>
      <c r="O22" t="s">
        <v>1326</v>
      </c>
      <c r="P22" t="s">
        <v>1327</v>
      </c>
      <c r="Q22" t="s">
        <v>1328</v>
      </c>
      <c r="R22" t="s">
        <v>1329</v>
      </c>
      <c r="S22" t="s">
        <v>1330</v>
      </c>
      <c r="T22" t="s">
        <v>1331</v>
      </c>
      <c r="U22" t="s">
        <v>1332</v>
      </c>
      <c r="V22" t="s">
        <v>1333</v>
      </c>
      <c r="W22" t="s">
        <v>1334</v>
      </c>
      <c r="X22" t="s">
        <v>1335</v>
      </c>
      <c r="Y22" t="s">
        <v>1336</v>
      </c>
      <c r="Z22" t="s">
        <v>1337</v>
      </c>
      <c r="AA22" t="s">
        <v>1338</v>
      </c>
      <c r="AB22" t="s">
        <v>1339</v>
      </c>
      <c r="AC22" t="s">
        <v>1340</v>
      </c>
      <c r="AD22" t="s">
        <v>1341</v>
      </c>
      <c r="AE22" t="s">
        <v>1342</v>
      </c>
      <c r="AF22" t="s">
        <v>1343</v>
      </c>
      <c r="AG22" t="s">
        <v>1344</v>
      </c>
      <c r="AH22" t="s">
        <v>1345</v>
      </c>
    </row>
    <row r="23" spans="1:34" x14ac:dyDescent="0.35">
      <c r="A23" s="225"/>
      <c r="B23" s="226"/>
      <c r="C23" s="154" t="s">
        <v>13</v>
      </c>
      <c r="D23" t="s">
        <v>1346</v>
      </c>
      <c r="E23" t="s">
        <v>1347</v>
      </c>
      <c r="F23" t="s">
        <v>1348</v>
      </c>
      <c r="G23" t="s">
        <v>1349</v>
      </c>
      <c r="H23" t="s">
        <v>1350</v>
      </c>
      <c r="I23" t="s">
        <v>1351</v>
      </c>
      <c r="J23" t="s">
        <v>1352</v>
      </c>
      <c r="K23" t="s">
        <v>1353</v>
      </c>
      <c r="L23" t="s">
        <v>1354</v>
      </c>
      <c r="M23" t="s">
        <v>1355</v>
      </c>
      <c r="N23" t="s">
        <v>1356</v>
      </c>
      <c r="O23" t="s">
        <v>1357</v>
      </c>
      <c r="P23" t="s">
        <v>1358</v>
      </c>
      <c r="Q23" t="s">
        <v>1359</v>
      </c>
      <c r="R23" t="s">
        <v>1360</v>
      </c>
      <c r="S23" t="s">
        <v>1361</v>
      </c>
      <c r="T23" t="s">
        <v>1362</v>
      </c>
      <c r="U23" t="s">
        <v>1363</v>
      </c>
      <c r="V23" t="s">
        <v>1364</v>
      </c>
      <c r="W23" t="s">
        <v>1365</v>
      </c>
      <c r="X23" t="s">
        <v>1366</v>
      </c>
      <c r="Y23" t="s">
        <v>1367</v>
      </c>
      <c r="Z23" t="s">
        <v>1368</v>
      </c>
      <c r="AA23" t="s">
        <v>1369</v>
      </c>
      <c r="AB23" t="s">
        <v>1370</v>
      </c>
      <c r="AC23" t="s">
        <v>1371</v>
      </c>
      <c r="AD23" t="s">
        <v>1372</v>
      </c>
      <c r="AE23" t="s">
        <v>1373</v>
      </c>
      <c r="AF23" t="s">
        <v>1374</v>
      </c>
      <c r="AG23" t="s">
        <v>1375</v>
      </c>
      <c r="AH23" t="s">
        <v>1376</v>
      </c>
    </row>
    <row r="24" spans="1:34" x14ac:dyDescent="0.35">
      <c r="A24" s="225"/>
      <c r="B24" s="226"/>
      <c r="C24" s="154" t="s">
        <v>121</v>
      </c>
      <c r="D24" t="s">
        <v>1377</v>
      </c>
      <c r="E24" t="s">
        <v>1378</v>
      </c>
      <c r="F24" t="s">
        <v>1379</v>
      </c>
      <c r="G24" t="s">
        <v>1380</v>
      </c>
      <c r="H24" t="s">
        <v>1381</v>
      </c>
      <c r="I24" t="s">
        <v>1382</v>
      </c>
      <c r="J24" t="s">
        <v>1383</v>
      </c>
      <c r="K24" t="s">
        <v>1384</v>
      </c>
      <c r="L24" t="s">
        <v>1385</v>
      </c>
      <c r="M24" t="s">
        <v>1386</v>
      </c>
      <c r="N24" t="s">
        <v>1387</v>
      </c>
      <c r="O24" t="s">
        <v>1388</v>
      </c>
      <c r="P24" t="s">
        <v>1389</v>
      </c>
      <c r="Q24" t="s">
        <v>1390</v>
      </c>
      <c r="R24" t="s">
        <v>1391</v>
      </c>
      <c r="S24" t="s">
        <v>1392</v>
      </c>
      <c r="T24" t="s">
        <v>1393</v>
      </c>
      <c r="U24" t="s">
        <v>1394</v>
      </c>
      <c r="V24" t="s">
        <v>1395</v>
      </c>
      <c r="W24" t="s">
        <v>1396</v>
      </c>
      <c r="X24" t="s">
        <v>1397</v>
      </c>
      <c r="Y24" t="s">
        <v>1398</v>
      </c>
      <c r="Z24" t="s">
        <v>1399</v>
      </c>
      <c r="AA24" t="s">
        <v>1400</v>
      </c>
      <c r="AB24" t="s">
        <v>1401</v>
      </c>
      <c r="AC24" t="s">
        <v>1402</v>
      </c>
      <c r="AD24" t="s">
        <v>1403</v>
      </c>
      <c r="AE24" t="s">
        <v>1404</v>
      </c>
      <c r="AF24" t="s">
        <v>1405</v>
      </c>
      <c r="AG24" t="s">
        <v>1406</v>
      </c>
      <c r="AH24" t="s">
        <v>1407</v>
      </c>
    </row>
    <row r="25" spans="1:34" x14ac:dyDescent="0.35">
      <c r="A25" s="225"/>
      <c r="B25" s="226"/>
      <c r="C25" s="154" t="s">
        <v>15</v>
      </c>
      <c r="D25" t="s">
        <v>1408</v>
      </c>
      <c r="E25" t="s">
        <v>1408</v>
      </c>
      <c r="F25" t="s">
        <v>1409</v>
      </c>
      <c r="G25" t="s">
        <v>1408</v>
      </c>
      <c r="H25" t="s">
        <v>1410</v>
      </c>
      <c r="I25" t="s">
        <v>1411</v>
      </c>
      <c r="J25" t="s">
        <v>1412</v>
      </c>
      <c r="K25" t="s">
        <v>1413</v>
      </c>
      <c r="L25" t="s">
        <v>1414</v>
      </c>
      <c r="M25" t="s">
        <v>1415</v>
      </c>
      <c r="N25" t="s">
        <v>1416</v>
      </c>
      <c r="O25" t="s">
        <v>1417</v>
      </c>
      <c r="P25" t="s">
        <v>1418</v>
      </c>
      <c r="Q25" t="s">
        <v>1419</v>
      </c>
      <c r="R25" t="s">
        <v>1420</v>
      </c>
      <c r="S25" t="s">
        <v>1421</v>
      </c>
      <c r="T25" t="s">
        <v>1422</v>
      </c>
      <c r="U25" t="s">
        <v>1423</v>
      </c>
      <c r="V25" t="s">
        <v>1424</v>
      </c>
      <c r="W25" t="s">
        <v>1425</v>
      </c>
      <c r="X25" t="s">
        <v>1426</v>
      </c>
      <c r="Y25" t="s">
        <v>1427</v>
      </c>
      <c r="Z25" t="s">
        <v>1428</v>
      </c>
      <c r="AA25" t="s">
        <v>1429</v>
      </c>
      <c r="AB25" t="s">
        <v>1430</v>
      </c>
      <c r="AC25">
        <v>0</v>
      </c>
      <c r="AD25">
        <v>0</v>
      </c>
      <c r="AE25">
        <v>0</v>
      </c>
      <c r="AF25">
        <v>0</v>
      </c>
      <c r="AG25" t="s">
        <v>1431</v>
      </c>
      <c r="AH25" t="s">
        <v>1432</v>
      </c>
    </row>
    <row r="26" spans="1:34" hidden="1" x14ac:dyDescent="0.35">
      <c r="A26" s="225"/>
      <c r="B26" s="225" t="s">
        <v>79</v>
      </c>
      <c r="C26" s="151" t="s">
        <v>157</v>
      </c>
      <c r="D26" t="s">
        <v>1433</v>
      </c>
      <c r="E26" t="s">
        <v>1434</v>
      </c>
      <c r="F26" t="s">
        <v>1435</v>
      </c>
      <c r="G26" t="s">
        <v>1436</v>
      </c>
      <c r="H26" t="s">
        <v>1437</v>
      </c>
      <c r="I26" t="s">
        <v>1438</v>
      </c>
      <c r="J26" t="s">
        <v>1439</v>
      </c>
      <c r="K26" t="s">
        <v>1440</v>
      </c>
      <c r="L26" t="s">
        <v>1441</v>
      </c>
      <c r="M26" t="s">
        <v>1442</v>
      </c>
      <c r="N26" t="s">
        <v>1443</v>
      </c>
      <c r="O26" t="s">
        <v>1444</v>
      </c>
      <c r="P26" t="s">
        <v>1445</v>
      </c>
      <c r="Q26" t="s">
        <v>1446</v>
      </c>
      <c r="R26" t="s">
        <v>1447</v>
      </c>
      <c r="S26" t="s">
        <v>1448</v>
      </c>
      <c r="T26" t="s">
        <v>1449</v>
      </c>
      <c r="U26" t="s">
        <v>1450</v>
      </c>
      <c r="V26" t="s">
        <v>1451</v>
      </c>
      <c r="W26" t="s">
        <v>1452</v>
      </c>
      <c r="X26" t="s">
        <v>1453</v>
      </c>
      <c r="Y26" t="s">
        <v>1454</v>
      </c>
      <c r="Z26" t="s">
        <v>1455</v>
      </c>
      <c r="AA26" t="s">
        <v>1456</v>
      </c>
      <c r="AB26" t="s">
        <v>1457</v>
      </c>
      <c r="AC26" t="s">
        <v>1458</v>
      </c>
      <c r="AD26" t="s">
        <v>1459</v>
      </c>
      <c r="AE26" t="s">
        <v>1460</v>
      </c>
      <c r="AF26" t="s">
        <v>1461</v>
      </c>
      <c r="AG26" t="s">
        <v>1462</v>
      </c>
      <c r="AH26" t="s">
        <v>1463</v>
      </c>
    </row>
    <row r="27" spans="1:34" hidden="1" x14ac:dyDescent="0.35">
      <c r="A27" s="225"/>
      <c r="B27" s="225"/>
      <c r="C27" s="151" t="s">
        <v>1183</v>
      </c>
      <c r="D27" t="s">
        <v>1464</v>
      </c>
      <c r="E27" t="s">
        <v>1465</v>
      </c>
      <c r="F27" t="s">
        <v>1466</v>
      </c>
      <c r="G27" t="s">
        <v>1467</v>
      </c>
      <c r="H27" t="s">
        <v>1468</v>
      </c>
      <c r="I27" t="s">
        <v>1469</v>
      </c>
      <c r="J27" t="s">
        <v>1470</v>
      </c>
      <c r="K27" t="s">
        <v>1471</v>
      </c>
      <c r="L27" t="s">
        <v>1472</v>
      </c>
      <c r="M27" t="s">
        <v>1473</v>
      </c>
      <c r="N27" t="s">
        <v>1474</v>
      </c>
      <c r="O27" t="s">
        <v>1475</v>
      </c>
      <c r="P27" t="s">
        <v>1476</v>
      </c>
      <c r="Q27" t="s">
        <v>1477</v>
      </c>
      <c r="R27" t="s">
        <v>1478</v>
      </c>
      <c r="S27" t="s">
        <v>1479</v>
      </c>
      <c r="T27" t="s">
        <v>1480</v>
      </c>
      <c r="U27" t="s">
        <v>1481</v>
      </c>
      <c r="V27" t="s">
        <v>1482</v>
      </c>
      <c r="W27" t="s">
        <v>1483</v>
      </c>
      <c r="X27" t="s">
        <v>1484</v>
      </c>
      <c r="Y27" t="s">
        <v>1485</v>
      </c>
      <c r="Z27" t="s">
        <v>1486</v>
      </c>
      <c r="AA27" t="s">
        <v>1487</v>
      </c>
      <c r="AB27" t="s">
        <v>1488</v>
      </c>
      <c r="AC27" t="s">
        <v>1489</v>
      </c>
      <c r="AD27" t="s">
        <v>1490</v>
      </c>
      <c r="AE27" t="s">
        <v>1491</v>
      </c>
      <c r="AF27" t="s">
        <v>1492</v>
      </c>
      <c r="AG27" t="s">
        <v>1493</v>
      </c>
      <c r="AH27" t="s">
        <v>1494</v>
      </c>
    </row>
    <row r="28" spans="1:34" hidden="1" x14ac:dyDescent="0.35">
      <c r="A28" s="225"/>
      <c r="B28" s="225"/>
      <c r="C28" s="151" t="s">
        <v>1215</v>
      </c>
      <c r="D28" t="s">
        <v>1495</v>
      </c>
      <c r="E28" t="s">
        <v>1496</v>
      </c>
      <c r="F28" t="s">
        <v>1497</v>
      </c>
      <c r="G28" t="s">
        <v>1498</v>
      </c>
      <c r="H28" t="s">
        <v>1499</v>
      </c>
      <c r="I28" t="s">
        <v>1500</v>
      </c>
      <c r="J28" t="s">
        <v>1501</v>
      </c>
      <c r="K28" t="s">
        <v>1502</v>
      </c>
      <c r="L28" t="s">
        <v>1503</v>
      </c>
      <c r="M28" t="s">
        <v>1504</v>
      </c>
      <c r="N28" t="s">
        <v>1505</v>
      </c>
      <c r="O28" t="s">
        <v>1506</v>
      </c>
      <c r="P28" t="s">
        <v>1507</v>
      </c>
      <c r="Q28" t="s">
        <v>1508</v>
      </c>
      <c r="R28" t="s">
        <v>1509</v>
      </c>
      <c r="S28" t="s">
        <v>1510</v>
      </c>
      <c r="T28" t="s">
        <v>1511</v>
      </c>
      <c r="U28" t="s">
        <v>1512</v>
      </c>
      <c r="V28" t="s">
        <v>1513</v>
      </c>
      <c r="W28" t="s">
        <v>1514</v>
      </c>
      <c r="X28" t="s">
        <v>1515</v>
      </c>
      <c r="Y28" t="s">
        <v>1516</v>
      </c>
      <c r="Z28" t="s">
        <v>1517</v>
      </c>
      <c r="AA28" t="s">
        <v>1518</v>
      </c>
      <c r="AB28" t="s">
        <v>1519</v>
      </c>
      <c r="AC28" t="s">
        <v>1520</v>
      </c>
      <c r="AD28" t="s">
        <v>1521</v>
      </c>
      <c r="AE28" t="s">
        <v>1522</v>
      </c>
      <c r="AF28" t="s">
        <v>1523</v>
      </c>
      <c r="AG28" t="s">
        <v>1524</v>
      </c>
      <c r="AH28" t="s">
        <v>1525</v>
      </c>
    </row>
    <row r="29" spans="1:34" hidden="1" x14ac:dyDescent="0.35">
      <c r="A29" s="225"/>
      <c r="B29" s="225"/>
      <c r="C29" s="151" t="s">
        <v>13</v>
      </c>
      <c r="D29" t="s">
        <v>1526</v>
      </c>
      <c r="E29" t="s">
        <v>1527</v>
      </c>
      <c r="F29" t="s">
        <v>1528</v>
      </c>
      <c r="G29" t="s">
        <v>1529</v>
      </c>
      <c r="H29" t="s">
        <v>1530</v>
      </c>
      <c r="I29" t="s">
        <v>1531</v>
      </c>
      <c r="J29" t="s">
        <v>1532</v>
      </c>
      <c r="K29" t="s">
        <v>1533</v>
      </c>
      <c r="L29" t="s">
        <v>1534</v>
      </c>
      <c r="M29" t="s">
        <v>1535</v>
      </c>
      <c r="N29" t="s">
        <v>1536</v>
      </c>
      <c r="O29" t="s">
        <v>1537</v>
      </c>
      <c r="P29" t="s">
        <v>1538</v>
      </c>
      <c r="Q29" t="s">
        <v>1539</v>
      </c>
      <c r="R29" t="s">
        <v>1540</v>
      </c>
      <c r="S29" t="s">
        <v>1541</v>
      </c>
      <c r="T29" t="s">
        <v>1542</v>
      </c>
      <c r="U29" t="s">
        <v>1543</v>
      </c>
      <c r="V29" t="s">
        <v>1544</v>
      </c>
      <c r="W29" t="s">
        <v>1545</v>
      </c>
      <c r="X29" t="s">
        <v>1546</v>
      </c>
      <c r="Y29" t="s">
        <v>1547</v>
      </c>
      <c r="Z29" t="s">
        <v>1548</v>
      </c>
      <c r="AA29" t="s">
        <v>1549</v>
      </c>
      <c r="AB29" t="s">
        <v>1550</v>
      </c>
      <c r="AC29" t="s">
        <v>1551</v>
      </c>
      <c r="AD29" t="s">
        <v>1552</v>
      </c>
      <c r="AE29" t="s">
        <v>1553</v>
      </c>
      <c r="AF29" t="s">
        <v>1554</v>
      </c>
      <c r="AG29" t="s">
        <v>1555</v>
      </c>
      <c r="AH29" t="s">
        <v>1556</v>
      </c>
    </row>
    <row r="30" spans="1:34" hidden="1" x14ac:dyDescent="0.35">
      <c r="A30" s="225"/>
      <c r="B30" s="225"/>
      <c r="C30" s="151" t="s">
        <v>19</v>
      </c>
      <c r="D30" t="s">
        <v>1557</v>
      </c>
      <c r="E30" t="s">
        <v>1558</v>
      </c>
      <c r="F30" t="s">
        <v>1559</v>
      </c>
      <c r="G30" t="s">
        <v>1560</v>
      </c>
      <c r="H30" t="s">
        <v>1561</v>
      </c>
      <c r="I30" t="s">
        <v>1562</v>
      </c>
      <c r="J30" t="s">
        <v>1563</v>
      </c>
      <c r="K30" t="s">
        <v>1564</v>
      </c>
      <c r="L30" t="s">
        <v>1565</v>
      </c>
      <c r="M30" t="s">
        <v>1566</v>
      </c>
      <c r="N30" t="s">
        <v>1567</v>
      </c>
      <c r="O30" t="s">
        <v>1568</v>
      </c>
      <c r="P30" t="s">
        <v>1569</v>
      </c>
      <c r="Q30" t="s">
        <v>1570</v>
      </c>
      <c r="R30" t="s">
        <v>1571</v>
      </c>
      <c r="S30" t="s">
        <v>1572</v>
      </c>
      <c r="T30" t="s">
        <v>1573</v>
      </c>
      <c r="U30" t="s">
        <v>1574</v>
      </c>
      <c r="V30" t="s">
        <v>1575</v>
      </c>
      <c r="W30" t="s">
        <v>1576</v>
      </c>
      <c r="X30" t="s">
        <v>1577</v>
      </c>
      <c r="Y30" t="s">
        <v>1578</v>
      </c>
      <c r="Z30" t="s">
        <v>1579</v>
      </c>
      <c r="AA30" t="s">
        <v>1580</v>
      </c>
      <c r="AB30" t="s">
        <v>1581</v>
      </c>
      <c r="AC30" t="s">
        <v>1582</v>
      </c>
      <c r="AD30" t="s">
        <v>1583</v>
      </c>
      <c r="AE30" t="s">
        <v>1584</v>
      </c>
      <c r="AF30" t="s">
        <v>1585</v>
      </c>
      <c r="AG30" t="s">
        <v>1586</v>
      </c>
      <c r="AH30" t="s">
        <v>1587</v>
      </c>
    </row>
    <row r="31" spans="1:34" hidden="1" x14ac:dyDescent="0.35">
      <c r="A31" s="225"/>
      <c r="B31" s="225"/>
      <c r="C31" s="151" t="s">
        <v>121</v>
      </c>
      <c r="D31" t="s">
        <v>1588</v>
      </c>
      <c r="E31" t="s">
        <v>1589</v>
      </c>
      <c r="F31" t="s">
        <v>1590</v>
      </c>
      <c r="G31" t="s">
        <v>1591</v>
      </c>
      <c r="H31" t="s">
        <v>1592</v>
      </c>
      <c r="I31" t="s">
        <v>1593</v>
      </c>
      <c r="J31" t="s">
        <v>1594</v>
      </c>
      <c r="K31" t="s">
        <v>1595</v>
      </c>
      <c r="L31" t="s">
        <v>1596</v>
      </c>
      <c r="M31" t="s">
        <v>1597</v>
      </c>
      <c r="N31" t="s">
        <v>1598</v>
      </c>
      <c r="O31" t="s">
        <v>1599</v>
      </c>
      <c r="P31" t="s">
        <v>1600</v>
      </c>
      <c r="Q31" t="s">
        <v>1601</v>
      </c>
      <c r="R31" t="s">
        <v>1602</v>
      </c>
      <c r="S31" t="s">
        <v>1603</v>
      </c>
      <c r="T31" t="s">
        <v>1604</v>
      </c>
      <c r="U31" t="s">
        <v>1605</v>
      </c>
      <c r="V31" t="s">
        <v>1606</v>
      </c>
      <c r="W31" t="s">
        <v>1607</v>
      </c>
      <c r="X31" t="s">
        <v>1608</v>
      </c>
      <c r="Y31" t="s">
        <v>1609</v>
      </c>
      <c r="Z31" t="s">
        <v>1610</v>
      </c>
      <c r="AA31" t="s">
        <v>1611</v>
      </c>
      <c r="AB31" t="s">
        <v>1612</v>
      </c>
      <c r="AC31" t="s">
        <v>1613</v>
      </c>
      <c r="AD31" t="s">
        <v>1614</v>
      </c>
      <c r="AE31" t="s">
        <v>1615</v>
      </c>
      <c r="AF31" t="s">
        <v>1616</v>
      </c>
      <c r="AG31" t="s">
        <v>1617</v>
      </c>
      <c r="AH31" t="s">
        <v>1618</v>
      </c>
    </row>
    <row r="32" spans="1:34" hidden="1" x14ac:dyDescent="0.35">
      <c r="A32" s="225"/>
      <c r="B32" s="225"/>
      <c r="C32" s="151" t="s">
        <v>15</v>
      </c>
      <c r="D32" t="s">
        <v>1619</v>
      </c>
      <c r="E32" t="s">
        <v>1620</v>
      </c>
      <c r="F32" t="s">
        <v>1621</v>
      </c>
      <c r="G32" t="s">
        <v>1620</v>
      </c>
      <c r="H32" t="s">
        <v>1620</v>
      </c>
      <c r="I32" t="s">
        <v>1622</v>
      </c>
      <c r="J32" t="s">
        <v>1623</v>
      </c>
      <c r="K32" t="s">
        <v>1624</v>
      </c>
      <c r="L32" t="s">
        <v>1625</v>
      </c>
      <c r="M32" t="s">
        <v>1626</v>
      </c>
      <c r="N32" t="s">
        <v>1627</v>
      </c>
      <c r="O32" t="s">
        <v>1628</v>
      </c>
      <c r="P32" t="s">
        <v>1629</v>
      </c>
      <c r="Q32" t="s">
        <v>1630</v>
      </c>
      <c r="R32" t="s">
        <v>1631</v>
      </c>
      <c r="S32" t="s">
        <v>1632</v>
      </c>
      <c r="T32" t="s">
        <v>1633</v>
      </c>
      <c r="U32" t="s">
        <v>1634</v>
      </c>
      <c r="V32" t="s">
        <v>1635</v>
      </c>
      <c r="W32" t="s">
        <v>1636</v>
      </c>
      <c r="X32" t="s">
        <v>1637</v>
      </c>
      <c r="Y32" t="s">
        <v>1638</v>
      </c>
      <c r="Z32" t="s">
        <v>1639</v>
      </c>
      <c r="AA32" t="s">
        <v>1640</v>
      </c>
      <c r="AB32" t="s">
        <v>1641</v>
      </c>
      <c r="AC32" t="s">
        <v>1642</v>
      </c>
      <c r="AD32" t="s">
        <v>1643</v>
      </c>
      <c r="AE32" t="s">
        <v>1644</v>
      </c>
      <c r="AF32" t="s">
        <v>1645</v>
      </c>
      <c r="AG32" t="s">
        <v>1646</v>
      </c>
      <c r="AH32" t="s">
        <v>1647</v>
      </c>
    </row>
    <row r="33" spans="1:34" hidden="1" x14ac:dyDescent="0.35">
      <c r="A33" s="225"/>
      <c r="B33" s="225" t="s">
        <v>1648</v>
      </c>
      <c r="C33" s="151" t="s">
        <v>1183</v>
      </c>
      <c r="D33" t="s">
        <v>1649</v>
      </c>
      <c r="E33" t="s">
        <v>1650</v>
      </c>
      <c r="F33" t="s">
        <v>1651</v>
      </c>
      <c r="G33" t="s">
        <v>1651</v>
      </c>
      <c r="H33" t="s">
        <v>1651</v>
      </c>
      <c r="I33" t="s">
        <v>1652</v>
      </c>
      <c r="J33" t="s">
        <v>1653</v>
      </c>
      <c r="K33" t="s">
        <v>1654</v>
      </c>
      <c r="L33" t="s">
        <v>1655</v>
      </c>
      <c r="M33" t="s">
        <v>1656</v>
      </c>
      <c r="N33" t="s">
        <v>1657</v>
      </c>
      <c r="O33" t="s">
        <v>1658</v>
      </c>
      <c r="P33" t="s">
        <v>1659</v>
      </c>
      <c r="Q33" t="s">
        <v>1660</v>
      </c>
      <c r="R33" t="s">
        <v>1661</v>
      </c>
      <c r="S33" t="s">
        <v>1662</v>
      </c>
      <c r="T33" t="s">
        <v>1663</v>
      </c>
      <c r="U33" t="s">
        <v>1664</v>
      </c>
      <c r="V33" t="s">
        <v>1665</v>
      </c>
      <c r="W33" t="s">
        <v>1666</v>
      </c>
      <c r="X33" t="s">
        <v>1667</v>
      </c>
      <c r="Y33" t="s">
        <v>1668</v>
      </c>
      <c r="Z33" t="s">
        <v>1669</v>
      </c>
      <c r="AA33" t="s">
        <v>1670</v>
      </c>
      <c r="AB33" t="s">
        <v>1671</v>
      </c>
      <c r="AC33" t="s">
        <v>1672</v>
      </c>
      <c r="AD33" t="s">
        <v>1673</v>
      </c>
      <c r="AE33" t="s">
        <v>1674</v>
      </c>
      <c r="AF33" t="s">
        <v>1675</v>
      </c>
      <c r="AG33" t="s">
        <v>1676</v>
      </c>
      <c r="AH33" t="s">
        <v>1677</v>
      </c>
    </row>
    <row r="34" spans="1:34" hidden="1" x14ac:dyDescent="0.35">
      <c r="A34" s="225"/>
      <c r="B34" s="225"/>
      <c r="C34" s="151" t="s">
        <v>13</v>
      </c>
      <c r="D34" t="s">
        <v>1678</v>
      </c>
      <c r="E34" t="s">
        <v>1679</v>
      </c>
      <c r="F34" t="s">
        <v>1680</v>
      </c>
      <c r="G34" t="s">
        <v>1681</v>
      </c>
      <c r="H34" t="s">
        <v>1682</v>
      </c>
      <c r="I34" t="s">
        <v>1683</v>
      </c>
      <c r="J34" t="s">
        <v>1684</v>
      </c>
      <c r="K34" t="s">
        <v>1685</v>
      </c>
      <c r="L34" t="s">
        <v>1686</v>
      </c>
      <c r="M34" t="s">
        <v>1687</v>
      </c>
      <c r="N34" t="s">
        <v>1688</v>
      </c>
      <c r="O34" t="s">
        <v>1689</v>
      </c>
      <c r="P34" t="s">
        <v>1690</v>
      </c>
      <c r="Q34" t="s">
        <v>1691</v>
      </c>
      <c r="R34" t="s">
        <v>1692</v>
      </c>
      <c r="S34" t="s">
        <v>1693</v>
      </c>
      <c r="T34" t="s">
        <v>1694</v>
      </c>
      <c r="U34" t="s">
        <v>1695</v>
      </c>
      <c r="V34" t="s">
        <v>1696</v>
      </c>
      <c r="W34" t="s">
        <v>1697</v>
      </c>
      <c r="X34" t="s">
        <v>1698</v>
      </c>
      <c r="Y34" t="s">
        <v>1699</v>
      </c>
      <c r="Z34" t="s">
        <v>1700</v>
      </c>
      <c r="AA34" t="s">
        <v>1701</v>
      </c>
      <c r="AB34" t="s">
        <v>1702</v>
      </c>
      <c r="AC34" t="s">
        <v>1703</v>
      </c>
      <c r="AD34" t="s">
        <v>1704</v>
      </c>
      <c r="AE34" t="s">
        <v>1705</v>
      </c>
      <c r="AF34" t="s">
        <v>1706</v>
      </c>
      <c r="AG34" t="s">
        <v>1707</v>
      </c>
      <c r="AH34" t="s">
        <v>1708</v>
      </c>
    </row>
    <row r="35" spans="1:34" hidden="1" x14ac:dyDescent="0.35">
      <c r="A35" s="225"/>
      <c r="B35" s="225"/>
      <c r="C35" s="151" t="s">
        <v>121</v>
      </c>
      <c r="D35" t="s">
        <v>1709</v>
      </c>
      <c r="E35" t="s">
        <v>1710</v>
      </c>
      <c r="F35" t="s">
        <v>1711</v>
      </c>
      <c r="G35" t="s">
        <v>1712</v>
      </c>
      <c r="H35" t="s">
        <v>1713</v>
      </c>
      <c r="I35" t="s">
        <v>1714</v>
      </c>
      <c r="J35" t="s">
        <v>1715</v>
      </c>
      <c r="K35" t="s">
        <v>1716</v>
      </c>
      <c r="L35" t="s">
        <v>1717</v>
      </c>
      <c r="M35" t="s">
        <v>1718</v>
      </c>
      <c r="N35" t="s">
        <v>1719</v>
      </c>
      <c r="O35" t="s">
        <v>1720</v>
      </c>
      <c r="P35" t="s">
        <v>1721</v>
      </c>
      <c r="Q35" t="s">
        <v>1722</v>
      </c>
      <c r="R35" t="s">
        <v>1723</v>
      </c>
      <c r="S35" t="s">
        <v>1724</v>
      </c>
      <c r="T35" t="s">
        <v>1725</v>
      </c>
      <c r="U35" t="s">
        <v>1726</v>
      </c>
      <c r="V35" t="s">
        <v>1727</v>
      </c>
      <c r="W35" t="s">
        <v>1728</v>
      </c>
      <c r="X35" t="s">
        <v>1729</v>
      </c>
      <c r="Y35" t="s">
        <v>1730</v>
      </c>
      <c r="Z35" t="s">
        <v>1731</v>
      </c>
      <c r="AA35" t="s">
        <v>1732</v>
      </c>
      <c r="AB35" t="s">
        <v>1733</v>
      </c>
      <c r="AC35" t="s">
        <v>1734</v>
      </c>
      <c r="AD35" t="s">
        <v>1735</v>
      </c>
      <c r="AE35" t="s">
        <v>1736</v>
      </c>
      <c r="AF35" t="s">
        <v>1737</v>
      </c>
      <c r="AG35" t="s">
        <v>1738</v>
      </c>
      <c r="AH35" t="s">
        <v>1739</v>
      </c>
    </row>
    <row r="36" spans="1:34" hidden="1" x14ac:dyDescent="0.35">
      <c r="A36" s="225"/>
      <c r="B36" s="225"/>
      <c r="C36" s="151" t="s">
        <v>15</v>
      </c>
      <c r="D36" t="s">
        <v>1740</v>
      </c>
      <c r="E36" t="s">
        <v>1741</v>
      </c>
      <c r="F36" t="s">
        <v>1741</v>
      </c>
      <c r="G36" t="s">
        <v>1740</v>
      </c>
      <c r="H36" t="s">
        <v>1742</v>
      </c>
      <c r="I36" t="s">
        <v>1743</v>
      </c>
      <c r="J36" t="s">
        <v>1744</v>
      </c>
      <c r="K36" t="s">
        <v>1745</v>
      </c>
      <c r="L36" t="s">
        <v>1746</v>
      </c>
      <c r="M36" t="s">
        <v>1747</v>
      </c>
      <c r="N36" t="s">
        <v>1748</v>
      </c>
      <c r="O36" t="s">
        <v>1749</v>
      </c>
      <c r="P36" t="s">
        <v>1750</v>
      </c>
      <c r="Q36" t="s">
        <v>1751</v>
      </c>
      <c r="R36" t="s">
        <v>1752</v>
      </c>
      <c r="S36" t="s">
        <v>1753</v>
      </c>
      <c r="T36" t="s">
        <v>1754</v>
      </c>
      <c r="U36" t="s">
        <v>1755</v>
      </c>
      <c r="V36" t="s">
        <v>1756</v>
      </c>
      <c r="W36" t="s">
        <v>1757</v>
      </c>
      <c r="X36" t="s">
        <v>1758</v>
      </c>
      <c r="Y36" t="s">
        <v>1759</v>
      </c>
      <c r="Z36" t="s">
        <v>1760</v>
      </c>
      <c r="AA36" t="s">
        <v>1761</v>
      </c>
      <c r="AB36" t="s">
        <v>1762</v>
      </c>
      <c r="AC36" t="s">
        <v>1763</v>
      </c>
      <c r="AD36" t="s">
        <v>1764</v>
      </c>
      <c r="AE36" t="s">
        <v>1765</v>
      </c>
      <c r="AF36" t="s">
        <v>1766</v>
      </c>
      <c r="AG36" t="s">
        <v>1767</v>
      </c>
      <c r="AH36" t="s">
        <v>1768</v>
      </c>
    </row>
    <row r="37" spans="1:34" hidden="1" x14ac:dyDescent="0.35">
      <c r="A37" s="225"/>
      <c r="B37" s="225" t="s">
        <v>1769</v>
      </c>
      <c r="C37" s="151" t="s">
        <v>1770</v>
      </c>
      <c r="D37" t="s">
        <v>1771</v>
      </c>
      <c r="E37" t="s">
        <v>1772</v>
      </c>
      <c r="F37" t="s">
        <v>1773</v>
      </c>
      <c r="G37" t="s">
        <v>1774</v>
      </c>
      <c r="H37" t="s">
        <v>1775</v>
      </c>
      <c r="I37" t="s">
        <v>1776</v>
      </c>
      <c r="J37" t="s">
        <v>1777</v>
      </c>
      <c r="K37" t="s">
        <v>1778</v>
      </c>
      <c r="L37" t="s">
        <v>1779</v>
      </c>
      <c r="M37" t="s">
        <v>1780</v>
      </c>
      <c r="N37" t="s">
        <v>1781</v>
      </c>
      <c r="O37" t="s">
        <v>1782</v>
      </c>
      <c r="P37" t="s">
        <v>1783</v>
      </c>
      <c r="Q37" t="s">
        <v>1784</v>
      </c>
      <c r="R37" t="s">
        <v>1785</v>
      </c>
      <c r="S37" t="s">
        <v>1786</v>
      </c>
      <c r="T37" t="s">
        <v>1787</v>
      </c>
      <c r="U37" t="s">
        <v>1788</v>
      </c>
      <c r="V37" t="s">
        <v>1789</v>
      </c>
      <c r="W37" t="s">
        <v>1790</v>
      </c>
      <c r="X37" t="s">
        <v>1791</v>
      </c>
      <c r="Y37" t="s">
        <v>1792</v>
      </c>
      <c r="Z37" t="s">
        <v>1793</v>
      </c>
      <c r="AA37" t="s">
        <v>1794</v>
      </c>
      <c r="AB37" t="s">
        <v>1795</v>
      </c>
      <c r="AC37" t="s">
        <v>1796</v>
      </c>
      <c r="AD37" t="s">
        <v>1797</v>
      </c>
      <c r="AE37" t="s">
        <v>1798</v>
      </c>
      <c r="AF37" t="s">
        <v>1799</v>
      </c>
      <c r="AG37" t="s">
        <v>1800</v>
      </c>
      <c r="AH37" t="s">
        <v>1801</v>
      </c>
    </row>
    <row r="38" spans="1:34" hidden="1" x14ac:dyDescent="0.35">
      <c r="A38" s="225"/>
      <c r="B38" s="225"/>
      <c r="C38" s="151" t="s">
        <v>13</v>
      </c>
      <c r="D38" t="s">
        <v>1802</v>
      </c>
      <c r="E38" t="s">
        <v>1803</v>
      </c>
      <c r="F38" t="s">
        <v>1804</v>
      </c>
      <c r="G38" t="s">
        <v>1805</v>
      </c>
      <c r="H38" t="s">
        <v>1806</v>
      </c>
      <c r="I38" t="s">
        <v>1807</v>
      </c>
      <c r="J38" t="s">
        <v>1808</v>
      </c>
      <c r="K38" t="s">
        <v>1809</v>
      </c>
      <c r="L38" t="s">
        <v>1810</v>
      </c>
      <c r="M38" t="s">
        <v>1811</v>
      </c>
      <c r="N38" t="s">
        <v>1812</v>
      </c>
      <c r="O38" t="s">
        <v>1813</v>
      </c>
      <c r="P38" t="s">
        <v>1814</v>
      </c>
      <c r="Q38" t="s">
        <v>1815</v>
      </c>
      <c r="R38" t="s">
        <v>1816</v>
      </c>
      <c r="S38" t="s">
        <v>1817</v>
      </c>
      <c r="T38" t="s">
        <v>1818</v>
      </c>
      <c r="U38" t="s">
        <v>1819</v>
      </c>
      <c r="V38" t="s">
        <v>1820</v>
      </c>
      <c r="W38" t="s">
        <v>1821</v>
      </c>
      <c r="X38" t="s">
        <v>1822</v>
      </c>
      <c r="Y38" t="s">
        <v>1823</v>
      </c>
      <c r="Z38" t="s">
        <v>1824</v>
      </c>
      <c r="AA38" t="s">
        <v>1825</v>
      </c>
      <c r="AB38" t="s">
        <v>1826</v>
      </c>
      <c r="AC38" t="s">
        <v>1827</v>
      </c>
      <c r="AD38" t="s">
        <v>1828</v>
      </c>
      <c r="AE38" t="s">
        <v>1829</v>
      </c>
      <c r="AF38" t="s">
        <v>1830</v>
      </c>
      <c r="AG38" t="s">
        <v>1831</v>
      </c>
      <c r="AH38" t="s">
        <v>1832</v>
      </c>
    </row>
    <row r="39" spans="1:34" hidden="1" x14ac:dyDescent="0.35">
      <c r="A39" s="225"/>
      <c r="B39" s="225"/>
      <c r="C39" s="151" t="s">
        <v>121</v>
      </c>
      <c r="D39" t="s">
        <v>1833</v>
      </c>
      <c r="E39" t="s">
        <v>1833</v>
      </c>
      <c r="F39" t="s">
        <v>1834</v>
      </c>
      <c r="G39" t="s">
        <v>1835</v>
      </c>
      <c r="H39" t="s">
        <v>1834</v>
      </c>
      <c r="I39" t="s">
        <v>1836</v>
      </c>
      <c r="J39" t="s">
        <v>1837</v>
      </c>
      <c r="K39" t="s">
        <v>1838</v>
      </c>
      <c r="L39" t="s">
        <v>1839</v>
      </c>
      <c r="M39" t="s">
        <v>1840</v>
      </c>
      <c r="N39" t="s">
        <v>1841</v>
      </c>
      <c r="O39" t="s">
        <v>1842</v>
      </c>
      <c r="P39" t="s">
        <v>1843</v>
      </c>
      <c r="Q39" t="s">
        <v>1844</v>
      </c>
      <c r="R39" t="s">
        <v>1845</v>
      </c>
      <c r="S39" t="s">
        <v>1846</v>
      </c>
      <c r="T39" t="s">
        <v>1847</v>
      </c>
      <c r="U39" t="s">
        <v>1848</v>
      </c>
      <c r="V39" t="s">
        <v>1849</v>
      </c>
      <c r="W39" t="s">
        <v>1850</v>
      </c>
      <c r="X39" t="s">
        <v>1851</v>
      </c>
      <c r="Y39" t="s">
        <v>1852</v>
      </c>
      <c r="Z39" t="s">
        <v>1853</v>
      </c>
      <c r="AA39" t="s">
        <v>1854</v>
      </c>
      <c r="AB39" t="s">
        <v>1855</v>
      </c>
      <c r="AC39" t="s">
        <v>1856</v>
      </c>
      <c r="AD39" t="s">
        <v>1857</v>
      </c>
      <c r="AE39" t="s">
        <v>1858</v>
      </c>
      <c r="AF39" t="s">
        <v>1859</v>
      </c>
      <c r="AG39" t="s">
        <v>1860</v>
      </c>
      <c r="AH39" t="s">
        <v>1861</v>
      </c>
    </row>
    <row r="40" spans="1:34" hidden="1" x14ac:dyDescent="0.35">
      <c r="A40" s="225"/>
      <c r="B40" s="225"/>
      <c r="C40" s="151" t="s">
        <v>1862</v>
      </c>
      <c r="D40" t="s">
        <v>1863</v>
      </c>
      <c r="E40" t="s">
        <v>1863</v>
      </c>
      <c r="F40" t="s">
        <v>1864</v>
      </c>
      <c r="G40" t="s">
        <v>1865</v>
      </c>
      <c r="H40" t="s">
        <v>1865</v>
      </c>
      <c r="I40" t="s">
        <v>1866</v>
      </c>
      <c r="J40" t="s">
        <v>1867</v>
      </c>
      <c r="K40" t="s">
        <v>1868</v>
      </c>
      <c r="L40" t="s">
        <v>1869</v>
      </c>
      <c r="M40" t="s">
        <v>1870</v>
      </c>
      <c r="N40" t="s">
        <v>1871</v>
      </c>
      <c r="O40" t="s">
        <v>1872</v>
      </c>
      <c r="P40" t="s">
        <v>1873</v>
      </c>
      <c r="Q40" t="s">
        <v>1874</v>
      </c>
      <c r="R40" t="s">
        <v>1875</v>
      </c>
      <c r="S40" t="s">
        <v>1876</v>
      </c>
      <c r="T40" t="s">
        <v>1877</v>
      </c>
      <c r="U40" t="s">
        <v>1878</v>
      </c>
      <c r="V40" t="s">
        <v>1879</v>
      </c>
      <c r="W40" t="s">
        <v>1880</v>
      </c>
      <c r="X40" t="s">
        <v>1881</v>
      </c>
      <c r="Y40" t="s">
        <v>1882</v>
      </c>
      <c r="Z40" t="s">
        <v>1883</v>
      </c>
      <c r="AA40" t="s">
        <v>1884</v>
      </c>
      <c r="AB40" t="s">
        <v>1885</v>
      </c>
      <c r="AC40" t="s">
        <v>1886</v>
      </c>
      <c r="AD40" t="s">
        <v>1887</v>
      </c>
      <c r="AE40" t="s">
        <v>1888</v>
      </c>
      <c r="AF40" t="s">
        <v>1889</v>
      </c>
      <c r="AG40" t="s">
        <v>1890</v>
      </c>
      <c r="AH40" t="s">
        <v>1891</v>
      </c>
    </row>
    <row r="41" spans="1:34" hidden="1" x14ac:dyDescent="0.35">
      <c r="A41" s="225"/>
      <c r="B41" s="225"/>
      <c r="C41" s="151" t="s">
        <v>15</v>
      </c>
      <c r="D41" t="s">
        <v>1892</v>
      </c>
      <c r="E41" t="s">
        <v>1893</v>
      </c>
      <c r="F41" t="s">
        <v>1893</v>
      </c>
      <c r="G41" t="s">
        <v>1892</v>
      </c>
      <c r="H41" t="s">
        <v>1894</v>
      </c>
      <c r="I41" t="s">
        <v>1895</v>
      </c>
      <c r="J41" t="s">
        <v>1896</v>
      </c>
      <c r="K41" t="s">
        <v>1897</v>
      </c>
      <c r="L41" t="s">
        <v>1898</v>
      </c>
      <c r="M41" t="s">
        <v>1899</v>
      </c>
      <c r="N41" t="s">
        <v>1900</v>
      </c>
      <c r="O41" t="s">
        <v>1901</v>
      </c>
      <c r="P41" t="s">
        <v>1902</v>
      </c>
      <c r="Q41" t="s">
        <v>1903</v>
      </c>
      <c r="R41" t="s">
        <v>1904</v>
      </c>
      <c r="S41" t="s">
        <v>1905</v>
      </c>
      <c r="T41" t="s">
        <v>1906</v>
      </c>
      <c r="U41" t="s">
        <v>1907</v>
      </c>
      <c r="V41" t="s">
        <v>1908</v>
      </c>
      <c r="W41" t="s">
        <v>1909</v>
      </c>
      <c r="X41" t="s">
        <v>1910</v>
      </c>
      <c r="Y41" t="s">
        <v>1911</v>
      </c>
      <c r="Z41" t="s">
        <v>1912</v>
      </c>
      <c r="AA41" t="s">
        <v>1913</v>
      </c>
      <c r="AB41" t="s">
        <v>1914</v>
      </c>
      <c r="AC41" t="s">
        <v>1915</v>
      </c>
      <c r="AD41" t="s">
        <v>1916</v>
      </c>
      <c r="AE41" t="s">
        <v>1917</v>
      </c>
      <c r="AF41" t="s">
        <v>1918</v>
      </c>
      <c r="AG41" t="s">
        <v>1919</v>
      </c>
      <c r="AH41" t="s">
        <v>1920</v>
      </c>
    </row>
    <row r="42" spans="1:34" x14ac:dyDescent="0.35">
      <c r="A42" s="225"/>
      <c r="B42" s="226" t="s">
        <v>77</v>
      </c>
      <c r="C42" s="154" t="s">
        <v>13</v>
      </c>
      <c r="D42" t="s">
        <v>1921</v>
      </c>
      <c r="E42" t="s">
        <v>1922</v>
      </c>
      <c r="F42" t="s">
        <v>1923</v>
      </c>
      <c r="G42" t="s">
        <v>1924</v>
      </c>
      <c r="H42" t="s">
        <v>1925</v>
      </c>
      <c r="I42" t="s">
        <v>1926</v>
      </c>
      <c r="J42" t="s">
        <v>1927</v>
      </c>
      <c r="K42" t="s">
        <v>1928</v>
      </c>
      <c r="L42" t="s">
        <v>1929</v>
      </c>
      <c r="M42" t="s">
        <v>1930</v>
      </c>
      <c r="N42" t="s">
        <v>1931</v>
      </c>
      <c r="O42" t="s">
        <v>1932</v>
      </c>
      <c r="P42" t="s">
        <v>1933</v>
      </c>
      <c r="Q42" t="s">
        <v>1934</v>
      </c>
      <c r="R42" t="s">
        <v>1935</v>
      </c>
      <c r="S42" t="s">
        <v>1936</v>
      </c>
      <c r="T42" t="s">
        <v>1937</v>
      </c>
      <c r="U42" t="s">
        <v>1938</v>
      </c>
      <c r="V42" t="s">
        <v>1939</v>
      </c>
      <c r="W42" t="s">
        <v>1940</v>
      </c>
      <c r="X42" t="s">
        <v>1941</v>
      </c>
      <c r="Y42" t="s">
        <v>1942</v>
      </c>
      <c r="Z42" t="s">
        <v>1943</v>
      </c>
      <c r="AA42" t="s">
        <v>1944</v>
      </c>
      <c r="AB42" t="s">
        <v>1945</v>
      </c>
      <c r="AC42" t="s">
        <v>1946</v>
      </c>
      <c r="AD42" t="s">
        <v>1947</v>
      </c>
      <c r="AE42" t="s">
        <v>1948</v>
      </c>
      <c r="AF42" t="s">
        <v>1949</v>
      </c>
      <c r="AG42" t="s">
        <v>1950</v>
      </c>
      <c r="AH42" t="s">
        <v>1951</v>
      </c>
    </row>
    <row r="43" spans="1:34" x14ac:dyDescent="0.35">
      <c r="A43" s="225"/>
      <c r="B43" s="226"/>
      <c r="C43" s="154" t="s">
        <v>14</v>
      </c>
      <c r="D43" t="s">
        <v>1952</v>
      </c>
      <c r="E43" t="s">
        <v>1953</v>
      </c>
      <c r="F43" t="s">
        <v>1954</v>
      </c>
      <c r="G43" t="s">
        <v>1955</v>
      </c>
      <c r="H43" t="s">
        <v>1956</v>
      </c>
      <c r="I43" t="s">
        <v>1957</v>
      </c>
      <c r="J43" t="s">
        <v>1958</v>
      </c>
      <c r="K43" t="s">
        <v>1959</v>
      </c>
      <c r="L43" t="s">
        <v>1960</v>
      </c>
      <c r="M43" t="s">
        <v>1961</v>
      </c>
      <c r="N43" t="s">
        <v>1962</v>
      </c>
      <c r="O43" t="s">
        <v>1963</v>
      </c>
      <c r="P43" t="s">
        <v>1964</v>
      </c>
      <c r="Q43" t="s">
        <v>1965</v>
      </c>
      <c r="R43" t="s">
        <v>1966</v>
      </c>
      <c r="S43" t="s">
        <v>1967</v>
      </c>
      <c r="T43" t="s">
        <v>1968</v>
      </c>
      <c r="U43" t="s">
        <v>1969</v>
      </c>
      <c r="V43" t="s">
        <v>1970</v>
      </c>
      <c r="W43" t="s">
        <v>1971</v>
      </c>
      <c r="X43" t="s">
        <v>1972</v>
      </c>
      <c r="Y43" t="s">
        <v>1973</v>
      </c>
      <c r="Z43" t="s">
        <v>1974</v>
      </c>
      <c r="AA43" t="s">
        <v>1975</v>
      </c>
      <c r="AB43" t="s">
        <v>1976</v>
      </c>
      <c r="AC43" t="s">
        <v>1977</v>
      </c>
      <c r="AD43" t="s">
        <v>1978</v>
      </c>
      <c r="AE43" t="s">
        <v>1979</v>
      </c>
      <c r="AF43" t="s">
        <v>1980</v>
      </c>
      <c r="AG43" t="s">
        <v>1981</v>
      </c>
      <c r="AH43" t="s">
        <v>1982</v>
      </c>
    </row>
    <row r="44" spans="1:34" x14ac:dyDescent="0.35">
      <c r="A44" s="225"/>
      <c r="B44" s="226"/>
      <c r="C44" s="154" t="s">
        <v>20</v>
      </c>
      <c r="D44" t="s">
        <v>1983</v>
      </c>
      <c r="E44" t="s">
        <v>1984</v>
      </c>
      <c r="F44" t="s">
        <v>1985</v>
      </c>
      <c r="G44" t="s">
        <v>1986</v>
      </c>
      <c r="H44" t="s">
        <v>1987</v>
      </c>
      <c r="I44" t="s">
        <v>1988</v>
      </c>
      <c r="J44" t="s">
        <v>1989</v>
      </c>
      <c r="K44" t="s">
        <v>1990</v>
      </c>
      <c r="L44" t="s">
        <v>1991</v>
      </c>
      <c r="M44" t="s">
        <v>1992</v>
      </c>
      <c r="N44" t="s">
        <v>1993</v>
      </c>
      <c r="O44" t="s">
        <v>1994</v>
      </c>
      <c r="P44" t="s">
        <v>1995</v>
      </c>
      <c r="Q44" t="s">
        <v>1996</v>
      </c>
      <c r="R44" t="s">
        <v>1997</v>
      </c>
      <c r="S44" t="s">
        <v>1998</v>
      </c>
      <c r="T44" t="s">
        <v>1999</v>
      </c>
      <c r="U44" t="s">
        <v>2000</v>
      </c>
      <c r="V44" t="s">
        <v>2001</v>
      </c>
      <c r="W44" t="s">
        <v>2002</v>
      </c>
      <c r="X44" t="s">
        <v>2003</v>
      </c>
      <c r="Y44" t="s">
        <v>2004</v>
      </c>
      <c r="Z44" t="s">
        <v>2005</v>
      </c>
      <c r="AA44" t="s">
        <v>2006</v>
      </c>
      <c r="AB44" t="s">
        <v>2007</v>
      </c>
      <c r="AC44" t="s">
        <v>2008</v>
      </c>
      <c r="AD44" t="s">
        <v>2009</v>
      </c>
      <c r="AE44" t="s">
        <v>2010</v>
      </c>
      <c r="AF44" t="s">
        <v>2011</v>
      </c>
      <c r="AG44" t="s">
        <v>2012</v>
      </c>
      <c r="AH44" t="s">
        <v>2013</v>
      </c>
    </row>
    <row r="45" spans="1:34" x14ac:dyDescent="0.35">
      <c r="A45" s="225"/>
      <c r="B45" s="226"/>
      <c r="C45" s="154" t="s">
        <v>19</v>
      </c>
      <c r="D45" t="s">
        <v>2014</v>
      </c>
      <c r="E45" t="s">
        <v>2015</v>
      </c>
      <c r="F45" t="s">
        <v>2016</v>
      </c>
      <c r="G45" t="s">
        <v>2017</v>
      </c>
      <c r="H45" t="s">
        <v>2018</v>
      </c>
      <c r="I45" t="s">
        <v>2019</v>
      </c>
      <c r="J45" t="s">
        <v>2020</v>
      </c>
      <c r="K45" t="s">
        <v>2021</v>
      </c>
      <c r="L45" t="s">
        <v>2022</v>
      </c>
      <c r="M45" t="s">
        <v>2023</v>
      </c>
      <c r="N45" t="s">
        <v>2024</v>
      </c>
      <c r="O45" t="s">
        <v>2025</v>
      </c>
      <c r="P45" t="s">
        <v>2026</v>
      </c>
      <c r="Q45" t="s">
        <v>2027</v>
      </c>
      <c r="R45" t="s">
        <v>2028</v>
      </c>
      <c r="S45" t="s">
        <v>2029</v>
      </c>
      <c r="T45" t="s">
        <v>2030</v>
      </c>
      <c r="U45" t="s">
        <v>2031</v>
      </c>
      <c r="V45" t="s">
        <v>2032</v>
      </c>
      <c r="W45" t="s">
        <v>2033</v>
      </c>
      <c r="X45" t="s">
        <v>2034</v>
      </c>
      <c r="Y45" t="s">
        <v>2035</v>
      </c>
      <c r="Z45" t="s">
        <v>2036</v>
      </c>
      <c r="AA45" t="s">
        <v>2037</v>
      </c>
      <c r="AB45" t="s">
        <v>2038</v>
      </c>
      <c r="AC45" t="s">
        <v>2039</v>
      </c>
      <c r="AD45" t="s">
        <v>2040</v>
      </c>
      <c r="AE45" t="s">
        <v>2041</v>
      </c>
      <c r="AF45" t="s">
        <v>2042</v>
      </c>
      <c r="AG45" t="s">
        <v>2043</v>
      </c>
      <c r="AH45" t="s">
        <v>2044</v>
      </c>
    </row>
    <row r="46" spans="1:34" x14ac:dyDescent="0.35">
      <c r="A46" s="225"/>
      <c r="B46" s="226"/>
      <c r="C46" s="154" t="s">
        <v>121</v>
      </c>
      <c r="D46" t="s">
        <v>2045</v>
      </c>
      <c r="E46" t="s">
        <v>2046</v>
      </c>
      <c r="F46" t="s">
        <v>2047</v>
      </c>
      <c r="G46" t="s">
        <v>2048</v>
      </c>
      <c r="H46" t="s">
        <v>2049</v>
      </c>
      <c r="I46" t="s">
        <v>2050</v>
      </c>
      <c r="J46" t="s">
        <v>2051</v>
      </c>
      <c r="K46" t="s">
        <v>2052</v>
      </c>
      <c r="L46" t="s">
        <v>2053</v>
      </c>
      <c r="M46" t="s">
        <v>2054</v>
      </c>
      <c r="N46" t="s">
        <v>2055</v>
      </c>
      <c r="O46" t="s">
        <v>2056</v>
      </c>
      <c r="P46" t="s">
        <v>2057</v>
      </c>
      <c r="Q46" t="s">
        <v>2058</v>
      </c>
      <c r="R46" t="s">
        <v>2059</v>
      </c>
      <c r="S46" t="s">
        <v>2060</v>
      </c>
      <c r="T46" t="s">
        <v>2061</v>
      </c>
      <c r="U46" t="s">
        <v>2062</v>
      </c>
      <c r="V46" t="s">
        <v>2063</v>
      </c>
      <c r="W46" t="s">
        <v>2064</v>
      </c>
      <c r="X46" t="s">
        <v>2065</v>
      </c>
      <c r="Y46" t="s">
        <v>2066</v>
      </c>
      <c r="Z46" t="s">
        <v>2067</v>
      </c>
      <c r="AA46" t="s">
        <v>2068</v>
      </c>
      <c r="AB46" t="s">
        <v>2069</v>
      </c>
      <c r="AC46" t="s">
        <v>2070</v>
      </c>
      <c r="AD46" t="s">
        <v>2071</v>
      </c>
      <c r="AE46" t="s">
        <v>2072</v>
      </c>
      <c r="AF46" t="s">
        <v>2073</v>
      </c>
      <c r="AG46" t="s">
        <v>2074</v>
      </c>
      <c r="AH46" t="s">
        <v>2075</v>
      </c>
    </row>
    <row r="47" spans="1:34" x14ac:dyDescent="0.35">
      <c r="A47" s="225"/>
      <c r="B47" s="226"/>
      <c r="C47" s="154" t="s">
        <v>25</v>
      </c>
      <c r="D47" t="s">
        <v>2076</v>
      </c>
      <c r="E47" t="s">
        <v>2077</v>
      </c>
      <c r="F47" t="s">
        <v>2078</v>
      </c>
      <c r="G47" t="s">
        <v>2079</v>
      </c>
      <c r="H47" t="s">
        <v>2080</v>
      </c>
      <c r="I47" t="s">
        <v>2081</v>
      </c>
      <c r="J47" t="s">
        <v>2082</v>
      </c>
      <c r="K47" t="s">
        <v>2083</v>
      </c>
      <c r="L47" t="s">
        <v>2084</v>
      </c>
      <c r="M47" t="s">
        <v>2085</v>
      </c>
      <c r="N47" t="s">
        <v>2086</v>
      </c>
      <c r="O47" t="s">
        <v>2087</v>
      </c>
      <c r="P47" t="s">
        <v>2088</v>
      </c>
      <c r="Q47" t="s">
        <v>2089</v>
      </c>
      <c r="R47" t="s">
        <v>2090</v>
      </c>
      <c r="S47" t="s">
        <v>2091</v>
      </c>
      <c r="T47" t="s">
        <v>2092</v>
      </c>
      <c r="U47" t="s">
        <v>2093</v>
      </c>
      <c r="V47" t="s">
        <v>2094</v>
      </c>
      <c r="W47" t="s">
        <v>2095</v>
      </c>
      <c r="X47" t="s">
        <v>2096</v>
      </c>
      <c r="Y47" t="s">
        <v>2097</v>
      </c>
      <c r="Z47" t="s">
        <v>2098</v>
      </c>
      <c r="AA47" t="s">
        <v>2099</v>
      </c>
      <c r="AB47" t="s">
        <v>2100</v>
      </c>
      <c r="AC47" t="s">
        <v>2101</v>
      </c>
      <c r="AD47" t="s">
        <v>2102</v>
      </c>
      <c r="AE47" t="s">
        <v>2103</v>
      </c>
      <c r="AF47" t="s">
        <v>2104</v>
      </c>
      <c r="AG47" t="s">
        <v>2105</v>
      </c>
      <c r="AH47" t="s">
        <v>2106</v>
      </c>
    </row>
    <row r="48" spans="1:34" hidden="1" x14ac:dyDescent="0.35">
      <c r="A48" s="225"/>
      <c r="B48" s="225" t="s">
        <v>82</v>
      </c>
      <c r="C48" s="151" t="s">
        <v>13</v>
      </c>
      <c r="D48" t="s">
        <v>2107</v>
      </c>
      <c r="E48" t="s">
        <v>2108</v>
      </c>
      <c r="F48" t="s">
        <v>2109</v>
      </c>
      <c r="G48" t="s">
        <v>2110</v>
      </c>
      <c r="H48" t="s">
        <v>2111</v>
      </c>
      <c r="I48" t="s">
        <v>2112</v>
      </c>
      <c r="J48" t="s">
        <v>2113</v>
      </c>
      <c r="K48" t="s">
        <v>2114</v>
      </c>
      <c r="L48" t="s">
        <v>2115</v>
      </c>
      <c r="M48" t="s">
        <v>2116</v>
      </c>
      <c r="N48" t="s">
        <v>2117</v>
      </c>
      <c r="O48" t="s">
        <v>2118</v>
      </c>
      <c r="P48" t="s">
        <v>2119</v>
      </c>
      <c r="Q48" t="s">
        <v>2120</v>
      </c>
      <c r="R48" t="s">
        <v>2121</v>
      </c>
      <c r="S48" t="s">
        <v>2122</v>
      </c>
      <c r="T48" t="s">
        <v>2123</v>
      </c>
      <c r="U48" t="s">
        <v>2124</v>
      </c>
      <c r="V48" t="s">
        <v>2125</v>
      </c>
      <c r="W48" t="s">
        <v>2126</v>
      </c>
      <c r="X48" t="s">
        <v>2127</v>
      </c>
      <c r="Y48" t="s">
        <v>2128</v>
      </c>
      <c r="Z48" t="s">
        <v>2129</v>
      </c>
      <c r="AA48" t="s">
        <v>2130</v>
      </c>
      <c r="AB48" t="s">
        <v>2131</v>
      </c>
      <c r="AC48" t="s">
        <v>2132</v>
      </c>
      <c r="AD48" t="s">
        <v>2133</v>
      </c>
      <c r="AE48" t="s">
        <v>2134</v>
      </c>
      <c r="AF48" t="s">
        <v>2135</v>
      </c>
      <c r="AG48" t="s">
        <v>2136</v>
      </c>
      <c r="AH48" t="s">
        <v>2137</v>
      </c>
    </row>
    <row r="49" spans="1:34" hidden="1" x14ac:dyDescent="0.35">
      <c r="A49" s="225"/>
      <c r="B49" s="225"/>
      <c r="C49" s="151" t="s">
        <v>121</v>
      </c>
      <c r="D49" t="s">
        <v>2138</v>
      </c>
      <c r="E49" t="s">
        <v>2139</v>
      </c>
      <c r="F49" t="s">
        <v>2140</v>
      </c>
      <c r="G49" t="s">
        <v>2141</v>
      </c>
      <c r="H49" t="s">
        <v>2142</v>
      </c>
      <c r="I49" t="s">
        <v>2143</v>
      </c>
      <c r="J49" t="s">
        <v>2144</v>
      </c>
      <c r="K49" t="s">
        <v>2145</v>
      </c>
      <c r="L49" t="s">
        <v>2146</v>
      </c>
      <c r="M49" t="s">
        <v>2147</v>
      </c>
      <c r="N49" t="s">
        <v>2148</v>
      </c>
      <c r="O49" t="s">
        <v>2149</v>
      </c>
      <c r="P49" t="s">
        <v>2150</v>
      </c>
      <c r="Q49" t="s">
        <v>2151</v>
      </c>
      <c r="R49" t="s">
        <v>2152</v>
      </c>
      <c r="S49" t="s">
        <v>2153</v>
      </c>
      <c r="T49" t="s">
        <v>2154</v>
      </c>
      <c r="U49" t="s">
        <v>2155</v>
      </c>
      <c r="V49" t="s">
        <v>2156</v>
      </c>
      <c r="W49" t="s">
        <v>2157</v>
      </c>
      <c r="X49" t="s">
        <v>2158</v>
      </c>
      <c r="Y49" t="s">
        <v>2159</v>
      </c>
      <c r="Z49" t="s">
        <v>2160</v>
      </c>
      <c r="AA49" t="s">
        <v>2161</v>
      </c>
      <c r="AB49" t="s">
        <v>2162</v>
      </c>
      <c r="AC49" t="s">
        <v>2163</v>
      </c>
      <c r="AD49" t="s">
        <v>2164</v>
      </c>
      <c r="AE49" t="s">
        <v>2165</v>
      </c>
      <c r="AF49" t="s">
        <v>2166</v>
      </c>
      <c r="AG49" t="s">
        <v>2167</v>
      </c>
      <c r="AH49" t="s">
        <v>2168</v>
      </c>
    </row>
    <row r="50" spans="1:34" hidden="1" x14ac:dyDescent="0.35">
      <c r="A50" s="225"/>
      <c r="B50" s="225"/>
      <c r="C50" s="151" t="s">
        <v>15</v>
      </c>
      <c r="D50" t="s">
        <v>2169</v>
      </c>
      <c r="E50" t="s">
        <v>2170</v>
      </c>
      <c r="F50" t="s">
        <v>2171</v>
      </c>
      <c r="G50" t="s">
        <v>2172</v>
      </c>
      <c r="H50" t="s">
        <v>2173</v>
      </c>
      <c r="I50" t="s">
        <v>2174</v>
      </c>
      <c r="J50" t="s">
        <v>2175</v>
      </c>
      <c r="K50" t="s">
        <v>2176</v>
      </c>
      <c r="L50" t="s">
        <v>2172</v>
      </c>
      <c r="M50" t="s">
        <v>2177</v>
      </c>
      <c r="N50" t="s">
        <v>2178</v>
      </c>
      <c r="O50" t="s">
        <v>2179</v>
      </c>
      <c r="P50" t="s">
        <v>2169</v>
      </c>
      <c r="Q50" t="s">
        <v>2173</v>
      </c>
      <c r="R50" t="s">
        <v>2177</v>
      </c>
      <c r="S50" t="s">
        <v>2180</v>
      </c>
      <c r="T50" t="s">
        <v>2172</v>
      </c>
      <c r="U50" t="s">
        <v>2181</v>
      </c>
      <c r="V50" t="s">
        <v>2182</v>
      </c>
      <c r="W50" t="s">
        <v>2177</v>
      </c>
      <c r="X50" t="s">
        <v>2171</v>
      </c>
      <c r="Y50" t="s">
        <v>2183</v>
      </c>
      <c r="Z50" t="s">
        <v>2184</v>
      </c>
      <c r="AA50" t="s">
        <v>2175</v>
      </c>
      <c r="AB50" t="s">
        <v>2185</v>
      </c>
      <c r="AC50" t="s">
        <v>2186</v>
      </c>
      <c r="AD50" t="s">
        <v>2184</v>
      </c>
      <c r="AE50" t="s">
        <v>2175</v>
      </c>
      <c r="AF50" t="s">
        <v>2179</v>
      </c>
      <c r="AG50" t="s">
        <v>2170</v>
      </c>
      <c r="AH50" t="s">
        <v>2169</v>
      </c>
    </row>
    <row r="51" spans="1:34" hidden="1" x14ac:dyDescent="0.35">
      <c r="A51" s="225"/>
      <c r="B51" s="225" t="s">
        <v>230</v>
      </c>
      <c r="C51" s="151" t="s">
        <v>2187</v>
      </c>
      <c r="D51">
        <v>0</v>
      </c>
      <c r="E51" t="s">
        <v>2188</v>
      </c>
      <c r="F51" t="s">
        <v>2189</v>
      </c>
      <c r="G51" t="s">
        <v>2190</v>
      </c>
      <c r="H51" t="s">
        <v>2191</v>
      </c>
      <c r="I51" t="s">
        <v>2192</v>
      </c>
      <c r="J51" t="s">
        <v>2193</v>
      </c>
      <c r="K51" t="s">
        <v>2194</v>
      </c>
      <c r="L51" t="s">
        <v>2195</v>
      </c>
      <c r="M51" t="s">
        <v>2196</v>
      </c>
      <c r="N51" t="s">
        <v>2197</v>
      </c>
      <c r="O51" t="s">
        <v>2198</v>
      </c>
      <c r="P51" t="s">
        <v>2199</v>
      </c>
      <c r="Q51" t="s">
        <v>2200</v>
      </c>
      <c r="R51" t="s">
        <v>2201</v>
      </c>
      <c r="S51" t="s">
        <v>2202</v>
      </c>
      <c r="T51" t="s">
        <v>2203</v>
      </c>
      <c r="U51" t="s">
        <v>2204</v>
      </c>
      <c r="V51" t="s">
        <v>2205</v>
      </c>
      <c r="W51" t="s">
        <v>2206</v>
      </c>
      <c r="X51" t="s">
        <v>2207</v>
      </c>
      <c r="Y51" t="s">
        <v>2208</v>
      </c>
      <c r="Z51" t="s">
        <v>2209</v>
      </c>
      <c r="AA51" t="s">
        <v>2210</v>
      </c>
      <c r="AB51" t="s">
        <v>2211</v>
      </c>
      <c r="AC51" t="s">
        <v>2212</v>
      </c>
      <c r="AD51" t="s">
        <v>2213</v>
      </c>
      <c r="AE51" t="s">
        <v>2214</v>
      </c>
      <c r="AF51" t="s">
        <v>2215</v>
      </c>
      <c r="AG51" t="s">
        <v>2216</v>
      </c>
      <c r="AH51" t="s">
        <v>2217</v>
      </c>
    </row>
    <row r="52" spans="1:34" hidden="1" x14ac:dyDescent="0.35">
      <c r="A52" s="225"/>
      <c r="B52" s="225"/>
      <c r="C52" s="151" t="s">
        <v>1183</v>
      </c>
      <c r="D52" t="s">
        <v>2218</v>
      </c>
      <c r="E52" t="s">
        <v>2219</v>
      </c>
      <c r="F52" t="s">
        <v>2220</v>
      </c>
      <c r="G52" t="s">
        <v>2221</v>
      </c>
      <c r="H52" t="s">
        <v>2222</v>
      </c>
      <c r="I52" t="s">
        <v>2223</v>
      </c>
      <c r="J52" t="s">
        <v>2224</v>
      </c>
      <c r="K52" t="s">
        <v>2225</v>
      </c>
      <c r="L52" t="s">
        <v>2226</v>
      </c>
      <c r="M52" t="s">
        <v>2227</v>
      </c>
      <c r="N52" t="s">
        <v>2228</v>
      </c>
      <c r="O52" t="s">
        <v>2229</v>
      </c>
      <c r="P52" t="s">
        <v>2230</v>
      </c>
      <c r="Q52" t="s">
        <v>2231</v>
      </c>
      <c r="R52" t="s">
        <v>2232</v>
      </c>
      <c r="S52" t="s">
        <v>2233</v>
      </c>
      <c r="T52" t="s">
        <v>2234</v>
      </c>
      <c r="U52" t="s">
        <v>2235</v>
      </c>
      <c r="V52" t="s">
        <v>2236</v>
      </c>
      <c r="W52" t="s">
        <v>2237</v>
      </c>
      <c r="X52" t="s">
        <v>2238</v>
      </c>
      <c r="Y52" t="s">
        <v>2239</v>
      </c>
      <c r="Z52" t="s">
        <v>2240</v>
      </c>
      <c r="AA52" t="s">
        <v>2241</v>
      </c>
      <c r="AB52" t="s">
        <v>2242</v>
      </c>
      <c r="AC52" t="s">
        <v>2243</v>
      </c>
      <c r="AD52" t="s">
        <v>2244</v>
      </c>
      <c r="AE52" t="s">
        <v>2245</v>
      </c>
      <c r="AF52" t="s">
        <v>2246</v>
      </c>
      <c r="AG52" t="s">
        <v>2247</v>
      </c>
      <c r="AH52" t="s">
        <v>2248</v>
      </c>
    </row>
    <row r="53" spans="1:34" hidden="1" x14ac:dyDescent="0.35">
      <c r="A53" s="225"/>
      <c r="B53" s="225"/>
      <c r="C53" s="151" t="s">
        <v>1215</v>
      </c>
      <c r="D53" t="s">
        <v>2249</v>
      </c>
      <c r="E53" t="s">
        <v>2250</v>
      </c>
      <c r="F53" t="s">
        <v>2251</v>
      </c>
      <c r="G53" t="s">
        <v>2252</v>
      </c>
      <c r="H53" t="s">
        <v>2253</v>
      </c>
      <c r="I53" t="s">
        <v>2254</v>
      </c>
      <c r="J53" t="s">
        <v>2255</v>
      </c>
      <c r="K53" t="s">
        <v>2256</v>
      </c>
      <c r="L53" t="s">
        <v>2257</v>
      </c>
      <c r="M53" t="s">
        <v>2258</v>
      </c>
      <c r="N53" t="s">
        <v>2259</v>
      </c>
      <c r="O53" t="s">
        <v>2260</v>
      </c>
      <c r="P53" t="s">
        <v>2261</v>
      </c>
      <c r="Q53" t="s">
        <v>2262</v>
      </c>
      <c r="R53" t="s">
        <v>2263</v>
      </c>
      <c r="S53" t="s">
        <v>2264</v>
      </c>
      <c r="T53" t="s">
        <v>2265</v>
      </c>
      <c r="U53" t="s">
        <v>2266</v>
      </c>
      <c r="V53" t="s">
        <v>2267</v>
      </c>
      <c r="W53" t="s">
        <v>2268</v>
      </c>
      <c r="X53" t="s">
        <v>2269</v>
      </c>
      <c r="Y53" t="s">
        <v>2270</v>
      </c>
      <c r="Z53" t="s">
        <v>2271</v>
      </c>
      <c r="AA53" t="s">
        <v>2272</v>
      </c>
      <c r="AB53" t="s">
        <v>2273</v>
      </c>
      <c r="AC53" t="s">
        <v>2274</v>
      </c>
      <c r="AD53" t="s">
        <v>2275</v>
      </c>
      <c r="AE53" t="s">
        <v>2276</v>
      </c>
      <c r="AF53" t="s">
        <v>2277</v>
      </c>
      <c r="AG53" t="s">
        <v>2278</v>
      </c>
      <c r="AH53" t="s">
        <v>2279</v>
      </c>
    </row>
    <row r="54" spans="1:34" hidden="1" x14ac:dyDescent="0.35">
      <c r="A54" s="225"/>
      <c r="B54" s="225"/>
      <c r="C54" s="151" t="s">
        <v>2280</v>
      </c>
      <c r="D54" t="s">
        <v>2281</v>
      </c>
      <c r="E54" t="s">
        <v>2282</v>
      </c>
      <c r="F54" t="s">
        <v>2283</v>
      </c>
      <c r="G54" t="s">
        <v>2284</v>
      </c>
      <c r="H54" t="s">
        <v>2285</v>
      </c>
      <c r="I54" t="s">
        <v>2286</v>
      </c>
      <c r="J54" t="s">
        <v>2287</v>
      </c>
      <c r="K54" t="s">
        <v>2288</v>
      </c>
      <c r="L54" t="s">
        <v>2289</v>
      </c>
      <c r="M54" t="s">
        <v>2290</v>
      </c>
      <c r="N54" t="s">
        <v>2291</v>
      </c>
      <c r="O54" t="s">
        <v>2292</v>
      </c>
      <c r="P54" t="s">
        <v>2293</v>
      </c>
      <c r="Q54" t="s">
        <v>2294</v>
      </c>
      <c r="R54" t="s">
        <v>2295</v>
      </c>
      <c r="S54" t="s">
        <v>2296</v>
      </c>
      <c r="T54" t="s">
        <v>2297</v>
      </c>
      <c r="U54" t="s">
        <v>2298</v>
      </c>
      <c r="V54" t="s">
        <v>2299</v>
      </c>
      <c r="W54" t="s">
        <v>2300</v>
      </c>
      <c r="X54" t="s">
        <v>2301</v>
      </c>
      <c r="Y54" t="s">
        <v>2302</v>
      </c>
      <c r="Z54" t="s">
        <v>2303</v>
      </c>
      <c r="AA54" t="s">
        <v>2304</v>
      </c>
      <c r="AB54" t="s">
        <v>2305</v>
      </c>
      <c r="AC54" t="s">
        <v>2306</v>
      </c>
      <c r="AD54" t="s">
        <v>2307</v>
      </c>
      <c r="AE54" t="s">
        <v>2308</v>
      </c>
      <c r="AF54" t="s">
        <v>2309</v>
      </c>
      <c r="AG54" t="s">
        <v>2310</v>
      </c>
      <c r="AH54" t="s">
        <v>2311</v>
      </c>
    </row>
    <row r="55" spans="1:34" hidden="1" x14ac:dyDescent="0.35">
      <c r="A55" s="225"/>
      <c r="B55" s="225"/>
      <c r="C55" s="151" t="s">
        <v>13</v>
      </c>
      <c r="D55" t="s">
        <v>2312</v>
      </c>
      <c r="E55" t="s">
        <v>2313</v>
      </c>
      <c r="F55" t="s">
        <v>2314</v>
      </c>
      <c r="G55" t="s">
        <v>2315</v>
      </c>
      <c r="H55" t="s">
        <v>2316</v>
      </c>
      <c r="I55" t="s">
        <v>2317</v>
      </c>
      <c r="J55" t="s">
        <v>2318</v>
      </c>
      <c r="K55" t="s">
        <v>2319</v>
      </c>
      <c r="L55" t="s">
        <v>2320</v>
      </c>
      <c r="M55" t="s">
        <v>2321</v>
      </c>
      <c r="N55" t="s">
        <v>2322</v>
      </c>
      <c r="O55" t="s">
        <v>2323</v>
      </c>
      <c r="P55" t="s">
        <v>2324</v>
      </c>
      <c r="Q55" t="s">
        <v>2325</v>
      </c>
      <c r="R55" t="s">
        <v>2326</v>
      </c>
      <c r="S55" t="s">
        <v>2327</v>
      </c>
      <c r="T55" t="s">
        <v>2328</v>
      </c>
      <c r="U55" t="s">
        <v>2329</v>
      </c>
      <c r="V55" t="s">
        <v>2330</v>
      </c>
      <c r="W55" t="s">
        <v>2331</v>
      </c>
      <c r="X55" t="s">
        <v>2332</v>
      </c>
      <c r="Y55" t="s">
        <v>2333</v>
      </c>
      <c r="Z55" t="s">
        <v>2334</v>
      </c>
      <c r="AA55" t="s">
        <v>2335</v>
      </c>
      <c r="AB55" t="s">
        <v>2336</v>
      </c>
      <c r="AC55" t="s">
        <v>2337</v>
      </c>
      <c r="AD55" t="s">
        <v>2338</v>
      </c>
      <c r="AE55" t="s">
        <v>2339</v>
      </c>
      <c r="AF55" t="s">
        <v>2340</v>
      </c>
      <c r="AG55" t="s">
        <v>2341</v>
      </c>
      <c r="AH55" t="s">
        <v>2342</v>
      </c>
    </row>
    <row r="56" spans="1:34" hidden="1" x14ac:dyDescent="0.35">
      <c r="A56" s="225"/>
      <c r="B56" s="225"/>
      <c r="C56" s="151" t="s">
        <v>256</v>
      </c>
      <c r="D56" t="s">
        <v>2343</v>
      </c>
      <c r="E56" t="s">
        <v>2344</v>
      </c>
      <c r="F56" t="s">
        <v>2345</v>
      </c>
      <c r="G56" t="s">
        <v>2346</v>
      </c>
      <c r="H56" t="s">
        <v>2347</v>
      </c>
      <c r="I56" t="s">
        <v>2348</v>
      </c>
      <c r="J56" t="s">
        <v>2349</v>
      </c>
      <c r="K56" t="s">
        <v>2350</v>
      </c>
      <c r="L56" t="s">
        <v>2351</v>
      </c>
      <c r="M56" t="s">
        <v>2352</v>
      </c>
      <c r="N56" t="s">
        <v>2353</v>
      </c>
      <c r="O56" t="s">
        <v>2354</v>
      </c>
      <c r="P56" t="s">
        <v>2355</v>
      </c>
      <c r="Q56" t="s">
        <v>2356</v>
      </c>
      <c r="R56" t="s">
        <v>2357</v>
      </c>
      <c r="S56" t="s">
        <v>2358</v>
      </c>
      <c r="T56" t="s">
        <v>2359</v>
      </c>
      <c r="U56" t="s">
        <v>2360</v>
      </c>
      <c r="V56" t="s">
        <v>2361</v>
      </c>
      <c r="W56" t="s">
        <v>2362</v>
      </c>
      <c r="X56" t="s">
        <v>2363</v>
      </c>
      <c r="Y56" t="s">
        <v>2364</v>
      </c>
      <c r="Z56" t="s">
        <v>2365</v>
      </c>
      <c r="AA56" t="s">
        <v>2366</v>
      </c>
      <c r="AB56" t="s">
        <v>2367</v>
      </c>
      <c r="AC56" t="s">
        <v>2368</v>
      </c>
      <c r="AD56" t="s">
        <v>2369</v>
      </c>
      <c r="AE56" t="s">
        <v>2370</v>
      </c>
      <c r="AF56" t="s">
        <v>2371</v>
      </c>
      <c r="AG56" t="s">
        <v>2372</v>
      </c>
      <c r="AH56" t="s">
        <v>2373</v>
      </c>
    </row>
    <row r="57" spans="1:34" hidden="1" x14ac:dyDescent="0.35">
      <c r="A57" s="225"/>
      <c r="B57" s="225"/>
      <c r="C57" s="151" t="s">
        <v>121</v>
      </c>
      <c r="D57" t="s">
        <v>2374</v>
      </c>
      <c r="E57" t="s">
        <v>2375</v>
      </c>
      <c r="F57" t="s">
        <v>2376</v>
      </c>
      <c r="G57" t="s">
        <v>2377</v>
      </c>
      <c r="H57" t="s">
        <v>2378</v>
      </c>
      <c r="I57">
        <v>0</v>
      </c>
      <c r="J57">
        <v>0</v>
      </c>
      <c r="K57" t="s">
        <v>2379</v>
      </c>
      <c r="L57" t="s">
        <v>2380</v>
      </c>
      <c r="M57">
        <v>0</v>
      </c>
      <c r="N57">
        <v>0</v>
      </c>
      <c r="O57">
        <v>0</v>
      </c>
      <c r="P57" t="s">
        <v>2381</v>
      </c>
      <c r="Q57">
        <v>0</v>
      </c>
      <c r="R57">
        <v>0</v>
      </c>
      <c r="S57">
        <v>0</v>
      </c>
      <c r="T57">
        <v>0</v>
      </c>
      <c r="U57" t="s">
        <v>2382</v>
      </c>
      <c r="V57">
        <v>0</v>
      </c>
      <c r="W57">
        <v>0</v>
      </c>
      <c r="X57">
        <v>0</v>
      </c>
      <c r="Y57">
        <v>0</v>
      </c>
      <c r="Z57">
        <v>0</v>
      </c>
      <c r="AA57">
        <v>0</v>
      </c>
      <c r="AB57" t="s">
        <v>2383</v>
      </c>
      <c r="AC57">
        <v>0</v>
      </c>
      <c r="AD57">
        <v>0</v>
      </c>
      <c r="AE57">
        <v>0</v>
      </c>
      <c r="AF57">
        <v>0</v>
      </c>
      <c r="AG57">
        <v>0</v>
      </c>
      <c r="AH57">
        <v>0</v>
      </c>
    </row>
    <row r="58" spans="1:34" hidden="1" x14ac:dyDescent="0.35">
      <c r="A58" s="225"/>
      <c r="B58" s="225"/>
      <c r="C58" s="151" t="s">
        <v>898</v>
      </c>
      <c r="D58">
        <v>0</v>
      </c>
      <c r="E58" t="s">
        <v>2384</v>
      </c>
      <c r="F58" t="s">
        <v>2385</v>
      </c>
      <c r="G58" t="s">
        <v>2386</v>
      </c>
      <c r="H58" t="s">
        <v>2387</v>
      </c>
      <c r="I58" t="s">
        <v>2388</v>
      </c>
      <c r="J58" t="s">
        <v>2389</v>
      </c>
      <c r="K58" t="s">
        <v>2390</v>
      </c>
      <c r="L58" t="s">
        <v>2391</v>
      </c>
      <c r="M58" t="s">
        <v>2392</v>
      </c>
      <c r="N58" t="s">
        <v>2393</v>
      </c>
      <c r="O58" t="s">
        <v>2394</v>
      </c>
      <c r="P58" t="s">
        <v>2395</v>
      </c>
      <c r="Q58" t="s">
        <v>2396</v>
      </c>
      <c r="R58" t="s">
        <v>2397</v>
      </c>
      <c r="S58" t="s">
        <v>2398</v>
      </c>
      <c r="T58" t="s">
        <v>2399</v>
      </c>
      <c r="U58" t="s">
        <v>2400</v>
      </c>
      <c r="V58" t="s">
        <v>2401</v>
      </c>
      <c r="W58" t="s">
        <v>2402</v>
      </c>
      <c r="X58" t="s">
        <v>2403</v>
      </c>
      <c r="Y58" t="s">
        <v>2404</v>
      </c>
      <c r="Z58" t="s">
        <v>2405</v>
      </c>
      <c r="AA58" t="s">
        <v>2406</v>
      </c>
      <c r="AB58" t="s">
        <v>2407</v>
      </c>
      <c r="AC58" t="s">
        <v>2408</v>
      </c>
      <c r="AD58" t="s">
        <v>2409</v>
      </c>
      <c r="AE58" t="s">
        <v>2410</v>
      </c>
      <c r="AF58" t="s">
        <v>2411</v>
      </c>
      <c r="AG58" t="s">
        <v>2412</v>
      </c>
      <c r="AH58" t="s">
        <v>2413</v>
      </c>
    </row>
    <row r="60" spans="1:34" ht="18.5" x14ac:dyDescent="0.45">
      <c r="A60" s="156" t="s">
        <v>1176</v>
      </c>
      <c r="B60" s="156" t="s">
        <v>1180</v>
      </c>
    </row>
    <row r="61" spans="1:34" ht="18.5" x14ac:dyDescent="0.45">
      <c r="A61" s="156" t="s">
        <v>1178</v>
      </c>
      <c r="B61" s="156" t="s">
        <v>557</v>
      </c>
      <c r="D61" s="151">
        <v>2020</v>
      </c>
      <c r="H61" t="s">
        <v>2423</v>
      </c>
      <c r="J61">
        <f>D71</f>
        <v>14751355181365.105</v>
      </c>
      <c r="K61" s="2"/>
    </row>
    <row r="62" spans="1:34" x14ac:dyDescent="0.35">
      <c r="B62" s="221" t="s">
        <v>78</v>
      </c>
      <c r="C62" s="159" t="s">
        <v>1183</v>
      </c>
      <c r="D62">
        <f>I22*About!$B$64</f>
        <v>18885114080116.137</v>
      </c>
      <c r="E62" s="19">
        <f>D62/$D$66</f>
        <v>3.5141491212744388E-2</v>
      </c>
      <c r="H62" t="s">
        <v>2424</v>
      </c>
      <c r="J62" s="2">
        <f>I79+D87</f>
        <v>32734000000000</v>
      </c>
    </row>
    <row r="63" spans="1:34" x14ac:dyDescent="0.35">
      <c r="B63" s="221"/>
      <c r="C63" s="159" t="s">
        <v>13</v>
      </c>
      <c r="D63">
        <f>I23*About!$B$64</f>
        <v>327425219901907.44</v>
      </c>
      <c r="E63" s="19">
        <f t="shared" ref="E63:E65" si="0">D63/$D$66</f>
        <v>0.60927407900217567</v>
      </c>
    </row>
    <row r="64" spans="1:34" x14ac:dyDescent="0.35">
      <c r="B64" s="221"/>
      <c r="C64" s="159" t="s">
        <v>121</v>
      </c>
      <c r="D64">
        <f>I24*About!$B$64</f>
        <v>184120974524556</v>
      </c>
      <c r="E64" s="19">
        <f t="shared" si="0"/>
        <v>0.34261300095343816</v>
      </c>
      <c r="H64" t="s">
        <v>2425</v>
      </c>
      <c r="J64">
        <f>D64+D72</f>
        <v>584640878704703.25</v>
      </c>
    </row>
    <row r="65" spans="1:14" x14ac:dyDescent="0.35">
      <c r="B65" s="221"/>
      <c r="C65" s="159" t="s">
        <v>15</v>
      </c>
      <c r="D65">
        <f>I25*About!$B$64</f>
        <v>6970874166513.0049</v>
      </c>
      <c r="E65" s="19">
        <f t="shared" si="0"/>
        <v>1.2971428831641835E-2</v>
      </c>
      <c r="H65" t="s">
        <v>2426</v>
      </c>
      <c r="J65" s="2">
        <f>D79+D88</f>
        <v>659447400000000</v>
      </c>
    </row>
    <row r="66" spans="1:14" x14ac:dyDescent="0.35">
      <c r="C66" s="160" t="s">
        <v>136</v>
      </c>
      <c r="D66">
        <f>SUM(D62:D65)</f>
        <v>537402182673092.56</v>
      </c>
      <c r="E66" s="161">
        <f>SUM(E62:E65)</f>
        <v>1</v>
      </c>
    </row>
    <row r="68" spans="1:14" x14ac:dyDescent="0.35">
      <c r="B68" s="222" t="s">
        <v>77</v>
      </c>
      <c r="C68" s="159" t="s">
        <v>13</v>
      </c>
      <c r="D68">
        <f>I42*About!$B$64</f>
        <v>311221245454411.44</v>
      </c>
      <c r="E68" s="19">
        <f>D68/$D$74</f>
        <v>0.42484581688866296</v>
      </c>
      <c r="K68" s="1" t="s">
        <v>2428</v>
      </c>
    </row>
    <row r="69" spans="1:14" x14ac:dyDescent="0.35">
      <c r="B69" s="223"/>
      <c r="C69" s="159" t="s">
        <v>14</v>
      </c>
      <c r="D69">
        <f>I43*About!$B$64</f>
        <v>631932086826.89734</v>
      </c>
      <c r="E69" s="19">
        <f t="shared" ref="E69:E73" si="1">D69/$D$74</f>
        <v>8.6264581087365858E-4</v>
      </c>
      <c r="L69" t="s">
        <v>2414</v>
      </c>
      <c r="M69" t="s">
        <v>964</v>
      </c>
      <c r="N69" t="s">
        <v>2427</v>
      </c>
    </row>
    <row r="70" spans="1:14" x14ac:dyDescent="0.35">
      <c r="B70" s="223"/>
      <c r="C70" s="159" t="s">
        <v>20</v>
      </c>
      <c r="D70">
        <f>I44*About!$B$64</f>
        <v>1415373006894.3152</v>
      </c>
      <c r="E70" s="19">
        <f t="shared" si="1"/>
        <v>1.9321152077461912E-3</v>
      </c>
      <c r="K70" t="s">
        <v>1183</v>
      </c>
      <c r="L70">
        <f>D62</f>
        <v>18885114080116.137</v>
      </c>
      <c r="M70" s="2">
        <f>D77</f>
        <v>20702300000000</v>
      </c>
      <c r="N70" s="19">
        <f>(L70-M70)/L70</f>
        <v>-9.6223189977822379E-2</v>
      </c>
    </row>
    <row r="71" spans="1:14" x14ac:dyDescent="0.35">
      <c r="B71" s="223"/>
      <c r="C71" s="159" t="s">
        <v>19</v>
      </c>
      <c r="D71">
        <f>I45*About!$B$64</f>
        <v>14751355181365.105</v>
      </c>
      <c r="E71" s="19">
        <f t="shared" si="1"/>
        <v>2.0136965691694347E-2</v>
      </c>
      <c r="K71" t="s">
        <v>13</v>
      </c>
      <c r="L71">
        <f>D63+D68</f>
        <v>638646465356318.88</v>
      </c>
      <c r="M71" s="2">
        <f>D78+D84</f>
        <v>609790000000000</v>
      </c>
      <c r="N71" s="19">
        <f t="shared" ref="N71:N78" si="2">(L71-M71)/L71</f>
        <v>4.5183786212954359E-2</v>
      </c>
    </row>
    <row r="72" spans="1:14" x14ac:dyDescent="0.35">
      <c r="B72" s="223"/>
      <c r="C72" s="159" t="s">
        <v>121</v>
      </c>
      <c r="D72">
        <f>I46*About!$B$64</f>
        <v>400519904180147.25</v>
      </c>
      <c r="E72" s="19">
        <f t="shared" si="1"/>
        <v>0.54674675446123766</v>
      </c>
      <c r="K72" t="s">
        <v>121</v>
      </c>
      <c r="L72">
        <f>D64+D72</f>
        <v>584640878704703.25</v>
      </c>
      <c r="M72" s="2">
        <f>D79+D88</f>
        <v>659447400000000</v>
      </c>
      <c r="N72" s="19">
        <f t="shared" si="2"/>
        <v>-0.12795294345656053</v>
      </c>
    </row>
    <row r="73" spans="1:14" x14ac:dyDescent="0.35">
      <c r="B73" s="224"/>
      <c r="C73" s="159" t="s">
        <v>25</v>
      </c>
      <c r="D73">
        <f>I47*About!$B$64</f>
        <v>4011231156557.9307</v>
      </c>
      <c r="E73" s="19">
        <f t="shared" si="1"/>
        <v>5.475701939785276E-3</v>
      </c>
      <c r="K73" t="s">
        <v>15</v>
      </c>
      <c r="L73">
        <f>D65</f>
        <v>6970874166513.0049</v>
      </c>
      <c r="M73" s="2">
        <f>D80</f>
        <v>0</v>
      </c>
      <c r="N73" s="19">
        <f t="shared" si="2"/>
        <v>1</v>
      </c>
    </row>
    <row r="74" spans="1:14" x14ac:dyDescent="0.35">
      <c r="C74" s="160" t="s">
        <v>136</v>
      </c>
      <c r="D74">
        <f>SUM(D68:D73)</f>
        <v>732551041066202.88</v>
      </c>
      <c r="E74" s="161">
        <f>SUM(E68:E73)</f>
        <v>1</v>
      </c>
      <c r="K74" t="s">
        <v>14</v>
      </c>
      <c r="L74">
        <f>D69</f>
        <v>631932086826.89734</v>
      </c>
      <c r="M74" s="2">
        <f>D85</f>
        <v>0</v>
      </c>
      <c r="N74" s="19">
        <f t="shared" si="2"/>
        <v>1</v>
      </c>
    </row>
    <row r="75" spans="1:14" x14ac:dyDescent="0.35">
      <c r="K75" t="s">
        <v>20</v>
      </c>
      <c r="L75">
        <f>D70</f>
        <v>1415373006894.3152</v>
      </c>
      <c r="M75" s="2">
        <f>D86</f>
        <v>0</v>
      </c>
      <c r="N75" s="19">
        <f t="shared" si="2"/>
        <v>1</v>
      </c>
    </row>
    <row r="76" spans="1:14" x14ac:dyDescent="0.35">
      <c r="A76" t="s">
        <v>964</v>
      </c>
      <c r="K76" t="s">
        <v>19</v>
      </c>
      <c r="L76">
        <f>D71</f>
        <v>14751355181365.105</v>
      </c>
      <c r="M76" s="2">
        <f>D87+I79</f>
        <v>32734000000000</v>
      </c>
      <c r="N76" s="19">
        <f t="shared" si="2"/>
        <v>-1.2190503582580514</v>
      </c>
    </row>
    <row r="77" spans="1:14" x14ac:dyDescent="0.35">
      <c r="B77" s="163" t="s">
        <v>78</v>
      </c>
      <c r="C77" t="s">
        <v>1183</v>
      </c>
      <c r="D77" s="2">
        <f>'BCEU-commercial-heating'!C5+'BCEU-commercial-cooling'!C5+'BCEU-commercial-lighting'!C5+'BCEU-commercial-appl'!C5+'BCEU-commercial-other'!C5</f>
        <v>20702300000000</v>
      </c>
      <c r="E77" s="164">
        <f>D77/$D$82</f>
        <v>3.988664972603613E-2</v>
      </c>
      <c r="F77" t="s">
        <v>2419</v>
      </c>
      <c r="K77" t="s">
        <v>25</v>
      </c>
      <c r="L77">
        <f>D73</f>
        <v>4011231156557.9307</v>
      </c>
      <c r="M77" s="2">
        <f>D89+I78</f>
        <v>25720000000000</v>
      </c>
      <c r="N77" s="19">
        <f t="shared" si="2"/>
        <v>-5.4119964659604749</v>
      </c>
    </row>
    <row r="78" spans="1:14" x14ac:dyDescent="0.35">
      <c r="C78" t="s">
        <v>13</v>
      </c>
      <c r="D78" s="2">
        <f>'BCEU-commercial-heating'!C2+'BCEU-commercial-cooling'!C2+'BCEU-commercial-lighting'!C2+'BCEU-commercial-appl'!C2+'BCEU-commercial-other'!C2</f>
        <v>299760000000000</v>
      </c>
      <c r="E78" s="164">
        <f t="shared" ref="E78:E80" si="3">D78/$D$82</f>
        <v>0.57754076222818673</v>
      </c>
      <c r="F78" t="s">
        <v>2420</v>
      </c>
      <c r="I78" s="2">
        <f>'BCEU-commercial-heating'!C7</f>
        <v>3830000000000</v>
      </c>
      <c r="L78" s="1">
        <f>SUM(L70:L77)</f>
        <v>1269953223739295.5</v>
      </c>
      <c r="M78" s="1">
        <f>SUM(M70:M77)</f>
        <v>1348393700000000</v>
      </c>
      <c r="N78" s="168">
        <f t="shared" si="2"/>
        <v>-6.176642949867206E-2</v>
      </c>
    </row>
    <row r="79" spans="1:14" x14ac:dyDescent="0.35">
      <c r="C79" t="s">
        <v>121</v>
      </c>
      <c r="D79" s="2">
        <f>'BCEU-commercial-heating'!C4+'BCEU-commercial-cooling'!C4+'BCEU-commercial-lighting'!C4+'BCEU-commercial-appl'!C4+'BCEU-commercial-other'!C4</f>
        <v>181436000000000</v>
      </c>
      <c r="E79" s="164">
        <f t="shared" si="3"/>
        <v>0.3495686073379814</v>
      </c>
      <c r="F79" t="s">
        <v>2421</v>
      </c>
      <c r="I79" s="2">
        <f>'BCEU-commercial-heating'!C10</f>
        <v>13300000000000</v>
      </c>
    </row>
    <row r="80" spans="1:14" x14ac:dyDescent="0.35">
      <c r="C80" t="s">
        <v>15</v>
      </c>
      <c r="D80" s="2">
        <f>'BCEU-commercial-heating'!C6+'BCEU-commercial-cooling'!C6+'BCEU-commercial-lighting'!C6+'BCEU-commercial-appl'!C6+'BCEU-commercial-other'!C6</f>
        <v>0</v>
      </c>
      <c r="E80" s="164">
        <f t="shared" si="3"/>
        <v>0</v>
      </c>
      <c r="I80" s="2">
        <f>SUM(I78:I79)</f>
        <v>17130000000000</v>
      </c>
      <c r="K80" s="1" t="s">
        <v>2429</v>
      </c>
      <c r="M80" s="2"/>
    </row>
    <row r="81" spans="2:14" x14ac:dyDescent="0.35">
      <c r="D81" s="2">
        <f>SUM(D77:D80)</f>
        <v>501898300000000</v>
      </c>
      <c r="E81" s="19"/>
      <c r="I81" s="165">
        <f>I80/D82</f>
        <v>3.3003980707795699E-2</v>
      </c>
      <c r="L81" t="s">
        <v>2414</v>
      </c>
      <c r="M81" t="s">
        <v>964</v>
      </c>
      <c r="N81" t="s">
        <v>2427</v>
      </c>
    </row>
    <row r="82" spans="2:14" x14ac:dyDescent="0.35">
      <c r="B82" t="s">
        <v>2418</v>
      </c>
      <c r="C82" t="s">
        <v>136</v>
      </c>
      <c r="D82" s="2">
        <f>SUM('BCEU-commercial-heating'!C2:C11,'BCEU-commercial-cooling'!C2:C11,'BCEU-commercial-lighting'!C2:C11,'BCEU-commercial-appl'!C2:C11,'BCEU-commercial-other'!C2:C11)</f>
        <v>519028300000000</v>
      </c>
      <c r="E82" s="161">
        <f>SUM(E77:E80,I81)</f>
        <v>1</v>
      </c>
      <c r="F82" t="b">
        <f>(D81+I80)=D82</f>
        <v>1</v>
      </c>
      <c r="K82" t="s">
        <v>1183</v>
      </c>
      <c r="L82">
        <f>D62</f>
        <v>18885114080116.137</v>
      </c>
      <c r="M82" s="2">
        <f>D77</f>
        <v>20702300000000</v>
      </c>
      <c r="N82" s="19">
        <f>(L82-M82)/L82</f>
        <v>-9.6223189977822379E-2</v>
      </c>
    </row>
    <row r="83" spans="2:14" x14ac:dyDescent="0.35">
      <c r="K83" t="s">
        <v>13</v>
      </c>
      <c r="L83">
        <f>D63</f>
        <v>327425219901907.44</v>
      </c>
      <c r="M83" s="2">
        <f>D78</f>
        <v>299760000000000</v>
      </c>
      <c r="N83" s="19">
        <f t="shared" ref="N83:N88" si="4">(L83-M83)/L83</f>
        <v>8.4493246763934673E-2</v>
      </c>
    </row>
    <row r="84" spans="2:14" x14ac:dyDescent="0.35">
      <c r="B84" s="166" t="s">
        <v>77</v>
      </c>
      <c r="C84" t="s">
        <v>13</v>
      </c>
      <c r="D84" s="2">
        <f>'BCEU-urban-residential-heating'!C2+'BCEU-urban-residential-cooling'!C2+'BCEU-urban-residential-lighting'!C2+'BCEU-urban-residential-appl'!C2+'BCEU-urban-residential-other'!C2+'BCEU-rural-residential-heating'!C2+'BCEU-rural-residential-cooling'!C2+'BCEU-rural-residential-lighting'!C2+'BCEU-rural-residential-appl'!C2+'BCEU-rural-residential-other'!C2+'BCEU-all-envelope'!C2</f>
        <v>310030000000000</v>
      </c>
      <c r="E84" s="167">
        <f>D84/$D$90</f>
        <v>0.37381593203671143</v>
      </c>
      <c r="K84" t="s">
        <v>121</v>
      </c>
      <c r="L84">
        <f>D64</f>
        <v>184120974524556</v>
      </c>
      <c r="M84" s="2">
        <f>D79</f>
        <v>181436000000000</v>
      </c>
      <c r="N84" s="19">
        <f t="shared" si="4"/>
        <v>1.4582665182439104E-2</v>
      </c>
    </row>
    <row r="85" spans="2:14" x14ac:dyDescent="0.35">
      <c r="C85" t="s">
        <v>14</v>
      </c>
      <c r="D85" s="2">
        <f>'BCEU-urban-residential-heating'!C9+'BCEU-urban-residential-cooling'!C9+'BCEU-urban-residential-lighting'!C9+'BCEU-urban-residential-appl'!C9+'BCEU-urban-residential-other'!C9+'BCEU-rural-residential-heating'!C9+'BCEU-rural-residential-cooling'!C9+'BCEU-rural-residential-lighting'!C9+'BCEU-rural-residential-appl'!C9+'BCEU-rural-residential-other'!C9+'BCEU-all-envelope'!C9</f>
        <v>0</v>
      </c>
      <c r="E85" s="167">
        <f t="shared" ref="E85:E89" si="5">D85/$D$90</f>
        <v>0</v>
      </c>
      <c r="K85" t="s">
        <v>15</v>
      </c>
      <c r="L85">
        <f>D65</f>
        <v>6970874166513.0049</v>
      </c>
      <c r="M85" s="2">
        <f>D80</f>
        <v>0</v>
      </c>
      <c r="N85" s="19">
        <f t="shared" si="4"/>
        <v>1</v>
      </c>
    </row>
    <row r="86" spans="2:14" x14ac:dyDescent="0.35">
      <c r="C86" t="s">
        <v>20</v>
      </c>
      <c r="D86" s="2">
        <f>'BCEU-urban-residential-heating'!C8+'BCEU-urban-residential-cooling'!C8+'BCEU-urban-residential-lighting'!C8+'BCEU-urban-residential-appl'!C8+'BCEU-urban-residential-other'!C8+'BCEU-rural-residential-heating'!C8+'BCEU-rural-residential-cooling'!C8+'BCEU-rural-residential-lighting'!C8+'BCEU-rural-residential-appl'!C8+'BCEU-rural-residential-other'!C8+'BCEU-all-envelope'!C8</f>
        <v>0</v>
      </c>
      <c r="E86" s="167">
        <f t="shared" si="5"/>
        <v>0</v>
      </c>
      <c r="K86" t="s">
        <v>19</v>
      </c>
      <c r="L86">
        <f>0</f>
        <v>0</v>
      </c>
      <c r="M86" s="2">
        <f>I79</f>
        <v>13300000000000</v>
      </c>
      <c r="N86" s="19" t="e">
        <f t="shared" si="4"/>
        <v>#DIV/0!</v>
      </c>
    </row>
    <row r="87" spans="2:14" x14ac:dyDescent="0.35">
      <c r="C87" t="s">
        <v>19</v>
      </c>
      <c r="D87" s="2">
        <f>'BCEU-urban-residential-heating'!C10+'BCEU-urban-residential-cooling'!C10+'BCEU-urban-residential-lighting'!C10+'BCEU-urban-residential-appl'!C10+'BCEU-urban-residential-other'!C10+'BCEU-rural-residential-heating'!C10+'BCEU-rural-residential-cooling'!C10+'BCEU-rural-residential-lighting'!C10+'BCEU-rural-residential-appl'!C10+'BCEU-rural-residential-other'!C10+'BCEU-all-envelope'!C10</f>
        <v>19434000000000</v>
      </c>
      <c r="E87" s="167">
        <f t="shared" si="5"/>
        <v>2.3432373716096667E-2</v>
      </c>
      <c r="K87" t="s">
        <v>25</v>
      </c>
      <c r="L87">
        <f>0</f>
        <v>0</v>
      </c>
      <c r="M87" s="2">
        <f>I78</f>
        <v>3830000000000</v>
      </c>
      <c r="N87" s="19" t="e">
        <f t="shared" si="4"/>
        <v>#DIV/0!</v>
      </c>
    </row>
    <row r="88" spans="2:14" x14ac:dyDescent="0.35">
      <c r="C88" t="s">
        <v>121</v>
      </c>
      <c r="D88" s="2">
        <f>'BCEU-urban-residential-heating'!C4+'BCEU-urban-residential-cooling'!C4+'BCEU-urban-residential-lighting'!C4+'BCEU-urban-residential-appl'!C4+'BCEU-urban-residential-other'!C4+'BCEU-rural-residential-heating'!C4+'BCEU-rural-residential-cooling'!C4+'BCEU-rural-residential-lighting'!C4+'BCEU-rural-residential-appl'!C4+'BCEU-rural-residential-other'!C4+'BCEU-all-envelope'!C4</f>
        <v>478011400000000</v>
      </c>
      <c r="E88" s="167">
        <f t="shared" si="5"/>
        <v>0.57635802024053573</v>
      </c>
      <c r="L88" s="1">
        <f>SUM(L82:L87)</f>
        <v>537402182673092.56</v>
      </c>
      <c r="M88" s="1">
        <f>SUM(M82:M87)</f>
        <v>519028300000000</v>
      </c>
      <c r="N88" s="168">
        <f t="shared" si="4"/>
        <v>3.4190189890370412E-2</v>
      </c>
    </row>
    <row r="89" spans="2:14" x14ac:dyDescent="0.35">
      <c r="C89" t="s">
        <v>25</v>
      </c>
      <c r="D89" s="2">
        <f>'BCEU-urban-residential-heating'!C7+'BCEU-urban-residential-cooling'!C7+'BCEU-urban-residential-lighting'!C7+'BCEU-urban-residential-appl'!C7+'BCEU-urban-residential-other'!C7+'BCEU-rural-residential-heating'!C7+'BCEU-rural-residential-cooling'!C7+'BCEU-rural-residential-lighting'!C7+'BCEU-rural-residential-appl'!C7+'BCEU-rural-residential-other'!C7+'BCEU-all-envelope'!C7</f>
        <v>21890000000000</v>
      </c>
      <c r="E89" s="167">
        <f t="shared" si="5"/>
        <v>2.6393674006656175E-2</v>
      </c>
    </row>
    <row r="90" spans="2:14" x14ac:dyDescent="0.35">
      <c r="D90" s="2">
        <f>SUM(D84:D89)</f>
        <v>829365400000000</v>
      </c>
      <c r="E90" s="161">
        <f>SUM(E84:E89)</f>
        <v>1</v>
      </c>
      <c r="K90" s="1" t="s">
        <v>2430</v>
      </c>
      <c r="M90" s="2"/>
    </row>
    <row r="91" spans="2:14" x14ac:dyDescent="0.35">
      <c r="B91" t="s">
        <v>2422</v>
      </c>
      <c r="C91" t="s">
        <v>136</v>
      </c>
      <c r="D91" s="2">
        <f>SUM('BCEU-urban-residential-heating'!C2:C11,'BCEU-urban-residential-cooling'!C2:C11,'BCEU-urban-residential-lighting'!C2:C11,'BCEU-urban-residential-appl'!C2:C11,'BCEU-urban-residential-other'!C2:C11,'BCEU-rural-residential-heating'!C2:C11,'BCEU-rural-residential-cooling'!C2:C11,'BCEU-rural-residential-lighting'!C2:C11,'BCEU-rural-residential-appl'!C2:C11,'BCEU-rural-residential-other'!C2:C11,'BCEU-all-envelope'!C2:C11)</f>
        <v>829679195000000</v>
      </c>
      <c r="F91" s="162">
        <f>(D91-D90)/D91</f>
        <v>3.7821244872845099E-4</v>
      </c>
      <c r="L91" t="s">
        <v>2414</v>
      </c>
      <c r="M91" t="s">
        <v>964</v>
      </c>
      <c r="N91" t="s">
        <v>2427</v>
      </c>
    </row>
    <row r="92" spans="2:14" x14ac:dyDescent="0.35">
      <c r="K92" t="s">
        <v>13</v>
      </c>
      <c r="L92">
        <f t="shared" ref="L92:L97" si="6">D68</f>
        <v>311221245454411.44</v>
      </c>
      <c r="M92" s="2">
        <f t="shared" ref="M92:M97" si="7">D84</f>
        <v>310030000000000</v>
      </c>
      <c r="N92" s="19">
        <f>(L92-M92)/L92</f>
        <v>3.8276482464174653E-3</v>
      </c>
    </row>
    <row r="93" spans="2:14" x14ac:dyDescent="0.35">
      <c r="K93" t="s">
        <v>14</v>
      </c>
      <c r="L93">
        <f t="shared" si="6"/>
        <v>631932086826.89734</v>
      </c>
      <c r="M93" s="2">
        <f t="shared" si="7"/>
        <v>0</v>
      </c>
      <c r="N93" s="19">
        <f t="shared" ref="N93:N98" si="8">(L93-M93)/L93</f>
        <v>1</v>
      </c>
    </row>
    <row r="94" spans="2:14" x14ac:dyDescent="0.35">
      <c r="K94" t="s">
        <v>20</v>
      </c>
      <c r="L94">
        <f t="shared" si="6"/>
        <v>1415373006894.3152</v>
      </c>
      <c r="M94" s="2">
        <f t="shared" si="7"/>
        <v>0</v>
      </c>
      <c r="N94" s="19">
        <f t="shared" si="8"/>
        <v>1</v>
      </c>
    </row>
    <row r="95" spans="2:14" x14ac:dyDescent="0.35">
      <c r="K95" t="s">
        <v>19</v>
      </c>
      <c r="L95">
        <f t="shared" si="6"/>
        <v>14751355181365.105</v>
      </c>
      <c r="M95" s="2">
        <f t="shared" si="7"/>
        <v>19434000000000</v>
      </c>
      <c r="N95" s="19">
        <f t="shared" si="8"/>
        <v>-0.31743828014868242</v>
      </c>
    </row>
    <row r="96" spans="2:14" x14ac:dyDescent="0.35">
      <c r="K96" t="s">
        <v>121</v>
      </c>
      <c r="L96">
        <f t="shared" si="6"/>
        <v>400519904180147.25</v>
      </c>
      <c r="M96" s="2">
        <f t="shared" si="7"/>
        <v>478011400000000</v>
      </c>
      <c r="N96" s="19">
        <f t="shared" si="8"/>
        <v>-0.19347726545195204</v>
      </c>
    </row>
    <row r="97" spans="2:14" x14ac:dyDescent="0.35">
      <c r="K97" t="s">
        <v>25</v>
      </c>
      <c r="L97">
        <f t="shared" si="6"/>
        <v>4011231156557.9307</v>
      </c>
      <c r="M97" s="2">
        <f t="shared" si="7"/>
        <v>21890000000000</v>
      </c>
      <c r="N97" s="19">
        <f t="shared" si="8"/>
        <v>-4.4571773965736705</v>
      </c>
    </row>
    <row r="98" spans="2:14" x14ac:dyDescent="0.35">
      <c r="L98" s="1">
        <f>SUM(L92:L97)</f>
        <v>732551041066202.88</v>
      </c>
      <c r="M98" s="1">
        <f>SUM(M92:M97)</f>
        <v>829365400000000</v>
      </c>
      <c r="N98" s="168">
        <f t="shared" si="8"/>
        <v>-0.13216056425622869</v>
      </c>
    </row>
    <row r="100" spans="2:14" x14ac:dyDescent="0.35">
      <c r="B100" t="s">
        <v>986</v>
      </c>
      <c r="C100" t="s">
        <v>987</v>
      </c>
      <c r="D100" t="s">
        <v>988</v>
      </c>
      <c r="E100">
        <v>2020</v>
      </c>
    </row>
    <row r="101" spans="2:14" x14ac:dyDescent="0.35">
      <c r="B101" t="s">
        <v>989</v>
      </c>
      <c r="C101" t="s">
        <v>2</v>
      </c>
      <c r="D101" t="s">
        <v>77</v>
      </c>
      <c r="E101">
        <v>310070736789705.94</v>
      </c>
      <c r="F101">
        <f>SUM(E101:E102)</f>
        <v>660304260953875.38</v>
      </c>
    </row>
    <row r="102" spans="2:14" x14ac:dyDescent="0.35">
      <c r="B102" t="s">
        <v>989</v>
      </c>
      <c r="C102" t="s">
        <v>2</v>
      </c>
      <c r="D102" t="s">
        <v>78</v>
      </c>
      <c r="E102">
        <v>350233524164169.44</v>
      </c>
    </row>
    <row r="103" spans="2:14" x14ac:dyDescent="0.35">
      <c r="B103" t="s">
        <v>989</v>
      </c>
      <c r="C103" t="s">
        <v>4</v>
      </c>
      <c r="D103" t="s">
        <v>77</v>
      </c>
      <c r="E103">
        <v>478077275402398.56</v>
      </c>
      <c r="F103">
        <f>SUM(E103:E104)</f>
        <v>659575694220676.75</v>
      </c>
    </row>
    <row r="104" spans="2:14" x14ac:dyDescent="0.35">
      <c r="B104" t="s">
        <v>989</v>
      </c>
      <c r="C104" t="s">
        <v>4</v>
      </c>
      <c r="D104" t="s">
        <v>78</v>
      </c>
      <c r="E104">
        <v>181498418818278.22</v>
      </c>
    </row>
    <row r="105" spans="2:14" x14ac:dyDescent="0.35">
      <c r="B105" t="s">
        <v>990</v>
      </c>
      <c r="C105" t="s">
        <v>5</v>
      </c>
      <c r="D105" t="s">
        <v>77</v>
      </c>
      <c r="E105">
        <v>732039000000</v>
      </c>
      <c r="F105">
        <f>SUM(E105:E106)</f>
        <v>21777615107642.746</v>
      </c>
    </row>
    <row r="106" spans="2:14" x14ac:dyDescent="0.35">
      <c r="B106" t="s">
        <v>990</v>
      </c>
      <c r="C106" t="s">
        <v>5</v>
      </c>
      <c r="D106" t="s">
        <v>78</v>
      </c>
      <c r="E106">
        <v>21045576107642.746</v>
      </c>
    </row>
    <row r="107" spans="2:14" x14ac:dyDescent="0.35">
      <c r="B107" t="s">
        <v>990</v>
      </c>
      <c r="C107" t="s">
        <v>8</v>
      </c>
      <c r="D107" t="s">
        <v>77</v>
      </c>
      <c r="E107">
        <v>21879000000000.004</v>
      </c>
      <c r="F107">
        <f>SUM(E107:E108)</f>
        <v>25394191722399.223</v>
      </c>
    </row>
    <row r="108" spans="2:14" x14ac:dyDescent="0.35">
      <c r="B108" t="s">
        <v>990</v>
      </c>
      <c r="C108" t="s">
        <v>8</v>
      </c>
      <c r="D108" t="s">
        <v>78</v>
      </c>
      <c r="E108">
        <v>3515191722399.2183</v>
      </c>
    </row>
    <row r="109" spans="2:14" x14ac:dyDescent="0.35">
      <c r="B109" t="s">
        <v>990</v>
      </c>
      <c r="C109" t="s">
        <v>93</v>
      </c>
      <c r="D109" t="s">
        <v>77</v>
      </c>
      <c r="E109">
        <v>0</v>
      </c>
      <c r="F109">
        <f>SUM(E109:E110)</f>
        <v>0</v>
      </c>
    </row>
    <row r="110" spans="2:14" x14ac:dyDescent="0.35">
      <c r="B110" t="s">
        <v>990</v>
      </c>
      <c r="C110" t="s">
        <v>93</v>
      </c>
      <c r="D110" t="s">
        <v>78</v>
      </c>
      <c r="E110">
        <v>0</v>
      </c>
    </row>
    <row r="111" spans="2:14" x14ac:dyDescent="0.35">
      <c r="B111" t="s">
        <v>990</v>
      </c>
      <c r="C111" t="s">
        <v>95</v>
      </c>
      <c r="D111" t="s">
        <v>77</v>
      </c>
      <c r="E111">
        <v>25947000000000</v>
      </c>
      <c r="F111">
        <f>SUM(E111:E112)</f>
        <v>39205391221430.805</v>
      </c>
    </row>
    <row r="112" spans="2:14" x14ac:dyDescent="0.35">
      <c r="B112" t="s">
        <v>990</v>
      </c>
      <c r="C112" t="s">
        <v>95</v>
      </c>
      <c r="D112" t="s">
        <v>78</v>
      </c>
      <c r="E112">
        <v>13258391221430.805</v>
      </c>
    </row>
  </sheetData>
  <mergeCells count="12">
    <mergeCell ref="B62:B65"/>
    <mergeCell ref="B68:B73"/>
    <mergeCell ref="A6:A12"/>
    <mergeCell ref="A17:A58"/>
    <mergeCell ref="B17:B21"/>
    <mergeCell ref="B22:B25"/>
    <mergeCell ref="B26:B32"/>
    <mergeCell ref="B33:B36"/>
    <mergeCell ref="B37:B41"/>
    <mergeCell ref="B42:B47"/>
    <mergeCell ref="B48:B50"/>
    <mergeCell ref="B51:B58"/>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8">
    <tabColor theme="8" tint="0.39997558519241921"/>
  </sheetPr>
  <dimension ref="A1:AI147"/>
  <sheetViews>
    <sheetView workbookViewId="0">
      <selection activeCell="B109" sqref="B109"/>
    </sheetView>
  </sheetViews>
  <sheetFormatPr defaultRowHeight="14.5" x14ac:dyDescent="0.35"/>
  <cols>
    <col min="1" max="1" width="19.1796875" customWidth="1"/>
  </cols>
  <sheetData>
    <row r="1" spans="1:35" x14ac:dyDescent="0.35">
      <c r="A1" s="1" t="s">
        <v>28</v>
      </c>
    </row>
    <row r="2" spans="1:35" x14ac:dyDescent="0.35">
      <c r="A2" t="s">
        <v>71</v>
      </c>
      <c r="B2">
        <f>About!$B$64</f>
        <v>947817120000000</v>
      </c>
    </row>
    <row r="4" spans="1:35" x14ac:dyDescent="0.35">
      <c r="A4" t="s">
        <v>21</v>
      </c>
      <c r="B4" s="1">
        <v>2017</v>
      </c>
      <c r="C4" s="1">
        <v>2018</v>
      </c>
      <c r="D4" s="1">
        <v>2019</v>
      </c>
      <c r="E4" s="1">
        <v>2020</v>
      </c>
      <c r="F4" s="1">
        <v>2021</v>
      </c>
      <c r="G4" s="1">
        <v>2022</v>
      </c>
      <c r="H4" s="1">
        <v>2023</v>
      </c>
      <c r="I4" s="1">
        <v>2024</v>
      </c>
      <c r="J4" s="1">
        <v>2025</v>
      </c>
      <c r="K4" s="1">
        <v>2026</v>
      </c>
      <c r="L4" s="1">
        <v>2027</v>
      </c>
      <c r="M4" s="1">
        <v>2028</v>
      </c>
      <c r="N4" s="1">
        <v>2029</v>
      </c>
      <c r="O4" s="1">
        <v>2030</v>
      </c>
      <c r="P4" s="1">
        <v>2031</v>
      </c>
      <c r="Q4" s="1">
        <v>2032</v>
      </c>
      <c r="R4" s="1">
        <v>2033</v>
      </c>
      <c r="S4" s="1">
        <v>2034</v>
      </c>
      <c r="T4" s="1">
        <v>2035</v>
      </c>
      <c r="U4" s="1">
        <v>2036</v>
      </c>
      <c r="V4" s="1">
        <v>2037</v>
      </c>
      <c r="W4" s="1">
        <v>2038</v>
      </c>
      <c r="X4" s="1">
        <v>2039</v>
      </c>
      <c r="Y4" s="1">
        <v>2040</v>
      </c>
      <c r="Z4" s="1">
        <v>2041</v>
      </c>
      <c r="AA4" s="1">
        <v>2042</v>
      </c>
      <c r="AB4" s="1">
        <v>2043</v>
      </c>
      <c r="AC4" s="1">
        <v>2044</v>
      </c>
      <c r="AD4" s="1">
        <v>2045</v>
      </c>
      <c r="AE4" s="1">
        <v>2046</v>
      </c>
      <c r="AF4" s="1">
        <v>2047</v>
      </c>
      <c r="AG4" s="1">
        <v>2048</v>
      </c>
      <c r="AH4" s="1">
        <v>2049</v>
      </c>
      <c r="AI4" s="1">
        <v>2050</v>
      </c>
    </row>
    <row r="6" spans="1:35" x14ac:dyDescent="0.35">
      <c r="A6" s="1" t="s">
        <v>39</v>
      </c>
    </row>
    <row r="7" spans="1:35" x14ac:dyDescent="0.35">
      <c r="A7" t="s">
        <v>13</v>
      </c>
      <c r="B7">
        <v>1.2543739523892599E-2</v>
      </c>
      <c r="C7">
        <v>1.25667525304886E-2</v>
      </c>
      <c r="D7">
        <v>1.2612378663576E-2</v>
      </c>
      <c r="E7">
        <v>1.2655085917410099E-2</v>
      </c>
      <c r="F7">
        <v>1.2695795564961599E-2</v>
      </c>
      <c r="G7">
        <v>1.2734622035244199E-2</v>
      </c>
      <c r="H7">
        <v>1.2784349247821999E-2</v>
      </c>
      <c r="I7">
        <v>1.28359818028726E-2</v>
      </c>
      <c r="J7">
        <v>1.29310045902804E-2</v>
      </c>
      <c r="K7">
        <v>1.30267540010927E-2</v>
      </c>
      <c r="L7">
        <v>1.31253964678122E-2</v>
      </c>
      <c r="M7">
        <v>1.3223284711863299E-2</v>
      </c>
      <c r="N7">
        <v>1.3315787993091801E-2</v>
      </c>
      <c r="O7">
        <v>1.34083184542778E-2</v>
      </c>
      <c r="P7">
        <v>1.34983578877176E-2</v>
      </c>
      <c r="Q7">
        <v>1.35968550628207E-2</v>
      </c>
      <c r="R7">
        <v>1.36989091592177E-2</v>
      </c>
      <c r="S7">
        <v>1.3793103410560399E-2</v>
      </c>
      <c r="T7">
        <v>1.3885438942590599E-2</v>
      </c>
      <c r="U7">
        <v>1.39701169726946E-2</v>
      </c>
      <c r="V7">
        <v>1.40542624337594E-2</v>
      </c>
      <c r="W7">
        <v>1.41374169609039E-2</v>
      </c>
      <c r="X7">
        <v>1.42176705869852E-2</v>
      </c>
      <c r="Y7">
        <v>1.42946023250123E-2</v>
      </c>
      <c r="Z7">
        <v>1.43691002276962E-2</v>
      </c>
      <c r="AA7">
        <v>1.4441017536800001E-2</v>
      </c>
      <c r="AB7">
        <v>1.45102827690361E-2</v>
      </c>
      <c r="AC7">
        <v>1.4576417093245E-2</v>
      </c>
      <c r="AD7">
        <v>1.4639382806943E-2</v>
      </c>
      <c r="AE7">
        <v>1.46988734414092E-2</v>
      </c>
      <c r="AF7">
        <v>1.47550704793239E-2</v>
      </c>
      <c r="AG7">
        <v>1.48087009335668E-2</v>
      </c>
      <c r="AH7">
        <v>1.4859489401465101E-2</v>
      </c>
      <c r="AI7">
        <v>1.4906039742318499E-2</v>
      </c>
    </row>
    <row r="8" spans="1:35" x14ac:dyDescent="0.35">
      <c r="A8" t="s">
        <v>12</v>
      </c>
      <c r="B8">
        <v>0.19854635952687799</v>
      </c>
      <c r="C8">
        <v>0.199320707331021</v>
      </c>
      <c r="D8">
        <v>0.20023916432707101</v>
      </c>
      <c r="E8">
        <v>0.20075383953539699</v>
      </c>
      <c r="F8">
        <v>0.20080040891110701</v>
      </c>
      <c r="G8">
        <v>0.20045903397283499</v>
      </c>
      <c r="H8">
        <v>0.20004705215233701</v>
      </c>
      <c r="I8">
        <v>0.199540288572576</v>
      </c>
      <c r="J8">
        <v>0.19963517953208301</v>
      </c>
      <c r="K8">
        <v>0.19969133499751901</v>
      </c>
      <c r="L8">
        <v>0.19975403379802401</v>
      </c>
      <c r="M8">
        <v>0.19978372530545499</v>
      </c>
      <c r="N8">
        <v>0.19972568464239501</v>
      </c>
      <c r="O8">
        <v>0.19966110200579401</v>
      </c>
      <c r="P8">
        <v>0.19956477108909701</v>
      </c>
      <c r="Q8">
        <v>0.19959094958128501</v>
      </c>
      <c r="R8">
        <v>0.19968536015499699</v>
      </c>
      <c r="S8">
        <v>0.199698919413411</v>
      </c>
      <c r="T8">
        <v>0.199723449339584</v>
      </c>
      <c r="U8">
        <v>0.19969269462037501</v>
      </c>
      <c r="V8">
        <v>0.19970971190329101</v>
      </c>
      <c r="W8">
        <v>0.199778932184284</v>
      </c>
      <c r="X8">
        <v>0.199878056756809</v>
      </c>
      <c r="Y8">
        <v>0.200002442790924</v>
      </c>
      <c r="Z8">
        <v>0.200167559295927</v>
      </c>
      <c r="AA8">
        <v>0.200367195079453</v>
      </c>
      <c r="AB8">
        <v>0.20059473238949799</v>
      </c>
      <c r="AC8">
        <v>0.200836981812717</v>
      </c>
      <c r="AD8">
        <v>0.20108543454150099</v>
      </c>
      <c r="AE8">
        <v>0.201327670581644</v>
      </c>
      <c r="AF8">
        <v>0.201558870287049</v>
      </c>
      <c r="AG8">
        <v>0.20178221440285499</v>
      </c>
      <c r="AH8">
        <v>0.20198857922083699</v>
      </c>
      <c r="AI8">
        <v>0.20215409703884901</v>
      </c>
    </row>
    <row r="9" spans="1:35" x14ac:dyDescent="0.35">
      <c r="A9" t="s">
        <v>14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row>
    <row r="10" spans="1:35" x14ac:dyDescent="0.35">
      <c r="A10" t="s">
        <v>19</v>
      </c>
      <c r="B10" s="2">
        <v>7.01827281398173E-3</v>
      </c>
      <c r="C10" s="2">
        <v>7.0182204829719597E-3</v>
      </c>
      <c r="D10" s="2">
        <v>7.0289473315958599E-3</v>
      </c>
      <c r="E10" s="2">
        <v>7.0367725178973302E-3</v>
      </c>
      <c r="F10" s="2">
        <v>7.0420625109912502E-3</v>
      </c>
      <c r="G10" s="2">
        <v>7.0449620036120604E-3</v>
      </c>
      <c r="H10" s="2">
        <v>7.0524780898808901E-3</v>
      </c>
      <c r="I10" s="2">
        <v>7.06030313867067E-3</v>
      </c>
      <c r="J10" s="2">
        <v>7.0917683535978602E-3</v>
      </c>
      <c r="K10" s="2">
        <v>7.1239138804286301E-3</v>
      </c>
      <c r="L10" s="2">
        <v>7.1584013329925797E-3</v>
      </c>
      <c r="M10" s="2">
        <v>7.1938305670516496E-3</v>
      </c>
      <c r="N10" s="2">
        <v>7.2280914951937704E-3</v>
      </c>
      <c r="O10" s="2">
        <v>7.2641246347461197E-3</v>
      </c>
      <c r="P10" s="2">
        <v>7.3007106584778497E-3</v>
      </c>
      <c r="Q10" s="2">
        <v>7.3433021496419901E-3</v>
      </c>
      <c r="R10" s="2">
        <v>7.3894178148367897E-3</v>
      </c>
      <c r="S10" s="2">
        <v>7.4327439483091199E-3</v>
      </c>
      <c r="T10" s="2">
        <v>7.4760337719670198E-3</v>
      </c>
      <c r="U10" s="2">
        <v>7.5161980068769998E-3</v>
      </c>
      <c r="V10" s="2">
        <v>7.5564603341929703E-3</v>
      </c>
      <c r="W10" s="2">
        <v>7.5965196951587903E-3</v>
      </c>
      <c r="X10" s="2">
        <v>7.6350749438901704E-3</v>
      </c>
      <c r="Y10" s="2">
        <v>7.6716740874561802E-3</v>
      </c>
      <c r="Z10" s="2">
        <v>7.7068934063642498E-3</v>
      </c>
      <c r="AA10" s="2">
        <v>7.7405062629673097E-3</v>
      </c>
      <c r="AB10" s="2">
        <v>7.77240748887662E-3</v>
      </c>
      <c r="AC10" s="2">
        <v>7.8023336167243997E-3</v>
      </c>
      <c r="AD10" s="2">
        <v>7.83022239958398E-3</v>
      </c>
      <c r="AE10" s="2">
        <v>7.8558757849484292E-3</v>
      </c>
      <c r="AF10" s="2">
        <v>7.8793938812281392E-3</v>
      </c>
      <c r="AG10" s="2">
        <v>7.9011397256355895E-3</v>
      </c>
      <c r="AH10" s="2">
        <v>7.9209773922879895E-3</v>
      </c>
      <c r="AI10" s="2">
        <v>7.9381651504800595E-3</v>
      </c>
    </row>
    <row r="11" spans="1:35" x14ac:dyDescent="0.35">
      <c r="A11" t="s">
        <v>20</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row>
    <row r="12" spans="1:35" x14ac:dyDescent="0.35">
      <c r="A12" t="s">
        <v>25</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row>
    <row r="13" spans="1:35" x14ac:dyDescent="0.35">
      <c r="A13" t="s">
        <v>15</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row>
    <row r="14" spans="1:35" x14ac:dyDescent="0.35">
      <c r="A14" t="s">
        <v>26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row>
    <row r="16" spans="1:35" x14ac:dyDescent="0.35">
      <c r="A16" s="1" t="s">
        <v>100</v>
      </c>
    </row>
    <row r="17" spans="1:35" x14ac:dyDescent="0.35">
      <c r="A17" t="s">
        <v>101</v>
      </c>
      <c r="B17" s="41" t="e">
        <f>C17</f>
        <v>#REF!</v>
      </c>
      <c r="C17" s="41" t="e">
        <f>D17</f>
        <v>#REF!</v>
      </c>
      <c r="D17" s="2" t="e">
        <f>#REF!</f>
        <v>#REF!</v>
      </c>
      <c r="E17" s="2" t="e">
        <f>#REF!</f>
        <v>#REF!</v>
      </c>
      <c r="F17" s="2" t="e">
        <f>#REF!</f>
        <v>#REF!</v>
      </c>
      <c r="G17" s="2" t="e">
        <f>#REF!</f>
        <v>#REF!</v>
      </c>
      <c r="H17" s="2" t="e">
        <f>#REF!</f>
        <v>#REF!</v>
      </c>
      <c r="I17" s="2" t="e">
        <f>#REF!</f>
        <v>#REF!</v>
      </c>
      <c r="J17" s="2" t="e">
        <f>#REF!</f>
        <v>#REF!</v>
      </c>
      <c r="K17" s="2" t="e">
        <f>#REF!</f>
        <v>#REF!</v>
      </c>
      <c r="L17" s="2" t="e">
        <f>#REF!</f>
        <v>#REF!</v>
      </c>
      <c r="M17" s="2" t="e">
        <f>#REF!</f>
        <v>#REF!</v>
      </c>
      <c r="N17" s="2" t="e">
        <f>#REF!</f>
        <v>#REF!</v>
      </c>
      <c r="O17" s="2" t="e">
        <f>#REF!</f>
        <v>#REF!</v>
      </c>
      <c r="P17" s="2" t="e">
        <f>#REF!</f>
        <v>#REF!</v>
      </c>
      <c r="Q17" s="2" t="e">
        <f>#REF!</f>
        <v>#REF!</v>
      </c>
      <c r="R17" s="2" t="e">
        <f>#REF!</f>
        <v>#REF!</v>
      </c>
      <c r="S17" s="2" t="e">
        <f>#REF!</f>
        <v>#REF!</v>
      </c>
      <c r="T17" s="2" t="e">
        <f>#REF!</f>
        <v>#REF!</v>
      </c>
      <c r="U17" s="2" t="e">
        <f>#REF!</f>
        <v>#REF!</v>
      </c>
      <c r="V17" s="2" t="e">
        <f>#REF!</f>
        <v>#REF!</v>
      </c>
      <c r="W17" s="2" t="e">
        <f>#REF!</f>
        <v>#REF!</v>
      </c>
      <c r="X17" s="2" t="e">
        <f>#REF!</f>
        <v>#REF!</v>
      </c>
      <c r="Y17" s="2" t="e">
        <f>#REF!</f>
        <v>#REF!</v>
      </c>
      <c r="Z17" s="2" t="e">
        <f>#REF!</f>
        <v>#REF!</v>
      </c>
      <c r="AA17" s="2" t="e">
        <f>#REF!</f>
        <v>#REF!</v>
      </c>
      <c r="AB17" s="2" t="e">
        <f>#REF!</f>
        <v>#REF!</v>
      </c>
      <c r="AC17" s="2" t="e">
        <f>#REF!</f>
        <v>#REF!</v>
      </c>
      <c r="AD17" s="2" t="e">
        <f>#REF!</f>
        <v>#REF!</v>
      </c>
      <c r="AE17" s="2" t="e">
        <f>#REF!</f>
        <v>#REF!</v>
      </c>
      <c r="AF17" s="2" t="e">
        <f>#REF!</f>
        <v>#REF!</v>
      </c>
      <c r="AG17" s="2" t="e">
        <f>#REF!</f>
        <v>#REF!</v>
      </c>
      <c r="AH17" s="2" t="e">
        <f>#REF!</f>
        <v>#REF!</v>
      </c>
      <c r="AI17" s="2" t="e">
        <f>#REF!</f>
        <v>#REF!</v>
      </c>
    </row>
    <row r="19" spans="1:35" x14ac:dyDescent="0.35">
      <c r="A19" s="1" t="s">
        <v>27</v>
      </c>
    </row>
    <row r="20" spans="1:35" x14ac:dyDescent="0.35">
      <c r="A20" t="s">
        <v>13</v>
      </c>
      <c r="B20">
        <v>2.2905138006966402E-2</v>
      </c>
      <c r="C20">
        <v>2.2771993004155801E-2</v>
      </c>
      <c r="D20">
        <v>2.26910525995292E-2</v>
      </c>
      <c r="E20">
        <v>2.2619228480257599E-2</v>
      </c>
      <c r="F20">
        <v>2.25567880523669E-2</v>
      </c>
      <c r="G20">
        <v>2.2501561679139599E-2</v>
      </c>
      <c r="H20">
        <v>2.24693627979205E-2</v>
      </c>
      <c r="I20">
        <v>2.2439610859312401E-2</v>
      </c>
      <c r="J20">
        <v>2.25067737355235E-2</v>
      </c>
      <c r="K20">
        <v>2.2559085564505098E-2</v>
      </c>
      <c r="L20">
        <v>2.2590608153438899E-2</v>
      </c>
      <c r="M20">
        <v>2.2587444332735501E-2</v>
      </c>
      <c r="N20">
        <v>2.2539561849007701E-2</v>
      </c>
      <c r="O20">
        <v>2.24445914149E-2</v>
      </c>
      <c r="P20">
        <v>2.2297057791317298E-2</v>
      </c>
      <c r="Q20">
        <v>2.21035361290867E-2</v>
      </c>
      <c r="R20">
        <v>2.1860819021333501E-2</v>
      </c>
      <c r="S20">
        <v>2.15678408605261E-2</v>
      </c>
      <c r="T20">
        <v>2.12366564066153E-2</v>
      </c>
      <c r="U20">
        <v>2.08738876225057E-2</v>
      </c>
      <c r="V20">
        <v>2.0492568168047801E-2</v>
      </c>
      <c r="W20">
        <v>2.01038929844988E-2</v>
      </c>
      <c r="X20">
        <v>1.97160957943406E-2</v>
      </c>
      <c r="Y20">
        <v>1.9337444141636101E-2</v>
      </c>
      <c r="Z20">
        <v>1.89748839432578E-2</v>
      </c>
      <c r="AA20">
        <v>1.8634036158974802E-2</v>
      </c>
      <c r="AB20">
        <v>1.8318061654098799E-2</v>
      </c>
      <c r="AC20">
        <v>1.8029311952105199E-2</v>
      </c>
      <c r="AD20">
        <v>1.7768837197237899E-2</v>
      </c>
      <c r="AE20">
        <v>1.75375286058812E-2</v>
      </c>
      <c r="AF20">
        <v>1.7335032684184001E-2</v>
      </c>
      <c r="AG20">
        <v>1.7160656018525299E-2</v>
      </c>
      <c r="AH20">
        <v>1.7012868315836899E-2</v>
      </c>
      <c r="AI20">
        <v>1.6889200619200101E-2</v>
      </c>
    </row>
    <row r="21" spans="1:35" x14ac:dyDescent="0.35">
      <c r="A21" t="s">
        <v>12</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row>
    <row r="22" spans="1:35" x14ac:dyDescent="0.35">
      <c r="A22" t="s">
        <v>14</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row>
    <row r="23" spans="1:35" x14ac:dyDescent="0.35">
      <c r="A23" t="s">
        <v>19</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row>
    <row r="24" spans="1:35" x14ac:dyDescent="0.35">
      <c r="A24" t="s">
        <v>20</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row>
    <row r="25" spans="1:35" x14ac:dyDescent="0.35">
      <c r="A25" t="s">
        <v>25</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row>
    <row r="26" spans="1:35" x14ac:dyDescent="0.35">
      <c r="A26" t="s">
        <v>15</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row>
    <row r="27" spans="1:35" x14ac:dyDescent="0.35">
      <c r="A27" t="s">
        <v>26</v>
      </c>
      <c r="B27">
        <v>0</v>
      </c>
      <c r="C27">
        <v>0</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row>
    <row r="29" spans="1:35" x14ac:dyDescent="0.35">
      <c r="A29" s="1" t="s">
        <v>29</v>
      </c>
    </row>
    <row r="30" spans="1:35" x14ac:dyDescent="0.35">
      <c r="A30" t="s">
        <v>13</v>
      </c>
      <c r="B30" s="2">
        <v>1.9546114856503001E-3</v>
      </c>
      <c r="C30" s="2">
        <v>1.95642403624417E-3</v>
      </c>
      <c r="D30" s="2">
        <v>1.9619201866725201E-3</v>
      </c>
      <c r="E30" s="2">
        <v>1.9673377389622798E-3</v>
      </c>
      <c r="F30" s="2">
        <v>1.97290858746023E-3</v>
      </c>
      <c r="G30" s="2">
        <v>1.9788250172263801E-3</v>
      </c>
      <c r="H30" s="2">
        <v>1.9870842365041202E-3</v>
      </c>
      <c r="I30" s="2">
        <v>1.9963336115926202E-3</v>
      </c>
      <c r="J30" s="2">
        <v>2.0062944475078299E-3</v>
      </c>
      <c r="K30" s="2">
        <v>2.0167777822529499E-3</v>
      </c>
      <c r="L30" s="2">
        <v>2.02781421588163E-3</v>
      </c>
      <c r="M30" s="2">
        <v>2.0386654311843099E-3</v>
      </c>
      <c r="N30" s="2">
        <v>2.0487671424654799E-3</v>
      </c>
      <c r="O30" s="2">
        <v>2.0582343874527599E-3</v>
      </c>
      <c r="P30" s="2">
        <v>2.06658596292597E-3</v>
      </c>
      <c r="Q30" s="2">
        <v>2.0744614229353201E-3</v>
      </c>
      <c r="R30" s="2">
        <v>2.08117389686715E-3</v>
      </c>
      <c r="S30" s="2">
        <v>2.08588597474346E-3</v>
      </c>
      <c r="T30" s="2">
        <v>2.08906128343055E-3</v>
      </c>
      <c r="U30" s="2">
        <v>2.09037156464629E-3</v>
      </c>
      <c r="V30" s="2">
        <v>2.0903062108629002E-3</v>
      </c>
      <c r="W30" s="2">
        <v>2.0892456773534498E-3</v>
      </c>
      <c r="X30" s="2">
        <v>2.08719613152725E-3</v>
      </c>
      <c r="Y30" s="2">
        <v>2.0844030059307501E-3</v>
      </c>
      <c r="Z30" s="2">
        <v>2.0812230916780398E-3</v>
      </c>
      <c r="AA30" s="2">
        <v>2.0778571841757998E-3</v>
      </c>
      <c r="AB30" s="2">
        <v>2.0744935637860402E-3</v>
      </c>
      <c r="AC30" s="2">
        <v>2.0713689887155999E-3</v>
      </c>
      <c r="AD30" s="2">
        <v>2.0685378722200198E-3</v>
      </c>
      <c r="AE30" s="2">
        <v>2.0661448066782201E-3</v>
      </c>
      <c r="AF30" s="2">
        <v>2.0642977466636698E-3</v>
      </c>
      <c r="AG30" s="2">
        <v>2.0630468933623301E-3</v>
      </c>
      <c r="AH30" s="2">
        <v>2.0624030102203502E-3</v>
      </c>
      <c r="AI30" s="2">
        <v>2.0622871796401798E-3</v>
      </c>
    </row>
    <row r="31" spans="1:35" x14ac:dyDescent="0.35">
      <c r="A31" t="s">
        <v>12</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row>
    <row r="32" spans="1:35" x14ac:dyDescent="0.35">
      <c r="A32" t="s">
        <v>14</v>
      </c>
      <c r="B32">
        <v>0</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row>
    <row r="33" spans="1:35" x14ac:dyDescent="0.35">
      <c r="A33" t="s">
        <v>19</v>
      </c>
      <c r="B33">
        <v>0</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row>
    <row r="34" spans="1:35" x14ac:dyDescent="0.35">
      <c r="A34" t="s">
        <v>20</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row>
    <row r="35" spans="1:35" x14ac:dyDescent="0.35">
      <c r="A35" t="s">
        <v>25</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row>
    <row r="36" spans="1:35" x14ac:dyDescent="0.35">
      <c r="A36" t="s">
        <v>15</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row>
    <row r="37" spans="1:35" x14ac:dyDescent="0.35">
      <c r="A37" t="s">
        <v>26</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row>
    <row r="39" spans="1:35" x14ac:dyDescent="0.35">
      <c r="A39" s="1" t="s">
        <v>30</v>
      </c>
    </row>
    <row r="40" spans="1:35" x14ac:dyDescent="0.35">
      <c r="A40" t="s">
        <v>13</v>
      </c>
      <c r="B40">
        <v>4.7151308523175603E-2</v>
      </c>
      <c r="C40">
        <v>4.5748160788216502E-2</v>
      </c>
      <c r="D40">
        <v>4.4578648131549901E-2</v>
      </c>
      <c r="E40">
        <v>4.3291423629849599E-2</v>
      </c>
      <c r="F40">
        <v>4.1698377976567003E-2</v>
      </c>
      <c r="G40">
        <v>3.9627399658650302E-2</v>
      </c>
      <c r="H40">
        <v>3.71390572900826E-2</v>
      </c>
      <c r="I40">
        <v>3.4474938855005403E-2</v>
      </c>
      <c r="J40">
        <v>3.2014166350910998E-2</v>
      </c>
      <c r="K40">
        <v>2.9909321777892801E-2</v>
      </c>
      <c r="L40">
        <v>2.8194376053287101E-2</v>
      </c>
      <c r="M40">
        <v>2.68188139929025E-2</v>
      </c>
      <c r="N40">
        <v>2.5706566006965401E-2</v>
      </c>
      <c r="O40">
        <v>2.47990624545474E-2</v>
      </c>
      <c r="P40">
        <v>2.4062431383666798E-2</v>
      </c>
      <c r="Q40">
        <v>2.3469142260840799E-2</v>
      </c>
      <c r="R40">
        <v>2.29843174822136E-2</v>
      </c>
      <c r="S40">
        <v>2.2567219655826198E-2</v>
      </c>
      <c r="T40">
        <v>2.22081101673046E-2</v>
      </c>
      <c r="U40">
        <v>2.1889383331257301E-2</v>
      </c>
      <c r="V40">
        <v>2.1609541196877299E-2</v>
      </c>
      <c r="W40">
        <v>2.1364012440123099E-2</v>
      </c>
      <c r="X40">
        <v>2.1142868267471301E-2</v>
      </c>
      <c r="Y40">
        <v>2.0941013911614001E-2</v>
      </c>
      <c r="Z40">
        <v>2.07600189064856E-2</v>
      </c>
      <c r="AA40">
        <v>2.05963458863931E-2</v>
      </c>
      <c r="AB40">
        <v>2.0448178040700302E-2</v>
      </c>
      <c r="AC40">
        <v>2.0313997799647401E-2</v>
      </c>
      <c r="AD40">
        <v>2.0192051263760599E-2</v>
      </c>
      <c r="AE40">
        <v>2.00807341446958E-2</v>
      </c>
      <c r="AF40">
        <v>1.9979928803417299E-2</v>
      </c>
      <c r="AG40">
        <v>1.9889569738660001E-2</v>
      </c>
      <c r="AH40">
        <v>1.9808998261954699E-2</v>
      </c>
      <c r="AI40">
        <v>1.9735851728582499E-2</v>
      </c>
    </row>
    <row r="41" spans="1:35" x14ac:dyDescent="0.35">
      <c r="A41" t="s">
        <v>12</v>
      </c>
      <c r="B41">
        <v>0</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row>
    <row r="42" spans="1:35" x14ac:dyDescent="0.35">
      <c r="A42" t="s">
        <v>14</v>
      </c>
      <c r="B42">
        <v>0</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row>
    <row r="43" spans="1:35" x14ac:dyDescent="0.35">
      <c r="A43" t="s">
        <v>19</v>
      </c>
      <c r="B43">
        <v>0</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row>
    <row r="44" spans="1:35" x14ac:dyDescent="0.35">
      <c r="A44" t="s">
        <v>20</v>
      </c>
      <c r="B44">
        <v>0</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row>
    <row r="45" spans="1:35" x14ac:dyDescent="0.35">
      <c r="A45" t="s">
        <v>25</v>
      </c>
      <c r="B45">
        <v>0</v>
      </c>
      <c r="C45">
        <v>0</v>
      </c>
      <c r="D45">
        <v>0</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row>
    <row r="46" spans="1:35" x14ac:dyDescent="0.35">
      <c r="A46" t="s">
        <v>15</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row>
    <row r="47" spans="1:35" x14ac:dyDescent="0.35">
      <c r="A47" t="s">
        <v>26</v>
      </c>
      <c r="B47">
        <v>0</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row>
    <row r="49" spans="1:35" x14ac:dyDescent="0.35">
      <c r="A49" s="1" t="s">
        <v>31</v>
      </c>
    </row>
    <row r="50" spans="1:35" x14ac:dyDescent="0.35">
      <c r="A50" t="s">
        <v>13</v>
      </c>
      <c r="B50" s="2">
        <v>2.7078557198725599E-3</v>
      </c>
      <c r="C50" s="2">
        <v>2.6131701834487E-3</v>
      </c>
      <c r="D50" s="2">
        <v>2.5242767173081701E-3</v>
      </c>
      <c r="E50" s="2">
        <v>2.4353922992972699E-3</v>
      </c>
      <c r="F50" s="2">
        <v>2.34599108001336E-3</v>
      </c>
      <c r="G50" s="2">
        <v>2.25911995879789E-3</v>
      </c>
      <c r="H50" s="2">
        <v>2.1796139553945E-3</v>
      </c>
      <c r="I50" s="2">
        <v>2.1082859410035699E-3</v>
      </c>
      <c r="J50" s="2">
        <v>2.04523798731596E-3</v>
      </c>
      <c r="K50" s="2">
        <v>1.9899750261479902E-3</v>
      </c>
      <c r="L50" s="2">
        <v>1.94205819552777E-3</v>
      </c>
      <c r="M50" s="2">
        <v>1.9005548809083799E-3</v>
      </c>
      <c r="N50" s="2">
        <v>1.86439802235036E-3</v>
      </c>
      <c r="O50" s="2">
        <v>1.83353113473922E-3</v>
      </c>
      <c r="P50" s="2">
        <v>1.8072960973325399E-3</v>
      </c>
      <c r="Q50" s="2">
        <v>1.78624637303375E-3</v>
      </c>
      <c r="R50" s="2">
        <v>1.7698020663964101E-3</v>
      </c>
      <c r="S50" s="2">
        <v>1.7564274699659399E-3</v>
      </c>
      <c r="T50" s="2">
        <v>1.7462863922658399E-3</v>
      </c>
      <c r="U50" s="2">
        <v>1.7386828780909E-3</v>
      </c>
      <c r="V50" s="2">
        <v>1.7337809038870499E-3</v>
      </c>
      <c r="W50" s="2">
        <v>1.7313618174517301E-3</v>
      </c>
      <c r="X50" s="2">
        <v>1.7307085950336401E-3</v>
      </c>
      <c r="Y50" s="2">
        <v>1.7313598138885701E-3</v>
      </c>
      <c r="Z50" s="2">
        <v>1.73328905090864E-3</v>
      </c>
      <c r="AA50" s="2">
        <v>1.7361000975303601E-3</v>
      </c>
      <c r="AB50" s="2">
        <v>1.7395342459532699E-3</v>
      </c>
      <c r="AC50" s="2">
        <v>1.74337209269606E-3</v>
      </c>
      <c r="AD50" s="2">
        <v>1.7474062407919701E-3</v>
      </c>
      <c r="AE50" s="2">
        <v>1.75146214058026E-3</v>
      </c>
      <c r="AF50" s="2">
        <v>1.75549087123119E-3</v>
      </c>
      <c r="AG50" s="2">
        <v>1.7594721205150101E-3</v>
      </c>
      <c r="AH50" s="2">
        <v>1.7633477755805199E-3</v>
      </c>
      <c r="AI50" s="2">
        <v>1.7669416645644601E-3</v>
      </c>
    </row>
    <row r="51" spans="1:35" x14ac:dyDescent="0.35">
      <c r="A51" t="s">
        <v>12</v>
      </c>
      <c r="B51">
        <v>0</v>
      </c>
      <c r="C51">
        <v>0</v>
      </c>
      <c r="D51">
        <v>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row>
    <row r="52" spans="1:35" x14ac:dyDescent="0.35">
      <c r="A52" t="s">
        <v>14</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row>
    <row r="53" spans="1:35" x14ac:dyDescent="0.35">
      <c r="A53" t="s">
        <v>19</v>
      </c>
      <c r="B53">
        <v>0</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row>
    <row r="54" spans="1:35" x14ac:dyDescent="0.35">
      <c r="A54" t="s">
        <v>20</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row>
    <row r="55" spans="1:35" x14ac:dyDescent="0.35">
      <c r="A55" t="s">
        <v>25</v>
      </c>
      <c r="B55">
        <v>0</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row>
    <row r="56" spans="1:35" x14ac:dyDescent="0.35">
      <c r="A56" t="s">
        <v>15</v>
      </c>
      <c r="B56">
        <v>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row>
    <row r="57" spans="1:35" x14ac:dyDescent="0.35">
      <c r="A57" t="s">
        <v>26</v>
      </c>
      <c r="B57">
        <v>0</v>
      </c>
      <c r="C57">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row>
    <row r="59" spans="1:35" x14ac:dyDescent="0.35">
      <c r="A59" s="1" t="s">
        <v>33</v>
      </c>
    </row>
    <row r="60" spans="1:35" x14ac:dyDescent="0.35">
      <c r="A60" t="s">
        <v>13</v>
      </c>
      <c r="B60">
        <v>2.0279963912370299E-2</v>
      </c>
      <c r="C60">
        <v>2.03299533870639E-2</v>
      </c>
      <c r="D60">
        <v>2.0408132145226101E-2</v>
      </c>
      <c r="E60">
        <v>2.0472198272199298E-2</v>
      </c>
      <c r="F60">
        <v>2.0520053797200899E-2</v>
      </c>
      <c r="G60">
        <v>2.0548654365488399E-2</v>
      </c>
      <c r="H60">
        <v>2.05734032579852E-2</v>
      </c>
      <c r="I60">
        <v>2.0576058826682401E-2</v>
      </c>
      <c r="J60">
        <v>2.0550151231281899E-2</v>
      </c>
      <c r="K60">
        <v>2.0490957791808501E-2</v>
      </c>
      <c r="L60">
        <v>2.0398354062172601E-2</v>
      </c>
      <c r="M60">
        <v>2.02692024331627E-2</v>
      </c>
      <c r="N60">
        <v>2.01016139813129E-2</v>
      </c>
      <c r="O60">
        <v>1.9906333608018901E-2</v>
      </c>
      <c r="P60">
        <v>1.9688113006713099E-2</v>
      </c>
      <c r="Q60">
        <v>1.9463479238629199E-2</v>
      </c>
      <c r="R60">
        <v>1.9236690003573802E-2</v>
      </c>
      <c r="S60">
        <v>1.90019980662012E-2</v>
      </c>
      <c r="T60">
        <v>1.8768570078413701E-2</v>
      </c>
      <c r="U60">
        <v>1.8536643941241601E-2</v>
      </c>
      <c r="V60">
        <v>1.83138573076819E-2</v>
      </c>
      <c r="W60">
        <v>1.8103882448791599E-2</v>
      </c>
      <c r="X60">
        <v>1.7905519667686901E-2</v>
      </c>
      <c r="Y60">
        <v>1.7719714037623499E-2</v>
      </c>
      <c r="Z60">
        <v>1.7550879309683898E-2</v>
      </c>
      <c r="AA60">
        <v>1.7399535675323E-2</v>
      </c>
      <c r="AB60">
        <v>1.7266689467403801E-2</v>
      </c>
      <c r="AC60">
        <v>1.7152927212863399E-2</v>
      </c>
      <c r="AD60">
        <v>1.7057994634141802E-2</v>
      </c>
      <c r="AE60">
        <v>1.6981147939291799E-2</v>
      </c>
      <c r="AF60">
        <v>1.6922027385345699E-2</v>
      </c>
      <c r="AG60">
        <v>1.6879811975136199E-2</v>
      </c>
      <c r="AH60">
        <v>1.6852874668012299E-2</v>
      </c>
      <c r="AI60">
        <v>1.6838138618732498E-2</v>
      </c>
    </row>
    <row r="61" spans="1:35" x14ac:dyDescent="0.35">
      <c r="A61" t="s">
        <v>12</v>
      </c>
      <c r="B61">
        <v>2.9061319171356199E-2</v>
      </c>
      <c r="C61">
        <v>2.91109517935879E-2</v>
      </c>
      <c r="D61">
        <v>2.9194268667804699E-2</v>
      </c>
      <c r="E61">
        <v>2.9245097314813701E-2</v>
      </c>
      <c r="F61">
        <v>2.9259055315459699E-2</v>
      </c>
      <c r="G61">
        <v>2.9243489453069101E-2</v>
      </c>
      <c r="H61">
        <v>2.9236927488786701E-2</v>
      </c>
      <c r="I61">
        <v>2.9229822360291799E-2</v>
      </c>
      <c r="J61">
        <v>2.9224735185632799E-2</v>
      </c>
      <c r="K61">
        <v>2.9223366428916701E-2</v>
      </c>
      <c r="L61">
        <v>2.9230665396728299E-2</v>
      </c>
      <c r="M61">
        <v>2.9242456973898798E-2</v>
      </c>
      <c r="N61">
        <v>2.9251061235220401E-2</v>
      </c>
      <c r="O61">
        <v>2.92651290110655E-2</v>
      </c>
      <c r="P61">
        <v>2.9281231672067101E-2</v>
      </c>
      <c r="Q61">
        <v>2.93161397126162E-2</v>
      </c>
      <c r="R61">
        <v>2.9366254284327299E-2</v>
      </c>
      <c r="S61">
        <v>2.9411286637943599E-2</v>
      </c>
      <c r="T61">
        <v>2.94603508446812E-2</v>
      </c>
      <c r="U61">
        <v>2.9507819770353699E-2</v>
      </c>
      <c r="V61">
        <v>2.9562799256497099E-2</v>
      </c>
      <c r="W61">
        <v>2.9627725743318199E-2</v>
      </c>
      <c r="X61">
        <v>2.9696238561196301E-2</v>
      </c>
      <c r="Y61">
        <v>2.97660197978231E-2</v>
      </c>
      <c r="Z61">
        <v>2.98414961016218E-2</v>
      </c>
      <c r="AA61">
        <v>2.99201227297963E-2</v>
      </c>
      <c r="AB61">
        <v>3.0000855675416601E-2</v>
      </c>
      <c r="AC61">
        <v>3.0082630354602E-2</v>
      </c>
      <c r="AD61">
        <v>3.0163858292922299E-2</v>
      </c>
      <c r="AE61">
        <v>3.0242990637898301E-2</v>
      </c>
      <c r="AF61">
        <v>3.0320170653406801E-2</v>
      </c>
      <c r="AG61">
        <v>3.0395650220882E-2</v>
      </c>
      <c r="AH61">
        <v>3.0468847539224402E-2</v>
      </c>
      <c r="AI61">
        <v>3.0537018435131399E-2</v>
      </c>
    </row>
    <row r="62" spans="1:35" x14ac:dyDescent="0.35">
      <c r="A62" t="s">
        <v>14</v>
      </c>
      <c r="B62">
        <v>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row>
    <row r="63" spans="1:35" x14ac:dyDescent="0.35">
      <c r="A63" t="s">
        <v>19</v>
      </c>
      <c r="B63">
        <v>0</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row>
    <row r="64" spans="1:35" x14ac:dyDescent="0.35">
      <c r="A64" t="s">
        <v>20</v>
      </c>
      <c r="B64">
        <v>0</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row>
    <row r="65" spans="1:35" x14ac:dyDescent="0.35">
      <c r="A65" t="s">
        <v>25</v>
      </c>
      <c r="B65">
        <v>0</v>
      </c>
      <c r="C65">
        <v>0</v>
      </c>
      <c r="D65">
        <v>0</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row>
    <row r="66" spans="1:35" x14ac:dyDescent="0.35">
      <c r="A66" t="s">
        <v>15</v>
      </c>
      <c r="B66">
        <v>0</v>
      </c>
      <c r="C66">
        <v>0</v>
      </c>
      <c r="D66">
        <v>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row>
    <row r="67" spans="1:35" x14ac:dyDescent="0.35">
      <c r="A67" t="s">
        <v>26</v>
      </c>
      <c r="B67">
        <v>0</v>
      </c>
      <c r="C67">
        <v>0</v>
      </c>
      <c r="D67">
        <v>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row>
    <row r="69" spans="1:35" x14ac:dyDescent="0.35">
      <c r="A69" s="1" t="s">
        <v>32</v>
      </c>
    </row>
    <row r="70" spans="1:35" x14ac:dyDescent="0.35">
      <c r="A70" t="s">
        <v>13</v>
      </c>
      <c r="B70" s="2">
        <v>8.1783332268915206E-3</v>
      </c>
      <c r="C70" s="2">
        <v>8.0586195986870803E-3</v>
      </c>
      <c r="D70" s="2">
        <v>7.9214660876921906E-3</v>
      </c>
      <c r="E70" s="2">
        <v>7.7325013140931197E-3</v>
      </c>
      <c r="F70" s="2">
        <v>7.4884804507097504E-3</v>
      </c>
      <c r="G70" s="2">
        <v>7.2156058971952599E-3</v>
      </c>
      <c r="H70" s="2">
        <v>6.9485525641661099E-3</v>
      </c>
      <c r="I70" s="2">
        <v>6.7018143470857104E-3</v>
      </c>
      <c r="J70" s="2">
        <v>6.4802521516079898E-3</v>
      </c>
      <c r="K70" s="2">
        <v>6.2834633416776302E-3</v>
      </c>
      <c r="L70" s="2">
        <v>6.1097632886423902E-3</v>
      </c>
      <c r="M70" s="2">
        <v>5.9557191919562503E-3</v>
      </c>
      <c r="N70" s="2">
        <v>5.8175515497099397E-3</v>
      </c>
      <c r="O70" s="2">
        <v>5.69461317692094E-3</v>
      </c>
      <c r="P70" s="2">
        <v>5.58490791791268E-3</v>
      </c>
      <c r="Q70" s="2">
        <v>5.4904914293868899E-3</v>
      </c>
      <c r="R70" s="2">
        <v>5.41029762548236E-3</v>
      </c>
      <c r="S70" s="2">
        <v>5.3406603504701699E-3</v>
      </c>
      <c r="T70" s="2">
        <v>5.2829713019677304E-3</v>
      </c>
      <c r="U70" s="2">
        <v>5.23592075978053E-3</v>
      </c>
      <c r="V70" s="2">
        <v>5.2005688865323901E-3</v>
      </c>
      <c r="W70" s="2">
        <v>5.1765415228595801E-3</v>
      </c>
      <c r="X70" s="2">
        <v>5.16169366785664E-3</v>
      </c>
      <c r="Y70" s="2">
        <v>5.1544014317770901E-3</v>
      </c>
      <c r="Z70" s="2">
        <v>5.15416427186117E-3</v>
      </c>
      <c r="AA70" s="2">
        <v>5.1592897986874296E-3</v>
      </c>
      <c r="AB70" s="2">
        <v>5.16846749018097E-3</v>
      </c>
      <c r="AC70" s="2">
        <v>5.1805388821262602E-3</v>
      </c>
      <c r="AD70" s="2">
        <v>5.1944362024680503E-3</v>
      </c>
      <c r="AE70" s="2">
        <v>5.2092802796464199E-3</v>
      </c>
      <c r="AF70" s="2">
        <v>5.2246521714344497E-3</v>
      </c>
      <c r="AG70" s="2">
        <v>5.2402825193943198E-3</v>
      </c>
      <c r="AH70" s="2">
        <v>5.2558620343087E-3</v>
      </c>
      <c r="AI70" s="2">
        <v>5.2707858224942802E-3</v>
      </c>
    </row>
    <row r="71" spans="1:35" x14ac:dyDescent="0.35">
      <c r="A71" t="s">
        <v>12</v>
      </c>
      <c r="B71">
        <v>0</v>
      </c>
      <c r="C71">
        <v>0</v>
      </c>
      <c r="D71">
        <v>0</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row>
    <row r="72" spans="1:35" x14ac:dyDescent="0.35">
      <c r="A72" t="s">
        <v>14</v>
      </c>
      <c r="B72">
        <v>0</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row>
    <row r="73" spans="1:35" x14ac:dyDescent="0.35">
      <c r="A73" t="s">
        <v>19</v>
      </c>
      <c r="B73">
        <v>0</v>
      </c>
      <c r="C73">
        <v>0</v>
      </c>
      <c r="D73">
        <v>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row>
    <row r="74" spans="1:35" x14ac:dyDescent="0.35">
      <c r="A74" t="s">
        <v>20</v>
      </c>
      <c r="B74">
        <v>0</v>
      </c>
      <c r="C74">
        <v>0</v>
      </c>
      <c r="D74">
        <v>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row>
    <row r="75" spans="1:35" x14ac:dyDescent="0.35">
      <c r="A75" t="s">
        <v>25</v>
      </c>
      <c r="B75">
        <v>0</v>
      </c>
      <c r="C75">
        <v>0</v>
      </c>
      <c r="D75">
        <v>0</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row>
    <row r="76" spans="1:35" x14ac:dyDescent="0.35">
      <c r="A76" t="s">
        <v>15</v>
      </c>
      <c r="B76">
        <v>0</v>
      </c>
      <c r="C76">
        <v>0</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row>
    <row r="77" spans="1:35" x14ac:dyDescent="0.35">
      <c r="A77" t="s">
        <v>26</v>
      </c>
      <c r="B77">
        <v>0</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row>
    <row r="79" spans="1:35" x14ac:dyDescent="0.35">
      <c r="A79" s="1" t="s">
        <v>35</v>
      </c>
    </row>
    <row r="80" spans="1:35" x14ac:dyDescent="0.35">
      <c r="A80" t="s">
        <v>13</v>
      </c>
      <c r="B80">
        <v>4.9400388696536901E-2</v>
      </c>
      <c r="C80">
        <v>4.9130245951275103E-2</v>
      </c>
      <c r="D80">
        <v>4.8937924201612699E-2</v>
      </c>
      <c r="E80">
        <v>4.8733383500969403E-2</v>
      </c>
      <c r="F80">
        <v>4.8515087367618601E-2</v>
      </c>
      <c r="G80">
        <v>4.8280371613380398E-2</v>
      </c>
      <c r="H80">
        <v>4.8068786600580803E-2</v>
      </c>
      <c r="I80">
        <v>4.78470704773847E-2</v>
      </c>
      <c r="J80">
        <v>4.7610283395445999E-2</v>
      </c>
      <c r="K80">
        <v>4.7359858496739897E-2</v>
      </c>
      <c r="L80">
        <v>4.7107955665536203E-2</v>
      </c>
      <c r="M80">
        <v>4.68561106311432E-2</v>
      </c>
      <c r="N80">
        <v>4.6601162654271701E-2</v>
      </c>
      <c r="O80">
        <v>4.63622522270268E-2</v>
      </c>
      <c r="P80">
        <v>4.6137747920125899E-2</v>
      </c>
      <c r="Q80">
        <v>4.5953054594228097E-2</v>
      </c>
      <c r="R80">
        <v>4.5801486504197401E-2</v>
      </c>
      <c r="S80">
        <v>4.5651278525344598E-2</v>
      </c>
      <c r="T80">
        <v>4.5512990142303901E-2</v>
      </c>
      <c r="U80">
        <v>4.5376382952955999E-2</v>
      </c>
      <c r="V80">
        <v>4.52535892871921E-2</v>
      </c>
      <c r="W80">
        <v>4.5148226575292501E-2</v>
      </c>
      <c r="X80">
        <v>4.5052063824726603E-2</v>
      </c>
      <c r="Y80">
        <v>4.4963797726068198E-2</v>
      </c>
      <c r="Z80">
        <v>4.4892761330316201E-2</v>
      </c>
      <c r="AA80">
        <v>4.4838165844649197E-2</v>
      </c>
      <c r="AB80">
        <v>4.4801206708428201E-2</v>
      </c>
      <c r="AC80">
        <v>4.4782627951208402E-2</v>
      </c>
      <c r="AD80">
        <v>4.4781521540374798E-2</v>
      </c>
      <c r="AE80">
        <v>4.4796160849610002E-2</v>
      </c>
      <c r="AF80">
        <v>4.4826374455988499E-2</v>
      </c>
      <c r="AG80">
        <v>4.4871523658637502E-2</v>
      </c>
      <c r="AH80">
        <v>4.4929082152595702E-2</v>
      </c>
      <c r="AI80">
        <v>4.4993106322910599E-2</v>
      </c>
    </row>
    <row r="81" spans="1:35" x14ac:dyDescent="0.35">
      <c r="A81" t="s">
        <v>12</v>
      </c>
      <c r="B81">
        <v>0</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row>
    <row r="82" spans="1:35" x14ac:dyDescent="0.35">
      <c r="A82" t="s">
        <v>14</v>
      </c>
      <c r="B82">
        <v>0</v>
      </c>
      <c r="C82">
        <v>0</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row>
    <row r="83" spans="1:35" x14ac:dyDescent="0.35">
      <c r="A83" t="s">
        <v>19</v>
      </c>
      <c r="B83">
        <v>0</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row>
    <row r="84" spans="1:35" x14ac:dyDescent="0.35">
      <c r="A84" t="s">
        <v>20</v>
      </c>
      <c r="B84">
        <v>0</v>
      </c>
      <c r="C84">
        <v>0</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row>
    <row r="85" spans="1:35" x14ac:dyDescent="0.35">
      <c r="A85" t="s">
        <v>25</v>
      </c>
      <c r="B85">
        <v>0</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row>
    <row r="86" spans="1:35" x14ac:dyDescent="0.35">
      <c r="A86" t="s">
        <v>15</v>
      </c>
      <c r="B86">
        <v>0</v>
      </c>
      <c r="C86">
        <v>0</v>
      </c>
      <c r="D86">
        <v>0</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row>
    <row r="87" spans="1:35" x14ac:dyDescent="0.35">
      <c r="A87" t="s">
        <v>26</v>
      </c>
      <c r="B87">
        <v>0</v>
      </c>
      <c r="C87">
        <v>0</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row>
    <row r="89" spans="1:35" x14ac:dyDescent="0.35">
      <c r="A89" s="1" t="s">
        <v>34</v>
      </c>
    </row>
    <row r="90" spans="1:35" x14ac:dyDescent="0.35">
      <c r="A90" t="s">
        <v>13</v>
      </c>
      <c r="B90" s="2">
        <v>8.6328550693518698E-3</v>
      </c>
      <c r="C90" s="2">
        <v>8.5703117992874597E-3</v>
      </c>
      <c r="D90" s="2">
        <v>8.5203680145628999E-3</v>
      </c>
      <c r="E90" s="2">
        <v>8.4687846142211306E-3</v>
      </c>
      <c r="F90" s="2">
        <v>8.4149667147270894E-3</v>
      </c>
      <c r="G90" s="2">
        <v>8.3580877030608198E-3</v>
      </c>
      <c r="H90" s="2">
        <v>8.30426394175739E-3</v>
      </c>
      <c r="I90" s="2">
        <v>8.2480455870959507E-3</v>
      </c>
      <c r="J90" s="2">
        <v>8.1883135978794205E-3</v>
      </c>
      <c r="K90" s="2">
        <v>8.1246734762981405E-3</v>
      </c>
      <c r="L90" s="2">
        <v>8.0583365642260991E-3</v>
      </c>
      <c r="M90" s="2">
        <v>7.9888547584960699E-3</v>
      </c>
      <c r="N90" s="2">
        <v>7.9156828519066601E-3</v>
      </c>
      <c r="O90" s="2">
        <v>7.8425614995236807E-3</v>
      </c>
      <c r="P90" s="2">
        <v>7.7703544909718501E-3</v>
      </c>
      <c r="Q90" s="2">
        <v>7.7044774731430303E-3</v>
      </c>
      <c r="R90" s="2">
        <v>7.6450996797596199E-3</v>
      </c>
      <c r="S90" s="2">
        <v>7.5882402511801396E-3</v>
      </c>
      <c r="T90" s="2">
        <v>7.5360927565622203E-3</v>
      </c>
      <c r="U90" s="2">
        <v>7.4871066345090203E-3</v>
      </c>
      <c r="V90" s="2">
        <v>7.4429253414733101E-3</v>
      </c>
      <c r="W90" s="2">
        <v>7.4035851828801102E-3</v>
      </c>
      <c r="X90" s="2">
        <v>7.3671530877350401E-3</v>
      </c>
      <c r="Y90" s="2">
        <v>7.3327513664875098E-3</v>
      </c>
      <c r="Z90" s="2">
        <v>7.3011603664393798E-3</v>
      </c>
      <c r="AA90" s="2">
        <v>7.2716952766795698E-3</v>
      </c>
      <c r="AB90" s="2">
        <v>7.24421882064313E-3</v>
      </c>
      <c r="AC90" s="2">
        <v>7.2186649370932898E-3</v>
      </c>
      <c r="AD90" s="2">
        <v>7.19491825971421E-3</v>
      </c>
      <c r="AE90" s="2">
        <v>7.17288175268264E-3</v>
      </c>
      <c r="AF90" s="2">
        <v>7.1528883959017797E-3</v>
      </c>
      <c r="AG90" s="2">
        <v>7.1352321205157797E-3</v>
      </c>
      <c r="AH90" s="2">
        <v>7.1199594042147801E-3</v>
      </c>
      <c r="AI90" s="2">
        <v>7.1065895663584896E-3</v>
      </c>
    </row>
    <row r="91" spans="1:35" x14ac:dyDescent="0.35">
      <c r="A91" t="s">
        <v>12</v>
      </c>
      <c r="B91">
        <v>0</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row>
    <row r="92" spans="1:35" x14ac:dyDescent="0.35">
      <c r="A92" t="s">
        <v>14</v>
      </c>
      <c r="B92">
        <v>0</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row>
    <row r="93" spans="1:35" x14ac:dyDescent="0.35">
      <c r="A93" t="s">
        <v>19</v>
      </c>
      <c r="B93">
        <v>0</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row>
    <row r="94" spans="1:35" x14ac:dyDescent="0.35">
      <c r="A94" t="s">
        <v>20</v>
      </c>
      <c r="B94">
        <v>0</v>
      </c>
      <c r="C94">
        <v>0</v>
      </c>
      <c r="D94">
        <v>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row>
    <row r="95" spans="1:35" x14ac:dyDescent="0.35">
      <c r="A95" t="s">
        <v>25</v>
      </c>
      <c r="B95">
        <v>0</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row>
    <row r="96" spans="1:35" x14ac:dyDescent="0.35">
      <c r="A96" t="s">
        <v>15</v>
      </c>
      <c r="B96">
        <v>0</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row>
    <row r="97" spans="1:35" x14ac:dyDescent="0.35">
      <c r="A97" t="s">
        <v>26</v>
      </c>
      <c r="B97">
        <v>0</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row>
    <row r="99" spans="1:35" x14ac:dyDescent="0.35">
      <c r="A99" s="1" t="s">
        <v>36</v>
      </c>
    </row>
    <row r="100" spans="1:35" x14ac:dyDescent="0.35">
      <c r="A100" t="s">
        <v>13</v>
      </c>
      <c r="B100">
        <v>1.2519197435758999E-2</v>
      </c>
      <c r="C100">
        <v>1.2593587887754699E-2</v>
      </c>
      <c r="D100">
        <v>1.26897392698658E-2</v>
      </c>
      <c r="E100">
        <v>1.2781677969550299E-2</v>
      </c>
      <c r="F100">
        <v>1.2869677301368201E-2</v>
      </c>
      <c r="G100">
        <v>1.29538382234383E-2</v>
      </c>
      <c r="H100">
        <v>1.30472130682442E-2</v>
      </c>
      <c r="I100">
        <v>1.31408731175348E-2</v>
      </c>
      <c r="J100">
        <v>1.32337527041325E-2</v>
      </c>
      <c r="K100">
        <v>1.33255144022584E-2</v>
      </c>
      <c r="L100">
        <v>1.341802462095E-2</v>
      </c>
      <c r="M100">
        <v>1.3508957313885701E-2</v>
      </c>
      <c r="N100">
        <v>1.35943893909359E-2</v>
      </c>
      <c r="O100">
        <v>1.3678603807840599E-2</v>
      </c>
      <c r="P100">
        <v>1.3759869757670601E-2</v>
      </c>
      <c r="Q100">
        <v>1.3846548589206999E-2</v>
      </c>
      <c r="R100">
        <v>1.39366395046156E-2</v>
      </c>
      <c r="S100">
        <v>1.40199574517029E-2</v>
      </c>
      <c r="T100">
        <v>1.4100722418866099E-2</v>
      </c>
      <c r="U100">
        <v>1.4175884057798E-2</v>
      </c>
      <c r="V100">
        <v>1.4249840268080899E-2</v>
      </c>
      <c r="W100">
        <v>1.43237454840047E-2</v>
      </c>
      <c r="X100">
        <v>1.4394629231795001E-2</v>
      </c>
      <c r="Y100">
        <v>1.4461641265643701E-2</v>
      </c>
      <c r="Z100">
        <v>1.4527431777140699E-2</v>
      </c>
      <c r="AA100">
        <v>1.45913147265895E-2</v>
      </c>
      <c r="AB100">
        <v>1.4653372723140899E-2</v>
      </c>
      <c r="AC100">
        <v>1.47136843798461E-2</v>
      </c>
      <c r="AD100">
        <v>1.47720178291511E-2</v>
      </c>
      <c r="AE100">
        <v>1.48280885244069E-2</v>
      </c>
      <c r="AF100">
        <v>1.48823627240779E-2</v>
      </c>
      <c r="AG100">
        <v>1.49352568098544E-2</v>
      </c>
      <c r="AH100">
        <v>1.4986715954052401E-2</v>
      </c>
      <c r="AI100">
        <v>1.5035564541198599E-2</v>
      </c>
    </row>
    <row r="101" spans="1:35" x14ac:dyDescent="0.35">
      <c r="A101" t="s">
        <v>12</v>
      </c>
      <c r="B101">
        <v>4.7329896758464697E-2</v>
      </c>
      <c r="C101">
        <v>4.7578822214137201E-2</v>
      </c>
      <c r="D101">
        <v>4.7894586207771303E-2</v>
      </c>
      <c r="E101">
        <v>4.8170482539523003E-2</v>
      </c>
      <c r="F101">
        <v>4.8401388599529097E-2</v>
      </c>
      <c r="G101">
        <v>4.8593322067754997E-2</v>
      </c>
      <c r="H101">
        <v>4.8802999925051598E-2</v>
      </c>
      <c r="I101">
        <v>4.9006275655157701E-2</v>
      </c>
      <c r="J101">
        <v>4.9203233271564201E-2</v>
      </c>
      <c r="K101">
        <v>4.9394477938551798E-2</v>
      </c>
      <c r="L101">
        <v>4.9587441070112002E-2</v>
      </c>
      <c r="M101">
        <v>4.9774442282241697E-2</v>
      </c>
      <c r="N101">
        <v>4.9942089457276899E-2</v>
      </c>
      <c r="O101">
        <v>5.01057595443795E-2</v>
      </c>
      <c r="P101">
        <v>5.0259777698546997E-2</v>
      </c>
      <c r="Q101">
        <v>5.0433888222972498E-2</v>
      </c>
      <c r="R101">
        <v>5.0621731182674899E-2</v>
      </c>
      <c r="S101">
        <v>5.0788227612847597E-2</v>
      </c>
      <c r="T101">
        <v>5.0949212830679803E-2</v>
      </c>
      <c r="U101">
        <v>5.1095127412598501E-2</v>
      </c>
      <c r="V101">
        <v>5.1242661328382198E-2</v>
      </c>
      <c r="W101">
        <v>5.1397145838812199E-2</v>
      </c>
      <c r="X101">
        <v>5.1549201222321303E-2</v>
      </c>
      <c r="Y101">
        <v>5.1696603517664801E-2</v>
      </c>
      <c r="Z101">
        <v>5.1849159418125103E-2</v>
      </c>
      <c r="AA101">
        <v>5.2004446483637903E-2</v>
      </c>
      <c r="AB101">
        <v>5.21623537551658E-2</v>
      </c>
      <c r="AC101">
        <v>5.2322414177102802E-2</v>
      </c>
      <c r="AD101">
        <v>5.24828373350055E-2</v>
      </c>
      <c r="AE101">
        <v>5.26414696059418E-2</v>
      </c>
      <c r="AF101">
        <v>5.2798804493051903E-2</v>
      </c>
      <c r="AG101">
        <v>5.2955193240932702E-2</v>
      </c>
      <c r="AH101">
        <v>5.3109457792817297E-2</v>
      </c>
      <c r="AI101">
        <v>5.32566017160854E-2</v>
      </c>
    </row>
    <row r="102" spans="1:35" x14ac:dyDescent="0.35">
      <c r="A102" t="s">
        <v>14</v>
      </c>
      <c r="B102">
        <v>0</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row>
    <row r="103" spans="1:35" x14ac:dyDescent="0.35">
      <c r="A103" t="s">
        <v>19</v>
      </c>
      <c r="B103" s="2">
        <v>8.2227968358658803E-4</v>
      </c>
      <c r="C103" s="2">
        <v>8.2590961495706498E-4</v>
      </c>
      <c r="D103" s="2">
        <v>8.3062186509081E-4</v>
      </c>
      <c r="E103" s="2">
        <v>8.3512432537642504E-4</v>
      </c>
      <c r="F103" s="2">
        <v>8.3943118962511495E-4</v>
      </c>
      <c r="G103" s="2">
        <v>8.4354813224226299E-4</v>
      </c>
      <c r="H103" s="2">
        <v>8.4812276412271897E-4</v>
      </c>
      <c r="I103" s="2">
        <v>8.5271150968839905E-4</v>
      </c>
      <c r="J103" s="2">
        <v>8.57261798760147E-4</v>
      </c>
      <c r="K103" s="2">
        <v>8.6175673704274496E-4</v>
      </c>
      <c r="L103" s="2">
        <v>8.6628872586484598E-4</v>
      </c>
      <c r="M103" s="2">
        <v>8.7074187786802401E-4</v>
      </c>
      <c r="N103" s="2">
        <v>8.7490256950071795E-4</v>
      </c>
      <c r="O103" s="2">
        <v>8.7900502949427495E-4</v>
      </c>
      <c r="P103" s="2">
        <v>8.8292047062426898E-4</v>
      </c>
      <c r="Q103" s="2">
        <v>8.8715823938631002E-4</v>
      </c>
      <c r="R103" s="2">
        <v>8.9156533568821505E-4</v>
      </c>
      <c r="S103" s="2">
        <v>8.9563359014235204E-4</v>
      </c>
      <c r="T103" s="2">
        <v>8.9957550196583295E-4</v>
      </c>
      <c r="U103" s="2">
        <v>9.0321150599875495E-4</v>
      </c>
      <c r="V103" s="2">
        <v>9.0680699240900796E-4</v>
      </c>
      <c r="W103" s="2">
        <v>9.1040381794428701E-4</v>
      </c>
      <c r="X103" s="2">
        <v>9.1385293906116698E-4</v>
      </c>
      <c r="Y103" s="2">
        <v>9.1711116303408002E-4</v>
      </c>
      <c r="Z103" s="2">
        <v>9.2030783523157995E-4</v>
      </c>
      <c r="AA103" s="2">
        <v>9.2341003393667698E-4</v>
      </c>
      <c r="AB103" s="2">
        <v>9.2641792172377198E-4</v>
      </c>
      <c r="AC103" s="2">
        <v>9.2933822923888605E-4</v>
      </c>
      <c r="AD103" s="2">
        <v>9.3215889263736701E-4</v>
      </c>
      <c r="AE103" s="2">
        <v>9.3486531221262696E-4</v>
      </c>
      <c r="AF103" s="2">
        <v>9.3748347004872197E-4</v>
      </c>
      <c r="AG103" s="2">
        <v>9.4003047313201903E-4</v>
      </c>
      <c r="AH103" s="2">
        <v>9.4250218929471804E-4</v>
      </c>
      <c r="AI103" s="2">
        <v>9.4483994797728505E-4</v>
      </c>
    </row>
    <row r="104" spans="1:35" x14ac:dyDescent="0.35">
      <c r="A104" t="s">
        <v>20</v>
      </c>
      <c r="B104">
        <v>0</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row>
    <row r="105" spans="1:35" x14ac:dyDescent="0.35">
      <c r="A105" t="s">
        <v>25</v>
      </c>
      <c r="B105">
        <v>0</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row>
    <row r="106" spans="1:35" x14ac:dyDescent="0.35">
      <c r="A106" t="s">
        <v>15</v>
      </c>
      <c r="B106">
        <v>0</v>
      </c>
      <c r="C106">
        <v>0</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row>
    <row r="107" spans="1:35" x14ac:dyDescent="0.35">
      <c r="A107" t="s">
        <v>26</v>
      </c>
      <c r="B107">
        <v>0</v>
      </c>
      <c r="C107">
        <v>0</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row>
    <row r="109" spans="1:35" x14ac:dyDescent="0.35">
      <c r="A109" s="1" t="s">
        <v>37</v>
      </c>
    </row>
    <row r="110" spans="1:35" x14ac:dyDescent="0.35">
      <c r="A110" t="s">
        <v>13</v>
      </c>
      <c r="B110">
        <v>0.13483045914693101</v>
      </c>
      <c r="C110">
        <v>0.13869879196547999</v>
      </c>
      <c r="D110">
        <v>0.142205986229931</v>
      </c>
      <c r="E110">
        <v>0.145328569963346</v>
      </c>
      <c r="F110">
        <v>0.14655649184991201</v>
      </c>
      <c r="G110">
        <v>0.14779616093505199</v>
      </c>
      <c r="H110">
        <v>0.149042070250895</v>
      </c>
      <c r="I110">
        <v>0.150294473086869</v>
      </c>
      <c r="J110">
        <v>0.151540106291566</v>
      </c>
      <c r="K110">
        <v>0.15277486007428401</v>
      </c>
      <c r="L110">
        <v>0.15402510855570201</v>
      </c>
      <c r="M110">
        <v>0.15525782653463599</v>
      </c>
      <c r="N110">
        <v>0.156425761705516</v>
      </c>
      <c r="O110">
        <v>0.157583927284069</v>
      </c>
      <c r="P110">
        <v>0.15870795055261699</v>
      </c>
      <c r="Q110">
        <v>0.15991257837084399</v>
      </c>
      <c r="R110">
        <v>0.161161183580146</v>
      </c>
      <c r="S110">
        <v>0.16232987751647099</v>
      </c>
      <c r="T110">
        <v>0.16347497816619699</v>
      </c>
      <c r="U110">
        <v>0.164548521737401</v>
      </c>
      <c r="V110">
        <v>0.16561665874216999</v>
      </c>
      <c r="W110">
        <v>0.16668570765844101</v>
      </c>
      <c r="X110">
        <v>0.16772510145161401</v>
      </c>
      <c r="Y110">
        <v>0.16872726595562401</v>
      </c>
      <c r="Z110">
        <v>0.16971577308462399</v>
      </c>
      <c r="AA110">
        <v>0.17068526854732999</v>
      </c>
      <c r="AB110">
        <v>0.17163636183681399</v>
      </c>
      <c r="AC110">
        <v>0.172568978426824</v>
      </c>
      <c r="AD110">
        <v>0.17348119100430001</v>
      </c>
      <c r="AE110">
        <v>0.17436997181053701</v>
      </c>
      <c r="AF110">
        <v>0.175239111471794</v>
      </c>
      <c r="AG110">
        <v>0.176094882773353</v>
      </c>
      <c r="AH110">
        <v>0.176935524641993</v>
      </c>
      <c r="AI110">
        <v>0.177746347388579</v>
      </c>
    </row>
    <row r="111" spans="1:35" x14ac:dyDescent="0.35">
      <c r="A111" t="s">
        <v>12</v>
      </c>
      <c r="B111">
        <v>2.0125381728430401E-2</v>
      </c>
      <c r="C111">
        <v>2.0180039151312199E-2</v>
      </c>
      <c r="D111">
        <v>2.02470719341672E-2</v>
      </c>
      <c r="E111">
        <v>2.0310047301249901E-2</v>
      </c>
      <c r="F111">
        <v>2.0410811911644299E-2</v>
      </c>
      <c r="G111">
        <v>2.0512049905137299E-2</v>
      </c>
      <c r="H111">
        <v>2.06129278271052E-2</v>
      </c>
      <c r="I111">
        <v>2.0713520288223E-2</v>
      </c>
      <c r="J111">
        <v>2.0812104771244899E-2</v>
      </c>
      <c r="K111">
        <v>2.0908151471802E-2</v>
      </c>
      <c r="L111">
        <v>2.1004581199912699E-2</v>
      </c>
      <c r="M111">
        <v>2.10977764741937E-2</v>
      </c>
      <c r="N111">
        <v>2.1181657225181401E-2</v>
      </c>
      <c r="O111">
        <v>2.1262898933099399E-2</v>
      </c>
      <c r="P111">
        <v>2.1338844507483998E-2</v>
      </c>
      <c r="Q111">
        <v>2.1422428917020599E-2</v>
      </c>
      <c r="R111">
        <v>2.15105711826299E-2</v>
      </c>
      <c r="S111">
        <v>2.15876173035058E-2</v>
      </c>
      <c r="T111">
        <v>2.1660006234476999E-2</v>
      </c>
      <c r="U111">
        <v>2.1723187331808301E-2</v>
      </c>
      <c r="V111">
        <v>2.1783876909290699E-2</v>
      </c>
      <c r="W111">
        <v>2.1843869737346901E-2</v>
      </c>
      <c r="X111">
        <v>2.18986497250825E-2</v>
      </c>
      <c r="Y111">
        <v>2.1946899920930699E-2</v>
      </c>
      <c r="Z111">
        <v>2.1992754815942098E-2</v>
      </c>
      <c r="AA111">
        <v>2.20351349556374E-2</v>
      </c>
      <c r="AB111">
        <v>2.2074185580735699E-2</v>
      </c>
      <c r="AC111">
        <v>2.21100681432315E-2</v>
      </c>
      <c r="AD111">
        <v>2.2142420778536301E-2</v>
      </c>
      <c r="AE111">
        <v>2.2170829111055099E-2</v>
      </c>
      <c r="AF111">
        <v>2.2196005911202601E-2</v>
      </c>
      <c r="AG111">
        <v>2.2218584732642599E-2</v>
      </c>
      <c r="AH111">
        <v>2.2238502287483801E-2</v>
      </c>
      <c r="AI111">
        <v>2.22540303590529E-2</v>
      </c>
    </row>
    <row r="112" spans="1:35" x14ac:dyDescent="0.35">
      <c r="A112" t="s">
        <v>14</v>
      </c>
      <c r="B112" s="2">
        <v>7.3598131527834404E-4</v>
      </c>
      <c r="C112" s="2">
        <v>7.0633610758761905E-4</v>
      </c>
      <c r="D112" s="2">
        <v>6.7602178944629996E-4</v>
      </c>
      <c r="E112" s="2">
        <v>6.4510032376230702E-4</v>
      </c>
      <c r="F112" s="2">
        <v>6.5054993787031401E-4</v>
      </c>
      <c r="G112" s="2">
        <v>6.5605147877087304E-4</v>
      </c>
      <c r="H112" s="2">
        <v>6.6158007418067695E-4</v>
      </c>
      <c r="I112" s="2">
        <v>6.6713816805834996E-4</v>
      </c>
      <c r="J112" s="2">
        <v>6.7266864523404498E-4</v>
      </c>
      <c r="K112" s="2">
        <v>6.78153935444343E-4</v>
      </c>
      <c r="L112" s="2">
        <v>6.8369145412783402E-4</v>
      </c>
      <c r="M112" s="2">
        <v>6.8916005284278404E-4</v>
      </c>
      <c r="N112" s="2">
        <v>6.9435760930011301E-4</v>
      </c>
      <c r="O112" s="2">
        <v>6.9950644537636396E-4</v>
      </c>
      <c r="P112" s="2">
        <v>7.04515964046649E-4</v>
      </c>
      <c r="Q112" s="2">
        <v>7.0982565336149802E-4</v>
      </c>
      <c r="R112" s="2">
        <v>7.1532954727092303E-4</v>
      </c>
      <c r="S112" s="2">
        <v>7.2050109533659497E-4</v>
      </c>
      <c r="T112" s="2">
        <v>7.2555681327404796E-4</v>
      </c>
      <c r="U112" s="2">
        <v>7.3033610503053E-4</v>
      </c>
      <c r="V112" s="2">
        <v>7.3507129459922805E-4</v>
      </c>
      <c r="W112" s="2">
        <v>7.3981899160094496E-4</v>
      </c>
      <c r="X112" s="2">
        <v>7.4442817030133997E-4</v>
      </c>
      <c r="Y112" s="2">
        <v>7.48851590158912E-4</v>
      </c>
      <c r="Z112" s="2">
        <v>7.5322766351736603E-4</v>
      </c>
      <c r="AA112" s="2">
        <v>7.5751852415779702E-4</v>
      </c>
      <c r="AB112" s="2">
        <v>7.6172836316293899E-4</v>
      </c>
      <c r="AC112" s="2">
        <v>7.6586183532314296E-4</v>
      </c>
      <c r="AD112" s="2">
        <v>7.6990494950085605E-4</v>
      </c>
      <c r="AE112" s="2">
        <v>7.7384200540542996E-4</v>
      </c>
      <c r="AF112" s="2">
        <v>7.7769555268189701E-4</v>
      </c>
      <c r="AG112" s="2">
        <v>7.8148825173605702E-4</v>
      </c>
      <c r="AH112" s="2">
        <v>7.8521704393484898E-4</v>
      </c>
      <c r="AI112" s="2">
        <v>7.8881827877116701E-4</v>
      </c>
    </row>
    <row r="113" spans="1:35" x14ac:dyDescent="0.35">
      <c r="A113" t="s">
        <v>19</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row>
    <row r="114" spans="1:35" x14ac:dyDescent="0.35">
      <c r="A114" t="s">
        <v>20</v>
      </c>
      <c r="B114" s="2">
        <v>1.3536441463667E-3</v>
      </c>
      <c r="C114" s="2">
        <v>1.38136787662691E-3</v>
      </c>
      <c r="D114" s="2">
        <v>1.4092913742444299E-3</v>
      </c>
      <c r="E114" s="2">
        <v>1.43753488981679E-3</v>
      </c>
      <c r="F114" s="2">
        <v>1.44979390655489E-3</v>
      </c>
      <c r="G114" s="2">
        <v>1.46217289289379E-3</v>
      </c>
      <c r="H114" s="2">
        <v>1.4746122667467899E-3</v>
      </c>
      <c r="I114" s="2">
        <v>1.4871169522609E-3</v>
      </c>
      <c r="J114" s="2">
        <v>1.49956593825163E-3</v>
      </c>
      <c r="K114" s="2">
        <v>1.5119209926355999E-3</v>
      </c>
      <c r="L114" s="2">
        <v>1.52439734918353E-3</v>
      </c>
      <c r="M114" s="2">
        <v>1.5367272646785899E-3</v>
      </c>
      <c r="N114" s="2">
        <v>1.5484564672243401E-3</v>
      </c>
      <c r="O114" s="2">
        <v>1.56007883494499E-3</v>
      </c>
      <c r="P114" s="2">
        <v>1.57139534585175E-3</v>
      </c>
      <c r="Q114" s="2">
        <v>1.58337818131473E-3</v>
      </c>
      <c r="R114" s="2">
        <v>1.5957963822257901E-3</v>
      </c>
      <c r="S114" s="2">
        <v>1.6074680622563699E-3</v>
      </c>
      <c r="T114" s="2">
        <v>1.61887919867817E-3</v>
      </c>
      <c r="U114" s="2">
        <v>1.62967437688832E-3</v>
      </c>
      <c r="V114" s="2">
        <v>1.6403662473819399E-3</v>
      </c>
      <c r="W114" s="2">
        <v>1.65108566883029E-3</v>
      </c>
      <c r="X114" s="2">
        <v>1.6614924731802099E-3</v>
      </c>
      <c r="Y114" s="2">
        <v>1.6714811475735101E-3</v>
      </c>
      <c r="Z114" s="2">
        <v>1.6813635300574001E-3</v>
      </c>
      <c r="AA114" s="2">
        <v>1.69105670826179E-3</v>
      </c>
      <c r="AB114" s="2">
        <v>1.70056797546331E-3</v>
      </c>
      <c r="AC114" s="2">
        <v>1.70990365074508E-3</v>
      </c>
      <c r="AD114" s="2">
        <v>1.7190358554791301E-3</v>
      </c>
      <c r="AE114" s="2">
        <v>1.7279295537839399E-3</v>
      </c>
      <c r="AF114" s="2">
        <v>1.73663765828642E-3</v>
      </c>
      <c r="AG114" s="2">
        <v>1.7452110506062601E-3</v>
      </c>
      <c r="AH114" s="2">
        <v>1.7536419915590001E-3</v>
      </c>
      <c r="AI114" s="2">
        <v>1.7617881371275099E-3</v>
      </c>
    </row>
    <row r="115" spans="1:35" x14ac:dyDescent="0.35">
      <c r="A115" t="s">
        <v>25</v>
      </c>
      <c r="B115">
        <v>0</v>
      </c>
      <c r="C115">
        <v>0</v>
      </c>
      <c r="D115">
        <v>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row>
    <row r="116" spans="1:35" x14ac:dyDescent="0.35">
      <c r="A116" t="s">
        <v>15</v>
      </c>
      <c r="B116">
        <v>0</v>
      </c>
      <c r="C116">
        <v>0</v>
      </c>
      <c r="D116">
        <v>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row>
    <row r="117" spans="1:35" x14ac:dyDescent="0.35">
      <c r="A117" t="s">
        <v>26</v>
      </c>
      <c r="B117">
        <v>0</v>
      </c>
      <c r="C117">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row>
    <row r="119" spans="1:35" x14ac:dyDescent="0.35">
      <c r="A119" s="1" t="s">
        <v>38</v>
      </c>
    </row>
    <row r="120" spans="1:35" x14ac:dyDescent="0.35">
      <c r="A120" t="s">
        <v>13</v>
      </c>
      <c r="B120" s="2">
        <v>6.7261300680808503E-3</v>
      </c>
      <c r="C120" s="2">
        <v>6.5537258764069503E-3</v>
      </c>
      <c r="D120" s="2">
        <v>6.3871633772529298E-3</v>
      </c>
      <c r="E120" s="2">
        <v>6.2107369465840799E-3</v>
      </c>
      <c r="F120" s="2">
        <v>6.1368651855528804E-3</v>
      </c>
      <c r="G120" s="2">
        <v>6.0530914779724099E-3</v>
      </c>
      <c r="H120" s="2">
        <v>5.9701411011053602E-3</v>
      </c>
      <c r="I120" s="2">
        <v>5.8889782742322502E-3</v>
      </c>
      <c r="J120" s="2">
        <v>5.8115470369206803E-3</v>
      </c>
      <c r="K120" s="2">
        <v>5.7388679140725502E-3</v>
      </c>
      <c r="L120" s="2">
        <v>5.6721720616800001E-3</v>
      </c>
      <c r="M120" s="2">
        <v>5.6108523052311897E-3</v>
      </c>
      <c r="N120" s="2">
        <v>5.5536243196160203E-3</v>
      </c>
      <c r="O120" s="2">
        <v>5.50216201643917E-3</v>
      </c>
      <c r="P120" s="2">
        <v>5.4559850120586501E-3</v>
      </c>
      <c r="Q120" s="2">
        <v>5.41837794188447E-3</v>
      </c>
      <c r="R120" s="2">
        <v>5.38885257676734E-3</v>
      </c>
      <c r="S120" s="2">
        <v>5.3639185043898299E-3</v>
      </c>
      <c r="T120" s="2">
        <v>5.3452544947863697E-3</v>
      </c>
      <c r="U120" s="2">
        <v>5.3316958649543902E-3</v>
      </c>
      <c r="V120" s="2">
        <v>5.3246241728672197E-3</v>
      </c>
      <c r="W120" s="2">
        <v>5.3240174516766799E-3</v>
      </c>
      <c r="X120" s="2">
        <v>5.3281612225972797E-3</v>
      </c>
      <c r="Y120" s="2">
        <v>5.3359641896464404E-3</v>
      </c>
      <c r="Z120" s="2">
        <v>5.3475681673394301E-3</v>
      </c>
      <c r="AA120" s="2">
        <v>5.3618778825217303E-3</v>
      </c>
      <c r="AB120" s="2">
        <v>5.3781562107202297E-3</v>
      </c>
      <c r="AC120" s="2">
        <v>5.3957553157038401E-3</v>
      </c>
      <c r="AD120" s="2">
        <v>5.4140303251352601E-3</v>
      </c>
      <c r="AE120" s="2">
        <v>5.4324402100736201E-3</v>
      </c>
      <c r="AF120" s="2">
        <v>5.4508377848818696E-3</v>
      </c>
      <c r="AG120" s="2">
        <v>5.4691474611639999E-3</v>
      </c>
      <c r="AH120" s="2">
        <v>5.48718693229386E-3</v>
      </c>
      <c r="AI120" s="2">
        <v>5.5044179209065803E-3</v>
      </c>
    </row>
    <row r="121" spans="1:35" x14ac:dyDescent="0.35">
      <c r="A121" t="s">
        <v>12</v>
      </c>
      <c r="B121">
        <v>0.233137349951443</v>
      </c>
      <c r="C121">
        <v>0.22678805828590401</v>
      </c>
      <c r="D121">
        <v>0.220690431790802</v>
      </c>
      <c r="E121">
        <v>0.21415639506762099</v>
      </c>
      <c r="F121">
        <v>0.21098087369903701</v>
      </c>
      <c r="G121">
        <v>0.20733179581817501</v>
      </c>
      <c r="H121">
        <v>0.20366583607198099</v>
      </c>
      <c r="I121">
        <v>0.20007432203818101</v>
      </c>
      <c r="J121">
        <v>0.19663821296153799</v>
      </c>
      <c r="K121">
        <v>0.193389127471226</v>
      </c>
      <c r="L121">
        <v>0.19036067444986299</v>
      </c>
      <c r="M121">
        <v>0.187528335377492</v>
      </c>
      <c r="N121">
        <v>0.18484665115861201</v>
      </c>
      <c r="O121">
        <v>0.182370483335206</v>
      </c>
      <c r="P121">
        <v>0.18008390535052199</v>
      </c>
      <c r="Q121">
        <v>0.17809502981237099</v>
      </c>
      <c r="R121">
        <v>0.17638603992066201</v>
      </c>
      <c r="S121">
        <v>0.17483864613188299</v>
      </c>
      <c r="T121">
        <v>0.173505786994716</v>
      </c>
      <c r="U121">
        <v>0.17234658020565999</v>
      </c>
      <c r="V121">
        <v>0.171405190020504</v>
      </c>
      <c r="W121">
        <v>0.17068031420317301</v>
      </c>
      <c r="X121">
        <v>0.170115227499193</v>
      </c>
      <c r="Y121">
        <v>0.169674816790129</v>
      </c>
      <c r="Z121">
        <v>0.16936513794628699</v>
      </c>
      <c r="AA121">
        <v>0.16915152778526199</v>
      </c>
      <c r="AB121">
        <v>0.16901103590157501</v>
      </c>
      <c r="AC121">
        <v>0.16892350966765801</v>
      </c>
      <c r="AD121">
        <v>0.16886855197900499</v>
      </c>
      <c r="AE121">
        <v>0.16882891394684199</v>
      </c>
      <c r="AF121">
        <v>0.16880007776663</v>
      </c>
      <c r="AG121">
        <v>0.16877971837935599</v>
      </c>
      <c r="AH121">
        <v>0.16876196333808699</v>
      </c>
      <c r="AI121">
        <v>0.168729148359758</v>
      </c>
    </row>
    <row r="122" spans="1:35" x14ac:dyDescent="0.35">
      <c r="A122" t="s">
        <v>14</v>
      </c>
      <c r="B122">
        <v>0</v>
      </c>
      <c r="C122">
        <v>0</v>
      </c>
      <c r="D122">
        <v>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row>
    <row r="123" spans="1:35" x14ac:dyDescent="0.35">
      <c r="A123" t="s">
        <v>19</v>
      </c>
      <c r="B123">
        <v>1.0985318731734601E-2</v>
      </c>
      <c r="C123">
        <v>1.06920995377968E-2</v>
      </c>
      <c r="D123">
        <v>1.04184063043059E-2</v>
      </c>
      <c r="E123">
        <v>1.01367723930393E-2</v>
      </c>
      <c r="F123">
        <v>1.00291041758861E-2</v>
      </c>
      <c r="G123" s="2">
        <v>9.9100758950907402E-3</v>
      </c>
      <c r="H123" s="2">
        <v>9.7953866808000792E-3</v>
      </c>
      <c r="I123" s="2">
        <v>9.6848308640260505E-3</v>
      </c>
      <c r="J123" s="2">
        <v>9.5803468815274292E-3</v>
      </c>
      <c r="K123" s="2">
        <v>9.4826894631673195E-3</v>
      </c>
      <c r="L123" s="2">
        <v>9.3932346262811592E-3</v>
      </c>
      <c r="M123" s="2">
        <v>9.3105732067910296E-3</v>
      </c>
      <c r="N123" s="2">
        <v>9.2323327442000499E-3</v>
      </c>
      <c r="O123" s="2">
        <v>9.1613204194100697E-3</v>
      </c>
      <c r="P123" s="2">
        <v>9.0968720540444293E-3</v>
      </c>
      <c r="Q123" s="2">
        <v>9.0447012734796908E-3</v>
      </c>
      <c r="R123" s="2">
        <v>9.0042445714964402E-3</v>
      </c>
      <c r="S123" s="2">
        <v>8.9698982654623505E-3</v>
      </c>
      <c r="T123" s="2">
        <v>8.9447174666781402E-3</v>
      </c>
      <c r="U123" s="2">
        <v>8.9269573889070499E-3</v>
      </c>
      <c r="V123" s="2">
        <v>8.9191124253356902E-3</v>
      </c>
      <c r="W123" s="2">
        <v>8.9212990353676001E-3</v>
      </c>
      <c r="X123" s="2">
        <v>8.9307636110337006E-3</v>
      </c>
      <c r="Y123" s="2">
        <v>8.9457899315898894E-3</v>
      </c>
      <c r="Z123" s="2">
        <v>8.96671707242753E-3</v>
      </c>
      <c r="AA123" s="2">
        <v>8.9917996299122595E-3</v>
      </c>
      <c r="AB123" s="2">
        <v>9.0198800383307198E-3</v>
      </c>
      <c r="AC123" s="2">
        <v>9.0499434606689695E-3</v>
      </c>
      <c r="AD123" s="2">
        <v>9.0809674008731703E-3</v>
      </c>
      <c r="AE123" s="2">
        <v>9.1120927113854406E-3</v>
      </c>
      <c r="AF123" s="2">
        <v>9.1431097194699697E-3</v>
      </c>
      <c r="AG123" s="2">
        <v>9.1739190842410195E-3</v>
      </c>
      <c r="AH123" s="2">
        <v>9.2042371437084502E-3</v>
      </c>
      <c r="AI123" s="2">
        <v>9.2331750576616495E-3</v>
      </c>
    </row>
    <row r="124" spans="1:35" x14ac:dyDescent="0.35">
      <c r="A124" t="s">
        <v>20</v>
      </c>
      <c r="B124">
        <v>0</v>
      </c>
      <c r="C124">
        <v>0</v>
      </c>
      <c r="D124">
        <v>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row>
    <row r="125" spans="1:35" x14ac:dyDescent="0.35">
      <c r="A125" t="s">
        <v>25</v>
      </c>
      <c r="B125">
        <v>0</v>
      </c>
      <c r="C125">
        <v>0</v>
      </c>
      <c r="D125">
        <v>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row>
    <row r="126" spans="1:35" x14ac:dyDescent="0.35">
      <c r="A126" t="s">
        <v>15</v>
      </c>
      <c r="B126">
        <v>0</v>
      </c>
      <c r="C126">
        <v>0</v>
      </c>
      <c r="D126">
        <v>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row>
    <row r="127" spans="1:35" x14ac:dyDescent="0.35">
      <c r="A127" t="s">
        <v>26</v>
      </c>
      <c r="B127">
        <v>0</v>
      </c>
      <c r="C127">
        <v>0</v>
      </c>
      <c r="D127">
        <v>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row>
    <row r="129" spans="1:35" x14ac:dyDescent="0.35">
      <c r="A129" s="1" t="s">
        <v>70</v>
      </c>
      <c r="B129" s="1" t="e">
        <f>SUM(B7:B127)</f>
        <v>#REF!</v>
      </c>
      <c r="C129" s="1" t="e">
        <f t="shared" ref="C129:AI129" si="0">SUM(C7:C127)</f>
        <v>#REF!</v>
      </c>
      <c r="D129" s="1" t="e">
        <f t="shared" si="0"/>
        <v>#REF!</v>
      </c>
      <c r="E129" s="1" t="e">
        <f t="shared" si="0"/>
        <v>#REF!</v>
      </c>
      <c r="F129" s="1" t="e">
        <f t="shared" si="0"/>
        <v>#REF!</v>
      </c>
      <c r="G129" s="1" t="e">
        <f t="shared" si="0"/>
        <v>#REF!</v>
      </c>
      <c r="H129" s="1" t="e">
        <f t="shared" si="0"/>
        <v>#REF!</v>
      </c>
      <c r="I129" s="1" t="e">
        <f t="shared" si="0"/>
        <v>#REF!</v>
      </c>
      <c r="J129" s="1" t="e">
        <f t="shared" si="0"/>
        <v>#REF!</v>
      </c>
      <c r="K129" s="1" t="e">
        <f t="shared" si="0"/>
        <v>#REF!</v>
      </c>
      <c r="L129" s="1" t="e">
        <f t="shared" si="0"/>
        <v>#REF!</v>
      </c>
      <c r="M129" s="1" t="e">
        <f t="shared" si="0"/>
        <v>#REF!</v>
      </c>
      <c r="N129" s="1" t="e">
        <f t="shared" si="0"/>
        <v>#REF!</v>
      </c>
      <c r="O129" s="1" t="e">
        <f t="shared" si="0"/>
        <v>#REF!</v>
      </c>
      <c r="P129" s="1" t="e">
        <f t="shared" si="0"/>
        <v>#REF!</v>
      </c>
      <c r="Q129" s="1" t="e">
        <f t="shared" si="0"/>
        <v>#REF!</v>
      </c>
      <c r="R129" s="1" t="e">
        <f t="shared" si="0"/>
        <v>#REF!</v>
      </c>
      <c r="S129" s="1" t="e">
        <f t="shared" si="0"/>
        <v>#REF!</v>
      </c>
      <c r="T129" s="1" t="e">
        <f t="shared" si="0"/>
        <v>#REF!</v>
      </c>
      <c r="U129" s="1" t="e">
        <f t="shared" si="0"/>
        <v>#REF!</v>
      </c>
      <c r="V129" s="1" t="e">
        <f t="shared" si="0"/>
        <v>#REF!</v>
      </c>
      <c r="W129" s="1" t="e">
        <f t="shared" si="0"/>
        <v>#REF!</v>
      </c>
      <c r="X129" s="1" t="e">
        <f t="shared" si="0"/>
        <v>#REF!</v>
      </c>
      <c r="Y129" s="1" t="e">
        <f t="shared" si="0"/>
        <v>#REF!</v>
      </c>
      <c r="Z129" s="1" t="e">
        <f t="shared" si="0"/>
        <v>#REF!</v>
      </c>
      <c r="AA129" s="1" t="e">
        <f t="shared" si="0"/>
        <v>#REF!</v>
      </c>
      <c r="AB129" s="1" t="e">
        <f t="shared" si="0"/>
        <v>#REF!</v>
      </c>
      <c r="AC129" s="1" t="e">
        <f t="shared" si="0"/>
        <v>#REF!</v>
      </c>
      <c r="AD129" s="1" t="e">
        <f t="shared" si="0"/>
        <v>#REF!</v>
      </c>
      <c r="AE129" s="1" t="e">
        <f t="shared" si="0"/>
        <v>#REF!</v>
      </c>
      <c r="AF129" s="1" t="e">
        <f t="shared" si="0"/>
        <v>#REF!</v>
      </c>
      <c r="AG129" s="1" t="e">
        <f t="shared" si="0"/>
        <v>#REF!</v>
      </c>
      <c r="AH129" s="1" t="e">
        <f t="shared" si="0"/>
        <v>#REF!</v>
      </c>
      <c r="AI129" s="1" t="e">
        <f t="shared" si="0"/>
        <v>#REF!</v>
      </c>
    </row>
    <row r="147" spans="1:1" x14ac:dyDescent="0.35">
      <c r="A147" t="s">
        <v>40</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9">
    <tabColor theme="8" tint="0.59999389629810485"/>
  </sheetPr>
  <dimension ref="A1:AI49"/>
  <sheetViews>
    <sheetView workbookViewId="0">
      <selection activeCell="B109" sqref="B109"/>
    </sheetView>
  </sheetViews>
  <sheetFormatPr defaultColWidth="9" defaultRowHeight="14.5" x14ac:dyDescent="0.35"/>
  <cols>
    <col min="1" max="1" width="26.54296875" customWidth="1"/>
    <col min="2" max="3" width="10.453125" bestFit="1" customWidth="1"/>
    <col min="4" max="4" width="12.26953125" bestFit="1" customWidth="1"/>
    <col min="5" max="10" width="10.453125" bestFit="1" customWidth="1"/>
    <col min="11" max="35" width="8.7265625" customWidth="1"/>
    <col min="36" max="16384" width="9" style="40"/>
  </cols>
  <sheetData>
    <row r="1" spans="1:35" x14ac:dyDescent="0.35">
      <c r="A1" s="1" t="s">
        <v>68</v>
      </c>
    </row>
    <row r="2" spans="1:35" x14ac:dyDescent="0.35">
      <c r="A2" t="s">
        <v>65</v>
      </c>
    </row>
    <row r="4" spans="1:35" x14ac:dyDescent="0.35">
      <c r="A4" t="s">
        <v>452</v>
      </c>
    </row>
    <row r="6" spans="1:35" x14ac:dyDescent="0.35">
      <c r="B6" s="1">
        <v>2017</v>
      </c>
      <c r="C6" s="1">
        <v>2018</v>
      </c>
      <c r="D6" s="1">
        <v>2019</v>
      </c>
      <c r="E6" s="1">
        <v>2020</v>
      </c>
      <c r="F6" s="1">
        <v>2021</v>
      </c>
      <c r="G6" s="1">
        <v>2022</v>
      </c>
      <c r="H6" s="1">
        <v>2023</v>
      </c>
      <c r="I6" s="1">
        <v>2024</v>
      </c>
      <c r="J6" s="1">
        <v>2025</v>
      </c>
      <c r="K6" s="1">
        <v>2026</v>
      </c>
      <c r="L6" s="1">
        <v>2027</v>
      </c>
      <c r="M6" s="1">
        <v>2028</v>
      </c>
      <c r="N6" s="1">
        <v>2029</v>
      </c>
      <c r="O6" s="1">
        <v>2030</v>
      </c>
      <c r="P6" s="1">
        <v>2031</v>
      </c>
      <c r="Q6" s="1">
        <v>2032</v>
      </c>
      <c r="R6" s="1">
        <v>2033</v>
      </c>
      <c r="S6" s="1">
        <v>2034</v>
      </c>
      <c r="T6" s="1">
        <v>2035</v>
      </c>
      <c r="U6" s="1">
        <v>2036</v>
      </c>
      <c r="V6" s="1">
        <v>2037</v>
      </c>
      <c r="W6" s="1">
        <v>2038</v>
      </c>
      <c r="X6" s="1">
        <v>2039</v>
      </c>
      <c r="Y6" s="1">
        <v>2040</v>
      </c>
      <c r="Z6" s="1">
        <v>2041</v>
      </c>
      <c r="AA6" s="1">
        <v>2042</v>
      </c>
      <c r="AB6" s="1">
        <v>2043</v>
      </c>
      <c r="AC6" s="1">
        <v>2044</v>
      </c>
      <c r="AD6" s="1">
        <v>2045</v>
      </c>
      <c r="AE6" s="1">
        <v>2046</v>
      </c>
      <c r="AF6" s="1">
        <v>2047</v>
      </c>
      <c r="AG6" s="1">
        <v>2048</v>
      </c>
      <c r="AH6" s="1">
        <v>2049</v>
      </c>
      <c r="AI6" s="1">
        <v>2050</v>
      </c>
    </row>
    <row r="7" spans="1:35" x14ac:dyDescent="0.35">
      <c r="A7" s="1" t="s">
        <v>13</v>
      </c>
    </row>
    <row r="8" spans="1:35" x14ac:dyDescent="0.35">
      <c r="A8" s="8" t="s">
        <v>9</v>
      </c>
      <c r="B8" s="8">
        <v>4.8347363304249999E-3</v>
      </c>
      <c r="C8" s="8">
        <v>4.8570714828220004E-3</v>
      </c>
      <c r="D8" s="8">
        <v>4.8716381938519997E-3</v>
      </c>
      <c r="E8" s="8">
        <v>4.877873154117E-3</v>
      </c>
      <c r="F8" s="8">
        <v>4.8783217543749997E-3</v>
      </c>
      <c r="G8" s="8">
        <v>4.8711675359600004E-3</v>
      </c>
      <c r="H8" s="8">
        <v>4.853354567514E-3</v>
      </c>
      <c r="I8" s="8">
        <v>4.8187167089000001E-3</v>
      </c>
      <c r="J8" s="8">
        <v>4.8133900260560001E-3</v>
      </c>
      <c r="K8" s="8">
        <v>4.7748135423640002E-3</v>
      </c>
      <c r="L8" s="8">
        <v>4.6972146035940002E-3</v>
      </c>
      <c r="M8" s="8">
        <v>4.5822938451960003E-3</v>
      </c>
      <c r="N8" s="8">
        <v>4.4397767967369996E-3</v>
      </c>
      <c r="O8" s="8">
        <v>4.2830927919329997E-3</v>
      </c>
      <c r="P8" s="8">
        <v>4.1241875751910004E-3</v>
      </c>
      <c r="Q8" s="8">
        <v>3.9711211339909999E-3</v>
      </c>
      <c r="R8" s="8">
        <v>3.8282924799109999E-3</v>
      </c>
      <c r="S8" s="8">
        <v>3.697662638019E-3</v>
      </c>
      <c r="T8" s="8">
        <v>3.579730613467E-3</v>
      </c>
      <c r="U8" s="8">
        <v>3.4743573498500001E-3</v>
      </c>
      <c r="V8" s="8">
        <v>3.3810878072289999E-3</v>
      </c>
      <c r="W8" s="8">
        <v>3.2993911804270002E-3</v>
      </c>
      <c r="X8" s="8">
        <v>3.2287284857300002E-3</v>
      </c>
      <c r="Y8" s="8">
        <v>3.1685452954789998E-3</v>
      </c>
      <c r="Z8" s="8">
        <v>3.1182388616100001E-3</v>
      </c>
      <c r="AA8" s="8">
        <v>3.0771609994650001E-3</v>
      </c>
      <c r="AB8" s="8">
        <v>3.0445572872859999E-3</v>
      </c>
      <c r="AC8" s="8">
        <v>3.0196088894500002E-3</v>
      </c>
      <c r="AD8" s="8">
        <v>3.00142211726E-3</v>
      </c>
      <c r="AE8" s="8">
        <v>2.9890769652809999E-3</v>
      </c>
      <c r="AF8" s="8">
        <v>2.9816617801110001E-3</v>
      </c>
      <c r="AG8" s="8">
        <v>2.9783223032960001E-3</v>
      </c>
      <c r="AH8" s="8">
        <v>2.9782935441339999E-3</v>
      </c>
      <c r="AI8" s="8">
        <v>2.980927652873E-3</v>
      </c>
    </row>
    <row r="9" spans="1:35" x14ac:dyDescent="0.35">
      <c r="A9" t="s">
        <v>10</v>
      </c>
      <c r="B9">
        <v>5.3020110394539997E-3</v>
      </c>
      <c r="C9">
        <v>5.3563037738490003E-3</v>
      </c>
      <c r="D9">
        <v>5.4038677126370003E-3</v>
      </c>
      <c r="E9">
        <v>5.4024422288510001E-3</v>
      </c>
      <c r="F9">
        <v>5.3582971496960001E-3</v>
      </c>
      <c r="G9">
        <v>5.2755178986470001E-3</v>
      </c>
      <c r="H9">
        <v>5.1596001875199998E-3</v>
      </c>
      <c r="I9">
        <v>5.0163618188389996E-3</v>
      </c>
      <c r="J9">
        <v>4.8777795317740003E-3</v>
      </c>
      <c r="K9">
        <v>4.7225500729449997E-3</v>
      </c>
      <c r="L9">
        <v>4.5559572933369999E-3</v>
      </c>
      <c r="M9">
        <v>4.3824761972790002E-3</v>
      </c>
      <c r="N9">
        <v>4.2057114694889998E-3</v>
      </c>
      <c r="O9">
        <v>4.0284028758899998E-3</v>
      </c>
      <c r="P9">
        <v>3.852700680159E-3</v>
      </c>
      <c r="Q9">
        <v>3.6802903350599998E-3</v>
      </c>
      <c r="R9">
        <v>3.5126382857990001E-3</v>
      </c>
      <c r="S9">
        <v>3.3510181030150001E-3</v>
      </c>
      <c r="T9">
        <v>3.1966105340530001E-3</v>
      </c>
      <c r="U9">
        <v>3.0613836393970002E-3</v>
      </c>
      <c r="V9">
        <v>2.9428454756300002E-3</v>
      </c>
      <c r="W9">
        <v>2.8390629442329998E-3</v>
      </c>
      <c r="X9">
        <v>2.7484584354869998E-3</v>
      </c>
      <c r="Y9">
        <v>2.66970870542E-3</v>
      </c>
      <c r="Z9">
        <v>2.6016351976449999E-3</v>
      </c>
      <c r="AA9">
        <v>2.5432116789770001E-3</v>
      </c>
      <c r="AB9">
        <v>2.4935175601999999E-3</v>
      </c>
      <c r="AC9">
        <v>2.4517331267080002E-3</v>
      </c>
      <c r="AD9">
        <v>2.4171154601399999E-3</v>
      </c>
      <c r="AE9">
        <v>2.3890183325189999E-3</v>
      </c>
      <c r="AF9">
        <v>2.3668438965060001E-3</v>
      </c>
      <c r="AG9">
        <v>2.3500574780290001E-3</v>
      </c>
      <c r="AH9">
        <v>2.33816691592E-3</v>
      </c>
      <c r="AI9">
        <v>2.330701566604E-3</v>
      </c>
    </row>
    <row r="10" spans="1:35" x14ac:dyDescent="0.35">
      <c r="A10" t="s">
        <v>22</v>
      </c>
      <c r="B10">
        <v>8.4487835413429996E-2</v>
      </c>
      <c r="C10">
        <v>8.4382229702979997E-2</v>
      </c>
      <c r="D10">
        <v>8.4088005472302996E-2</v>
      </c>
      <c r="E10">
        <v>8.3563192556811994E-2</v>
      </c>
      <c r="F10">
        <v>8.2875603566145997E-2</v>
      </c>
      <c r="G10">
        <v>8.2092241543156003E-2</v>
      </c>
      <c r="H10">
        <v>8.1305888983570995E-2</v>
      </c>
      <c r="I10">
        <v>8.0561048735051002E-2</v>
      </c>
      <c r="J10">
        <v>8.0300925525686004E-2</v>
      </c>
      <c r="K10">
        <v>8.0101717486836005E-2</v>
      </c>
      <c r="L10">
        <v>7.9959809532528001E-2</v>
      </c>
      <c r="M10">
        <v>7.9869577141903E-2</v>
      </c>
      <c r="N10">
        <v>7.9825839324995998E-2</v>
      </c>
      <c r="O10">
        <v>7.9827507807836998E-2</v>
      </c>
      <c r="P10">
        <v>7.9873721964106997E-2</v>
      </c>
      <c r="Q10">
        <v>7.9965942394614006E-2</v>
      </c>
      <c r="R10">
        <v>8.0107546381733993E-2</v>
      </c>
      <c r="S10">
        <v>8.0302743738067006E-2</v>
      </c>
      <c r="T10">
        <v>8.0555723122269995E-2</v>
      </c>
      <c r="U10">
        <v>8.0869431216246998E-2</v>
      </c>
      <c r="V10">
        <v>8.1245167638561003E-2</v>
      </c>
      <c r="W10">
        <v>8.1682062641762004E-2</v>
      </c>
      <c r="X10">
        <v>8.2177328947112993E-2</v>
      </c>
      <c r="Y10">
        <v>8.2726472028226999E-2</v>
      </c>
      <c r="Z10">
        <v>8.3323904306860999E-2</v>
      </c>
      <c r="AA10">
        <v>8.3963504577269005E-2</v>
      </c>
      <c r="AB10">
        <v>8.4639155781186998E-2</v>
      </c>
      <c r="AC10">
        <v>8.5345106327272005E-2</v>
      </c>
      <c r="AD10">
        <v>8.6076286604529997E-2</v>
      </c>
      <c r="AE10">
        <v>8.6828313825704995E-2</v>
      </c>
      <c r="AF10">
        <v>8.7597532937253003E-2</v>
      </c>
      <c r="AG10">
        <v>8.8380854550911006E-2</v>
      </c>
      <c r="AH10">
        <v>8.9175767855339996E-2</v>
      </c>
      <c r="AI10">
        <v>8.9980181816512003E-2</v>
      </c>
    </row>
    <row r="11" spans="1:35" x14ac:dyDescent="0.35">
      <c r="A11" t="s">
        <v>16</v>
      </c>
      <c r="B11">
        <v>0.13016100556183099</v>
      </c>
      <c r="C11">
        <v>0.12893449039577901</v>
      </c>
      <c r="D11">
        <v>0.12769872103840199</v>
      </c>
      <c r="E11">
        <v>0.126334795958745</v>
      </c>
      <c r="F11">
        <v>0.124868756877228</v>
      </c>
      <c r="G11">
        <v>0.12311489069051799</v>
      </c>
      <c r="H11">
        <v>0.12085958957090399</v>
      </c>
      <c r="I11">
        <v>0.11787432197335899</v>
      </c>
      <c r="J11">
        <v>0.11401635494562</v>
      </c>
      <c r="K11">
        <v>0.10923888598293</v>
      </c>
      <c r="L11">
        <v>0.103627772339266</v>
      </c>
      <c r="M11">
        <v>9.7399788531182002E-2</v>
      </c>
      <c r="N11">
        <v>9.0866407396757998E-2</v>
      </c>
      <c r="O11">
        <v>8.4370017797321006E-2</v>
      </c>
      <c r="P11">
        <v>7.8375639861857999E-2</v>
      </c>
      <c r="Q11">
        <v>7.3052567801155002E-2</v>
      </c>
      <c r="R11">
        <v>6.8483904558511999E-2</v>
      </c>
      <c r="S11">
        <v>6.4680174963261006E-2</v>
      </c>
      <c r="T11">
        <v>6.1602510141778997E-2</v>
      </c>
      <c r="U11">
        <v>5.9183902538730002E-2</v>
      </c>
      <c r="V11">
        <v>5.7344592731766002E-2</v>
      </c>
      <c r="W11">
        <v>5.6002177814251E-2</v>
      </c>
      <c r="X11">
        <v>5.5077246109344002E-2</v>
      </c>
      <c r="Y11">
        <v>5.4496317818074E-2</v>
      </c>
      <c r="Z11">
        <v>5.4193236075035997E-2</v>
      </c>
      <c r="AA11">
        <v>5.4109906609095003E-2</v>
      </c>
      <c r="AB11">
        <v>5.4196540533900002E-2</v>
      </c>
      <c r="AC11">
        <v>5.4411568204631999E-2</v>
      </c>
      <c r="AD11">
        <v>5.4721294915282999E-2</v>
      </c>
      <c r="AE11">
        <v>5.5099302358365E-2</v>
      </c>
      <c r="AF11">
        <v>5.5525378260264997E-2</v>
      </c>
      <c r="AG11">
        <v>5.5984659134378001E-2</v>
      </c>
      <c r="AH11">
        <v>5.6466433881156998E-2</v>
      </c>
      <c r="AI11">
        <v>5.6963214402327003E-2</v>
      </c>
    </row>
    <row r="12" spans="1:35" x14ac:dyDescent="0.35">
      <c r="A12" s="8" t="s">
        <v>18</v>
      </c>
      <c r="B12" s="8">
        <v>3.0494604058162001E-2</v>
      </c>
      <c r="C12" s="8">
        <v>3.0877570225157001E-2</v>
      </c>
      <c r="D12" s="8">
        <v>3.1137324091077001E-2</v>
      </c>
      <c r="E12" s="8">
        <v>3.1209209085822E-2</v>
      </c>
      <c r="F12" s="8">
        <v>3.1089606154163001E-2</v>
      </c>
      <c r="G12" s="8">
        <v>3.0832050308921E-2</v>
      </c>
      <c r="H12" s="8">
        <v>3.0516003528024999E-2</v>
      </c>
      <c r="I12" s="8">
        <v>3.0188457413799E-2</v>
      </c>
      <c r="J12" s="8">
        <v>2.9874673216559001E-2</v>
      </c>
      <c r="K12" s="8">
        <v>2.9583950199159E-2</v>
      </c>
      <c r="L12" s="8">
        <v>2.9324429813946E-2</v>
      </c>
      <c r="M12" s="8">
        <v>2.9104203571189001E-2</v>
      </c>
      <c r="N12" s="8">
        <v>2.8931331100792001E-2</v>
      </c>
      <c r="O12" s="8">
        <v>2.8812942971561999E-2</v>
      </c>
      <c r="P12" s="8">
        <v>2.8753706097997E-2</v>
      </c>
      <c r="Q12" s="8">
        <v>2.8755063569569E-2</v>
      </c>
      <c r="R12" s="8">
        <v>2.8814969579724001E-2</v>
      </c>
      <c r="S12" s="8">
        <v>2.8928369735594001E-2</v>
      </c>
      <c r="T12" s="8">
        <v>2.9088173233193002E-2</v>
      </c>
      <c r="U12" s="8">
        <v>2.9286289740177E-2</v>
      </c>
      <c r="V12" s="8">
        <v>2.9514708964576E-2</v>
      </c>
      <c r="W12" s="8">
        <v>2.9766225147104999E-2</v>
      </c>
      <c r="X12" s="8">
        <v>3.0034800103182002E-2</v>
      </c>
      <c r="Y12" s="8">
        <v>3.0315646953867001E-2</v>
      </c>
      <c r="Z12" s="8">
        <v>3.0605136778685E-2</v>
      </c>
      <c r="AA12" s="8">
        <v>3.0900616321946E-2</v>
      </c>
      <c r="AB12" s="8">
        <v>3.1200206138712001E-2</v>
      </c>
      <c r="AC12" s="8">
        <v>3.1502627971117997E-2</v>
      </c>
      <c r="AD12" s="8">
        <v>3.1807019552704999E-2</v>
      </c>
      <c r="AE12" s="8">
        <v>3.2112778310309002E-2</v>
      </c>
      <c r="AF12" s="8">
        <v>3.2419491775131003E-2</v>
      </c>
      <c r="AG12" s="8">
        <v>3.2726893854681999E-2</v>
      </c>
      <c r="AH12" s="8">
        <v>3.3034819851616E-2</v>
      </c>
      <c r="AI12" s="8">
        <v>3.3343169956529001E-2</v>
      </c>
    </row>
    <row r="13" spans="1:35" x14ac:dyDescent="0.35">
      <c r="A13" s="8" t="s">
        <v>11</v>
      </c>
      <c r="B13" s="8">
        <v>7.1786807888320004E-3</v>
      </c>
      <c r="C13" s="8">
        <v>7.2814669193500001E-3</v>
      </c>
      <c r="D13" s="8">
        <v>7.366271504937E-3</v>
      </c>
      <c r="E13" s="8">
        <v>7.4255406339909999E-3</v>
      </c>
      <c r="F13" s="8">
        <v>7.4610801938639996E-3</v>
      </c>
      <c r="G13" s="8">
        <v>7.478589520936E-3</v>
      </c>
      <c r="H13" s="8">
        <v>7.4874091395549999E-3</v>
      </c>
      <c r="I13" s="8">
        <v>7.4926480940759998E-3</v>
      </c>
      <c r="J13" s="8">
        <v>7.4977519385049998E-3</v>
      </c>
      <c r="K13" s="8">
        <v>7.5038977772390004E-3</v>
      </c>
      <c r="L13" s="8">
        <v>7.5124789641820003E-3</v>
      </c>
      <c r="M13" s="8">
        <v>7.5249936012270003E-3</v>
      </c>
      <c r="N13" s="8">
        <v>7.5430103816989998E-3</v>
      </c>
      <c r="O13" s="8">
        <v>7.5679936067490003E-3</v>
      </c>
      <c r="P13" s="8">
        <v>7.6010227827810004E-3</v>
      </c>
      <c r="Q13" s="8">
        <v>7.6426284555469997E-3</v>
      </c>
      <c r="R13" s="8">
        <v>7.6927124332750001E-3</v>
      </c>
      <c r="S13" s="8">
        <v>7.7506134862000003E-3</v>
      </c>
      <c r="T13" s="8">
        <v>7.8152690729E-3</v>
      </c>
      <c r="U13" s="8">
        <v>7.8854055078560002E-3</v>
      </c>
      <c r="V13" s="8">
        <v>7.9597428134480005E-3</v>
      </c>
      <c r="W13" s="8">
        <v>8.0371369100680004E-3</v>
      </c>
      <c r="X13" s="8">
        <v>8.1166493472409999E-3</v>
      </c>
      <c r="Y13" s="8">
        <v>8.1975682949030002E-3</v>
      </c>
      <c r="Z13" s="8">
        <v>8.2793873125339996E-3</v>
      </c>
      <c r="AA13" s="8">
        <v>8.3617674360929994E-3</v>
      </c>
      <c r="AB13" s="8">
        <v>8.4444963271070005E-3</v>
      </c>
      <c r="AC13" s="8">
        <v>8.5274520486280005E-3</v>
      </c>
      <c r="AD13" s="8">
        <v>8.6105668838110001E-3</v>
      </c>
      <c r="AE13" s="8">
        <v>8.6938010850969999E-3</v>
      </c>
      <c r="AF13" s="8">
        <v>8.7771318049849993E-3</v>
      </c>
      <c r="AG13" s="8">
        <v>8.8605477805530006E-3</v>
      </c>
      <c r="AH13" s="8">
        <v>8.944044159335E-3</v>
      </c>
      <c r="AI13" s="8">
        <v>9.0276190060470003E-3</v>
      </c>
    </row>
    <row r="14" spans="1:35" x14ac:dyDescent="0.35">
      <c r="A14" s="4" t="s">
        <v>17</v>
      </c>
      <c r="B14" s="4">
        <v>3.8385574884830999E-2</v>
      </c>
      <c r="C14" s="4">
        <v>3.8595427600796997E-2</v>
      </c>
      <c r="D14" s="4">
        <v>3.8727459190611997E-2</v>
      </c>
      <c r="E14" s="4">
        <v>3.8757083103075997E-2</v>
      </c>
      <c r="F14" s="4">
        <v>3.8702215232806002E-2</v>
      </c>
      <c r="G14" s="4">
        <v>3.8585136546954002E-2</v>
      </c>
      <c r="H14" s="4">
        <v>3.8440735092630997E-2</v>
      </c>
      <c r="I14" s="4">
        <v>3.8287741643372002E-2</v>
      </c>
      <c r="J14" s="4">
        <v>3.8140627853427998E-2</v>
      </c>
      <c r="K14" s="4">
        <v>3.8004296178997997E-2</v>
      </c>
      <c r="L14" s="4">
        <v>3.7882646553554999E-2</v>
      </c>
      <c r="M14" s="4">
        <v>3.7777849524858999E-2</v>
      </c>
      <c r="N14" s="4">
        <v>3.7690812794889998E-2</v>
      </c>
      <c r="O14" s="4">
        <v>3.7621409245067003E-2</v>
      </c>
      <c r="P14" s="4">
        <v>3.7565571999227998E-2</v>
      </c>
      <c r="Q14" s="4">
        <v>3.7521806648959002E-2</v>
      </c>
      <c r="R14" s="4">
        <v>3.7488266280246998E-2</v>
      </c>
      <c r="S14" s="4">
        <v>3.7463056625512997E-2</v>
      </c>
      <c r="T14" s="4">
        <v>3.7444800350701003E-2</v>
      </c>
      <c r="U14" s="4">
        <v>3.7432710890534002E-2</v>
      </c>
      <c r="V14" s="4">
        <v>3.7426766970544999E-2</v>
      </c>
      <c r="W14" s="4">
        <v>3.7427570731366003E-2</v>
      </c>
      <c r="X14" s="4">
        <v>3.7435990522355002E-2</v>
      </c>
      <c r="Y14" s="4">
        <v>3.7453103472168001E-2</v>
      </c>
      <c r="Z14" s="4">
        <v>3.7493778756359002E-2</v>
      </c>
      <c r="AA14" s="4">
        <v>3.7558158895374998E-2</v>
      </c>
      <c r="AB14" s="4">
        <v>3.7645918074869E-2</v>
      </c>
      <c r="AC14" s="4">
        <v>3.7756358828094E-2</v>
      </c>
      <c r="AD14" s="4">
        <v>3.7888231620882999E-2</v>
      </c>
      <c r="AE14" s="4">
        <v>3.8040206325867999E-2</v>
      </c>
      <c r="AF14" s="4">
        <v>3.8210739066116002E-2</v>
      </c>
      <c r="AG14" s="4">
        <v>3.8398279016420997E-2</v>
      </c>
      <c r="AH14" s="4">
        <v>3.8601364112655003E-2</v>
      </c>
      <c r="AI14" s="4">
        <v>3.8818794612870001E-2</v>
      </c>
    </row>
    <row r="15" spans="1:35" x14ac:dyDescent="0.35">
      <c r="A15" t="s">
        <v>23</v>
      </c>
      <c r="B15">
        <v>8.6835748243972E-2</v>
      </c>
      <c r="C15">
        <v>8.9046746952015005E-2</v>
      </c>
      <c r="D15">
        <v>9.1576452991488005E-2</v>
      </c>
      <c r="E15">
        <v>9.326741708597E-2</v>
      </c>
      <c r="F15">
        <v>9.4171868786889004E-2</v>
      </c>
      <c r="G15">
        <v>9.5027990053333997E-2</v>
      </c>
      <c r="H15">
        <v>9.5860855436825002E-2</v>
      </c>
      <c r="I15">
        <v>9.6658816597227998E-2</v>
      </c>
      <c r="J15">
        <v>9.7448345457151003E-2</v>
      </c>
      <c r="K15">
        <v>9.8208914268378994E-2</v>
      </c>
      <c r="L15">
        <v>9.8939772799575998E-2</v>
      </c>
      <c r="M15">
        <v>9.9640169425694994E-2</v>
      </c>
      <c r="N15">
        <v>0.100309351127976</v>
      </c>
      <c r="O15">
        <v>0.100946563493948</v>
      </c>
      <c r="P15">
        <v>0.101551050717425</v>
      </c>
      <c r="Q15">
        <v>0.102122055598509</v>
      </c>
      <c r="R15">
        <v>0.10265881954358901</v>
      </c>
      <c r="S15">
        <v>0.103160582565342</v>
      </c>
      <c r="T15">
        <v>0.103626583282733</v>
      </c>
      <c r="U15">
        <v>0.104056058921012</v>
      </c>
      <c r="V15">
        <v>0.10444824531171799</v>
      </c>
      <c r="W15">
        <v>0.104802376892677</v>
      </c>
      <c r="X15">
        <v>0.10511768670800201</v>
      </c>
      <c r="Y15">
        <v>0.105393406408094</v>
      </c>
      <c r="Z15">
        <v>0.105628766249639</v>
      </c>
      <c r="AA15">
        <v>0.10582299509561401</v>
      </c>
      <c r="AB15">
        <v>0.105975320415281</v>
      </c>
      <c r="AC15">
        <v>0.10608496828418799</v>
      </c>
      <c r="AD15">
        <v>0.106151163384174</v>
      </c>
      <c r="AE15">
        <v>0.106173129003362</v>
      </c>
      <c r="AF15">
        <v>0.10615008703616401</v>
      </c>
      <c r="AG15">
        <v>0.106081257983278</v>
      </c>
      <c r="AH15">
        <v>0.10596586095169</v>
      </c>
      <c r="AI15">
        <v>0.105803113654675</v>
      </c>
    </row>
    <row r="17" spans="1:35" x14ac:dyDescent="0.35">
      <c r="A17" s="1" t="s">
        <v>66</v>
      </c>
    </row>
    <row r="18" spans="1:35" x14ac:dyDescent="0.35">
      <c r="A18" s="8" t="s">
        <v>9</v>
      </c>
      <c r="B18" s="8">
        <v>7.7347332342813005E-2</v>
      </c>
      <c r="C18" s="8">
        <v>7.7531838391055E-2</v>
      </c>
      <c r="D18" s="8">
        <v>7.7608925290181999E-2</v>
      </c>
      <c r="E18" s="8">
        <v>7.7573283573009993E-2</v>
      </c>
      <c r="F18" s="8">
        <v>7.7472967428955E-2</v>
      </c>
      <c r="G18" s="8">
        <v>7.7297113542402998E-2</v>
      </c>
      <c r="H18" s="8">
        <v>7.7034798540050006E-2</v>
      </c>
      <c r="I18" s="8">
        <v>7.6656626202462996E-2</v>
      </c>
      <c r="J18" s="8">
        <v>7.7006551923481006E-2</v>
      </c>
      <c r="K18" s="8">
        <v>7.7223966286316004E-2</v>
      </c>
      <c r="L18" s="8">
        <v>7.7315758622442998E-2</v>
      </c>
      <c r="M18" s="8">
        <v>7.7303017670746002E-2</v>
      </c>
      <c r="N18" s="8">
        <v>7.7215148715706006E-2</v>
      </c>
      <c r="O18" s="8">
        <v>7.7083187794166994E-2</v>
      </c>
      <c r="P18" s="8">
        <v>7.6935642397908996E-2</v>
      </c>
      <c r="Q18" s="8">
        <v>7.6796658935154999E-2</v>
      </c>
      <c r="R18" s="8">
        <v>7.6685908571090006E-2</v>
      </c>
      <c r="S18" s="8">
        <v>7.6619067444707006E-2</v>
      </c>
      <c r="T18" s="8">
        <v>7.6608543714786995E-2</v>
      </c>
      <c r="U18" s="8">
        <v>7.6663668112998004E-2</v>
      </c>
      <c r="V18" s="8">
        <v>7.6791160957011995E-2</v>
      </c>
      <c r="W18" s="8">
        <v>7.6994915342171996E-2</v>
      </c>
      <c r="X18" s="8">
        <v>7.7276192427960994E-2</v>
      </c>
      <c r="Y18" s="8">
        <v>7.7633362335828002E-2</v>
      </c>
      <c r="Z18" s="8">
        <v>7.8062515716969996E-2</v>
      </c>
      <c r="AA18" s="8">
        <v>7.8557649170946001E-2</v>
      </c>
      <c r="AB18" s="8">
        <v>7.9111363821292996E-2</v>
      </c>
      <c r="AC18" s="8">
        <v>7.9715442629934005E-2</v>
      </c>
      <c r="AD18" s="8">
        <v>8.0361539386599998E-2</v>
      </c>
      <c r="AE18" s="8">
        <v>8.1041668475058004E-2</v>
      </c>
      <c r="AF18" s="8">
        <v>8.1748622432291002E-2</v>
      </c>
      <c r="AG18" s="8">
        <v>8.2476179676483005E-2</v>
      </c>
      <c r="AH18" s="8">
        <v>8.3219209867610999E-2</v>
      </c>
      <c r="AI18" s="8">
        <v>8.3973632218831001E-2</v>
      </c>
    </row>
    <row r="19" spans="1:35" x14ac:dyDescent="0.35">
      <c r="A19" t="s">
        <v>10</v>
      </c>
      <c r="B19">
        <v>8.3304996613966995E-2</v>
      </c>
      <c r="C19">
        <v>8.2823821935224001E-2</v>
      </c>
      <c r="D19">
        <v>8.2206223321012004E-2</v>
      </c>
      <c r="E19">
        <v>8.1401664167773002E-2</v>
      </c>
      <c r="F19">
        <v>8.0440117693300006E-2</v>
      </c>
      <c r="G19">
        <v>7.9356752259812993E-2</v>
      </c>
      <c r="H19">
        <v>7.8209633866099998E-2</v>
      </c>
      <c r="I19">
        <v>7.7030703293871003E-2</v>
      </c>
      <c r="J19">
        <v>7.6248862922480995E-2</v>
      </c>
      <c r="K19">
        <v>7.5457402021592998E-2</v>
      </c>
      <c r="L19">
        <v>7.4661866945296002E-2</v>
      </c>
      <c r="M19">
        <v>7.3867086938077003E-2</v>
      </c>
      <c r="N19">
        <v>7.3075919450231994E-2</v>
      </c>
      <c r="O19">
        <v>7.2292606997278006E-2</v>
      </c>
      <c r="P19">
        <v>7.2771325736088993E-2</v>
      </c>
      <c r="Q19">
        <v>7.3258134992949003E-2</v>
      </c>
      <c r="R19">
        <v>7.3753772474182994E-2</v>
      </c>
      <c r="S19">
        <v>7.4259369504504E-2</v>
      </c>
      <c r="T19">
        <v>7.4776243047414995E-2</v>
      </c>
      <c r="U19">
        <v>7.5310447044214995E-2</v>
      </c>
      <c r="V19">
        <v>7.5863722953804003E-2</v>
      </c>
      <c r="W19">
        <v>7.6437719312866997E-2</v>
      </c>
      <c r="X19">
        <v>7.7034287030277995E-2</v>
      </c>
      <c r="Y19">
        <v>7.7654942859359005E-2</v>
      </c>
      <c r="Z19">
        <v>7.8300733920006999E-2</v>
      </c>
      <c r="AA19">
        <v>7.8972448088638E-2</v>
      </c>
      <c r="AB19">
        <v>7.9670493988910004E-2</v>
      </c>
      <c r="AC19">
        <v>8.0394829289368003E-2</v>
      </c>
      <c r="AD19">
        <v>8.1144957560735004E-2</v>
      </c>
      <c r="AE19">
        <v>8.1919800980467999E-2</v>
      </c>
      <c r="AF19">
        <v>8.2717918092511E-2</v>
      </c>
      <c r="AG19">
        <v>8.3537256080708E-2</v>
      </c>
      <c r="AH19">
        <v>8.4375415601121995E-2</v>
      </c>
      <c r="AI19">
        <v>8.5229656122506006E-2</v>
      </c>
    </row>
    <row r="20" spans="1:35" x14ac:dyDescent="0.35">
      <c r="A20" t="s">
        <v>22</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row>
    <row r="21" spans="1:35" x14ac:dyDescent="0.35">
      <c r="A21" t="s">
        <v>16</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row>
    <row r="22" spans="1:35" x14ac:dyDescent="0.35">
      <c r="A22" s="8" t="s">
        <v>18</v>
      </c>
      <c r="B22" s="8">
        <v>0</v>
      </c>
      <c r="C22" s="8">
        <v>0</v>
      </c>
      <c r="D22" s="8">
        <v>0</v>
      </c>
      <c r="E22" s="8">
        <v>0</v>
      </c>
      <c r="F22" s="8">
        <v>0</v>
      </c>
      <c r="G22" s="8">
        <v>0</v>
      </c>
      <c r="H22" s="8">
        <v>0</v>
      </c>
      <c r="I22" s="8">
        <v>0</v>
      </c>
      <c r="J22" s="8">
        <v>0</v>
      </c>
      <c r="K22" s="8">
        <v>0</v>
      </c>
      <c r="L22" s="8">
        <v>0</v>
      </c>
      <c r="M22" s="8">
        <v>0</v>
      </c>
      <c r="N22" s="8">
        <v>0</v>
      </c>
      <c r="O22" s="8">
        <v>0</v>
      </c>
      <c r="P22" s="8">
        <v>0</v>
      </c>
      <c r="Q22" s="8">
        <v>0</v>
      </c>
      <c r="R22" s="8">
        <v>0</v>
      </c>
      <c r="S22" s="8">
        <v>0</v>
      </c>
      <c r="T22" s="8">
        <v>0</v>
      </c>
      <c r="U22" s="8">
        <v>0</v>
      </c>
      <c r="V22" s="8">
        <v>0</v>
      </c>
      <c r="W22" s="8">
        <v>0</v>
      </c>
      <c r="X22" s="8">
        <v>0</v>
      </c>
      <c r="Y22" s="8">
        <v>0</v>
      </c>
      <c r="Z22" s="8">
        <v>0</v>
      </c>
      <c r="AA22" s="8">
        <v>0</v>
      </c>
      <c r="AB22" s="8">
        <v>0</v>
      </c>
      <c r="AC22" s="8">
        <v>0</v>
      </c>
      <c r="AD22" s="8">
        <v>0</v>
      </c>
      <c r="AE22" s="8">
        <v>0</v>
      </c>
      <c r="AF22" s="8">
        <v>0</v>
      </c>
      <c r="AG22" s="8">
        <v>0</v>
      </c>
      <c r="AH22" s="8">
        <v>0</v>
      </c>
      <c r="AI22" s="8">
        <v>0</v>
      </c>
    </row>
    <row r="23" spans="1:35" x14ac:dyDescent="0.35">
      <c r="A23" s="8" t="s">
        <v>11</v>
      </c>
      <c r="B23" s="8">
        <v>4.7279850023937003E-2</v>
      </c>
      <c r="C23" s="8">
        <v>4.7890341529405002E-2</v>
      </c>
      <c r="D23" s="8">
        <v>4.8294703511771002E-2</v>
      </c>
      <c r="E23" s="8">
        <v>4.8381114231772999E-2</v>
      </c>
      <c r="F23" s="8">
        <v>4.8137369418907998E-2</v>
      </c>
      <c r="G23" s="8">
        <v>4.7656605134658997E-2</v>
      </c>
      <c r="H23" s="8">
        <v>4.7075962165820003E-2</v>
      </c>
      <c r="I23" s="8">
        <v>4.6476822491926001E-2</v>
      </c>
      <c r="J23" s="8">
        <v>4.59017922929E-2</v>
      </c>
      <c r="K23" s="8">
        <v>4.5368022095202999E-2</v>
      </c>
      <c r="L23" s="8">
        <v>4.4890234143742998E-2</v>
      </c>
      <c r="M23" s="8">
        <v>4.4483193630905998E-2</v>
      </c>
      <c r="N23" s="8">
        <v>4.4161489001254002E-2</v>
      </c>
      <c r="O23" s="8">
        <v>4.3937730785977E-2</v>
      </c>
      <c r="P23" s="8">
        <v>4.3819726996456997E-2</v>
      </c>
      <c r="Q23" s="8">
        <v>4.3809181806086998E-2</v>
      </c>
      <c r="R23" s="8">
        <v>4.3901271828970002E-2</v>
      </c>
      <c r="S23" s="8">
        <v>4.408567186416E-2</v>
      </c>
      <c r="T23" s="8">
        <v>4.4348418188754998E-2</v>
      </c>
      <c r="U23" s="8">
        <v>4.4673913341884003E-2</v>
      </c>
      <c r="V23" s="8">
        <v>4.5047026849188002E-2</v>
      </c>
      <c r="W23" s="8">
        <v>4.5454496842242002E-2</v>
      </c>
      <c r="X23" s="8">
        <v>4.5885566897412002E-2</v>
      </c>
      <c r="Y23" s="8">
        <v>4.6332130292822002E-2</v>
      </c>
      <c r="Z23" s="8">
        <v>4.6788440273830001E-2</v>
      </c>
      <c r="AA23" s="8">
        <v>4.7250658144241002E-2</v>
      </c>
      <c r="AB23" s="8">
        <v>4.7716381738092999E-2</v>
      </c>
      <c r="AC23" s="8">
        <v>4.8184232319283003E-2</v>
      </c>
      <c r="AD23" s="8">
        <v>4.8653444425919998E-2</v>
      </c>
      <c r="AE23" s="8">
        <v>4.9123568825189999E-2</v>
      </c>
      <c r="AF23" s="8">
        <v>4.9594347310039998E-2</v>
      </c>
      <c r="AG23" s="8">
        <v>5.0065652598215001E-2</v>
      </c>
      <c r="AH23" s="8">
        <v>5.0537429852595003E-2</v>
      </c>
      <c r="AI23" s="8">
        <v>5.1009657202894E-2</v>
      </c>
    </row>
    <row r="24" spans="1:35" x14ac:dyDescent="0.35">
      <c r="A24" s="4" t="s">
        <v>17</v>
      </c>
      <c r="B24" s="4">
        <v>0</v>
      </c>
      <c r="C24" s="4">
        <v>0</v>
      </c>
      <c r="D24" s="4">
        <v>0</v>
      </c>
      <c r="E24" s="4">
        <v>0</v>
      </c>
      <c r="F24" s="4">
        <v>0</v>
      </c>
      <c r="G24" s="4">
        <v>0</v>
      </c>
      <c r="H24" s="4">
        <v>0</v>
      </c>
      <c r="I24" s="4">
        <v>0</v>
      </c>
      <c r="J24" s="4">
        <v>0</v>
      </c>
      <c r="K24" s="4">
        <v>0</v>
      </c>
      <c r="L24" s="4">
        <v>0</v>
      </c>
      <c r="M24" s="4">
        <v>0</v>
      </c>
      <c r="N24" s="4">
        <v>0</v>
      </c>
      <c r="O24" s="4">
        <v>0</v>
      </c>
      <c r="P24" s="4">
        <v>0</v>
      </c>
      <c r="Q24" s="4">
        <v>0</v>
      </c>
      <c r="R24" s="4">
        <v>0</v>
      </c>
      <c r="S24" s="4">
        <v>0</v>
      </c>
      <c r="T24" s="4">
        <v>0</v>
      </c>
      <c r="U24" s="4">
        <v>0</v>
      </c>
      <c r="V24" s="4">
        <v>0</v>
      </c>
      <c r="W24" s="4">
        <v>0</v>
      </c>
      <c r="X24" s="4">
        <v>0</v>
      </c>
      <c r="Y24" s="4">
        <v>0</v>
      </c>
      <c r="Z24" s="4">
        <v>0</v>
      </c>
      <c r="AA24" s="4">
        <v>0</v>
      </c>
      <c r="AB24" s="4">
        <v>0</v>
      </c>
      <c r="AC24" s="4">
        <v>0</v>
      </c>
      <c r="AD24" s="4">
        <v>0</v>
      </c>
      <c r="AE24" s="4">
        <v>0</v>
      </c>
      <c r="AF24" s="4">
        <v>0</v>
      </c>
      <c r="AG24" s="4">
        <v>0</v>
      </c>
      <c r="AH24" s="4">
        <v>0</v>
      </c>
      <c r="AI24" s="4">
        <v>0</v>
      </c>
    </row>
    <row r="25" spans="1:35" x14ac:dyDescent="0.35">
      <c r="A25" t="s">
        <v>23</v>
      </c>
      <c r="B25">
        <v>1.6179144110925001E-2</v>
      </c>
      <c r="C25">
        <v>1.6326340053275001E-2</v>
      </c>
      <c r="D25">
        <v>1.6385271424136E-2</v>
      </c>
      <c r="E25">
        <v>1.6381171813283999E-2</v>
      </c>
      <c r="F25">
        <v>1.6440858055543E-2</v>
      </c>
      <c r="G25">
        <v>1.6441971961197E-2</v>
      </c>
      <c r="H25">
        <v>1.6418292391166999E-2</v>
      </c>
      <c r="I25">
        <v>1.6396507006763001E-2</v>
      </c>
      <c r="J25">
        <v>1.6346065274297002E-2</v>
      </c>
      <c r="K25">
        <v>1.6291312100576001E-2</v>
      </c>
      <c r="L25">
        <v>1.6232287514231E-2</v>
      </c>
      <c r="M25">
        <v>1.6169031635314E-2</v>
      </c>
      <c r="N25">
        <v>1.6101584675294999E-2</v>
      </c>
      <c r="O25">
        <v>1.6029986937067999E-2</v>
      </c>
      <c r="P25">
        <v>1.6431679186297E-2</v>
      </c>
      <c r="Q25">
        <v>1.6815689736215E-2</v>
      </c>
      <c r="R25">
        <v>1.7185795081441E-2</v>
      </c>
      <c r="S25">
        <v>1.7538346254232999E-2</v>
      </c>
      <c r="T25">
        <v>1.7877027369747001E-2</v>
      </c>
      <c r="U25">
        <v>1.8198282205385E-2</v>
      </c>
      <c r="V25">
        <v>1.8505702496838E-2</v>
      </c>
      <c r="W25">
        <v>1.8797542311643E-2</v>
      </c>
      <c r="X25">
        <v>1.9072148371060998E-2</v>
      </c>
      <c r="Y25">
        <v>1.9332973841585999E-2</v>
      </c>
      <c r="Z25">
        <v>1.9576694363483998E-2</v>
      </c>
      <c r="AA25">
        <v>1.9806670723784999E-2</v>
      </c>
      <c r="AB25">
        <v>2.00196713079E-2</v>
      </c>
      <c r="AC25">
        <v>2.0218964523395E-2</v>
      </c>
      <c r="AD25">
        <v>2.0402967061779E-2</v>
      </c>
      <c r="AE25">
        <v>2.0570188268291E-2</v>
      </c>
      <c r="AF25">
        <v>2.0723757981297001E-2</v>
      </c>
      <c r="AG25">
        <v>2.0860676449072999E-2</v>
      </c>
      <c r="AH25">
        <v>2.0983981130523001E-2</v>
      </c>
      <c r="AI25">
        <v>2.1090765019066E-2</v>
      </c>
    </row>
    <row r="27" spans="1:35" x14ac:dyDescent="0.35">
      <c r="A27" s="1" t="s">
        <v>67</v>
      </c>
    </row>
    <row r="28" spans="1:35" x14ac:dyDescent="0.35">
      <c r="A28" s="8" t="s">
        <v>9</v>
      </c>
      <c r="B28" s="8">
        <v>0</v>
      </c>
      <c r="C28" s="8">
        <v>0</v>
      </c>
      <c r="D28" s="8">
        <v>0</v>
      </c>
      <c r="E28" s="8">
        <v>0</v>
      </c>
      <c r="F28" s="8">
        <v>0</v>
      </c>
      <c r="G28" s="8">
        <v>0</v>
      </c>
      <c r="H28" s="8">
        <v>0</v>
      </c>
      <c r="I28" s="8">
        <v>0</v>
      </c>
      <c r="J28" s="8">
        <v>0</v>
      </c>
      <c r="K28" s="8">
        <v>0</v>
      </c>
      <c r="L28" s="8">
        <v>0</v>
      </c>
      <c r="M28" s="8">
        <v>0</v>
      </c>
      <c r="N28" s="8">
        <v>0</v>
      </c>
      <c r="O28" s="8">
        <v>0</v>
      </c>
      <c r="P28" s="8">
        <v>0</v>
      </c>
      <c r="Q28" s="8">
        <v>0</v>
      </c>
      <c r="R28" s="8">
        <v>0</v>
      </c>
      <c r="S28" s="8">
        <v>0</v>
      </c>
      <c r="T28" s="8">
        <v>0</v>
      </c>
      <c r="U28" s="8">
        <v>0</v>
      </c>
      <c r="V28" s="8">
        <v>0</v>
      </c>
      <c r="W28" s="8">
        <v>0</v>
      </c>
      <c r="X28" s="8">
        <v>0</v>
      </c>
      <c r="Y28" s="8">
        <v>0</v>
      </c>
      <c r="Z28" s="8">
        <v>0</v>
      </c>
      <c r="AA28" s="8">
        <v>0</v>
      </c>
      <c r="AB28" s="8">
        <v>0</v>
      </c>
      <c r="AC28" s="8">
        <v>0</v>
      </c>
      <c r="AD28" s="8">
        <v>0</v>
      </c>
      <c r="AE28" s="8">
        <v>0</v>
      </c>
      <c r="AF28" s="8">
        <v>0</v>
      </c>
      <c r="AG28" s="8">
        <v>0</v>
      </c>
      <c r="AH28" s="8">
        <v>0</v>
      </c>
      <c r="AI28" s="8">
        <v>0</v>
      </c>
    </row>
    <row r="29" spans="1:35" x14ac:dyDescent="0.35">
      <c r="A29" t="s">
        <v>10</v>
      </c>
      <c r="B29" s="10">
        <v>1.90089292100529E-3</v>
      </c>
      <c r="C29" s="10">
        <v>2.8381335532308501E-3</v>
      </c>
      <c r="D29" s="10">
        <v>3.7593635185217901E-3</v>
      </c>
      <c r="E29" s="10">
        <v>4.6621619444786799E-3</v>
      </c>
      <c r="F29" s="10">
        <v>5.5650267894062598E-3</v>
      </c>
      <c r="G29" s="10">
        <v>6.4700483385088303E-3</v>
      </c>
      <c r="H29" s="10">
        <v>7.3803830584619704E-3</v>
      </c>
      <c r="I29" s="10">
        <v>8.2935267018465798E-3</v>
      </c>
      <c r="J29" s="10">
        <v>9.2613101953103703E-3</v>
      </c>
      <c r="K29" s="9">
        <v>1.02405406453777E-2</v>
      </c>
      <c r="L29" s="9">
        <v>1.12296388160336E-2</v>
      </c>
      <c r="M29">
        <v>1.22263264428163E-2</v>
      </c>
      <c r="N29">
        <v>1.3229027383115301E-2</v>
      </c>
      <c r="O29">
        <v>1.42350734403708E-2</v>
      </c>
      <c r="P29">
        <v>1.42350734403708E-2</v>
      </c>
      <c r="Q29">
        <v>1.42350734403708E-2</v>
      </c>
      <c r="R29">
        <v>1.42350734403708E-2</v>
      </c>
      <c r="S29">
        <v>1.4235073440370701E-2</v>
      </c>
      <c r="T29">
        <v>1.42350734403708E-2</v>
      </c>
      <c r="U29">
        <v>1.4235073440370701E-2</v>
      </c>
      <c r="V29">
        <v>1.42350734403708E-2</v>
      </c>
      <c r="W29">
        <v>1.42350734403708E-2</v>
      </c>
      <c r="X29">
        <v>1.4235073440370701E-2</v>
      </c>
      <c r="Y29">
        <v>1.4235073440370701E-2</v>
      </c>
      <c r="Z29">
        <v>1.4235073440370701E-2</v>
      </c>
      <c r="AA29">
        <v>1.4235073440370701E-2</v>
      </c>
      <c r="AB29">
        <v>1.4235073440370701E-2</v>
      </c>
      <c r="AC29">
        <v>1.4235073440370701E-2</v>
      </c>
      <c r="AD29">
        <v>1.42350734403708E-2</v>
      </c>
      <c r="AE29">
        <v>1.4235073440370701E-2</v>
      </c>
      <c r="AF29">
        <v>1.4235073440370701E-2</v>
      </c>
      <c r="AG29">
        <v>1.42350734403708E-2</v>
      </c>
      <c r="AH29">
        <v>1.42350734403708E-2</v>
      </c>
      <c r="AI29">
        <v>1.4235073440370701E-2</v>
      </c>
    </row>
    <row r="30" spans="1:35" x14ac:dyDescent="0.35">
      <c r="A30" t="s">
        <v>22</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row>
    <row r="31" spans="1:35" x14ac:dyDescent="0.35">
      <c r="A31" t="s">
        <v>16</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row>
    <row r="32" spans="1:35" x14ac:dyDescent="0.35">
      <c r="A32" s="8" t="s">
        <v>18</v>
      </c>
      <c r="B32" s="8">
        <v>0</v>
      </c>
      <c r="C32" s="8">
        <v>0</v>
      </c>
      <c r="D32" s="8">
        <v>0</v>
      </c>
      <c r="E32" s="8">
        <v>0</v>
      </c>
      <c r="F32" s="8">
        <v>0</v>
      </c>
      <c r="G32" s="8">
        <v>0</v>
      </c>
      <c r="H32" s="8">
        <v>0</v>
      </c>
      <c r="I32" s="8">
        <v>0</v>
      </c>
      <c r="J32" s="8">
        <v>0</v>
      </c>
      <c r="K32" s="8">
        <v>0</v>
      </c>
      <c r="L32" s="8">
        <v>0</v>
      </c>
      <c r="M32" s="8">
        <v>0</v>
      </c>
      <c r="N32" s="8">
        <v>0</v>
      </c>
      <c r="O32" s="8">
        <v>0</v>
      </c>
      <c r="P32" s="8">
        <v>0</v>
      </c>
      <c r="Q32" s="8">
        <v>0</v>
      </c>
      <c r="R32" s="8">
        <v>0</v>
      </c>
      <c r="S32" s="8">
        <v>0</v>
      </c>
      <c r="T32" s="8">
        <v>0</v>
      </c>
      <c r="U32" s="8">
        <v>0</v>
      </c>
      <c r="V32" s="8">
        <v>0</v>
      </c>
      <c r="W32" s="8">
        <v>0</v>
      </c>
      <c r="X32" s="8">
        <v>0</v>
      </c>
      <c r="Y32" s="8">
        <v>0</v>
      </c>
      <c r="Z32" s="8">
        <v>0</v>
      </c>
      <c r="AA32" s="8">
        <v>0</v>
      </c>
      <c r="AB32" s="8">
        <v>0</v>
      </c>
      <c r="AC32" s="8">
        <v>0</v>
      </c>
      <c r="AD32" s="8">
        <v>0</v>
      </c>
      <c r="AE32" s="8">
        <v>0</v>
      </c>
      <c r="AF32" s="8">
        <v>0</v>
      </c>
      <c r="AG32" s="8">
        <v>0</v>
      </c>
      <c r="AH32" s="8">
        <v>0</v>
      </c>
      <c r="AI32" s="8">
        <v>0</v>
      </c>
    </row>
    <row r="33" spans="1:35" x14ac:dyDescent="0.35">
      <c r="A33" s="8" t="s">
        <v>11</v>
      </c>
      <c r="B33" s="8">
        <v>0</v>
      </c>
      <c r="C33" s="8">
        <v>0</v>
      </c>
      <c r="D33" s="8">
        <v>0</v>
      </c>
      <c r="E33" s="8">
        <v>0</v>
      </c>
      <c r="F33" s="8">
        <v>0</v>
      </c>
      <c r="G33" s="8">
        <v>0</v>
      </c>
      <c r="H33" s="8">
        <v>0</v>
      </c>
      <c r="I33" s="8">
        <v>0</v>
      </c>
      <c r="J33" s="8">
        <v>0</v>
      </c>
      <c r="K33" s="8">
        <v>0</v>
      </c>
      <c r="L33" s="8">
        <v>0</v>
      </c>
      <c r="M33" s="8">
        <v>0</v>
      </c>
      <c r="N33" s="8">
        <v>0</v>
      </c>
      <c r="O33" s="8">
        <v>0</v>
      </c>
      <c r="P33" s="8">
        <v>0</v>
      </c>
      <c r="Q33" s="8">
        <v>0</v>
      </c>
      <c r="R33" s="8">
        <v>0</v>
      </c>
      <c r="S33" s="8">
        <v>0</v>
      </c>
      <c r="T33" s="8">
        <v>0</v>
      </c>
      <c r="U33" s="8">
        <v>0</v>
      </c>
      <c r="V33" s="8">
        <v>0</v>
      </c>
      <c r="W33" s="8">
        <v>0</v>
      </c>
      <c r="X33" s="8">
        <v>0</v>
      </c>
      <c r="Y33" s="8">
        <v>0</v>
      </c>
      <c r="Z33" s="8">
        <v>0</v>
      </c>
      <c r="AA33" s="8">
        <v>0</v>
      </c>
      <c r="AB33" s="8">
        <v>0</v>
      </c>
      <c r="AC33" s="8">
        <v>0</v>
      </c>
      <c r="AD33" s="8">
        <v>0</v>
      </c>
      <c r="AE33" s="8">
        <v>0</v>
      </c>
      <c r="AF33" s="8">
        <v>0</v>
      </c>
      <c r="AG33" s="8">
        <v>0</v>
      </c>
      <c r="AH33" s="8">
        <v>0</v>
      </c>
      <c r="AI33" s="8">
        <v>0</v>
      </c>
    </row>
    <row r="34" spans="1:35" x14ac:dyDescent="0.35">
      <c r="A34" s="4" t="s">
        <v>17</v>
      </c>
      <c r="B34" s="4">
        <v>0</v>
      </c>
      <c r="C34" s="4">
        <v>0</v>
      </c>
      <c r="D34" s="4">
        <v>0</v>
      </c>
      <c r="E34" s="4">
        <v>0</v>
      </c>
      <c r="F34" s="4">
        <v>0</v>
      </c>
      <c r="G34" s="4">
        <v>0</v>
      </c>
      <c r="H34" s="4">
        <v>0</v>
      </c>
      <c r="I34" s="4">
        <v>0</v>
      </c>
      <c r="J34" s="4">
        <v>0</v>
      </c>
      <c r="K34" s="4">
        <v>0</v>
      </c>
      <c r="L34" s="4">
        <v>0</v>
      </c>
      <c r="M34" s="4">
        <v>0</v>
      </c>
      <c r="N34" s="4">
        <v>0</v>
      </c>
      <c r="O34" s="4">
        <v>0</v>
      </c>
      <c r="P34" s="4">
        <v>0</v>
      </c>
      <c r="Q34" s="4">
        <v>0</v>
      </c>
      <c r="R34" s="4">
        <v>0</v>
      </c>
      <c r="S34" s="4">
        <v>0</v>
      </c>
      <c r="T34" s="4">
        <v>0</v>
      </c>
      <c r="U34" s="4">
        <v>0</v>
      </c>
      <c r="V34" s="4">
        <v>0</v>
      </c>
      <c r="W34" s="4">
        <v>0</v>
      </c>
      <c r="X34" s="4">
        <v>0</v>
      </c>
      <c r="Y34" s="4">
        <v>0</v>
      </c>
      <c r="Z34" s="4">
        <v>0</v>
      </c>
      <c r="AA34" s="4">
        <v>0</v>
      </c>
      <c r="AB34" s="4">
        <v>0</v>
      </c>
      <c r="AC34" s="4">
        <v>0</v>
      </c>
      <c r="AD34" s="4">
        <v>0</v>
      </c>
      <c r="AE34" s="4">
        <v>0</v>
      </c>
      <c r="AF34" s="4">
        <v>0</v>
      </c>
      <c r="AG34" s="4">
        <v>0</v>
      </c>
      <c r="AH34" s="4">
        <v>0</v>
      </c>
      <c r="AI34" s="4">
        <v>0</v>
      </c>
    </row>
    <row r="35" spans="1:35" x14ac:dyDescent="0.35">
      <c r="A35" t="s">
        <v>23</v>
      </c>
      <c r="B35">
        <v>1.5213000458880001E-2</v>
      </c>
      <c r="C35">
        <v>1.5213000458880001E-2</v>
      </c>
      <c r="D35">
        <v>1.5213000458880001E-2</v>
      </c>
      <c r="E35">
        <v>1.5213000458880001E-2</v>
      </c>
      <c r="F35">
        <v>1.5213000458880001E-2</v>
      </c>
      <c r="G35">
        <v>1.5213000458880001E-2</v>
      </c>
      <c r="H35">
        <v>1.5213000458880001E-2</v>
      </c>
      <c r="I35">
        <v>1.5213000458880001E-2</v>
      </c>
      <c r="J35">
        <v>1.5213000458880001E-2</v>
      </c>
      <c r="K35">
        <v>1.5213000458880001E-2</v>
      </c>
      <c r="L35">
        <v>1.5213000458880001E-2</v>
      </c>
      <c r="M35">
        <v>1.5213000458880001E-2</v>
      </c>
      <c r="N35">
        <v>1.5213000458880001E-2</v>
      </c>
      <c r="O35">
        <v>1.5213000458880001E-2</v>
      </c>
      <c r="P35">
        <v>1.4641556785919999E-2</v>
      </c>
      <c r="Q35">
        <v>1.4072362891200001E-2</v>
      </c>
      <c r="R35">
        <v>1.3500919218240001E-2</v>
      </c>
      <c r="S35">
        <v>1.2931725323520001E-2</v>
      </c>
      <c r="T35">
        <v>1.2360281650560001E-2</v>
      </c>
      <c r="U35">
        <v>1.179108775584E-2</v>
      </c>
      <c r="V35">
        <v>1.1219644082880001E-2</v>
      </c>
      <c r="W35">
        <v>1.0648200409920001E-2</v>
      </c>
      <c r="X35">
        <v>1.00790065152E-2</v>
      </c>
      <c r="Y35" s="2">
        <v>9.5075628422399902E-3</v>
      </c>
      <c r="Z35" s="2">
        <v>8.9383689475200003E-3</v>
      </c>
      <c r="AA35" s="2">
        <v>8.3669252745599901E-3</v>
      </c>
      <c r="AB35" s="2">
        <v>7.7977313798399898E-3</v>
      </c>
      <c r="AC35" s="2">
        <v>7.2262877068800004E-3</v>
      </c>
      <c r="AD35" s="2">
        <v>6.6548440339199901E-3</v>
      </c>
      <c r="AE35" s="2">
        <v>6.0856501391999898E-3</v>
      </c>
      <c r="AF35" s="2">
        <v>5.51420646623999E-3</v>
      </c>
      <c r="AG35" s="2">
        <v>4.9450125715199897E-3</v>
      </c>
      <c r="AH35" s="2">
        <v>4.3735688985599899E-3</v>
      </c>
      <c r="AI35" s="2">
        <v>3.80437500383999E-3</v>
      </c>
    </row>
    <row r="37" spans="1:35" x14ac:dyDescent="0.35">
      <c r="A37" s="1" t="s">
        <v>451</v>
      </c>
      <c r="B37" s="1">
        <f>SUM(B8:B35)</f>
        <v>0.62890541279246426</v>
      </c>
      <c r="C37" s="1">
        <f t="shared" ref="C37:AI37" si="0">SUM(C8:C35)</f>
        <v>0.6319547829738188</v>
      </c>
      <c r="D37" s="1">
        <f t="shared" si="0"/>
        <v>0.63433722771981071</v>
      </c>
      <c r="E37" s="1">
        <f t="shared" si="0"/>
        <v>0.63444994999658266</v>
      </c>
      <c r="F37" s="1">
        <f t="shared" si="0"/>
        <v>0.63267508956015917</v>
      </c>
      <c r="G37" s="1">
        <f t="shared" si="0"/>
        <v>0.6297130757938868</v>
      </c>
      <c r="H37" s="1">
        <f t="shared" si="0"/>
        <v>0.62581550698702393</v>
      </c>
      <c r="I37" s="1">
        <f t="shared" si="0"/>
        <v>0.62096529914037346</v>
      </c>
      <c r="J37" s="1">
        <f t="shared" si="0"/>
        <v>0.61694743156212839</v>
      </c>
      <c r="K37" s="1">
        <f t="shared" si="0"/>
        <v>0.61193326911679569</v>
      </c>
      <c r="L37" s="1">
        <f t="shared" si="0"/>
        <v>0.60604286840061061</v>
      </c>
      <c r="M37" s="1">
        <f t="shared" si="0"/>
        <v>0.59954300861526932</v>
      </c>
      <c r="N37" s="1">
        <f t="shared" si="0"/>
        <v>0.59280841007781926</v>
      </c>
      <c r="O37" s="1">
        <f t="shared" si="0"/>
        <v>0.58624951700404782</v>
      </c>
      <c r="P37" s="1">
        <f t="shared" si="0"/>
        <v>0.58053260622178871</v>
      </c>
      <c r="Q37" s="1">
        <f t="shared" si="0"/>
        <v>0.5756985777393806</v>
      </c>
      <c r="R37" s="1">
        <f t="shared" si="0"/>
        <v>0.57184989015708587</v>
      </c>
      <c r="S37" s="1">
        <f t="shared" si="0"/>
        <v>0.56900347568650578</v>
      </c>
      <c r="T37" s="1">
        <f t="shared" si="0"/>
        <v>0.56711498776273084</v>
      </c>
      <c r="U37" s="1">
        <f t="shared" si="0"/>
        <v>0.56612201170449572</v>
      </c>
      <c r="V37" s="1">
        <f t="shared" si="0"/>
        <v>0.56592548849356583</v>
      </c>
      <c r="W37" s="1">
        <f t="shared" si="0"/>
        <v>0.56642395192110384</v>
      </c>
      <c r="X37" s="1">
        <f t="shared" si="0"/>
        <v>0.5675191633407366</v>
      </c>
      <c r="Y37" s="1">
        <f t="shared" si="0"/>
        <v>0.56911681458843766</v>
      </c>
      <c r="Z37" s="1">
        <f t="shared" si="0"/>
        <v>0.57114591020055061</v>
      </c>
      <c r="AA37" s="1">
        <f t="shared" si="0"/>
        <v>0.57352674645637458</v>
      </c>
      <c r="AB37" s="1">
        <f t="shared" si="0"/>
        <v>0.57619042779494867</v>
      </c>
      <c r="AC37" s="1">
        <f t="shared" si="0"/>
        <v>0.57907425358932074</v>
      </c>
      <c r="AD37" s="1">
        <f t="shared" si="0"/>
        <v>0.5821259264481109</v>
      </c>
      <c r="AE37" s="1">
        <f t="shared" si="0"/>
        <v>0.58530157633508373</v>
      </c>
      <c r="AF37" s="1">
        <f t="shared" si="0"/>
        <v>0.58856279227928077</v>
      </c>
      <c r="AG37" s="1">
        <f t="shared" si="0"/>
        <v>0.59188072291791782</v>
      </c>
      <c r="AH37" s="1">
        <f t="shared" si="0"/>
        <v>0.59522943006262885</v>
      </c>
      <c r="AI37" s="1">
        <f t="shared" si="0"/>
        <v>0.59859088167594465</v>
      </c>
    </row>
    <row r="40" spans="1:35" x14ac:dyDescent="0.35">
      <c r="C40" t="s">
        <v>464</v>
      </c>
      <c r="D40">
        <f>SUM(D8:D15)</f>
        <v>0.39086974019530796</v>
      </c>
      <c r="E40" t="s">
        <v>465</v>
      </c>
    </row>
    <row r="41" spans="1:35" x14ac:dyDescent="0.35">
      <c r="D41">
        <f>D40*10^18</f>
        <v>3.9086974019530797E+17</v>
      </c>
      <c r="E41" t="s">
        <v>466</v>
      </c>
    </row>
    <row r="42" spans="1:35" x14ac:dyDescent="0.35">
      <c r="D42">
        <v>9.47817E-4</v>
      </c>
      <c r="E42" t="s">
        <v>467</v>
      </c>
    </row>
    <row r="43" spans="1:35" x14ac:dyDescent="0.35">
      <c r="B43" s="2"/>
      <c r="C43" s="2"/>
      <c r="D43" s="2">
        <f>D41*D42</f>
        <v>370472984542696.19</v>
      </c>
      <c r="E43" s="2" t="s">
        <v>468</v>
      </c>
      <c r="F43" s="2"/>
      <c r="G43" s="2"/>
      <c r="H43" s="2"/>
      <c r="I43" s="2"/>
      <c r="J43" s="2"/>
    </row>
    <row r="44" spans="1:35" x14ac:dyDescent="0.35">
      <c r="D44" s="2"/>
    </row>
    <row r="49" spans="25:35" x14ac:dyDescent="0.35">
      <c r="Y49" s="2"/>
      <c r="Z49" s="2"/>
      <c r="AA49" s="2"/>
      <c r="AB49" s="2"/>
      <c r="AC49" s="2"/>
      <c r="AD49" s="2"/>
      <c r="AE49" s="2"/>
      <c r="AF49" s="2"/>
      <c r="AG49" s="2"/>
      <c r="AH49" s="2"/>
      <c r="AI49" s="2"/>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A6B2D-C1B8-4FE3-9E82-46928D7EBC02}">
  <sheetPr codeName="Sheet5">
    <tabColor theme="8" tint="0.59999389629810485"/>
  </sheetPr>
  <dimension ref="A1:AI38"/>
  <sheetViews>
    <sheetView workbookViewId="0">
      <selection activeCell="B109" sqref="B109"/>
    </sheetView>
  </sheetViews>
  <sheetFormatPr defaultRowHeight="14.5" x14ac:dyDescent="0.35"/>
  <cols>
    <col min="1" max="1" width="22.54296875" customWidth="1"/>
    <col min="2" max="2" width="11.81640625" bestFit="1" customWidth="1"/>
  </cols>
  <sheetData>
    <row r="1" spans="1:35" x14ac:dyDescent="0.35">
      <c r="A1" s="1" t="s">
        <v>454</v>
      </c>
    </row>
    <row r="2" spans="1:35" x14ac:dyDescent="0.35">
      <c r="A2" t="s">
        <v>71</v>
      </c>
      <c r="B2">
        <f>About!$B$64</f>
        <v>947817120000000</v>
      </c>
    </row>
    <row r="4" spans="1:35" x14ac:dyDescent="0.35">
      <c r="B4" s="1">
        <v>2017</v>
      </c>
      <c r="C4" s="1">
        <v>2018</v>
      </c>
      <c r="D4" s="1">
        <v>2019</v>
      </c>
      <c r="E4" s="1">
        <v>2020</v>
      </c>
      <c r="F4" s="1">
        <v>2021</v>
      </c>
      <c r="G4" s="1">
        <v>2022</v>
      </c>
      <c r="H4" s="1">
        <v>2023</v>
      </c>
      <c r="I4" s="1">
        <v>2024</v>
      </c>
      <c r="J4" s="1">
        <v>2025</v>
      </c>
      <c r="K4" s="1">
        <v>2026</v>
      </c>
      <c r="L4" s="1">
        <v>2027</v>
      </c>
      <c r="M4" s="1">
        <v>2028</v>
      </c>
      <c r="N4" s="1">
        <v>2029</v>
      </c>
      <c r="O4" s="1">
        <v>2030</v>
      </c>
      <c r="P4" s="1">
        <v>2031</v>
      </c>
      <c r="Q4" s="1">
        <v>2032</v>
      </c>
      <c r="R4" s="1">
        <v>2033</v>
      </c>
      <c r="S4" s="1">
        <v>2034</v>
      </c>
      <c r="T4" s="1">
        <v>2035</v>
      </c>
      <c r="U4" s="1">
        <v>2036</v>
      </c>
      <c r="V4" s="1">
        <v>2037</v>
      </c>
      <c r="W4" s="1">
        <v>2038</v>
      </c>
      <c r="X4" s="1">
        <v>2039</v>
      </c>
      <c r="Y4" s="1">
        <v>2040</v>
      </c>
      <c r="Z4" s="1">
        <v>2041</v>
      </c>
      <c r="AA4" s="1">
        <v>2042</v>
      </c>
      <c r="AB4" s="1">
        <v>2043</v>
      </c>
      <c r="AC4" s="1">
        <v>2044</v>
      </c>
      <c r="AD4" s="1">
        <v>2045</v>
      </c>
      <c r="AE4" s="1">
        <v>2046</v>
      </c>
      <c r="AF4" s="1">
        <v>2047</v>
      </c>
      <c r="AG4" s="1">
        <v>2048</v>
      </c>
      <c r="AH4" s="1">
        <v>2049</v>
      </c>
      <c r="AI4" s="1">
        <v>2050</v>
      </c>
    </row>
    <row r="5" spans="1:35" x14ac:dyDescent="0.35">
      <c r="A5" s="1" t="s">
        <v>455</v>
      </c>
    </row>
    <row r="6" spans="1:35" x14ac:dyDescent="0.35">
      <c r="A6" s="36" t="s">
        <v>13</v>
      </c>
      <c r="B6">
        <f t="shared" ref="B6:AI6" si="0">(B13+B22+B31)*$B$2</f>
        <v>158882224124321.03</v>
      </c>
      <c r="C6">
        <f t="shared" si="0"/>
        <v>162666585619500.06</v>
      </c>
      <c r="D6">
        <f t="shared" si="0"/>
        <v>166155997477995.59</v>
      </c>
      <c r="E6">
        <f t="shared" si="0"/>
        <v>169263499844668.63</v>
      </c>
      <c r="F6">
        <f t="shared" si="0"/>
        <v>170556110789907.28</v>
      </c>
      <c r="G6">
        <f t="shared" si="0"/>
        <v>171837967642975.31</v>
      </c>
      <c r="H6">
        <f t="shared" si="0"/>
        <v>173130821522992.69</v>
      </c>
      <c r="I6">
        <f t="shared" si="0"/>
        <v>174409159963717.63</v>
      </c>
      <c r="J6">
        <f t="shared" si="0"/>
        <v>175653269640187.09</v>
      </c>
      <c r="K6">
        <f t="shared" si="0"/>
        <v>176854459167551.44</v>
      </c>
      <c r="L6">
        <f t="shared" si="0"/>
        <v>178039377451219.5</v>
      </c>
      <c r="M6">
        <f t="shared" si="0"/>
        <v>179171544093865.59</v>
      </c>
      <c r="N6">
        <f t="shared" si="0"/>
        <v>180200663825323.63</v>
      </c>
      <c r="O6">
        <f t="shared" si="0"/>
        <v>181193122773555.91</v>
      </c>
      <c r="P6">
        <f t="shared" si="0"/>
        <v>182128683307431.66</v>
      </c>
      <c r="Q6">
        <f t="shared" si="0"/>
        <v>183139694126127.22</v>
      </c>
      <c r="R6">
        <f t="shared" si="0"/>
        <v>184193578511988.38</v>
      </c>
      <c r="S6">
        <f t="shared" si="0"/>
        <v>185157811773362.25</v>
      </c>
      <c r="T6">
        <f t="shared" si="0"/>
        <v>186098461148757.06</v>
      </c>
      <c r="U6">
        <f t="shared" si="0"/>
        <v>186967400049369.88</v>
      </c>
      <c r="V6">
        <f t="shared" si="0"/>
        <v>187838734565836.88</v>
      </c>
      <c r="W6">
        <f t="shared" si="0"/>
        <v>188723028293680.03</v>
      </c>
      <c r="X6">
        <f t="shared" si="0"/>
        <v>189587356715054.72</v>
      </c>
      <c r="Y6">
        <f t="shared" si="0"/>
        <v>190424630784773.03</v>
      </c>
      <c r="Z6">
        <f t="shared" si="0"/>
        <v>191263887692420</v>
      </c>
      <c r="AA6">
        <f t="shared" si="0"/>
        <v>192099895355248.44</v>
      </c>
      <c r="AB6">
        <f t="shared" si="0"/>
        <v>192934263579109.94</v>
      </c>
      <c r="AC6">
        <f t="shared" si="0"/>
        <v>193767552157815</v>
      </c>
      <c r="AD6">
        <f t="shared" si="0"/>
        <v>194597473574387.94</v>
      </c>
      <c r="AE6">
        <f t="shared" si="0"/>
        <v>195420183390366.25</v>
      </c>
      <c r="AF6">
        <f t="shared" si="0"/>
        <v>196239375383425.09</v>
      </c>
      <c r="AG6">
        <f t="shared" si="0"/>
        <v>197060611505368.75</v>
      </c>
      <c r="AH6">
        <f t="shared" si="0"/>
        <v>197880628477247.22</v>
      </c>
      <c r="AI6">
        <f t="shared" si="0"/>
        <v>198681472605143.25</v>
      </c>
    </row>
    <row r="7" spans="1:35" x14ac:dyDescent="0.35">
      <c r="A7" s="36" t="s">
        <v>12</v>
      </c>
      <c r="B7">
        <f t="shared" ref="B7:AI7" si="1">(B14+B23+B32)*$B$2</f>
        <v>91480083624642.484</v>
      </c>
      <c r="C7">
        <f t="shared" si="1"/>
        <v>91814867323336.828</v>
      </c>
      <c r="D7">
        <f t="shared" si="1"/>
        <v>92256657821341.594</v>
      </c>
      <c r="E7">
        <f t="shared" si="1"/>
        <v>92626022480801.891</v>
      </c>
      <c r="F7">
        <f t="shared" si="1"/>
        <v>92953615252382.594</v>
      </c>
      <c r="G7">
        <f t="shared" si="1"/>
        <v>93216734592033.813</v>
      </c>
      <c r="H7">
        <f t="shared" si="1"/>
        <v>93504865134247.969</v>
      </c>
      <c r="I7">
        <f t="shared" si="1"/>
        <v>93786142245686.156</v>
      </c>
      <c r="J7">
        <f t="shared" si="1"/>
        <v>94061440395970.906</v>
      </c>
      <c r="K7">
        <f t="shared" si="1"/>
        <v>94332442741509.344</v>
      </c>
      <c r="L7">
        <f t="shared" si="1"/>
        <v>94613652334961.359</v>
      </c>
      <c r="M7">
        <f t="shared" si="1"/>
        <v>94890403620459.25</v>
      </c>
      <c r="N7">
        <f t="shared" si="1"/>
        <v>95136961361087.422</v>
      </c>
      <c r="O7">
        <f t="shared" si="1"/>
        <v>95382426632084.172</v>
      </c>
      <c r="P7">
        <f t="shared" si="1"/>
        <v>95615652568759.766</v>
      </c>
      <c r="Q7">
        <f t="shared" si="1"/>
        <v>95892986677364.422</v>
      </c>
      <c r="R7">
        <f t="shared" si="1"/>
        <v>96202069647811.141</v>
      </c>
      <c r="S7">
        <f t="shared" si="1"/>
        <v>96475585882854.906</v>
      </c>
      <c r="T7">
        <f t="shared" si="1"/>
        <v>96743285791581.313</v>
      </c>
      <c r="U7">
        <f t="shared" si="1"/>
        <v>96986462116512.906</v>
      </c>
      <c r="V7">
        <f t="shared" si="1"/>
        <v>97235930406432.219</v>
      </c>
      <c r="W7">
        <f t="shared" si="1"/>
        <v>97500754135451.969</v>
      </c>
      <c r="X7">
        <f t="shared" si="1"/>
        <v>97761733863063.563</v>
      </c>
      <c r="Y7">
        <f t="shared" si="1"/>
        <v>98013316494515.359</v>
      </c>
      <c r="Z7">
        <f t="shared" si="1"/>
        <v>98272911376150.984</v>
      </c>
      <c r="AA7">
        <f t="shared" si="1"/>
        <v>98534787401581.438</v>
      </c>
      <c r="AB7">
        <f t="shared" si="1"/>
        <v>98797987535929.891</v>
      </c>
      <c r="AC7">
        <f t="shared" si="1"/>
        <v>99061213092033.625</v>
      </c>
      <c r="AD7">
        <f t="shared" si="1"/>
        <v>99320918519719.547</v>
      </c>
      <c r="AE7">
        <f t="shared" si="1"/>
        <v>99573201797123.438</v>
      </c>
      <c r="AF7">
        <f t="shared" si="1"/>
        <v>99819342038927.078</v>
      </c>
      <c r="AG7">
        <f t="shared" si="1"/>
        <v>100060511391317.33</v>
      </c>
      <c r="AH7">
        <f t="shared" si="1"/>
        <v>100294981845532.72</v>
      </c>
      <c r="AI7">
        <f t="shared" si="1"/>
        <v>100513778689410.36</v>
      </c>
    </row>
    <row r="8" spans="1:35" x14ac:dyDescent="0.35">
      <c r="A8" s="36" t="s">
        <v>14</v>
      </c>
      <c r="B8">
        <f t="shared" ref="B8:AI8" si="2">(B15+B24+B33)*$B$2</f>
        <v>697575690620.93201</v>
      </c>
      <c r="C8">
        <f t="shared" si="2"/>
        <v>669477455245.70728</v>
      </c>
      <c r="D8">
        <f t="shared" si="2"/>
        <v>640745025530.2384</v>
      </c>
      <c r="E8">
        <f t="shared" si="2"/>
        <v>611437130979.4574</v>
      </c>
      <c r="F8">
        <f t="shared" si="2"/>
        <v>616602368528.41992</v>
      </c>
      <c r="G8">
        <f t="shared" si="2"/>
        <v>621816823180.34998</v>
      </c>
      <c r="H8">
        <f t="shared" si="2"/>
        <v>627056920559.31555</v>
      </c>
      <c r="I8">
        <f t="shared" si="2"/>
        <v>632324977091.14124</v>
      </c>
      <c r="J8">
        <f t="shared" si="2"/>
        <v>637566858040.03418</v>
      </c>
      <c r="K8">
        <f t="shared" si="2"/>
        <v>642765910009.52307</v>
      </c>
      <c r="L8">
        <f t="shared" si="2"/>
        <v>648014465020.05579</v>
      </c>
      <c r="M8">
        <f t="shared" si="2"/>
        <v>653197696504.49536</v>
      </c>
      <c r="N8">
        <f t="shared" si="2"/>
        <v>658124029496.91833</v>
      </c>
      <c r="O8">
        <f t="shared" si="2"/>
        <v>663004184478.06262</v>
      </c>
      <c r="P8">
        <f t="shared" si="2"/>
        <v>667752292036.71838</v>
      </c>
      <c r="Q8">
        <f t="shared" si="2"/>
        <v>672784906471.21338</v>
      </c>
      <c r="R8">
        <f t="shared" si="2"/>
        <v>678001591345.2301</v>
      </c>
      <c r="S8">
        <f t="shared" si="2"/>
        <v>682903273138.77686</v>
      </c>
      <c r="T8">
        <f t="shared" si="2"/>
        <v>687695169153.78589</v>
      </c>
      <c r="U8">
        <f t="shared" si="2"/>
        <v>692225063702.05444</v>
      </c>
      <c r="V8">
        <f t="shared" si="2"/>
        <v>696713157441.71191</v>
      </c>
      <c r="W8">
        <f t="shared" si="2"/>
        <v>701213105940.51184</v>
      </c>
      <c r="X8">
        <f t="shared" si="2"/>
        <v>705581764421.88562</v>
      </c>
      <c r="Y8">
        <f t="shared" si="2"/>
        <v>709774357491.84033</v>
      </c>
      <c r="Z8">
        <f t="shared" si="2"/>
        <v>713922074739.35889</v>
      </c>
      <c r="AA8">
        <f t="shared" si="2"/>
        <v>717989025913.89355</v>
      </c>
      <c r="AB8">
        <f t="shared" si="2"/>
        <v>721979183395.41089</v>
      </c>
      <c r="AC8">
        <f t="shared" si="2"/>
        <v>725896959073.89563</v>
      </c>
      <c r="AD8">
        <f t="shared" si="2"/>
        <v>729729091909.64685</v>
      </c>
      <c r="AE8">
        <f t="shared" si="2"/>
        <v>733460700898.39905</v>
      </c>
      <c r="AF8">
        <f t="shared" si="2"/>
        <v>737113158979.76392</v>
      </c>
      <c r="AG8">
        <f t="shared" si="2"/>
        <v>740707944074.30457</v>
      </c>
      <c r="AH8">
        <f t="shared" si="2"/>
        <v>744242157157.24207</v>
      </c>
      <c r="AI8">
        <f t="shared" si="2"/>
        <v>747655469188.24463</v>
      </c>
    </row>
    <row r="9" spans="1:35" x14ac:dyDescent="0.35">
      <c r="A9" s="36" t="s">
        <v>19</v>
      </c>
      <c r="B9">
        <f t="shared" ref="B9:AI9" si="3">(B16+B25+B34)*$B$2</f>
        <v>779370761531.55115</v>
      </c>
      <c r="C9">
        <f t="shared" si="3"/>
        <v>782811272628.91431</v>
      </c>
      <c r="D9">
        <f t="shared" si="3"/>
        <v>787277623979.40002</v>
      </c>
      <c r="E9">
        <f t="shared" si="3"/>
        <v>791545132920.22607</v>
      </c>
      <c r="F9">
        <f t="shared" si="3"/>
        <v>795627252588.65027</v>
      </c>
      <c r="G9">
        <f t="shared" si="3"/>
        <v>799529361283.24084</v>
      </c>
      <c r="H9">
        <f t="shared" si="3"/>
        <v>803865275697.23486</v>
      </c>
      <c r="I9">
        <f t="shared" si="3"/>
        <v>808214567303.71045</v>
      </c>
      <c r="J9">
        <f t="shared" si="3"/>
        <v>812527409186.86206</v>
      </c>
      <c r="K9">
        <f t="shared" si="3"/>
        <v>816787788644.4519</v>
      </c>
      <c r="L9">
        <f t="shared" si="3"/>
        <v>821083285237.68787</v>
      </c>
      <c r="M9">
        <f t="shared" si="3"/>
        <v>825304058944.26221</v>
      </c>
      <c r="N9">
        <f t="shared" si="3"/>
        <v>829247633704.77039</v>
      </c>
      <c r="O9">
        <f t="shared" si="3"/>
        <v>833136015520.77869</v>
      </c>
      <c r="P9">
        <f t="shared" si="3"/>
        <v>836847137656.13928</v>
      </c>
      <c r="Q9">
        <f t="shared" si="3"/>
        <v>840863767439.40295</v>
      </c>
      <c r="R9">
        <f t="shared" si="3"/>
        <v>845040888763.83716</v>
      </c>
      <c r="S9">
        <f t="shared" si="3"/>
        <v>848896849983.9845</v>
      </c>
      <c r="T9">
        <f t="shared" si="3"/>
        <v>852633061495.81018</v>
      </c>
      <c r="U9">
        <f t="shared" si="3"/>
        <v>856079328366.60266</v>
      </c>
      <c r="V9">
        <f t="shared" si="3"/>
        <v>859487191940.96777</v>
      </c>
      <c r="W9">
        <f t="shared" si="3"/>
        <v>862896324760.9585</v>
      </c>
      <c r="X9">
        <f t="shared" si="3"/>
        <v>866165460804.49084</v>
      </c>
      <c r="Y9">
        <f t="shared" si="3"/>
        <v>869253661266.81213</v>
      </c>
      <c r="Z9">
        <f t="shared" si="3"/>
        <v>872283521902.63062</v>
      </c>
      <c r="AA9">
        <f t="shared" si="3"/>
        <v>875223838944.96338</v>
      </c>
      <c r="AB9">
        <f t="shared" si="3"/>
        <v>878074766484.61096</v>
      </c>
      <c r="AC9">
        <f t="shared" si="3"/>
        <v>880842683943.10071</v>
      </c>
      <c r="AD9">
        <f t="shared" si="3"/>
        <v>883516157001.93835</v>
      </c>
      <c r="AE9">
        <f t="shared" si="3"/>
        <v>886081347809.27295</v>
      </c>
      <c r="AF9">
        <f t="shared" si="3"/>
        <v>888562882629.18591</v>
      </c>
      <c r="AG9">
        <f t="shared" si="3"/>
        <v>890976975756.22766</v>
      </c>
      <c r="AH9">
        <f t="shared" si="3"/>
        <v>893319710651.01453</v>
      </c>
      <c r="AI9">
        <f t="shared" si="3"/>
        <v>895535478352.78015</v>
      </c>
    </row>
    <row r="10" spans="1:35" x14ac:dyDescent="0.35">
      <c r="A10" s="36" t="s">
        <v>20</v>
      </c>
      <c r="B10">
        <f t="shared" ref="B10:AI10" si="4">(B17+B26+B35)*$B$2</f>
        <v>1283007096314.144</v>
      </c>
      <c r="C10">
        <f t="shared" si="4"/>
        <v>1309284122485.0332</v>
      </c>
      <c r="D10">
        <f t="shared" si="4"/>
        <v>1335750491577.1978</v>
      </c>
      <c r="E10">
        <f t="shared" si="4"/>
        <v>1362520179165.6672</v>
      </c>
      <c r="F10">
        <f t="shared" si="4"/>
        <v>1374139485104.405</v>
      </c>
      <c r="G10">
        <f t="shared" si="4"/>
        <v>1385872500284.6604</v>
      </c>
      <c r="H10">
        <f t="shared" si="4"/>
        <v>1397662751784.6143</v>
      </c>
      <c r="I10">
        <f t="shared" si="4"/>
        <v>1409514906795.1038</v>
      </c>
      <c r="J10">
        <f t="shared" si="4"/>
        <v>1421314268843.7578</v>
      </c>
      <c r="K10">
        <f t="shared" si="4"/>
        <v>1433024600907.4155</v>
      </c>
      <c r="L10">
        <f t="shared" si="4"/>
        <v>1444849905238.7678</v>
      </c>
      <c r="M10">
        <f t="shared" si="4"/>
        <v>1456536410233.1389</v>
      </c>
      <c r="N10">
        <f t="shared" si="4"/>
        <v>1467653549209.9485</v>
      </c>
      <c r="O10">
        <f t="shared" si="4"/>
        <v>1478669428310.5159</v>
      </c>
      <c r="P10">
        <f t="shared" si="4"/>
        <v>1489395411086.6096</v>
      </c>
      <c r="Q10">
        <f t="shared" si="4"/>
        <v>1500752947684.5652</v>
      </c>
      <c r="R10">
        <f t="shared" si="4"/>
        <v>1512523131107.6675</v>
      </c>
      <c r="S10">
        <f t="shared" si="4"/>
        <v>1523585749259.8132</v>
      </c>
      <c r="T10">
        <f t="shared" si="4"/>
        <v>1534401419719.0508</v>
      </c>
      <c r="U10">
        <f t="shared" si="4"/>
        <v>1544633274440.082</v>
      </c>
      <c r="V10">
        <f t="shared" si="4"/>
        <v>1554767212338.7578</v>
      </c>
      <c r="W10">
        <f t="shared" si="4"/>
        <v>1564927263503.9993</v>
      </c>
      <c r="X10">
        <f t="shared" si="4"/>
        <v>1574791010831.3438</v>
      </c>
      <c r="Y10">
        <f t="shared" si="4"/>
        <v>1584258447427.4194</v>
      </c>
      <c r="Z10">
        <f t="shared" si="4"/>
        <v>1593625138732.0383</v>
      </c>
      <c r="AA10">
        <f t="shared" si="4"/>
        <v>1602812498981.3699</v>
      </c>
      <c r="AB10">
        <f t="shared" si="4"/>
        <v>1611827440867.8652</v>
      </c>
      <c r="AC10">
        <f t="shared" si="4"/>
        <v>1620675953726.6875</v>
      </c>
      <c r="AD10">
        <f t="shared" si="4"/>
        <v>1629331613716.9653</v>
      </c>
      <c r="AE10">
        <f t="shared" si="4"/>
        <v>1637761213230.3792</v>
      </c>
      <c r="AF10">
        <f t="shared" si="4"/>
        <v>1646014903760.5789</v>
      </c>
      <c r="AG10">
        <f t="shared" si="4"/>
        <v>1654140911777.7996</v>
      </c>
      <c r="AH10">
        <f t="shared" si="4"/>
        <v>1662131901950.5159</v>
      </c>
      <c r="AI10">
        <f t="shared" si="4"/>
        <v>1669852958182.3616</v>
      </c>
    </row>
    <row r="12" spans="1:35" x14ac:dyDescent="0.35">
      <c r="A12" s="1" t="str">
        <f>'E3-residential data'!A109</f>
        <v>Other</v>
      </c>
      <c r="B12" t="s">
        <v>97</v>
      </c>
    </row>
    <row r="13" spans="1:35" x14ac:dyDescent="0.35">
      <c r="A13" s="36" t="str">
        <f>'E3-residential data'!A110</f>
        <v>Electricity</v>
      </c>
      <c r="B13">
        <f>'E3-residential data'!B110</f>
        <v>0.13483045914693101</v>
      </c>
      <c r="C13">
        <f>'E3-residential data'!C110</f>
        <v>0.13869879196547999</v>
      </c>
      <c r="D13">
        <f>'E3-residential data'!D110</f>
        <v>0.142205986229931</v>
      </c>
      <c r="E13">
        <f>'E3-residential data'!E110</f>
        <v>0.145328569963346</v>
      </c>
      <c r="F13">
        <f>'E3-residential data'!F110</f>
        <v>0.14655649184991201</v>
      </c>
      <c r="G13">
        <f>'E3-residential data'!G110</f>
        <v>0.14779616093505199</v>
      </c>
      <c r="H13">
        <f>'E3-residential data'!H110</f>
        <v>0.149042070250895</v>
      </c>
      <c r="I13">
        <f>'E3-residential data'!I110</f>
        <v>0.150294473086869</v>
      </c>
      <c r="J13">
        <f>'E3-residential data'!J110</f>
        <v>0.151540106291566</v>
      </c>
      <c r="K13">
        <f>'E3-residential data'!K110</f>
        <v>0.15277486007428401</v>
      </c>
      <c r="L13">
        <f>'E3-residential data'!L110</f>
        <v>0.15402510855570201</v>
      </c>
      <c r="M13">
        <f>'E3-residential data'!M110</f>
        <v>0.15525782653463599</v>
      </c>
      <c r="N13">
        <f>'E3-residential data'!N110</f>
        <v>0.156425761705516</v>
      </c>
      <c r="O13">
        <f>'E3-residential data'!O110</f>
        <v>0.157583927284069</v>
      </c>
      <c r="P13">
        <f>'E3-residential data'!P110</f>
        <v>0.15870795055261699</v>
      </c>
      <c r="Q13">
        <f>'E3-residential data'!Q110</f>
        <v>0.15991257837084399</v>
      </c>
      <c r="R13">
        <f>'E3-residential data'!R110</f>
        <v>0.161161183580146</v>
      </c>
      <c r="S13">
        <f>'E3-residential data'!S110</f>
        <v>0.16232987751647099</v>
      </c>
      <c r="T13">
        <f>'E3-residential data'!T110</f>
        <v>0.16347497816619699</v>
      </c>
      <c r="U13">
        <f>'E3-residential data'!U110</f>
        <v>0.164548521737401</v>
      </c>
      <c r="V13">
        <f>'E3-residential data'!V110</f>
        <v>0.16561665874216999</v>
      </c>
      <c r="W13">
        <f>'E3-residential data'!W110</f>
        <v>0.16668570765844101</v>
      </c>
      <c r="X13">
        <f>'E3-residential data'!X110</f>
        <v>0.16772510145161401</v>
      </c>
      <c r="Y13">
        <f>'E3-residential data'!Y110</f>
        <v>0.16872726595562401</v>
      </c>
      <c r="Z13">
        <f>'E3-residential data'!Z110</f>
        <v>0.16971577308462399</v>
      </c>
      <c r="AA13">
        <f>'E3-residential data'!AA110</f>
        <v>0.17068526854732999</v>
      </c>
      <c r="AB13">
        <f>'E3-residential data'!AB110</f>
        <v>0.17163636183681399</v>
      </c>
      <c r="AC13">
        <f>'E3-residential data'!AC110</f>
        <v>0.172568978426824</v>
      </c>
      <c r="AD13">
        <f>'E3-residential data'!AD110</f>
        <v>0.17348119100430001</v>
      </c>
      <c r="AE13">
        <f>'E3-residential data'!AE110</f>
        <v>0.17436997181053701</v>
      </c>
      <c r="AF13">
        <f>'E3-residential data'!AF110</f>
        <v>0.175239111471794</v>
      </c>
      <c r="AG13">
        <f>'E3-residential data'!AG110</f>
        <v>0.176094882773353</v>
      </c>
      <c r="AH13">
        <f>'E3-residential data'!AH110</f>
        <v>0.176935524641993</v>
      </c>
      <c r="AI13">
        <f>'E3-residential data'!AI110</f>
        <v>0.177746347388579</v>
      </c>
    </row>
    <row r="14" spans="1:35" x14ac:dyDescent="0.35">
      <c r="A14" s="36" t="str">
        <f>'E3-residential data'!A111</f>
        <v>Pipeline Gas</v>
      </c>
      <c r="B14">
        <f>'E3-residential data'!B111</f>
        <v>2.0125381728430401E-2</v>
      </c>
      <c r="C14">
        <f>'E3-residential data'!C111</f>
        <v>2.0180039151312199E-2</v>
      </c>
      <c r="D14">
        <f>'E3-residential data'!D111</f>
        <v>2.02470719341672E-2</v>
      </c>
      <c r="E14">
        <f>'E3-residential data'!E111</f>
        <v>2.0310047301249901E-2</v>
      </c>
      <c r="F14">
        <f>'E3-residential data'!F111</f>
        <v>2.0410811911644299E-2</v>
      </c>
      <c r="G14">
        <f>'E3-residential data'!G111</f>
        <v>2.0512049905137299E-2</v>
      </c>
      <c r="H14">
        <f>'E3-residential data'!H111</f>
        <v>2.06129278271052E-2</v>
      </c>
      <c r="I14">
        <f>'E3-residential data'!I111</f>
        <v>2.0713520288223E-2</v>
      </c>
      <c r="J14">
        <f>'E3-residential data'!J111</f>
        <v>2.0812104771244899E-2</v>
      </c>
      <c r="K14">
        <f>'E3-residential data'!K111</f>
        <v>2.0908151471802E-2</v>
      </c>
      <c r="L14">
        <f>'E3-residential data'!L111</f>
        <v>2.1004581199912699E-2</v>
      </c>
      <c r="M14">
        <f>'E3-residential data'!M111</f>
        <v>2.10977764741937E-2</v>
      </c>
      <c r="N14">
        <f>'E3-residential data'!N111</f>
        <v>2.1181657225181401E-2</v>
      </c>
      <c r="O14">
        <f>'E3-residential data'!O111</f>
        <v>2.1262898933099399E-2</v>
      </c>
      <c r="P14">
        <f>'E3-residential data'!P111</f>
        <v>2.1338844507483998E-2</v>
      </c>
      <c r="Q14">
        <f>'E3-residential data'!Q111</f>
        <v>2.1422428917020599E-2</v>
      </c>
      <c r="R14">
        <f>'E3-residential data'!R111</f>
        <v>2.15105711826299E-2</v>
      </c>
      <c r="S14">
        <f>'E3-residential data'!S111</f>
        <v>2.15876173035058E-2</v>
      </c>
      <c r="T14">
        <f>'E3-residential data'!T111</f>
        <v>2.1660006234476999E-2</v>
      </c>
      <c r="U14">
        <f>'E3-residential data'!U111</f>
        <v>2.1723187331808301E-2</v>
      </c>
      <c r="V14">
        <f>'E3-residential data'!V111</f>
        <v>2.1783876909290699E-2</v>
      </c>
      <c r="W14">
        <f>'E3-residential data'!W111</f>
        <v>2.1843869737346901E-2</v>
      </c>
      <c r="X14">
        <f>'E3-residential data'!X111</f>
        <v>2.18986497250825E-2</v>
      </c>
      <c r="Y14">
        <f>'E3-residential data'!Y111</f>
        <v>2.1946899920930699E-2</v>
      </c>
      <c r="Z14">
        <f>'E3-residential data'!Z111</f>
        <v>2.1992754815942098E-2</v>
      </c>
      <c r="AA14">
        <f>'E3-residential data'!AA111</f>
        <v>2.20351349556374E-2</v>
      </c>
      <c r="AB14">
        <f>'E3-residential data'!AB111</f>
        <v>2.2074185580735699E-2</v>
      </c>
      <c r="AC14">
        <f>'E3-residential data'!AC111</f>
        <v>2.21100681432315E-2</v>
      </c>
      <c r="AD14">
        <f>'E3-residential data'!AD111</f>
        <v>2.2142420778536301E-2</v>
      </c>
      <c r="AE14">
        <f>'E3-residential data'!AE111</f>
        <v>2.2170829111055099E-2</v>
      </c>
      <c r="AF14">
        <f>'E3-residential data'!AF111</f>
        <v>2.2196005911202601E-2</v>
      </c>
      <c r="AG14">
        <f>'E3-residential data'!AG111</f>
        <v>2.2218584732642599E-2</v>
      </c>
      <c r="AH14">
        <f>'E3-residential data'!AH111</f>
        <v>2.2238502287483801E-2</v>
      </c>
      <c r="AI14">
        <f>'E3-residential data'!AI111</f>
        <v>2.22540303590529E-2</v>
      </c>
    </row>
    <row r="15" spans="1:35" x14ac:dyDescent="0.35">
      <c r="A15" s="36" t="str">
        <f>'E3-residential data'!A112</f>
        <v>Fuel Oil</v>
      </c>
      <c r="B15">
        <f>'E3-residential data'!B112</f>
        <v>7.3598131527834404E-4</v>
      </c>
      <c r="C15">
        <f>'E3-residential data'!C112</f>
        <v>7.0633610758761905E-4</v>
      </c>
      <c r="D15">
        <f>'E3-residential data'!D112</f>
        <v>6.7602178944629996E-4</v>
      </c>
      <c r="E15">
        <f>'E3-residential data'!E112</f>
        <v>6.4510032376230702E-4</v>
      </c>
      <c r="F15">
        <f>'E3-residential data'!F112</f>
        <v>6.5054993787031401E-4</v>
      </c>
      <c r="G15">
        <f>'E3-residential data'!G112</f>
        <v>6.5605147877087304E-4</v>
      </c>
      <c r="H15">
        <f>'E3-residential data'!H112</f>
        <v>6.6158007418067695E-4</v>
      </c>
      <c r="I15">
        <f>'E3-residential data'!I112</f>
        <v>6.6713816805834996E-4</v>
      </c>
      <c r="J15">
        <f>'E3-residential data'!J112</f>
        <v>6.7266864523404498E-4</v>
      </c>
      <c r="K15">
        <f>'E3-residential data'!K112</f>
        <v>6.78153935444343E-4</v>
      </c>
      <c r="L15">
        <f>'E3-residential data'!L112</f>
        <v>6.8369145412783402E-4</v>
      </c>
      <c r="M15">
        <f>'E3-residential data'!M112</f>
        <v>6.8916005284278404E-4</v>
      </c>
      <c r="N15">
        <f>'E3-residential data'!N112</f>
        <v>6.9435760930011301E-4</v>
      </c>
      <c r="O15">
        <f>'E3-residential data'!O112</f>
        <v>6.9950644537636396E-4</v>
      </c>
      <c r="P15">
        <f>'E3-residential data'!P112</f>
        <v>7.04515964046649E-4</v>
      </c>
      <c r="Q15">
        <f>'E3-residential data'!Q112</f>
        <v>7.0982565336149802E-4</v>
      </c>
      <c r="R15">
        <f>'E3-residential data'!R112</f>
        <v>7.1532954727092303E-4</v>
      </c>
      <c r="S15">
        <f>'E3-residential data'!S112</f>
        <v>7.2050109533659497E-4</v>
      </c>
      <c r="T15">
        <f>'E3-residential data'!T112</f>
        <v>7.2555681327404796E-4</v>
      </c>
      <c r="U15">
        <f>'E3-residential data'!U112</f>
        <v>7.3033610503053E-4</v>
      </c>
      <c r="V15">
        <f>'E3-residential data'!V112</f>
        <v>7.3507129459922805E-4</v>
      </c>
      <c r="W15">
        <f>'E3-residential data'!W112</f>
        <v>7.3981899160094496E-4</v>
      </c>
      <c r="X15">
        <f>'E3-residential data'!X112</f>
        <v>7.4442817030133997E-4</v>
      </c>
      <c r="Y15">
        <f>'E3-residential data'!Y112</f>
        <v>7.48851590158912E-4</v>
      </c>
      <c r="Z15">
        <f>'E3-residential data'!Z112</f>
        <v>7.5322766351736603E-4</v>
      </c>
      <c r="AA15">
        <f>'E3-residential data'!AA112</f>
        <v>7.5751852415779702E-4</v>
      </c>
      <c r="AB15">
        <f>'E3-residential data'!AB112</f>
        <v>7.6172836316293899E-4</v>
      </c>
      <c r="AC15">
        <f>'E3-residential data'!AC112</f>
        <v>7.6586183532314296E-4</v>
      </c>
      <c r="AD15">
        <f>'E3-residential data'!AD112</f>
        <v>7.6990494950085605E-4</v>
      </c>
      <c r="AE15">
        <f>'E3-residential data'!AE112</f>
        <v>7.7384200540542996E-4</v>
      </c>
      <c r="AF15">
        <f>'E3-residential data'!AF112</f>
        <v>7.7769555268189701E-4</v>
      </c>
      <c r="AG15">
        <f>'E3-residential data'!AG112</f>
        <v>7.8148825173605702E-4</v>
      </c>
      <c r="AH15">
        <f>'E3-residential data'!AH112</f>
        <v>7.8521704393484898E-4</v>
      </c>
      <c r="AI15">
        <f>'E3-residential data'!AI112</f>
        <v>7.8881827877116701E-4</v>
      </c>
    </row>
    <row r="16" spans="1:35" x14ac:dyDescent="0.35">
      <c r="A16" s="36" t="str">
        <f>'E3-residential data'!A113</f>
        <v>LPG</v>
      </c>
      <c r="B16">
        <f>'E3-residential data'!B113</f>
        <v>0</v>
      </c>
      <c r="C16">
        <f>'E3-residential data'!C113</f>
        <v>0</v>
      </c>
      <c r="D16">
        <f>'E3-residential data'!D113</f>
        <v>0</v>
      </c>
      <c r="E16">
        <f>'E3-residential data'!E113</f>
        <v>0</v>
      </c>
      <c r="F16">
        <f>'E3-residential data'!F113</f>
        <v>0</v>
      </c>
      <c r="G16">
        <f>'E3-residential data'!G113</f>
        <v>0</v>
      </c>
      <c r="H16">
        <f>'E3-residential data'!H113</f>
        <v>0</v>
      </c>
      <c r="I16">
        <f>'E3-residential data'!I113</f>
        <v>0</v>
      </c>
      <c r="J16">
        <f>'E3-residential data'!J113</f>
        <v>0</v>
      </c>
      <c r="K16">
        <f>'E3-residential data'!K113</f>
        <v>0</v>
      </c>
      <c r="L16">
        <f>'E3-residential data'!L113</f>
        <v>0</v>
      </c>
      <c r="M16">
        <f>'E3-residential data'!M113</f>
        <v>0</v>
      </c>
      <c r="N16">
        <f>'E3-residential data'!N113</f>
        <v>0</v>
      </c>
      <c r="O16">
        <f>'E3-residential data'!O113</f>
        <v>0</v>
      </c>
      <c r="P16">
        <f>'E3-residential data'!P113</f>
        <v>0</v>
      </c>
      <c r="Q16">
        <f>'E3-residential data'!Q113</f>
        <v>0</v>
      </c>
      <c r="R16">
        <f>'E3-residential data'!R113</f>
        <v>0</v>
      </c>
      <c r="S16">
        <f>'E3-residential data'!S113</f>
        <v>0</v>
      </c>
      <c r="T16">
        <f>'E3-residential data'!T113</f>
        <v>0</v>
      </c>
      <c r="U16">
        <f>'E3-residential data'!U113</f>
        <v>0</v>
      </c>
      <c r="V16">
        <f>'E3-residential data'!V113</f>
        <v>0</v>
      </c>
      <c r="W16">
        <f>'E3-residential data'!W113</f>
        <v>0</v>
      </c>
      <c r="X16">
        <f>'E3-residential data'!X113</f>
        <v>0</v>
      </c>
      <c r="Y16">
        <f>'E3-residential data'!Y113</f>
        <v>0</v>
      </c>
      <c r="Z16">
        <f>'E3-residential data'!Z113</f>
        <v>0</v>
      </c>
      <c r="AA16">
        <f>'E3-residential data'!AA113</f>
        <v>0</v>
      </c>
      <c r="AB16">
        <f>'E3-residential data'!AB113</f>
        <v>0</v>
      </c>
      <c r="AC16">
        <f>'E3-residential data'!AC113</f>
        <v>0</v>
      </c>
      <c r="AD16">
        <f>'E3-residential data'!AD113</f>
        <v>0</v>
      </c>
      <c r="AE16">
        <f>'E3-residential data'!AE113</f>
        <v>0</v>
      </c>
      <c r="AF16">
        <f>'E3-residential data'!AF113</f>
        <v>0</v>
      </c>
      <c r="AG16">
        <f>'E3-residential data'!AG113</f>
        <v>0</v>
      </c>
      <c r="AH16">
        <f>'E3-residential data'!AH113</f>
        <v>0</v>
      </c>
      <c r="AI16">
        <f>'E3-residential data'!AI113</f>
        <v>0</v>
      </c>
    </row>
    <row r="17" spans="1:35" x14ac:dyDescent="0.35">
      <c r="A17" s="36" t="str">
        <f>'E3-residential data'!A114</f>
        <v>Kerosene</v>
      </c>
      <c r="B17">
        <f>'E3-residential data'!B114</f>
        <v>1.3536441463667E-3</v>
      </c>
      <c r="C17">
        <f>'E3-residential data'!C114</f>
        <v>1.38136787662691E-3</v>
      </c>
      <c r="D17">
        <f>'E3-residential data'!D114</f>
        <v>1.4092913742444299E-3</v>
      </c>
      <c r="E17">
        <f>'E3-residential data'!E114</f>
        <v>1.43753488981679E-3</v>
      </c>
      <c r="F17">
        <f>'E3-residential data'!F114</f>
        <v>1.44979390655489E-3</v>
      </c>
      <c r="G17">
        <f>'E3-residential data'!G114</f>
        <v>1.46217289289379E-3</v>
      </c>
      <c r="H17">
        <f>'E3-residential data'!H114</f>
        <v>1.4746122667467899E-3</v>
      </c>
      <c r="I17">
        <f>'E3-residential data'!I114</f>
        <v>1.4871169522609E-3</v>
      </c>
      <c r="J17">
        <f>'E3-residential data'!J114</f>
        <v>1.49956593825163E-3</v>
      </c>
      <c r="K17">
        <f>'E3-residential data'!K114</f>
        <v>1.5119209926355999E-3</v>
      </c>
      <c r="L17">
        <f>'E3-residential data'!L114</f>
        <v>1.52439734918353E-3</v>
      </c>
      <c r="M17">
        <f>'E3-residential data'!M114</f>
        <v>1.5367272646785899E-3</v>
      </c>
      <c r="N17">
        <f>'E3-residential data'!N114</f>
        <v>1.5484564672243401E-3</v>
      </c>
      <c r="O17">
        <f>'E3-residential data'!O114</f>
        <v>1.56007883494499E-3</v>
      </c>
      <c r="P17">
        <f>'E3-residential data'!P114</f>
        <v>1.57139534585175E-3</v>
      </c>
      <c r="Q17">
        <f>'E3-residential data'!Q114</f>
        <v>1.58337818131473E-3</v>
      </c>
      <c r="R17">
        <f>'E3-residential data'!R114</f>
        <v>1.5957963822257901E-3</v>
      </c>
      <c r="S17">
        <f>'E3-residential data'!S114</f>
        <v>1.6074680622563699E-3</v>
      </c>
      <c r="T17">
        <f>'E3-residential data'!T114</f>
        <v>1.61887919867817E-3</v>
      </c>
      <c r="U17">
        <f>'E3-residential data'!U114</f>
        <v>1.62967437688832E-3</v>
      </c>
      <c r="V17">
        <f>'E3-residential data'!V114</f>
        <v>1.6403662473819399E-3</v>
      </c>
      <c r="W17">
        <f>'E3-residential data'!W114</f>
        <v>1.65108566883029E-3</v>
      </c>
      <c r="X17">
        <f>'E3-residential data'!X114</f>
        <v>1.6614924731802099E-3</v>
      </c>
      <c r="Y17">
        <f>'E3-residential data'!Y114</f>
        <v>1.6714811475735101E-3</v>
      </c>
      <c r="Z17">
        <f>'E3-residential data'!Z114</f>
        <v>1.6813635300574001E-3</v>
      </c>
      <c r="AA17">
        <f>'E3-residential data'!AA114</f>
        <v>1.69105670826179E-3</v>
      </c>
      <c r="AB17">
        <f>'E3-residential data'!AB114</f>
        <v>1.70056797546331E-3</v>
      </c>
      <c r="AC17">
        <f>'E3-residential data'!AC114</f>
        <v>1.70990365074508E-3</v>
      </c>
      <c r="AD17">
        <f>'E3-residential data'!AD114</f>
        <v>1.7190358554791301E-3</v>
      </c>
      <c r="AE17">
        <f>'E3-residential data'!AE114</f>
        <v>1.7279295537839399E-3</v>
      </c>
      <c r="AF17">
        <f>'E3-residential data'!AF114</f>
        <v>1.73663765828642E-3</v>
      </c>
      <c r="AG17">
        <f>'E3-residential data'!AG114</f>
        <v>1.7452110506062601E-3</v>
      </c>
      <c r="AH17">
        <f>'E3-residential data'!AH114</f>
        <v>1.7536419915590001E-3</v>
      </c>
      <c r="AI17">
        <f>'E3-residential data'!AI114</f>
        <v>1.7617881371275099E-3</v>
      </c>
    </row>
    <row r="18" spans="1:35" x14ac:dyDescent="0.35">
      <c r="A18" s="36" t="str">
        <f>'E3-residential data'!A115</f>
        <v>Wood</v>
      </c>
      <c r="B18">
        <f>'E3-residential data'!B115</f>
        <v>0</v>
      </c>
      <c r="C18">
        <f>'E3-residential data'!C115</f>
        <v>0</v>
      </c>
      <c r="D18">
        <f>'E3-residential data'!D115</f>
        <v>0</v>
      </c>
      <c r="E18">
        <f>'E3-residential data'!E115</f>
        <v>0</v>
      </c>
      <c r="F18">
        <f>'E3-residential data'!F115</f>
        <v>0</v>
      </c>
      <c r="G18">
        <f>'E3-residential data'!G115</f>
        <v>0</v>
      </c>
      <c r="H18">
        <f>'E3-residential data'!H115</f>
        <v>0</v>
      </c>
      <c r="I18">
        <f>'E3-residential data'!I115</f>
        <v>0</v>
      </c>
      <c r="J18">
        <f>'E3-residential data'!J115</f>
        <v>0</v>
      </c>
      <c r="K18">
        <f>'E3-residential data'!K115</f>
        <v>0</v>
      </c>
      <c r="L18">
        <f>'E3-residential data'!L115</f>
        <v>0</v>
      </c>
      <c r="M18">
        <f>'E3-residential data'!M115</f>
        <v>0</v>
      </c>
      <c r="N18">
        <f>'E3-residential data'!N115</f>
        <v>0</v>
      </c>
      <c r="O18">
        <f>'E3-residential data'!O115</f>
        <v>0</v>
      </c>
      <c r="P18">
        <f>'E3-residential data'!P115</f>
        <v>0</v>
      </c>
      <c r="Q18">
        <f>'E3-residential data'!Q115</f>
        <v>0</v>
      </c>
      <c r="R18">
        <f>'E3-residential data'!R115</f>
        <v>0</v>
      </c>
      <c r="S18">
        <f>'E3-residential data'!S115</f>
        <v>0</v>
      </c>
      <c r="T18">
        <f>'E3-residential data'!T115</f>
        <v>0</v>
      </c>
      <c r="U18">
        <f>'E3-residential data'!U115</f>
        <v>0</v>
      </c>
      <c r="V18">
        <f>'E3-residential data'!V115</f>
        <v>0</v>
      </c>
      <c r="W18">
        <f>'E3-residential data'!W115</f>
        <v>0</v>
      </c>
      <c r="X18">
        <f>'E3-residential data'!X115</f>
        <v>0</v>
      </c>
      <c r="Y18">
        <f>'E3-residential data'!Y115</f>
        <v>0</v>
      </c>
      <c r="Z18">
        <f>'E3-residential data'!Z115</f>
        <v>0</v>
      </c>
      <c r="AA18">
        <f>'E3-residential data'!AA115</f>
        <v>0</v>
      </c>
      <c r="AB18">
        <f>'E3-residential data'!AB115</f>
        <v>0</v>
      </c>
      <c r="AC18">
        <f>'E3-residential data'!AC115</f>
        <v>0</v>
      </c>
      <c r="AD18">
        <f>'E3-residential data'!AD115</f>
        <v>0</v>
      </c>
      <c r="AE18">
        <f>'E3-residential data'!AE115</f>
        <v>0</v>
      </c>
      <c r="AF18">
        <f>'E3-residential data'!AF115</f>
        <v>0</v>
      </c>
      <c r="AG18">
        <f>'E3-residential data'!AG115</f>
        <v>0</v>
      </c>
      <c r="AH18">
        <f>'E3-residential data'!AH115</f>
        <v>0</v>
      </c>
      <c r="AI18">
        <f>'E3-residential data'!AI115</f>
        <v>0</v>
      </c>
    </row>
    <row r="19" spans="1:35" x14ac:dyDescent="0.35">
      <c r="A19" s="36" t="str">
        <f>'E3-residential data'!A116</f>
        <v>Waste Heat</v>
      </c>
      <c r="B19">
        <f>'E3-residential data'!B116</f>
        <v>0</v>
      </c>
      <c r="C19">
        <f>'E3-residential data'!C116</f>
        <v>0</v>
      </c>
      <c r="D19">
        <f>'E3-residential data'!D116</f>
        <v>0</v>
      </c>
      <c r="E19">
        <f>'E3-residential data'!E116</f>
        <v>0</v>
      </c>
      <c r="F19">
        <f>'E3-residential data'!F116</f>
        <v>0</v>
      </c>
      <c r="G19">
        <f>'E3-residential data'!G116</f>
        <v>0</v>
      </c>
      <c r="H19">
        <f>'E3-residential data'!H116</f>
        <v>0</v>
      </c>
      <c r="I19">
        <f>'E3-residential data'!I116</f>
        <v>0</v>
      </c>
      <c r="J19">
        <f>'E3-residential data'!J116</f>
        <v>0</v>
      </c>
      <c r="K19">
        <f>'E3-residential data'!K116</f>
        <v>0</v>
      </c>
      <c r="L19">
        <f>'E3-residential data'!L116</f>
        <v>0</v>
      </c>
      <c r="M19">
        <f>'E3-residential data'!M116</f>
        <v>0</v>
      </c>
      <c r="N19">
        <f>'E3-residential data'!N116</f>
        <v>0</v>
      </c>
      <c r="O19">
        <f>'E3-residential data'!O116</f>
        <v>0</v>
      </c>
      <c r="P19">
        <f>'E3-residential data'!P116</f>
        <v>0</v>
      </c>
      <c r="Q19">
        <f>'E3-residential data'!Q116</f>
        <v>0</v>
      </c>
      <c r="R19">
        <f>'E3-residential data'!R116</f>
        <v>0</v>
      </c>
      <c r="S19">
        <f>'E3-residential data'!S116</f>
        <v>0</v>
      </c>
      <c r="T19">
        <f>'E3-residential data'!T116</f>
        <v>0</v>
      </c>
      <c r="U19">
        <f>'E3-residential data'!U116</f>
        <v>0</v>
      </c>
      <c r="V19">
        <f>'E3-residential data'!V116</f>
        <v>0</v>
      </c>
      <c r="W19">
        <f>'E3-residential data'!W116</f>
        <v>0</v>
      </c>
      <c r="X19">
        <f>'E3-residential data'!X116</f>
        <v>0</v>
      </c>
      <c r="Y19">
        <f>'E3-residential data'!Y116</f>
        <v>0</v>
      </c>
      <c r="Z19">
        <f>'E3-residential data'!Z116</f>
        <v>0</v>
      </c>
      <c r="AA19">
        <f>'E3-residential data'!AA116</f>
        <v>0</v>
      </c>
      <c r="AB19">
        <f>'E3-residential data'!AB116</f>
        <v>0</v>
      </c>
      <c r="AC19">
        <f>'E3-residential data'!AC116</f>
        <v>0</v>
      </c>
      <c r="AD19">
        <f>'E3-residential data'!AD116</f>
        <v>0</v>
      </c>
      <c r="AE19">
        <f>'E3-residential data'!AE116</f>
        <v>0</v>
      </c>
      <c r="AF19">
        <f>'E3-residential data'!AF116</f>
        <v>0</v>
      </c>
      <c r="AG19">
        <f>'E3-residential data'!AG116</f>
        <v>0</v>
      </c>
      <c r="AH19">
        <f>'E3-residential data'!AH116</f>
        <v>0</v>
      </c>
      <c r="AI19">
        <f>'E3-residential data'!AI116</f>
        <v>0</v>
      </c>
    </row>
    <row r="21" spans="1:35" x14ac:dyDescent="0.35">
      <c r="A21" s="1" t="str">
        <f>'E3-residential data'!A99</f>
        <v>Cooking</v>
      </c>
    </row>
    <row r="22" spans="1:35" x14ac:dyDescent="0.35">
      <c r="A22" s="36" t="str">
        <f>'E3-residential data'!A100</f>
        <v>Electricity</v>
      </c>
      <c r="B22">
        <f>'E3-residential data'!B100</f>
        <v>1.2519197435758999E-2</v>
      </c>
      <c r="C22">
        <f>'E3-residential data'!C100</f>
        <v>1.2593587887754699E-2</v>
      </c>
      <c r="D22">
        <f>'E3-residential data'!D100</f>
        <v>1.26897392698658E-2</v>
      </c>
      <c r="E22">
        <f>'E3-residential data'!E100</f>
        <v>1.2781677969550299E-2</v>
      </c>
      <c r="F22">
        <f>'E3-residential data'!F100</f>
        <v>1.2869677301368201E-2</v>
      </c>
      <c r="G22">
        <f>'E3-residential data'!G100</f>
        <v>1.29538382234383E-2</v>
      </c>
      <c r="H22">
        <f>'E3-residential data'!H100</f>
        <v>1.30472130682442E-2</v>
      </c>
      <c r="I22">
        <f>'E3-residential data'!I100</f>
        <v>1.31408731175348E-2</v>
      </c>
      <c r="J22">
        <f>'E3-residential data'!J100</f>
        <v>1.32337527041325E-2</v>
      </c>
      <c r="K22">
        <f>'E3-residential data'!K100</f>
        <v>1.33255144022584E-2</v>
      </c>
      <c r="L22">
        <f>'E3-residential data'!L100</f>
        <v>1.341802462095E-2</v>
      </c>
      <c r="M22">
        <f>'E3-residential data'!M100</f>
        <v>1.3508957313885701E-2</v>
      </c>
      <c r="N22">
        <f>'E3-residential data'!N100</f>
        <v>1.35943893909359E-2</v>
      </c>
      <c r="O22">
        <f>'E3-residential data'!O100</f>
        <v>1.3678603807840599E-2</v>
      </c>
      <c r="P22">
        <f>'E3-residential data'!P100</f>
        <v>1.3759869757670601E-2</v>
      </c>
      <c r="Q22">
        <f>'E3-residential data'!Q100</f>
        <v>1.3846548589206999E-2</v>
      </c>
      <c r="R22">
        <f>'E3-residential data'!R100</f>
        <v>1.39366395046156E-2</v>
      </c>
      <c r="S22">
        <f>'E3-residential data'!S100</f>
        <v>1.40199574517029E-2</v>
      </c>
      <c r="T22">
        <f>'E3-residential data'!T100</f>
        <v>1.4100722418866099E-2</v>
      </c>
      <c r="U22">
        <f>'E3-residential data'!U100</f>
        <v>1.4175884057798E-2</v>
      </c>
      <c r="V22">
        <f>'E3-residential data'!V100</f>
        <v>1.4249840268080899E-2</v>
      </c>
      <c r="W22">
        <f>'E3-residential data'!W100</f>
        <v>1.43237454840047E-2</v>
      </c>
      <c r="X22">
        <f>'E3-residential data'!X100</f>
        <v>1.4394629231795001E-2</v>
      </c>
      <c r="Y22">
        <f>'E3-residential data'!Y100</f>
        <v>1.4461641265643701E-2</v>
      </c>
      <c r="Z22">
        <f>'E3-residential data'!Z100</f>
        <v>1.4527431777140699E-2</v>
      </c>
      <c r="AA22">
        <f>'E3-residential data'!AA100</f>
        <v>1.45913147265895E-2</v>
      </c>
      <c r="AB22">
        <f>'E3-residential data'!AB100</f>
        <v>1.4653372723140899E-2</v>
      </c>
      <c r="AC22">
        <f>'E3-residential data'!AC100</f>
        <v>1.47136843798461E-2</v>
      </c>
      <c r="AD22">
        <f>'E3-residential data'!AD100</f>
        <v>1.47720178291511E-2</v>
      </c>
      <c r="AE22">
        <f>'E3-residential data'!AE100</f>
        <v>1.48280885244069E-2</v>
      </c>
      <c r="AF22">
        <f>'E3-residential data'!AF100</f>
        <v>1.48823627240779E-2</v>
      </c>
      <c r="AG22">
        <f>'E3-residential data'!AG100</f>
        <v>1.49352568098544E-2</v>
      </c>
      <c r="AH22">
        <f>'E3-residential data'!AH100</f>
        <v>1.4986715954052401E-2</v>
      </c>
      <c r="AI22">
        <f>'E3-residential data'!AI100</f>
        <v>1.5035564541198599E-2</v>
      </c>
    </row>
    <row r="23" spans="1:35" x14ac:dyDescent="0.35">
      <c r="A23" s="36" t="str">
        <f>'E3-residential data'!A101</f>
        <v>Pipeline Gas</v>
      </c>
      <c r="B23">
        <f>'E3-residential data'!B101</f>
        <v>4.7329896758464697E-2</v>
      </c>
      <c r="C23">
        <f>'E3-residential data'!C101</f>
        <v>4.7578822214137201E-2</v>
      </c>
      <c r="D23">
        <f>'E3-residential data'!D101</f>
        <v>4.7894586207771303E-2</v>
      </c>
      <c r="E23">
        <f>'E3-residential data'!E101</f>
        <v>4.8170482539523003E-2</v>
      </c>
      <c r="F23">
        <f>'E3-residential data'!F101</f>
        <v>4.8401388599529097E-2</v>
      </c>
      <c r="G23">
        <f>'E3-residential data'!G101</f>
        <v>4.8593322067754997E-2</v>
      </c>
      <c r="H23">
        <f>'E3-residential data'!H101</f>
        <v>4.8802999925051598E-2</v>
      </c>
      <c r="I23">
        <f>'E3-residential data'!I101</f>
        <v>4.9006275655157701E-2</v>
      </c>
      <c r="J23">
        <f>'E3-residential data'!J101</f>
        <v>4.9203233271564201E-2</v>
      </c>
      <c r="K23">
        <f>'E3-residential data'!K101</f>
        <v>4.9394477938551798E-2</v>
      </c>
      <c r="L23">
        <f>'E3-residential data'!L101</f>
        <v>4.9587441070112002E-2</v>
      </c>
      <c r="M23">
        <f>'E3-residential data'!M101</f>
        <v>4.9774442282241697E-2</v>
      </c>
      <c r="N23">
        <f>'E3-residential data'!N101</f>
        <v>4.9942089457276899E-2</v>
      </c>
      <c r="O23">
        <f>'E3-residential data'!O101</f>
        <v>5.01057595443795E-2</v>
      </c>
      <c r="P23">
        <f>'E3-residential data'!P101</f>
        <v>5.0259777698546997E-2</v>
      </c>
      <c r="Q23">
        <f>'E3-residential data'!Q101</f>
        <v>5.0433888222972498E-2</v>
      </c>
      <c r="R23">
        <f>'E3-residential data'!R101</f>
        <v>5.0621731182674899E-2</v>
      </c>
      <c r="S23">
        <f>'E3-residential data'!S101</f>
        <v>5.0788227612847597E-2</v>
      </c>
      <c r="T23">
        <f>'E3-residential data'!T101</f>
        <v>5.0949212830679803E-2</v>
      </c>
      <c r="U23">
        <f>'E3-residential data'!U101</f>
        <v>5.1095127412598501E-2</v>
      </c>
      <c r="V23">
        <f>'E3-residential data'!V101</f>
        <v>5.1242661328382198E-2</v>
      </c>
      <c r="W23">
        <f>'E3-residential data'!W101</f>
        <v>5.1397145838812199E-2</v>
      </c>
      <c r="X23">
        <f>'E3-residential data'!X101</f>
        <v>5.1549201222321303E-2</v>
      </c>
      <c r="Y23">
        <f>'E3-residential data'!Y101</f>
        <v>5.1696603517664801E-2</v>
      </c>
      <c r="Z23">
        <f>'E3-residential data'!Z101</f>
        <v>5.1849159418125103E-2</v>
      </c>
      <c r="AA23">
        <f>'E3-residential data'!AA101</f>
        <v>5.2004446483637903E-2</v>
      </c>
      <c r="AB23">
        <f>'E3-residential data'!AB101</f>
        <v>5.21623537551658E-2</v>
      </c>
      <c r="AC23">
        <f>'E3-residential data'!AC101</f>
        <v>5.2322414177102802E-2</v>
      </c>
      <c r="AD23">
        <f>'E3-residential data'!AD101</f>
        <v>5.24828373350055E-2</v>
      </c>
      <c r="AE23">
        <f>'E3-residential data'!AE101</f>
        <v>5.26414696059418E-2</v>
      </c>
      <c r="AF23">
        <f>'E3-residential data'!AF101</f>
        <v>5.2798804493051903E-2</v>
      </c>
      <c r="AG23">
        <f>'E3-residential data'!AG101</f>
        <v>5.2955193240932702E-2</v>
      </c>
      <c r="AH23">
        <f>'E3-residential data'!AH101</f>
        <v>5.3109457792817297E-2</v>
      </c>
      <c r="AI23">
        <f>'E3-residential data'!AI101</f>
        <v>5.32566017160854E-2</v>
      </c>
    </row>
    <row r="24" spans="1:35" x14ac:dyDescent="0.35">
      <c r="A24" s="36" t="str">
        <f>'E3-residential data'!A102</f>
        <v>Fuel Oil</v>
      </c>
      <c r="B24">
        <f>'E3-residential data'!B102</f>
        <v>0</v>
      </c>
      <c r="C24">
        <f>'E3-residential data'!C102</f>
        <v>0</v>
      </c>
      <c r="D24">
        <f>'E3-residential data'!D102</f>
        <v>0</v>
      </c>
      <c r="E24">
        <f>'E3-residential data'!E102</f>
        <v>0</v>
      </c>
      <c r="F24">
        <f>'E3-residential data'!F102</f>
        <v>0</v>
      </c>
      <c r="G24">
        <f>'E3-residential data'!G102</f>
        <v>0</v>
      </c>
      <c r="H24">
        <f>'E3-residential data'!H102</f>
        <v>0</v>
      </c>
      <c r="I24">
        <f>'E3-residential data'!I102</f>
        <v>0</v>
      </c>
      <c r="J24">
        <f>'E3-residential data'!J102</f>
        <v>0</v>
      </c>
      <c r="K24">
        <f>'E3-residential data'!K102</f>
        <v>0</v>
      </c>
      <c r="L24">
        <f>'E3-residential data'!L102</f>
        <v>0</v>
      </c>
      <c r="M24">
        <f>'E3-residential data'!M102</f>
        <v>0</v>
      </c>
      <c r="N24">
        <f>'E3-residential data'!N102</f>
        <v>0</v>
      </c>
      <c r="O24">
        <f>'E3-residential data'!O102</f>
        <v>0</v>
      </c>
      <c r="P24">
        <f>'E3-residential data'!P102</f>
        <v>0</v>
      </c>
      <c r="Q24">
        <f>'E3-residential data'!Q102</f>
        <v>0</v>
      </c>
      <c r="R24">
        <f>'E3-residential data'!R102</f>
        <v>0</v>
      </c>
      <c r="S24">
        <f>'E3-residential data'!S102</f>
        <v>0</v>
      </c>
      <c r="T24">
        <f>'E3-residential data'!T102</f>
        <v>0</v>
      </c>
      <c r="U24">
        <f>'E3-residential data'!U102</f>
        <v>0</v>
      </c>
      <c r="V24">
        <f>'E3-residential data'!V102</f>
        <v>0</v>
      </c>
      <c r="W24">
        <f>'E3-residential data'!W102</f>
        <v>0</v>
      </c>
      <c r="X24">
        <f>'E3-residential data'!X102</f>
        <v>0</v>
      </c>
      <c r="Y24">
        <f>'E3-residential data'!Y102</f>
        <v>0</v>
      </c>
      <c r="Z24">
        <f>'E3-residential data'!Z102</f>
        <v>0</v>
      </c>
      <c r="AA24">
        <f>'E3-residential data'!AA102</f>
        <v>0</v>
      </c>
      <c r="AB24">
        <f>'E3-residential data'!AB102</f>
        <v>0</v>
      </c>
      <c r="AC24">
        <f>'E3-residential data'!AC102</f>
        <v>0</v>
      </c>
      <c r="AD24">
        <f>'E3-residential data'!AD102</f>
        <v>0</v>
      </c>
      <c r="AE24">
        <f>'E3-residential data'!AE102</f>
        <v>0</v>
      </c>
      <c r="AF24">
        <f>'E3-residential data'!AF102</f>
        <v>0</v>
      </c>
      <c r="AG24">
        <f>'E3-residential data'!AG102</f>
        <v>0</v>
      </c>
      <c r="AH24">
        <f>'E3-residential data'!AH102</f>
        <v>0</v>
      </c>
      <c r="AI24">
        <f>'E3-residential data'!AI102</f>
        <v>0</v>
      </c>
    </row>
    <row r="25" spans="1:35" x14ac:dyDescent="0.35">
      <c r="A25" s="36" t="str">
        <f>'E3-residential data'!A103</f>
        <v>LPG</v>
      </c>
      <c r="B25">
        <f>'E3-residential data'!B103</f>
        <v>8.2227968358658803E-4</v>
      </c>
      <c r="C25">
        <f>'E3-residential data'!C103</f>
        <v>8.2590961495706498E-4</v>
      </c>
      <c r="D25">
        <f>'E3-residential data'!D103</f>
        <v>8.3062186509081E-4</v>
      </c>
      <c r="E25">
        <f>'E3-residential data'!E103</f>
        <v>8.3512432537642504E-4</v>
      </c>
      <c r="F25">
        <f>'E3-residential data'!F103</f>
        <v>8.3943118962511495E-4</v>
      </c>
      <c r="G25">
        <f>'E3-residential data'!G103</f>
        <v>8.4354813224226299E-4</v>
      </c>
      <c r="H25">
        <f>'E3-residential data'!H103</f>
        <v>8.4812276412271897E-4</v>
      </c>
      <c r="I25">
        <f>'E3-residential data'!I103</f>
        <v>8.5271150968839905E-4</v>
      </c>
      <c r="J25">
        <f>'E3-residential data'!J103</f>
        <v>8.57261798760147E-4</v>
      </c>
      <c r="K25">
        <f>'E3-residential data'!K103</f>
        <v>8.6175673704274496E-4</v>
      </c>
      <c r="L25">
        <f>'E3-residential data'!L103</f>
        <v>8.6628872586484598E-4</v>
      </c>
      <c r="M25">
        <f>'E3-residential data'!M103</f>
        <v>8.7074187786802401E-4</v>
      </c>
      <c r="N25">
        <f>'E3-residential data'!N103</f>
        <v>8.7490256950071795E-4</v>
      </c>
      <c r="O25">
        <f>'E3-residential data'!O103</f>
        <v>8.7900502949427495E-4</v>
      </c>
      <c r="P25">
        <f>'E3-residential data'!P103</f>
        <v>8.8292047062426898E-4</v>
      </c>
      <c r="Q25">
        <f>'E3-residential data'!Q103</f>
        <v>8.8715823938631002E-4</v>
      </c>
      <c r="R25">
        <f>'E3-residential data'!R103</f>
        <v>8.9156533568821505E-4</v>
      </c>
      <c r="S25">
        <f>'E3-residential data'!S103</f>
        <v>8.9563359014235204E-4</v>
      </c>
      <c r="T25">
        <f>'E3-residential data'!T103</f>
        <v>8.9957550196583295E-4</v>
      </c>
      <c r="U25">
        <f>'E3-residential data'!U103</f>
        <v>9.0321150599875495E-4</v>
      </c>
      <c r="V25">
        <f>'E3-residential data'!V103</f>
        <v>9.0680699240900796E-4</v>
      </c>
      <c r="W25">
        <f>'E3-residential data'!W103</f>
        <v>9.1040381794428701E-4</v>
      </c>
      <c r="X25">
        <f>'E3-residential data'!X103</f>
        <v>9.1385293906116698E-4</v>
      </c>
      <c r="Y25">
        <f>'E3-residential data'!Y103</f>
        <v>9.1711116303408002E-4</v>
      </c>
      <c r="Z25">
        <f>'E3-residential data'!Z103</f>
        <v>9.2030783523157995E-4</v>
      </c>
      <c r="AA25">
        <f>'E3-residential data'!AA103</f>
        <v>9.2341003393667698E-4</v>
      </c>
      <c r="AB25">
        <f>'E3-residential data'!AB103</f>
        <v>9.2641792172377198E-4</v>
      </c>
      <c r="AC25">
        <f>'E3-residential data'!AC103</f>
        <v>9.2933822923888605E-4</v>
      </c>
      <c r="AD25">
        <f>'E3-residential data'!AD103</f>
        <v>9.3215889263736701E-4</v>
      </c>
      <c r="AE25">
        <f>'E3-residential data'!AE103</f>
        <v>9.3486531221262696E-4</v>
      </c>
      <c r="AF25">
        <f>'E3-residential data'!AF103</f>
        <v>9.3748347004872197E-4</v>
      </c>
      <c r="AG25">
        <f>'E3-residential data'!AG103</f>
        <v>9.4003047313201903E-4</v>
      </c>
      <c r="AH25">
        <f>'E3-residential data'!AH103</f>
        <v>9.4250218929471804E-4</v>
      </c>
      <c r="AI25">
        <f>'E3-residential data'!AI103</f>
        <v>9.4483994797728505E-4</v>
      </c>
    </row>
    <row r="26" spans="1:35" x14ac:dyDescent="0.35">
      <c r="A26" s="36" t="str">
        <f>'E3-residential data'!A104</f>
        <v>Kerosene</v>
      </c>
      <c r="B26">
        <f>'E3-residential data'!B104</f>
        <v>0</v>
      </c>
      <c r="C26">
        <f>'E3-residential data'!C104</f>
        <v>0</v>
      </c>
      <c r="D26">
        <f>'E3-residential data'!D104</f>
        <v>0</v>
      </c>
      <c r="E26">
        <f>'E3-residential data'!E104</f>
        <v>0</v>
      </c>
      <c r="F26">
        <f>'E3-residential data'!F104</f>
        <v>0</v>
      </c>
      <c r="G26">
        <f>'E3-residential data'!G104</f>
        <v>0</v>
      </c>
      <c r="H26">
        <f>'E3-residential data'!H104</f>
        <v>0</v>
      </c>
      <c r="I26">
        <f>'E3-residential data'!I104</f>
        <v>0</v>
      </c>
      <c r="J26">
        <f>'E3-residential data'!J104</f>
        <v>0</v>
      </c>
      <c r="K26">
        <f>'E3-residential data'!K104</f>
        <v>0</v>
      </c>
      <c r="L26">
        <f>'E3-residential data'!L104</f>
        <v>0</v>
      </c>
      <c r="M26">
        <f>'E3-residential data'!M104</f>
        <v>0</v>
      </c>
      <c r="N26">
        <f>'E3-residential data'!N104</f>
        <v>0</v>
      </c>
      <c r="O26">
        <f>'E3-residential data'!O104</f>
        <v>0</v>
      </c>
      <c r="P26">
        <f>'E3-residential data'!P104</f>
        <v>0</v>
      </c>
      <c r="Q26">
        <f>'E3-residential data'!Q104</f>
        <v>0</v>
      </c>
      <c r="R26">
        <f>'E3-residential data'!R104</f>
        <v>0</v>
      </c>
      <c r="S26">
        <f>'E3-residential data'!S104</f>
        <v>0</v>
      </c>
      <c r="T26">
        <f>'E3-residential data'!T104</f>
        <v>0</v>
      </c>
      <c r="U26">
        <f>'E3-residential data'!U104</f>
        <v>0</v>
      </c>
      <c r="V26">
        <f>'E3-residential data'!V104</f>
        <v>0</v>
      </c>
      <c r="W26">
        <f>'E3-residential data'!W104</f>
        <v>0</v>
      </c>
      <c r="X26">
        <f>'E3-residential data'!X104</f>
        <v>0</v>
      </c>
      <c r="Y26">
        <f>'E3-residential data'!Y104</f>
        <v>0</v>
      </c>
      <c r="Z26">
        <f>'E3-residential data'!Z104</f>
        <v>0</v>
      </c>
      <c r="AA26">
        <f>'E3-residential data'!AA104</f>
        <v>0</v>
      </c>
      <c r="AB26">
        <f>'E3-residential data'!AB104</f>
        <v>0</v>
      </c>
      <c r="AC26">
        <f>'E3-residential data'!AC104</f>
        <v>0</v>
      </c>
      <c r="AD26">
        <f>'E3-residential data'!AD104</f>
        <v>0</v>
      </c>
      <c r="AE26">
        <f>'E3-residential data'!AE104</f>
        <v>0</v>
      </c>
      <c r="AF26">
        <f>'E3-residential data'!AF104</f>
        <v>0</v>
      </c>
      <c r="AG26">
        <f>'E3-residential data'!AG104</f>
        <v>0</v>
      </c>
      <c r="AH26">
        <f>'E3-residential data'!AH104</f>
        <v>0</v>
      </c>
      <c r="AI26">
        <f>'E3-residential data'!AI104</f>
        <v>0</v>
      </c>
    </row>
    <row r="27" spans="1:35" x14ac:dyDescent="0.35">
      <c r="A27" s="36" t="str">
        <f>'E3-residential data'!A105</f>
        <v>Wood</v>
      </c>
      <c r="B27">
        <f>'E3-residential data'!B105</f>
        <v>0</v>
      </c>
      <c r="C27">
        <f>'E3-residential data'!C105</f>
        <v>0</v>
      </c>
      <c r="D27">
        <f>'E3-residential data'!D105</f>
        <v>0</v>
      </c>
      <c r="E27">
        <f>'E3-residential data'!E105</f>
        <v>0</v>
      </c>
      <c r="F27">
        <f>'E3-residential data'!F105</f>
        <v>0</v>
      </c>
      <c r="G27">
        <f>'E3-residential data'!G105</f>
        <v>0</v>
      </c>
      <c r="H27">
        <f>'E3-residential data'!H105</f>
        <v>0</v>
      </c>
      <c r="I27">
        <f>'E3-residential data'!I105</f>
        <v>0</v>
      </c>
      <c r="J27">
        <f>'E3-residential data'!J105</f>
        <v>0</v>
      </c>
      <c r="K27">
        <f>'E3-residential data'!K105</f>
        <v>0</v>
      </c>
      <c r="L27">
        <f>'E3-residential data'!L105</f>
        <v>0</v>
      </c>
      <c r="M27">
        <f>'E3-residential data'!M105</f>
        <v>0</v>
      </c>
      <c r="N27">
        <f>'E3-residential data'!N105</f>
        <v>0</v>
      </c>
      <c r="O27">
        <f>'E3-residential data'!O105</f>
        <v>0</v>
      </c>
      <c r="P27">
        <f>'E3-residential data'!P105</f>
        <v>0</v>
      </c>
      <c r="Q27">
        <f>'E3-residential data'!Q105</f>
        <v>0</v>
      </c>
      <c r="R27">
        <f>'E3-residential data'!R105</f>
        <v>0</v>
      </c>
      <c r="S27">
        <f>'E3-residential data'!S105</f>
        <v>0</v>
      </c>
      <c r="T27">
        <f>'E3-residential data'!T105</f>
        <v>0</v>
      </c>
      <c r="U27">
        <f>'E3-residential data'!U105</f>
        <v>0</v>
      </c>
      <c r="V27">
        <f>'E3-residential data'!V105</f>
        <v>0</v>
      </c>
      <c r="W27">
        <f>'E3-residential data'!W105</f>
        <v>0</v>
      </c>
      <c r="X27">
        <f>'E3-residential data'!X105</f>
        <v>0</v>
      </c>
      <c r="Y27">
        <f>'E3-residential data'!Y105</f>
        <v>0</v>
      </c>
      <c r="Z27">
        <f>'E3-residential data'!Z105</f>
        <v>0</v>
      </c>
      <c r="AA27">
        <f>'E3-residential data'!AA105</f>
        <v>0</v>
      </c>
      <c r="AB27">
        <f>'E3-residential data'!AB105</f>
        <v>0</v>
      </c>
      <c r="AC27">
        <f>'E3-residential data'!AC105</f>
        <v>0</v>
      </c>
      <c r="AD27">
        <f>'E3-residential data'!AD105</f>
        <v>0</v>
      </c>
      <c r="AE27">
        <f>'E3-residential data'!AE105</f>
        <v>0</v>
      </c>
      <c r="AF27">
        <f>'E3-residential data'!AF105</f>
        <v>0</v>
      </c>
      <c r="AG27">
        <f>'E3-residential data'!AG105</f>
        <v>0</v>
      </c>
      <c r="AH27">
        <f>'E3-residential data'!AH105</f>
        <v>0</v>
      </c>
      <c r="AI27">
        <f>'E3-residential data'!AI105</f>
        <v>0</v>
      </c>
    </row>
    <row r="28" spans="1:35" x14ac:dyDescent="0.35">
      <c r="A28" s="36" t="str">
        <f>'E3-residential data'!A106</f>
        <v>Waste Heat</v>
      </c>
      <c r="B28">
        <f>'E3-residential data'!B106</f>
        <v>0</v>
      </c>
      <c r="C28">
        <f>'E3-residential data'!C106</f>
        <v>0</v>
      </c>
      <c r="D28">
        <f>'E3-residential data'!D106</f>
        <v>0</v>
      </c>
      <c r="E28">
        <f>'E3-residential data'!E106</f>
        <v>0</v>
      </c>
      <c r="F28">
        <f>'E3-residential data'!F106</f>
        <v>0</v>
      </c>
      <c r="G28">
        <f>'E3-residential data'!G106</f>
        <v>0</v>
      </c>
      <c r="H28">
        <f>'E3-residential data'!H106</f>
        <v>0</v>
      </c>
      <c r="I28">
        <f>'E3-residential data'!I106</f>
        <v>0</v>
      </c>
      <c r="J28">
        <f>'E3-residential data'!J106</f>
        <v>0</v>
      </c>
      <c r="K28">
        <f>'E3-residential data'!K106</f>
        <v>0</v>
      </c>
      <c r="L28">
        <f>'E3-residential data'!L106</f>
        <v>0</v>
      </c>
      <c r="M28">
        <f>'E3-residential data'!M106</f>
        <v>0</v>
      </c>
      <c r="N28">
        <f>'E3-residential data'!N106</f>
        <v>0</v>
      </c>
      <c r="O28">
        <f>'E3-residential data'!O106</f>
        <v>0</v>
      </c>
      <c r="P28">
        <f>'E3-residential data'!P106</f>
        <v>0</v>
      </c>
      <c r="Q28">
        <f>'E3-residential data'!Q106</f>
        <v>0</v>
      </c>
      <c r="R28">
        <f>'E3-residential data'!R106</f>
        <v>0</v>
      </c>
      <c r="S28">
        <f>'E3-residential data'!S106</f>
        <v>0</v>
      </c>
      <c r="T28">
        <f>'E3-residential data'!T106</f>
        <v>0</v>
      </c>
      <c r="U28">
        <f>'E3-residential data'!U106</f>
        <v>0</v>
      </c>
      <c r="V28">
        <f>'E3-residential data'!V106</f>
        <v>0</v>
      </c>
      <c r="W28">
        <f>'E3-residential data'!W106</f>
        <v>0</v>
      </c>
      <c r="X28">
        <f>'E3-residential data'!X106</f>
        <v>0</v>
      </c>
      <c r="Y28">
        <f>'E3-residential data'!Y106</f>
        <v>0</v>
      </c>
      <c r="Z28">
        <f>'E3-residential data'!Z106</f>
        <v>0</v>
      </c>
      <c r="AA28">
        <f>'E3-residential data'!AA106</f>
        <v>0</v>
      </c>
      <c r="AB28">
        <f>'E3-residential data'!AB106</f>
        <v>0</v>
      </c>
      <c r="AC28">
        <f>'E3-residential data'!AC106</f>
        <v>0</v>
      </c>
      <c r="AD28">
        <f>'E3-residential data'!AD106</f>
        <v>0</v>
      </c>
      <c r="AE28">
        <f>'E3-residential data'!AE106</f>
        <v>0</v>
      </c>
      <c r="AF28">
        <f>'E3-residential data'!AF106</f>
        <v>0</v>
      </c>
      <c r="AG28">
        <f>'E3-residential data'!AG106</f>
        <v>0</v>
      </c>
      <c r="AH28">
        <f>'E3-residential data'!AH106</f>
        <v>0</v>
      </c>
      <c r="AI28">
        <f>'E3-residential data'!AI106</f>
        <v>0</v>
      </c>
    </row>
    <row r="30" spans="1:35" x14ac:dyDescent="0.35">
      <c r="A30" s="1" t="str">
        <f>'E3-residential data'!A59</f>
        <v>Clothes drying</v>
      </c>
    </row>
    <row r="31" spans="1:35" x14ac:dyDescent="0.35">
      <c r="A31" s="36" t="str">
        <f>'E3-residential data'!A60</f>
        <v>Electricity</v>
      </c>
      <c r="B31">
        <f>'E3-residential data'!B60</f>
        <v>2.0279963912370299E-2</v>
      </c>
      <c r="C31">
        <f>'E3-residential data'!C60</f>
        <v>2.03299533870639E-2</v>
      </c>
      <c r="D31">
        <f>'E3-residential data'!D60</f>
        <v>2.0408132145226101E-2</v>
      </c>
      <c r="E31">
        <f>'E3-residential data'!E60</f>
        <v>2.0472198272199298E-2</v>
      </c>
      <c r="F31">
        <f>'E3-residential data'!F60</f>
        <v>2.0520053797200899E-2</v>
      </c>
      <c r="G31">
        <f>'E3-residential data'!G60</f>
        <v>2.0548654365488399E-2</v>
      </c>
      <c r="H31">
        <f>'E3-residential data'!H60</f>
        <v>2.05734032579852E-2</v>
      </c>
      <c r="I31">
        <f>'E3-residential data'!I60</f>
        <v>2.0576058826682401E-2</v>
      </c>
      <c r="J31">
        <f>'E3-residential data'!J60</f>
        <v>2.0550151231281899E-2</v>
      </c>
      <c r="K31">
        <f>'E3-residential data'!K60</f>
        <v>2.0490957791808501E-2</v>
      </c>
      <c r="L31">
        <f>'E3-residential data'!L60</f>
        <v>2.0398354062172601E-2</v>
      </c>
      <c r="M31">
        <f>'E3-residential data'!M60</f>
        <v>2.02692024331627E-2</v>
      </c>
      <c r="N31">
        <f>'E3-residential data'!N60</f>
        <v>2.01016139813129E-2</v>
      </c>
      <c r="O31">
        <f>'E3-residential data'!O60</f>
        <v>1.9906333608018901E-2</v>
      </c>
      <c r="P31">
        <f>'E3-residential data'!P60</f>
        <v>1.9688113006713099E-2</v>
      </c>
      <c r="Q31">
        <f>'E3-residential data'!Q60</f>
        <v>1.9463479238629199E-2</v>
      </c>
      <c r="R31">
        <f>'E3-residential data'!R60</f>
        <v>1.9236690003573802E-2</v>
      </c>
      <c r="S31">
        <f>'E3-residential data'!S60</f>
        <v>1.90019980662012E-2</v>
      </c>
      <c r="T31">
        <f>'E3-residential data'!T60</f>
        <v>1.8768570078413701E-2</v>
      </c>
      <c r="U31">
        <f>'E3-residential data'!U60</f>
        <v>1.8536643941241601E-2</v>
      </c>
      <c r="V31">
        <f>'E3-residential data'!V60</f>
        <v>1.83138573076819E-2</v>
      </c>
      <c r="W31">
        <f>'E3-residential data'!W60</f>
        <v>1.8103882448791599E-2</v>
      </c>
      <c r="X31">
        <f>'E3-residential data'!X60</f>
        <v>1.7905519667686901E-2</v>
      </c>
      <c r="Y31">
        <f>'E3-residential data'!Y60</f>
        <v>1.7719714037623499E-2</v>
      </c>
      <c r="Z31">
        <f>'E3-residential data'!Z60</f>
        <v>1.7550879309683898E-2</v>
      </c>
      <c r="AA31">
        <f>'E3-residential data'!AA60</f>
        <v>1.7399535675323E-2</v>
      </c>
      <c r="AB31">
        <f>'E3-residential data'!AB60</f>
        <v>1.7266689467403801E-2</v>
      </c>
      <c r="AC31">
        <f>'E3-residential data'!AC60</f>
        <v>1.7152927212863399E-2</v>
      </c>
      <c r="AD31">
        <f>'E3-residential data'!AD60</f>
        <v>1.7057994634141802E-2</v>
      </c>
      <c r="AE31">
        <f>'E3-residential data'!AE60</f>
        <v>1.6981147939291799E-2</v>
      </c>
      <c r="AF31">
        <f>'E3-residential data'!AF60</f>
        <v>1.6922027385345699E-2</v>
      </c>
      <c r="AG31">
        <f>'E3-residential data'!AG60</f>
        <v>1.6879811975136199E-2</v>
      </c>
      <c r="AH31">
        <f>'E3-residential data'!AH60</f>
        <v>1.6852874668012299E-2</v>
      </c>
      <c r="AI31">
        <f>'E3-residential data'!AI60</f>
        <v>1.6838138618732498E-2</v>
      </c>
    </row>
    <row r="32" spans="1:35" x14ac:dyDescent="0.35">
      <c r="A32" s="36" t="str">
        <f>'E3-residential data'!A61</f>
        <v>Pipeline Gas</v>
      </c>
      <c r="B32">
        <f>'E3-residential data'!B61</f>
        <v>2.9061319171356199E-2</v>
      </c>
      <c r="C32">
        <f>'E3-residential data'!C61</f>
        <v>2.91109517935879E-2</v>
      </c>
      <c r="D32">
        <f>'E3-residential data'!D61</f>
        <v>2.9194268667804699E-2</v>
      </c>
      <c r="E32">
        <f>'E3-residential data'!E61</f>
        <v>2.9245097314813701E-2</v>
      </c>
      <c r="F32">
        <f>'E3-residential data'!F61</f>
        <v>2.9259055315459699E-2</v>
      </c>
      <c r="G32">
        <f>'E3-residential data'!G61</f>
        <v>2.9243489453069101E-2</v>
      </c>
      <c r="H32">
        <f>'E3-residential data'!H61</f>
        <v>2.9236927488786701E-2</v>
      </c>
      <c r="I32">
        <f>'E3-residential data'!I61</f>
        <v>2.9229822360291799E-2</v>
      </c>
      <c r="J32">
        <f>'E3-residential data'!J61</f>
        <v>2.9224735185632799E-2</v>
      </c>
      <c r="K32">
        <f>'E3-residential data'!K61</f>
        <v>2.9223366428916701E-2</v>
      </c>
      <c r="L32">
        <f>'E3-residential data'!L61</f>
        <v>2.9230665396728299E-2</v>
      </c>
      <c r="M32">
        <f>'E3-residential data'!M61</f>
        <v>2.9242456973898798E-2</v>
      </c>
      <c r="N32">
        <f>'E3-residential data'!N61</f>
        <v>2.9251061235220401E-2</v>
      </c>
      <c r="O32">
        <f>'E3-residential data'!O61</f>
        <v>2.92651290110655E-2</v>
      </c>
      <c r="P32">
        <f>'E3-residential data'!P61</f>
        <v>2.9281231672067101E-2</v>
      </c>
      <c r="Q32">
        <f>'E3-residential data'!Q61</f>
        <v>2.93161397126162E-2</v>
      </c>
      <c r="R32">
        <f>'E3-residential data'!R61</f>
        <v>2.9366254284327299E-2</v>
      </c>
      <c r="S32">
        <f>'E3-residential data'!S61</f>
        <v>2.9411286637943599E-2</v>
      </c>
      <c r="T32">
        <f>'E3-residential data'!T61</f>
        <v>2.94603508446812E-2</v>
      </c>
      <c r="U32">
        <f>'E3-residential data'!U61</f>
        <v>2.9507819770353699E-2</v>
      </c>
      <c r="V32">
        <f>'E3-residential data'!V61</f>
        <v>2.9562799256497099E-2</v>
      </c>
      <c r="W32">
        <f>'E3-residential data'!W61</f>
        <v>2.9627725743318199E-2</v>
      </c>
      <c r="X32">
        <f>'E3-residential data'!X61</f>
        <v>2.9696238561196301E-2</v>
      </c>
      <c r="Y32">
        <f>'E3-residential data'!Y61</f>
        <v>2.97660197978231E-2</v>
      </c>
      <c r="Z32">
        <f>'E3-residential data'!Z61</f>
        <v>2.98414961016218E-2</v>
      </c>
      <c r="AA32">
        <f>'E3-residential data'!AA61</f>
        <v>2.99201227297963E-2</v>
      </c>
      <c r="AB32">
        <f>'E3-residential data'!AB61</f>
        <v>3.0000855675416601E-2</v>
      </c>
      <c r="AC32">
        <f>'E3-residential data'!AC61</f>
        <v>3.0082630354602E-2</v>
      </c>
      <c r="AD32">
        <f>'E3-residential data'!AD61</f>
        <v>3.0163858292922299E-2</v>
      </c>
      <c r="AE32">
        <f>'E3-residential data'!AE61</f>
        <v>3.0242990637898301E-2</v>
      </c>
      <c r="AF32">
        <f>'E3-residential data'!AF61</f>
        <v>3.0320170653406801E-2</v>
      </c>
      <c r="AG32">
        <f>'E3-residential data'!AG61</f>
        <v>3.0395650220882E-2</v>
      </c>
      <c r="AH32">
        <f>'E3-residential data'!AH61</f>
        <v>3.0468847539224402E-2</v>
      </c>
      <c r="AI32">
        <f>'E3-residential data'!AI61</f>
        <v>3.0537018435131399E-2</v>
      </c>
    </row>
    <row r="33" spans="1:35" x14ac:dyDescent="0.35">
      <c r="A33" s="36" t="str">
        <f>'E3-residential data'!A62</f>
        <v>Fuel Oil</v>
      </c>
      <c r="B33">
        <f>'E3-residential data'!B62</f>
        <v>0</v>
      </c>
      <c r="C33">
        <f>'E3-residential data'!C62</f>
        <v>0</v>
      </c>
      <c r="D33">
        <f>'E3-residential data'!D62</f>
        <v>0</v>
      </c>
      <c r="E33">
        <f>'E3-residential data'!E62</f>
        <v>0</v>
      </c>
      <c r="F33">
        <f>'E3-residential data'!F62</f>
        <v>0</v>
      </c>
      <c r="G33">
        <f>'E3-residential data'!G62</f>
        <v>0</v>
      </c>
      <c r="H33">
        <f>'E3-residential data'!H62</f>
        <v>0</v>
      </c>
      <c r="I33">
        <f>'E3-residential data'!I62</f>
        <v>0</v>
      </c>
      <c r="J33">
        <f>'E3-residential data'!J62</f>
        <v>0</v>
      </c>
      <c r="K33">
        <f>'E3-residential data'!K62</f>
        <v>0</v>
      </c>
      <c r="L33">
        <f>'E3-residential data'!L62</f>
        <v>0</v>
      </c>
      <c r="M33">
        <f>'E3-residential data'!M62</f>
        <v>0</v>
      </c>
      <c r="N33">
        <f>'E3-residential data'!N62</f>
        <v>0</v>
      </c>
      <c r="O33">
        <f>'E3-residential data'!O62</f>
        <v>0</v>
      </c>
      <c r="P33">
        <f>'E3-residential data'!P62</f>
        <v>0</v>
      </c>
      <c r="Q33">
        <f>'E3-residential data'!Q62</f>
        <v>0</v>
      </c>
      <c r="R33">
        <f>'E3-residential data'!R62</f>
        <v>0</v>
      </c>
      <c r="S33">
        <f>'E3-residential data'!S62</f>
        <v>0</v>
      </c>
      <c r="T33">
        <f>'E3-residential data'!T62</f>
        <v>0</v>
      </c>
      <c r="U33">
        <f>'E3-residential data'!U62</f>
        <v>0</v>
      </c>
      <c r="V33">
        <f>'E3-residential data'!V62</f>
        <v>0</v>
      </c>
      <c r="W33">
        <f>'E3-residential data'!W62</f>
        <v>0</v>
      </c>
      <c r="X33">
        <f>'E3-residential data'!X62</f>
        <v>0</v>
      </c>
      <c r="Y33">
        <f>'E3-residential data'!Y62</f>
        <v>0</v>
      </c>
      <c r="Z33">
        <f>'E3-residential data'!Z62</f>
        <v>0</v>
      </c>
      <c r="AA33">
        <f>'E3-residential data'!AA62</f>
        <v>0</v>
      </c>
      <c r="AB33">
        <f>'E3-residential data'!AB62</f>
        <v>0</v>
      </c>
      <c r="AC33">
        <f>'E3-residential data'!AC62</f>
        <v>0</v>
      </c>
      <c r="AD33">
        <f>'E3-residential data'!AD62</f>
        <v>0</v>
      </c>
      <c r="AE33">
        <f>'E3-residential data'!AE62</f>
        <v>0</v>
      </c>
      <c r="AF33">
        <f>'E3-residential data'!AF62</f>
        <v>0</v>
      </c>
      <c r="AG33">
        <f>'E3-residential data'!AG62</f>
        <v>0</v>
      </c>
      <c r="AH33">
        <f>'E3-residential data'!AH62</f>
        <v>0</v>
      </c>
      <c r="AI33">
        <f>'E3-residential data'!AI62</f>
        <v>0</v>
      </c>
    </row>
    <row r="34" spans="1:35" x14ac:dyDescent="0.35">
      <c r="A34" s="36" t="str">
        <f>'E3-residential data'!A63</f>
        <v>LPG</v>
      </c>
      <c r="B34">
        <f>'E3-residential data'!B63</f>
        <v>0</v>
      </c>
      <c r="C34">
        <f>'E3-residential data'!C63</f>
        <v>0</v>
      </c>
      <c r="D34">
        <f>'E3-residential data'!D63</f>
        <v>0</v>
      </c>
      <c r="E34">
        <f>'E3-residential data'!E63</f>
        <v>0</v>
      </c>
      <c r="F34">
        <f>'E3-residential data'!F63</f>
        <v>0</v>
      </c>
      <c r="G34">
        <f>'E3-residential data'!G63</f>
        <v>0</v>
      </c>
      <c r="H34">
        <f>'E3-residential data'!H63</f>
        <v>0</v>
      </c>
      <c r="I34">
        <f>'E3-residential data'!I63</f>
        <v>0</v>
      </c>
      <c r="J34">
        <f>'E3-residential data'!J63</f>
        <v>0</v>
      </c>
      <c r="K34">
        <f>'E3-residential data'!K63</f>
        <v>0</v>
      </c>
      <c r="L34">
        <f>'E3-residential data'!L63</f>
        <v>0</v>
      </c>
      <c r="M34">
        <f>'E3-residential data'!M63</f>
        <v>0</v>
      </c>
      <c r="N34">
        <f>'E3-residential data'!N63</f>
        <v>0</v>
      </c>
      <c r="O34">
        <f>'E3-residential data'!O63</f>
        <v>0</v>
      </c>
      <c r="P34">
        <f>'E3-residential data'!P63</f>
        <v>0</v>
      </c>
      <c r="Q34">
        <f>'E3-residential data'!Q63</f>
        <v>0</v>
      </c>
      <c r="R34">
        <f>'E3-residential data'!R63</f>
        <v>0</v>
      </c>
      <c r="S34">
        <f>'E3-residential data'!S63</f>
        <v>0</v>
      </c>
      <c r="T34">
        <f>'E3-residential data'!T63</f>
        <v>0</v>
      </c>
      <c r="U34">
        <f>'E3-residential data'!U63</f>
        <v>0</v>
      </c>
      <c r="V34">
        <f>'E3-residential data'!V63</f>
        <v>0</v>
      </c>
      <c r="W34">
        <f>'E3-residential data'!W63</f>
        <v>0</v>
      </c>
      <c r="X34">
        <f>'E3-residential data'!X63</f>
        <v>0</v>
      </c>
      <c r="Y34">
        <f>'E3-residential data'!Y63</f>
        <v>0</v>
      </c>
      <c r="Z34">
        <f>'E3-residential data'!Z63</f>
        <v>0</v>
      </c>
      <c r="AA34">
        <f>'E3-residential data'!AA63</f>
        <v>0</v>
      </c>
      <c r="AB34">
        <f>'E3-residential data'!AB63</f>
        <v>0</v>
      </c>
      <c r="AC34">
        <f>'E3-residential data'!AC63</f>
        <v>0</v>
      </c>
      <c r="AD34">
        <f>'E3-residential data'!AD63</f>
        <v>0</v>
      </c>
      <c r="AE34">
        <f>'E3-residential data'!AE63</f>
        <v>0</v>
      </c>
      <c r="AF34">
        <f>'E3-residential data'!AF63</f>
        <v>0</v>
      </c>
      <c r="AG34">
        <f>'E3-residential data'!AG63</f>
        <v>0</v>
      </c>
      <c r="AH34">
        <f>'E3-residential data'!AH63</f>
        <v>0</v>
      </c>
      <c r="AI34">
        <f>'E3-residential data'!AI63</f>
        <v>0</v>
      </c>
    </row>
    <row r="35" spans="1:35" x14ac:dyDescent="0.35">
      <c r="A35" s="36" t="str">
        <f>'E3-residential data'!A64</f>
        <v>Kerosene</v>
      </c>
      <c r="B35">
        <f>'E3-residential data'!B64</f>
        <v>0</v>
      </c>
      <c r="C35">
        <f>'E3-residential data'!C64</f>
        <v>0</v>
      </c>
      <c r="D35">
        <f>'E3-residential data'!D64</f>
        <v>0</v>
      </c>
      <c r="E35">
        <f>'E3-residential data'!E64</f>
        <v>0</v>
      </c>
      <c r="F35">
        <f>'E3-residential data'!F64</f>
        <v>0</v>
      </c>
      <c r="G35">
        <f>'E3-residential data'!G64</f>
        <v>0</v>
      </c>
      <c r="H35">
        <f>'E3-residential data'!H64</f>
        <v>0</v>
      </c>
      <c r="I35">
        <f>'E3-residential data'!I64</f>
        <v>0</v>
      </c>
      <c r="J35">
        <f>'E3-residential data'!J64</f>
        <v>0</v>
      </c>
      <c r="K35">
        <f>'E3-residential data'!K64</f>
        <v>0</v>
      </c>
      <c r="L35">
        <f>'E3-residential data'!L64</f>
        <v>0</v>
      </c>
      <c r="M35">
        <f>'E3-residential data'!M64</f>
        <v>0</v>
      </c>
      <c r="N35">
        <f>'E3-residential data'!N64</f>
        <v>0</v>
      </c>
      <c r="O35">
        <f>'E3-residential data'!O64</f>
        <v>0</v>
      </c>
      <c r="P35">
        <f>'E3-residential data'!P64</f>
        <v>0</v>
      </c>
      <c r="Q35">
        <f>'E3-residential data'!Q64</f>
        <v>0</v>
      </c>
      <c r="R35">
        <f>'E3-residential data'!R64</f>
        <v>0</v>
      </c>
      <c r="S35">
        <f>'E3-residential data'!S64</f>
        <v>0</v>
      </c>
      <c r="T35">
        <f>'E3-residential data'!T64</f>
        <v>0</v>
      </c>
      <c r="U35">
        <f>'E3-residential data'!U64</f>
        <v>0</v>
      </c>
      <c r="V35">
        <f>'E3-residential data'!V64</f>
        <v>0</v>
      </c>
      <c r="W35">
        <f>'E3-residential data'!W64</f>
        <v>0</v>
      </c>
      <c r="X35">
        <f>'E3-residential data'!X64</f>
        <v>0</v>
      </c>
      <c r="Y35">
        <f>'E3-residential data'!Y64</f>
        <v>0</v>
      </c>
      <c r="Z35">
        <f>'E3-residential data'!Z64</f>
        <v>0</v>
      </c>
      <c r="AA35">
        <f>'E3-residential data'!AA64</f>
        <v>0</v>
      </c>
      <c r="AB35">
        <f>'E3-residential data'!AB64</f>
        <v>0</v>
      </c>
      <c r="AC35">
        <f>'E3-residential data'!AC64</f>
        <v>0</v>
      </c>
      <c r="AD35">
        <f>'E3-residential data'!AD64</f>
        <v>0</v>
      </c>
      <c r="AE35">
        <f>'E3-residential data'!AE64</f>
        <v>0</v>
      </c>
      <c r="AF35">
        <f>'E3-residential data'!AF64</f>
        <v>0</v>
      </c>
      <c r="AG35">
        <f>'E3-residential data'!AG64</f>
        <v>0</v>
      </c>
      <c r="AH35">
        <f>'E3-residential data'!AH64</f>
        <v>0</v>
      </c>
      <c r="AI35">
        <f>'E3-residential data'!AI64</f>
        <v>0</v>
      </c>
    </row>
    <row r="36" spans="1:35" x14ac:dyDescent="0.35">
      <c r="A36" s="36" t="str">
        <f>'E3-residential data'!A65</f>
        <v>Wood</v>
      </c>
      <c r="B36">
        <f>'E3-residential data'!B65</f>
        <v>0</v>
      </c>
      <c r="C36">
        <f>'E3-residential data'!C65</f>
        <v>0</v>
      </c>
      <c r="D36">
        <f>'E3-residential data'!D65</f>
        <v>0</v>
      </c>
      <c r="E36">
        <f>'E3-residential data'!E65</f>
        <v>0</v>
      </c>
      <c r="F36">
        <f>'E3-residential data'!F65</f>
        <v>0</v>
      </c>
      <c r="G36">
        <f>'E3-residential data'!G65</f>
        <v>0</v>
      </c>
      <c r="H36">
        <f>'E3-residential data'!H65</f>
        <v>0</v>
      </c>
      <c r="I36">
        <f>'E3-residential data'!I65</f>
        <v>0</v>
      </c>
      <c r="J36">
        <f>'E3-residential data'!J65</f>
        <v>0</v>
      </c>
      <c r="K36">
        <f>'E3-residential data'!K65</f>
        <v>0</v>
      </c>
      <c r="L36">
        <f>'E3-residential data'!L65</f>
        <v>0</v>
      </c>
      <c r="M36">
        <f>'E3-residential data'!M65</f>
        <v>0</v>
      </c>
      <c r="N36">
        <f>'E3-residential data'!N65</f>
        <v>0</v>
      </c>
      <c r="O36">
        <f>'E3-residential data'!O65</f>
        <v>0</v>
      </c>
      <c r="P36">
        <f>'E3-residential data'!P65</f>
        <v>0</v>
      </c>
      <c r="Q36">
        <f>'E3-residential data'!Q65</f>
        <v>0</v>
      </c>
      <c r="R36">
        <f>'E3-residential data'!R65</f>
        <v>0</v>
      </c>
      <c r="S36">
        <f>'E3-residential data'!S65</f>
        <v>0</v>
      </c>
      <c r="T36">
        <f>'E3-residential data'!T65</f>
        <v>0</v>
      </c>
      <c r="U36">
        <f>'E3-residential data'!U65</f>
        <v>0</v>
      </c>
      <c r="V36">
        <f>'E3-residential data'!V65</f>
        <v>0</v>
      </c>
      <c r="W36">
        <f>'E3-residential data'!W65</f>
        <v>0</v>
      </c>
      <c r="X36">
        <f>'E3-residential data'!X65</f>
        <v>0</v>
      </c>
      <c r="Y36">
        <f>'E3-residential data'!Y65</f>
        <v>0</v>
      </c>
      <c r="Z36">
        <f>'E3-residential data'!Z65</f>
        <v>0</v>
      </c>
      <c r="AA36">
        <f>'E3-residential data'!AA65</f>
        <v>0</v>
      </c>
      <c r="AB36">
        <f>'E3-residential data'!AB65</f>
        <v>0</v>
      </c>
      <c r="AC36">
        <f>'E3-residential data'!AC65</f>
        <v>0</v>
      </c>
      <c r="AD36">
        <f>'E3-residential data'!AD65</f>
        <v>0</v>
      </c>
      <c r="AE36">
        <f>'E3-residential data'!AE65</f>
        <v>0</v>
      </c>
      <c r="AF36">
        <f>'E3-residential data'!AF65</f>
        <v>0</v>
      </c>
      <c r="AG36">
        <f>'E3-residential data'!AG65</f>
        <v>0</v>
      </c>
      <c r="AH36">
        <f>'E3-residential data'!AH65</f>
        <v>0</v>
      </c>
      <c r="AI36">
        <f>'E3-residential data'!AI65</f>
        <v>0</v>
      </c>
    </row>
    <row r="37" spans="1:35" x14ac:dyDescent="0.35">
      <c r="A37" s="36" t="str">
        <f>'E3-residential data'!A66</f>
        <v>Waste Heat</v>
      </c>
      <c r="B37">
        <f>'E3-residential data'!B66</f>
        <v>0</v>
      </c>
      <c r="C37">
        <f>'E3-residential data'!C66</f>
        <v>0</v>
      </c>
      <c r="D37">
        <f>'E3-residential data'!D66</f>
        <v>0</v>
      </c>
      <c r="E37">
        <f>'E3-residential data'!E66</f>
        <v>0</v>
      </c>
      <c r="F37">
        <f>'E3-residential data'!F66</f>
        <v>0</v>
      </c>
      <c r="G37">
        <f>'E3-residential data'!G66</f>
        <v>0</v>
      </c>
      <c r="H37">
        <f>'E3-residential data'!H66</f>
        <v>0</v>
      </c>
      <c r="I37">
        <f>'E3-residential data'!I66</f>
        <v>0</v>
      </c>
      <c r="J37">
        <f>'E3-residential data'!J66</f>
        <v>0</v>
      </c>
      <c r="K37">
        <f>'E3-residential data'!K66</f>
        <v>0</v>
      </c>
      <c r="L37">
        <f>'E3-residential data'!L66</f>
        <v>0</v>
      </c>
      <c r="M37">
        <f>'E3-residential data'!M66</f>
        <v>0</v>
      </c>
      <c r="N37">
        <f>'E3-residential data'!N66</f>
        <v>0</v>
      </c>
      <c r="O37">
        <f>'E3-residential data'!O66</f>
        <v>0</v>
      </c>
      <c r="P37">
        <f>'E3-residential data'!P66</f>
        <v>0</v>
      </c>
      <c r="Q37">
        <f>'E3-residential data'!Q66</f>
        <v>0</v>
      </c>
      <c r="R37">
        <f>'E3-residential data'!R66</f>
        <v>0</v>
      </c>
      <c r="S37">
        <f>'E3-residential data'!S66</f>
        <v>0</v>
      </c>
      <c r="T37">
        <f>'E3-residential data'!T66</f>
        <v>0</v>
      </c>
      <c r="U37">
        <f>'E3-residential data'!U66</f>
        <v>0</v>
      </c>
      <c r="V37">
        <f>'E3-residential data'!V66</f>
        <v>0</v>
      </c>
      <c r="W37">
        <f>'E3-residential data'!W66</f>
        <v>0</v>
      </c>
      <c r="X37">
        <f>'E3-residential data'!X66</f>
        <v>0</v>
      </c>
      <c r="Y37">
        <f>'E3-residential data'!Y66</f>
        <v>0</v>
      </c>
      <c r="Z37">
        <f>'E3-residential data'!Z66</f>
        <v>0</v>
      </c>
      <c r="AA37">
        <f>'E3-residential data'!AA66</f>
        <v>0</v>
      </c>
      <c r="AB37">
        <f>'E3-residential data'!AB66</f>
        <v>0</v>
      </c>
      <c r="AC37">
        <f>'E3-residential data'!AC66</f>
        <v>0</v>
      </c>
      <c r="AD37">
        <f>'E3-residential data'!AD66</f>
        <v>0</v>
      </c>
      <c r="AE37">
        <f>'E3-residential data'!AE66</f>
        <v>0</v>
      </c>
      <c r="AF37">
        <f>'E3-residential data'!AF66</f>
        <v>0</v>
      </c>
      <c r="AG37">
        <f>'E3-residential data'!AG66</f>
        <v>0</v>
      </c>
      <c r="AH37">
        <f>'E3-residential data'!AH66</f>
        <v>0</v>
      </c>
      <c r="AI37">
        <f>'E3-residential data'!AI66</f>
        <v>0</v>
      </c>
    </row>
    <row r="38" spans="1:35" x14ac:dyDescent="0.35">
      <c r="A38" s="36" t="str">
        <f>'E3-residential data'!A67</f>
        <v>None</v>
      </c>
      <c r="B38">
        <f>'E3-residential data'!B67</f>
        <v>0</v>
      </c>
      <c r="C38">
        <f>'E3-residential data'!C67</f>
        <v>0</v>
      </c>
      <c r="D38">
        <f>'E3-residential data'!D67</f>
        <v>0</v>
      </c>
      <c r="E38">
        <f>'E3-residential data'!E67</f>
        <v>0</v>
      </c>
      <c r="F38">
        <f>'E3-residential data'!F67</f>
        <v>0</v>
      </c>
      <c r="G38">
        <f>'E3-residential data'!G67</f>
        <v>0</v>
      </c>
      <c r="H38">
        <f>'E3-residential data'!H67</f>
        <v>0</v>
      </c>
      <c r="I38">
        <f>'E3-residential data'!I67</f>
        <v>0</v>
      </c>
      <c r="J38">
        <f>'E3-residential data'!J67</f>
        <v>0</v>
      </c>
      <c r="K38">
        <f>'E3-residential data'!K67</f>
        <v>0</v>
      </c>
      <c r="L38">
        <f>'E3-residential data'!L67</f>
        <v>0</v>
      </c>
      <c r="M38">
        <f>'E3-residential data'!M67</f>
        <v>0</v>
      </c>
      <c r="N38">
        <f>'E3-residential data'!N67</f>
        <v>0</v>
      </c>
      <c r="O38">
        <f>'E3-residential data'!O67</f>
        <v>0</v>
      </c>
      <c r="P38">
        <f>'E3-residential data'!P67</f>
        <v>0</v>
      </c>
      <c r="Q38">
        <f>'E3-residential data'!Q67</f>
        <v>0</v>
      </c>
      <c r="R38">
        <f>'E3-residential data'!R67</f>
        <v>0</v>
      </c>
      <c r="S38">
        <f>'E3-residential data'!S67</f>
        <v>0</v>
      </c>
      <c r="T38">
        <f>'E3-residential data'!T67</f>
        <v>0</v>
      </c>
      <c r="U38">
        <f>'E3-residential data'!U67</f>
        <v>0</v>
      </c>
      <c r="V38">
        <f>'E3-residential data'!V67</f>
        <v>0</v>
      </c>
      <c r="W38">
        <f>'E3-residential data'!W67</f>
        <v>0</v>
      </c>
      <c r="X38">
        <f>'E3-residential data'!X67</f>
        <v>0</v>
      </c>
      <c r="Y38">
        <f>'E3-residential data'!Y67</f>
        <v>0</v>
      </c>
      <c r="Z38">
        <f>'E3-residential data'!Z67</f>
        <v>0</v>
      </c>
      <c r="AA38">
        <f>'E3-residential data'!AA67</f>
        <v>0</v>
      </c>
      <c r="AB38">
        <f>'E3-residential data'!AB67</f>
        <v>0</v>
      </c>
      <c r="AC38">
        <f>'E3-residential data'!AC67</f>
        <v>0</v>
      </c>
      <c r="AD38">
        <f>'E3-residential data'!AD67</f>
        <v>0</v>
      </c>
      <c r="AE38">
        <f>'E3-residential data'!AE67</f>
        <v>0</v>
      </c>
      <c r="AF38">
        <f>'E3-residential data'!AF67</f>
        <v>0</v>
      </c>
      <c r="AG38">
        <f>'E3-residential data'!AG67</f>
        <v>0</v>
      </c>
      <c r="AH38">
        <f>'E3-residential data'!AH67</f>
        <v>0</v>
      </c>
      <c r="AI38">
        <f>'E3-residential data'!AI67</f>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7FA2FB-46E4-4EDA-9430-C74743DBA83D}">
  <sheetPr codeName="Sheet6">
    <tabColor theme="0" tint="-0.499984740745262"/>
  </sheetPr>
  <dimension ref="A1:AI57"/>
  <sheetViews>
    <sheetView workbookViewId="0"/>
  </sheetViews>
  <sheetFormatPr defaultRowHeight="14.5" x14ac:dyDescent="0.35"/>
  <cols>
    <col min="1" max="1" width="14" bestFit="1" customWidth="1"/>
    <col min="2" max="2" width="11.81640625" bestFit="1" customWidth="1"/>
    <col min="4" max="4" width="11.54296875" bestFit="1" customWidth="1"/>
  </cols>
  <sheetData>
    <row r="1" spans="1:35" x14ac:dyDescent="0.35">
      <c r="B1" s="1">
        <v>2017</v>
      </c>
      <c r="C1" s="1">
        <v>2018</v>
      </c>
      <c r="D1" s="1">
        <v>2019</v>
      </c>
      <c r="E1" s="1">
        <v>2020</v>
      </c>
      <c r="F1" s="1">
        <v>2021</v>
      </c>
      <c r="G1" s="1">
        <v>2022</v>
      </c>
      <c r="H1" s="1">
        <v>2023</v>
      </c>
      <c r="I1" s="1">
        <v>2024</v>
      </c>
      <c r="J1" s="1">
        <v>2025</v>
      </c>
      <c r="K1" s="1">
        <v>2026</v>
      </c>
      <c r="L1" s="1">
        <v>2027</v>
      </c>
      <c r="M1" s="1">
        <v>2028</v>
      </c>
      <c r="N1" s="1">
        <v>2029</v>
      </c>
      <c r="O1" s="1">
        <v>2030</v>
      </c>
      <c r="P1" s="1">
        <v>2031</v>
      </c>
      <c r="Q1" s="1">
        <v>2032</v>
      </c>
      <c r="R1" s="1">
        <v>2033</v>
      </c>
      <c r="S1" s="1">
        <v>2034</v>
      </c>
      <c r="T1" s="1">
        <v>2035</v>
      </c>
      <c r="U1" s="1">
        <v>2036</v>
      </c>
      <c r="V1" s="1">
        <v>2037</v>
      </c>
      <c r="W1" s="1">
        <v>2038</v>
      </c>
      <c r="X1" s="1">
        <v>2039</v>
      </c>
      <c r="Y1" s="1">
        <v>2040</v>
      </c>
      <c r="Z1" s="1">
        <v>2041</v>
      </c>
      <c r="AA1" s="1">
        <v>2042</v>
      </c>
      <c r="AB1" s="1">
        <v>2043</v>
      </c>
      <c r="AC1" s="1">
        <v>2044</v>
      </c>
      <c r="AD1" s="1">
        <v>2045</v>
      </c>
      <c r="AE1" s="1">
        <v>2046</v>
      </c>
      <c r="AF1" s="1">
        <v>2047</v>
      </c>
      <c r="AG1" s="1">
        <v>2048</v>
      </c>
      <c r="AH1" s="1">
        <v>2049</v>
      </c>
      <c r="AI1" s="1">
        <v>2050</v>
      </c>
    </row>
    <row r="3" spans="1:35" x14ac:dyDescent="0.35">
      <c r="A3" s="1" t="s">
        <v>456</v>
      </c>
    </row>
    <row r="4" spans="1:35" x14ac:dyDescent="0.35">
      <c r="A4" t="s">
        <v>13</v>
      </c>
      <c r="B4">
        <f>(B9+B20+B30+B40+B50)*('Residential Other Calcs'!$B$2)</f>
        <v>71698159455614.203</v>
      </c>
      <c r="C4">
        <f>(C9+C20+C30+C40+C50)*('Residential Other Calcs'!$B$2)</f>
        <v>71016215111526.75</v>
      </c>
      <c r="D4">
        <f>(D9+D20+D30+D40+D50)*('Residential Other Calcs'!$B$2)</f>
        <v>70414469707347.469</v>
      </c>
      <c r="E4">
        <f>(E9+E20+E30+E40+E50)*('Residential Other Calcs'!$B$2)</f>
        <v>69741140687594.719</v>
      </c>
      <c r="F4">
        <f>(F9+F20+F30+F40+F50)*('Residential Other Calcs'!$B$2)</f>
        <v>69097186270744.102</v>
      </c>
      <c r="G4">
        <f>(G9+G20+G30+G40+G50)*('Residential Other Calcs'!$B$2)</f>
        <v>68400432495911.797</v>
      </c>
      <c r="H4">
        <f>(H9+H20+H30+H40+H50)*('Residential Other Calcs'!$B$2)</f>
        <v>67741776856547.102</v>
      </c>
      <c r="I4">
        <f>(I9+I20+I30+I40+I50)*('Residential Other Calcs'!$B$2)</f>
        <v>67099949663895.125</v>
      </c>
      <c r="J4">
        <f>(J9+J20+J30+J40+J50)*('Residential Other Calcs'!$B$2)</f>
        <v>66475754787596.344</v>
      </c>
      <c r="K4">
        <f>(K9+K20+K30+K40+K50)*('Residential Other Calcs'!$B$2)</f>
        <v>65870293083899.461</v>
      </c>
      <c r="L4">
        <f>(L9+L20+L30+L40+L50)*('Residential Other Calcs'!$B$2)</f>
        <v>65295392259817.969</v>
      </c>
      <c r="M4">
        <f>(M9+M20+M30+M40+M50)*('Residential Other Calcs'!$B$2)</f>
        <v>64747370080470.383</v>
      </c>
      <c r="N4">
        <f>(N9+N20+N30+N40+N50)*('Residential Other Calcs'!$B$2)</f>
        <v>64216903026706.766</v>
      </c>
      <c r="O4">
        <f>(O9+O20+O30+O40+O50)*('Residential Other Calcs'!$B$2)</f>
        <v>63726597853052.438</v>
      </c>
      <c r="P4">
        <f>(P9+P20+P30+P40+P50)*('Residential Other Calcs'!$B$2)</f>
        <v>63272755893026.492</v>
      </c>
      <c r="Q4">
        <f>(Q9+Q20+Q30+Q40+Q50)*('Residential Other Calcs'!$B$2)</f>
        <v>62890175553237.273</v>
      </c>
      <c r="R4">
        <f>(R9+R20+R30+R40+R50)*('Residential Other Calcs'!$B$2)</f>
        <v>62570657531395.563</v>
      </c>
      <c r="S4">
        <f>(S9+S20+S30+S40+S50)*('Residential Other Calcs'!$B$2)</f>
        <v>62272082484049.906</v>
      </c>
      <c r="T4">
        <f>(T9+T20+T30+T40+T50)*('Residential Other Calcs'!$B$2)</f>
        <v>62009603476246.313</v>
      </c>
      <c r="U4">
        <f>(U9+U20+U30+U40+U50)*('Residential Other Calcs'!$B$2)</f>
        <v>61769041806566.883</v>
      </c>
      <c r="V4">
        <f>(V9+V20+V30+V40+V50)*('Residential Other Calcs'!$B$2)</f>
        <v>61565924125416.859</v>
      </c>
      <c r="W4">
        <f>(W9+W20+W30+W40+W50)*('Residential Other Calcs'!$B$2)</f>
        <v>61403130808543.469</v>
      </c>
      <c r="X4">
        <f>(X9+X20+X30+X40+X50)*('Residential Other Calcs'!$B$2)</f>
        <v>61266690494216.672</v>
      </c>
      <c r="Y4">
        <f>(Y9+Y20+Y30+Y40+Y50)*('Residential Other Calcs'!$B$2)</f>
        <v>61151525150373.023</v>
      </c>
      <c r="Z4">
        <f>(Z9+Z20+Z30+Z40+Z50)*('Residential Other Calcs'!$B$2)</f>
        <v>61066855376017.836</v>
      </c>
      <c r="AA4">
        <f>(AA9+AA20+AA30+AA40+AA50)*('Residential Other Calcs'!$B$2)</f>
        <v>61008266736731.5</v>
      </c>
      <c r="AB4">
        <f>(AB9+AB20+AB30+AB40+AB50)*('Residential Other Calcs'!$B$2)</f>
        <v>60974576175191.578</v>
      </c>
      <c r="AC4">
        <f>(AC9+AC20+AC30+AC40+AC50)*('Residential Other Calcs'!$B$2)</f>
        <v>60964506284514.18</v>
      </c>
      <c r="AD4">
        <f>(AD9+AD20+AD30+AD40+AD50)*('Residential Other Calcs'!$B$2)</f>
        <v>60975267221600.586</v>
      </c>
      <c r="AE4">
        <f>(AE9+AE20+AE30+AE40+AE50)*('Residential Other Calcs'!$B$2)</f>
        <v>61003618956747.57</v>
      </c>
      <c r="AF4">
        <f>(AF9+AF20+AF30+AF40+AF50)*('Residential Other Calcs'!$B$2)</f>
        <v>61049131662742.93</v>
      </c>
      <c r="AG4">
        <f>(AG9+AG20+AG30+AG40+AG50)*('Residential Other Calcs'!$B$2)</f>
        <v>61111132362141.703</v>
      </c>
      <c r="AH4">
        <f>(AH9+AH20+AH30+AH40+AH50)*('Residential Other Calcs'!$B$2)</f>
        <v>61186749608889.773</v>
      </c>
      <c r="AI4">
        <f>(AI9+AI20+AI30+AI40+AI50)*('Residential Other Calcs'!$B$2)</f>
        <v>61268643849841.781</v>
      </c>
    </row>
    <row r="5" spans="1:35" x14ac:dyDescent="0.35">
      <c r="A5" t="s">
        <v>12</v>
      </c>
      <c r="B5">
        <f>(B51)*'E3-residential data'!$B$2</f>
        <v>220971571595408.84</v>
      </c>
      <c r="C5">
        <f>(C51)*'E3-residential data'!$B$2</f>
        <v>214953604254937.69</v>
      </c>
      <c r="D5">
        <f>(D51)*'E3-residential data'!$B$2</f>
        <v>209174169471514.41</v>
      </c>
      <c r="E5">
        <f>(E51)*'E3-residential data'!$B$2</f>
        <v>202981097602574.72</v>
      </c>
      <c r="F5">
        <f>(F51)*'E3-residential data'!$B$2</f>
        <v>199971284084505</v>
      </c>
      <c r="G5">
        <f>(G51)*'E3-residential data'!$B$2</f>
        <v>196512625596810.69</v>
      </c>
      <c r="H5">
        <f>(H51)*'E3-residential data'!$B$2</f>
        <v>193037966188137.13</v>
      </c>
      <c r="I5">
        <f>(I51)*'E3-residential data'!$B$2</f>
        <v>189633867700181.25</v>
      </c>
      <c r="J5">
        <f>(J51)*'E3-residential data'!$B$2</f>
        <v>186377064691151.63</v>
      </c>
      <c r="K5">
        <f>(K51)*'E3-residential data'!$B$2</f>
        <v>183297525839090.31</v>
      </c>
      <c r="L5">
        <f>(L51)*'E3-residential data'!$B$2</f>
        <v>180427106218326.72</v>
      </c>
      <c r="M5">
        <f>(M51)*'E3-residential data'!$B$2</f>
        <v>177742566755888.59</v>
      </c>
      <c r="N5">
        <f>(N51)*'E3-residential data'!$B$2</f>
        <v>175200820542800.31</v>
      </c>
      <c r="O5">
        <f>(O51)*'E3-residential data'!$B$2</f>
        <v>172853866287782.94</v>
      </c>
      <c r="P5">
        <f>(P51)*'E3-residential data'!$B$2</f>
        <v>170686608527684.34</v>
      </c>
      <c r="Q5">
        <f>(Q51)*'E3-residential data'!$B$2</f>
        <v>168801518243075.63</v>
      </c>
      <c r="R5">
        <f>(R51)*'E3-residential data'!$B$2</f>
        <v>167181708365806.91</v>
      </c>
      <c r="S5">
        <f>(S51)*'E3-residential data'!$B$2</f>
        <v>165715062041420.47</v>
      </c>
      <c r="T5">
        <f>(T51)*'E3-residential data'!$B$2</f>
        <v>164451755332665.19</v>
      </c>
      <c r="U5">
        <f>(U51)*'E3-residential data'!$B$2</f>
        <v>163353039292377.66</v>
      </c>
      <c r="V5">
        <f>(V51)*'E3-residential data'!$B$2</f>
        <v>162460773558286.84</v>
      </c>
      <c r="W5">
        <f>(W51)*'E3-residential data'!$B$2</f>
        <v>161773723848746.53</v>
      </c>
      <c r="X5">
        <f>(X51)*'E3-residential data'!$B$2</f>
        <v>161238124996429.91</v>
      </c>
      <c r="Y5">
        <f>(Y51)*'E3-residential data'!$B$2</f>
        <v>160820696186547.72</v>
      </c>
      <c r="Z5">
        <f>(Z51)*'E3-residential data'!$B$2</f>
        <v>160527177276652.44</v>
      </c>
      <c r="AA5">
        <f>(AA51)*'E3-residential data'!$B$2</f>
        <v>160324713909027</v>
      </c>
      <c r="AB5">
        <f>(AB51)*'E3-residential data'!$B$2</f>
        <v>160191553296447.44</v>
      </c>
      <c r="AC5">
        <f>(AC51)*'E3-residential data'!$B$2</f>
        <v>160108594433491.78</v>
      </c>
      <c r="AD5">
        <f>(AD51)*'E3-residential data'!$B$2</f>
        <v>160056504595310.81</v>
      </c>
      <c r="AE5">
        <f>(AE51)*'E3-residential data'!$B$2</f>
        <v>160018934989823.59</v>
      </c>
      <c r="AF5">
        <f>(AF51)*'E3-residential data'!$B$2</f>
        <v>159991603564543.28</v>
      </c>
      <c r="AG5">
        <f>(AG51)*'E3-residential data'!$B$2</f>
        <v>159972306588732.25</v>
      </c>
      <c r="AH5">
        <f>(AH51)*'E3-residential data'!$B$2</f>
        <v>159955478056651.19</v>
      </c>
      <c r="AI5">
        <f>(AI51)*'E3-residential data'!$B$2</f>
        <v>159924375458398.56</v>
      </c>
    </row>
    <row r="6" spans="1:35" x14ac:dyDescent="0.35">
      <c r="A6" t="s">
        <v>19</v>
      </c>
      <c r="B6">
        <f>(B53)*'E3-residential data'!$B$2</f>
        <v>10412073162594.742</v>
      </c>
      <c r="C6">
        <f>(C53)*'E3-residential data'!$B$2</f>
        <v>10134154990667.895</v>
      </c>
      <c r="D6">
        <f>(D53)*'E3-residential data'!$B$2</f>
        <v>9874743858337.0605</v>
      </c>
      <c r="E6">
        <f>(E53)*'E3-residential data'!$B$2</f>
        <v>9607806415666.0176</v>
      </c>
      <c r="F6">
        <f>(F53)*'E3-residential data'!$B$2</f>
        <v>9505756636168.3359</v>
      </c>
      <c r="G6">
        <f>(G53)*'E3-residential data'!$B$2</f>
        <v>9392939593866.3281</v>
      </c>
      <c r="H6">
        <f>(H53)*'E3-residential data'!$B$2</f>
        <v>9284235193082.291</v>
      </c>
      <c r="I6">
        <f>(I53)*'E3-residential data'!$B$2</f>
        <v>9179448497228.2832</v>
      </c>
      <c r="J6">
        <f>(J53)*'E3-residential data'!$B$2</f>
        <v>9080416789850.3086</v>
      </c>
      <c r="K6">
        <f>(K53)*'E3-residential data'!$B$2</f>
        <v>8987855416833.5957</v>
      </c>
      <c r="L6">
        <f>(L53)*'E3-residential data'!$B$2</f>
        <v>8903068590966.084</v>
      </c>
      <c r="M6">
        <f>(M53)*'E3-residential data'!$B$2</f>
        <v>8824720682409.8379</v>
      </c>
      <c r="N6">
        <f>(N53)*'E3-residential data'!$B$2</f>
        <v>8750563032489.3877</v>
      </c>
      <c r="O6">
        <f>(O53)*'E3-residential data'!$B$2</f>
        <v>8683256335322.4443</v>
      </c>
      <c r="P6">
        <f>(P53)*'E3-residential data'!$B$2</f>
        <v>8622171071272.875</v>
      </c>
      <c r="Q6">
        <f>(Q53)*'E3-residential data'!$B$2</f>
        <v>8572722712289.8525</v>
      </c>
      <c r="R6">
        <f>(R53)*'E3-residential data'!$B$2</f>
        <v>8534377157531.3896</v>
      </c>
      <c r="S6">
        <f>(S53)*'E3-residential data'!$B$2</f>
        <v>8501823140663.5205</v>
      </c>
      <c r="T6">
        <f>(T53)*'E3-residential data'!$B$2</f>
        <v>8477956348480.5703</v>
      </c>
      <c r="U6">
        <f>(U53)*'E3-residential data'!$B$2</f>
        <v>8461123042716.5996</v>
      </c>
      <c r="V6">
        <f>(V53)*'E3-residential data'!$B$2</f>
        <v>8453687451937.8887</v>
      </c>
      <c r="W6">
        <f>(W53)*'E3-residential data'!$B$2</f>
        <v>8455759958360.8965</v>
      </c>
      <c r="X6">
        <f>(X53)*'E3-residential data'!$B$2</f>
        <v>8464730645210.7627</v>
      </c>
      <c r="Y6">
        <f>(Y53)*'E3-residential data'!$B$2</f>
        <v>8478972849084.5264</v>
      </c>
      <c r="Z6">
        <f>(Z53)*'E3-residential data'!$B$2</f>
        <v>8498807951443.0928</v>
      </c>
      <c r="AA6">
        <f>(AA53)*'E3-residential data'!$B$2</f>
        <v>8522581628840.5039</v>
      </c>
      <c r="AB6">
        <f>(AB53)*'E3-residential data'!$B$2</f>
        <v>8549196720676.1123</v>
      </c>
      <c r="AC6">
        <f>(AC53)*'E3-residential data'!$B$2</f>
        <v>8577691347054.0957</v>
      </c>
      <c r="AD6">
        <f>(AD53)*'E3-residential data'!$B$2</f>
        <v>8607096368709.4941</v>
      </c>
      <c r="AE6">
        <f>(AE53)*'E3-residential data'!$B$2</f>
        <v>8636597470878.3398</v>
      </c>
      <c r="AF6">
        <f>(AF53)*'E3-residential data'!$B$2</f>
        <v>8665995922152.0342</v>
      </c>
      <c r="AG6">
        <f>(AG53)*'E3-residential data'!$B$2</f>
        <v>8695197565538.3604</v>
      </c>
      <c r="AH6">
        <f>(AH53)*'E3-residential data'!$B$2</f>
        <v>8723933541346.7695</v>
      </c>
      <c r="AI6">
        <f>(AI53)*'E3-residential data'!$B$2</f>
        <v>8751361391608.6982</v>
      </c>
    </row>
    <row r="8" spans="1:35" x14ac:dyDescent="0.35">
      <c r="A8" s="1" t="str">
        <f>'E3-residential data'!A49</f>
        <v>Clothes washers</v>
      </c>
    </row>
    <row r="9" spans="1:35" x14ac:dyDescent="0.35">
      <c r="A9" t="str">
        <f>'E3-residential data'!A50</f>
        <v>Electricity</v>
      </c>
      <c r="B9">
        <f>'E3-residential data'!B50</f>
        <v>2.7078557198725599E-3</v>
      </c>
      <c r="C9">
        <f>'E3-residential data'!C50</f>
        <v>2.6131701834487E-3</v>
      </c>
      <c r="D9">
        <f>'E3-residential data'!D50</f>
        <v>2.5242767173081701E-3</v>
      </c>
      <c r="E9">
        <f>'E3-residential data'!E50</f>
        <v>2.4353922992972699E-3</v>
      </c>
      <c r="F9">
        <f>'E3-residential data'!F50</f>
        <v>2.34599108001336E-3</v>
      </c>
      <c r="G9">
        <f>'E3-residential data'!G50</f>
        <v>2.25911995879789E-3</v>
      </c>
      <c r="H9">
        <f>'E3-residential data'!H50</f>
        <v>2.1796139553945E-3</v>
      </c>
      <c r="I9">
        <f>'E3-residential data'!I50</f>
        <v>2.1082859410035699E-3</v>
      </c>
      <c r="J9">
        <f>'E3-residential data'!J50</f>
        <v>2.04523798731596E-3</v>
      </c>
      <c r="K9">
        <f>'E3-residential data'!K50</f>
        <v>1.9899750261479902E-3</v>
      </c>
      <c r="L9">
        <f>'E3-residential data'!L50</f>
        <v>1.94205819552777E-3</v>
      </c>
      <c r="M9">
        <f>'E3-residential data'!M50</f>
        <v>1.9005548809083799E-3</v>
      </c>
      <c r="N9">
        <f>'E3-residential data'!N50</f>
        <v>1.86439802235036E-3</v>
      </c>
      <c r="O9">
        <f>'E3-residential data'!O50</f>
        <v>1.83353113473922E-3</v>
      </c>
      <c r="P9">
        <f>'E3-residential data'!P50</f>
        <v>1.8072960973325399E-3</v>
      </c>
      <c r="Q9">
        <f>'E3-residential data'!Q50</f>
        <v>1.78624637303375E-3</v>
      </c>
      <c r="R9">
        <f>'E3-residential data'!R50</f>
        <v>1.7698020663964101E-3</v>
      </c>
      <c r="S9">
        <f>'E3-residential data'!S50</f>
        <v>1.7564274699659399E-3</v>
      </c>
      <c r="T9">
        <f>'E3-residential data'!T50</f>
        <v>1.7462863922658399E-3</v>
      </c>
      <c r="U9">
        <f>'E3-residential data'!U50</f>
        <v>1.7386828780909E-3</v>
      </c>
      <c r="V9">
        <f>'E3-residential data'!V50</f>
        <v>1.7337809038870499E-3</v>
      </c>
      <c r="W9">
        <f>'E3-residential data'!W50</f>
        <v>1.7313618174517301E-3</v>
      </c>
      <c r="X9">
        <f>'E3-residential data'!X50</f>
        <v>1.7307085950336401E-3</v>
      </c>
      <c r="Y9">
        <f>'E3-residential data'!Y50</f>
        <v>1.7313598138885701E-3</v>
      </c>
      <c r="Z9">
        <f>'E3-residential data'!Z50</f>
        <v>1.73328905090864E-3</v>
      </c>
      <c r="AA9">
        <f>'E3-residential data'!AA50</f>
        <v>1.7361000975303601E-3</v>
      </c>
      <c r="AB9">
        <f>'E3-residential data'!AB50</f>
        <v>1.7395342459532699E-3</v>
      </c>
      <c r="AC9">
        <f>'E3-residential data'!AC50</f>
        <v>1.74337209269606E-3</v>
      </c>
      <c r="AD9">
        <f>'E3-residential data'!AD50</f>
        <v>1.7474062407919701E-3</v>
      </c>
      <c r="AE9">
        <f>'E3-residential data'!AE50</f>
        <v>1.75146214058026E-3</v>
      </c>
      <c r="AF9">
        <f>'E3-residential data'!AF50</f>
        <v>1.75549087123119E-3</v>
      </c>
      <c r="AG9">
        <f>'E3-residential data'!AG50</f>
        <v>1.7594721205150101E-3</v>
      </c>
      <c r="AH9">
        <f>'E3-residential data'!AH50</f>
        <v>1.7633477755805199E-3</v>
      </c>
      <c r="AI9">
        <f>'E3-residential data'!AI50</f>
        <v>1.7669416645644601E-3</v>
      </c>
    </row>
    <row r="10" spans="1:35" x14ac:dyDescent="0.35">
      <c r="A10" t="str">
        <f>'E3-residential data'!A51</f>
        <v>Pipeline Gas</v>
      </c>
      <c r="B10">
        <f>'E3-residential data'!B51</f>
        <v>0</v>
      </c>
      <c r="C10">
        <f>'E3-residential data'!C51</f>
        <v>0</v>
      </c>
      <c r="D10">
        <f>'E3-residential data'!D51</f>
        <v>0</v>
      </c>
      <c r="E10">
        <f>'E3-residential data'!E51</f>
        <v>0</v>
      </c>
      <c r="F10">
        <f>'E3-residential data'!F51</f>
        <v>0</v>
      </c>
      <c r="G10">
        <f>'E3-residential data'!G51</f>
        <v>0</v>
      </c>
      <c r="H10">
        <f>'E3-residential data'!H51</f>
        <v>0</v>
      </c>
      <c r="I10">
        <f>'E3-residential data'!I51</f>
        <v>0</v>
      </c>
      <c r="J10">
        <f>'E3-residential data'!J51</f>
        <v>0</v>
      </c>
      <c r="K10">
        <f>'E3-residential data'!K51</f>
        <v>0</v>
      </c>
      <c r="L10">
        <f>'E3-residential data'!L51</f>
        <v>0</v>
      </c>
      <c r="M10">
        <f>'E3-residential data'!M51</f>
        <v>0</v>
      </c>
      <c r="N10">
        <f>'E3-residential data'!N51</f>
        <v>0</v>
      </c>
      <c r="O10">
        <f>'E3-residential data'!O51</f>
        <v>0</v>
      </c>
      <c r="P10">
        <f>'E3-residential data'!P51</f>
        <v>0</v>
      </c>
      <c r="Q10">
        <f>'E3-residential data'!Q51</f>
        <v>0</v>
      </c>
      <c r="R10">
        <f>'E3-residential data'!R51</f>
        <v>0</v>
      </c>
      <c r="S10">
        <f>'E3-residential data'!S51</f>
        <v>0</v>
      </c>
      <c r="T10">
        <f>'E3-residential data'!T51</f>
        <v>0</v>
      </c>
      <c r="U10">
        <f>'E3-residential data'!U51</f>
        <v>0</v>
      </c>
      <c r="V10">
        <f>'E3-residential data'!V51</f>
        <v>0</v>
      </c>
      <c r="W10">
        <f>'E3-residential data'!W51</f>
        <v>0</v>
      </c>
      <c r="X10">
        <f>'E3-residential data'!X51</f>
        <v>0</v>
      </c>
      <c r="Y10">
        <f>'E3-residential data'!Y51</f>
        <v>0</v>
      </c>
      <c r="Z10">
        <f>'E3-residential data'!Z51</f>
        <v>0</v>
      </c>
      <c r="AA10">
        <f>'E3-residential data'!AA51</f>
        <v>0</v>
      </c>
      <c r="AB10">
        <f>'E3-residential data'!AB51</f>
        <v>0</v>
      </c>
      <c r="AC10">
        <f>'E3-residential data'!AC51</f>
        <v>0</v>
      </c>
      <c r="AD10">
        <f>'E3-residential data'!AD51</f>
        <v>0</v>
      </c>
      <c r="AE10">
        <f>'E3-residential data'!AE51</f>
        <v>0</v>
      </c>
      <c r="AF10">
        <f>'E3-residential data'!AF51</f>
        <v>0</v>
      </c>
      <c r="AG10">
        <f>'E3-residential data'!AG51</f>
        <v>0</v>
      </c>
      <c r="AH10">
        <f>'E3-residential data'!AH51</f>
        <v>0</v>
      </c>
      <c r="AI10">
        <f>'E3-residential data'!AI51</f>
        <v>0</v>
      </c>
    </row>
    <row r="11" spans="1:35" x14ac:dyDescent="0.35">
      <c r="A11" t="str">
        <f>'E3-residential data'!A52</f>
        <v>Fuel Oil</v>
      </c>
      <c r="B11">
        <f>'E3-residential data'!B52</f>
        <v>0</v>
      </c>
      <c r="C11">
        <f>'E3-residential data'!C52</f>
        <v>0</v>
      </c>
      <c r="D11">
        <f>'E3-residential data'!D52</f>
        <v>0</v>
      </c>
      <c r="E11">
        <f>'E3-residential data'!E52</f>
        <v>0</v>
      </c>
      <c r="F11">
        <f>'E3-residential data'!F52</f>
        <v>0</v>
      </c>
      <c r="G11">
        <f>'E3-residential data'!G52</f>
        <v>0</v>
      </c>
      <c r="H11">
        <f>'E3-residential data'!H52</f>
        <v>0</v>
      </c>
      <c r="I11">
        <f>'E3-residential data'!I52</f>
        <v>0</v>
      </c>
      <c r="J11">
        <f>'E3-residential data'!J52</f>
        <v>0</v>
      </c>
      <c r="K11">
        <f>'E3-residential data'!K52</f>
        <v>0</v>
      </c>
      <c r="L11">
        <f>'E3-residential data'!L52</f>
        <v>0</v>
      </c>
      <c r="M11">
        <f>'E3-residential data'!M52</f>
        <v>0</v>
      </c>
      <c r="N11">
        <f>'E3-residential data'!N52</f>
        <v>0</v>
      </c>
      <c r="O11">
        <f>'E3-residential data'!O52</f>
        <v>0</v>
      </c>
      <c r="P11">
        <f>'E3-residential data'!P52</f>
        <v>0</v>
      </c>
      <c r="Q11">
        <f>'E3-residential data'!Q52</f>
        <v>0</v>
      </c>
      <c r="R11">
        <f>'E3-residential data'!R52</f>
        <v>0</v>
      </c>
      <c r="S11">
        <f>'E3-residential data'!S52</f>
        <v>0</v>
      </c>
      <c r="T11">
        <f>'E3-residential data'!T52</f>
        <v>0</v>
      </c>
      <c r="U11">
        <f>'E3-residential data'!U52</f>
        <v>0</v>
      </c>
      <c r="V11">
        <f>'E3-residential data'!V52</f>
        <v>0</v>
      </c>
      <c r="W11">
        <f>'E3-residential data'!W52</f>
        <v>0</v>
      </c>
      <c r="X11">
        <f>'E3-residential data'!X52</f>
        <v>0</v>
      </c>
      <c r="Y11">
        <f>'E3-residential data'!Y52</f>
        <v>0</v>
      </c>
      <c r="Z11">
        <f>'E3-residential data'!Z52</f>
        <v>0</v>
      </c>
      <c r="AA11">
        <f>'E3-residential data'!AA52</f>
        <v>0</v>
      </c>
      <c r="AB11">
        <f>'E3-residential data'!AB52</f>
        <v>0</v>
      </c>
      <c r="AC11">
        <f>'E3-residential data'!AC52</f>
        <v>0</v>
      </c>
      <c r="AD11">
        <f>'E3-residential data'!AD52</f>
        <v>0</v>
      </c>
      <c r="AE11">
        <f>'E3-residential data'!AE52</f>
        <v>0</v>
      </c>
      <c r="AF11">
        <f>'E3-residential data'!AF52</f>
        <v>0</v>
      </c>
      <c r="AG11">
        <f>'E3-residential data'!AG52</f>
        <v>0</v>
      </c>
      <c r="AH11">
        <f>'E3-residential data'!AH52</f>
        <v>0</v>
      </c>
      <c r="AI11">
        <f>'E3-residential data'!AI52</f>
        <v>0</v>
      </c>
    </row>
    <row r="12" spans="1:35" x14ac:dyDescent="0.35">
      <c r="A12" t="str">
        <f>'E3-residential data'!A53</f>
        <v>LPG</v>
      </c>
      <c r="B12">
        <f>'E3-residential data'!B53</f>
        <v>0</v>
      </c>
      <c r="C12">
        <f>'E3-residential data'!C53</f>
        <v>0</v>
      </c>
      <c r="D12">
        <f>'E3-residential data'!D53</f>
        <v>0</v>
      </c>
      <c r="E12">
        <f>'E3-residential data'!E53</f>
        <v>0</v>
      </c>
      <c r="F12">
        <f>'E3-residential data'!F53</f>
        <v>0</v>
      </c>
      <c r="G12">
        <f>'E3-residential data'!G53</f>
        <v>0</v>
      </c>
      <c r="H12">
        <f>'E3-residential data'!H53</f>
        <v>0</v>
      </c>
      <c r="I12">
        <f>'E3-residential data'!I53</f>
        <v>0</v>
      </c>
      <c r="J12">
        <f>'E3-residential data'!J53</f>
        <v>0</v>
      </c>
      <c r="K12">
        <f>'E3-residential data'!K53</f>
        <v>0</v>
      </c>
      <c r="L12">
        <f>'E3-residential data'!L53</f>
        <v>0</v>
      </c>
      <c r="M12">
        <f>'E3-residential data'!M53</f>
        <v>0</v>
      </c>
      <c r="N12">
        <f>'E3-residential data'!N53</f>
        <v>0</v>
      </c>
      <c r="O12">
        <f>'E3-residential data'!O53</f>
        <v>0</v>
      </c>
      <c r="P12">
        <f>'E3-residential data'!P53</f>
        <v>0</v>
      </c>
      <c r="Q12">
        <f>'E3-residential data'!Q53</f>
        <v>0</v>
      </c>
      <c r="R12">
        <f>'E3-residential data'!R53</f>
        <v>0</v>
      </c>
      <c r="S12">
        <f>'E3-residential data'!S53</f>
        <v>0</v>
      </c>
      <c r="T12">
        <f>'E3-residential data'!T53</f>
        <v>0</v>
      </c>
      <c r="U12">
        <f>'E3-residential data'!U53</f>
        <v>0</v>
      </c>
      <c r="V12">
        <f>'E3-residential data'!V53</f>
        <v>0</v>
      </c>
      <c r="W12">
        <f>'E3-residential data'!W53</f>
        <v>0</v>
      </c>
      <c r="X12">
        <f>'E3-residential data'!X53</f>
        <v>0</v>
      </c>
      <c r="Y12">
        <f>'E3-residential data'!Y53</f>
        <v>0</v>
      </c>
      <c r="Z12">
        <f>'E3-residential data'!Z53</f>
        <v>0</v>
      </c>
      <c r="AA12">
        <f>'E3-residential data'!AA53</f>
        <v>0</v>
      </c>
      <c r="AB12">
        <f>'E3-residential data'!AB53</f>
        <v>0</v>
      </c>
      <c r="AC12">
        <f>'E3-residential data'!AC53</f>
        <v>0</v>
      </c>
      <c r="AD12">
        <f>'E3-residential data'!AD53</f>
        <v>0</v>
      </c>
      <c r="AE12">
        <f>'E3-residential data'!AE53</f>
        <v>0</v>
      </c>
      <c r="AF12">
        <f>'E3-residential data'!AF53</f>
        <v>0</v>
      </c>
      <c r="AG12">
        <f>'E3-residential data'!AG53</f>
        <v>0</v>
      </c>
      <c r="AH12">
        <f>'E3-residential data'!AH53</f>
        <v>0</v>
      </c>
      <c r="AI12">
        <f>'E3-residential data'!AI53</f>
        <v>0</v>
      </c>
    </row>
    <row r="13" spans="1:35" x14ac:dyDescent="0.35">
      <c r="A13" t="str">
        <f>'E3-residential data'!A54</f>
        <v>Kerosene</v>
      </c>
      <c r="B13">
        <f>'E3-residential data'!B54</f>
        <v>0</v>
      </c>
      <c r="C13">
        <f>'E3-residential data'!C54</f>
        <v>0</v>
      </c>
      <c r="D13">
        <f>'E3-residential data'!D54</f>
        <v>0</v>
      </c>
      <c r="E13">
        <f>'E3-residential data'!E54</f>
        <v>0</v>
      </c>
      <c r="F13">
        <f>'E3-residential data'!F54</f>
        <v>0</v>
      </c>
      <c r="G13">
        <f>'E3-residential data'!G54</f>
        <v>0</v>
      </c>
      <c r="H13">
        <f>'E3-residential data'!H54</f>
        <v>0</v>
      </c>
      <c r="I13">
        <f>'E3-residential data'!I54</f>
        <v>0</v>
      </c>
      <c r="J13">
        <f>'E3-residential data'!J54</f>
        <v>0</v>
      </c>
      <c r="K13">
        <f>'E3-residential data'!K54</f>
        <v>0</v>
      </c>
      <c r="L13">
        <f>'E3-residential data'!L54</f>
        <v>0</v>
      </c>
      <c r="M13">
        <f>'E3-residential data'!M54</f>
        <v>0</v>
      </c>
      <c r="N13">
        <f>'E3-residential data'!N54</f>
        <v>0</v>
      </c>
      <c r="O13">
        <f>'E3-residential data'!O54</f>
        <v>0</v>
      </c>
      <c r="P13">
        <f>'E3-residential data'!P54</f>
        <v>0</v>
      </c>
      <c r="Q13">
        <f>'E3-residential data'!Q54</f>
        <v>0</v>
      </c>
      <c r="R13">
        <f>'E3-residential data'!R54</f>
        <v>0</v>
      </c>
      <c r="S13">
        <f>'E3-residential data'!S54</f>
        <v>0</v>
      </c>
      <c r="T13">
        <f>'E3-residential data'!T54</f>
        <v>0</v>
      </c>
      <c r="U13">
        <f>'E3-residential data'!U54</f>
        <v>0</v>
      </c>
      <c r="V13">
        <f>'E3-residential data'!V54</f>
        <v>0</v>
      </c>
      <c r="W13">
        <f>'E3-residential data'!W54</f>
        <v>0</v>
      </c>
      <c r="X13">
        <f>'E3-residential data'!X54</f>
        <v>0</v>
      </c>
      <c r="Y13">
        <f>'E3-residential data'!Y54</f>
        <v>0</v>
      </c>
      <c r="Z13">
        <f>'E3-residential data'!Z54</f>
        <v>0</v>
      </c>
      <c r="AA13">
        <f>'E3-residential data'!AA54</f>
        <v>0</v>
      </c>
      <c r="AB13">
        <f>'E3-residential data'!AB54</f>
        <v>0</v>
      </c>
      <c r="AC13">
        <f>'E3-residential data'!AC54</f>
        <v>0</v>
      </c>
      <c r="AD13">
        <f>'E3-residential data'!AD54</f>
        <v>0</v>
      </c>
      <c r="AE13">
        <f>'E3-residential data'!AE54</f>
        <v>0</v>
      </c>
      <c r="AF13">
        <f>'E3-residential data'!AF54</f>
        <v>0</v>
      </c>
      <c r="AG13">
        <f>'E3-residential data'!AG54</f>
        <v>0</v>
      </c>
      <c r="AH13">
        <f>'E3-residential data'!AH54</f>
        <v>0</v>
      </c>
      <c r="AI13">
        <f>'E3-residential data'!AI54</f>
        <v>0</v>
      </c>
    </row>
    <row r="14" spans="1:35" x14ac:dyDescent="0.35">
      <c r="A14" t="str">
        <f>'E3-residential data'!A55</f>
        <v>Wood</v>
      </c>
      <c r="B14">
        <f>'E3-residential data'!B55</f>
        <v>0</v>
      </c>
      <c r="C14">
        <f>'E3-residential data'!C55</f>
        <v>0</v>
      </c>
      <c r="D14">
        <f>'E3-residential data'!D55</f>
        <v>0</v>
      </c>
      <c r="E14">
        <f>'E3-residential data'!E55</f>
        <v>0</v>
      </c>
      <c r="F14">
        <f>'E3-residential data'!F55</f>
        <v>0</v>
      </c>
      <c r="G14">
        <f>'E3-residential data'!G55</f>
        <v>0</v>
      </c>
      <c r="H14">
        <f>'E3-residential data'!H55</f>
        <v>0</v>
      </c>
      <c r="I14">
        <f>'E3-residential data'!I55</f>
        <v>0</v>
      </c>
      <c r="J14">
        <f>'E3-residential data'!J55</f>
        <v>0</v>
      </c>
      <c r="K14">
        <f>'E3-residential data'!K55</f>
        <v>0</v>
      </c>
      <c r="L14">
        <f>'E3-residential data'!L55</f>
        <v>0</v>
      </c>
      <c r="M14">
        <f>'E3-residential data'!M55</f>
        <v>0</v>
      </c>
      <c r="N14">
        <f>'E3-residential data'!N55</f>
        <v>0</v>
      </c>
      <c r="O14">
        <f>'E3-residential data'!O55</f>
        <v>0</v>
      </c>
      <c r="P14">
        <f>'E3-residential data'!P55</f>
        <v>0</v>
      </c>
      <c r="Q14">
        <f>'E3-residential data'!Q55</f>
        <v>0</v>
      </c>
      <c r="R14">
        <f>'E3-residential data'!R55</f>
        <v>0</v>
      </c>
      <c r="S14">
        <f>'E3-residential data'!S55</f>
        <v>0</v>
      </c>
      <c r="T14">
        <f>'E3-residential data'!T55</f>
        <v>0</v>
      </c>
      <c r="U14">
        <f>'E3-residential data'!U55</f>
        <v>0</v>
      </c>
      <c r="V14">
        <f>'E3-residential data'!V55</f>
        <v>0</v>
      </c>
      <c r="W14">
        <f>'E3-residential data'!W55</f>
        <v>0</v>
      </c>
      <c r="X14">
        <f>'E3-residential data'!X55</f>
        <v>0</v>
      </c>
      <c r="Y14">
        <f>'E3-residential data'!Y55</f>
        <v>0</v>
      </c>
      <c r="Z14">
        <f>'E3-residential data'!Z55</f>
        <v>0</v>
      </c>
      <c r="AA14">
        <f>'E3-residential data'!AA55</f>
        <v>0</v>
      </c>
      <c r="AB14">
        <f>'E3-residential data'!AB55</f>
        <v>0</v>
      </c>
      <c r="AC14">
        <f>'E3-residential data'!AC55</f>
        <v>0</v>
      </c>
      <c r="AD14">
        <f>'E3-residential data'!AD55</f>
        <v>0</v>
      </c>
      <c r="AE14">
        <f>'E3-residential data'!AE55</f>
        <v>0</v>
      </c>
      <c r="AF14">
        <f>'E3-residential data'!AF55</f>
        <v>0</v>
      </c>
      <c r="AG14">
        <f>'E3-residential data'!AG55</f>
        <v>0</v>
      </c>
      <c r="AH14">
        <f>'E3-residential data'!AH55</f>
        <v>0</v>
      </c>
      <c r="AI14">
        <f>'E3-residential data'!AI55</f>
        <v>0</v>
      </c>
    </row>
    <row r="15" spans="1:35" x14ac:dyDescent="0.35">
      <c r="A15" t="str">
        <f>'E3-residential data'!A56</f>
        <v>Waste Heat</v>
      </c>
      <c r="B15">
        <f>'E3-residential data'!B56</f>
        <v>0</v>
      </c>
      <c r="C15">
        <f>'E3-residential data'!C56</f>
        <v>0</v>
      </c>
      <c r="D15">
        <f>'E3-residential data'!D56</f>
        <v>0</v>
      </c>
      <c r="E15">
        <f>'E3-residential data'!E56</f>
        <v>0</v>
      </c>
      <c r="F15">
        <f>'E3-residential data'!F56</f>
        <v>0</v>
      </c>
      <c r="G15">
        <f>'E3-residential data'!G56</f>
        <v>0</v>
      </c>
      <c r="H15">
        <f>'E3-residential data'!H56</f>
        <v>0</v>
      </c>
      <c r="I15">
        <f>'E3-residential data'!I56</f>
        <v>0</v>
      </c>
      <c r="J15">
        <f>'E3-residential data'!J56</f>
        <v>0</v>
      </c>
      <c r="K15">
        <f>'E3-residential data'!K56</f>
        <v>0</v>
      </c>
      <c r="L15">
        <f>'E3-residential data'!L56</f>
        <v>0</v>
      </c>
      <c r="M15">
        <f>'E3-residential data'!M56</f>
        <v>0</v>
      </c>
      <c r="N15">
        <f>'E3-residential data'!N56</f>
        <v>0</v>
      </c>
      <c r="O15">
        <f>'E3-residential data'!O56</f>
        <v>0</v>
      </c>
      <c r="P15">
        <f>'E3-residential data'!P56</f>
        <v>0</v>
      </c>
      <c r="Q15">
        <f>'E3-residential data'!Q56</f>
        <v>0</v>
      </c>
      <c r="R15">
        <f>'E3-residential data'!R56</f>
        <v>0</v>
      </c>
      <c r="S15">
        <f>'E3-residential data'!S56</f>
        <v>0</v>
      </c>
      <c r="T15">
        <f>'E3-residential data'!T56</f>
        <v>0</v>
      </c>
      <c r="U15">
        <f>'E3-residential data'!U56</f>
        <v>0</v>
      </c>
      <c r="V15">
        <f>'E3-residential data'!V56</f>
        <v>0</v>
      </c>
      <c r="W15">
        <f>'E3-residential data'!W56</f>
        <v>0</v>
      </c>
      <c r="X15">
        <f>'E3-residential data'!X56</f>
        <v>0</v>
      </c>
      <c r="Y15">
        <f>'E3-residential data'!Y56</f>
        <v>0</v>
      </c>
      <c r="Z15">
        <f>'E3-residential data'!Z56</f>
        <v>0</v>
      </c>
      <c r="AA15">
        <f>'E3-residential data'!AA56</f>
        <v>0</v>
      </c>
      <c r="AB15">
        <f>'E3-residential data'!AB56</f>
        <v>0</v>
      </c>
      <c r="AC15">
        <f>'E3-residential data'!AC56</f>
        <v>0</v>
      </c>
      <c r="AD15">
        <f>'E3-residential data'!AD56</f>
        <v>0</v>
      </c>
      <c r="AE15">
        <f>'E3-residential data'!AE56</f>
        <v>0</v>
      </c>
      <c r="AF15">
        <f>'E3-residential data'!AF56</f>
        <v>0</v>
      </c>
      <c r="AG15">
        <f>'E3-residential data'!AG56</f>
        <v>0</v>
      </c>
      <c r="AH15">
        <f>'E3-residential data'!AH56</f>
        <v>0</v>
      </c>
      <c r="AI15">
        <f>'E3-residential data'!AI56</f>
        <v>0</v>
      </c>
    </row>
    <row r="16" spans="1:35" x14ac:dyDescent="0.35">
      <c r="A16" t="str">
        <f>'E3-residential data'!A57</f>
        <v>None</v>
      </c>
      <c r="B16">
        <f>'E3-residential data'!B57</f>
        <v>0</v>
      </c>
      <c r="C16">
        <f>'E3-residential data'!C57</f>
        <v>0</v>
      </c>
      <c r="D16">
        <f>'E3-residential data'!D57</f>
        <v>0</v>
      </c>
      <c r="E16">
        <f>'E3-residential data'!E57</f>
        <v>0</v>
      </c>
      <c r="F16">
        <f>'E3-residential data'!F57</f>
        <v>0</v>
      </c>
      <c r="G16">
        <f>'E3-residential data'!G57</f>
        <v>0</v>
      </c>
      <c r="H16">
        <f>'E3-residential data'!H57</f>
        <v>0</v>
      </c>
      <c r="I16">
        <f>'E3-residential data'!I57</f>
        <v>0</v>
      </c>
      <c r="J16">
        <f>'E3-residential data'!J57</f>
        <v>0</v>
      </c>
      <c r="K16">
        <f>'E3-residential data'!K57</f>
        <v>0</v>
      </c>
      <c r="L16">
        <f>'E3-residential data'!L57</f>
        <v>0</v>
      </c>
      <c r="M16">
        <f>'E3-residential data'!M57</f>
        <v>0</v>
      </c>
      <c r="N16">
        <f>'E3-residential data'!N57</f>
        <v>0</v>
      </c>
      <c r="O16">
        <f>'E3-residential data'!O57</f>
        <v>0</v>
      </c>
      <c r="P16">
        <f>'E3-residential data'!P57</f>
        <v>0</v>
      </c>
      <c r="Q16">
        <f>'E3-residential data'!Q57</f>
        <v>0</v>
      </c>
      <c r="R16">
        <f>'E3-residential data'!R57</f>
        <v>0</v>
      </c>
      <c r="S16">
        <f>'E3-residential data'!S57</f>
        <v>0</v>
      </c>
      <c r="T16">
        <f>'E3-residential data'!T57</f>
        <v>0</v>
      </c>
      <c r="U16">
        <f>'E3-residential data'!U57</f>
        <v>0</v>
      </c>
      <c r="V16">
        <f>'E3-residential data'!V57</f>
        <v>0</v>
      </c>
      <c r="W16">
        <f>'E3-residential data'!W57</f>
        <v>0</v>
      </c>
      <c r="X16">
        <f>'E3-residential data'!X57</f>
        <v>0</v>
      </c>
      <c r="Y16">
        <f>'E3-residential data'!Y57</f>
        <v>0</v>
      </c>
      <c r="Z16">
        <f>'E3-residential data'!Z57</f>
        <v>0</v>
      </c>
      <c r="AA16">
        <f>'E3-residential data'!AA57</f>
        <v>0</v>
      </c>
      <c r="AB16">
        <f>'E3-residential data'!AB57</f>
        <v>0</v>
      </c>
      <c r="AC16">
        <f>'E3-residential data'!AC57</f>
        <v>0</v>
      </c>
      <c r="AD16">
        <f>'E3-residential data'!AD57</f>
        <v>0</v>
      </c>
      <c r="AE16">
        <f>'E3-residential data'!AE57</f>
        <v>0</v>
      </c>
      <c r="AF16">
        <f>'E3-residential data'!AF57</f>
        <v>0</v>
      </c>
      <c r="AG16">
        <f>'E3-residential data'!AG57</f>
        <v>0</v>
      </c>
      <c r="AH16">
        <f>'E3-residential data'!AH57</f>
        <v>0</v>
      </c>
      <c r="AI16">
        <f>'E3-residential data'!AI57</f>
        <v>0</v>
      </c>
    </row>
    <row r="19" spans="1:35" x14ac:dyDescent="0.35">
      <c r="A19" s="1" t="str">
        <f>'E3-residential data'!A69</f>
        <v>Dishwashing</v>
      </c>
    </row>
    <row r="20" spans="1:35" x14ac:dyDescent="0.35">
      <c r="A20" t="str">
        <f>'E3-residential data'!A70</f>
        <v>Electricity</v>
      </c>
      <c r="B20">
        <f>'E3-residential data'!B70</f>
        <v>8.1783332268915206E-3</v>
      </c>
      <c r="C20">
        <f>'E3-residential data'!C70</f>
        <v>8.0586195986870803E-3</v>
      </c>
      <c r="D20">
        <f>'E3-residential data'!D70</f>
        <v>7.9214660876921906E-3</v>
      </c>
      <c r="E20">
        <f>'E3-residential data'!E70</f>
        <v>7.7325013140931197E-3</v>
      </c>
      <c r="F20">
        <f>'E3-residential data'!F70</f>
        <v>7.4884804507097504E-3</v>
      </c>
      <c r="G20">
        <f>'E3-residential data'!G70</f>
        <v>7.2156058971952599E-3</v>
      </c>
      <c r="H20">
        <f>'E3-residential data'!H70</f>
        <v>6.9485525641661099E-3</v>
      </c>
      <c r="I20">
        <f>'E3-residential data'!I70</f>
        <v>6.7018143470857104E-3</v>
      </c>
      <c r="J20">
        <f>'E3-residential data'!J70</f>
        <v>6.4802521516079898E-3</v>
      </c>
      <c r="K20">
        <f>'E3-residential data'!K70</f>
        <v>6.2834633416776302E-3</v>
      </c>
      <c r="L20">
        <f>'E3-residential data'!L70</f>
        <v>6.1097632886423902E-3</v>
      </c>
      <c r="M20">
        <f>'E3-residential data'!M70</f>
        <v>5.9557191919562503E-3</v>
      </c>
      <c r="N20">
        <f>'E3-residential data'!N70</f>
        <v>5.8175515497099397E-3</v>
      </c>
      <c r="O20">
        <f>'E3-residential data'!O70</f>
        <v>5.69461317692094E-3</v>
      </c>
      <c r="P20">
        <f>'E3-residential data'!P70</f>
        <v>5.58490791791268E-3</v>
      </c>
      <c r="Q20">
        <f>'E3-residential data'!Q70</f>
        <v>5.4904914293868899E-3</v>
      </c>
      <c r="R20">
        <f>'E3-residential data'!R70</f>
        <v>5.41029762548236E-3</v>
      </c>
      <c r="S20">
        <f>'E3-residential data'!S70</f>
        <v>5.3406603504701699E-3</v>
      </c>
      <c r="T20">
        <f>'E3-residential data'!T70</f>
        <v>5.2829713019677304E-3</v>
      </c>
      <c r="U20">
        <f>'E3-residential data'!U70</f>
        <v>5.23592075978053E-3</v>
      </c>
      <c r="V20">
        <f>'E3-residential data'!V70</f>
        <v>5.2005688865323901E-3</v>
      </c>
      <c r="W20">
        <f>'E3-residential data'!W70</f>
        <v>5.1765415228595801E-3</v>
      </c>
      <c r="X20">
        <f>'E3-residential data'!X70</f>
        <v>5.16169366785664E-3</v>
      </c>
      <c r="Y20">
        <f>'E3-residential data'!Y70</f>
        <v>5.1544014317770901E-3</v>
      </c>
      <c r="Z20">
        <f>'E3-residential data'!Z70</f>
        <v>5.15416427186117E-3</v>
      </c>
      <c r="AA20">
        <f>'E3-residential data'!AA70</f>
        <v>5.1592897986874296E-3</v>
      </c>
      <c r="AB20">
        <f>'E3-residential data'!AB70</f>
        <v>5.16846749018097E-3</v>
      </c>
      <c r="AC20">
        <f>'E3-residential data'!AC70</f>
        <v>5.1805388821262602E-3</v>
      </c>
      <c r="AD20">
        <f>'E3-residential data'!AD70</f>
        <v>5.1944362024680503E-3</v>
      </c>
      <c r="AE20">
        <f>'E3-residential data'!AE70</f>
        <v>5.2092802796464199E-3</v>
      </c>
      <c r="AF20">
        <f>'E3-residential data'!AF70</f>
        <v>5.2246521714344497E-3</v>
      </c>
      <c r="AG20">
        <f>'E3-residential data'!AG70</f>
        <v>5.2402825193943198E-3</v>
      </c>
      <c r="AH20">
        <f>'E3-residential data'!AH70</f>
        <v>5.2558620343087E-3</v>
      </c>
      <c r="AI20">
        <f>'E3-residential data'!AI70</f>
        <v>5.2707858224942802E-3</v>
      </c>
    </row>
    <row r="21" spans="1:35" x14ac:dyDescent="0.35">
      <c r="A21" t="str">
        <f>'E3-residential data'!A71</f>
        <v>Pipeline Gas</v>
      </c>
      <c r="B21">
        <f>'E3-residential data'!B71</f>
        <v>0</v>
      </c>
      <c r="C21">
        <f>'E3-residential data'!C71</f>
        <v>0</v>
      </c>
      <c r="D21">
        <f>'E3-residential data'!D71</f>
        <v>0</v>
      </c>
      <c r="E21">
        <f>'E3-residential data'!E71</f>
        <v>0</v>
      </c>
      <c r="F21">
        <f>'E3-residential data'!F71</f>
        <v>0</v>
      </c>
      <c r="G21">
        <f>'E3-residential data'!G71</f>
        <v>0</v>
      </c>
      <c r="H21">
        <f>'E3-residential data'!H71</f>
        <v>0</v>
      </c>
      <c r="I21">
        <f>'E3-residential data'!I71</f>
        <v>0</v>
      </c>
      <c r="J21">
        <f>'E3-residential data'!J71</f>
        <v>0</v>
      </c>
      <c r="K21">
        <f>'E3-residential data'!K71</f>
        <v>0</v>
      </c>
      <c r="L21">
        <f>'E3-residential data'!L71</f>
        <v>0</v>
      </c>
      <c r="M21">
        <f>'E3-residential data'!M71</f>
        <v>0</v>
      </c>
      <c r="N21">
        <f>'E3-residential data'!N71</f>
        <v>0</v>
      </c>
      <c r="O21">
        <f>'E3-residential data'!O71</f>
        <v>0</v>
      </c>
      <c r="P21">
        <f>'E3-residential data'!P71</f>
        <v>0</v>
      </c>
      <c r="Q21">
        <f>'E3-residential data'!Q71</f>
        <v>0</v>
      </c>
      <c r="R21">
        <f>'E3-residential data'!R71</f>
        <v>0</v>
      </c>
      <c r="S21">
        <f>'E3-residential data'!S71</f>
        <v>0</v>
      </c>
      <c r="T21">
        <f>'E3-residential data'!T71</f>
        <v>0</v>
      </c>
      <c r="U21">
        <f>'E3-residential data'!U71</f>
        <v>0</v>
      </c>
      <c r="V21">
        <f>'E3-residential data'!V71</f>
        <v>0</v>
      </c>
      <c r="W21">
        <f>'E3-residential data'!W71</f>
        <v>0</v>
      </c>
      <c r="X21">
        <f>'E3-residential data'!X71</f>
        <v>0</v>
      </c>
      <c r="Y21">
        <f>'E3-residential data'!Y71</f>
        <v>0</v>
      </c>
      <c r="Z21">
        <f>'E3-residential data'!Z71</f>
        <v>0</v>
      </c>
      <c r="AA21">
        <f>'E3-residential data'!AA71</f>
        <v>0</v>
      </c>
      <c r="AB21">
        <f>'E3-residential data'!AB71</f>
        <v>0</v>
      </c>
      <c r="AC21">
        <f>'E3-residential data'!AC71</f>
        <v>0</v>
      </c>
      <c r="AD21">
        <f>'E3-residential data'!AD71</f>
        <v>0</v>
      </c>
      <c r="AE21">
        <f>'E3-residential data'!AE71</f>
        <v>0</v>
      </c>
      <c r="AF21">
        <f>'E3-residential data'!AF71</f>
        <v>0</v>
      </c>
      <c r="AG21">
        <f>'E3-residential data'!AG71</f>
        <v>0</v>
      </c>
      <c r="AH21">
        <f>'E3-residential data'!AH71</f>
        <v>0</v>
      </c>
      <c r="AI21">
        <f>'E3-residential data'!AI71</f>
        <v>0</v>
      </c>
    </row>
    <row r="22" spans="1:35" x14ac:dyDescent="0.35">
      <c r="A22" t="str">
        <f>'E3-residential data'!A72</f>
        <v>Fuel Oil</v>
      </c>
      <c r="B22">
        <f>'E3-residential data'!B72</f>
        <v>0</v>
      </c>
      <c r="C22">
        <f>'E3-residential data'!C72</f>
        <v>0</v>
      </c>
      <c r="D22">
        <f>'E3-residential data'!D72</f>
        <v>0</v>
      </c>
      <c r="E22">
        <f>'E3-residential data'!E72</f>
        <v>0</v>
      </c>
      <c r="F22">
        <f>'E3-residential data'!F72</f>
        <v>0</v>
      </c>
      <c r="G22">
        <f>'E3-residential data'!G72</f>
        <v>0</v>
      </c>
      <c r="H22">
        <f>'E3-residential data'!H72</f>
        <v>0</v>
      </c>
      <c r="I22">
        <f>'E3-residential data'!I72</f>
        <v>0</v>
      </c>
      <c r="J22">
        <f>'E3-residential data'!J72</f>
        <v>0</v>
      </c>
      <c r="K22">
        <f>'E3-residential data'!K72</f>
        <v>0</v>
      </c>
      <c r="L22">
        <f>'E3-residential data'!L72</f>
        <v>0</v>
      </c>
      <c r="M22">
        <f>'E3-residential data'!M72</f>
        <v>0</v>
      </c>
      <c r="N22">
        <f>'E3-residential data'!N72</f>
        <v>0</v>
      </c>
      <c r="O22">
        <f>'E3-residential data'!O72</f>
        <v>0</v>
      </c>
      <c r="P22">
        <f>'E3-residential data'!P72</f>
        <v>0</v>
      </c>
      <c r="Q22">
        <f>'E3-residential data'!Q72</f>
        <v>0</v>
      </c>
      <c r="R22">
        <f>'E3-residential data'!R72</f>
        <v>0</v>
      </c>
      <c r="S22">
        <f>'E3-residential data'!S72</f>
        <v>0</v>
      </c>
      <c r="T22">
        <f>'E3-residential data'!T72</f>
        <v>0</v>
      </c>
      <c r="U22">
        <f>'E3-residential data'!U72</f>
        <v>0</v>
      </c>
      <c r="V22">
        <f>'E3-residential data'!V72</f>
        <v>0</v>
      </c>
      <c r="W22">
        <f>'E3-residential data'!W72</f>
        <v>0</v>
      </c>
      <c r="X22">
        <f>'E3-residential data'!X72</f>
        <v>0</v>
      </c>
      <c r="Y22">
        <f>'E3-residential data'!Y72</f>
        <v>0</v>
      </c>
      <c r="Z22">
        <f>'E3-residential data'!Z72</f>
        <v>0</v>
      </c>
      <c r="AA22">
        <f>'E3-residential data'!AA72</f>
        <v>0</v>
      </c>
      <c r="AB22">
        <f>'E3-residential data'!AB72</f>
        <v>0</v>
      </c>
      <c r="AC22">
        <f>'E3-residential data'!AC72</f>
        <v>0</v>
      </c>
      <c r="AD22">
        <f>'E3-residential data'!AD72</f>
        <v>0</v>
      </c>
      <c r="AE22">
        <f>'E3-residential data'!AE72</f>
        <v>0</v>
      </c>
      <c r="AF22">
        <f>'E3-residential data'!AF72</f>
        <v>0</v>
      </c>
      <c r="AG22">
        <f>'E3-residential data'!AG72</f>
        <v>0</v>
      </c>
      <c r="AH22">
        <f>'E3-residential data'!AH72</f>
        <v>0</v>
      </c>
      <c r="AI22">
        <f>'E3-residential data'!AI72</f>
        <v>0</v>
      </c>
    </row>
    <row r="23" spans="1:35" x14ac:dyDescent="0.35">
      <c r="A23" t="str">
        <f>'E3-residential data'!A73</f>
        <v>LPG</v>
      </c>
      <c r="B23">
        <f>'E3-residential data'!B73</f>
        <v>0</v>
      </c>
      <c r="C23">
        <f>'E3-residential data'!C73</f>
        <v>0</v>
      </c>
      <c r="D23">
        <f>'E3-residential data'!D73</f>
        <v>0</v>
      </c>
      <c r="E23">
        <f>'E3-residential data'!E73</f>
        <v>0</v>
      </c>
      <c r="F23">
        <f>'E3-residential data'!F73</f>
        <v>0</v>
      </c>
      <c r="G23">
        <f>'E3-residential data'!G73</f>
        <v>0</v>
      </c>
      <c r="H23">
        <f>'E3-residential data'!H73</f>
        <v>0</v>
      </c>
      <c r="I23">
        <f>'E3-residential data'!I73</f>
        <v>0</v>
      </c>
      <c r="J23">
        <f>'E3-residential data'!J73</f>
        <v>0</v>
      </c>
      <c r="K23">
        <f>'E3-residential data'!K73</f>
        <v>0</v>
      </c>
      <c r="L23">
        <f>'E3-residential data'!L73</f>
        <v>0</v>
      </c>
      <c r="M23">
        <f>'E3-residential data'!M73</f>
        <v>0</v>
      </c>
      <c r="N23">
        <f>'E3-residential data'!N73</f>
        <v>0</v>
      </c>
      <c r="O23">
        <f>'E3-residential data'!O73</f>
        <v>0</v>
      </c>
      <c r="P23">
        <f>'E3-residential data'!P73</f>
        <v>0</v>
      </c>
      <c r="Q23">
        <f>'E3-residential data'!Q73</f>
        <v>0</v>
      </c>
      <c r="R23">
        <f>'E3-residential data'!R73</f>
        <v>0</v>
      </c>
      <c r="S23">
        <f>'E3-residential data'!S73</f>
        <v>0</v>
      </c>
      <c r="T23">
        <f>'E3-residential data'!T73</f>
        <v>0</v>
      </c>
      <c r="U23">
        <f>'E3-residential data'!U73</f>
        <v>0</v>
      </c>
      <c r="V23">
        <f>'E3-residential data'!V73</f>
        <v>0</v>
      </c>
      <c r="W23">
        <f>'E3-residential data'!W73</f>
        <v>0</v>
      </c>
      <c r="X23">
        <f>'E3-residential data'!X73</f>
        <v>0</v>
      </c>
      <c r="Y23">
        <f>'E3-residential data'!Y73</f>
        <v>0</v>
      </c>
      <c r="Z23">
        <f>'E3-residential data'!Z73</f>
        <v>0</v>
      </c>
      <c r="AA23">
        <f>'E3-residential data'!AA73</f>
        <v>0</v>
      </c>
      <c r="AB23">
        <f>'E3-residential data'!AB73</f>
        <v>0</v>
      </c>
      <c r="AC23">
        <f>'E3-residential data'!AC73</f>
        <v>0</v>
      </c>
      <c r="AD23">
        <f>'E3-residential data'!AD73</f>
        <v>0</v>
      </c>
      <c r="AE23">
        <f>'E3-residential data'!AE73</f>
        <v>0</v>
      </c>
      <c r="AF23">
        <f>'E3-residential data'!AF73</f>
        <v>0</v>
      </c>
      <c r="AG23">
        <f>'E3-residential data'!AG73</f>
        <v>0</v>
      </c>
      <c r="AH23">
        <f>'E3-residential data'!AH73</f>
        <v>0</v>
      </c>
      <c r="AI23">
        <f>'E3-residential data'!AI73</f>
        <v>0</v>
      </c>
    </row>
    <row r="24" spans="1:35" x14ac:dyDescent="0.35">
      <c r="A24" t="str">
        <f>'E3-residential data'!A74</f>
        <v>Kerosene</v>
      </c>
      <c r="B24">
        <f>'E3-residential data'!B74</f>
        <v>0</v>
      </c>
      <c r="C24">
        <f>'E3-residential data'!C74</f>
        <v>0</v>
      </c>
      <c r="D24">
        <f>'E3-residential data'!D74</f>
        <v>0</v>
      </c>
      <c r="E24">
        <f>'E3-residential data'!E74</f>
        <v>0</v>
      </c>
      <c r="F24">
        <f>'E3-residential data'!F74</f>
        <v>0</v>
      </c>
      <c r="G24">
        <f>'E3-residential data'!G74</f>
        <v>0</v>
      </c>
      <c r="H24">
        <f>'E3-residential data'!H74</f>
        <v>0</v>
      </c>
      <c r="I24">
        <f>'E3-residential data'!I74</f>
        <v>0</v>
      </c>
      <c r="J24">
        <f>'E3-residential data'!J74</f>
        <v>0</v>
      </c>
      <c r="K24">
        <f>'E3-residential data'!K74</f>
        <v>0</v>
      </c>
      <c r="L24">
        <f>'E3-residential data'!L74</f>
        <v>0</v>
      </c>
      <c r="M24">
        <f>'E3-residential data'!M74</f>
        <v>0</v>
      </c>
      <c r="N24">
        <f>'E3-residential data'!N74</f>
        <v>0</v>
      </c>
      <c r="O24">
        <f>'E3-residential data'!O74</f>
        <v>0</v>
      </c>
      <c r="P24">
        <f>'E3-residential data'!P74</f>
        <v>0</v>
      </c>
      <c r="Q24">
        <f>'E3-residential data'!Q74</f>
        <v>0</v>
      </c>
      <c r="R24">
        <f>'E3-residential data'!R74</f>
        <v>0</v>
      </c>
      <c r="S24">
        <f>'E3-residential data'!S74</f>
        <v>0</v>
      </c>
      <c r="T24">
        <f>'E3-residential data'!T74</f>
        <v>0</v>
      </c>
      <c r="U24">
        <f>'E3-residential data'!U74</f>
        <v>0</v>
      </c>
      <c r="V24">
        <f>'E3-residential data'!V74</f>
        <v>0</v>
      </c>
      <c r="W24">
        <f>'E3-residential data'!W74</f>
        <v>0</v>
      </c>
      <c r="X24">
        <f>'E3-residential data'!X74</f>
        <v>0</v>
      </c>
      <c r="Y24">
        <f>'E3-residential data'!Y74</f>
        <v>0</v>
      </c>
      <c r="Z24">
        <f>'E3-residential data'!Z74</f>
        <v>0</v>
      </c>
      <c r="AA24">
        <f>'E3-residential data'!AA74</f>
        <v>0</v>
      </c>
      <c r="AB24">
        <f>'E3-residential data'!AB74</f>
        <v>0</v>
      </c>
      <c r="AC24">
        <f>'E3-residential data'!AC74</f>
        <v>0</v>
      </c>
      <c r="AD24">
        <f>'E3-residential data'!AD74</f>
        <v>0</v>
      </c>
      <c r="AE24">
        <f>'E3-residential data'!AE74</f>
        <v>0</v>
      </c>
      <c r="AF24">
        <f>'E3-residential data'!AF74</f>
        <v>0</v>
      </c>
      <c r="AG24">
        <f>'E3-residential data'!AG74</f>
        <v>0</v>
      </c>
      <c r="AH24">
        <f>'E3-residential data'!AH74</f>
        <v>0</v>
      </c>
      <c r="AI24">
        <f>'E3-residential data'!AI74</f>
        <v>0</v>
      </c>
    </row>
    <row r="25" spans="1:35" x14ac:dyDescent="0.35">
      <c r="A25" t="str">
        <f>'E3-residential data'!A75</f>
        <v>Wood</v>
      </c>
      <c r="B25">
        <f>'E3-residential data'!B75</f>
        <v>0</v>
      </c>
      <c r="C25">
        <f>'E3-residential data'!C75</f>
        <v>0</v>
      </c>
      <c r="D25">
        <f>'E3-residential data'!D75</f>
        <v>0</v>
      </c>
      <c r="E25">
        <f>'E3-residential data'!E75</f>
        <v>0</v>
      </c>
      <c r="F25">
        <f>'E3-residential data'!F75</f>
        <v>0</v>
      </c>
      <c r="G25">
        <f>'E3-residential data'!G75</f>
        <v>0</v>
      </c>
      <c r="H25">
        <f>'E3-residential data'!H75</f>
        <v>0</v>
      </c>
      <c r="I25">
        <f>'E3-residential data'!I75</f>
        <v>0</v>
      </c>
      <c r="J25">
        <f>'E3-residential data'!J75</f>
        <v>0</v>
      </c>
      <c r="K25">
        <f>'E3-residential data'!K75</f>
        <v>0</v>
      </c>
      <c r="L25">
        <f>'E3-residential data'!L75</f>
        <v>0</v>
      </c>
      <c r="M25">
        <f>'E3-residential data'!M75</f>
        <v>0</v>
      </c>
      <c r="N25">
        <f>'E3-residential data'!N75</f>
        <v>0</v>
      </c>
      <c r="O25">
        <f>'E3-residential data'!O75</f>
        <v>0</v>
      </c>
      <c r="P25">
        <f>'E3-residential data'!P75</f>
        <v>0</v>
      </c>
      <c r="Q25">
        <f>'E3-residential data'!Q75</f>
        <v>0</v>
      </c>
      <c r="R25">
        <f>'E3-residential data'!R75</f>
        <v>0</v>
      </c>
      <c r="S25">
        <f>'E3-residential data'!S75</f>
        <v>0</v>
      </c>
      <c r="T25">
        <f>'E3-residential data'!T75</f>
        <v>0</v>
      </c>
      <c r="U25">
        <f>'E3-residential data'!U75</f>
        <v>0</v>
      </c>
      <c r="V25">
        <f>'E3-residential data'!V75</f>
        <v>0</v>
      </c>
      <c r="W25">
        <f>'E3-residential data'!W75</f>
        <v>0</v>
      </c>
      <c r="X25">
        <f>'E3-residential data'!X75</f>
        <v>0</v>
      </c>
      <c r="Y25">
        <f>'E3-residential data'!Y75</f>
        <v>0</v>
      </c>
      <c r="Z25">
        <f>'E3-residential data'!Z75</f>
        <v>0</v>
      </c>
      <c r="AA25">
        <f>'E3-residential data'!AA75</f>
        <v>0</v>
      </c>
      <c r="AB25">
        <f>'E3-residential data'!AB75</f>
        <v>0</v>
      </c>
      <c r="AC25">
        <f>'E3-residential data'!AC75</f>
        <v>0</v>
      </c>
      <c r="AD25">
        <f>'E3-residential data'!AD75</f>
        <v>0</v>
      </c>
      <c r="AE25">
        <f>'E3-residential data'!AE75</f>
        <v>0</v>
      </c>
      <c r="AF25">
        <f>'E3-residential data'!AF75</f>
        <v>0</v>
      </c>
      <c r="AG25">
        <f>'E3-residential data'!AG75</f>
        <v>0</v>
      </c>
      <c r="AH25">
        <f>'E3-residential data'!AH75</f>
        <v>0</v>
      </c>
      <c r="AI25">
        <f>'E3-residential data'!AI75</f>
        <v>0</v>
      </c>
    </row>
    <row r="26" spans="1:35" x14ac:dyDescent="0.35">
      <c r="A26" t="str">
        <f>'E3-residential data'!A76</f>
        <v>Waste Heat</v>
      </c>
      <c r="B26">
        <f>'E3-residential data'!B76</f>
        <v>0</v>
      </c>
      <c r="C26">
        <f>'E3-residential data'!C76</f>
        <v>0</v>
      </c>
      <c r="D26">
        <f>'E3-residential data'!D76</f>
        <v>0</v>
      </c>
      <c r="E26">
        <f>'E3-residential data'!E76</f>
        <v>0</v>
      </c>
      <c r="F26">
        <f>'E3-residential data'!F76</f>
        <v>0</v>
      </c>
      <c r="G26">
        <f>'E3-residential data'!G76</f>
        <v>0</v>
      </c>
      <c r="H26">
        <f>'E3-residential data'!H76</f>
        <v>0</v>
      </c>
      <c r="I26">
        <f>'E3-residential data'!I76</f>
        <v>0</v>
      </c>
      <c r="J26">
        <f>'E3-residential data'!J76</f>
        <v>0</v>
      </c>
      <c r="K26">
        <f>'E3-residential data'!K76</f>
        <v>0</v>
      </c>
      <c r="L26">
        <f>'E3-residential data'!L76</f>
        <v>0</v>
      </c>
      <c r="M26">
        <f>'E3-residential data'!M76</f>
        <v>0</v>
      </c>
      <c r="N26">
        <f>'E3-residential data'!N76</f>
        <v>0</v>
      </c>
      <c r="O26">
        <f>'E3-residential data'!O76</f>
        <v>0</v>
      </c>
      <c r="P26">
        <f>'E3-residential data'!P76</f>
        <v>0</v>
      </c>
      <c r="Q26">
        <f>'E3-residential data'!Q76</f>
        <v>0</v>
      </c>
      <c r="R26">
        <f>'E3-residential data'!R76</f>
        <v>0</v>
      </c>
      <c r="S26">
        <f>'E3-residential data'!S76</f>
        <v>0</v>
      </c>
      <c r="T26">
        <f>'E3-residential data'!T76</f>
        <v>0</v>
      </c>
      <c r="U26">
        <f>'E3-residential data'!U76</f>
        <v>0</v>
      </c>
      <c r="V26">
        <f>'E3-residential data'!V76</f>
        <v>0</v>
      </c>
      <c r="W26">
        <f>'E3-residential data'!W76</f>
        <v>0</v>
      </c>
      <c r="X26">
        <f>'E3-residential data'!X76</f>
        <v>0</v>
      </c>
      <c r="Y26">
        <f>'E3-residential data'!Y76</f>
        <v>0</v>
      </c>
      <c r="Z26">
        <f>'E3-residential data'!Z76</f>
        <v>0</v>
      </c>
      <c r="AA26">
        <f>'E3-residential data'!AA76</f>
        <v>0</v>
      </c>
      <c r="AB26">
        <f>'E3-residential data'!AB76</f>
        <v>0</v>
      </c>
      <c r="AC26">
        <f>'E3-residential data'!AC76</f>
        <v>0</v>
      </c>
      <c r="AD26">
        <f>'E3-residential data'!AD76</f>
        <v>0</v>
      </c>
      <c r="AE26">
        <f>'E3-residential data'!AE76</f>
        <v>0</v>
      </c>
      <c r="AF26">
        <f>'E3-residential data'!AF76</f>
        <v>0</v>
      </c>
      <c r="AG26">
        <f>'E3-residential data'!AG76</f>
        <v>0</v>
      </c>
      <c r="AH26">
        <f>'E3-residential data'!AH76</f>
        <v>0</v>
      </c>
      <c r="AI26">
        <f>'E3-residential data'!AI76</f>
        <v>0</v>
      </c>
    </row>
    <row r="27" spans="1:35" x14ac:dyDescent="0.35">
      <c r="A27" t="str">
        <f>'E3-residential data'!A77</f>
        <v>None</v>
      </c>
      <c r="B27">
        <f>'E3-residential data'!B77</f>
        <v>0</v>
      </c>
      <c r="C27">
        <f>'E3-residential data'!C77</f>
        <v>0</v>
      </c>
      <c r="D27">
        <f>'E3-residential data'!D77</f>
        <v>0</v>
      </c>
      <c r="E27">
        <f>'E3-residential data'!E77</f>
        <v>0</v>
      </c>
      <c r="F27">
        <f>'E3-residential data'!F77</f>
        <v>0</v>
      </c>
      <c r="G27">
        <f>'E3-residential data'!G77</f>
        <v>0</v>
      </c>
      <c r="H27">
        <f>'E3-residential data'!H77</f>
        <v>0</v>
      </c>
      <c r="I27">
        <f>'E3-residential data'!I77</f>
        <v>0</v>
      </c>
      <c r="J27">
        <f>'E3-residential data'!J77</f>
        <v>0</v>
      </c>
      <c r="K27">
        <f>'E3-residential data'!K77</f>
        <v>0</v>
      </c>
      <c r="L27">
        <f>'E3-residential data'!L77</f>
        <v>0</v>
      </c>
      <c r="M27">
        <f>'E3-residential data'!M77</f>
        <v>0</v>
      </c>
      <c r="N27">
        <f>'E3-residential data'!N77</f>
        <v>0</v>
      </c>
      <c r="O27">
        <f>'E3-residential data'!O77</f>
        <v>0</v>
      </c>
      <c r="P27">
        <f>'E3-residential data'!P77</f>
        <v>0</v>
      </c>
      <c r="Q27">
        <f>'E3-residential data'!Q77</f>
        <v>0</v>
      </c>
      <c r="R27">
        <f>'E3-residential data'!R77</f>
        <v>0</v>
      </c>
      <c r="S27">
        <f>'E3-residential data'!S77</f>
        <v>0</v>
      </c>
      <c r="T27">
        <f>'E3-residential data'!T77</f>
        <v>0</v>
      </c>
      <c r="U27">
        <f>'E3-residential data'!U77</f>
        <v>0</v>
      </c>
      <c r="V27">
        <f>'E3-residential data'!V77</f>
        <v>0</v>
      </c>
      <c r="W27">
        <f>'E3-residential data'!W77</f>
        <v>0</v>
      </c>
      <c r="X27">
        <f>'E3-residential data'!X77</f>
        <v>0</v>
      </c>
      <c r="Y27">
        <f>'E3-residential data'!Y77</f>
        <v>0</v>
      </c>
      <c r="Z27">
        <f>'E3-residential data'!Z77</f>
        <v>0</v>
      </c>
      <c r="AA27">
        <f>'E3-residential data'!AA77</f>
        <v>0</v>
      </c>
      <c r="AB27">
        <f>'E3-residential data'!AB77</f>
        <v>0</v>
      </c>
      <c r="AC27">
        <f>'E3-residential data'!AC77</f>
        <v>0</v>
      </c>
      <c r="AD27">
        <f>'E3-residential data'!AD77</f>
        <v>0</v>
      </c>
      <c r="AE27">
        <f>'E3-residential data'!AE77</f>
        <v>0</v>
      </c>
      <c r="AF27">
        <f>'E3-residential data'!AF77</f>
        <v>0</v>
      </c>
      <c r="AG27">
        <f>'E3-residential data'!AG77</f>
        <v>0</v>
      </c>
      <c r="AH27">
        <f>'E3-residential data'!AH77</f>
        <v>0</v>
      </c>
      <c r="AI27">
        <f>'E3-residential data'!AI77</f>
        <v>0</v>
      </c>
    </row>
    <row r="29" spans="1:35" x14ac:dyDescent="0.35">
      <c r="A29" s="1" t="str">
        <f>'E3-residential data'!A79</f>
        <v>Refrigerators</v>
      </c>
    </row>
    <row r="30" spans="1:35" x14ac:dyDescent="0.35">
      <c r="A30" t="str">
        <f>'E3-residential data'!A80</f>
        <v>Electricity</v>
      </c>
      <c r="B30">
        <f>'E3-residential data'!B80</f>
        <v>4.9400388696536901E-2</v>
      </c>
      <c r="C30">
        <f>'E3-residential data'!C80</f>
        <v>4.9130245951275103E-2</v>
      </c>
      <c r="D30">
        <f>'E3-residential data'!D80</f>
        <v>4.8937924201612699E-2</v>
      </c>
      <c r="E30">
        <f>'E3-residential data'!E80</f>
        <v>4.8733383500969403E-2</v>
      </c>
      <c r="F30">
        <f>'E3-residential data'!F80</f>
        <v>4.8515087367618601E-2</v>
      </c>
      <c r="G30">
        <f>'E3-residential data'!G80</f>
        <v>4.8280371613380398E-2</v>
      </c>
      <c r="H30">
        <f>'E3-residential data'!H80</f>
        <v>4.8068786600580803E-2</v>
      </c>
      <c r="I30">
        <f>'E3-residential data'!I80</f>
        <v>4.78470704773847E-2</v>
      </c>
      <c r="J30">
        <f>'E3-residential data'!J80</f>
        <v>4.7610283395445999E-2</v>
      </c>
      <c r="K30">
        <f>'E3-residential data'!K80</f>
        <v>4.7359858496739897E-2</v>
      </c>
      <c r="L30">
        <f>'E3-residential data'!L80</f>
        <v>4.7107955665536203E-2</v>
      </c>
      <c r="M30">
        <f>'E3-residential data'!M80</f>
        <v>4.68561106311432E-2</v>
      </c>
      <c r="N30">
        <f>'E3-residential data'!N80</f>
        <v>4.6601162654271701E-2</v>
      </c>
      <c r="O30">
        <f>'E3-residential data'!O80</f>
        <v>4.63622522270268E-2</v>
      </c>
      <c r="P30">
        <f>'E3-residential data'!P80</f>
        <v>4.6137747920125899E-2</v>
      </c>
      <c r="Q30">
        <f>'E3-residential data'!Q80</f>
        <v>4.5953054594228097E-2</v>
      </c>
      <c r="R30">
        <f>'E3-residential data'!R80</f>
        <v>4.5801486504197401E-2</v>
      </c>
      <c r="S30">
        <f>'E3-residential data'!S80</f>
        <v>4.5651278525344598E-2</v>
      </c>
      <c r="T30">
        <f>'E3-residential data'!T80</f>
        <v>4.5512990142303901E-2</v>
      </c>
      <c r="U30">
        <f>'E3-residential data'!U80</f>
        <v>4.5376382952955999E-2</v>
      </c>
      <c r="V30">
        <f>'E3-residential data'!V80</f>
        <v>4.52535892871921E-2</v>
      </c>
      <c r="W30">
        <f>'E3-residential data'!W80</f>
        <v>4.5148226575292501E-2</v>
      </c>
      <c r="X30">
        <f>'E3-residential data'!X80</f>
        <v>4.5052063824726603E-2</v>
      </c>
      <c r="Y30">
        <f>'E3-residential data'!Y80</f>
        <v>4.4963797726068198E-2</v>
      </c>
      <c r="Z30">
        <f>'E3-residential data'!Z80</f>
        <v>4.4892761330316201E-2</v>
      </c>
      <c r="AA30">
        <f>'E3-residential data'!AA80</f>
        <v>4.4838165844649197E-2</v>
      </c>
      <c r="AB30">
        <f>'E3-residential data'!AB80</f>
        <v>4.4801206708428201E-2</v>
      </c>
      <c r="AC30">
        <f>'E3-residential data'!AC80</f>
        <v>4.4782627951208402E-2</v>
      </c>
      <c r="AD30">
        <f>'E3-residential data'!AD80</f>
        <v>4.4781521540374798E-2</v>
      </c>
      <c r="AE30">
        <f>'E3-residential data'!AE80</f>
        <v>4.4796160849610002E-2</v>
      </c>
      <c r="AF30">
        <f>'E3-residential data'!AF80</f>
        <v>4.4826374455988499E-2</v>
      </c>
      <c r="AG30">
        <f>'E3-residential data'!AG80</f>
        <v>4.4871523658637502E-2</v>
      </c>
      <c r="AH30">
        <f>'E3-residential data'!AH80</f>
        <v>4.4929082152595702E-2</v>
      </c>
      <c r="AI30">
        <f>'E3-residential data'!AI80</f>
        <v>4.4993106322910599E-2</v>
      </c>
    </row>
    <row r="31" spans="1:35" x14ac:dyDescent="0.35">
      <c r="A31" t="str">
        <f>'E3-residential data'!A81</f>
        <v>Pipeline Gas</v>
      </c>
      <c r="B31">
        <f>'E3-residential data'!B81</f>
        <v>0</v>
      </c>
      <c r="C31">
        <f>'E3-residential data'!C81</f>
        <v>0</v>
      </c>
      <c r="D31">
        <f>'E3-residential data'!D81</f>
        <v>0</v>
      </c>
      <c r="E31">
        <f>'E3-residential data'!E81</f>
        <v>0</v>
      </c>
      <c r="F31">
        <f>'E3-residential data'!F81</f>
        <v>0</v>
      </c>
      <c r="G31">
        <f>'E3-residential data'!G81</f>
        <v>0</v>
      </c>
      <c r="H31">
        <f>'E3-residential data'!H81</f>
        <v>0</v>
      </c>
      <c r="I31">
        <f>'E3-residential data'!I81</f>
        <v>0</v>
      </c>
      <c r="J31">
        <f>'E3-residential data'!J81</f>
        <v>0</v>
      </c>
      <c r="K31">
        <f>'E3-residential data'!K81</f>
        <v>0</v>
      </c>
      <c r="L31">
        <f>'E3-residential data'!L81</f>
        <v>0</v>
      </c>
      <c r="M31">
        <f>'E3-residential data'!M81</f>
        <v>0</v>
      </c>
      <c r="N31">
        <f>'E3-residential data'!N81</f>
        <v>0</v>
      </c>
      <c r="O31">
        <f>'E3-residential data'!O81</f>
        <v>0</v>
      </c>
      <c r="P31">
        <f>'E3-residential data'!P81</f>
        <v>0</v>
      </c>
      <c r="Q31">
        <f>'E3-residential data'!Q81</f>
        <v>0</v>
      </c>
      <c r="R31">
        <f>'E3-residential data'!R81</f>
        <v>0</v>
      </c>
      <c r="S31">
        <f>'E3-residential data'!S81</f>
        <v>0</v>
      </c>
      <c r="T31">
        <f>'E3-residential data'!T81</f>
        <v>0</v>
      </c>
      <c r="U31">
        <f>'E3-residential data'!U81</f>
        <v>0</v>
      </c>
      <c r="V31">
        <f>'E3-residential data'!V81</f>
        <v>0</v>
      </c>
      <c r="W31">
        <f>'E3-residential data'!W81</f>
        <v>0</v>
      </c>
      <c r="X31">
        <f>'E3-residential data'!X81</f>
        <v>0</v>
      </c>
      <c r="Y31">
        <f>'E3-residential data'!Y81</f>
        <v>0</v>
      </c>
      <c r="Z31">
        <f>'E3-residential data'!Z81</f>
        <v>0</v>
      </c>
      <c r="AA31">
        <f>'E3-residential data'!AA81</f>
        <v>0</v>
      </c>
      <c r="AB31">
        <f>'E3-residential data'!AB81</f>
        <v>0</v>
      </c>
      <c r="AC31">
        <f>'E3-residential data'!AC81</f>
        <v>0</v>
      </c>
      <c r="AD31">
        <f>'E3-residential data'!AD81</f>
        <v>0</v>
      </c>
      <c r="AE31">
        <f>'E3-residential data'!AE81</f>
        <v>0</v>
      </c>
      <c r="AF31">
        <f>'E3-residential data'!AF81</f>
        <v>0</v>
      </c>
      <c r="AG31">
        <f>'E3-residential data'!AG81</f>
        <v>0</v>
      </c>
      <c r="AH31">
        <f>'E3-residential data'!AH81</f>
        <v>0</v>
      </c>
      <c r="AI31">
        <f>'E3-residential data'!AI81</f>
        <v>0</v>
      </c>
    </row>
    <row r="32" spans="1:35" x14ac:dyDescent="0.35">
      <c r="A32" t="str">
        <f>'E3-residential data'!A82</f>
        <v>Fuel Oil</v>
      </c>
      <c r="B32">
        <f>'E3-residential data'!B82</f>
        <v>0</v>
      </c>
      <c r="C32">
        <f>'E3-residential data'!C82</f>
        <v>0</v>
      </c>
      <c r="D32">
        <f>'E3-residential data'!D82</f>
        <v>0</v>
      </c>
      <c r="E32">
        <f>'E3-residential data'!E82</f>
        <v>0</v>
      </c>
      <c r="F32">
        <f>'E3-residential data'!F82</f>
        <v>0</v>
      </c>
      <c r="G32">
        <f>'E3-residential data'!G82</f>
        <v>0</v>
      </c>
      <c r="H32">
        <f>'E3-residential data'!H82</f>
        <v>0</v>
      </c>
      <c r="I32">
        <f>'E3-residential data'!I82</f>
        <v>0</v>
      </c>
      <c r="J32">
        <f>'E3-residential data'!J82</f>
        <v>0</v>
      </c>
      <c r="K32">
        <f>'E3-residential data'!K82</f>
        <v>0</v>
      </c>
      <c r="L32">
        <f>'E3-residential data'!L82</f>
        <v>0</v>
      </c>
      <c r="M32">
        <f>'E3-residential data'!M82</f>
        <v>0</v>
      </c>
      <c r="N32">
        <f>'E3-residential data'!N82</f>
        <v>0</v>
      </c>
      <c r="O32">
        <f>'E3-residential data'!O82</f>
        <v>0</v>
      </c>
      <c r="P32">
        <f>'E3-residential data'!P82</f>
        <v>0</v>
      </c>
      <c r="Q32">
        <f>'E3-residential data'!Q82</f>
        <v>0</v>
      </c>
      <c r="R32">
        <f>'E3-residential data'!R82</f>
        <v>0</v>
      </c>
      <c r="S32">
        <f>'E3-residential data'!S82</f>
        <v>0</v>
      </c>
      <c r="T32">
        <f>'E3-residential data'!T82</f>
        <v>0</v>
      </c>
      <c r="U32">
        <f>'E3-residential data'!U82</f>
        <v>0</v>
      </c>
      <c r="V32">
        <f>'E3-residential data'!V82</f>
        <v>0</v>
      </c>
      <c r="W32">
        <f>'E3-residential data'!W82</f>
        <v>0</v>
      </c>
      <c r="X32">
        <f>'E3-residential data'!X82</f>
        <v>0</v>
      </c>
      <c r="Y32">
        <f>'E3-residential data'!Y82</f>
        <v>0</v>
      </c>
      <c r="Z32">
        <f>'E3-residential data'!Z82</f>
        <v>0</v>
      </c>
      <c r="AA32">
        <f>'E3-residential data'!AA82</f>
        <v>0</v>
      </c>
      <c r="AB32">
        <f>'E3-residential data'!AB82</f>
        <v>0</v>
      </c>
      <c r="AC32">
        <f>'E3-residential data'!AC82</f>
        <v>0</v>
      </c>
      <c r="AD32">
        <f>'E3-residential data'!AD82</f>
        <v>0</v>
      </c>
      <c r="AE32">
        <f>'E3-residential data'!AE82</f>
        <v>0</v>
      </c>
      <c r="AF32">
        <f>'E3-residential data'!AF82</f>
        <v>0</v>
      </c>
      <c r="AG32">
        <f>'E3-residential data'!AG82</f>
        <v>0</v>
      </c>
      <c r="AH32">
        <f>'E3-residential data'!AH82</f>
        <v>0</v>
      </c>
      <c r="AI32">
        <f>'E3-residential data'!AI82</f>
        <v>0</v>
      </c>
    </row>
    <row r="33" spans="1:35" x14ac:dyDescent="0.35">
      <c r="A33" t="str">
        <f>'E3-residential data'!A83</f>
        <v>LPG</v>
      </c>
      <c r="B33">
        <f>'E3-residential data'!B83</f>
        <v>0</v>
      </c>
      <c r="C33">
        <f>'E3-residential data'!C83</f>
        <v>0</v>
      </c>
      <c r="D33">
        <f>'E3-residential data'!D83</f>
        <v>0</v>
      </c>
      <c r="E33">
        <f>'E3-residential data'!E83</f>
        <v>0</v>
      </c>
      <c r="F33">
        <f>'E3-residential data'!F83</f>
        <v>0</v>
      </c>
      <c r="G33">
        <f>'E3-residential data'!G83</f>
        <v>0</v>
      </c>
      <c r="H33">
        <f>'E3-residential data'!H83</f>
        <v>0</v>
      </c>
      <c r="I33">
        <f>'E3-residential data'!I83</f>
        <v>0</v>
      </c>
      <c r="J33">
        <f>'E3-residential data'!J83</f>
        <v>0</v>
      </c>
      <c r="K33">
        <f>'E3-residential data'!K83</f>
        <v>0</v>
      </c>
      <c r="L33">
        <f>'E3-residential data'!L83</f>
        <v>0</v>
      </c>
      <c r="M33">
        <f>'E3-residential data'!M83</f>
        <v>0</v>
      </c>
      <c r="N33">
        <f>'E3-residential data'!N83</f>
        <v>0</v>
      </c>
      <c r="O33">
        <f>'E3-residential data'!O83</f>
        <v>0</v>
      </c>
      <c r="P33">
        <f>'E3-residential data'!P83</f>
        <v>0</v>
      </c>
      <c r="Q33">
        <f>'E3-residential data'!Q83</f>
        <v>0</v>
      </c>
      <c r="R33">
        <f>'E3-residential data'!R83</f>
        <v>0</v>
      </c>
      <c r="S33">
        <f>'E3-residential data'!S83</f>
        <v>0</v>
      </c>
      <c r="T33">
        <f>'E3-residential data'!T83</f>
        <v>0</v>
      </c>
      <c r="U33">
        <f>'E3-residential data'!U83</f>
        <v>0</v>
      </c>
      <c r="V33">
        <f>'E3-residential data'!V83</f>
        <v>0</v>
      </c>
      <c r="W33">
        <f>'E3-residential data'!W83</f>
        <v>0</v>
      </c>
      <c r="X33">
        <f>'E3-residential data'!X83</f>
        <v>0</v>
      </c>
      <c r="Y33">
        <f>'E3-residential data'!Y83</f>
        <v>0</v>
      </c>
      <c r="Z33">
        <f>'E3-residential data'!Z83</f>
        <v>0</v>
      </c>
      <c r="AA33">
        <f>'E3-residential data'!AA83</f>
        <v>0</v>
      </c>
      <c r="AB33">
        <f>'E3-residential data'!AB83</f>
        <v>0</v>
      </c>
      <c r="AC33">
        <f>'E3-residential data'!AC83</f>
        <v>0</v>
      </c>
      <c r="AD33">
        <f>'E3-residential data'!AD83</f>
        <v>0</v>
      </c>
      <c r="AE33">
        <f>'E3-residential data'!AE83</f>
        <v>0</v>
      </c>
      <c r="AF33">
        <f>'E3-residential data'!AF83</f>
        <v>0</v>
      </c>
      <c r="AG33">
        <f>'E3-residential data'!AG83</f>
        <v>0</v>
      </c>
      <c r="AH33">
        <f>'E3-residential data'!AH83</f>
        <v>0</v>
      </c>
      <c r="AI33">
        <f>'E3-residential data'!AI83</f>
        <v>0</v>
      </c>
    </row>
    <row r="34" spans="1:35" x14ac:dyDescent="0.35">
      <c r="A34" t="str">
        <f>'E3-residential data'!A84</f>
        <v>Kerosene</v>
      </c>
      <c r="B34">
        <f>'E3-residential data'!B84</f>
        <v>0</v>
      </c>
      <c r="C34">
        <f>'E3-residential data'!C84</f>
        <v>0</v>
      </c>
      <c r="D34">
        <f>'E3-residential data'!D84</f>
        <v>0</v>
      </c>
      <c r="E34">
        <f>'E3-residential data'!E84</f>
        <v>0</v>
      </c>
      <c r="F34">
        <f>'E3-residential data'!F84</f>
        <v>0</v>
      </c>
      <c r="G34">
        <f>'E3-residential data'!G84</f>
        <v>0</v>
      </c>
      <c r="H34">
        <f>'E3-residential data'!H84</f>
        <v>0</v>
      </c>
      <c r="I34">
        <f>'E3-residential data'!I84</f>
        <v>0</v>
      </c>
      <c r="J34">
        <f>'E3-residential data'!J84</f>
        <v>0</v>
      </c>
      <c r="K34">
        <f>'E3-residential data'!K84</f>
        <v>0</v>
      </c>
      <c r="L34">
        <f>'E3-residential data'!L84</f>
        <v>0</v>
      </c>
      <c r="M34">
        <f>'E3-residential data'!M84</f>
        <v>0</v>
      </c>
      <c r="N34">
        <f>'E3-residential data'!N84</f>
        <v>0</v>
      </c>
      <c r="O34">
        <f>'E3-residential data'!O84</f>
        <v>0</v>
      </c>
      <c r="P34">
        <f>'E3-residential data'!P84</f>
        <v>0</v>
      </c>
      <c r="Q34">
        <f>'E3-residential data'!Q84</f>
        <v>0</v>
      </c>
      <c r="R34">
        <f>'E3-residential data'!R84</f>
        <v>0</v>
      </c>
      <c r="S34">
        <f>'E3-residential data'!S84</f>
        <v>0</v>
      </c>
      <c r="T34">
        <f>'E3-residential data'!T84</f>
        <v>0</v>
      </c>
      <c r="U34">
        <f>'E3-residential data'!U84</f>
        <v>0</v>
      </c>
      <c r="V34">
        <f>'E3-residential data'!V84</f>
        <v>0</v>
      </c>
      <c r="W34">
        <f>'E3-residential data'!W84</f>
        <v>0</v>
      </c>
      <c r="X34">
        <f>'E3-residential data'!X84</f>
        <v>0</v>
      </c>
      <c r="Y34">
        <f>'E3-residential data'!Y84</f>
        <v>0</v>
      </c>
      <c r="Z34">
        <f>'E3-residential data'!Z84</f>
        <v>0</v>
      </c>
      <c r="AA34">
        <f>'E3-residential data'!AA84</f>
        <v>0</v>
      </c>
      <c r="AB34">
        <f>'E3-residential data'!AB84</f>
        <v>0</v>
      </c>
      <c r="AC34">
        <f>'E3-residential data'!AC84</f>
        <v>0</v>
      </c>
      <c r="AD34">
        <f>'E3-residential data'!AD84</f>
        <v>0</v>
      </c>
      <c r="AE34">
        <f>'E3-residential data'!AE84</f>
        <v>0</v>
      </c>
      <c r="AF34">
        <f>'E3-residential data'!AF84</f>
        <v>0</v>
      </c>
      <c r="AG34">
        <f>'E3-residential data'!AG84</f>
        <v>0</v>
      </c>
      <c r="AH34">
        <f>'E3-residential data'!AH84</f>
        <v>0</v>
      </c>
      <c r="AI34">
        <f>'E3-residential data'!AI84</f>
        <v>0</v>
      </c>
    </row>
    <row r="35" spans="1:35" x14ac:dyDescent="0.35">
      <c r="A35" t="str">
        <f>'E3-residential data'!A85</f>
        <v>Wood</v>
      </c>
      <c r="B35">
        <f>'E3-residential data'!B85</f>
        <v>0</v>
      </c>
      <c r="C35">
        <f>'E3-residential data'!C85</f>
        <v>0</v>
      </c>
      <c r="D35">
        <f>'E3-residential data'!D85</f>
        <v>0</v>
      </c>
      <c r="E35">
        <f>'E3-residential data'!E85</f>
        <v>0</v>
      </c>
      <c r="F35">
        <f>'E3-residential data'!F85</f>
        <v>0</v>
      </c>
      <c r="G35">
        <f>'E3-residential data'!G85</f>
        <v>0</v>
      </c>
      <c r="H35">
        <f>'E3-residential data'!H85</f>
        <v>0</v>
      </c>
      <c r="I35">
        <f>'E3-residential data'!I85</f>
        <v>0</v>
      </c>
      <c r="J35">
        <f>'E3-residential data'!J85</f>
        <v>0</v>
      </c>
      <c r="K35">
        <f>'E3-residential data'!K85</f>
        <v>0</v>
      </c>
      <c r="L35">
        <f>'E3-residential data'!L85</f>
        <v>0</v>
      </c>
      <c r="M35">
        <f>'E3-residential data'!M85</f>
        <v>0</v>
      </c>
      <c r="N35">
        <f>'E3-residential data'!N85</f>
        <v>0</v>
      </c>
      <c r="O35">
        <f>'E3-residential data'!O85</f>
        <v>0</v>
      </c>
      <c r="P35">
        <f>'E3-residential data'!P85</f>
        <v>0</v>
      </c>
      <c r="Q35">
        <f>'E3-residential data'!Q85</f>
        <v>0</v>
      </c>
      <c r="R35">
        <f>'E3-residential data'!R85</f>
        <v>0</v>
      </c>
      <c r="S35">
        <f>'E3-residential data'!S85</f>
        <v>0</v>
      </c>
      <c r="T35">
        <f>'E3-residential data'!T85</f>
        <v>0</v>
      </c>
      <c r="U35">
        <f>'E3-residential data'!U85</f>
        <v>0</v>
      </c>
      <c r="V35">
        <f>'E3-residential data'!V85</f>
        <v>0</v>
      </c>
      <c r="W35">
        <f>'E3-residential data'!W85</f>
        <v>0</v>
      </c>
      <c r="X35">
        <f>'E3-residential data'!X85</f>
        <v>0</v>
      </c>
      <c r="Y35">
        <f>'E3-residential data'!Y85</f>
        <v>0</v>
      </c>
      <c r="Z35">
        <f>'E3-residential data'!Z85</f>
        <v>0</v>
      </c>
      <c r="AA35">
        <f>'E3-residential data'!AA85</f>
        <v>0</v>
      </c>
      <c r="AB35">
        <f>'E3-residential data'!AB85</f>
        <v>0</v>
      </c>
      <c r="AC35">
        <f>'E3-residential data'!AC85</f>
        <v>0</v>
      </c>
      <c r="AD35">
        <f>'E3-residential data'!AD85</f>
        <v>0</v>
      </c>
      <c r="AE35">
        <f>'E3-residential data'!AE85</f>
        <v>0</v>
      </c>
      <c r="AF35">
        <f>'E3-residential data'!AF85</f>
        <v>0</v>
      </c>
      <c r="AG35">
        <f>'E3-residential data'!AG85</f>
        <v>0</v>
      </c>
      <c r="AH35">
        <f>'E3-residential data'!AH85</f>
        <v>0</v>
      </c>
      <c r="AI35">
        <f>'E3-residential data'!AI85</f>
        <v>0</v>
      </c>
    </row>
    <row r="36" spans="1:35" x14ac:dyDescent="0.35">
      <c r="A36" t="str">
        <f>'E3-residential data'!A86</f>
        <v>Waste Heat</v>
      </c>
      <c r="B36">
        <f>'E3-residential data'!B86</f>
        <v>0</v>
      </c>
      <c r="C36">
        <f>'E3-residential data'!C86</f>
        <v>0</v>
      </c>
      <c r="D36">
        <f>'E3-residential data'!D86</f>
        <v>0</v>
      </c>
      <c r="E36">
        <f>'E3-residential data'!E86</f>
        <v>0</v>
      </c>
      <c r="F36">
        <f>'E3-residential data'!F86</f>
        <v>0</v>
      </c>
      <c r="G36">
        <f>'E3-residential data'!G86</f>
        <v>0</v>
      </c>
      <c r="H36">
        <f>'E3-residential data'!H86</f>
        <v>0</v>
      </c>
      <c r="I36">
        <f>'E3-residential data'!I86</f>
        <v>0</v>
      </c>
      <c r="J36">
        <f>'E3-residential data'!J86</f>
        <v>0</v>
      </c>
      <c r="K36">
        <f>'E3-residential data'!K86</f>
        <v>0</v>
      </c>
      <c r="L36">
        <f>'E3-residential data'!L86</f>
        <v>0</v>
      </c>
      <c r="M36">
        <f>'E3-residential data'!M86</f>
        <v>0</v>
      </c>
      <c r="N36">
        <f>'E3-residential data'!N86</f>
        <v>0</v>
      </c>
      <c r="O36">
        <f>'E3-residential data'!O86</f>
        <v>0</v>
      </c>
      <c r="P36">
        <f>'E3-residential data'!P86</f>
        <v>0</v>
      </c>
      <c r="Q36">
        <f>'E3-residential data'!Q86</f>
        <v>0</v>
      </c>
      <c r="R36">
        <f>'E3-residential data'!R86</f>
        <v>0</v>
      </c>
      <c r="S36">
        <f>'E3-residential data'!S86</f>
        <v>0</v>
      </c>
      <c r="T36">
        <f>'E3-residential data'!T86</f>
        <v>0</v>
      </c>
      <c r="U36">
        <f>'E3-residential data'!U86</f>
        <v>0</v>
      </c>
      <c r="V36">
        <f>'E3-residential data'!V86</f>
        <v>0</v>
      </c>
      <c r="W36">
        <f>'E3-residential data'!W86</f>
        <v>0</v>
      </c>
      <c r="X36">
        <f>'E3-residential data'!X86</f>
        <v>0</v>
      </c>
      <c r="Y36">
        <f>'E3-residential data'!Y86</f>
        <v>0</v>
      </c>
      <c r="Z36">
        <f>'E3-residential data'!Z86</f>
        <v>0</v>
      </c>
      <c r="AA36">
        <f>'E3-residential data'!AA86</f>
        <v>0</v>
      </c>
      <c r="AB36">
        <f>'E3-residential data'!AB86</f>
        <v>0</v>
      </c>
      <c r="AC36">
        <f>'E3-residential data'!AC86</f>
        <v>0</v>
      </c>
      <c r="AD36">
        <f>'E3-residential data'!AD86</f>
        <v>0</v>
      </c>
      <c r="AE36">
        <f>'E3-residential data'!AE86</f>
        <v>0</v>
      </c>
      <c r="AF36">
        <f>'E3-residential data'!AF86</f>
        <v>0</v>
      </c>
      <c r="AG36">
        <f>'E3-residential data'!AG86</f>
        <v>0</v>
      </c>
      <c r="AH36">
        <f>'E3-residential data'!AH86</f>
        <v>0</v>
      </c>
      <c r="AI36">
        <f>'E3-residential data'!AI86</f>
        <v>0</v>
      </c>
    </row>
    <row r="37" spans="1:35" x14ac:dyDescent="0.35">
      <c r="A37" t="str">
        <f>'E3-residential data'!A87</f>
        <v>None</v>
      </c>
      <c r="B37">
        <f>'E3-residential data'!B87</f>
        <v>0</v>
      </c>
      <c r="C37">
        <f>'E3-residential data'!C87</f>
        <v>0</v>
      </c>
      <c r="D37">
        <f>'E3-residential data'!D87</f>
        <v>0</v>
      </c>
      <c r="E37">
        <f>'E3-residential data'!E87</f>
        <v>0</v>
      </c>
      <c r="F37">
        <f>'E3-residential data'!F87</f>
        <v>0</v>
      </c>
      <c r="G37">
        <f>'E3-residential data'!G87</f>
        <v>0</v>
      </c>
      <c r="H37">
        <f>'E3-residential data'!H87</f>
        <v>0</v>
      </c>
      <c r="I37">
        <f>'E3-residential data'!I87</f>
        <v>0</v>
      </c>
      <c r="J37">
        <f>'E3-residential data'!J87</f>
        <v>0</v>
      </c>
      <c r="K37">
        <f>'E3-residential data'!K87</f>
        <v>0</v>
      </c>
      <c r="L37">
        <f>'E3-residential data'!L87</f>
        <v>0</v>
      </c>
      <c r="M37">
        <f>'E3-residential data'!M87</f>
        <v>0</v>
      </c>
      <c r="N37">
        <f>'E3-residential data'!N87</f>
        <v>0</v>
      </c>
      <c r="O37">
        <f>'E3-residential data'!O87</f>
        <v>0</v>
      </c>
      <c r="P37">
        <f>'E3-residential data'!P87</f>
        <v>0</v>
      </c>
      <c r="Q37">
        <f>'E3-residential data'!Q87</f>
        <v>0</v>
      </c>
      <c r="R37">
        <f>'E3-residential data'!R87</f>
        <v>0</v>
      </c>
      <c r="S37">
        <f>'E3-residential data'!S87</f>
        <v>0</v>
      </c>
      <c r="T37">
        <f>'E3-residential data'!T87</f>
        <v>0</v>
      </c>
      <c r="U37">
        <f>'E3-residential data'!U87</f>
        <v>0</v>
      </c>
      <c r="V37">
        <f>'E3-residential data'!V87</f>
        <v>0</v>
      </c>
      <c r="W37">
        <f>'E3-residential data'!W87</f>
        <v>0</v>
      </c>
      <c r="X37">
        <f>'E3-residential data'!X87</f>
        <v>0</v>
      </c>
      <c r="Y37">
        <f>'E3-residential data'!Y87</f>
        <v>0</v>
      </c>
      <c r="Z37">
        <f>'E3-residential data'!Z87</f>
        <v>0</v>
      </c>
      <c r="AA37">
        <f>'E3-residential data'!AA87</f>
        <v>0</v>
      </c>
      <c r="AB37">
        <f>'E3-residential data'!AB87</f>
        <v>0</v>
      </c>
      <c r="AC37">
        <f>'E3-residential data'!AC87</f>
        <v>0</v>
      </c>
      <c r="AD37">
        <f>'E3-residential data'!AD87</f>
        <v>0</v>
      </c>
      <c r="AE37">
        <f>'E3-residential data'!AE87</f>
        <v>0</v>
      </c>
      <c r="AF37">
        <f>'E3-residential data'!AF87</f>
        <v>0</v>
      </c>
      <c r="AG37">
        <f>'E3-residential data'!AG87</f>
        <v>0</v>
      </c>
      <c r="AH37">
        <f>'E3-residential data'!AH87</f>
        <v>0</v>
      </c>
      <c r="AI37">
        <f>'E3-residential data'!AI87</f>
        <v>0</v>
      </c>
    </row>
    <row r="39" spans="1:35" x14ac:dyDescent="0.35">
      <c r="A39" s="1" t="str">
        <f>'E3-residential data'!A89</f>
        <v>Freezers</v>
      </c>
    </row>
    <row r="40" spans="1:35" x14ac:dyDescent="0.35">
      <c r="A40" t="str">
        <f>'E3-residential data'!A90</f>
        <v>Electricity</v>
      </c>
      <c r="B40">
        <f>'E3-residential data'!B90</f>
        <v>8.6328550693518698E-3</v>
      </c>
      <c r="C40">
        <f>'E3-residential data'!C90</f>
        <v>8.5703117992874597E-3</v>
      </c>
      <c r="D40">
        <f>'E3-residential data'!D90</f>
        <v>8.5203680145628999E-3</v>
      </c>
      <c r="E40">
        <f>'E3-residential data'!E90</f>
        <v>8.4687846142211306E-3</v>
      </c>
      <c r="F40">
        <f>'E3-residential data'!F90</f>
        <v>8.4149667147270894E-3</v>
      </c>
      <c r="G40">
        <f>'E3-residential data'!G90</f>
        <v>8.3580877030608198E-3</v>
      </c>
      <c r="H40">
        <f>'E3-residential data'!H90</f>
        <v>8.30426394175739E-3</v>
      </c>
      <c r="I40">
        <f>'E3-residential data'!I90</f>
        <v>8.2480455870959507E-3</v>
      </c>
      <c r="J40">
        <f>'E3-residential data'!J90</f>
        <v>8.1883135978794205E-3</v>
      </c>
      <c r="K40">
        <f>'E3-residential data'!K90</f>
        <v>8.1246734762981405E-3</v>
      </c>
      <c r="L40">
        <f>'E3-residential data'!L90</f>
        <v>8.0583365642260991E-3</v>
      </c>
      <c r="M40">
        <f>'E3-residential data'!M90</f>
        <v>7.9888547584960699E-3</v>
      </c>
      <c r="N40">
        <f>'E3-residential data'!N90</f>
        <v>7.9156828519066601E-3</v>
      </c>
      <c r="O40">
        <f>'E3-residential data'!O90</f>
        <v>7.8425614995236807E-3</v>
      </c>
      <c r="P40">
        <f>'E3-residential data'!P90</f>
        <v>7.7703544909718501E-3</v>
      </c>
      <c r="Q40">
        <f>'E3-residential data'!Q90</f>
        <v>7.7044774731430303E-3</v>
      </c>
      <c r="R40">
        <f>'E3-residential data'!R90</f>
        <v>7.6450996797596199E-3</v>
      </c>
      <c r="S40">
        <f>'E3-residential data'!S90</f>
        <v>7.5882402511801396E-3</v>
      </c>
      <c r="T40">
        <f>'E3-residential data'!T90</f>
        <v>7.5360927565622203E-3</v>
      </c>
      <c r="U40">
        <f>'E3-residential data'!U90</f>
        <v>7.4871066345090203E-3</v>
      </c>
      <c r="V40">
        <f>'E3-residential data'!V90</f>
        <v>7.4429253414733101E-3</v>
      </c>
      <c r="W40">
        <f>'E3-residential data'!W90</f>
        <v>7.4035851828801102E-3</v>
      </c>
      <c r="X40">
        <f>'E3-residential data'!X90</f>
        <v>7.3671530877350401E-3</v>
      </c>
      <c r="Y40">
        <f>'E3-residential data'!Y90</f>
        <v>7.3327513664875098E-3</v>
      </c>
      <c r="Z40">
        <f>'E3-residential data'!Z90</f>
        <v>7.3011603664393798E-3</v>
      </c>
      <c r="AA40">
        <f>'E3-residential data'!AA90</f>
        <v>7.2716952766795698E-3</v>
      </c>
      <c r="AB40">
        <f>'E3-residential data'!AB90</f>
        <v>7.24421882064313E-3</v>
      </c>
      <c r="AC40">
        <f>'E3-residential data'!AC90</f>
        <v>7.2186649370932898E-3</v>
      </c>
      <c r="AD40">
        <f>'E3-residential data'!AD90</f>
        <v>7.19491825971421E-3</v>
      </c>
      <c r="AE40">
        <f>'E3-residential data'!AE90</f>
        <v>7.17288175268264E-3</v>
      </c>
      <c r="AF40">
        <f>'E3-residential data'!AF90</f>
        <v>7.1528883959017797E-3</v>
      </c>
      <c r="AG40">
        <f>'E3-residential data'!AG90</f>
        <v>7.1352321205157797E-3</v>
      </c>
      <c r="AH40">
        <f>'E3-residential data'!AH90</f>
        <v>7.1199594042147801E-3</v>
      </c>
      <c r="AI40">
        <f>'E3-residential data'!AI90</f>
        <v>7.1065895663584896E-3</v>
      </c>
    </row>
    <row r="41" spans="1:35" x14ac:dyDescent="0.35">
      <c r="A41" t="str">
        <f>'E3-residential data'!A91</f>
        <v>Pipeline Gas</v>
      </c>
      <c r="B41">
        <f>'E3-residential data'!B91</f>
        <v>0</v>
      </c>
      <c r="C41">
        <f>'E3-residential data'!C91</f>
        <v>0</v>
      </c>
      <c r="D41">
        <f>'E3-residential data'!D91</f>
        <v>0</v>
      </c>
      <c r="E41">
        <f>'E3-residential data'!E91</f>
        <v>0</v>
      </c>
      <c r="F41">
        <f>'E3-residential data'!F91</f>
        <v>0</v>
      </c>
      <c r="G41">
        <f>'E3-residential data'!G91</f>
        <v>0</v>
      </c>
      <c r="H41">
        <f>'E3-residential data'!H91</f>
        <v>0</v>
      </c>
      <c r="I41">
        <f>'E3-residential data'!I91</f>
        <v>0</v>
      </c>
      <c r="J41">
        <f>'E3-residential data'!J91</f>
        <v>0</v>
      </c>
      <c r="K41">
        <f>'E3-residential data'!K91</f>
        <v>0</v>
      </c>
      <c r="L41">
        <f>'E3-residential data'!L91</f>
        <v>0</v>
      </c>
      <c r="M41">
        <f>'E3-residential data'!M91</f>
        <v>0</v>
      </c>
      <c r="N41">
        <f>'E3-residential data'!N91</f>
        <v>0</v>
      </c>
      <c r="O41">
        <f>'E3-residential data'!O91</f>
        <v>0</v>
      </c>
      <c r="P41">
        <f>'E3-residential data'!P91</f>
        <v>0</v>
      </c>
      <c r="Q41">
        <f>'E3-residential data'!Q91</f>
        <v>0</v>
      </c>
      <c r="R41">
        <f>'E3-residential data'!R91</f>
        <v>0</v>
      </c>
      <c r="S41">
        <f>'E3-residential data'!S91</f>
        <v>0</v>
      </c>
      <c r="T41">
        <f>'E3-residential data'!T91</f>
        <v>0</v>
      </c>
      <c r="U41">
        <f>'E3-residential data'!U91</f>
        <v>0</v>
      </c>
      <c r="V41">
        <f>'E3-residential data'!V91</f>
        <v>0</v>
      </c>
      <c r="W41">
        <f>'E3-residential data'!W91</f>
        <v>0</v>
      </c>
      <c r="X41">
        <f>'E3-residential data'!X91</f>
        <v>0</v>
      </c>
      <c r="Y41">
        <f>'E3-residential data'!Y91</f>
        <v>0</v>
      </c>
      <c r="Z41">
        <f>'E3-residential data'!Z91</f>
        <v>0</v>
      </c>
      <c r="AA41">
        <f>'E3-residential data'!AA91</f>
        <v>0</v>
      </c>
      <c r="AB41">
        <f>'E3-residential data'!AB91</f>
        <v>0</v>
      </c>
      <c r="AC41">
        <f>'E3-residential data'!AC91</f>
        <v>0</v>
      </c>
      <c r="AD41">
        <f>'E3-residential data'!AD91</f>
        <v>0</v>
      </c>
      <c r="AE41">
        <f>'E3-residential data'!AE91</f>
        <v>0</v>
      </c>
      <c r="AF41">
        <f>'E3-residential data'!AF91</f>
        <v>0</v>
      </c>
      <c r="AG41">
        <f>'E3-residential data'!AG91</f>
        <v>0</v>
      </c>
      <c r="AH41">
        <f>'E3-residential data'!AH91</f>
        <v>0</v>
      </c>
      <c r="AI41">
        <f>'E3-residential data'!AI91</f>
        <v>0</v>
      </c>
    </row>
    <row r="42" spans="1:35" x14ac:dyDescent="0.35">
      <c r="A42" t="str">
        <f>'E3-residential data'!A92</f>
        <v>Fuel Oil</v>
      </c>
      <c r="B42">
        <f>'E3-residential data'!B92</f>
        <v>0</v>
      </c>
      <c r="C42">
        <f>'E3-residential data'!C92</f>
        <v>0</v>
      </c>
      <c r="D42">
        <f>'E3-residential data'!D92</f>
        <v>0</v>
      </c>
      <c r="E42">
        <f>'E3-residential data'!E92</f>
        <v>0</v>
      </c>
      <c r="F42">
        <f>'E3-residential data'!F92</f>
        <v>0</v>
      </c>
      <c r="G42">
        <f>'E3-residential data'!G92</f>
        <v>0</v>
      </c>
      <c r="H42">
        <f>'E3-residential data'!H92</f>
        <v>0</v>
      </c>
      <c r="I42">
        <f>'E3-residential data'!I92</f>
        <v>0</v>
      </c>
      <c r="J42">
        <f>'E3-residential data'!J92</f>
        <v>0</v>
      </c>
      <c r="K42">
        <f>'E3-residential data'!K92</f>
        <v>0</v>
      </c>
      <c r="L42">
        <f>'E3-residential data'!L92</f>
        <v>0</v>
      </c>
      <c r="M42">
        <f>'E3-residential data'!M92</f>
        <v>0</v>
      </c>
      <c r="N42">
        <f>'E3-residential data'!N92</f>
        <v>0</v>
      </c>
      <c r="O42">
        <f>'E3-residential data'!O92</f>
        <v>0</v>
      </c>
      <c r="P42">
        <f>'E3-residential data'!P92</f>
        <v>0</v>
      </c>
      <c r="Q42">
        <f>'E3-residential data'!Q92</f>
        <v>0</v>
      </c>
      <c r="R42">
        <f>'E3-residential data'!R92</f>
        <v>0</v>
      </c>
      <c r="S42">
        <f>'E3-residential data'!S92</f>
        <v>0</v>
      </c>
      <c r="T42">
        <f>'E3-residential data'!T92</f>
        <v>0</v>
      </c>
      <c r="U42">
        <f>'E3-residential data'!U92</f>
        <v>0</v>
      </c>
      <c r="V42">
        <f>'E3-residential data'!V92</f>
        <v>0</v>
      </c>
      <c r="W42">
        <f>'E3-residential data'!W92</f>
        <v>0</v>
      </c>
      <c r="X42">
        <f>'E3-residential data'!X92</f>
        <v>0</v>
      </c>
      <c r="Y42">
        <f>'E3-residential data'!Y92</f>
        <v>0</v>
      </c>
      <c r="Z42">
        <f>'E3-residential data'!Z92</f>
        <v>0</v>
      </c>
      <c r="AA42">
        <f>'E3-residential data'!AA92</f>
        <v>0</v>
      </c>
      <c r="AB42">
        <f>'E3-residential data'!AB92</f>
        <v>0</v>
      </c>
      <c r="AC42">
        <f>'E3-residential data'!AC92</f>
        <v>0</v>
      </c>
      <c r="AD42">
        <f>'E3-residential data'!AD92</f>
        <v>0</v>
      </c>
      <c r="AE42">
        <f>'E3-residential data'!AE92</f>
        <v>0</v>
      </c>
      <c r="AF42">
        <f>'E3-residential data'!AF92</f>
        <v>0</v>
      </c>
      <c r="AG42">
        <f>'E3-residential data'!AG92</f>
        <v>0</v>
      </c>
      <c r="AH42">
        <f>'E3-residential data'!AH92</f>
        <v>0</v>
      </c>
      <c r="AI42">
        <f>'E3-residential data'!AI92</f>
        <v>0</v>
      </c>
    </row>
    <row r="43" spans="1:35" x14ac:dyDescent="0.35">
      <c r="A43" t="str">
        <f>'E3-residential data'!A93</f>
        <v>LPG</v>
      </c>
      <c r="B43">
        <f>'E3-residential data'!B93</f>
        <v>0</v>
      </c>
      <c r="C43">
        <f>'E3-residential data'!C93</f>
        <v>0</v>
      </c>
      <c r="D43">
        <f>'E3-residential data'!D93</f>
        <v>0</v>
      </c>
      <c r="E43">
        <f>'E3-residential data'!E93</f>
        <v>0</v>
      </c>
      <c r="F43">
        <f>'E3-residential data'!F93</f>
        <v>0</v>
      </c>
      <c r="G43">
        <f>'E3-residential data'!G93</f>
        <v>0</v>
      </c>
      <c r="H43">
        <f>'E3-residential data'!H93</f>
        <v>0</v>
      </c>
      <c r="I43">
        <f>'E3-residential data'!I93</f>
        <v>0</v>
      </c>
      <c r="J43">
        <f>'E3-residential data'!J93</f>
        <v>0</v>
      </c>
      <c r="K43">
        <f>'E3-residential data'!K93</f>
        <v>0</v>
      </c>
      <c r="L43">
        <f>'E3-residential data'!L93</f>
        <v>0</v>
      </c>
      <c r="M43">
        <f>'E3-residential data'!M93</f>
        <v>0</v>
      </c>
      <c r="N43">
        <f>'E3-residential data'!N93</f>
        <v>0</v>
      </c>
      <c r="O43">
        <f>'E3-residential data'!O93</f>
        <v>0</v>
      </c>
      <c r="P43">
        <f>'E3-residential data'!P93</f>
        <v>0</v>
      </c>
      <c r="Q43">
        <f>'E3-residential data'!Q93</f>
        <v>0</v>
      </c>
      <c r="R43">
        <f>'E3-residential data'!R93</f>
        <v>0</v>
      </c>
      <c r="S43">
        <f>'E3-residential data'!S93</f>
        <v>0</v>
      </c>
      <c r="T43">
        <f>'E3-residential data'!T93</f>
        <v>0</v>
      </c>
      <c r="U43">
        <f>'E3-residential data'!U93</f>
        <v>0</v>
      </c>
      <c r="V43">
        <f>'E3-residential data'!V93</f>
        <v>0</v>
      </c>
      <c r="W43">
        <f>'E3-residential data'!W93</f>
        <v>0</v>
      </c>
      <c r="X43">
        <f>'E3-residential data'!X93</f>
        <v>0</v>
      </c>
      <c r="Y43">
        <f>'E3-residential data'!Y93</f>
        <v>0</v>
      </c>
      <c r="Z43">
        <f>'E3-residential data'!Z93</f>
        <v>0</v>
      </c>
      <c r="AA43">
        <f>'E3-residential data'!AA93</f>
        <v>0</v>
      </c>
      <c r="AB43">
        <f>'E3-residential data'!AB93</f>
        <v>0</v>
      </c>
      <c r="AC43">
        <f>'E3-residential data'!AC93</f>
        <v>0</v>
      </c>
      <c r="AD43">
        <f>'E3-residential data'!AD93</f>
        <v>0</v>
      </c>
      <c r="AE43">
        <f>'E3-residential data'!AE93</f>
        <v>0</v>
      </c>
      <c r="AF43">
        <f>'E3-residential data'!AF93</f>
        <v>0</v>
      </c>
      <c r="AG43">
        <f>'E3-residential data'!AG93</f>
        <v>0</v>
      </c>
      <c r="AH43">
        <f>'E3-residential data'!AH93</f>
        <v>0</v>
      </c>
      <c r="AI43">
        <f>'E3-residential data'!AI93</f>
        <v>0</v>
      </c>
    </row>
    <row r="44" spans="1:35" x14ac:dyDescent="0.35">
      <c r="A44" t="str">
        <f>'E3-residential data'!A94</f>
        <v>Kerosene</v>
      </c>
      <c r="B44">
        <f>'E3-residential data'!B94</f>
        <v>0</v>
      </c>
      <c r="C44">
        <f>'E3-residential data'!C94</f>
        <v>0</v>
      </c>
      <c r="D44">
        <f>'E3-residential data'!D94</f>
        <v>0</v>
      </c>
      <c r="E44">
        <f>'E3-residential data'!E94</f>
        <v>0</v>
      </c>
      <c r="F44">
        <f>'E3-residential data'!F94</f>
        <v>0</v>
      </c>
      <c r="G44">
        <f>'E3-residential data'!G94</f>
        <v>0</v>
      </c>
      <c r="H44">
        <f>'E3-residential data'!H94</f>
        <v>0</v>
      </c>
      <c r="I44">
        <f>'E3-residential data'!I94</f>
        <v>0</v>
      </c>
      <c r="J44">
        <f>'E3-residential data'!J94</f>
        <v>0</v>
      </c>
      <c r="K44">
        <f>'E3-residential data'!K94</f>
        <v>0</v>
      </c>
      <c r="L44">
        <f>'E3-residential data'!L94</f>
        <v>0</v>
      </c>
      <c r="M44">
        <f>'E3-residential data'!M94</f>
        <v>0</v>
      </c>
      <c r="N44">
        <f>'E3-residential data'!N94</f>
        <v>0</v>
      </c>
      <c r="O44">
        <f>'E3-residential data'!O94</f>
        <v>0</v>
      </c>
      <c r="P44">
        <f>'E3-residential data'!P94</f>
        <v>0</v>
      </c>
      <c r="Q44">
        <f>'E3-residential data'!Q94</f>
        <v>0</v>
      </c>
      <c r="R44">
        <f>'E3-residential data'!R94</f>
        <v>0</v>
      </c>
      <c r="S44">
        <f>'E3-residential data'!S94</f>
        <v>0</v>
      </c>
      <c r="T44">
        <f>'E3-residential data'!T94</f>
        <v>0</v>
      </c>
      <c r="U44">
        <f>'E3-residential data'!U94</f>
        <v>0</v>
      </c>
      <c r="V44">
        <f>'E3-residential data'!V94</f>
        <v>0</v>
      </c>
      <c r="W44">
        <f>'E3-residential data'!W94</f>
        <v>0</v>
      </c>
      <c r="X44">
        <f>'E3-residential data'!X94</f>
        <v>0</v>
      </c>
      <c r="Y44">
        <f>'E3-residential data'!Y94</f>
        <v>0</v>
      </c>
      <c r="Z44">
        <f>'E3-residential data'!Z94</f>
        <v>0</v>
      </c>
      <c r="AA44">
        <f>'E3-residential data'!AA94</f>
        <v>0</v>
      </c>
      <c r="AB44">
        <f>'E3-residential data'!AB94</f>
        <v>0</v>
      </c>
      <c r="AC44">
        <f>'E3-residential data'!AC94</f>
        <v>0</v>
      </c>
      <c r="AD44">
        <f>'E3-residential data'!AD94</f>
        <v>0</v>
      </c>
      <c r="AE44">
        <f>'E3-residential data'!AE94</f>
        <v>0</v>
      </c>
      <c r="AF44">
        <f>'E3-residential data'!AF94</f>
        <v>0</v>
      </c>
      <c r="AG44">
        <f>'E3-residential data'!AG94</f>
        <v>0</v>
      </c>
      <c r="AH44">
        <f>'E3-residential data'!AH94</f>
        <v>0</v>
      </c>
      <c r="AI44">
        <f>'E3-residential data'!AI94</f>
        <v>0</v>
      </c>
    </row>
    <row r="45" spans="1:35" x14ac:dyDescent="0.35">
      <c r="A45" t="str">
        <f>'E3-residential data'!A95</f>
        <v>Wood</v>
      </c>
      <c r="B45">
        <f>'E3-residential data'!B95</f>
        <v>0</v>
      </c>
      <c r="C45">
        <f>'E3-residential data'!C95</f>
        <v>0</v>
      </c>
      <c r="D45">
        <f>'E3-residential data'!D95</f>
        <v>0</v>
      </c>
      <c r="E45">
        <f>'E3-residential data'!E95</f>
        <v>0</v>
      </c>
      <c r="F45">
        <f>'E3-residential data'!F95</f>
        <v>0</v>
      </c>
      <c r="G45">
        <f>'E3-residential data'!G95</f>
        <v>0</v>
      </c>
      <c r="H45">
        <f>'E3-residential data'!H95</f>
        <v>0</v>
      </c>
      <c r="I45">
        <f>'E3-residential data'!I95</f>
        <v>0</v>
      </c>
      <c r="J45">
        <f>'E3-residential data'!J95</f>
        <v>0</v>
      </c>
      <c r="K45">
        <f>'E3-residential data'!K95</f>
        <v>0</v>
      </c>
      <c r="L45">
        <f>'E3-residential data'!L95</f>
        <v>0</v>
      </c>
      <c r="M45">
        <f>'E3-residential data'!M95</f>
        <v>0</v>
      </c>
      <c r="N45">
        <f>'E3-residential data'!N95</f>
        <v>0</v>
      </c>
      <c r="O45">
        <f>'E3-residential data'!O95</f>
        <v>0</v>
      </c>
      <c r="P45">
        <f>'E3-residential data'!P95</f>
        <v>0</v>
      </c>
      <c r="Q45">
        <f>'E3-residential data'!Q95</f>
        <v>0</v>
      </c>
      <c r="R45">
        <f>'E3-residential data'!R95</f>
        <v>0</v>
      </c>
      <c r="S45">
        <f>'E3-residential data'!S95</f>
        <v>0</v>
      </c>
      <c r="T45">
        <f>'E3-residential data'!T95</f>
        <v>0</v>
      </c>
      <c r="U45">
        <f>'E3-residential data'!U95</f>
        <v>0</v>
      </c>
      <c r="V45">
        <f>'E3-residential data'!V95</f>
        <v>0</v>
      </c>
      <c r="W45">
        <f>'E3-residential data'!W95</f>
        <v>0</v>
      </c>
      <c r="X45">
        <f>'E3-residential data'!X95</f>
        <v>0</v>
      </c>
      <c r="Y45">
        <f>'E3-residential data'!Y95</f>
        <v>0</v>
      </c>
      <c r="Z45">
        <f>'E3-residential data'!Z95</f>
        <v>0</v>
      </c>
      <c r="AA45">
        <f>'E3-residential data'!AA95</f>
        <v>0</v>
      </c>
      <c r="AB45">
        <f>'E3-residential data'!AB95</f>
        <v>0</v>
      </c>
      <c r="AC45">
        <f>'E3-residential data'!AC95</f>
        <v>0</v>
      </c>
      <c r="AD45">
        <f>'E3-residential data'!AD95</f>
        <v>0</v>
      </c>
      <c r="AE45">
        <f>'E3-residential data'!AE95</f>
        <v>0</v>
      </c>
      <c r="AF45">
        <f>'E3-residential data'!AF95</f>
        <v>0</v>
      </c>
      <c r="AG45">
        <f>'E3-residential data'!AG95</f>
        <v>0</v>
      </c>
      <c r="AH45">
        <f>'E3-residential data'!AH95</f>
        <v>0</v>
      </c>
      <c r="AI45">
        <f>'E3-residential data'!AI95</f>
        <v>0</v>
      </c>
    </row>
    <row r="46" spans="1:35" x14ac:dyDescent="0.35">
      <c r="A46" t="str">
        <f>'E3-residential data'!A96</f>
        <v>Waste Heat</v>
      </c>
      <c r="B46">
        <f>'E3-residential data'!B96</f>
        <v>0</v>
      </c>
      <c r="C46">
        <f>'E3-residential data'!C96</f>
        <v>0</v>
      </c>
      <c r="D46">
        <f>'E3-residential data'!D96</f>
        <v>0</v>
      </c>
      <c r="E46">
        <f>'E3-residential data'!E96</f>
        <v>0</v>
      </c>
      <c r="F46">
        <f>'E3-residential data'!F96</f>
        <v>0</v>
      </c>
      <c r="G46">
        <f>'E3-residential data'!G96</f>
        <v>0</v>
      </c>
      <c r="H46">
        <f>'E3-residential data'!H96</f>
        <v>0</v>
      </c>
      <c r="I46">
        <f>'E3-residential data'!I96</f>
        <v>0</v>
      </c>
      <c r="J46">
        <f>'E3-residential data'!J96</f>
        <v>0</v>
      </c>
      <c r="K46">
        <f>'E3-residential data'!K96</f>
        <v>0</v>
      </c>
      <c r="L46">
        <f>'E3-residential data'!L96</f>
        <v>0</v>
      </c>
      <c r="M46">
        <f>'E3-residential data'!M96</f>
        <v>0</v>
      </c>
      <c r="N46">
        <f>'E3-residential data'!N96</f>
        <v>0</v>
      </c>
      <c r="O46">
        <f>'E3-residential data'!O96</f>
        <v>0</v>
      </c>
      <c r="P46">
        <f>'E3-residential data'!P96</f>
        <v>0</v>
      </c>
      <c r="Q46">
        <f>'E3-residential data'!Q96</f>
        <v>0</v>
      </c>
      <c r="R46">
        <f>'E3-residential data'!R96</f>
        <v>0</v>
      </c>
      <c r="S46">
        <f>'E3-residential data'!S96</f>
        <v>0</v>
      </c>
      <c r="T46">
        <f>'E3-residential data'!T96</f>
        <v>0</v>
      </c>
      <c r="U46">
        <f>'E3-residential data'!U96</f>
        <v>0</v>
      </c>
      <c r="V46">
        <f>'E3-residential data'!V96</f>
        <v>0</v>
      </c>
      <c r="W46">
        <f>'E3-residential data'!W96</f>
        <v>0</v>
      </c>
      <c r="X46">
        <f>'E3-residential data'!X96</f>
        <v>0</v>
      </c>
      <c r="Y46">
        <f>'E3-residential data'!Y96</f>
        <v>0</v>
      </c>
      <c r="Z46">
        <f>'E3-residential data'!Z96</f>
        <v>0</v>
      </c>
      <c r="AA46">
        <f>'E3-residential data'!AA96</f>
        <v>0</v>
      </c>
      <c r="AB46">
        <f>'E3-residential data'!AB96</f>
        <v>0</v>
      </c>
      <c r="AC46">
        <f>'E3-residential data'!AC96</f>
        <v>0</v>
      </c>
      <c r="AD46">
        <f>'E3-residential data'!AD96</f>
        <v>0</v>
      </c>
      <c r="AE46">
        <f>'E3-residential data'!AE96</f>
        <v>0</v>
      </c>
      <c r="AF46">
        <f>'E3-residential data'!AF96</f>
        <v>0</v>
      </c>
      <c r="AG46">
        <f>'E3-residential data'!AG96</f>
        <v>0</v>
      </c>
      <c r="AH46">
        <f>'E3-residential data'!AH96</f>
        <v>0</v>
      </c>
      <c r="AI46">
        <f>'E3-residential data'!AI96</f>
        <v>0</v>
      </c>
    </row>
    <row r="47" spans="1:35" x14ac:dyDescent="0.35">
      <c r="A47" t="str">
        <f>'E3-residential data'!A97</f>
        <v>None</v>
      </c>
      <c r="B47">
        <f>'E3-residential data'!B97</f>
        <v>0</v>
      </c>
      <c r="C47">
        <f>'E3-residential data'!C97</f>
        <v>0</v>
      </c>
      <c r="D47">
        <f>'E3-residential data'!D97</f>
        <v>0</v>
      </c>
      <c r="E47">
        <f>'E3-residential data'!E97</f>
        <v>0</v>
      </c>
      <c r="F47">
        <f>'E3-residential data'!F97</f>
        <v>0</v>
      </c>
      <c r="G47">
        <f>'E3-residential data'!G97</f>
        <v>0</v>
      </c>
      <c r="H47">
        <f>'E3-residential data'!H97</f>
        <v>0</v>
      </c>
      <c r="I47">
        <f>'E3-residential data'!I97</f>
        <v>0</v>
      </c>
      <c r="J47">
        <f>'E3-residential data'!J97</f>
        <v>0</v>
      </c>
      <c r="K47">
        <f>'E3-residential data'!K97</f>
        <v>0</v>
      </c>
      <c r="L47">
        <f>'E3-residential data'!L97</f>
        <v>0</v>
      </c>
      <c r="M47">
        <f>'E3-residential data'!M97</f>
        <v>0</v>
      </c>
      <c r="N47">
        <f>'E3-residential data'!N97</f>
        <v>0</v>
      </c>
      <c r="O47">
        <f>'E3-residential data'!O97</f>
        <v>0</v>
      </c>
      <c r="P47">
        <f>'E3-residential data'!P97</f>
        <v>0</v>
      </c>
      <c r="Q47">
        <f>'E3-residential data'!Q97</f>
        <v>0</v>
      </c>
      <c r="R47">
        <f>'E3-residential data'!R97</f>
        <v>0</v>
      </c>
      <c r="S47">
        <f>'E3-residential data'!S97</f>
        <v>0</v>
      </c>
      <c r="T47">
        <f>'E3-residential data'!T97</f>
        <v>0</v>
      </c>
      <c r="U47">
        <f>'E3-residential data'!U97</f>
        <v>0</v>
      </c>
      <c r="V47">
        <f>'E3-residential data'!V97</f>
        <v>0</v>
      </c>
      <c r="W47">
        <f>'E3-residential data'!W97</f>
        <v>0</v>
      </c>
      <c r="X47">
        <f>'E3-residential data'!X97</f>
        <v>0</v>
      </c>
      <c r="Y47">
        <f>'E3-residential data'!Y97</f>
        <v>0</v>
      </c>
      <c r="Z47">
        <f>'E3-residential data'!Z97</f>
        <v>0</v>
      </c>
      <c r="AA47">
        <f>'E3-residential data'!AA97</f>
        <v>0</v>
      </c>
      <c r="AB47">
        <f>'E3-residential data'!AB97</f>
        <v>0</v>
      </c>
      <c r="AC47">
        <f>'E3-residential data'!AC97</f>
        <v>0</v>
      </c>
      <c r="AD47">
        <f>'E3-residential data'!AD97</f>
        <v>0</v>
      </c>
      <c r="AE47">
        <f>'E3-residential data'!AE97</f>
        <v>0</v>
      </c>
      <c r="AF47">
        <f>'E3-residential data'!AF97</f>
        <v>0</v>
      </c>
      <c r="AG47">
        <f>'E3-residential data'!AG97</f>
        <v>0</v>
      </c>
      <c r="AH47">
        <f>'E3-residential data'!AH97</f>
        <v>0</v>
      </c>
      <c r="AI47">
        <f>'E3-residential data'!AI97</f>
        <v>0</v>
      </c>
    </row>
    <row r="49" spans="1:35" x14ac:dyDescent="0.35">
      <c r="A49" s="1" t="str">
        <f>'E3-residential data'!A119</f>
        <v>Water heating</v>
      </c>
    </row>
    <row r="50" spans="1:35" x14ac:dyDescent="0.35">
      <c r="A50" t="str">
        <f>'E3-residential data'!A120</f>
        <v>Electricity</v>
      </c>
      <c r="B50">
        <f>'E3-residential data'!B120</f>
        <v>6.7261300680808503E-3</v>
      </c>
      <c r="C50">
        <f>'E3-residential data'!C120</f>
        <v>6.5537258764069503E-3</v>
      </c>
      <c r="D50">
        <f>'E3-residential data'!D120</f>
        <v>6.3871633772529298E-3</v>
      </c>
      <c r="E50">
        <f>'E3-residential data'!E120</f>
        <v>6.2107369465840799E-3</v>
      </c>
      <c r="F50">
        <f>'E3-residential data'!F120</f>
        <v>6.1368651855528804E-3</v>
      </c>
      <c r="G50">
        <f>'E3-residential data'!G120</f>
        <v>6.0530914779724099E-3</v>
      </c>
      <c r="H50">
        <f>'E3-residential data'!H120</f>
        <v>5.9701411011053602E-3</v>
      </c>
      <c r="I50">
        <f>'E3-residential data'!I120</f>
        <v>5.8889782742322502E-3</v>
      </c>
      <c r="J50">
        <f>'E3-residential data'!J120</f>
        <v>5.8115470369206803E-3</v>
      </c>
      <c r="K50">
        <f>'E3-residential data'!K120</f>
        <v>5.7388679140725502E-3</v>
      </c>
      <c r="L50">
        <f>'E3-residential data'!L120</f>
        <v>5.6721720616800001E-3</v>
      </c>
      <c r="M50">
        <f>'E3-residential data'!M120</f>
        <v>5.6108523052311897E-3</v>
      </c>
      <c r="N50">
        <f>'E3-residential data'!N120</f>
        <v>5.5536243196160203E-3</v>
      </c>
      <c r="O50">
        <f>'E3-residential data'!O120</f>
        <v>5.50216201643917E-3</v>
      </c>
      <c r="P50">
        <f>'E3-residential data'!P120</f>
        <v>5.4559850120586501E-3</v>
      </c>
      <c r="Q50">
        <f>'E3-residential data'!Q120</f>
        <v>5.41837794188447E-3</v>
      </c>
      <c r="R50">
        <f>'E3-residential data'!R120</f>
        <v>5.38885257676734E-3</v>
      </c>
      <c r="S50">
        <f>'E3-residential data'!S120</f>
        <v>5.3639185043898299E-3</v>
      </c>
      <c r="T50">
        <f>'E3-residential data'!T120</f>
        <v>5.3452544947863697E-3</v>
      </c>
      <c r="U50">
        <f>'E3-residential data'!U120</f>
        <v>5.3316958649543902E-3</v>
      </c>
      <c r="V50">
        <f>'E3-residential data'!V120</f>
        <v>5.3246241728672197E-3</v>
      </c>
      <c r="W50">
        <f>'E3-residential data'!W120</f>
        <v>5.3240174516766799E-3</v>
      </c>
      <c r="X50">
        <f>'E3-residential data'!X120</f>
        <v>5.3281612225972797E-3</v>
      </c>
      <c r="Y50">
        <f>'E3-residential data'!Y120</f>
        <v>5.3359641896464404E-3</v>
      </c>
      <c r="Z50">
        <f>'E3-residential data'!Z120</f>
        <v>5.3475681673394301E-3</v>
      </c>
      <c r="AA50">
        <f>'E3-residential data'!AA120</f>
        <v>5.3618778825217303E-3</v>
      </c>
      <c r="AB50">
        <f>'E3-residential data'!AB120</f>
        <v>5.3781562107202297E-3</v>
      </c>
      <c r="AC50">
        <f>'E3-residential data'!AC120</f>
        <v>5.3957553157038401E-3</v>
      </c>
      <c r="AD50">
        <f>'E3-residential data'!AD120</f>
        <v>5.4140303251352601E-3</v>
      </c>
      <c r="AE50">
        <f>'E3-residential data'!AE120</f>
        <v>5.4324402100736201E-3</v>
      </c>
      <c r="AF50">
        <f>'E3-residential data'!AF120</f>
        <v>5.4508377848818696E-3</v>
      </c>
      <c r="AG50">
        <f>'E3-residential data'!AG120</f>
        <v>5.4691474611639999E-3</v>
      </c>
      <c r="AH50">
        <f>'E3-residential data'!AH120</f>
        <v>5.48718693229386E-3</v>
      </c>
      <c r="AI50">
        <f>'E3-residential data'!AI120</f>
        <v>5.5044179209065803E-3</v>
      </c>
    </row>
    <row r="51" spans="1:35" x14ac:dyDescent="0.35">
      <c r="A51" t="str">
        <f>'E3-residential data'!A121</f>
        <v>Pipeline Gas</v>
      </c>
      <c r="B51">
        <f>'E3-residential data'!B121</f>
        <v>0.233137349951443</v>
      </c>
      <c r="C51">
        <f>'E3-residential data'!C121</f>
        <v>0.22678805828590401</v>
      </c>
      <c r="D51">
        <f>'E3-residential data'!D121</f>
        <v>0.220690431790802</v>
      </c>
      <c r="E51">
        <f>'E3-residential data'!E121</f>
        <v>0.21415639506762099</v>
      </c>
      <c r="F51">
        <f>'E3-residential data'!F121</f>
        <v>0.21098087369903701</v>
      </c>
      <c r="G51">
        <f>'E3-residential data'!G121</f>
        <v>0.20733179581817501</v>
      </c>
      <c r="H51">
        <f>'E3-residential data'!H121</f>
        <v>0.20366583607198099</v>
      </c>
      <c r="I51">
        <f>'E3-residential data'!I121</f>
        <v>0.20007432203818101</v>
      </c>
      <c r="J51">
        <f>'E3-residential data'!J121</f>
        <v>0.19663821296153799</v>
      </c>
      <c r="K51">
        <f>'E3-residential data'!K121</f>
        <v>0.193389127471226</v>
      </c>
      <c r="L51">
        <f>'E3-residential data'!L121</f>
        <v>0.19036067444986299</v>
      </c>
      <c r="M51">
        <f>'E3-residential data'!M121</f>
        <v>0.187528335377492</v>
      </c>
      <c r="N51">
        <f>'E3-residential data'!N121</f>
        <v>0.18484665115861201</v>
      </c>
      <c r="O51">
        <f>'E3-residential data'!O121</f>
        <v>0.182370483335206</v>
      </c>
      <c r="P51">
        <f>'E3-residential data'!P121</f>
        <v>0.18008390535052199</v>
      </c>
      <c r="Q51">
        <f>'E3-residential data'!Q121</f>
        <v>0.17809502981237099</v>
      </c>
      <c r="R51">
        <f>'E3-residential data'!R121</f>
        <v>0.17638603992066201</v>
      </c>
      <c r="S51">
        <f>'E3-residential data'!S121</f>
        <v>0.17483864613188299</v>
      </c>
      <c r="T51">
        <f>'E3-residential data'!T121</f>
        <v>0.173505786994716</v>
      </c>
      <c r="U51">
        <f>'E3-residential data'!U121</f>
        <v>0.17234658020565999</v>
      </c>
      <c r="V51">
        <f>'E3-residential data'!V121</f>
        <v>0.171405190020504</v>
      </c>
      <c r="W51">
        <f>'E3-residential data'!W121</f>
        <v>0.17068031420317301</v>
      </c>
      <c r="X51">
        <f>'E3-residential data'!X121</f>
        <v>0.170115227499193</v>
      </c>
      <c r="Y51">
        <f>'E3-residential data'!Y121</f>
        <v>0.169674816790129</v>
      </c>
      <c r="Z51">
        <f>'E3-residential data'!Z121</f>
        <v>0.16936513794628699</v>
      </c>
      <c r="AA51">
        <f>'E3-residential data'!AA121</f>
        <v>0.16915152778526199</v>
      </c>
      <c r="AB51">
        <f>'E3-residential data'!AB121</f>
        <v>0.16901103590157501</v>
      </c>
      <c r="AC51">
        <f>'E3-residential data'!AC121</f>
        <v>0.16892350966765801</v>
      </c>
      <c r="AD51">
        <f>'E3-residential data'!AD121</f>
        <v>0.16886855197900499</v>
      </c>
      <c r="AE51">
        <f>'E3-residential data'!AE121</f>
        <v>0.16882891394684199</v>
      </c>
      <c r="AF51">
        <f>'E3-residential data'!AF121</f>
        <v>0.16880007776663</v>
      </c>
      <c r="AG51">
        <f>'E3-residential data'!AG121</f>
        <v>0.16877971837935599</v>
      </c>
      <c r="AH51">
        <f>'E3-residential data'!AH121</f>
        <v>0.16876196333808699</v>
      </c>
      <c r="AI51">
        <f>'E3-residential data'!AI121</f>
        <v>0.168729148359758</v>
      </c>
    </row>
    <row r="52" spans="1:35" x14ac:dyDescent="0.35">
      <c r="A52" t="str">
        <f>'E3-residential data'!A122</f>
        <v>Fuel Oil</v>
      </c>
      <c r="B52">
        <f>'E3-residential data'!B122</f>
        <v>0</v>
      </c>
      <c r="C52">
        <f>'E3-residential data'!C122</f>
        <v>0</v>
      </c>
      <c r="D52">
        <f>'E3-residential data'!D122</f>
        <v>0</v>
      </c>
      <c r="E52">
        <f>'E3-residential data'!E122</f>
        <v>0</v>
      </c>
      <c r="F52">
        <f>'E3-residential data'!F122</f>
        <v>0</v>
      </c>
      <c r="G52">
        <f>'E3-residential data'!G122</f>
        <v>0</v>
      </c>
      <c r="H52">
        <f>'E3-residential data'!H122</f>
        <v>0</v>
      </c>
      <c r="I52">
        <f>'E3-residential data'!I122</f>
        <v>0</v>
      </c>
      <c r="J52">
        <f>'E3-residential data'!J122</f>
        <v>0</v>
      </c>
      <c r="K52">
        <f>'E3-residential data'!K122</f>
        <v>0</v>
      </c>
      <c r="L52">
        <f>'E3-residential data'!L122</f>
        <v>0</v>
      </c>
      <c r="M52">
        <f>'E3-residential data'!M122</f>
        <v>0</v>
      </c>
      <c r="N52">
        <f>'E3-residential data'!N122</f>
        <v>0</v>
      </c>
      <c r="O52">
        <f>'E3-residential data'!O122</f>
        <v>0</v>
      </c>
      <c r="P52">
        <f>'E3-residential data'!P122</f>
        <v>0</v>
      </c>
      <c r="Q52">
        <f>'E3-residential data'!Q122</f>
        <v>0</v>
      </c>
      <c r="R52">
        <f>'E3-residential data'!R122</f>
        <v>0</v>
      </c>
      <c r="S52">
        <f>'E3-residential data'!S122</f>
        <v>0</v>
      </c>
      <c r="T52">
        <f>'E3-residential data'!T122</f>
        <v>0</v>
      </c>
      <c r="U52">
        <f>'E3-residential data'!U122</f>
        <v>0</v>
      </c>
      <c r="V52">
        <f>'E3-residential data'!V122</f>
        <v>0</v>
      </c>
      <c r="W52">
        <f>'E3-residential data'!W122</f>
        <v>0</v>
      </c>
      <c r="X52">
        <f>'E3-residential data'!X122</f>
        <v>0</v>
      </c>
      <c r="Y52">
        <f>'E3-residential data'!Y122</f>
        <v>0</v>
      </c>
      <c r="Z52">
        <f>'E3-residential data'!Z122</f>
        <v>0</v>
      </c>
      <c r="AA52">
        <f>'E3-residential data'!AA122</f>
        <v>0</v>
      </c>
      <c r="AB52">
        <f>'E3-residential data'!AB122</f>
        <v>0</v>
      </c>
      <c r="AC52">
        <f>'E3-residential data'!AC122</f>
        <v>0</v>
      </c>
      <c r="AD52">
        <f>'E3-residential data'!AD122</f>
        <v>0</v>
      </c>
      <c r="AE52">
        <f>'E3-residential data'!AE122</f>
        <v>0</v>
      </c>
      <c r="AF52">
        <f>'E3-residential data'!AF122</f>
        <v>0</v>
      </c>
      <c r="AG52">
        <f>'E3-residential data'!AG122</f>
        <v>0</v>
      </c>
      <c r="AH52">
        <f>'E3-residential data'!AH122</f>
        <v>0</v>
      </c>
      <c r="AI52">
        <f>'E3-residential data'!AI122</f>
        <v>0</v>
      </c>
    </row>
    <row r="53" spans="1:35" x14ac:dyDescent="0.35">
      <c r="A53" t="str">
        <f>'E3-residential data'!A123</f>
        <v>LPG</v>
      </c>
      <c r="B53">
        <f>'E3-residential data'!B123</f>
        <v>1.0985318731734601E-2</v>
      </c>
      <c r="C53">
        <f>'E3-residential data'!C123</f>
        <v>1.06920995377968E-2</v>
      </c>
      <c r="D53">
        <f>'E3-residential data'!D123</f>
        <v>1.04184063043059E-2</v>
      </c>
      <c r="E53">
        <f>'E3-residential data'!E123</f>
        <v>1.01367723930393E-2</v>
      </c>
      <c r="F53">
        <f>'E3-residential data'!F123</f>
        <v>1.00291041758861E-2</v>
      </c>
      <c r="G53">
        <f>'E3-residential data'!G123</f>
        <v>9.9100758950907402E-3</v>
      </c>
      <c r="H53">
        <f>'E3-residential data'!H123</f>
        <v>9.7953866808000792E-3</v>
      </c>
      <c r="I53">
        <f>'E3-residential data'!I123</f>
        <v>9.6848308640260505E-3</v>
      </c>
      <c r="J53">
        <f>'E3-residential data'!J123</f>
        <v>9.5803468815274292E-3</v>
      </c>
      <c r="K53">
        <f>'E3-residential data'!K123</f>
        <v>9.4826894631673195E-3</v>
      </c>
      <c r="L53">
        <f>'E3-residential data'!L123</f>
        <v>9.3932346262811592E-3</v>
      </c>
      <c r="M53">
        <f>'E3-residential data'!M123</f>
        <v>9.3105732067910296E-3</v>
      </c>
      <c r="N53">
        <f>'E3-residential data'!N123</f>
        <v>9.2323327442000499E-3</v>
      </c>
      <c r="O53">
        <f>'E3-residential data'!O123</f>
        <v>9.1613204194100697E-3</v>
      </c>
      <c r="P53">
        <f>'E3-residential data'!P123</f>
        <v>9.0968720540444293E-3</v>
      </c>
      <c r="Q53">
        <f>'E3-residential data'!Q123</f>
        <v>9.0447012734796908E-3</v>
      </c>
      <c r="R53">
        <f>'E3-residential data'!R123</f>
        <v>9.0042445714964402E-3</v>
      </c>
      <c r="S53">
        <f>'E3-residential data'!S123</f>
        <v>8.9698982654623505E-3</v>
      </c>
      <c r="T53">
        <f>'E3-residential data'!T123</f>
        <v>8.9447174666781402E-3</v>
      </c>
      <c r="U53">
        <f>'E3-residential data'!U123</f>
        <v>8.9269573889070499E-3</v>
      </c>
      <c r="V53">
        <f>'E3-residential data'!V123</f>
        <v>8.9191124253356902E-3</v>
      </c>
      <c r="W53">
        <f>'E3-residential data'!W123</f>
        <v>8.9212990353676001E-3</v>
      </c>
      <c r="X53">
        <f>'E3-residential data'!X123</f>
        <v>8.9307636110337006E-3</v>
      </c>
      <c r="Y53">
        <f>'E3-residential data'!Y123</f>
        <v>8.9457899315898894E-3</v>
      </c>
      <c r="Z53">
        <f>'E3-residential data'!Z123</f>
        <v>8.96671707242753E-3</v>
      </c>
      <c r="AA53">
        <f>'E3-residential data'!AA123</f>
        <v>8.9917996299122595E-3</v>
      </c>
      <c r="AB53">
        <f>'E3-residential data'!AB123</f>
        <v>9.0198800383307198E-3</v>
      </c>
      <c r="AC53">
        <f>'E3-residential data'!AC123</f>
        <v>9.0499434606689695E-3</v>
      </c>
      <c r="AD53">
        <f>'E3-residential data'!AD123</f>
        <v>9.0809674008731703E-3</v>
      </c>
      <c r="AE53">
        <f>'E3-residential data'!AE123</f>
        <v>9.1120927113854406E-3</v>
      </c>
      <c r="AF53">
        <f>'E3-residential data'!AF123</f>
        <v>9.1431097194699697E-3</v>
      </c>
      <c r="AG53">
        <f>'E3-residential data'!AG123</f>
        <v>9.1739190842410195E-3</v>
      </c>
      <c r="AH53">
        <f>'E3-residential data'!AH123</f>
        <v>9.2042371437084502E-3</v>
      </c>
      <c r="AI53">
        <f>'E3-residential data'!AI123</f>
        <v>9.2331750576616495E-3</v>
      </c>
    </row>
    <row r="54" spans="1:35" x14ac:dyDescent="0.35">
      <c r="A54" t="str">
        <f>'E3-residential data'!A124</f>
        <v>Kerosene</v>
      </c>
      <c r="B54">
        <f>'E3-residential data'!B124</f>
        <v>0</v>
      </c>
      <c r="C54">
        <f>'E3-residential data'!C124</f>
        <v>0</v>
      </c>
      <c r="D54">
        <f>'E3-residential data'!D124</f>
        <v>0</v>
      </c>
      <c r="E54">
        <f>'E3-residential data'!E124</f>
        <v>0</v>
      </c>
      <c r="F54">
        <f>'E3-residential data'!F124</f>
        <v>0</v>
      </c>
      <c r="G54">
        <f>'E3-residential data'!G124</f>
        <v>0</v>
      </c>
      <c r="H54">
        <f>'E3-residential data'!H124</f>
        <v>0</v>
      </c>
      <c r="I54">
        <f>'E3-residential data'!I124</f>
        <v>0</v>
      </c>
      <c r="J54">
        <f>'E3-residential data'!J124</f>
        <v>0</v>
      </c>
      <c r="K54">
        <f>'E3-residential data'!K124</f>
        <v>0</v>
      </c>
      <c r="L54">
        <f>'E3-residential data'!L124</f>
        <v>0</v>
      </c>
      <c r="M54">
        <f>'E3-residential data'!M124</f>
        <v>0</v>
      </c>
      <c r="N54">
        <f>'E3-residential data'!N124</f>
        <v>0</v>
      </c>
      <c r="O54">
        <f>'E3-residential data'!O124</f>
        <v>0</v>
      </c>
      <c r="P54">
        <f>'E3-residential data'!P124</f>
        <v>0</v>
      </c>
      <c r="Q54">
        <f>'E3-residential data'!Q124</f>
        <v>0</v>
      </c>
      <c r="R54">
        <f>'E3-residential data'!R124</f>
        <v>0</v>
      </c>
      <c r="S54">
        <f>'E3-residential data'!S124</f>
        <v>0</v>
      </c>
      <c r="T54">
        <f>'E3-residential data'!T124</f>
        <v>0</v>
      </c>
      <c r="U54">
        <f>'E3-residential data'!U124</f>
        <v>0</v>
      </c>
      <c r="V54">
        <f>'E3-residential data'!V124</f>
        <v>0</v>
      </c>
      <c r="W54">
        <f>'E3-residential data'!W124</f>
        <v>0</v>
      </c>
      <c r="X54">
        <f>'E3-residential data'!X124</f>
        <v>0</v>
      </c>
      <c r="Y54">
        <f>'E3-residential data'!Y124</f>
        <v>0</v>
      </c>
      <c r="Z54">
        <f>'E3-residential data'!Z124</f>
        <v>0</v>
      </c>
      <c r="AA54">
        <f>'E3-residential data'!AA124</f>
        <v>0</v>
      </c>
      <c r="AB54">
        <f>'E3-residential data'!AB124</f>
        <v>0</v>
      </c>
      <c r="AC54">
        <f>'E3-residential data'!AC124</f>
        <v>0</v>
      </c>
      <c r="AD54">
        <f>'E3-residential data'!AD124</f>
        <v>0</v>
      </c>
      <c r="AE54">
        <f>'E3-residential data'!AE124</f>
        <v>0</v>
      </c>
      <c r="AF54">
        <f>'E3-residential data'!AF124</f>
        <v>0</v>
      </c>
      <c r="AG54">
        <f>'E3-residential data'!AG124</f>
        <v>0</v>
      </c>
      <c r="AH54">
        <f>'E3-residential data'!AH124</f>
        <v>0</v>
      </c>
      <c r="AI54">
        <f>'E3-residential data'!AI124</f>
        <v>0</v>
      </c>
    </row>
    <row r="55" spans="1:35" x14ac:dyDescent="0.35">
      <c r="A55" t="str">
        <f>'E3-residential data'!A125</f>
        <v>Wood</v>
      </c>
      <c r="B55">
        <f>'E3-residential data'!B125</f>
        <v>0</v>
      </c>
      <c r="C55">
        <f>'E3-residential data'!C125</f>
        <v>0</v>
      </c>
      <c r="D55">
        <f>'E3-residential data'!D125</f>
        <v>0</v>
      </c>
      <c r="E55">
        <f>'E3-residential data'!E125</f>
        <v>0</v>
      </c>
      <c r="F55">
        <f>'E3-residential data'!F125</f>
        <v>0</v>
      </c>
      <c r="G55">
        <f>'E3-residential data'!G125</f>
        <v>0</v>
      </c>
      <c r="H55">
        <f>'E3-residential data'!H125</f>
        <v>0</v>
      </c>
      <c r="I55">
        <f>'E3-residential data'!I125</f>
        <v>0</v>
      </c>
      <c r="J55">
        <f>'E3-residential data'!J125</f>
        <v>0</v>
      </c>
      <c r="K55">
        <f>'E3-residential data'!K125</f>
        <v>0</v>
      </c>
      <c r="L55">
        <f>'E3-residential data'!L125</f>
        <v>0</v>
      </c>
      <c r="M55">
        <f>'E3-residential data'!M125</f>
        <v>0</v>
      </c>
      <c r="N55">
        <f>'E3-residential data'!N125</f>
        <v>0</v>
      </c>
      <c r="O55">
        <f>'E3-residential data'!O125</f>
        <v>0</v>
      </c>
      <c r="P55">
        <f>'E3-residential data'!P125</f>
        <v>0</v>
      </c>
      <c r="Q55">
        <f>'E3-residential data'!Q125</f>
        <v>0</v>
      </c>
      <c r="R55">
        <f>'E3-residential data'!R125</f>
        <v>0</v>
      </c>
      <c r="S55">
        <f>'E3-residential data'!S125</f>
        <v>0</v>
      </c>
      <c r="T55">
        <f>'E3-residential data'!T125</f>
        <v>0</v>
      </c>
      <c r="U55">
        <f>'E3-residential data'!U125</f>
        <v>0</v>
      </c>
      <c r="V55">
        <f>'E3-residential data'!V125</f>
        <v>0</v>
      </c>
      <c r="W55">
        <f>'E3-residential data'!W125</f>
        <v>0</v>
      </c>
      <c r="X55">
        <f>'E3-residential data'!X125</f>
        <v>0</v>
      </c>
      <c r="Y55">
        <f>'E3-residential data'!Y125</f>
        <v>0</v>
      </c>
      <c r="Z55">
        <f>'E3-residential data'!Z125</f>
        <v>0</v>
      </c>
      <c r="AA55">
        <f>'E3-residential data'!AA125</f>
        <v>0</v>
      </c>
      <c r="AB55">
        <f>'E3-residential data'!AB125</f>
        <v>0</v>
      </c>
      <c r="AC55">
        <f>'E3-residential data'!AC125</f>
        <v>0</v>
      </c>
      <c r="AD55">
        <f>'E3-residential data'!AD125</f>
        <v>0</v>
      </c>
      <c r="AE55">
        <f>'E3-residential data'!AE125</f>
        <v>0</v>
      </c>
      <c r="AF55">
        <f>'E3-residential data'!AF125</f>
        <v>0</v>
      </c>
      <c r="AG55">
        <f>'E3-residential data'!AG125</f>
        <v>0</v>
      </c>
      <c r="AH55">
        <f>'E3-residential data'!AH125</f>
        <v>0</v>
      </c>
      <c r="AI55">
        <f>'E3-residential data'!AI125</f>
        <v>0</v>
      </c>
    </row>
    <row r="56" spans="1:35" x14ac:dyDescent="0.35">
      <c r="A56" t="str">
        <f>'E3-residential data'!A126</f>
        <v>Waste Heat</v>
      </c>
      <c r="B56">
        <f>'E3-residential data'!B126</f>
        <v>0</v>
      </c>
      <c r="C56">
        <f>'E3-residential data'!C126</f>
        <v>0</v>
      </c>
      <c r="D56">
        <f>'E3-residential data'!D126</f>
        <v>0</v>
      </c>
      <c r="E56">
        <f>'E3-residential data'!E126</f>
        <v>0</v>
      </c>
      <c r="F56">
        <f>'E3-residential data'!F126</f>
        <v>0</v>
      </c>
      <c r="G56">
        <f>'E3-residential data'!G126</f>
        <v>0</v>
      </c>
      <c r="H56">
        <f>'E3-residential data'!H126</f>
        <v>0</v>
      </c>
      <c r="I56">
        <f>'E3-residential data'!I126</f>
        <v>0</v>
      </c>
      <c r="J56">
        <f>'E3-residential data'!J126</f>
        <v>0</v>
      </c>
      <c r="K56">
        <f>'E3-residential data'!K126</f>
        <v>0</v>
      </c>
      <c r="L56">
        <f>'E3-residential data'!L126</f>
        <v>0</v>
      </c>
      <c r="M56">
        <f>'E3-residential data'!M126</f>
        <v>0</v>
      </c>
      <c r="N56">
        <f>'E3-residential data'!N126</f>
        <v>0</v>
      </c>
      <c r="O56">
        <f>'E3-residential data'!O126</f>
        <v>0</v>
      </c>
      <c r="P56">
        <f>'E3-residential data'!P126</f>
        <v>0</v>
      </c>
      <c r="Q56">
        <f>'E3-residential data'!Q126</f>
        <v>0</v>
      </c>
      <c r="R56">
        <f>'E3-residential data'!R126</f>
        <v>0</v>
      </c>
      <c r="S56">
        <f>'E3-residential data'!S126</f>
        <v>0</v>
      </c>
      <c r="T56">
        <f>'E3-residential data'!T126</f>
        <v>0</v>
      </c>
      <c r="U56">
        <f>'E3-residential data'!U126</f>
        <v>0</v>
      </c>
      <c r="V56">
        <f>'E3-residential data'!V126</f>
        <v>0</v>
      </c>
      <c r="W56">
        <f>'E3-residential data'!W126</f>
        <v>0</v>
      </c>
      <c r="X56">
        <f>'E3-residential data'!X126</f>
        <v>0</v>
      </c>
      <c r="Y56">
        <f>'E3-residential data'!Y126</f>
        <v>0</v>
      </c>
      <c r="Z56">
        <f>'E3-residential data'!Z126</f>
        <v>0</v>
      </c>
      <c r="AA56">
        <f>'E3-residential data'!AA126</f>
        <v>0</v>
      </c>
      <c r="AB56">
        <f>'E3-residential data'!AB126</f>
        <v>0</v>
      </c>
      <c r="AC56">
        <f>'E3-residential data'!AC126</f>
        <v>0</v>
      </c>
      <c r="AD56">
        <f>'E3-residential data'!AD126</f>
        <v>0</v>
      </c>
      <c r="AE56">
        <f>'E3-residential data'!AE126</f>
        <v>0</v>
      </c>
      <c r="AF56">
        <f>'E3-residential data'!AF126</f>
        <v>0</v>
      </c>
      <c r="AG56">
        <f>'E3-residential data'!AG126</f>
        <v>0</v>
      </c>
      <c r="AH56">
        <f>'E3-residential data'!AH126</f>
        <v>0</v>
      </c>
      <c r="AI56">
        <f>'E3-residential data'!AI126</f>
        <v>0</v>
      </c>
    </row>
    <row r="57" spans="1:35" x14ac:dyDescent="0.35">
      <c r="A57" t="str">
        <f>'E3-residential data'!A127</f>
        <v>None</v>
      </c>
      <c r="B57">
        <f>'E3-residential data'!B127</f>
        <v>0</v>
      </c>
      <c r="C57">
        <f>'E3-residential data'!C127</f>
        <v>0</v>
      </c>
      <c r="D57">
        <f>'E3-residential data'!D127</f>
        <v>0</v>
      </c>
      <c r="E57">
        <f>'E3-residential data'!E127</f>
        <v>0</v>
      </c>
      <c r="F57">
        <f>'E3-residential data'!F127</f>
        <v>0</v>
      </c>
      <c r="G57">
        <f>'E3-residential data'!G127</f>
        <v>0</v>
      </c>
      <c r="H57">
        <f>'E3-residential data'!H127</f>
        <v>0</v>
      </c>
      <c r="I57">
        <f>'E3-residential data'!I127</f>
        <v>0</v>
      </c>
      <c r="J57">
        <f>'E3-residential data'!J127</f>
        <v>0</v>
      </c>
      <c r="K57">
        <f>'E3-residential data'!K127</f>
        <v>0</v>
      </c>
      <c r="L57">
        <f>'E3-residential data'!L127</f>
        <v>0</v>
      </c>
      <c r="M57">
        <f>'E3-residential data'!M127</f>
        <v>0</v>
      </c>
      <c r="N57">
        <f>'E3-residential data'!N127</f>
        <v>0</v>
      </c>
      <c r="O57">
        <f>'E3-residential data'!O127</f>
        <v>0</v>
      </c>
      <c r="P57">
        <f>'E3-residential data'!P127</f>
        <v>0</v>
      </c>
      <c r="Q57">
        <f>'E3-residential data'!Q127</f>
        <v>0</v>
      </c>
      <c r="R57">
        <f>'E3-residential data'!R127</f>
        <v>0</v>
      </c>
      <c r="S57">
        <f>'E3-residential data'!S127</f>
        <v>0</v>
      </c>
      <c r="T57">
        <f>'E3-residential data'!T127</f>
        <v>0</v>
      </c>
      <c r="U57">
        <f>'E3-residential data'!U127</f>
        <v>0</v>
      </c>
      <c r="V57">
        <f>'E3-residential data'!V127</f>
        <v>0</v>
      </c>
      <c r="W57">
        <f>'E3-residential data'!W127</f>
        <v>0</v>
      </c>
      <c r="X57">
        <f>'E3-residential data'!X127</f>
        <v>0</v>
      </c>
      <c r="Y57">
        <f>'E3-residential data'!Y127</f>
        <v>0</v>
      </c>
      <c r="Z57">
        <f>'E3-residential data'!Z127</f>
        <v>0</v>
      </c>
      <c r="AA57">
        <f>'E3-residential data'!AA127</f>
        <v>0</v>
      </c>
      <c r="AB57">
        <f>'E3-residential data'!AB127</f>
        <v>0</v>
      </c>
      <c r="AC57">
        <f>'E3-residential data'!AC127</f>
        <v>0</v>
      </c>
      <c r="AD57">
        <f>'E3-residential data'!AD127</f>
        <v>0</v>
      </c>
      <c r="AE57">
        <f>'E3-residential data'!AE127</f>
        <v>0</v>
      </c>
      <c r="AF57">
        <f>'E3-residential data'!AF127</f>
        <v>0</v>
      </c>
      <c r="AG57">
        <f>'E3-residential data'!AG127</f>
        <v>0</v>
      </c>
      <c r="AH57">
        <f>'E3-residential data'!AH127</f>
        <v>0</v>
      </c>
      <c r="AI57">
        <f>'E3-residential data'!AI127</f>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5621C0-9E64-4C73-91B0-3FDBE29CE386}">
  <sheetPr codeName="Sheet7">
    <tabColor theme="0" tint="-0.499984740745262"/>
  </sheetPr>
  <dimension ref="A1:AI39"/>
  <sheetViews>
    <sheetView workbookViewId="0"/>
  </sheetViews>
  <sheetFormatPr defaultRowHeight="14.5" x14ac:dyDescent="0.35"/>
  <cols>
    <col min="1" max="1" width="33.7265625" customWidth="1"/>
    <col min="2" max="2" width="11.81640625" bestFit="1" customWidth="1"/>
  </cols>
  <sheetData>
    <row r="1" spans="1:35" x14ac:dyDescent="0.35">
      <c r="A1" t="s">
        <v>74</v>
      </c>
    </row>
    <row r="2" spans="1:35" x14ac:dyDescent="0.35">
      <c r="A2" t="s">
        <v>71</v>
      </c>
      <c r="B2">
        <f>About!$B$64</f>
        <v>947817120000000</v>
      </c>
    </row>
    <row r="3" spans="1:35" x14ac:dyDescent="0.35">
      <c r="A3" t="s">
        <v>453</v>
      </c>
    </row>
    <row r="5" spans="1:35" x14ac:dyDescent="0.35">
      <c r="B5" s="1">
        <f>'E3-commercial data'!B6</f>
        <v>2017</v>
      </c>
      <c r="C5" s="1">
        <f>'E3-commercial data'!C6</f>
        <v>2018</v>
      </c>
      <c r="D5" s="1">
        <f>'E3-commercial data'!D6</f>
        <v>2019</v>
      </c>
      <c r="E5" s="1">
        <f>'E3-commercial data'!E6</f>
        <v>2020</v>
      </c>
      <c r="F5" s="1">
        <f>'E3-commercial data'!F6</f>
        <v>2021</v>
      </c>
      <c r="G5" s="1">
        <f>'E3-commercial data'!G6</f>
        <v>2022</v>
      </c>
      <c r="H5" s="1">
        <f>'E3-commercial data'!H6</f>
        <v>2023</v>
      </c>
      <c r="I5" s="1">
        <f>'E3-commercial data'!I6</f>
        <v>2024</v>
      </c>
      <c r="J5" s="1">
        <f>'E3-commercial data'!J6</f>
        <v>2025</v>
      </c>
      <c r="K5" s="1">
        <f>'E3-commercial data'!K6</f>
        <v>2026</v>
      </c>
      <c r="L5" s="1">
        <f>'E3-commercial data'!L6</f>
        <v>2027</v>
      </c>
      <c r="M5" s="1">
        <f>'E3-commercial data'!M6</f>
        <v>2028</v>
      </c>
      <c r="N5" s="1">
        <f>'E3-commercial data'!N6</f>
        <v>2029</v>
      </c>
      <c r="O5" s="1">
        <f>'E3-commercial data'!O6</f>
        <v>2030</v>
      </c>
      <c r="P5" s="1">
        <f>'E3-commercial data'!P6</f>
        <v>2031</v>
      </c>
      <c r="Q5" s="1">
        <f>'E3-commercial data'!Q6</f>
        <v>2032</v>
      </c>
      <c r="R5" s="1">
        <f>'E3-commercial data'!R6</f>
        <v>2033</v>
      </c>
      <c r="S5" s="1">
        <f>'E3-commercial data'!S6</f>
        <v>2034</v>
      </c>
      <c r="T5" s="1">
        <f>'E3-commercial data'!T6</f>
        <v>2035</v>
      </c>
      <c r="U5" s="1">
        <f>'E3-commercial data'!U6</f>
        <v>2036</v>
      </c>
      <c r="V5" s="1">
        <f>'E3-commercial data'!V6</f>
        <v>2037</v>
      </c>
      <c r="W5" s="1">
        <f>'E3-commercial data'!W6</f>
        <v>2038</v>
      </c>
      <c r="X5" s="1">
        <f>'E3-commercial data'!X6</f>
        <v>2039</v>
      </c>
      <c r="Y5" s="1">
        <f>'E3-commercial data'!Y6</f>
        <v>2040</v>
      </c>
      <c r="Z5" s="1">
        <f>'E3-commercial data'!Z6</f>
        <v>2041</v>
      </c>
      <c r="AA5" s="1">
        <f>'E3-commercial data'!AA6</f>
        <v>2042</v>
      </c>
      <c r="AB5" s="1">
        <f>'E3-commercial data'!AB6</f>
        <v>2043</v>
      </c>
      <c r="AC5" s="1">
        <f>'E3-commercial data'!AC6</f>
        <v>2044</v>
      </c>
      <c r="AD5" s="1">
        <f>'E3-commercial data'!AD6</f>
        <v>2045</v>
      </c>
      <c r="AE5" s="1">
        <f>'E3-commercial data'!AE6</f>
        <v>2046</v>
      </c>
      <c r="AF5" s="1">
        <f>'E3-commercial data'!AF6</f>
        <v>2047</v>
      </c>
      <c r="AG5" s="1">
        <f>'E3-commercial data'!AG6</f>
        <v>2048</v>
      </c>
      <c r="AH5" s="1">
        <f>'E3-commercial data'!AH6</f>
        <v>2049</v>
      </c>
      <c r="AI5" s="1">
        <f>'E3-commercial data'!AI6</f>
        <v>2050</v>
      </c>
    </row>
    <row r="6" spans="1:35" x14ac:dyDescent="0.35">
      <c r="A6" s="12" t="str">
        <f>'E3-commercial data'!A7</f>
        <v>Electricity</v>
      </c>
    </row>
    <row r="7" spans="1:35" x14ac:dyDescent="0.35">
      <c r="A7" s="36" t="str">
        <f>'E3-commercial data'!A8</f>
        <v>Commercial Water Heating</v>
      </c>
      <c r="B7">
        <f>'E3-commercial data'!B8*$B$2</f>
        <v>4582445864662.792</v>
      </c>
      <c r="C7">
        <f>'E3-commercial data'!C8*$B$2</f>
        <v>4603615504482.4775</v>
      </c>
      <c r="D7">
        <f>'E3-commercial data'!D8*$B$2</f>
        <v>4617422082578.8037</v>
      </c>
      <c r="E7">
        <f>'E3-commercial data'!E8*$B$2</f>
        <v>4623331684660.4912</v>
      </c>
      <c r="F7">
        <f>'E3-commercial data'!F8*$B$2</f>
        <v>4623756875665.0596</v>
      </c>
      <c r="G7">
        <f>'E3-commercial data'!G8*$B$2</f>
        <v>4616975984971.1035</v>
      </c>
      <c r="H7">
        <f>'E3-commercial data'!H8*$B$2</f>
        <v>4600092548519.9648</v>
      </c>
      <c r="I7">
        <f>'E3-commercial data'!I8*$B$2</f>
        <v>4567262193125.4766</v>
      </c>
      <c r="J7">
        <f>'E3-commercial data'!J8*$B$2</f>
        <v>4562213471933.123</v>
      </c>
      <c r="K7">
        <f>'E3-commercial data'!K8*$B$2</f>
        <v>4525650020260.4443</v>
      </c>
      <c r="L7">
        <f>'E3-commercial data'!L8*$B$2</f>
        <v>4452100417600.4072</v>
      </c>
      <c r="M7">
        <f>'E3-commercial data'!M8*$B$2</f>
        <v>4343176555347.3989</v>
      </c>
      <c r="N7">
        <f>'E3-commercial data'!N8*$B$2</f>
        <v>4208096456926.0884</v>
      </c>
      <c r="O7">
        <f>'E3-commercial data'!O8*$B$2</f>
        <v>4059588674742.6948</v>
      </c>
      <c r="P7">
        <f>'E3-commercial data'!P8*$B$2</f>
        <v>3908975589857.3174</v>
      </c>
      <c r="Q7">
        <f>'E3-commercial data'!Q8*$B$2</f>
        <v>3763896596390.4839</v>
      </c>
      <c r="R7">
        <f>'E3-commercial data'!R8*$B$2</f>
        <v>3628521152826.9019</v>
      </c>
      <c r="S7">
        <f>'E3-commercial data'!S8*$B$2</f>
        <v>3504707952298.771</v>
      </c>
      <c r="T7">
        <f>'E3-commercial data'!T8*$B$2</f>
        <v>3392929960432.125</v>
      </c>
      <c r="U7">
        <f>'E3-commercial data'!U8*$B$2</f>
        <v>3293055377185.6597</v>
      </c>
      <c r="V7">
        <f>'E3-commercial data'!V8*$B$2</f>
        <v>3204652907914.9058</v>
      </c>
      <c r="W7">
        <f>'E3-commercial data'!W8*$B$2</f>
        <v>3127219446385.7197</v>
      </c>
      <c r="X7">
        <f>'E3-commercial data'!X8*$B$2</f>
        <v>3060244134606.5698</v>
      </c>
      <c r="Y7">
        <f>'E3-commercial data'!Y8*$B$2</f>
        <v>3003201476550.4546</v>
      </c>
      <c r="Z7">
        <f>'E3-commercial data'!Z8*$B$2</f>
        <v>2955520177283.269</v>
      </c>
      <c r="AA7">
        <f>'E3-commercial data'!AA8*$B$2</f>
        <v>2916585876289.2378</v>
      </c>
      <c r="AB7">
        <f>'E3-commercial data'!AB8*$B$2</f>
        <v>2885683519710.4292</v>
      </c>
      <c r="AC7">
        <f>'E3-commercial data'!AC8*$B$2</f>
        <v>2862037001124.8975</v>
      </c>
      <c r="AD7">
        <f>'E3-commercial data'!AD8*$B$2</f>
        <v>2844799267085.6753</v>
      </c>
      <c r="AE7">
        <f>'E3-commercial data'!AE8*$B$2</f>
        <v>2833098320690.9775</v>
      </c>
      <c r="AF7">
        <f>'E3-commercial data'!AF8*$B$2</f>
        <v>2826070081238.8813</v>
      </c>
      <c r="AG7">
        <f>'E3-commercial data'!AG8*$B$2</f>
        <v>2822904867941.7813</v>
      </c>
      <c r="AH7">
        <f>'E3-commercial data'!AH8*$B$2</f>
        <v>2822877609515.6807</v>
      </c>
      <c r="AI7">
        <f>'E3-commercial data'!AI8*$B$2</f>
        <v>2825374262874.4468</v>
      </c>
    </row>
    <row r="8" spans="1:35" x14ac:dyDescent="0.35">
      <c r="A8" s="36" t="str">
        <f>'E3-commercial data'!A9</f>
        <v>Commercial Space Heating</v>
      </c>
      <c r="B8">
        <f>'E3-commercial data'!B9*$B$2</f>
        <v>5025336833623.4961</v>
      </c>
      <c r="C8">
        <f>'E3-commercial data'!C9*$B$2</f>
        <v>5076796416774.6904</v>
      </c>
      <c r="D8">
        <f>'E3-commercial data'!D9*$B$2</f>
        <v>5121878332252.5889</v>
      </c>
      <c r="E8">
        <f>'E3-commercial data'!E9*$B$2</f>
        <v>5120527234315.9355</v>
      </c>
      <c r="F8">
        <f>'E3-commercial data'!F9*$B$2</f>
        <v>5078685772529.0713</v>
      </c>
      <c r="G8">
        <f>'E3-commercial data'!G9*$B$2</f>
        <v>5000226181204.0518</v>
      </c>
      <c r="H8">
        <f>'E3-commercial data'!H9*$B$2</f>
        <v>4890357390086.666</v>
      </c>
      <c r="I8">
        <f>'E3-commercial data'!I9*$B$2</f>
        <v>4754593612009.9424</v>
      </c>
      <c r="J8">
        <f>'E3-commercial data'!J9*$B$2</f>
        <v>4623242947800.9814</v>
      </c>
      <c r="K8">
        <f>'E3-commercial data'!K9*$B$2</f>
        <v>4476113809194.5195</v>
      </c>
      <c r="L8">
        <f>'E3-commercial data'!L9*$B$2</f>
        <v>4318214320613.6704</v>
      </c>
      <c r="M8">
        <f>'E3-commercial data'!M9*$B$2</f>
        <v>4153785967773.5337</v>
      </c>
      <c r="N8">
        <f>'E3-commercial data'!N9*$B$2</f>
        <v>3986245332562.0317</v>
      </c>
      <c r="O8">
        <f>'E3-commercial data'!O9*$B$2</f>
        <v>3818189212025.7769</v>
      </c>
      <c r="P8">
        <f>'E3-commercial data'!P9*$B$2</f>
        <v>3651655662890.3447</v>
      </c>
      <c r="Q8">
        <f>'E3-commercial data'!Q9*$B$2</f>
        <v>3488242186140.4043</v>
      </c>
      <c r="R8">
        <f>'E3-commercial data'!R9*$B$2</f>
        <v>3329338703647.7451</v>
      </c>
      <c r="S8">
        <f>'E3-commercial data'!S9*$B$2</f>
        <v>3176152327467.5405</v>
      </c>
      <c r="T8">
        <f>'E3-commercial data'!T9*$B$2</f>
        <v>3029802190147.7764</v>
      </c>
      <c r="U8">
        <f>'E3-commercial data'!U9*$B$2</f>
        <v>2901631824308.3833</v>
      </c>
      <c r="V8">
        <f>'E3-commercial data'!V9*$B$2</f>
        <v>2789279323316.6567</v>
      </c>
      <c r="W8">
        <f>'E3-commercial data'!W9*$B$2</f>
        <v>2690912463301.6426</v>
      </c>
      <c r="X8">
        <f>'E3-commercial data'!X9*$B$2</f>
        <v>2605035958762.9941</v>
      </c>
      <c r="Y8">
        <f>'E3-commercial data'!Y9*$B$2</f>
        <v>2530395616410.1128</v>
      </c>
      <c r="Z8">
        <f>'E3-commercial data'!Z9*$B$2</f>
        <v>2465874380322.5146</v>
      </c>
      <c r="AA8">
        <f>'E3-commercial data'!AA9*$B$2</f>
        <v>2410499569118.3447</v>
      </c>
      <c r="AB8">
        <f>'E3-commercial data'!AB9*$B$2</f>
        <v>2363398632578.1904</v>
      </c>
      <c r="AC8">
        <f>'E3-commercial data'!AC9*$B$2</f>
        <v>2323794631164.9717</v>
      </c>
      <c r="AD8">
        <f>'E3-commercial data'!AD9*$B$2</f>
        <v>2290983414137.3696</v>
      </c>
      <c r="AE8">
        <f>'E3-commercial data'!AE9*$B$2</f>
        <v>2264352475555.3608</v>
      </c>
      <c r="AF8">
        <f>'E3-commercial data'!AF9*$B$2</f>
        <v>2243335165475.895</v>
      </c>
      <c r="AG8">
        <f>'E3-commercial data'!AG9*$B$2</f>
        <v>2227424710659.9102</v>
      </c>
      <c r="AH8">
        <f>'E3-commercial data'!AH9*$B$2</f>
        <v>2216154632326.5767</v>
      </c>
      <c r="AI8">
        <f>'E3-commercial data'!AI9*$B$2</f>
        <v>2209078846438.0913</v>
      </c>
    </row>
    <row r="9" spans="1:35" x14ac:dyDescent="0.35">
      <c r="A9" s="36" t="str">
        <f>'E3-commercial data'!A10</f>
        <v>Commercial Air Conditioning</v>
      </c>
      <c r="B9">
        <f>'E3-commercial data'!B10*$B$2</f>
        <v>80079016836591.234</v>
      </c>
      <c r="C9">
        <f>'E3-commercial data'!C10*$B$2</f>
        <v>79978921936256.953</v>
      </c>
      <c r="D9">
        <f>'E3-commercial data'!D10*$B$2</f>
        <v>79700051173302.469</v>
      </c>
      <c r="E9">
        <f>'E3-commercial data'!E10*$B$2</f>
        <v>79202624507202.984</v>
      </c>
      <c r="F9">
        <f>'E3-commercial data'!F10*$B$2</f>
        <v>78550915890326.234</v>
      </c>
      <c r="G9">
        <f>'E3-commercial data'!G10*$B$2</f>
        <v>77808431953778.484</v>
      </c>
      <c r="H9">
        <f>'E3-commercial data'!H10*$B$2</f>
        <v>77063113535447.984</v>
      </c>
      <c r="I9">
        <f>'E3-commercial data'!I10*$B$2</f>
        <v>76357141196235.688</v>
      </c>
      <c r="J9">
        <f>'E3-commercial data'!J10*$B$2</f>
        <v>76110591965090.188</v>
      </c>
      <c r="K9">
        <f>'E3-commercial data'!K10*$B$2</f>
        <v>75921779175426.547</v>
      </c>
      <c r="L9">
        <f>'E3-commercial data'!L10*$B$2</f>
        <v>75787276386869.234</v>
      </c>
      <c r="M9">
        <f>'E3-commercial data'!M10*$B$2</f>
        <v>75701752582256.328</v>
      </c>
      <c r="N9">
        <f>'E3-commercial data'!N10*$B$2</f>
        <v>75660297130600.453</v>
      </c>
      <c r="O9">
        <f>'E3-commercial data'!O10*$B$2</f>
        <v>75661878547201.578</v>
      </c>
      <c r="P9">
        <f>'E3-commercial data'!P10*$B$2</f>
        <v>75705681115700.641</v>
      </c>
      <c r="Q9">
        <f>'E3-commercial data'!Q10*$B$2</f>
        <v>75793089218548.953</v>
      </c>
      <c r="R9">
        <f>'E3-commercial data'!R10*$B$2</f>
        <v>75927303901801.531</v>
      </c>
      <c r="S9">
        <f>'E3-commercial data'!S10*$B$2</f>
        <v>76112315297912.703</v>
      </c>
      <c r="T9">
        <f>'E3-commercial data'!T10*$B$2</f>
        <v>76352093489267.359</v>
      </c>
      <c r="U9">
        <f>'E3-commercial data'!U10*$B$2</f>
        <v>76649431391421.328</v>
      </c>
      <c r="V9">
        <f>'E3-commercial data'!V10*$B$2</f>
        <v>77005560805098.094</v>
      </c>
      <c r="W9">
        <f>'E3-commercial data'!W10*$B$2</f>
        <v>77419657368774.453</v>
      </c>
      <c r="X9">
        <f>'E3-commercial data'!X10*$B$2</f>
        <v>77889079251945.266</v>
      </c>
      <c r="Y9">
        <f>'E3-commercial data'!Y10*$B$2</f>
        <v>78409566465554.672</v>
      </c>
      <c r="Z9">
        <f>'E3-commercial data'!Z10*$B$2</f>
        <v>78975823007284.594</v>
      </c>
      <c r="AA9">
        <f>'E3-commercial data'!AA10*$B$2</f>
        <v>79582047093533.922</v>
      </c>
      <c r="AB9">
        <f>'E3-commercial data'!AB10*$B$2</f>
        <v>80222440871756.016</v>
      </c>
      <c r="AC9">
        <f>'E3-commercial data'!AC10*$B$2</f>
        <v>80891552885208.734</v>
      </c>
      <c r="AD9">
        <f>'E3-commercial data'!AD10*$B$2</f>
        <v>81584578069800.203</v>
      </c>
      <c r="AE9">
        <f>'E3-commercial data'!AE10*$B$2</f>
        <v>82297362344735.891</v>
      </c>
      <c r="AF9">
        <f>'E3-commercial data'!AF10*$B$2</f>
        <v>83026441387692.281</v>
      </c>
      <c r="AG9">
        <f>'E3-commercial data'!AG10*$B$2</f>
        <v>83768887023583.359</v>
      </c>
      <c r="AH9">
        <f>'E3-commercial data'!AH10*$B$2</f>
        <v>84522319462436.938</v>
      </c>
      <c r="AI9">
        <f>'E3-commercial data'!AI10*$B$2</f>
        <v>85284756786402.781</v>
      </c>
    </row>
    <row r="10" spans="1:35" x14ac:dyDescent="0.35">
      <c r="A10" s="36" t="str">
        <f>'E3-commercial data'!A11</f>
        <v>Commercial Lighting</v>
      </c>
      <c r="B10">
        <f>'E3-commercial data'!B11*$B$2</f>
        <v>123368829427918.64</v>
      </c>
      <c r="C10">
        <f>'E3-commercial data'!C11*$B$2</f>
        <v>122206317355594.92</v>
      </c>
      <c r="D10">
        <f>'E3-commercial data'!D11*$B$2</f>
        <v>121035034002301.58</v>
      </c>
      <c r="E10">
        <f>'E3-commercial data'!E11*$B$2</f>
        <v>119742282461405.33</v>
      </c>
      <c r="F10">
        <f>'E3-commercial data'!F11*$B$2</f>
        <v>118352745521354.44</v>
      </c>
      <c r="G10">
        <f>'E3-commercial data'!G11*$B$2</f>
        <v>116690401123401.58</v>
      </c>
      <c r="H10">
        <f>'E3-commercial data'!H11*$B$2</f>
        <v>114552788111476.27</v>
      </c>
      <c r="I10">
        <f>'E3-commercial data'!I11*$B$2</f>
        <v>111723300374741.84</v>
      </c>
      <c r="J10">
        <f>'E3-commercial data'!J11*$B$2</f>
        <v>108066653177455.3</v>
      </c>
      <c r="K10">
        <f>'E3-commercial data'!K11*$B$2</f>
        <v>103538486304349.08</v>
      </c>
      <c r="L10">
        <f>'E3-commercial data'!L11*$B$2</f>
        <v>98220176730618.766</v>
      </c>
      <c r="M10">
        <f>'E3-commercial data'!M11*$B$2</f>
        <v>92317187054233.953</v>
      </c>
      <c r="N10">
        <f>'E3-commercial data'!N11*$B$2</f>
        <v>86124736563541.859</v>
      </c>
      <c r="O10">
        <f>'E3-commercial data'!O11*$B$2</f>
        <v>79967347283005.547</v>
      </c>
      <c r="P10">
        <f>'E3-commercial data'!P11*$B$2</f>
        <v>74285773252023.453</v>
      </c>
      <c r="Q10">
        <f>'E3-commercial data'!Q11*$B$2</f>
        <v>69240474421895.469</v>
      </c>
      <c r="R10">
        <f>'E3-commercial data'!R11*$B$2</f>
        <v>64910217185003.711</v>
      </c>
      <c r="S10">
        <f>'E3-commercial data'!S11*$B$2</f>
        <v>61304977154774.148</v>
      </c>
      <c r="T10">
        <f>'E3-commercial data'!T11*$B$2</f>
        <v>58387913747351.758</v>
      </c>
      <c r="U10">
        <f>'E3-commercial data'!U11*$B$2</f>
        <v>56095516054619.758</v>
      </c>
      <c r="V10">
        <f>'E3-commercial data'!V11*$B$2</f>
        <v>54352186730595.383</v>
      </c>
      <c r="W10">
        <f>'E3-commercial data'!W11*$B$2</f>
        <v>53079822889631.281</v>
      </c>
      <c r="X10">
        <f>'E3-commercial data'!X11*$B$2</f>
        <v>52203156784889.641</v>
      </c>
      <c r="Y10">
        <f>'E3-commercial data'!Y11*$B$2</f>
        <v>51652543004931.586</v>
      </c>
      <c r="Z10">
        <f>'E3-commercial data'!Z11*$B$2</f>
        <v>51365276940120.719</v>
      </c>
      <c r="AA10">
        <f>'E3-commercial data'!AA11*$B$2</f>
        <v>51286295845701.391</v>
      </c>
      <c r="AB10">
        <f>'E3-commercial data'!AB11*$B$2</f>
        <v>51368408962804.359</v>
      </c>
      <c r="AC10">
        <f>'E3-commercial data'!AC11*$B$2</f>
        <v>51572215870397.875</v>
      </c>
      <c r="AD10">
        <f>'E3-commercial data'!AD11*$B$2</f>
        <v>51865780149274.18</v>
      </c>
      <c r="AE10">
        <f>'E3-commercial data'!AE11*$B$2</f>
        <v>52224062075314.719</v>
      </c>
      <c r="AF10">
        <f>'E3-commercial data'!AF11*$B$2</f>
        <v>52627904109554.977</v>
      </c>
      <c r="AG10">
        <f>'E3-commercial data'!AG11*$B$2</f>
        <v>53063218384927.852</v>
      </c>
      <c r="AH10">
        <f>'E3-commercial data'!AH11*$B$2</f>
        <v>53519852737908.648</v>
      </c>
      <c r="AI10">
        <f>'E3-commercial data'!AI11*$B$2</f>
        <v>53990709820756.102</v>
      </c>
    </row>
    <row r="11" spans="1:35" x14ac:dyDescent="0.35">
      <c r="A11" s="36" t="str">
        <f>'E3-commercial data'!A12</f>
        <v>Commercial Refrigeration</v>
      </c>
      <c r="B11">
        <f>'E3-commercial data'!B12*$B$2</f>
        <v>28903307793947.422</v>
      </c>
      <c r="C11">
        <f>'E3-commercial data'!C12*$B$2</f>
        <v>29266289683406.059</v>
      </c>
      <c r="D11">
        <f>'E3-commercial data'!D12*$B$2</f>
        <v>29512488844511.223</v>
      </c>
      <c r="E11">
        <f>'E3-commercial data'!E12*$B$2</f>
        <v>29580622673201.641</v>
      </c>
      <c r="F11">
        <f>'E3-commercial data'!F12*$B$2</f>
        <v>29467260966973.051</v>
      </c>
      <c r="G11">
        <f>'E3-commercial data'!G12*$B$2</f>
        <v>29223145127496.613</v>
      </c>
      <c r="H11">
        <f>'E3-commercial data'!H12*$B$2</f>
        <v>28923590577842.492</v>
      </c>
      <c r="I11">
        <f>'E3-commercial data'!I12*$B$2</f>
        <v>28613136763189.617</v>
      </c>
      <c r="J11">
        <f>'E3-commercial data'!J12*$B$2</f>
        <v>28315726729060.09</v>
      </c>
      <c r="K11">
        <f>'E3-commercial data'!K12*$B$2</f>
        <v>28040174475990.309</v>
      </c>
      <c r="L11">
        <f>'E3-commercial data'!L12*$B$2</f>
        <v>27794196611896.434</v>
      </c>
      <c r="M11">
        <f>'E3-commercial data'!M12*$B$2</f>
        <v>27585462408738.074</v>
      </c>
      <c r="N11">
        <f>'E3-commercial data'!N12*$B$2</f>
        <v>27421610921719.105</v>
      </c>
      <c r="O11">
        <f>'E3-commercial data'!O12*$B$2</f>
        <v>27309400626030.137</v>
      </c>
      <c r="P11">
        <f>'E3-commercial data'!P12*$B$2</f>
        <v>27253254903129.953</v>
      </c>
      <c r="Q11">
        <f>'E3-commercial data'!Q12*$B$2</f>
        <v>27254541537925.809</v>
      </c>
      <c r="R11">
        <f>'E3-commercial data'!R12*$B$2</f>
        <v>27311321479941.613</v>
      </c>
      <c r="S11">
        <f>'E3-commercial data'!S12*$B$2</f>
        <v>27418804089085.867</v>
      </c>
      <c r="T11">
        <f>'E3-commercial data'!T12*$B$2</f>
        <v>27570268579946.078</v>
      </c>
      <c r="U11">
        <f>'E3-commercial data'!U12*$B$2</f>
        <v>27758046797020.113</v>
      </c>
      <c r="V11">
        <f>'E3-commercial data'!V12*$B$2</f>
        <v>27974546448442.605</v>
      </c>
      <c r="W11">
        <f>'E3-commercial data'!W12*$B$2</f>
        <v>28212937792200.637</v>
      </c>
      <c r="X11">
        <f>'E3-commercial data'!X12*$B$2</f>
        <v>28467497733573.668</v>
      </c>
      <c r="Y11">
        <f>'E3-commercial data'!Y12*$B$2</f>
        <v>28733689186750.992</v>
      </c>
      <c r="Z11">
        <f>'E3-commercial data'!Z12*$B$2</f>
        <v>29008072598779.293</v>
      </c>
      <c r="AA11">
        <f>'E3-commercial data'!AA12*$B$2</f>
        <v>29288133168491.852</v>
      </c>
      <c r="AB11">
        <f>'E3-commercial data'!AB12*$B$2</f>
        <v>29572089525800.328</v>
      </c>
      <c r="AC11">
        <f>'E3-commercial data'!AC12*$B$2</f>
        <v>29858730116016.504</v>
      </c>
      <c r="AD11">
        <f>'E3-commercial data'!AD12*$B$2</f>
        <v>30147237668228.539</v>
      </c>
      <c r="AE11">
        <f>'E3-commercial data'!AE12*$B$2</f>
        <v>30437041053275.543</v>
      </c>
      <c r="AF11">
        <f>'E3-commercial data'!AF12*$B$2</f>
        <v>30727749326168.355</v>
      </c>
      <c r="AG11">
        <f>'E3-commercial data'!AG12*$B$2</f>
        <v>31019110279890.391</v>
      </c>
      <c r="AH11">
        <f>'E3-commercial data'!AH12*$B$2</f>
        <v>31310967811477.504</v>
      </c>
      <c r="AI11">
        <f>'E3-commercial data'!AI12*$B$2</f>
        <v>31603227319867.844</v>
      </c>
    </row>
    <row r="12" spans="1:35" x14ac:dyDescent="0.35">
      <c r="A12" s="36" t="str">
        <f>'E3-commercial data'!A13</f>
        <v>Commercial Cooking</v>
      </c>
      <c r="B12">
        <f>'E3-commercial data'!B13*$B$2</f>
        <v>6804076550670.0752</v>
      </c>
      <c r="C12">
        <f>'E3-commercial data'!C13*$B$2</f>
        <v>6901499004873.5898</v>
      </c>
      <c r="D12">
        <f>'E3-commercial data'!D13*$B$2</f>
        <v>6981878242947.4531</v>
      </c>
      <c r="E12">
        <f>'E3-commercial data'!E13*$B$2</f>
        <v>7038054538152.3232</v>
      </c>
      <c r="F12">
        <f>'E3-commercial data'!F13*$B$2</f>
        <v>7071739541437.2178</v>
      </c>
      <c r="G12">
        <f>'E3-commercial data'!G13*$B$2</f>
        <v>7088335181395.7393</v>
      </c>
      <c r="H12">
        <f>'E3-commercial data'!H13*$B$2</f>
        <v>7096694566914.6982</v>
      </c>
      <c r="I12">
        <f>'E3-commercial data'!I13*$B$2</f>
        <v>7101660137700.6035</v>
      </c>
      <c r="J12">
        <f>'E3-commercial data'!J13*$B$2</f>
        <v>7106497648828.2256</v>
      </c>
      <c r="K12">
        <f>'E3-commercial data'!K13*$B$2</f>
        <v>7112322779997.0713</v>
      </c>
      <c r="L12">
        <f>'E3-commercial data'!L13*$B$2</f>
        <v>7120456175891.5664</v>
      </c>
      <c r="M12">
        <f>'E3-commercial data'!M13*$B$2</f>
        <v>7132317763133.4043</v>
      </c>
      <c r="N12">
        <f>'E3-commercial data'!N13*$B$2</f>
        <v>7149394376112.0469</v>
      </c>
      <c r="O12">
        <f>'E3-commercial data'!O13*$B$2</f>
        <v>7173073904527.25</v>
      </c>
      <c r="P12">
        <f>'E3-commercial data'!P13*$B$2</f>
        <v>7204379523029.873</v>
      </c>
      <c r="Q12">
        <f>'E3-commercial data'!Q13*$B$2</f>
        <v>7243814091966.6055</v>
      </c>
      <c r="R12">
        <f>'E3-commercial data'!R13*$B$2</f>
        <v>7291284543494.9023</v>
      </c>
      <c r="S12">
        <f>'E3-commercial data'!S13*$B$2</f>
        <v>7346164152723.2441</v>
      </c>
      <c r="T12">
        <f>'E3-commercial data'!T13*$B$2</f>
        <v>7407445824701.1484</v>
      </c>
      <c r="U12">
        <f>'E3-commercial data'!U13*$B$2</f>
        <v>7473922338488.2119</v>
      </c>
      <c r="V12">
        <f>'E3-commercial data'!V13*$B$2</f>
        <v>7544380509382.9814</v>
      </c>
      <c r="W12">
        <f>'E3-commercial data'!W13*$B$2</f>
        <v>7617735959146.3516</v>
      </c>
      <c r="X12">
        <f>'E3-commercial data'!X13*$B$2</f>
        <v>7693099208351.8447</v>
      </c>
      <c r="Y12">
        <f>'E3-commercial data'!Y13*$B$2</f>
        <v>7769795572278.2725</v>
      </c>
      <c r="Z12">
        <f>'E3-commercial data'!Z13*$B$2</f>
        <v>7847345037930.5156</v>
      </c>
      <c r="AA12">
        <f>'E3-commercial data'!AA13*$B$2</f>
        <v>7925426329387.4512</v>
      </c>
      <c r="AB12">
        <f>'E3-commercial data'!AB13*$B$2</f>
        <v>8003838188609.1348</v>
      </c>
      <c r="AC12">
        <f>'E3-commercial data'!AC13*$B$2</f>
        <v>8082465041668.6914</v>
      </c>
      <c r="AD12">
        <f>'E3-commercial data'!AD13*$B$2</f>
        <v>8161242705381.1172</v>
      </c>
      <c r="AE12">
        <f>'E3-commercial data'!AE13*$B$2</f>
        <v>8240133506329.5137</v>
      </c>
      <c r="AF12">
        <f>'E3-commercial data'!AF13*$B$2</f>
        <v>8319115789261.2842</v>
      </c>
      <c r="AG12">
        <f>'E3-commercial data'!AG13*$B$2</f>
        <v>8398178878986.1367</v>
      </c>
      <c r="AH12">
        <f>'E3-commercial data'!AH13*$B$2</f>
        <v>8477318176253.7207</v>
      </c>
      <c r="AI12">
        <f>'E3-commercial data'!AI13*$B$2</f>
        <v>8556531846768.7305</v>
      </c>
    </row>
    <row r="13" spans="1:35" x14ac:dyDescent="0.35">
      <c r="A13" s="36" t="str">
        <f>'E3-commercial data'!A14</f>
        <v>Commercial Ventilation</v>
      </c>
      <c r="B13">
        <f>'E3-commercial data'!B14*$B$2</f>
        <v>36382505036884.852</v>
      </c>
      <c r="C13">
        <f>'E3-commercial data'!C14*$B$2</f>
        <v>36581407033755.922</v>
      </c>
      <c r="D13">
        <f>'E3-commercial data'!D14*$B$2</f>
        <v>36706548834963.391</v>
      </c>
      <c r="E13">
        <f>'E3-commercial data'!E14*$B$2</f>
        <v>36734626886358.156</v>
      </c>
      <c r="F13">
        <f>'E3-commercial data'!F14*$B$2</f>
        <v>36682622179578.313</v>
      </c>
      <c r="G13">
        <f>'E3-commercial data'!G14*$B$2</f>
        <v>36571652996740.688</v>
      </c>
      <c r="H13">
        <f>'E3-commercial data'!H14*$B$2</f>
        <v>36434786826180.445</v>
      </c>
      <c r="I13">
        <f>'E3-commercial data'!I14*$B$2</f>
        <v>36289777015724.914</v>
      </c>
      <c r="J13">
        <f>'E3-commercial data'!J14*$B$2</f>
        <v>36150340047027.906</v>
      </c>
      <c r="K13">
        <f>'E3-commercial data'!K14*$B$2</f>
        <v>36021122552004.883</v>
      </c>
      <c r="L13">
        <f>'E3-commercial data'!L14*$B$2</f>
        <v>35905820954368.422</v>
      </c>
      <c r="M13">
        <f>'E3-commercial data'!M14*$B$2</f>
        <v>35806492536445.227</v>
      </c>
      <c r="N13">
        <f>'E3-commercial data'!N14*$B$2</f>
        <v>35723997633711.789</v>
      </c>
      <c r="O13">
        <f>'E3-commercial data'!O14*$B$2</f>
        <v>35658215761000.781</v>
      </c>
      <c r="P13">
        <f>'E3-commercial data'!P14*$B$2</f>
        <v>35605292263460.922</v>
      </c>
      <c r="Q13">
        <f>'E3-commercial data'!Q14*$B$2</f>
        <v>35563810715213.172</v>
      </c>
      <c r="R13">
        <f>'E3-commercial data'!R14*$B$2</f>
        <v>35532020579536.82</v>
      </c>
      <c r="S13">
        <f>'E3-commercial data'!S14*$B$2</f>
        <v>35508126437190.648</v>
      </c>
      <c r="T13">
        <f>'E3-commercial data'!T14*$B$2</f>
        <v>35490822827376.414</v>
      </c>
      <c r="U13">
        <f>'E3-commercial data'!U14*$B$2</f>
        <v>35479364230058.57</v>
      </c>
      <c r="V13">
        <f>'E3-commercial data'!V14*$B$2</f>
        <v>35473730480933.086</v>
      </c>
      <c r="W13">
        <f>'E3-commercial data'!W14*$B$2</f>
        <v>35474492299199.617</v>
      </c>
      <c r="X13">
        <f>'E3-commercial data'!X14*$B$2</f>
        <v>35482472721245.813</v>
      </c>
      <c r="Y13">
        <f>'E3-commercial data'!Y14*$B$2</f>
        <v>35498692668052.273</v>
      </c>
      <c r="Z13">
        <f>'E3-commercial data'!Z14*$B$2</f>
        <v>35537245398769.367</v>
      </c>
      <c r="AA13">
        <f>'E3-commercial data'!AA14*$B$2</f>
        <v>35598265996716.711</v>
      </c>
      <c r="AB13">
        <f>'E3-commercial data'!AB14*$B$2</f>
        <v>35681445649478.281</v>
      </c>
      <c r="AC13">
        <f>'E3-commercial data'!AC14*$B$2</f>
        <v>35786123286130.633</v>
      </c>
      <c r="AD13">
        <f>'E3-commercial data'!AD14*$B$2</f>
        <v>35911114576798.258</v>
      </c>
      <c r="AE13">
        <f>'E3-commercial data'!AE14*$B$2</f>
        <v>36055158803989.992</v>
      </c>
      <c r="AF13">
        <f>'E3-commercial data'!AF14*$B$2</f>
        <v>36216792654717.563</v>
      </c>
      <c r="AG13">
        <f>'E3-commercial data'!AG14*$B$2</f>
        <v>36394546230300.578</v>
      </c>
      <c r="AH13">
        <f>'E3-commercial data'!AH14*$B$2</f>
        <v>36587033761328.023</v>
      </c>
      <c r="AI13">
        <f>'E3-commercial data'!AI14*$B$2</f>
        <v>36793118111841.961</v>
      </c>
    </row>
    <row r="14" spans="1:35" x14ac:dyDescent="0.35">
      <c r="A14" s="36" t="str">
        <f>'E3-commercial data'!A15</f>
        <v>Commercial Other</v>
      </c>
      <c r="B14">
        <f>'E3-commercial data'!B15*$B$2</f>
        <v>82304408813646.594</v>
      </c>
      <c r="C14">
        <f>'E3-commercial data'!C15*$B$2</f>
        <v>84400031241427.641</v>
      </c>
      <c r="D14">
        <f>'E3-commercial data'!D15*$B$2</f>
        <v>86797729934207.547</v>
      </c>
      <c r="E14">
        <f>'E3-commercial data'!E15*$B$2</f>
        <v>88400454652262.875</v>
      </c>
      <c r="F14">
        <f>'E3-commercial data'!F15*$B$2</f>
        <v>89257709458607.031</v>
      </c>
      <c r="G14">
        <f>'E3-commercial data'!G15*$B$2</f>
        <v>90069155851739.672</v>
      </c>
      <c r="H14">
        <f>'E3-commercial data'!H15*$B$2</f>
        <v>90858559920867.813</v>
      </c>
      <c r="I14">
        <f>'E3-commercial data'!I15*$B$2</f>
        <v>91614881169792.844</v>
      </c>
      <c r="J14">
        <f>'E3-commercial data'!J15*$B$2</f>
        <v>92363210139961.953</v>
      </c>
      <c r="K14">
        <f>'E3-commercial data'!K15*$B$2</f>
        <v>93084090280181.891</v>
      </c>
      <c r="L14">
        <f>'E3-commercial data'!L15*$B$2</f>
        <v>93776810508348.453</v>
      </c>
      <c r="M14">
        <f>'E3-commercial data'!M15*$B$2</f>
        <v>94440658421374.281</v>
      </c>
      <c r="N14">
        <f>'E3-commercial data'!N15*$B$2</f>
        <v>95074920295186.953</v>
      </c>
      <c r="O14">
        <f>'E3-commercial data'!O15*$B$2</f>
        <v>95678881084730.922</v>
      </c>
      <c r="P14">
        <f>'E3-commercial data'!P15*$B$2</f>
        <v>96251824423963.703</v>
      </c>
      <c r="Q14">
        <f>'E3-commercial data'!Q15*$B$2</f>
        <v>96793032625858.672</v>
      </c>
      <c r="R14">
        <f>'E3-commercial data'!R15*$B$2</f>
        <v>97301786682404.25</v>
      </c>
      <c r="S14">
        <f>'E3-commercial data'!S15*$B$2</f>
        <v>97777366264604.656</v>
      </c>
      <c r="T14">
        <f>'E3-commercial data'!T15*$B$2</f>
        <v>98219049722480.141</v>
      </c>
      <c r="U14">
        <f>'E3-commercial data'!U15*$B$2</f>
        <v>98626114085063.891</v>
      </c>
      <c r="V14">
        <f>'E3-commercial data'!V15*$B$2</f>
        <v>98997835060406.047</v>
      </c>
      <c r="W14">
        <f>'E3-commercial data'!W15*$B$2</f>
        <v>99333487035571.672</v>
      </c>
      <c r="X14">
        <f>'E3-commercial data'!X15*$B$2</f>
        <v>99632343076640.75</v>
      </c>
      <c r="Y14">
        <f>'E3-commercial data'!Y15*$B$2</f>
        <v>99893674928709.203</v>
      </c>
      <c r="Z14">
        <f>'E3-commercial data'!Z15*$B$2</f>
        <v>100116753015886.05</v>
      </c>
      <c r="AA14">
        <f>'E3-commercial data'!AA15*$B$2</f>
        <v>100300846441298.98</v>
      </c>
      <c r="AB14">
        <f>'E3-commercial data'!AB15*$B$2</f>
        <v>100445222987088.84</v>
      </c>
      <c r="AC14">
        <f>'E3-commercial data'!AC15*$B$2</f>
        <v>100549149114410.41</v>
      </c>
      <c r="AD14">
        <f>'E3-commercial data'!AD15*$B$2</f>
        <v>100611889963437.27</v>
      </c>
      <c r="AE14">
        <f>'E3-commercial data'!AE15*$B$2</f>
        <v>100632709353355.03</v>
      </c>
      <c r="AF14">
        <f>'E3-commercial data'!AF15*$B$2</f>
        <v>100610869782366.3</v>
      </c>
      <c r="AG14">
        <f>'E3-commercial data'!AG15*$B$2</f>
        <v>100545632427687.56</v>
      </c>
      <c r="AH14">
        <f>'E3-commercial data'!AH15*$B$2</f>
        <v>100436257145551.28</v>
      </c>
      <c r="AI14">
        <f>'E3-commercial data'!AI15*$B$2</f>
        <v>100282002471206.73</v>
      </c>
    </row>
    <row r="16" spans="1:35" x14ac:dyDescent="0.35">
      <c r="A16" s="1" t="s">
        <v>69</v>
      </c>
      <c r="B16" s="1">
        <f>B7+B11+B13</f>
        <v>69868258695495.063</v>
      </c>
      <c r="C16" s="1">
        <f t="shared" ref="C16:AI16" si="0">C7+C11+C13</f>
        <v>70451312221644.453</v>
      </c>
      <c r="D16" s="1">
        <f t="shared" si="0"/>
        <v>70836459762053.422</v>
      </c>
      <c r="E16" s="1">
        <f t="shared" si="0"/>
        <v>70938581244220.281</v>
      </c>
      <c r="F16" s="1">
        <f t="shared" si="0"/>
        <v>70773640022216.422</v>
      </c>
      <c r="G16" s="1">
        <f t="shared" si="0"/>
        <v>70411774109208.406</v>
      </c>
      <c r="H16" s="1">
        <f t="shared" si="0"/>
        <v>69958469952542.906</v>
      </c>
      <c r="I16" s="1">
        <f t="shared" si="0"/>
        <v>69470175972040.008</v>
      </c>
      <c r="J16" s="1">
        <f t="shared" si="0"/>
        <v>69028280248021.117</v>
      </c>
      <c r="K16" s="1">
        <f t="shared" si="0"/>
        <v>68586947048255.641</v>
      </c>
      <c r="L16" s="1">
        <f t="shared" si="0"/>
        <v>68152117983865.266</v>
      </c>
      <c r="M16" s="1">
        <f t="shared" si="0"/>
        <v>67735131500530.703</v>
      </c>
      <c r="N16" s="1">
        <f t="shared" si="0"/>
        <v>67353705012356.984</v>
      </c>
      <c r="O16" s="1">
        <f t="shared" si="0"/>
        <v>67027205061773.609</v>
      </c>
      <c r="P16" s="1">
        <f t="shared" si="0"/>
        <v>66767522756448.188</v>
      </c>
      <c r="Q16" s="1">
        <f t="shared" si="0"/>
        <v>66582248849529.469</v>
      </c>
      <c r="R16" s="1">
        <f t="shared" si="0"/>
        <v>66471863212305.336</v>
      </c>
      <c r="S16" s="1">
        <f t="shared" si="0"/>
        <v>66431638478575.281</v>
      </c>
      <c r="T16" s="1">
        <f t="shared" si="0"/>
        <v>66454021367754.617</v>
      </c>
      <c r="U16" s="1">
        <f t="shared" si="0"/>
        <v>66530466404264.344</v>
      </c>
      <c r="V16" s="1">
        <f t="shared" si="0"/>
        <v>66652929837290.594</v>
      </c>
      <c r="W16" s="1">
        <f t="shared" si="0"/>
        <v>66814649537785.969</v>
      </c>
      <c r="X16" s="1">
        <f t="shared" si="0"/>
        <v>67010214589426.047</v>
      </c>
      <c r="Y16" s="1">
        <f t="shared" si="0"/>
        <v>67235583331353.719</v>
      </c>
      <c r="Z16" s="1">
        <f t="shared" si="0"/>
        <v>67500838174831.93</v>
      </c>
      <c r="AA16" s="1">
        <f t="shared" si="0"/>
        <v>67802985041497.797</v>
      </c>
      <c r="AB16" s="1">
        <f t="shared" si="0"/>
        <v>68139218694989.039</v>
      </c>
      <c r="AC16" s="1">
        <f t="shared" si="0"/>
        <v>68506890403272.031</v>
      </c>
      <c r="AD16" s="1">
        <f t="shared" si="0"/>
        <v>68903151512112.469</v>
      </c>
      <c r="AE16" s="1">
        <f t="shared" si="0"/>
        <v>69325298177956.516</v>
      </c>
      <c r="AF16" s="1">
        <f t="shared" si="0"/>
        <v>69770612062124.797</v>
      </c>
      <c r="AG16" s="1">
        <f t="shared" si="0"/>
        <v>70236561378132.75</v>
      </c>
      <c r="AH16" s="1">
        <f t="shared" si="0"/>
        <v>70720879182321.203</v>
      </c>
      <c r="AI16" s="1">
        <f t="shared" si="0"/>
        <v>71221719694584.25</v>
      </c>
    </row>
    <row r="17" spans="1:35" x14ac:dyDescent="0.35">
      <c r="A17" s="1" t="s">
        <v>72</v>
      </c>
      <c r="B17" s="1">
        <f>B12+B14</f>
        <v>89108485364316.672</v>
      </c>
      <c r="C17" s="1">
        <f t="shared" ref="C17:AI17" si="1">C12+C14</f>
        <v>91301530246301.234</v>
      </c>
      <c r="D17" s="1">
        <f t="shared" si="1"/>
        <v>93779608177155</v>
      </c>
      <c r="E17" s="1">
        <f t="shared" si="1"/>
        <v>95438509190415.203</v>
      </c>
      <c r="F17" s="1">
        <f t="shared" si="1"/>
        <v>96329449000044.25</v>
      </c>
      <c r="G17" s="1">
        <f t="shared" si="1"/>
        <v>97157491033135.406</v>
      </c>
      <c r="H17" s="1">
        <f t="shared" si="1"/>
        <v>97955254487782.516</v>
      </c>
      <c r="I17" s="1">
        <f t="shared" si="1"/>
        <v>98716541307493.453</v>
      </c>
      <c r="J17" s="1">
        <f t="shared" si="1"/>
        <v>99469707788790.172</v>
      </c>
      <c r="K17" s="1">
        <f t="shared" si="1"/>
        <v>100196413060178.97</v>
      </c>
      <c r="L17" s="1">
        <f t="shared" si="1"/>
        <v>100897266684240.02</v>
      </c>
      <c r="M17" s="1">
        <f t="shared" si="1"/>
        <v>101572976184507.69</v>
      </c>
      <c r="N17" s="1">
        <f t="shared" si="1"/>
        <v>102224314671299</v>
      </c>
      <c r="O17" s="1">
        <f t="shared" si="1"/>
        <v>102851954989258.17</v>
      </c>
      <c r="P17" s="1">
        <f t="shared" si="1"/>
        <v>103456203946993.58</v>
      </c>
      <c r="Q17" s="1">
        <f t="shared" si="1"/>
        <v>104036846717825.28</v>
      </c>
      <c r="R17" s="1">
        <f t="shared" si="1"/>
        <v>104593071225899.16</v>
      </c>
      <c r="S17" s="1">
        <f t="shared" si="1"/>
        <v>105123530417327.91</v>
      </c>
      <c r="T17" s="1">
        <f t="shared" si="1"/>
        <v>105626495547181.28</v>
      </c>
      <c r="U17" s="1">
        <f t="shared" si="1"/>
        <v>106100036423552.11</v>
      </c>
      <c r="V17" s="1">
        <f t="shared" si="1"/>
        <v>106542215569789.03</v>
      </c>
      <c r="W17" s="1">
        <f t="shared" si="1"/>
        <v>106951222994718.03</v>
      </c>
      <c r="X17" s="1">
        <f t="shared" si="1"/>
        <v>107325442284992.59</v>
      </c>
      <c r="Y17" s="1">
        <f t="shared" si="1"/>
        <v>107663470500987.47</v>
      </c>
      <c r="Z17" s="1">
        <f t="shared" si="1"/>
        <v>107964098053816.56</v>
      </c>
      <c r="AA17" s="1">
        <f t="shared" si="1"/>
        <v>108226272770686.44</v>
      </c>
      <c r="AB17" s="1">
        <f t="shared" si="1"/>
        <v>108449061175697.98</v>
      </c>
      <c r="AC17" s="1">
        <f t="shared" si="1"/>
        <v>108631614156079.09</v>
      </c>
      <c r="AD17" s="1">
        <f t="shared" si="1"/>
        <v>108773132668818.38</v>
      </c>
      <c r="AE17" s="1">
        <f t="shared" si="1"/>
        <v>108872842859684.55</v>
      </c>
      <c r="AF17" s="1">
        <f t="shared" si="1"/>
        <v>108929985571627.58</v>
      </c>
      <c r="AG17" s="1">
        <f t="shared" si="1"/>
        <v>108943811306673.7</v>
      </c>
      <c r="AH17" s="1">
        <f t="shared" si="1"/>
        <v>108913575321805</v>
      </c>
      <c r="AI17" s="1">
        <f t="shared" si="1"/>
        <v>108838534317975.47</v>
      </c>
    </row>
    <row r="19" spans="1:35" x14ac:dyDescent="0.35">
      <c r="A19" s="12" t="str">
        <f>'E3-commercial data'!A17</f>
        <v>Pipeline natural gas</v>
      </c>
    </row>
    <row r="20" spans="1:35" x14ac:dyDescent="0.35">
      <c r="A20" s="36" t="str">
        <f>'E3-commercial data'!A18</f>
        <v>Commercial Water Heating</v>
      </c>
      <c r="B20">
        <f>'E3-commercial data'!B18*$B$2</f>
        <v>73311125780847.875</v>
      </c>
      <c r="C20">
        <f>'E3-commercial data'!C18*$B$2</f>
        <v>73486003772115.188</v>
      </c>
      <c r="D20">
        <f>'E3-commercial data'!D18*$B$2</f>
        <v>73559068054835.469</v>
      </c>
      <c r="E20">
        <f>'E3-commercial data'!E18*$B$2</f>
        <v>73525286225113.641</v>
      </c>
      <c r="F20">
        <f>'E3-commercial data'!F18*$B$2</f>
        <v>73430204866365.938</v>
      </c>
      <c r="G20">
        <f>'E3-commercial data'!G18*$B$2</f>
        <v>73263527542073.406</v>
      </c>
      <c r="H20">
        <f>'E3-commercial data'!H18*$B$2</f>
        <v>73014900892010.406</v>
      </c>
      <c r="I20">
        <f>'E3-commercial data'!I18*$B$2</f>
        <v>72656462676135.016</v>
      </c>
      <c r="J20">
        <f>'E3-commercial data'!J18*$B$2</f>
        <v>72988128265244.234</v>
      </c>
      <c r="K20">
        <f>'E3-commercial data'!K18*$B$2</f>
        <v>73194197320473.125</v>
      </c>
      <c r="L20">
        <f>'E3-commercial data'!L18*$B$2</f>
        <v>73281199668139.094</v>
      </c>
      <c r="M20">
        <f>'E3-commercial data'!M18*$B$2</f>
        <v>73269123575995.578</v>
      </c>
      <c r="N20">
        <f>'E3-commercial data'!N18*$B$2</f>
        <v>73185839876092.172</v>
      </c>
      <c r="O20">
        <f>'E3-commercial data'!O18*$B$2</f>
        <v>73060765055486.516</v>
      </c>
      <c r="P20">
        <f>'E3-commercial data'!P18*$B$2</f>
        <v>72920919002936</v>
      </c>
      <c r="Q20">
        <f>'E3-commercial data'!Q18*$B$2</f>
        <v>72789188097540.875</v>
      </c>
      <c r="R20">
        <f>'E3-commercial data'!R18*$B$2</f>
        <v>72684217006433.844</v>
      </c>
      <c r="S20">
        <f>'E3-commercial data'!S18*$B$2</f>
        <v>72620863842527.953</v>
      </c>
      <c r="T20">
        <f>'E3-commercial data'!T18*$B$2</f>
        <v>72610889271143.516</v>
      </c>
      <c r="U20">
        <f>'E3-commercial data'!U18*$B$2</f>
        <v>72663137119497.609</v>
      </c>
      <c r="V20">
        <f>'E3-commercial data'!V18*$B$2</f>
        <v>72783977019731.547</v>
      </c>
      <c r="W20">
        <f>'E3-commercial data'!W18*$B$2</f>
        <v>72977098914261.281</v>
      </c>
      <c r="X20">
        <f>'E3-commercial data'!X18*$B$2</f>
        <v>73243698151635.797</v>
      </c>
      <c r="Y20">
        <f>'E3-commercial data'!Y18*$B$2</f>
        <v>73582229905060.969</v>
      </c>
      <c r="Z20">
        <f>'E3-commercial data'!Z18*$B$2</f>
        <v>73988988826813.234</v>
      </c>
      <c r="AA20">
        <f>'E3-commercial data'!AA18*$B$2</f>
        <v>74458284791176.422</v>
      </c>
      <c r="AB20">
        <f>'E3-commercial data'!AB18*$B$2</f>
        <v>74983105016370.125</v>
      </c>
      <c r="AC20">
        <f>'E3-commercial data'!AC18*$B$2</f>
        <v>75555661253029.281</v>
      </c>
      <c r="AD20">
        <f>'E3-commercial data'!AD18*$B$2</f>
        <v>76168042820173.781</v>
      </c>
      <c r="AE20">
        <f>'E3-commercial data'!AE18*$B$2</f>
        <v>76812680814024.266</v>
      </c>
      <c r="AF20">
        <f>'E3-commercial data'!AF18*$B$2</f>
        <v>77482743877741.453</v>
      </c>
      <c r="AG20">
        <f>'E3-commercial data'!AG18*$B$2</f>
        <v>78172335089566.656</v>
      </c>
      <c r="AH20">
        <f>'E3-commercial data'!AH18*$B$2</f>
        <v>78876591825394.641</v>
      </c>
      <c r="AI20">
        <f>'E3-commercial data'!AI18*$B$2</f>
        <v>79591646245591.609</v>
      </c>
    </row>
    <row r="21" spans="1:35" x14ac:dyDescent="0.35">
      <c r="A21" s="36" t="str">
        <f>'E3-commercial data'!A19</f>
        <v>Commercial Space Heating</v>
      </c>
      <c r="B21">
        <f>'E3-commercial data'!B19*$B$2</f>
        <v>78957901972259.953</v>
      </c>
      <c r="C21">
        <f>'E3-commercial data'!C19*$B$2</f>
        <v>78501836374036.844</v>
      </c>
      <c r="D21">
        <f>'E3-commercial data'!D19*$B$2</f>
        <v>77916465834198.438</v>
      </c>
      <c r="E21">
        <f>'E3-commercial data'!E19*$B$2</f>
        <v>77153890894705.797</v>
      </c>
      <c r="F21">
        <f>'E3-commercial data'!F19*$B$2</f>
        <v>76242520684524.656</v>
      </c>
      <c r="G21">
        <f>'E3-commercial data'!G19*$B$2</f>
        <v>75215688379449.438</v>
      </c>
      <c r="H21">
        <f>'E3-commercial data'!H19*$B$2</f>
        <v>74128429927221.359</v>
      </c>
      <c r="I21">
        <f>'E3-commercial data'!I19*$B$2</f>
        <v>73011019347571.328</v>
      </c>
      <c r="J21">
        <f>'E3-commercial data'!J19*$B$2</f>
        <v>72269977658460.719</v>
      </c>
      <c r="K21">
        <f>'E3-commercial data'!K19*$B$2</f>
        <v>71519817466788.453</v>
      </c>
      <c r="L21">
        <f>'E3-commercial data'!L19*$B$2</f>
        <v>70765795701913.656</v>
      </c>
      <c r="M21">
        <f>'E3-commercial data'!M19*$B$2</f>
        <v>70012489604437.766</v>
      </c>
      <c r="N21">
        <f>'E3-commercial data'!N19*$B$2</f>
        <v>69262607514670.875</v>
      </c>
      <c r="O21">
        <f>'E3-commercial data'!O19*$B$2</f>
        <v>68520170561451.891</v>
      </c>
      <c r="P21">
        <f>'E3-commercial data'!P19*$B$2</f>
        <v>68973908377761.75</v>
      </c>
      <c r="Q21">
        <f>'E3-commercial data'!Q19*$B$2</f>
        <v>69435314525588.148</v>
      </c>
      <c r="R21">
        <f>'E3-commercial data'!R19*$B$2</f>
        <v>69905088215615.398</v>
      </c>
      <c r="S21">
        <f>'E3-commercial data'!S19*$B$2</f>
        <v>70384301736774.813</v>
      </c>
      <c r="T21">
        <f>'E3-commercial data'!T19*$B$2</f>
        <v>70874203329620.906</v>
      </c>
      <c r="U21">
        <f>'E3-commercial data'!U19*$B$2</f>
        <v>71380531023360.375</v>
      </c>
      <c r="V21">
        <f>'E3-commercial data'!V19*$B$2</f>
        <v>71904935402552.406</v>
      </c>
      <c r="W21">
        <f>'E3-commercial data'!W19*$B$2</f>
        <v>72448978978489.969</v>
      </c>
      <c r="X21">
        <f>'E3-commercial data'!X19*$B$2</f>
        <v>73014416074291.438</v>
      </c>
      <c r="Y21">
        <f>'E3-commercial data'!Y19*$B$2</f>
        <v>73602684294722.219</v>
      </c>
      <c r="Z21">
        <f>'E3-commercial data'!Z19*$B$2</f>
        <v>74214776117947.344</v>
      </c>
      <c r="AA21">
        <f>'E3-commercial data'!AA19*$B$2</f>
        <v>74851438306722.375</v>
      </c>
      <c r="AB21">
        <f>'E3-commercial data'!AB19*$B$2</f>
        <v>75513058161546</v>
      </c>
      <c r="AC21">
        <f>'E3-commercial data'!AC19*$B$2</f>
        <v>76199595559940.422</v>
      </c>
      <c r="AD21">
        <f>'E3-commercial data'!AD19*$B$2</f>
        <v>76910579977738.078</v>
      </c>
      <c r="AE21">
        <f>'E3-commercial data'!AE19*$B$2</f>
        <v>77644989836280.359</v>
      </c>
      <c r="AF21">
        <f>'E3-commercial data'!AF19*$B$2</f>
        <v>78401458898839.672</v>
      </c>
      <c r="AG21">
        <f>'E3-commercial data'!AG19*$B$2</f>
        <v>79178041471119.141</v>
      </c>
      <c r="AH21">
        <f>'E3-commercial data'!AH19*$B$2</f>
        <v>79972463413858.516</v>
      </c>
      <c r="AI21">
        <f>'E3-commercial data'!AI19*$B$2</f>
        <v>80782127204624.016</v>
      </c>
    </row>
    <row r="22" spans="1:35" x14ac:dyDescent="0.35">
      <c r="A22" s="36" t="str">
        <f>'E3-commercial data'!A20</f>
        <v>Commercial Air Conditioning</v>
      </c>
      <c r="B22">
        <f>'E3-commercial data'!B20*$B$2</f>
        <v>0</v>
      </c>
      <c r="C22">
        <f>'E3-commercial data'!C20*$B$2</f>
        <v>0</v>
      </c>
      <c r="D22">
        <f>'E3-commercial data'!D20*$B$2</f>
        <v>0</v>
      </c>
      <c r="E22">
        <f>'E3-commercial data'!E20*$B$2</f>
        <v>0</v>
      </c>
      <c r="F22">
        <f>'E3-commercial data'!F20*$B$2</f>
        <v>0</v>
      </c>
      <c r="G22">
        <f>'E3-commercial data'!G20*$B$2</f>
        <v>0</v>
      </c>
      <c r="H22">
        <f>'E3-commercial data'!H20*$B$2</f>
        <v>0</v>
      </c>
      <c r="I22">
        <f>'E3-commercial data'!I20*$B$2</f>
        <v>0</v>
      </c>
      <c r="J22">
        <f>'E3-commercial data'!J20*$B$2</f>
        <v>0</v>
      </c>
      <c r="K22">
        <f>'E3-commercial data'!K20*$B$2</f>
        <v>0</v>
      </c>
      <c r="L22">
        <f>'E3-commercial data'!L20*$B$2</f>
        <v>0</v>
      </c>
      <c r="M22">
        <f>'E3-commercial data'!M20*$B$2</f>
        <v>0</v>
      </c>
      <c r="N22">
        <f>'E3-commercial data'!N20*$B$2</f>
        <v>0</v>
      </c>
      <c r="O22">
        <f>'E3-commercial data'!O20*$B$2</f>
        <v>0</v>
      </c>
      <c r="P22">
        <f>'E3-commercial data'!P20*$B$2</f>
        <v>0</v>
      </c>
      <c r="Q22">
        <f>'E3-commercial data'!Q20*$B$2</f>
        <v>0</v>
      </c>
      <c r="R22">
        <f>'E3-commercial data'!R20*$B$2</f>
        <v>0</v>
      </c>
      <c r="S22">
        <f>'E3-commercial data'!S20*$B$2</f>
        <v>0</v>
      </c>
      <c r="T22">
        <f>'E3-commercial data'!T20*$B$2</f>
        <v>0</v>
      </c>
      <c r="U22">
        <f>'E3-commercial data'!U20*$B$2</f>
        <v>0</v>
      </c>
      <c r="V22">
        <f>'E3-commercial data'!V20*$B$2</f>
        <v>0</v>
      </c>
      <c r="W22">
        <f>'E3-commercial data'!W20*$B$2</f>
        <v>0</v>
      </c>
      <c r="X22">
        <f>'E3-commercial data'!X20*$B$2</f>
        <v>0</v>
      </c>
      <c r="Y22">
        <f>'E3-commercial data'!Y20*$B$2</f>
        <v>0</v>
      </c>
      <c r="Z22">
        <f>'E3-commercial data'!Z20*$B$2</f>
        <v>0</v>
      </c>
      <c r="AA22">
        <f>'E3-commercial data'!AA20*$B$2</f>
        <v>0</v>
      </c>
      <c r="AB22">
        <f>'E3-commercial data'!AB20*$B$2</f>
        <v>0</v>
      </c>
      <c r="AC22">
        <f>'E3-commercial data'!AC20*$B$2</f>
        <v>0</v>
      </c>
      <c r="AD22">
        <f>'E3-commercial data'!AD20*$B$2</f>
        <v>0</v>
      </c>
      <c r="AE22">
        <f>'E3-commercial data'!AE20*$B$2</f>
        <v>0</v>
      </c>
      <c r="AF22">
        <f>'E3-commercial data'!AF20*$B$2</f>
        <v>0</v>
      </c>
      <c r="AG22">
        <f>'E3-commercial data'!AG20*$B$2</f>
        <v>0</v>
      </c>
      <c r="AH22">
        <f>'E3-commercial data'!AH20*$B$2</f>
        <v>0</v>
      </c>
      <c r="AI22">
        <f>'E3-commercial data'!AI20*$B$2</f>
        <v>0</v>
      </c>
    </row>
    <row r="23" spans="1:35" x14ac:dyDescent="0.35">
      <c r="A23" s="36" t="str">
        <f>'E3-commercial data'!A21</f>
        <v>Commercial Lighting</v>
      </c>
      <c r="B23">
        <f>'E3-commercial data'!B21*$B$2</f>
        <v>0</v>
      </c>
      <c r="C23">
        <f>'E3-commercial data'!C21*$B$2</f>
        <v>0</v>
      </c>
      <c r="D23">
        <f>'E3-commercial data'!D21*$B$2</f>
        <v>0</v>
      </c>
      <c r="E23">
        <f>'E3-commercial data'!E21*$B$2</f>
        <v>0</v>
      </c>
      <c r="F23">
        <f>'E3-commercial data'!F21*$B$2</f>
        <v>0</v>
      </c>
      <c r="G23">
        <f>'E3-commercial data'!G21*$B$2</f>
        <v>0</v>
      </c>
      <c r="H23">
        <f>'E3-commercial data'!H21*$B$2</f>
        <v>0</v>
      </c>
      <c r="I23">
        <f>'E3-commercial data'!I21*$B$2</f>
        <v>0</v>
      </c>
      <c r="J23">
        <f>'E3-commercial data'!J21*$B$2</f>
        <v>0</v>
      </c>
      <c r="K23">
        <f>'E3-commercial data'!K21*$B$2</f>
        <v>0</v>
      </c>
      <c r="L23">
        <f>'E3-commercial data'!L21*$B$2</f>
        <v>0</v>
      </c>
      <c r="M23">
        <f>'E3-commercial data'!M21*$B$2</f>
        <v>0</v>
      </c>
      <c r="N23">
        <f>'E3-commercial data'!N21*$B$2</f>
        <v>0</v>
      </c>
      <c r="O23">
        <f>'E3-commercial data'!O21*$B$2</f>
        <v>0</v>
      </c>
      <c r="P23">
        <f>'E3-commercial data'!P21*$B$2</f>
        <v>0</v>
      </c>
      <c r="Q23">
        <f>'E3-commercial data'!Q21*$B$2</f>
        <v>0</v>
      </c>
      <c r="R23">
        <f>'E3-commercial data'!R21*$B$2</f>
        <v>0</v>
      </c>
      <c r="S23">
        <f>'E3-commercial data'!S21*$B$2</f>
        <v>0</v>
      </c>
      <c r="T23">
        <f>'E3-commercial data'!T21*$B$2</f>
        <v>0</v>
      </c>
      <c r="U23">
        <f>'E3-commercial data'!U21*$B$2</f>
        <v>0</v>
      </c>
      <c r="V23">
        <f>'E3-commercial data'!V21*$B$2</f>
        <v>0</v>
      </c>
      <c r="W23">
        <f>'E3-commercial data'!W21*$B$2</f>
        <v>0</v>
      </c>
      <c r="X23">
        <f>'E3-commercial data'!X21*$B$2</f>
        <v>0</v>
      </c>
      <c r="Y23">
        <f>'E3-commercial data'!Y21*$B$2</f>
        <v>0</v>
      </c>
      <c r="Z23">
        <f>'E3-commercial data'!Z21*$B$2</f>
        <v>0</v>
      </c>
      <c r="AA23">
        <f>'E3-commercial data'!AA21*$B$2</f>
        <v>0</v>
      </c>
      <c r="AB23">
        <f>'E3-commercial data'!AB21*$B$2</f>
        <v>0</v>
      </c>
      <c r="AC23">
        <f>'E3-commercial data'!AC21*$B$2</f>
        <v>0</v>
      </c>
      <c r="AD23">
        <f>'E3-commercial data'!AD21*$B$2</f>
        <v>0</v>
      </c>
      <c r="AE23">
        <f>'E3-commercial data'!AE21*$B$2</f>
        <v>0</v>
      </c>
      <c r="AF23">
        <f>'E3-commercial data'!AF21*$B$2</f>
        <v>0</v>
      </c>
      <c r="AG23">
        <f>'E3-commercial data'!AG21*$B$2</f>
        <v>0</v>
      </c>
      <c r="AH23">
        <f>'E3-commercial data'!AH21*$B$2</f>
        <v>0</v>
      </c>
      <c r="AI23">
        <f>'E3-commercial data'!AI21*$B$2</f>
        <v>0</v>
      </c>
    </row>
    <row r="24" spans="1:35" x14ac:dyDescent="0.35">
      <c r="A24" s="36" t="str">
        <f>'E3-commercial data'!A22</f>
        <v>Commercial Refrigeration</v>
      </c>
      <c r="B24">
        <f>'E3-commercial data'!B22*$B$2</f>
        <v>0</v>
      </c>
      <c r="C24">
        <f>'E3-commercial data'!C22*$B$2</f>
        <v>0</v>
      </c>
      <c r="D24">
        <f>'E3-commercial data'!D22*$B$2</f>
        <v>0</v>
      </c>
      <c r="E24">
        <f>'E3-commercial data'!E22*$B$2</f>
        <v>0</v>
      </c>
      <c r="F24">
        <f>'E3-commercial data'!F22*$B$2</f>
        <v>0</v>
      </c>
      <c r="G24">
        <f>'E3-commercial data'!G22*$B$2</f>
        <v>0</v>
      </c>
      <c r="H24">
        <f>'E3-commercial data'!H22*$B$2</f>
        <v>0</v>
      </c>
      <c r="I24">
        <f>'E3-commercial data'!I22*$B$2</f>
        <v>0</v>
      </c>
      <c r="J24">
        <f>'E3-commercial data'!J22*$B$2</f>
        <v>0</v>
      </c>
      <c r="K24">
        <f>'E3-commercial data'!K22*$B$2</f>
        <v>0</v>
      </c>
      <c r="L24">
        <f>'E3-commercial data'!L22*$B$2</f>
        <v>0</v>
      </c>
      <c r="M24">
        <f>'E3-commercial data'!M22*$B$2</f>
        <v>0</v>
      </c>
      <c r="N24">
        <f>'E3-commercial data'!N22*$B$2</f>
        <v>0</v>
      </c>
      <c r="O24">
        <f>'E3-commercial data'!O22*$B$2</f>
        <v>0</v>
      </c>
      <c r="P24">
        <f>'E3-commercial data'!P22*$B$2</f>
        <v>0</v>
      </c>
      <c r="Q24">
        <f>'E3-commercial data'!Q22*$B$2</f>
        <v>0</v>
      </c>
      <c r="R24">
        <f>'E3-commercial data'!R22*$B$2</f>
        <v>0</v>
      </c>
      <c r="S24">
        <f>'E3-commercial data'!S22*$B$2</f>
        <v>0</v>
      </c>
      <c r="T24">
        <f>'E3-commercial data'!T22*$B$2</f>
        <v>0</v>
      </c>
      <c r="U24">
        <f>'E3-commercial data'!U22*$B$2</f>
        <v>0</v>
      </c>
      <c r="V24">
        <f>'E3-commercial data'!V22*$B$2</f>
        <v>0</v>
      </c>
      <c r="W24">
        <f>'E3-commercial data'!W22*$B$2</f>
        <v>0</v>
      </c>
      <c r="X24">
        <f>'E3-commercial data'!X22*$B$2</f>
        <v>0</v>
      </c>
      <c r="Y24">
        <f>'E3-commercial data'!Y22*$B$2</f>
        <v>0</v>
      </c>
      <c r="Z24">
        <f>'E3-commercial data'!Z22*$B$2</f>
        <v>0</v>
      </c>
      <c r="AA24">
        <f>'E3-commercial data'!AA22*$B$2</f>
        <v>0</v>
      </c>
      <c r="AB24">
        <f>'E3-commercial data'!AB22*$B$2</f>
        <v>0</v>
      </c>
      <c r="AC24">
        <f>'E3-commercial data'!AC22*$B$2</f>
        <v>0</v>
      </c>
      <c r="AD24">
        <f>'E3-commercial data'!AD22*$B$2</f>
        <v>0</v>
      </c>
      <c r="AE24">
        <f>'E3-commercial data'!AE22*$B$2</f>
        <v>0</v>
      </c>
      <c r="AF24">
        <f>'E3-commercial data'!AF22*$B$2</f>
        <v>0</v>
      </c>
      <c r="AG24">
        <f>'E3-commercial data'!AG22*$B$2</f>
        <v>0</v>
      </c>
      <c r="AH24">
        <f>'E3-commercial data'!AH22*$B$2</f>
        <v>0</v>
      </c>
      <c r="AI24">
        <f>'E3-commercial data'!AI22*$B$2</f>
        <v>0</v>
      </c>
    </row>
    <row r="25" spans="1:35" x14ac:dyDescent="0.35">
      <c r="A25" s="36" t="str">
        <f>'E3-commercial data'!A23</f>
        <v>Commercial Cooking</v>
      </c>
      <c r="B25">
        <f>'E3-commercial data'!B23*$B$2</f>
        <v>44812651283719.898</v>
      </c>
      <c r="C25">
        <f>'E3-commercial data'!C23*$B$2</f>
        <v>45391285584217.047</v>
      </c>
      <c r="D25">
        <f>'E3-commercial data'!D23*$B$2</f>
        <v>45774546793780.68</v>
      </c>
      <c r="E25">
        <f>'E3-commercial data'!E23*$B$2</f>
        <v>45856448353550.094</v>
      </c>
      <c r="F25">
        <f>'E3-commercial data'!F23*$B$2</f>
        <v>45625422847005.453</v>
      </c>
      <c r="G25">
        <f>'E3-commercial data'!G23*$B$2</f>
        <v>45169746227709.703</v>
      </c>
      <c r="H25">
        <f>'E3-commercial data'!H23*$B$2</f>
        <v>44619402881236.477</v>
      </c>
      <c r="I25">
        <f>'E3-commercial data'!I23*$B$2</f>
        <v>44051528041048.523</v>
      </c>
      <c r="J25">
        <f>'E3-commercial data'!J23*$B$2</f>
        <v>43506504573894.672</v>
      </c>
      <c r="K25">
        <f>'E3-commercial data'!K23*$B$2</f>
        <v>43000588042371.672</v>
      </c>
      <c r="L25">
        <f>'E3-commercial data'!L23*$B$2</f>
        <v>42547732442248.156</v>
      </c>
      <c r="M25">
        <f>'E3-commercial data'!M23*$B$2</f>
        <v>42161932475647.664</v>
      </c>
      <c r="N25">
        <f>'E3-commercial data'!N23*$B$2</f>
        <v>41857015320080.242</v>
      </c>
      <c r="O25">
        <f>'E3-commercial data'!O23*$B$2</f>
        <v>41644933452900.055</v>
      </c>
      <c r="P25">
        <f>'E3-commercial data'!P23*$B$2</f>
        <v>41533087440968.117</v>
      </c>
      <c r="Q25">
        <f>'E3-commercial data'!Q23*$B$2</f>
        <v>41523092529001.773</v>
      </c>
      <c r="R25">
        <f>'E3-commercial data'!R23*$B$2</f>
        <v>41610377029271.477</v>
      </c>
      <c r="S25">
        <f>'E3-commercial data'!S23*$B$2</f>
        <v>41785154539553.164</v>
      </c>
      <c r="T25">
        <f>'E3-commercial data'!T23*$B$2</f>
        <v>42034190004221.375</v>
      </c>
      <c r="U25">
        <f>'E3-commercial data'!U23*$B$2</f>
        <v>42342699882834.07</v>
      </c>
      <c r="V25">
        <f>'E3-commercial data'!V23*$B$2</f>
        <v>42696343252760.047</v>
      </c>
      <c r="W25">
        <f>'E3-commercial data'!W23*$B$2</f>
        <v>43082550288062.906</v>
      </c>
      <c r="X25">
        <f>'E3-commercial data'!X23*$B$2</f>
        <v>43491125866272.375</v>
      </c>
      <c r="Y25">
        <f>'E3-commercial data'!Y23*$B$2</f>
        <v>43914386297607.305</v>
      </c>
      <c r="Z25">
        <f>'E3-commercial data'!Z23*$B$2</f>
        <v>44346884709633.563</v>
      </c>
      <c r="AA25">
        <f>'E3-commercial data'!AA23*$B$2</f>
        <v>44784982720379.055</v>
      </c>
      <c r="AB25">
        <f>'E3-commercial data'!AB23*$B$2</f>
        <v>45226403515819.898</v>
      </c>
      <c r="AC25">
        <f>'E3-commercial data'!AC23*$B$2</f>
        <v>45669840306273.734</v>
      </c>
      <c r="AD25">
        <f>'E3-commercial data'!AD23*$B$2</f>
        <v>46114567573855.547</v>
      </c>
      <c r="AE25">
        <f>'E3-commercial data'!AE23*$B$2</f>
        <v>46560159528013.367</v>
      </c>
      <c r="AF25">
        <f>'E3-commercial data'!AF23*$B$2</f>
        <v>47006371435681.859</v>
      </c>
      <c r="AG25">
        <f>'E3-commercial data'!AG23*$B$2</f>
        <v>47453082656560.656</v>
      </c>
      <c r="AH25">
        <f>'E3-commercial data'!AH23*$B$2</f>
        <v>47900241215088.617</v>
      </c>
      <c r="AI25">
        <f>'E3-commercial data'!AI23*$B$2</f>
        <v>48347826382234.25</v>
      </c>
    </row>
    <row r="26" spans="1:35" x14ac:dyDescent="0.35">
      <c r="A26" s="36" t="str">
        <f>'E3-commercial data'!A24</f>
        <v>Commercial Ventilation</v>
      </c>
      <c r="B26">
        <f>'E3-commercial data'!B24*$B$2</f>
        <v>0</v>
      </c>
      <c r="C26">
        <f>'E3-commercial data'!C24*$B$2</f>
        <v>0</v>
      </c>
      <c r="D26">
        <f>'E3-commercial data'!D24*$B$2</f>
        <v>0</v>
      </c>
      <c r="E26">
        <f>'E3-commercial data'!E24*$B$2</f>
        <v>0</v>
      </c>
      <c r="F26">
        <f>'E3-commercial data'!F24*$B$2</f>
        <v>0</v>
      </c>
      <c r="G26">
        <f>'E3-commercial data'!G24*$B$2</f>
        <v>0</v>
      </c>
      <c r="H26">
        <f>'E3-commercial data'!H24*$B$2</f>
        <v>0</v>
      </c>
      <c r="I26">
        <f>'E3-commercial data'!I24*$B$2</f>
        <v>0</v>
      </c>
      <c r="J26">
        <f>'E3-commercial data'!J24*$B$2</f>
        <v>0</v>
      </c>
      <c r="K26">
        <f>'E3-commercial data'!K24*$B$2</f>
        <v>0</v>
      </c>
      <c r="L26">
        <f>'E3-commercial data'!L24*$B$2</f>
        <v>0</v>
      </c>
      <c r="M26">
        <f>'E3-commercial data'!M24*$B$2</f>
        <v>0</v>
      </c>
      <c r="N26">
        <f>'E3-commercial data'!N24*$B$2</f>
        <v>0</v>
      </c>
      <c r="O26">
        <f>'E3-commercial data'!O24*$B$2</f>
        <v>0</v>
      </c>
      <c r="P26">
        <f>'E3-commercial data'!P24*$B$2</f>
        <v>0</v>
      </c>
      <c r="Q26">
        <f>'E3-commercial data'!Q24*$B$2</f>
        <v>0</v>
      </c>
      <c r="R26">
        <f>'E3-commercial data'!R24*$B$2</f>
        <v>0</v>
      </c>
      <c r="S26">
        <f>'E3-commercial data'!S24*$B$2</f>
        <v>0</v>
      </c>
      <c r="T26">
        <f>'E3-commercial data'!T24*$B$2</f>
        <v>0</v>
      </c>
      <c r="U26">
        <f>'E3-commercial data'!U24*$B$2</f>
        <v>0</v>
      </c>
      <c r="V26">
        <f>'E3-commercial data'!V24*$B$2</f>
        <v>0</v>
      </c>
      <c r="W26">
        <f>'E3-commercial data'!W24*$B$2</f>
        <v>0</v>
      </c>
      <c r="X26">
        <f>'E3-commercial data'!X24*$B$2</f>
        <v>0</v>
      </c>
      <c r="Y26">
        <f>'E3-commercial data'!Y24*$B$2</f>
        <v>0</v>
      </c>
      <c r="Z26">
        <f>'E3-commercial data'!Z24*$B$2</f>
        <v>0</v>
      </c>
      <c r="AA26">
        <f>'E3-commercial data'!AA24*$B$2</f>
        <v>0</v>
      </c>
      <c r="AB26">
        <f>'E3-commercial data'!AB24*$B$2</f>
        <v>0</v>
      </c>
      <c r="AC26">
        <f>'E3-commercial data'!AC24*$B$2</f>
        <v>0</v>
      </c>
      <c r="AD26">
        <f>'E3-commercial data'!AD24*$B$2</f>
        <v>0</v>
      </c>
      <c r="AE26">
        <f>'E3-commercial data'!AE24*$B$2</f>
        <v>0</v>
      </c>
      <c r="AF26">
        <f>'E3-commercial data'!AF24*$B$2</f>
        <v>0</v>
      </c>
      <c r="AG26">
        <f>'E3-commercial data'!AG24*$B$2</f>
        <v>0</v>
      </c>
      <c r="AH26">
        <f>'E3-commercial data'!AH24*$B$2</f>
        <v>0</v>
      </c>
      <c r="AI26">
        <f>'E3-commercial data'!AI24*$B$2</f>
        <v>0</v>
      </c>
    </row>
    <row r="27" spans="1:35" x14ac:dyDescent="0.35">
      <c r="A27" s="36" t="str">
        <f>'E3-commercial data'!A25</f>
        <v>Commercial Other</v>
      </c>
      <c r="B27">
        <f>'E3-commercial data'!B25*$B$2</f>
        <v>15334869775281.895</v>
      </c>
      <c r="C27">
        <f>'E3-commercial data'!C25*$B$2</f>
        <v>15474384609435.758</v>
      </c>
      <c r="D27">
        <f>'E3-commercial data'!D25*$B$2</f>
        <v>15530240771642.883</v>
      </c>
      <c r="E27">
        <f>'E3-commercial data'!E25*$B$2</f>
        <v>15526355090292.018</v>
      </c>
      <c r="F27">
        <f>'E3-commercial data'!F25*$B$2</f>
        <v>15582926732533.566</v>
      </c>
      <c r="G27">
        <f>'E3-commercial data'!G25*$B$2</f>
        <v>15583982511382.492</v>
      </c>
      <c r="H27">
        <f>'E3-commercial data'!H25*$B$2</f>
        <v>15561538609513.818</v>
      </c>
      <c r="I27">
        <f>'E3-commercial data'!I25*$B$2</f>
        <v>15540890049209.928</v>
      </c>
      <c r="J27">
        <f>'E3-commercial data'!J25*$B$2</f>
        <v>15493080511616.193</v>
      </c>
      <c r="K27">
        <f>'E3-commercial data'!K25*$B$2</f>
        <v>15441184516189.096</v>
      </c>
      <c r="L27">
        <f>'E3-commercial data'!L25*$B$2</f>
        <v>15385240002750.385</v>
      </c>
      <c r="M27">
        <f>'E3-commercial data'!M25*$B$2</f>
        <v>15325284997772.205</v>
      </c>
      <c r="N27">
        <f>'E3-commercial data'!N25*$B$2</f>
        <v>15261357614374.242</v>
      </c>
      <c r="O27">
        <f>'E3-commercial data'!O25*$B$2</f>
        <v>15193496052329.412</v>
      </c>
      <c r="P27">
        <f>'E3-commercial data'!P25*$B$2</f>
        <v>15574226843119.965</v>
      </c>
      <c r="Q27">
        <f>'E3-commercial data'!Q25*$B$2</f>
        <v>15938198616592.861</v>
      </c>
      <c r="R27">
        <f>'E3-commercial data'!R25*$B$2</f>
        <v>16288990799001.574</v>
      </c>
      <c r="S27">
        <f>'E3-commercial data'!S25*$B$2</f>
        <v>16623144836249.908</v>
      </c>
      <c r="T27">
        <f>'E3-commercial data'!T25*$B$2</f>
        <v>16944152595754.777</v>
      </c>
      <c r="U27">
        <f>'E3-commercial data'!U25*$B$2</f>
        <v>17248643428855.26</v>
      </c>
      <c r="V27">
        <f>'E3-commercial data'!V25*$B$2</f>
        <v>17540021644129.803</v>
      </c>
      <c r="W27">
        <f>'E3-commercial data'!W25*$B$2</f>
        <v>17816632416899.609</v>
      </c>
      <c r="X27">
        <f>'E3-commercial data'!X25*$B$2</f>
        <v>18076908741271.727</v>
      </c>
      <c r="Y27">
        <f>'E3-commercial data'!Y25*$B$2</f>
        <v>18324123587567.379</v>
      </c>
      <c r="Z27">
        <f>'E3-commercial data'!Z25*$B$2</f>
        <v>18555126070717.637</v>
      </c>
      <c r="AA27">
        <f>'E3-commercial data'!AA25*$B$2</f>
        <v>18773101602206.215</v>
      </c>
      <c r="AB27">
        <f>'E3-commercial data'!AB25*$B$2</f>
        <v>18974987202400.41</v>
      </c>
      <c r="AC27">
        <f>'E3-commercial data'!AC25*$B$2</f>
        <v>19163880723946.422</v>
      </c>
      <c r="AD27">
        <f>'E3-commercial data'!AD25*$B$2</f>
        <v>19338281479950.234</v>
      </c>
      <c r="AE27">
        <f>'E3-commercial data'!AE25*$B$2</f>
        <v>19496776602309.363</v>
      </c>
      <c r="AF27">
        <f>'E3-commercial data'!AF25*$B$2</f>
        <v>19642332605409.938</v>
      </c>
      <c r="AG27">
        <f>'E3-commercial data'!AG25*$B$2</f>
        <v>19772106273212.195</v>
      </c>
      <c r="AH27">
        <f>'E3-commercial data'!AH25*$B$2</f>
        <v>19888976561266.656</v>
      </c>
      <c r="AI27">
        <f>'E3-commercial data'!AI25*$B$2</f>
        <v>19990188158967.883</v>
      </c>
    </row>
    <row r="29" spans="1:35" x14ac:dyDescent="0.35">
      <c r="A29" s="1" t="s">
        <v>73</v>
      </c>
      <c r="B29" s="1">
        <f>B25+B27</f>
        <v>60147521059001.797</v>
      </c>
      <c r="C29" s="1">
        <f t="shared" ref="C29:AI29" si="2">C25+C27</f>
        <v>60865670193652.805</v>
      </c>
      <c r="D29" s="1">
        <f t="shared" si="2"/>
        <v>61304787565423.563</v>
      </c>
      <c r="E29" s="1">
        <f t="shared" si="2"/>
        <v>61382803443842.109</v>
      </c>
      <c r="F29" s="1">
        <f t="shared" si="2"/>
        <v>61208349579539.016</v>
      </c>
      <c r="G29" s="1">
        <f t="shared" si="2"/>
        <v>60753728739092.195</v>
      </c>
      <c r="H29" s="1">
        <f t="shared" si="2"/>
        <v>60180941490750.297</v>
      </c>
      <c r="I29" s="1">
        <f t="shared" si="2"/>
        <v>59592418090258.453</v>
      </c>
      <c r="J29" s="1">
        <f t="shared" si="2"/>
        <v>58999585085510.867</v>
      </c>
      <c r="K29" s="1">
        <f t="shared" si="2"/>
        <v>58441772558560.766</v>
      </c>
      <c r="L29" s="1">
        <f t="shared" si="2"/>
        <v>57932972444998.539</v>
      </c>
      <c r="M29" s="1">
        <f t="shared" si="2"/>
        <v>57487217473419.867</v>
      </c>
      <c r="N29" s="1">
        <f t="shared" si="2"/>
        <v>57118372934454.484</v>
      </c>
      <c r="O29" s="1">
        <f t="shared" si="2"/>
        <v>56838429505229.469</v>
      </c>
      <c r="P29" s="1">
        <f t="shared" si="2"/>
        <v>57107314284088.078</v>
      </c>
      <c r="Q29" s="1">
        <f t="shared" si="2"/>
        <v>57461291145594.633</v>
      </c>
      <c r="R29" s="1">
        <f t="shared" si="2"/>
        <v>57899367828273.047</v>
      </c>
      <c r="S29" s="1">
        <f t="shared" si="2"/>
        <v>58408299375803.07</v>
      </c>
      <c r="T29" s="1">
        <f t="shared" si="2"/>
        <v>58978342599976.156</v>
      </c>
      <c r="U29" s="1">
        <f t="shared" si="2"/>
        <v>59591343311689.328</v>
      </c>
      <c r="V29" s="1">
        <f t="shared" si="2"/>
        <v>60236364896889.852</v>
      </c>
      <c r="W29" s="1">
        <f t="shared" si="2"/>
        <v>60899182704962.516</v>
      </c>
      <c r="X29" s="1">
        <f t="shared" si="2"/>
        <v>61568034607544.102</v>
      </c>
      <c r="Y29" s="1">
        <f t="shared" si="2"/>
        <v>62238509885174.688</v>
      </c>
      <c r="Z29" s="1">
        <f t="shared" si="2"/>
        <v>62902010780351.203</v>
      </c>
      <c r="AA29" s="1">
        <f t="shared" si="2"/>
        <v>63558084322585.266</v>
      </c>
      <c r="AB29" s="1">
        <f t="shared" si="2"/>
        <v>64201390718220.313</v>
      </c>
      <c r="AC29" s="1">
        <f t="shared" si="2"/>
        <v>64833721030220.156</v>
      </c>
      <c r="AD29" s="1">
        <f t="shared" si="2"/>
        <v>65452849053805.781</v>
      </c>
      <c r="AE29" s="1">
        <f t="shared" si="2"/>
        <v>66056936130322.734</v>
      </c>
      <c r="AF29" s="1">
        <f t="shared" si="2"/>
        <v>66648704041091.797</v>
      </c>
      <c r="AG29" s="1">
        <f t="shared" si="2"/>
        <v>67225188929772.852</v>
      </c>
      <c r="AH29" s="1">
        <f t="shared" si="2"/>
        <v>67789217776355.273</v>
      </c>
      <c r="AI29" s="1">
        <f t="shared" si="2"/>
        <v>68338014541202.133</v>
      </c>
    </row>
    <row r="31" spans="1:35" x14ac:dyDescent="0.35">
      <c r="A31" s="1" t="str">
        <f>'E3-commercial data'!A27</f>
        <v>Waste heat</v>
      </c>
    </row>
    <row r="32" spans="1:35" x14ac:dyDescent="0.35">
      <c r="A32" s="36" t="str">
        <f>'E3-commercial data'!A28</f>
        <v>Commercial Water Heating</v>
      </c>
      <c r="B32">
        <f>'E3-commercial data'!B28*$B$2</f>
        <v>0</v>
      </c>
      <c r="C32">
        <f>'E3-commercial data'!C28*$B$2</f>
        <v>0</v>
      </c>
      <c r="D32">
        <f>'E3-commercial data'!D28*$B$2</f>
        <v>0</v>
      </c>
      <c r="E32">
        <f>'E3-commercial data'!E28*$B$2</f>
        <v>0</v>
      </c>
      <c r="F32">
        <f>'E3-commercial data'!F28*$B$2</f>
        <v>0</v>
      </c>
      <c r="G32">
        <f>'E3-commercial data'!G28*$B$2</f>
        <v>0</v>
      </c>
      <c r="H32">
        <f>'E3-commercial data'!H28*$B$2</f>
        <v>0</v>
      </c>
      <c r="I32">
        <f>'E3-commercial data'!I28*$B$2</f>
        <v>0</v>
      </c>
      <c r="J32">
        <f>'E3-commercial data'!J28*$B$2</f>
        <v>0</v>
      </c>
      <c r="K32">
        <f>'E3-commercial data'!K28*$B$2</f>
        <v>0</v>
      </c>
      <c r="L32">
        <f>'E3-commercial data'!L28*$B$2</f>
        <v>0</v>
      </c>
      <c r="M32">
        <f>'E3-commercial data'!M28*$B$2</f>
        <v>0</v>
      </c>
      <c r="N32">
        <f>'E3-commercial data'!N28*$B$2</f>
        <v>0</v>
      </c>
      <c r="O32">
        <f>'E3-commercial data'!O28*$B$2</f>
        <v>0</v>
      </c>
      <c r="P32">
        <f>'E3-commercial data'!P28*$B$2</f>
        <v>0</v>
      </c>
      <c r="Q32">
        <f>'E3-commercial data'!Q28*$B$2</f>
        <v>0</v>
      </c>
      <c r="R32">
        <f>'E3-commercial data'!R28*$B$2</f>
        <v>0</v>
      </c>
      <c r="S32">
        <f>'E3-commercial data'!S28*$B$2</f>
        <v>0</v>
      </c>
      <c r="T32">
        <f>'E3-commercial data'!T28*$B$2</f>
        <v>0</v>
      </c>
      <c r="U32">
        <f>'E3-commercial data'!U28*$B$2</f>
        <v>0</v>
      </c>
      <c r="V32">
        <f>'E3-commercial data'!V28*$B$2</f>
        <v>0</v>
      </c>
      <c r="W32">
        <f>'E3-commercial data'!W28*$B$2</f>
        <v>0</v>
      </c>
      <c r="X32">
        <f>'E3-commercial data'!X28*$B$2</f>
        <v>0</v>
      </c>
      <c r="Y32">
        <f>'E3-commercial data'!Y28*$B$2</f>
        <v>0</v>
      </c>
      <c r="Z32">
        <f>'E3-commercial data'!Z28*$B$2</f>
        <v>0</v>
      </c>
      <c r="AA32">
        <f>'E3-commercial data'!AA28*$B$2</f>
        <v>0</v>
      </c>
      <c r="AB32">
        <f>'E3-commercial data'!AB28*$B$2</f>
        <v>0</v>
      </c>
      <c r="AC32">
        <f>'E3-commercial data'!AC28*$B$2</f>
        <v>0</v>
      </c>
      <c r="AD32">
        <f>'E3-commercial data'!AD28*$B$2</f>
        <v>0</v>
      </c>
      <c r="AE32">
        <f>'E3-commercial data'!AE28*$B$2</f>
        <v>0</v>
      </c>
      <c r="AF32">
        <f>'E3-commercial data'!AF28*$B$2</f>
        <v>0</v>
      </c>
      <c r="AG32">
        <f>'E3-commercial data'!AG28*$B$2</f>
        <v>0</v>
      </c>
      <c r="AH32">
        <f>'E3-commercial data'!AH28*$B$2</f>
        <v>0</v>
      </c>
      <c r="AI32">
        <f>'E3-commercial data'!AI28*$B$2</f>
        <v>0</v>
      </c>
    </row>
    <row r="33" spans="1:35" x14ac:dyDescent="0.35">
      <c r="A33" s="36" t="str">
        <f>'E3-commercial data'!A29</f>
        <v>Commercial Space Heating</v>
      </c>
      <c r="B33">
        <f>'E3-commercial data'!B29*$B$2</f>
        <v>1801698853815.6216</v>
      </c>
      <c r="C33">
        <f>'E3-commercial data'!C29*$B$2</f>
        <v>2690031570598.6309</v>
      </c>
      <c r="D33">
        <f>'E3-commercial data'!D29*$B$2</f>
        <v>3563189103158.3896</v>
      </c>
      <c r="E33">
        <f>'E3-commercial data'!E29*$B$2</f>
        <v>4418876907189.3818</v>
      </c>
      <c r="F33">
        <f>'E3-commercial data'!F29*$B$2</f>
        <v>5274627664257.8877</v>
      </c>
      <c r="G33">
        <f>'E3-commercial data'!G29*$B$2</f>
        <v>6132422582466.2246</v>
      </c>
      <c r="H33">
        <f>'E3-commercial data'!H29*$B$2</f>
        <v>6995253414968.2168</v>
      </c>
      <c r="I33">
        <f>'E3-commercial data'!I29*$B$2</f>
        <v>7860746593187.3242</v>
      </c>
      <c r="J33">
        <f>'E3-commercial data'!J29*$B$2</f>
        <v>8778028356745.7129</v>
      </c>
      <c r="K33">
        <f>'E3-commercial data'!K29*$B$2</f>
        <v>9706159741744.834</v>
      </c>
      <c r="L33">
        <f>'E3-commercial data'!L29*$B$2</f>
        <v>10643643921253.176</v>
      </c>
      <c r="M33">
        <f>'E3-commercial data'!M29*$B$2</f>
        <v>11588321517209.99</v>
      </c>
      <c r="N33">
        <f>'E3-commercial data'!N29*$B$2</f>
        <v>12538698634665.48</v>
      </c>
      <c r="O33">
        <f>'E3-commercial data'!O29*$B$2</f>
        <v>13492246311240.742</v>
      </c>
      <c r="P33">
        <f>'E3-commercial data'!P29*$B$2</f>
        <v>13492246311240.742</v>
      </c>
      <c r="Q33">
        <f>'E3-commercial data'!Q29*$B$2</f>
        <v>13492246311240.742</v>
      </c>
      <c r="R33">
        <f>'E3-commercial data'!R29*$B$2</f>
        <v>13492246311240.742</v>
      </c>
      <c r="S33">
        <f>'E3-commercial data'!S29*$B$2</f>
        <v>13492246311240.648</v>
      </c>
      <c r="T33">
        <f>'E3-commercial data'!T29*$B$2</f>
        <v>13492246311240.742</v>
      </c>
      <c r="U33">
        <f>'E3-commercial data'!U29*$B$2</f>
        <v>13492246311240.648</v>
      </c>
      <c r="V33">
        <f>'E3-commercial data'!V29*$B$2</f>
        <v>13492246311240.742</v>
      </c>
      <c r="W33">
        <f>'E3-commercial data'!W29*$B$2</f>
        <v>13492246311240.742</v>
      </c>
      <c r="X33">
        <f>'E3-commercial data'!X29*$B$2</f>
        <v>13492246311240.648</v>
      </c>
      <c r="Y33">
        <f>'E3-commercial data'!Y29*$B$2</f>
        <v>13492246311240.648</v>
      </c>
      <c r="Z33">
        <f>'E3-commercial data'!Z29*$B$2</f>
        <v>13492246311240.648</v>
      </c>
      <c r="AA33">
        <f>'E3-commercial data'!AA29*$B$2</f>
        <v>13492246311240.648</v>
      </c>
      <c r="AB33">
        <f>'E3-commercial data'!AB29*$B$2</f>
        <v>13492246311240.648</v>
      </c>
      <c r="AC33">
        <f>'E3-commercial data'!AC29*$B$2</f>
        <v>13492246311240.648</v>
      </c>
      <c r="AD33">
        <f>'E3-commercial data'!AD29*$B$2</f>
        <v>13492246311240.742</v>
      </c>
      <c r="AE33">
        <f>'E3-commercial data'!AE29*$B$2</f>
        <v>13492246311240.648</v>
      </c>
      <c r="AF33">
        <f>'E3-commercial data'!AF29*$B$2</f>
        <v>13492246311240.648</v>
      </c>
      <c r="AG33">
        <f>'E3-commercial data'!AG29*$B$2</f>
        <v>13492246311240.742</v>
      </c>
      <c r="AH33">
        <f>'E3-commercial data'!AH29*$B$2</f>
        <v>13492246311240.742</v>
      </c>
      <c r="AI33">
        <f>'E3-commercial data'!AI29*$B$2</f>
        <v>13492246311240.648</v>
      </c>
    </row>
    <row r="34" spans="1:35" x14ac:dyDescent="0.35">
      <c r="A34" s="36" t="str">
        <f>'E3-commercial data'!A30</f>
        <v>Commercial Air Conditioning</v>
      </c>
      <c r="B34">
        <f>'E3-commercial data'!B30*$B$2</f>
        <v>0</v>
      </c>
      <c r="C34">
        <f>'E3-commercial data'!C30*$B$2</f>
        <v>0</v>
      </c>
      <c r="D34">
        <f>'E3-commercial data'!D30*$B$2</f>
        <v>0</v>
      </c>
      <c r="E34">
        <f>'E3-commercial data'!E30*$B$2</f>
        <v>0</v>
      </c>
      <c r="F34">
        <f>'E3-commercial data'!F30*$B$2</f>
        <v>0</v>
      </c>
      <c r="G34">
        <f>'E3-commercial data'!G30*$B$2</f>
        <v>0</v>
      </c>
      <c r="H34">
        <f>'E3-commercial data'!H30*$B$2</f>
        <v>0</v>
      </c>
      <c r="I34">
        <f>'E3-commercial data'!I30*$B$2</f>
        <v>0</v>
      </c>
      <c r="J34">
        <f>'E3-commercial data'!J30*$B$2</f>
        <v>0</v>
      </c>
      <c r="K34">
        <f>'E3-commercial data'!K30*$B$2</f>
        <v>0</v>
      </c>
      <c r="L34">
        <f>'E3-commercial data'!L30*$B$2</f>
        <v>0</v>
      </c>
      <c r="M34">
        <f>'E3-commercial data'!M30*$B$2</f>
        <v>0</v>
      </c>
      <c r="N34">
        <f>'E3-commercial data'!N30*$B$2</f>
        <v>0</v>
      </c>
      <c r="O34">
        <f>'E3-commercial data'!O30*$B$2</f>
        <v>0</v>
      </c>
      <c r="P34">
        <f>'E3-commercial data'!P30*$B$2</f>
        <v>0</v>
      </c>
      <c r="Q34">
        <f>'E3-commercial data'!Q30*$B$2</f>
        <v>0</v>
      </c>
      <c r="R34">
        <f>'E3-commercial data'!R30*$B$2</f>
        <v>0</v>
      </c>
      <c r="S34">
        <f>'E3-commercial data'!S30*$B$2</f>
        <v>0</v>
      </c>
      <c r="T34">
        <f>'E3-commercial data'!T30*$B$2</f>
        <v>0</v>
      </c>
      <c r="U34">
        <f>'E3-commercial data'!U30*$B$2</f>
        <v>0</v>
      </c>
      <c r="V34">
        <f>'E3-commercial data'!V30*$B$2</f>
        <v>0</v>
      </c>
      <c r="W34">
        <f>'E3-commercial data'!W30*$B$2</f>
        <v>0</v>
      </c>
      <c r="X34">
        <f>'E3-commercial data'!X30*$B$2</f>
        <v>0</v>
      </c>
      <c r="Y34">
        <f>'E3-commercial data'!Y30*$B$2</f>
        <v>0</v>
      </c>
      <c r="Z34">
        <f>'E3-commercial data'!Z30*$B$2</f>
        <v>0</v>
      </c>
      <c r="AA34">
        <f>'E3-commercial data'!AA30*$B$2</f>
        <v>0</v>
      </c>
      <c r="AB34">
        <f>'E3-commercial data'!AB30*$B$2</f>
        <v>0</v>
      </c>
      <c r="AC34">
        <f>'E3-commercial data'!AC30*$B$2</f>
        <v>0</v>
      </c>
      <c r="AD34">
        <f>'E3-commercial data'!AD30*$B$2</f>
        <v>0</v>
      </c>
      <c r="AE34">
        <f>'E3-commercial data'!AE30*$B$2</f>
        <v>0</v>
      </c>
      <c r="AF34">
        <f>'E3-commercial data'!AF30*$B$2</f>
        <v>0</v>
      </c>
      <c r="AG34">
        <f>'E3-commercial data'!AG30*$B$2</f>
        <v>0</v>
      </c>
      <c r="AH34">
        <f>'E3-commercial data'!AH30*$B$2</f>
        <v>0</v>
      </c>
      <c r="AI34">
        <f>'E3-commercial data'!AI30*$B$2</f>
        <v>0</v>
      </c>
    </row>
    <row r="35" spans="1:35" x14ac:dyDescent="0.35">
      <c r="A35" s="36" t="str">
        <f>'E3-commercial data'!A31</f>
        <v>Commercial Lighting</v>
      </c>
      <c r="B35">
        <f>'E3-commercial data'!B31*$B$2</f>
        <v>0</v>
      </c>
      <c r="C35">
        <f>'E3-commercial data'!C31*$B$2</f>
        <v>0</v>
      </c>
      <c r="D35">
        <f>'E3-commercial data'!D31*$B$2</f>
        <v>0</v>
      </c>
      <c r="E35">
        <f>'E3-commercial data'!E31*$B$2</f>
        <v>0</v>
      </c>
      <c r="F35">
        <f>'E3-commercial data'!F31*$B$2</f>
        <v>0</v>
      </c>
      <c r="G35">
        <f>'E3-commercial data'!G31*$B$2</f>
        <v>0</v>
      </c>
      <c r="H35">
        <f>'E3-commercial data'!H31*$B$2</f>
        <v>0</v>
      </c>
      <c r="I35">
        <f>'E3-commercial data'!I31*$B$2</f>
        <v>0</v>
      </c>
      <c r="J35">
        <f>'E3-commercial data'!J31*$B$2</f>
        <v>0</v>
      </c>
      <c r="K35">
        <f>'E3-commercial data'!K31*$B$2</f>
        <v>0</v>
      </c>
      <c r="L35">
        <f>'E3-commercial data'!L31*$B$2</f>
        <v>0</v>
      </c>
      <c r="M35">
        <f>'E3-commercial data'!M31*$B$2</f>
        <v>0</v>
      </c>
      <c r="N35">
        <f>'E3-commercial data'!N31*$B$2</f>
        <v>0</v>
      </c>
      <c r="O35">
        <f>'E3-commercial data'!O31*$B$2</f>
        <v>0</v>
      </c>
      <c r="P35">
        <f>'E3-commercial data'!P31*$B$2</f>
        <v>0</v>
      </c>
      <c r="Q35">
        <f>'E3-commercial data'!Q31*$B$2</f>
        <v>0</v>
      </c>
      <c r="R35">
        <f>'E3-commercial data'!R31*$B$2</f>
        <v>0</v>
      </c>
      <c r="S35">
        <f>'E3-commercial data'!S31*$B$2</f>
        <v>0</v>
      </c>
      <c r="T35">
        <f>'E3-commercial data'!T31*$B$2</f>
        <v>0</v>
      </c>
      <c r="U35">
        <f>'E3-commercial data'!U31*$B$2</f>
        <v>0</v>
      </c>
      <c r="V35">
        <f>'E3-commercial data'!V31*$B$2</f>
        <v>0</v>
      </c>
      <c r="W35">
        <f>'E3-commercial data'!W31*$B$2</f>
        <v>0</v>
      </c>
      <c r="X35">
        <f>'E3-commercial data'!X31*$B$2</f>
        <v>0</v>
      </c>
      <c r="Y35">
        <f>'E3-commercial data'!Y31*$B$2</f>
        <v>0</v>
      </c>
      <c r="Z35">
        <f>'E3-commercial data'!Z31*$B$2</f>
        <v>0</v>
      </c>
      <c r="AA35">
        <f>'E3-commercial data'!AA31*$B$2</f>
        <v>0</v>
      </c>
      <c r="AB35">
        <f>'E3-commercial data'!AB31*$B$2</f>
        <v>0</v>
      </c>
      <c r="AC35">
        <f>'E3-commercial data'!AC31*$B$2</f>
        <v>0</v>
      </c>
      <c r="AD35">
        <f>'E3-commercial data'!AD31*$B$2</f>
        <v>0</v>
      </c>
      <c r="AE35">
        <f>'E3-commercial data'!AE31*$B$2</f>
        <v>0</v>
      </c>
      <c r="AF35">
        <f>'E3-commercial data'!AF31*$B$2</f>
        <v>0</v>
      </c>
      <c r="AG35">
        <f>'E3-commercial data'!AG31*$B$2</f>
        <v>0</v>
      </c>
      <c r="AH35">
        <f>'E3-commercial data'!AH31*$B$2</f>
        <v>0</v>
      </c>
      <c r="AI35">
        <f>'E3-commercial data'!AI31*$B$2</f>
        <v>0</v>
      </c>
    </row>
    <row r="36" spans="1:35" x14ac:dyDescent="0.35">
      <c r="A36" s="36" t="str">
        <f>'E3-commercial data'!A32</f>
        <v>Commercial Refrigeration</v>
      </c>
      <c r="B36">
        <f>'E3-commercial data'!B32*$B$2</f>
        <v>0</v>
      </c>
      <c r="C36">
        <f>'E3-commercial data'!C32*$B$2</f>
        <v>0</v>
      </c>
      <c r="D36">
        <f>'E3-commercial data'!D32*$B$2</f>
        <v>0</v>
      </c>
      <c r="E36">
        <f>'E3-commercial data'!E32*$B$2</f>
        <v>0</v>
      </c>
      <c r="F36">
        <f>'E3-commercial data'!F32*$B$2</f>
        <v>0</v>
      </c>
      <c r="G36">
        <f>'E3-commercial data'!G32*$B$2</f>
        <v>0</v>
      </c>
      <c r="H36">
        <f>'E3-commercial data'!H32*$B$2</f>
        <v>0</v>
      </c>
      <c r="I36">
        <f>'E3-commercial data'!I32*$B$2</f>
        <v>0</v>
      </c>
      <c r="J36">
        <f>'E3-commercial data'!J32*$B$2</f>
        <v>0</v>
      </c>
      <c r="K36">
        <f>'E3-commercial data'!K32*$B$2</f>
        <v>0</v>
      </c>
      <c r="L36">
        <f>'E3-commercial data'!L32*$B$2</f>
        <v>0</v>
      </c>
      <c r="M36">
        <f>'E3-commercial data'!M32*$B$2</f>
        <v>0</v>
      </c>
      <c r="N36">
        <f>'E3-commercial data'!N32*$B$2</f>
        <v>0</v>
      </c>
      <c r="O36">
        <f>'E3-commercial data'!O32*$B$2</f>
        <v>0</v>
      </c>
      <c r="P36">
        <f>'E3-commercial data'!P32*$B$2</f>
        <v>0</v>
      </c>
      <c r="Q36">
        <f>'E3-commercial data'!Q32*$B$2</f>
        <v>0</v>
      </c>
      <c r="R36">
        <f>'E3-commercial data'!R32*$B$2</f>
        <v>0</v>
      </c>
      <c r="S36">
        <f>'E3-commercial data'!S32*$B$2</f>
        <v>0</v>
      </c>
      <c r="T36">
        <f>'E3-commercial data'!T32*$B$2</f>
        <v>0</v>
      </c>
      <c r="U36">
        <f>'E3-commercial data'!U32*$B$2</f>
        <v>0</v>
      </c>
      <c r="V36">
        <f>'E3-commercial data'!V32*$B$2</f>
        <v>0</v>
      </c>
      <c r="W36">
        <f>'E3-commercial data'!W32*$B$2</f>
        <v>0</v>
      </c>
      <c r="X36">
        <f>'E3-commercial data'!X32*$B$2</f>
        <v>0</v>
      </c>
      <c r="Y36">
        <f>'E3-commercial data'!Y32*$B$2</f>
        <v>0</v>
      </c>
      <c r="Z36">
        <f>'E3-commercial data'!Z32*$B$2</f>
        <v>0</v>
      </c>
      <c r="AA36">
        <f>'E3-commercial data'!AA32*$B$2</f>
        <v>0</v>
      </c>
      <c r="AB36">
        <f>'E3-commercial data'!AB32*$B$2</f>
        <v>0</v>
      </c>
      <c r="AC36">
        <f>'E3-commercial data'!AC32*$B$2</f>
        <v>0</v>
      </c>
      <c r="AD36">
        <f>'E3-commercial data'!AD32*$B$2</f>
        <v>0</v>
      </c>
      <c r="AE36">
        <f>'E3-commercial data'!AE32*$B$2</f>
        <v>0</v>
      </c>
      <c r="AF36">
        <f>'E3-commercial data'!AF32*$B$2</f>
        <v>0</v>
      </c>
      <c r="AG36">
        <f>'E3-commercial data'!AG32*$B$2</f>
        <v>0</v>
      </c>
      <c r="AH36">
        <f>'E3-commercial data'!AH32*$B$2</f>
        <v>0</v>
      </c>
      <c r="AI36">
        <f>'E3-commercial data'!AI32*$B$2</f>
        <v>0</v>
      </c>
    </row>
    <row r="37" spans="1:35" x14ac:dyDescent="0.35">
      <c r="A37" s="36" t="str">
        <f>'E3-commercial data'!A33</f>
        <v>Commercial Cooking</v>
      </c>
      <c r="B37">
        <f>'E3-commercial data'!B33*$B$2</f>
        <v>0</v>
      </c>
      <c r="C37">
        <f>'E3-commercial data'!C33*$B$2</f>
        <v>0</v>
      </c>
      <c r="D37">
        <f>'E3-commercial data'!D33*$B$2</f>
        <v>0</v>
      </c>
      <c r="E37">
        <f>'E3-commercial data'!E33*$B$2</f>
        <v>0</v>
      </c>
      <c r="F37">
        <f>'E3-commercial data'!F33*$B$2</f>
        <v>0</v>
      </c>
      <c r="G37">
        <f>'E3-commercial data'!G33*$B$2</f>
        <v>0</v>
      </c>
      <c r="H37">
        <f>'E3-commercial data'!H33*$B$2</f>
        <v>0</v>
      </c>
      <c r="I37">
        <f>'E3-commercial data'!I33*$B$2</f>
        <v>0</v>
      </c>
      <c r="J37">
        <f>'E3-commercial data'!J33*$B$2</f>
        <v>0</v>
      </c>
      <c r="K37">
        <f>'E3-commercial data'!K33*$B$2</f>
        <v>0</v>
      </c>
      <c r="L37">
        <f>'E3-commercial data'!L33*$B$2</f>
        <v>0</v>
      </c>
      <c r="M37">
        <f>'E3-commercial data'!M33*$B$2</f>
        <v>0</v>
      </c>
      <c r="N37">
        <f>'E3-commercial data'!N33*$B$2</f>
        <v>0</v>
      </c>
      <c r="O37">
        <f>'E3-commercial data'!O33*$B$2</f>
        <v>0</v>
      </c>
      <c r="P37">
        <f>'E3-commercial data'!P33*$B$2</f>
        <v>0</v>
      </c>
      <c r="Q37">
        <f>'E3-commercial data'!Q33*$B$2</f>
        <v>0</v>
      </c>
      <c r="R37">
        <f>'E3-commercial data'!R33*$B$2</f>
        <v>0</v>
      </c>
      <c r="S37">
        <f>'E3-commercial data'!S33*$B$2</f>
        <v>0</v>
      </c>
      <c r="T37">
        <f>'E3-commercial data'!T33*$B$2</f>
        <v>0</v>
      </c>
      <c r="U37">
        <f>'E3-commercial data'!U33*$B$2</f>
        <v>0</v>
      </c>
      <c r="V37">
        <f>'E3-commercial data'!V33*$B$2</f>
        <v>0</v>
      </c>
      <c r="W37">
        <f>'E3-commercial data'!W33*$B$2</f>
        <v>0</v>
      </c>
      <c r="X37">
        <f>'E3-commercial data'!X33*$B$2</f>
        <v>0</v>
      </c>
      <c r="Y37">
        <f>'E3-commercial data'!Y33*$B$2</f>
        <v>0</v>
      </c>
      <c r="Z37">
        <f>'E3-commercial data'!Z33*$B$2</f>
        <v>0</v>
      </c>
      <c r="AA37">
        <f>'E3-commercial data'!AA33*$B$2</f>
        <v>0</v>
      </c>
      <c r="AB37">
        <f>'E3-commercial data'!AB33*$B$2</f>
        <v>0</v>
      </c>
      <c r="AC37">
        <f>'E3-commercial data'!AC33*$B$2</f>
        <v>0</v>
      </c>
      <c r="AD37">
        <f>'E3-commercial data'!AD33*$B$2</f>
        <v>0</v>
      </c>
      <c r="AE37">
        <f>'E3-commercial data'!AE33*$B$2</f>
        <v>0</v>
      </c>
      <c r="AF37">
        <f>'E3-commercial data'!AF33*$B$2</f>
        <v>0</v>
      </c>
      <c r="AG37">
        <f>'E3-commercial data'!AG33*$B$2</f>
        <v>0</v>
      </c>
      <c r="AH37">
        <f>'E3-commercial data'!AH33*$B$2</f>
        <v>0</v>
      </c>
      <c r="AI37">
        <f>'E3-commercial data'!AI33*$B$2</f>
        <v>0</v>
      </c>
    </row>
    <row r="38" spans="1:35" x14ac:dyDescent="0.35">
      <c r="A38" s="36" t="str">
        <f>'E3-commercial data'!A34</f>
        <v>Commercial Ventilation</v>
      </c>
      <c r="B38">
        <f>'E3-commercial data'!B34*$B$2</f>
        <v>0</v>
      </c>
      <c r="C38">
        <f>'E3-commercial data'!C34*$B$2</f>
        <v>0</v>
      </c>
      <c r="D38">
        <f>'E3-commercial data'!D34*$B$2</f>
        <v>0</v>
      </c>
      <c r="E38">
        <f>'E3-commercial data'!E34*$B$2</f>
        <v>0</v>
      </c>
      <c r="F38">
        <f>'E3-commercial data'!F34*$B$2</f>
        <v>0</v>
      </c>
      <c r="G38">
        <f>'E3-commercial data'!G34*$B$2</f>
        <v>0</v>
      </c>
      <c r="H38">
        <f>'E3-commercial data'!H34*$B$2</f>
        <v>0</v>
      </c>
      <c r="I38">
        <f>'E3-commercial data'!I34*$B$2</f>
        <v>0</v>
      </c>
      <c r="J38">
        <f>'E3-commercial data'!J34*$B$2</f>
        <v>0</v>
      </c>
      <c r="K38">
        <f>'E3-commercial data'!K34*$B$2</f>
        <v>0</v>
      </c>
      <c r="L38">
        <f>'E3-commercial data'!L34*$B$2</f>
        <v>0</v>
      </c>
      <c r="M38">
        <f>'E3-commercial data'!M34*$B$2</f>
        <v>0</v>
      </c>
      <c r="N38">
        <f>'E3-commercial data'!N34*$B$2</f>
        <v>0</v>
      </c>
      <c r="O38">
        <f>'E3-commercial data'!O34*$B$2</f>
        <v>0</v>
      </c>
      <c r="P38">
        <f>'E3-commercial data'!P34*$B$2</f>
        <v>0</v>
      </c>
      <c r="Q38">
        <f>'E3-commercial data'!Q34*$B$2</f>
        <v>0</v>
      </c>
      <c r="R38">
        <f>'E3-commercial data'!R34*$B$2</f>
        <v>0</v>
      </c>
      <c r="S38">
        <f>'E3-commercial data'!S34*$B$2</f>
        <v>0</v>
      </c>
      <c r="T38">
        <f>'E3-commercial data'!T34*$B$2</f>
        <v>0</v>
      </c>
      <c r="U38">
        <f>'E3-commercial data'!U34*$B$2</f>
        <v>0</v>
      </c>
      <c r="V38">
        <f>'E3-commercial data'!V34*$B$2</f>
        <v>0</v>
      </c>
      <c r="W38">
        <f>'E3-commercial data'!W34*$B$2</f>
        <v>0</v>
      </c>
      <c r="X38">
        <f>'E3-commercial data'!X34*$B$2</f>
        <v>0</v>
      </c>
      <c r="Y38">
        <f>'E3-commercial data'!Y34*$B$2</f>
        <v>0</v>
      </c>
      <c r="Z38">
        <f>'E3-commercial data'!Z34*$B$2</f>
        <v>0</v>
      </c>
      <c r="AA38">
        <f>'E3-commercial data'!AA34*$B$2</f>
        <v>0</v>
      </c>
      <c r="AB38">
        <f>'E3-commercial data'!AB34*$B$2</f>
        <v>0</v>
      </c>
      <c r="AC38">
        <f>'E3-commercial data'!AC34*$B$2</f>
        <v>0</v>
      </c>
      <c r="AD38">
        <f>'E3-commercial data'!AD34*$B$2</f>
        <v>0</v>
      </c>
      <c r="AE38">
        <f>'E3-commercial data'!AE34*$B$2</f>
        <v>0</v>
      </c>
      <c r="AF38">
        <f>'E3-commercial data'!AF34*$B$2</f>
        <v>0</v>
      </c>
      <c r="AG38">
        <f>'E3-commercial data'!AG34*$B$2</f>
        <v>0</v>
      </c>
      <c r="AH38">
        <f>'E3-commercial data'!AH34*$B$2</f>
        <v>0</v>
      </c>
      <c r="AI38">
        <f>'E3-commercial data'!AI34*$B$2</f>
        <v>0</v>
      </c>
    </row>
    <row r="39" spans="1:35" x14ac:dyDescent="0.35">
      <c r="A39" s="36" t="str">
        <f>'E3-commercial data'!A35</f>
        <v>Commercial Other</v>
      </c>
      <c r="B39">
        <f>'E3-commercial data'!B35*$B$2</f>
        <v>14419142281494.32</v>
      </c>
      <c r="C39">
        <f>'E3-commercial data'!C35*$B$2</f>
        <v>14419142281494.32</v>
      </c>
      <c r="D39">
        <f>'E3-commercial data'!D35*$B$2</f>
        <v>14419142281494.32</v>
      </c>
      <c r="E39">
        <f>'E3-commercial data'!E35*$B$2</f>
        <v>14419142281494.32</v>
      </c>
      <c r="F39">
        <f>'E3-commercial data'!F35*$B$2</f>
        <v>14419142281494.32</v>
      </c>
      <c r="G39">
        <f>'E3-commercial data'!G35*$B$2</f>
        <v>14419142281494.32</v>
      </c>
      <c r="H39">
        <f>'E3-commercial data'!H35*$B$2</f>
        <v>14419142281494.32</v>
      </c>
      <c r="I39">
        <f>'E3-commercial data'!I35*$B$2</f>
        <v>14419142281494.32</v>
      </c>
      <c r="J39">
        <f>'E3-commercial data'!J35*$B$2</f>
        <v>14419142281494.32</v>
      </c>
      <c r="K39">
        <f>'E3-commercial data'!K35*$B$2</f>
        <v>14419142281494.32</v>
      </c>
      <c r="L39">
        <f>'E3-commercial data'!L35*$B$2</f>
        <v>14419142281494.32</v>
      </c>
      <c r="M39">
        <f>'E3-commercial data'!M35*$B$2</f>
        <v>14419142281494.32</v>
      </c>
      <c r="N39">
        <f>'E3-commercial data'!N35*$B$2</f>
        <v>14419142281494.32</v>
      </c>
      <c r="O39">
        <f>'E3-commercial data'!O35*$B$2</f>
        <v>14419142281494.32</v>
      </c>
      <c r="P39">
        <f>'E3-commercial data'!P35*$B$2</f>
        <v>13877518185147.15</v>
      </c>
      <c r="Q39">
        <f>'E3-commercial data'!Q35*$B$2</f>
        <v>13338026467132.059</v>
      </c>
      <c r="R39">
        <f>'E3-commercial data'!R35*$B$2</f>
        <v>12796402370784.889</v>
      </c>
      <c r="S39">
        <f>'E3-commercial data'!S35*$B$2</f>
        <v>12256910652769.795</v>
      </c>
      <c r="T39">
        <f>'E3-commercial data'!T35*$B$2</f>
        <v>11715286556422.627</v>
      </c>
      <c r="U39">
        <f>'E3-commercial data'!U35*$B$2</f>
        <v>11175794838407.533</v>
      </c>
      <c r="V39">
        <f>'E3-commercial data'!V35*$B$2</f>
        <v>10634170742060.363</v>
      </c>
      <c r="W39">
        <f>'E3-commercial data'!W35*$B$2</f>
        <v>10092546645713.195</v>
      </c>
      <c r="X39">
        <f>'E3-commercial data'!X35*$B$2</f>
        <v>9553054927698.1016</v>
      </c>
      <c r="Y39">
        <f>'E3-commercial data'!Y35*$B$2</f>
        <v>9011430831350.9219</v>
      </c>
      <c r="Z39">
        <f>'E3-commercial data'!Z35*$B$2</f>
        <v>8471939113335.8379</v>
      </c>
      <c r="AA39">
        <f>'E3-commercial data'!AA35*$B$2</f>
        <v>7930315016988.6592</v>
      </c>
      <c r="AB39">
        <f>'E3-commercial data'!AB35*$B$2</f>
        <v>7390823298973.5654</v>
      </c>
      <c r="AC39">
        <f>'E3-commercial data'!AC35*$B$2</f>
        <v>6849199202626.4063</v>
      </c>
      <c r="AD39">
        <f>'E3-commercial data'!AD35*$B$2</f>
        <v>6307575106279.2275</v>
      </c>
      <c r="AE39">
        <f>'E3-commercial data'!AE35*$B$2</f>
        <v>5768083388264.1338</v>
      </c>
      <c r="AF39">
        <f>'E3-commercial data'!AF35*$B$2</f>
        <v>5226459291916.9648</v>
      </c>
      <c r="AG39">
        <f>'E3-commercial data'!AG35*$B$2</f>
        <v>4686967573901.8711</v>
      </c>
      <c r="AH39">
        <f>'E3-commercial data'!AH35*$B$2</f>
        <v>4145343477554.7017</v>
      </c>
      <c r="AI39">
        <f>'E3-commercial data'!AI35*$B$2</f>
        <v>3605851759539.6084</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FFD749-F6D1-4169-BB39-8E1272226B55}">
  <sheetPr>
    <tabColor rgb="FFC4BD97"/>
  </sheetPr>
  <dimension ref="A1:AG45"/>
  <sheetViews>
    <sheetView workbookViewId="0">
      <selection activeCell="T51" sqref="T51"/>
    </sheetView>
  </sheetViews>
  <sheetFormatPr defaultRowHeight="14.5" x14ac:dyDescent="0.35"/>
  <cols>
    <col min="1" max="1" width="13.26953125" customWidth="1"/>
    <col min="2" max="2" width="26.54296875" customWidth="1"/>
    <col min="3" max="6" width="0" hidden="1" customWidth="1"/>
  </cols>
  <sheetData>
    <row r="1" spans="1:33" ht="18.5" x14ac:dyDescent="0.45">
      <c r="A1" s="156" t="s">
        <v>1176</v>
      </c>
      <c r="B1" s="156" t="s">
        <v>1177</v>
      </c>
    </row>
    <row r="2" spans="1:33" ht="18.5" x14ac:dyDescent="0.45">
      <c r="A2" s="156" t="s">
        <v>1178</v>
      </c>
      <c r="B2" s="156" t="s">
        <v>1179</v>
      </c>
    </row>
    <row r="4" spans="1:33" x14ac:dyDescent="0.35">
      <c r="A4" s="152" t="s">
        <v>1168</v>
      </c>
      <c r="B4" s="152" t="s">
        <v>1169</v>
      </c>
      <c r="C4" s="152">
        <v>2015</v>
      </c>
      <c r="D4" s="152">
        <v>2016</v>
      </c>
      <c r="E4" s="152">
        <v>2017</v>
      </c>
      <c r="F4" s="152">
        <v>2018</v>
      </c>
      <c r="G4" s="152">
        <v>2019</v>
      </c>
      <c r="H4" s="152">
        <v>2020</v>
      </c>
      <c r="I4" s="152">
        <v>2021</v>
      </c>
      <c r="J4" s="152">
        <v>2022</v>
      </c>
      <c r="K4" s="152">
        <v>2023</v>
      </c>
      <c r="L4" s="152">
        <v>2024</v>
      </c>
      <c r="M4" s="152">
        <v>2025</v>
      </c>
      <c r="N4" s="152">
        <v>2026</v>
      </c>
      <c r="O4" s="152">
        <v>2027</v>
      </c>
      <c r="P4" s="152">
        <v>2028</v>
      </c>
      <c r="Q4" s="152">
        <v>2029</v>
      </c>
      <c r="R4" s="152">
        <v>2030</v>
      </c>
      <c r="S4" s="152">
        <v>2031</v>
      </c>
      <c r="T4" s="152">
        <v>2032</v>
      </c>
      <c r="U4" s="152">
        <v>2033</v>
      </c>
      <c r="V4" s="152">
        <v>2034</v>
      </c>
      <c r="W4" s="152">
        <v>2035</v>
      </c>
      <c r="X4" s="152">
        <v>2036</v>
      </c>
      <c r="Y4" s="152">
        <v>2037</v>
      </c>
      <c r="Z4" s="152">
        <v>2038</v>
      </c>
      <c r="AA4" s="152">
        <v>2039</v>
      </c>
      <c r="AB4" s="152">
        <v>2040</v>
      </c>
      <c r="AC4" s="152">
        <v>2041</v>
      </c>
      <c r="AD4" s="152">
        <v>2042</v>
      </c>
      <c r="AE4" s="152">
        <v>2043</v>
      </c>
      <c r="AF4" s="152">
        <v>2044</v>
      </c>
      <c r="AG4" s="152">
        <v>2045</v>
      </c>
    </row>
    <row r="5" spans="1:33" x14ac:dyDescent="0.35">
      <c r="A5" s="225" t="s">
        <v>1170</v>
      </c>
      <c r="B5" s="152" t="s">
        <v>88</v>
      </c>
      <c r="C5">
        <v>33.039236758958332</v>
      </c>
      <c r="D5">
        <v>32.646044736695757</v>
      </c>
      <c r="E5">
        <v>32.361175799045327</v>
      </c>
      <c r="F5">
        <v>32.4234067976302</v>
      </c>
      <c r="G5">
        <v>32.362901535464673</v>
      </c>
      <c r="H5">
        <v>32.300907842431727</v>
      </c>
      <c r="I5">
        <v>32.240207189681918</v>
      </c>
      <c r="J5">
        <v>32.17978861710273</v>
      </c>
      <c r="K5">
        <v>30.906259014585601</v>
      </c>
      <c r="L5">
        <v>29.632619801374091</v>
      </c>
      <c r="M5">
        <v>28.358049399183791</v>
      </c>
      <c r="N5">
        <v>28.123660165666362</v>
      </c>
      <c r="O5">
        <v>27.889387180068191</v>
      </c>
      <c r="P5">
        <v>27.655228898960811</v>
      </c>
      <c r="Q5">
        <v>27.42269951430276</v>
      </c>
      <c r="R5">
        <v>27.19924052287725</v>
      </c>
      <c r="S5">
        <v>27.15405628609761</v>
      </c>
      <c r="T5">
        <v>27.109224785767498</v>
      </c>
      <c r="U5">
        <v>27.06457093466301</v>
      </c>
      <c r="V5">
        <v>27.01991521198493</v>
      </c>
      <c r="W5">
        <v>26.975239104522061</v>
      </c>
      <c r="X5">
        <v>26.930651877010241</v>
      </c>
      <c r="Y5">
        <v>26.885995848194838</v>
      </c>
      <c r="Z5">
        <v>26.841491578535379</v>
      </c>
      <c r="AA5">
        <v>26.796965257889809</v>
      </c>
      <c r="AB5">
        <v>26.752413927189441</v>
      </c>
      <c r="AC5">
        <v>26.707595309105951</v>
      </c>
      <c r="AD5">
        <v>26.66278371525021</v>
      </c>
      <c r="AE5">
        <v>26.61810396725317</v>
      </c>
      <c r="AF5">
        <v>26.573643272505631</v>
      </c>
      <c r="AG5">
        <v>26.530151530704689</v>
      </c>
    </row>
    <row r="6" spans="1:33" x14ac:dyDescent="0.35">
      <c r="A6" s="225"/>
      <c r="B6" s="152" t="s">
        <v>331</v>
      </c>
      <c r="C6">
        <v>86.452767295096251</v>
      </c>
      <c r="D6">
        <v>70.021274147473378</v>
      </c>
      <c r="E6">
        <v>63.515187257967213</v>
      </c>
      <c r="F6">
        <v>64.51118674707368</v>
      </c>
      <c r="G6">
        <v>60.211207920833623</v>
      </c>
      <c r="H6">
        <v>56.9207447203664</v>
      </c>
      <c r="I6">
        <v>53.80148009025411</v>
      </c>
      <c r="J6">
        <v>50.699746485292373</v>
      </c>
      <c r="K6">
        <v>47.558444925058403</v>
      </c>
      <c r="L6">
        <v>47.762840139052543</v>
      </c>
      <c r="M6">
        <v>47.962112734767601</v>
      </c>
      <c r="N6">
        <v>46.543722156528403</v>
      </c>
      <c r="O6">
        <v>45.11972251721636</v>
      </c>
      <c r="P6">
        <v>43.698539833486478</v>
      </c>
      <c r="Q6">
        <v>41.239282986552617</v>
      </c>
      <c r="R6">
        <v>38.784549006249406</v>
      </c>
      <c r="S6">
        <v>38.769199499836859</v>
      </c>
      <c r="T6">
        <v>38.753334478746247</v>
      </c>
      <c r="U6">
        <v>38.73799951522836</v>
      </c>
      <c r="V6">
        <v>38.725044300255647</v>
      </c>
      <c r="W6">
        <v>38.715905109859683</v>
      </c>
      <c r="X6">
        <v>38.705517622245281</v>
      </c>
      <c r="Y6">
        <v>38.695658596523252</v>
      </c>
      <c r="Z6">
        <v>38.68749566223515</v>
      </c>
      <c r="AA6">
        <v>38.681179617051853</v>
      </c>
      <c r="AB6">
        <v>38.674397706123081</v>
      </c>
      <c r="AC6">
        <v>38.67107657208782</v>
      </c>
      <c r="AD6">
        <v>38.668032691794011</v>
      </c>
      <c r="AE6">
        <v>38.664876163454487</v>
      </c>
      <c r="AF6">
        <v>38.661635675125318</v>
      </c>
      <c r="AG6">
        <v>38.659102483844812</v>
      </c>
    </row>
    <row r="7" spans="1:33" x14ac:dyDescent="0.35">
      <c r="A7" s="225"/>
      <c r="B7" s="152" t="s">
        <v>1171</v>
      </c>
      <c r="C7">
        <v>20.25</v>
      </c>
      <c r="D7">
        <v>20.25</v>
      </c>
      <c r="E7">
        <v>20.25</v>
      </c>
      <c r="F7">
        <v>20.25</v>
      </c>
      <c r="G7">
        <v>20.25</v>
      </c>
      <c r="H7">
        <v>20.25</v>
      </c>
      <c r="I7">
        <v>20.25</v>
      </c>
      <c r="J7">
        <v>20.25</v>
      </c>
      <c r="K7">
        <v>18.63</v>
      </c>
      <c r="L7">
        <v>17.010000000000002</v>
      </c>
      <c r="M7">
        <v>15.39</v>
      </c>
      <c r="N7">
        <v>14.742000000000001</v>
      </c>
      <c r="O7">
        <v>14.093999999999999</v>
      </c>
      <c r="P7">
        <v>13.446</v>
      </c>
      <c r="Q7">
        <v>12.798</v>
      </c>
      <c r="R7">
        <v>12.15</v>
      </c>
      <c r="S7">
        <v>12.028499999999999</v>
      </c>
      <c r="T7">
        <v>11.907</v>
      </c>
      <c r="U7">
        <v>11.785500000000001</v>
      </c>
      <c r="V7">
        <v>11.664</v>
      </c>
      <c r="W7">
        <v>11.5425</v>
      </c>
      <c r="X7">
        <v>11.420999999999999</v>
      </c>
      <c r="Y7">
        <v>11.2995</v>
      </c>
      <c r="Z7">
        <v>11.178000000000001</v>
      </c>
      <c r="AA7">
        <v>11.0565</v>
      </c>
      <c r="AB7">
        <v>10.935</v>
      </c>
      <c r="AC7">
        <v>10.894500000000001</v>
      </c>
      <c r="AD7">
        <v>10.853999999999999</v>
      </c>
      <c r="AE7">
        <v>10.813499999999999</v>
      </c>
      <c r="AF7">
        <v>10.773</v>
      </c>
      <c r="AG7">
        <v>10.7325</v>
      </c>
    </row>
    <row r="8" spans="1:33" x14ac:dyDescent="0.35">
      <c r="A8" s="225"/>
      <c r="B8" s="152" t="s">
        <v>79</v>
      </c>
      <c r="C8">
        <v>82.453709468074038</v>
      </c>
      <c r="D8">
        <v>80.645302250659938</v>
      </c>
      <c r="E8">
        <v>80.822038287695662</v>
      </c>
      <c r="F8">
        <v>80.075799005667861</v>
      </c>
      <c r="G8">
        <v>80.552747258884295</v>
      </c>
      <c r="H8">
        <v>74.617577795325232</v>
      </c>
      <c r="I8">
        <v>75.195472183481698</v>
      </c>
      <c r="J8">
        <v>73.613345466688173</v>
      </c>
      <c r="K8">
        <v>74.221030220839694</v>
      </c>
      <c r="L8">
        <v>73.542634256896378</v>
      </c>
      <c r="M8">
        <v>72.968038990014833</v>
      </c>
      <c r="N8">
        <v>72.066763771909422</v>
      </c>
      <c r="O8">
        <v>71.490432932540259</v>
      </c>
      <c r="P8">
        <v>70.002335991967499</v>
      </c>
      <c r="Q8">
        <v>68.849142102636293</v>
      </c>
      <c r="R8">
        <v>67.713769657844509</v>
      </c>
      <c r="S8">
        <v>67.1027904085947</v>
      </c>
      <c r="T8">
        <v>66.124571678967783</v>
      </c>
      <c r="U8">
        <v>65.935439464491708</v>
      </c>
      <c r="V8">
        <v>65.097320473846423</v>
      </c>
      <c r="W8">
        <v>64.550511176598008</v>
      </c>
      <c r="X8">
        <v>64.483545167165104</v>
      </c>
      <c r="Y8">
        <v>63.815430358073947</v>
      </c>
      <c r="Z8">
        <v>63.554808230466747</v>
      </c>
      <c r="AA8">
        <v>63.49838828526623</v>
      </c>
      <c r="AB8">
        <v>63.258050368125353</v>
      </c>
      <c r="AC8">
        <v>62.800703646484813</v>
      </c>
      <c r="AD8">
        <v>62.661868276337557</v>
      </c>
      <c r="AE8">
        <v>62.660586330774883</v>
      </c>
      <c r="AF8">
        <v>62.672867104151933</v>
      </c>
      <c r="AG8">
        <v>62.552364036241343</v>
      </c>
    </row>
    <row r="9" spans="1:33" x14ac:dyDescent="0.35">
      <c r="A9" s="225"/>
      <c r="B9" s="152" t="s">
        <v>1172</v>
      </c>
      <c r="C9">
        <v>9.8800000000000008</v>
      </c>
      <c r="D9">
        <v>9.8800000000000008</v>
      </c>
      <c r="E9">
        <v>9.8800000000000008</v>
      </c>
      <c r="F9">
        <v>9.8800000000000008</v>
      </c>
      <c r="G9">
        <v>9.8800000000000008</v>
      </c>
      <c r="H9">
        <v>9.8800000000000008</v>
      </c>
      <c r="I9">
        <v>9.8800000000000008</v>
      </c>
      <c r="J9">
        <v>9.8800000000000008</v>
      </c>
      <c r="K9">
        <v>10.071300000000001</v>
      </c>
      <c r="L9">
        <v>10.262600000000001</v>
      </c>
      <c r="M9">
        <v>10.453900000000001</v>
      </c>
      <c r="N9">
        <v>10.413959999999999</v>
      </c>
      <c r="O9">
        <v>10.37402</v>
      </c>
      <c r="P9">
        <v>10.33408</v>
      </c>
      <c r="Q9">
        <v>10.294140000000001</v>
      </c>
      <c r="R9">
        <v>10.254200000000001</v>
      </c>
      <c r="S9">
        <v>10.21552</v>
      </c>
      <c r="T9">
        <v>10.17684</v>
      </c>
      <c r="U9">
        <v>10.138159999999999</v>
      </c>
      <c r="V9">
        <v>10.09948</v>
      </c>
      <c r="W9">
        <v>10.0608</v>
      </c>
      <c r="X9">
        <v>10.022119999999999</v>
      </c>
      <c r="Y9">
        <v>9.9834399999999999</v>
      </c>
      <c r="Z9">
        <v>9.9447600000000005</v>
      </c>
      <c r="AA9">
        <v>9.9060799999999993</v>
      </c>
      <c r="AB9">
        <v>9.8673999999999999</v>
      </c>
      <c r="AC9">
        <v>9.8287200000000006</v>
      </c>
      <c r="AD9">
        <v>9.7900399999999994</v>
      </c>
      <c r="AE9">
        <v>9.75136</v>
      </c>
      <c r="AF9">
        <v>9.7126800000000006</v>
      </c>
      <c r="AG9">
        <v>9.6739999999999995</v>
      </c>
    </row>
    <row r="10" spans="1:33" x14ac:dyDescent="0.35">
      <c r="A10" s="225"/>
      <c r="B10" s="157" t="s">
        <v>1173</v>
      </c>
      <c r="C10">
        <v>36.069404292086062</v>
      </c>
      <c r="D10">
        <v>35.866253259598643</v>
      </c>
      <c r="E10">
        <v>35.624939187874858</v>
      </c>
      <c r="F10">
        <v>35.470484381803693</v>
      </c>
      <c r="G10">
        <v>35.174666016694999</v>
      </c>
      <c r="H10">
        <v>35.050866706852098</v>
      </c>
      <c r="I10">
        <v>34.030482551215407</v>
      </c>
      <c r="J10">
        <v>33.377551688901242</v>
      </c>
      <c r="K10">
        <v>33.587787999949732</v>
      </c>
      <c r="L10">
        <v>33.475904309217917</v>
      </c>
      <c r="M10">
        <v>33.602829137036053</v>
      </c>
      <c r="N10">
        <v>33.123578861959459</v>
      </c>
      <c r="O10">
        <v>33.20825706085072</v>
      </c>
      <c r="P10">
        <v>32.757363349902128</v>
      </c>
      <c r="Q10">
        <v>32.430631183602863</v>
      </c>
      <c r="R10">
        <v>31.869521606614519</v>
      </c>
      <c r="S10">
        <v>31.010207281120199</v>
      </c>
      <c r="T10">
        <v>30.423453594323689</v>
      </c>
      <c r="U10">
        <v>29.902730161705229</v>
      </c>
      <c r="V10">
        <v>29.52253292469614</v>
      </c>
      <c r="W10">
        <v>29.16002046288256</v>
      </c>
      <c r="X10">
        <v>28.814414665357951</v>
      </c>
      <c r="Y10">
        <v>28.36421760045215</v>
      </c>
      <c r="Z10">
        <v>28.04935212615888</v>
      </c>
      <c r="AA10">
        <v>27.481028732075679</v>
      </c>
      <c r="AB10">
        <v>27.19226327952703</v>
      </c>
      <c r="AC10">
        <v>26.93629912001672</v>
      </c>
      <c r="AD10">
        <v>26.569838516051831</v>
      </c>
      <c r="AE10">
        <v>26.329860847614349</v>
      </c>
      <c r="AF10">
        <v>26.02320785482377</v>
      </c>
      <c r="AG10">
        <v>25.909454278520592</v>
      </c>
    </row>
    <row r="11" spans="1:33" x14ac:dyDescent="0.35">
      <c r="A11" s="225"/>
      <c r="B11" s="152" t="s">
        <v>1174</v>
      </c>
      <c r="C11">
        <v>172.42228699002379</v>
      </c>
      <c r="D11">
        <v>173.43028188399759</v>
      </c>
      <c r="E11">
        <v>172.54855677530199</v>
      </c>
      <c r="F11">
        <v>168.37985340672631</v>
      </c>
      <c r="G11">
        <v>164.22260907255821</v>
      </c>
      <c r="H11">
        <v>142.4799984234017</v>
      </c>
      <c r="I11">
        <v>156.3837358524151</v>
      </c>
      <c r="J11">
        <v>152.40399882031161</v>
      </c>
      <c r="K11">
        <v>148.04600695345161</v>
      </c>
      <c r="L11">
        <v>143.54245356640351</v>
      </c>
      <c r="M11">
        <v>138.8331735654057</v>
      </c>
      <c r="N11">
        <v>134.21168813769401</v>
      </c>
      <c r="O11">
        <v>129.6088626739392</v>
      </c>
      <c r="P11">
        <v>124.9573457923687</v>
      </c>
      <c r="Q11">
        <v>120.4453761276306</v>
      </c>
      <c r="R11">
        <v>116.0142255063204</v>
      </c>
      <c r="S11">
        <v>112.6365576248201</v>
      </c>
      <c r="T11">
        <v>109.4755531451563</v>
      </c>
      <c r="U11">
        <v>106.4982589580259</v>
      </c>
      <c r="V11">
        <v>103.76214190978141</v>
      </c>
      <c r="W11">
        <v>101.2511170180605</v>
      </c>
      <c r="X11">
        <v>99.161292737552429</v>
      </c>
      <c r="Y11">
        <v>97.300857767407422</v>
      </c>
      <c r="Z11">
        <v>95.672696784182492</v>
      </c>
      <c r="AA11">
        <v>94.277943486487231</v>
      </c>
      <c r="AB11">
        <v>93.087819803538764</v>
      </c>
      <c r="AC11">
        <v>92.444184942679598</v>
      </c>
      <c r="AD11">
        <v>91.990553796206456</v>
      </c>
      <c r="AE11">
        <v>91.727708257811585</v>
      </c>
      <c r="AF11">
        <v>91.631506688502299</v>
      </c>
      <c r="AG11">
        <v>91.699074260383497</v>
      </c>
    </row>
    <row r="12" spans="1:33" hidden="1" x14ac:dyDescent="0.35">
      <c r="A12" s="225" t="s">
        <v>6719</v>
      </c>
      <c r="B12" s="152" t="s">
        <v>88</v>
      </c>
      <c r="C12">
        <v>33.039235924584148</v>
      </c>
      <c r="D12">
        <v>32.6460438565625</v>
      </c>
      <c r="E12">
        <v>32.361173600904358</v>
      </c>
      <c r="F12">
        <v>32.423407760532683</v>
      </c>
      <c r="G12">
        <v>32.362911986744862</v>
      </c>
      <c r="H12">
        <v>32.300939975379613</v>
      </c>
      <c r="I12">
        <v>32.240289420726057</v>
      </c>
      <c r="J12">
        <v>32.159101598958507</v>
      </c>
      <c r="K12">
        <v>29.104290712997361</v>
      </c>
      <c r="L12">
        <v>26.059487959992651</v>
      </c>
      <c r="M12">
        <v>23.025496526140749</v>
      </c>
      <c r="N12">
        <v>22.052781606512891</v>
      </c>
      <c r="O12">
        <v>21.090572238418329</v>
      </c>
      <c r="P12">
        <v>20.138751369527171</v>
      </c>
      <c r="Q12">
        <v>19.197945213627069</v>
      </c>
      <c r="R12">
        <v>18.27120887198884</v>
      </c>
      <c r="S12">
        <v>17.61122477634175</v>
      </c>
      <c r="T12">
        <v>16.960181217954201</v>
      </c>
      <c r="U12">
        <v>16.317787123523811</v>
      </c>
      <c r="V12">
        <v>15.6839283318987</v>
      </c>
      <c r="W12">
        <v>15.0586</v>
      </c>
      <c r="X12">
        <v>14.674480000000001</v>
      </c>
      <c r="Y12">
        <v>14.29036</v>
      </c>
      <c r="Z12">
        <v>13.90624</v>
      </c>
      <c r="AA12">
        <v>13.522119999999999</v>
      </c>
      <c r="AB12">
        <v>13.138</v>
      </c>
      <c r="AC12">
        <v>12.753880000000001</v>
      </c>
      <c r="AD12">
        <v>12.369759999999999</v>
      </c>
      <c r="AE12">
        <v>11.98564</v>
      </c>
      <c r="AF12">
        <v>11.601520000000001</v>
      </c>
      <c r="AG12">
        <v>11.2174</v>
      </c>
    </row>
    <row r="13" spans="1:33" hidden="1" x14ac:dyDescent="0.35">
      <c r="A13" s="225"/>
      <c r="B13" s="152" t="s">
        <v>6720</v>
      </c>
      <c r="C13">
        <v>0</v>
      </c>
      <c r="D13">
        <v>0</v>
      </c>
      <c r="E13">
        <v>0</v>
      </c>
      <c r="F13">
        <v>0</v>
      </c>
      <c r="G13">
        <v>0</v>
      </c>
      <c r="H13">
        <v>0</v>
      </c>
      <c r="I13">
        <v>0</v>
      </c>
      <c r="J13">
        <v>0</v>
      </c>
      <c r="K13">
        <v>0</v>
      </c>
      <c r="L13">
        <v>0</v>
      </c>
      <c r="M13">
        <v>0</v>
      </c>
      <c r="N13">
        <v>0</v>
      </c>
      <c r="O13">
        <v>0</v>
      </c>
      <c r="P13">
        <v>0</v>
      </c>
      <c r="Q13">
        <v>0</v>
      </c>
      <c r="R13">
        <v>0</v>
      </c>
      <c r="S13">
        <v>0</v>
      </c>
      <c r="T13">
        <v>-2.8751510372226652</v>
      </c>
      <c r="U13">
        <v>-11.81272655583399</v>
      </c>
      <c r="V13">
        <v>-20.750302074445329</v>
      </c>
      <c r="W13">
        <v>-29.687877593056669</v>
      </c>
      <c r="X13">
        <v>-28.763794460645428</v>
      </c>
      <c r="Y13">
        <v>-27.818460123391201</v>
      </c>
      <c r="Z13">
        <v>-26.901335113778941</v>
      </c>
      <c r="AA13">
        <v>-25.981856168199322</v>
      </c>
      <c r="AB13">
        <v>-25.181944868334671</v>
      </c>
      <c r="AC13">
        <v>-24.543861637332</v>
      </c>
      <c r="AD13">
        <v>-23.907595509842189</v>
      </c>
      <c r="AE13">
        <v>-23.27350824465907</v>
      </c>
      <c r="AF13">
        <v>-22.69641230364449</v>
      </c>
      <c r="AG13">
        <v>-21.613459307052299</v>
      </c>
    </row>
    <row r="14" spans="1:33" hidden="1" x14ac:dyDescent="0.35">
      <c r="A14" s="225"/>
      <c r="B14" s="152" t="s">
        <v>331</v>
      </c>
      <c r="C14">
        <v>86.452669300231975</v>
      </c>
      <c r="D14">
        <v>70.021132709157413</v>
      </c>
      <c r="E14">
        <v>63.514807468587811</v>
      </c>
      <c r="F14">
        <v>64.51052353222174</v>
      </c>
      <c r="G14">
        <v>60.210111780429472</v>
      </c>
      <c r="H14">
        <v>57.145412927350961</v>
      </c>
      <c r="I14">
        <v>54.251062723762992</v>
      </c>
      <c r="J14">
        <v>51.374540435079261</v>
      </c>
      <c r="K14">
        <v>48.395262985852327</v>
      </c>
      <c r="L14">
        <v>45.005662405443367</v>
      </c>
      <c r="M14">
        <v>41.61590840670334</v>
      </c>
      <c r="N14">
        <v>37.934367264105298</v>
      </c>
      <c r="O14">
        <v>34.26170385849418</v>
      </c>
      <c r="P14">
        <v>30.603822458514191</v>
      </c>
      <c r="Q14">
        <v>26.968034220228791</v>
      </c>
      <c r="R14">
        <v>23.354101863644871</v>
      </c>
      <c r="S14">
        <v>18.652827588579409</v>
      </c>
      <c r="T14">
        <v>14.07020168153247</v>
      </c>
      <c r="U14">
        <v>9.5737881072614854</v>
      </c>
      <c r="V14">
        <v>5.1126022389092043</v>
      </c>
      <c r="W14">
        <v>0.67680000000000007</v>
      </c>
      <c r="X14">
        <v>0.67680000000000007</v>
      </c>
      <c r="Y14">
        <v>0.67680000000000007</v>
      </c>
      <c r="Z14">
        <v>0.67680000000000007</v>
      </c>
      <c r="AA14">
        <v>0.67680000000000007</v>
      </c>
      <c r="AB14">
        <v>0.67680000000000007</v>
      </c>
      <c r="AC14">
        <v>0.67680000000000007</v>
      </c>
      <c r="AD14">
        <v>0.67680000000000007</v>
      </c>
      <c r="AE14">
        <v>0.67680000000000007</v>
      </c>
      <c r="AF14">
        <v>0.67680000000000007</v>
      </c>
      <c r="AG14">
        <v>0.67680000000000007</v>
      </c>
    </row>
    <row r="15" spans="1:33" hidden="1" x14ac:dyDescent="0.35">
      <c r="A15" s="225"/>
      <c r="B15" s="152" t="s">
        <v>1171</v>
      </c>
      <c r="C15">
        <v>20.25</v>
      </c>
      <c r="D15">
        <v>20.25</v>
      </c>
      <c r="E15">
        <v>20.25</v>
      </c>
      <c r="F15">
        <v>20.25</v>
      </c>
      <c r="G15">
        <v>20.25</v>
      </c>
      <c r="H15">
        <v>20.25</v>
      </c>
      <c r="I15">
        <v>20.25</v>
      </c>
      <c r="J15">
        <v>20.25</v>
      </c>
      <c r="K15">
        <v>17.82</v>
      </c>
      <c r="L15">
        <v>15.39</v>
      </c>
      <c r="M15">
        <v>12.96</v>
      </c>
      <c r="N15">
        <v>12.1905</v>
      </c>
      <c r="O15">
        <v>11.420999999999999</v>
      </c>
      <c r="P15">
        <v>10.6515</v>
      </c>
      <c r="Q15">
        <v>9.8819999999999997</v>
      </c>
      <c r="R15">
        <v>9.1125000000000007</v>
      </c>
      <c r="S15">
        <v>8.1404999999999994</v>
      </c>
      <c r="T15">
        <v>7.1684999999999999</v>
      </c>
      <c r="U15">
        <v>6.1965000000000003</v>
      </c>
      <c r="V15">
        <v>5.2244999999999999</v>
      </c>
      <c r="W15">
        <v>4.2525000000000004</v>
      </c>
      <c r="X15">
        <v>4.05</v>
      </c>
      <c r="Y15">
        <v>3.8475000000000001</v>
      </c>
      <c r="Z15">
        <v>3.6450000000000018</v>
      </c>
      <c r="AA15">
        <v>3.4424999999999999</v>
      </c>
      <c r="AB15">
        <v>3.24</v>
      </c>
      <c r="AC15">
        <v>3.1185</v>
      </c>
      <c r="AD15">
        <v>2.9969999999999999</v>
      </c>
      <c r="AE15">
        <v>2.8755000000000002</v>
      </c>
      <c r="AF15">
        <v>2.754</v>
      </c>
      <c r="AG15">
        <v>2.6324999999999998</v>
      </c>
    </row>
    <row r="16" spans="1:33" hidden="1" x14ac:dyDescent="0.35">
      <c r="A16" s="225"/>
      <c r="B16" s="152" t="s">
        <v>79</v>
      </c>
      <c r="C16">
        <v>82.453716574696799</v>
      </c>
      <c r="D16">
        <v>80.645305815894019</v>
      </c>
      <c r="E16">
        <v>80.822045271572946</v>
      </c>
      <c r="F16">
        <v>80.07575969324634</v>
      </c>
      <c r="G16">
        <v>80.552581980338317</v>
      </c>
      <c r="H16">
        <v>74.61716836838869</v>
      </c>
      <c r="I16">
        <v>75.380403850692943</v>
      </c>
      <c r="J16">
        <v>74.005063179192391</v>
      </c>
      <c r="K16">
        <v>73.778409122578978</v>
      </c>
      <c r="L16">
        <v>69.762849551467852</v>
      </c>
      <c r="M16">
        <v>65.694488389888747</v>
      </c>
      <c r="N16">
        <v>61.465445328356957</v>
      </c>
      <c r="O16">
        <v>57.414454932997373</v>
      </c>
      <c r="P16">
        <v>52.547951972265921</v>
      </c>
      <c r="Q16">
        <v>47.987945166549657</v>
      </c>
      <c r="R16">
        <v>43.482094817705061</v>
      </c>
      <c r="S16">
        <v>34.676920206504242</v>
      </c>
      <c r="T16">
        <v>27.315446407097578</v>
      </c>
      <c r="U16">
        <v>22.154688220434519</v>
      </c>
      <c r="V16">
        <v>17.307501521004021</v>
      </c>
      <c r="W16">
        <v>11.54187988098777</v>
      </c>
      <c r="X16">
        <v>11.504836711428799</v>
      </c>
      <c r="Y16">
        <v>11.454301613011561</v>
      </c>
      <c r="Z16">
        <v>11.42277908599451</v>
      </c>
      <c r="AA16">
        <v>11.397459724049011</v>
      </c>
      <c r="AB16">
        <v>11.36014583016162</v>
      </c>
      <c r="AC16">
        <v>11.34857877229291</v>
      </c>
      <c r="AD16">
        <v>11.339265803778931</v>
      </c>
      <c r="AE16">
        <v>11.332906012004379</v>
      </c>
      <c r="AF16">
        <v>11.32524384220083</v>
      </c>
      <c r="AG16">
        <v>11.315553300154781</v>
      </c>
    </row>
    <row r="17" spans="1:33" hidden="1" x14ac:dyDescent="0.35">
      <c r="A17" s="225"/>
      <c r="B17" s="152" t="s">
        <v>1172</v>
      </c>
      <c r="C17">
        <v>9.8800000000000008</v>
      </c>
      <c r="D17">
        <v>9.8800000000000008</v>
      </c>
      <c r="E17">
        <v>9.8800000000000008</v>
      </c>
      <c r="F17">
        <v>9.8800000000000008</v>
      </c>
      <c r="G17">
        <v>9.8800000000000008</v>
      </c>
      <c r="H17">
        <v>9.8800000000000008</v>
      </c>
      <c r="I17">
        <v>9.8800000000000008</v>
      </c>
      <c r="J17">
        <v>9.8800000000000008</v>
      </c>
      <c r="K17">
        <v>10.103533333333329</v>
      </c>
      <c r="L17">
        <v>10.327066666666671</v>
      </c>
      <c r="M17">
        <v>10.550599999999999</v>
      </c>
      <c r="N17">
        <v>10.433299999999999</v>
      </c>
      <c r="O17">
        <v>10.316000000000001</v>
      </c>
      <c r="P17">
        <v>10.198700000000001</v>
      </c>
      <c r="Q17">
        <v>10.0814</v>
      </c>
      <c r="R17">
        <v>9.9641000000000002</v>
      </c>
      <c r="S17">
        <v>9.8673999999999999</v>
      </c>
      <c r="T17">
        <v>9.7706999999999997</v>
      </c>
      <c r="U17">
        <v>9.6739999999999995</v>
      </c>
      <c r="V17">
        <v>9.5772999999999993</v>
      </c>
      <c r="W17">
        <v>9.4806000000000008</v>
      </c>
      <c r="X17">
        <v>9.3839000000000006</v>
      </c>
      <c r="Y17">
        <v>9.2872000000000003</v>
      </c>
      <c r="Z17">
        <v>9.1905000000000001</v>
      </c>
      <c r="AA17">
        <v>9.0937999999999981</v>
      </c>
      <c r="AB17">
        <v>8.9970999999999997</v>
      </c>
      <c r="AC17">
        <v>8.9197400000000027</v>
      </c>
      <c r="AD17">
        <v>8.8423800000000004</v>
      </c>
      <c r="AE17">
        <v>8.7650199999999998</v>
      </c>
      <c r="AF17">
        <v>8.687660000000001</v>
      </c>
      <c r="AG17">
        <v>8.6103000000000005</v>
      </c>
    </row>
    <row r="18" spans="1:33" hidden="1" x14ac:dyDescent="0.35">
      <c r="A18" s="225"/>
      <c r="B18" s="152" t="s">
        <v>1173</v>
      </c>
      <c r="C18">
        <v>36.069402739266067</v>
      </c>
      <c r="D18">
        <v>35.866255552751603</v>
      </c>
      <c r="E18">
        <v>35.624946835373471</v>
      </c>
      <c r="F18">
        <v>35.470517284905441</v>
      </c>
      <c r="G18">
        <v>35.174761728907413</v>
      </c>
      <c r="H18">
        <v>35.051062248854393</v>
      </c>
      <c r="I18">
        <v>34.044146075419192</v>
      </c>
      <c r="J18">
        <v>33.330421057001857</v>
      </c>
      <c r="K18">
        <v>33.492492497873997</v>
      </c>
      <c r="L18">
        <v>32.710586877416119</v>
      </c>
      <c r="M18">
        <v>31.50803380018197</v>
      </c>
      <c r="N18">
        <v>29.78747333824677</v>
      </c>
      <c r="O18">
        <v>28.61521756829077</v>
      </c>
      <c r="P18">
        <v>26.90973564139081</v>
      </c>
      <c r="Q18">
        <v>25.217573244550309</v>
      </c>
      <c r="R18">
        <v>23.33174938256516</v>
      </c>
      <c r="S18">
        <v>16.88156532291227</v>
      </c>
      <c r="T18">
        <v>9.6274617134292733</v>
      </c>
      <c r="U18">
        <v>5.591857059289973</v>
      </c>
      <c r="V18">
        <v>4.6060066042627028</v>
      </c>
      <c r="W18">
        <v>1.9362132213480019</v>
      </c>
      <c r="X18">
        <v>1.9000932696043851</v>
      </c>
      <c r="Y18">
        <v>1.861023330399209</v>
      </c>
      <c r="Z18">
        <v>1.825513377454637</v>
      </c>
      <c r="AA18">
        <v>1.7809820100888989</v>
      </c>
      <c r="AB18">
        <v>1.7463303928709251</v>
      </c>
      <c r="AC18">
        <v>1.720731273910622</v>
      </c>
      <c r="AD18">
        <v>1.6937434828440789</v>
      </c>
      <c r="AE18">
        <v>1.6693180234971969</v>
      </c>
      <c r="AF18">
        <v>1.6978166721714469</v>
      </c>
      <c r="AG18">
        <v>1.6742409123722439</v>
      </c>
    </row>
    <row r="19" spans="1:33" hidden="1" x14ac:dyDescent="0.35">
      <c r="A19" s="225"/>
      <c r="B19" s="152" t="s">
        <v>1174</v>
      </c>
      <c r="C19">
        <v>172.07012576940409</v>
      </c>
      <c r="D19">
        <v>172.70914168574919</v>
      </c>
      <c r="E19">
        <v>171.67520567597029</v>
      </c>
      <c r="F19">
        <v>167.49261846860969</v>
      </c>
      <c r="G19">
        <v>162.9899639427461</v>
      </c>
      <c r="H19">
        <v>140.91517563025641</v>
      </c>
      <c r="I19">
        <v>154.1099803327607</v>
      </c>
      <c r="J19">
        <v>149.50699125976709</v>
      </c>
      <c r="K19">
        <v>143.0665727119025</v>
      </c>
      <c r="L19">
        <v>131.988046671425</v>
      </c>
      <c r="M19">
        <v>120.46862378988401</v>
      </c>
      <c r="N19">
        <v>108.5794934176083</v>
      </c>
      <c r="O19">
        <v>96.301179582961424</v>
      </c>
      <c r="P19">
        <v>83.640767616857161</v>
      </c>
      <c r="Q19">
        <v>71.043699632639289</v>
      </c>
      <c r="R19">
        <v>58.446618764831037</v>
      </c>
      <c r="S19">
        <v>32.891570080618678</v>
      </c>
      <c r="T19">
        <v>18.13162310404979</v>
      </c>
      <c r="U19">
        <v>11.096558813178509</v>
      </c>
      <c r="V19">
        <v>5.195563577095669</v>
      </c>
      <c r="W19">
        <v>1.7412844907208811</v>
      </c>
      <c r="X19">
        <v>1.57368447961225</v>
      </c>
      <c r="Y19">
        <v>1.4012751799804459</v>
      </c>
      <c r="Z19">
        <v>1.2345026503297909</v>
      </c>
      <c r="AA19">
        <v>1.068194434061428</v>
      </c>
      <c r="AB19">
        <v>1.0235686453021331</v>
      </c>
      <c r="AC19">
        <v>1.005631591128457</v>
      </c>
      <c r="AD19">
        <v>0.98864622321918039</v>
      </c>
      <c r="AE19">
        <v>0.96832420915748363</v>
      </c>
      <c r="AF19">
        <v>0.95337178927220179</v>
      </c>
      <c r="AG19">
        <v>0.48666509452528373</v>
      </c>
    </row>
    <row r="20" spans="1:33" hidden="1" x14ac:dyDescent="0.35">
      <c r="A20" s="225" t="s">
        <v>6062</v>
      </c>
      <c r="B20" s="152" t="s">
        <v>88</v>
      </c>
      <c r="C20">
        <v>33.040290002943372</v>
      </c>
      <c r="D20">
        <v>32.647980444044727</v>
      </c>
      <c r="E20">
        <v>32.36360381063048</v>
      </c>
      <c r="F20">
        <v>32.425254248531537</v>
      </c>
      <c r="G20">
        <v>32.364176069070368</v>
      </c>
      <c r="H20">
        <v>32.301692698681137</v>
      </c>
      <c r="I20">
        <v>32.231069238380087</v>
      </c>
      <c r="J20">
        <v>32.139909604354223</v>
      </c>
      <c r="K20">
        <v>29.136373784488569</v>
      </c>
      <c r="L20">
        <v>26.13484407278067</v>
      </c>
      <c r="M20">
        <v>23.15661819121085</v>
      </c>
      <c r="N20">
        <v>21.89951214636806</v>
      </c>
      <c r="O20">
        <v>20.649246181398581</v>
      </c>
      <c r="P20">
        <v>19.405857986816109</v>
      </c>
      <c r="Q20">
        <v>18.170323931531609</v>
      </c>
      <c r="R20">
        <v>16.941605463266669</v>
      </c>
      <c r="S20">
        <v>16.351034968154298</v>
      </c>
      <c r="T20">
        <v>15.7615780827241</v>
      </c>
      <c r="U20">
        <v>15.179125852765271</v>
      </c>
      <c r="V20">
        <v>14.59292637388503</v>
      </c>
      <c r="W20">
        <v>14.016047702242449</v>
      </c>
      <c r="X20">
        <v>13.52388883253885</v>
      </c>
      <c r="Y20">
        <v>13.032690656681799</v>
      </c>
      <c r="Z20">
        <v>12.541508024836491</v>
      </c>
      <c r="AA20">
        <v>12.05033263245249</v>
      </c>
      <c r="AB20">
        <v>11.554035762379749</v>
      </c>
      <c r="AC20">
        <v>11.16617591744777</v>
      </c>
      <c r="AD20">
        <v>10.789785213641389</v>
      </c>
      <c r="AE20">
        <v>10.39867399826535</v>
      </c>
      <c r="AF20">
        <v>10.014575633665929</v>
      </c>
      <c r="AG20">
        <v>9.5101999999999993</v>
      </c>
    </row>
    <row r="21" spans="1:33" hidden="1" x14ac:dyDescent="0.35">
      <c r="A21" s="225"/>
      <c r="B21" s="152" t="s">
        <v>6720</v>
      </c>
      <c r="C21">
        <v>0</v>
      </c>
      <c r="D21">
        <v>0</v>
      </c>
      <c r="E21">
        <v>0</v>
      </c>
      <c r="F21">
        <v>0</v>
      </c>
      <c r="G21">
        <v>0</v>
      </c>
      <c r="H21">
        <v>0</v>
      </c>
      <c r="I21">
        <v>0</v>
      </c>
      <c r="J21">
        <v>0</v>
      </c>
      <c r="K21">
        <v>0</v>
      </c>
      <c r="L21">
        <v>0</v>
      </c>
      <c r="M21">
        <v>0</v>
      </c>
      <c r="N21">
        <v>0</v>
      </c>
      <c r="O21">
        <v>0</v>
      </c>
      <c r="P21">
        <v>0</v>
      </c>
      <c r="Q21">
        <v>0</v>
      </c>
      <c r="R21">
        <v>0</v>
      </c>
      <c r="S21">
        <v>-18.619951607011789</v>
      </c>
      <c r="T21">
        <v>-44.719447758965423</v>
      </c>
      <c r="U21">
        <v>-70.81894391091906</v>
      </c>
      <c r="V21">
        <v>-96.918440062872719</v>
      </c>
      <c r="W21">
        <v>-123.01793621482631</v>
      </c>
      <c r="X21">
        <v>-113.81019202300141</v>
      </c>
      <c r="Y21">
        <v>-104.9660103984184</v>
      </c>
      <c r="Z21">
        <v>-96.831822253650145</v>
      </c>
      <c r="AA21">
        <v>-89.157806508110355</v>
      </c>
      <c r="AB21">
        <v>-82.18856989786515</v>
      </c>
      <c r="AC21">
        <v>-76.786088057970289</v>
      </c>
      <c r="AD21">
        <v>-71.830998935899757</v>
      </c>
      <c r="AE21">
        <v>-67.425800580035002</v>
      </c>
      <c r="AF21">
        <v>-63.485583011145962</v>
      </c>
      <c r="AG21">
        <v>-59.775273505751599</v>
      </c>
    </row>
    <row r="22" spans="1:33" hidden="1" x14ac:dyDescent="0.35">
      <c r="A22" s="225"/>
      <c r="B22" s="152" t="s">
        <v>331</v>
      </c>
      <c r="C22">
        <v>86.452669300231975</v>
      </c>
      <c r="D22">
        <v>70.021132709157413</v>
      </c>
      <c r="E22">
        <v>63.514807468587811</v>
      </c>
      <c r="F22">
        <v>64.51052353222174</v>
      </c>
      <c r="G22">
        <v>60.210111780429472</v>
      </c>
      <c r="H22">
        <v>57.093799250276483</v>
      </c>
      <c r="I22">
        <v>54.147849874741937</v>
      </c>
      <c r="J22">
        <v>51.219690899893649</v>
      </c>
      <c r="K22">
        <v>48.211395920709357</v>
      </c>
      <c r="L22">
        <v>47.001590443523177</v>
      </c>
      <c r="M22">
        <v>45.781617202062492</v>
      </c>
      <c r="N22">
        <v>42.621897276781397</v>
      </c>
      <c r="O22">
        <v>39.463627732866712</v>
      </c>
      <c r="P22">
        <v>36.311938025584944</v>
      </c>
      <c r="Q22">
        <v>33.171286311233096</v>
      </c>
      <c r="R22">
        <v>30.043800210252549</v>
      </c>
      <c r="S22">
        <v>29.957553986103331</v>
      </c>
      <c r="T22">
        <v>29.876733346237849</v>
      </c>
      <c r="U22">
        <v>29.796741508526161</v>
      </c>
      <c r="V22">
        <v>29.724356647816791</v>
      </c>
      <c r="W22">
        <v>29.65590303625191</v>
      </c>
      <c r="X22">
        <v>29.588747285956021</v>
      </c>
      <c r="Y22">
        <v>29.524473850429391</v>
      </c>
      <c r="Z22">
        <v>29.46893870488336</v>
      </c>
      <c r="AA22">
        <v>29.41424891895722</v>
      </c>
      <c r="AB22">
        <v>29.367209954118049</v>
      </c>
      <c r="AC22">
        <v>29.320422881946211</v>
      </c>
      <c r="AD22">
        <v>29.252386054548129</v>
      </c>
      <c r="AE22">
        <v>29.211503310272299</v>
      </c>
      <c r="AF22">
        <v>29.183098694634651</v>
      </c>
      <c r="AG22">
        <v>29.167533166352509</v>
      </c>
    </row>
    <row r="23" spans="1:33" hidden="1" x14ac:dyDescent="0.35">
      <c r="A23" s="225"/>
      <c r="B23" s="152" t="s">
        <v>1171</v>
      </c>
      <c r="C23">
        <v>20.25</v>
      </c>
      <c r="D23">
        <v>20.25</v>
      </c>
      <c r="E23">
        <v>20.25</v>
      </c>
      <c r="F23">
        <v>20.25</v>
      </c>
      <c r="G23">
        <v>20.25</v>
      </c>
      <c r="H23">
        <v>20.25</v>
      </c>
      <c r="I23">
        <v>20.25</v>
      </c>
      <c r="J23">
        <v>20.25</v>
      </c>
      <c r="K23">
        <v>18.36000000000001</v>
      </c>
      <c r="L23">
        <v>16.47</v>
      </c>
      <c r="M23">
        <v>14.58</v>
      </c>
      <c r="N23">
        <v>13.6485</v>
      </c>
      <c r="O23">
        <v>12.717000000000001</v>
      </c>
      <c r="P23">
        <v>11.785500000000001</v>
      </c>
      <c r="Q23">
        <v>10.853999999999999</v>
      </c>
      <c r="R23">
        <v>9.9224999999999994</v>
      </c>
      <c r="S23">
        <v>9.8010000000000002</v>
      </c>
      <c r="T23">
        <v>9.6795000000000009</v>
      </c>
      <c r="U23">
        <v>9.5579999999999998</v>
      </c>
      <c r="V23">
        <v>9.4365000000000006</v>
      </c>
      <c r="W23">
        <v>9.3149999999999995</v>
      </c>
      <c r="X23">
        <v>8.7074999999999996</v>
      </c>
      <c r="Y23">
        <v>8.1</v>
      </c>
      <c r="Z23">
        <v>7.4924999999999997</v>
      </c>
      <c r="AA23">
        <v>6.8849999999999998</v>
      </c>
      <c r="AB23">
        <v>6.2774999999999999</v>
      </c>
      <c r="AC23">
        <v>5.8320000000000034</v>
      </c>
      <c r="AD23">
        <v>5.3864999999999998</v>
      </c>
      <c r="AE23">
        <v>4.9409999999999998</v>
      </c>
      <c r="AF23">
        <v>4.4954999999999998</v>
      </c>
      <c r="AG23">
        <v>4.05</v>
      </c>
    </row>
    <row r="24" spans="1:33" hidden="1" x14ac:dyDescent="0.35">
      <c r="A24" s="225"/>
      <c r="B24" s="152" t="s">
        <v>79</v>
      </c>
      <c r="C24">
        <v>82.626219044385991</v>
      </c>
      <c r="D24">
        <v>80.806332601296162</v>
      </c>
      <c r="E24">
        <v>80.965271654196513</v>
      </c>
      <c r="F24">
        <v>80.202131340943382</v>
      </c>
      <c r="G24">
        <v>80.653523114155547</v>
      </c>
      <c r="H24">
        <v>74.680091359621514</v>
      </c>
      <c r="I24">
        <v>73.285302274674109</v>
      </c>
      <c r="J24">
        <v>69.984347866174204</v>
      </c>
      <c r="K24">
        <v>67.964549248085177</v>
      </c>
      <c r="L24">
        <v>62.978693310335771</v>
      </c>
      <c r="M24">
        <v>58.363743459239799</v>
      </c>
      <c r="N24">
        <v>53.96282475970218</v>
      </c>
      <c r="O24">
        <v>49.872457679792397</v>
      </c>
      <c r="P24">
        <v>45.496619756256273</v>
      </c>
      <c r="Q24">
        <v>41.388068233882727</v>
      </c>
      <c r="R24">
        <v>37.492245860585953</v>
      </c>
      <c r="S24">
        <v>34.733106019984653</v>
      </c>
      <c r="T24">
        <v>31.866472154666571</v>
      </c>
      <c r="U24">
        <v>29.247060733479099</v>
      </c>
      <c r="V24">
        <v>26.500621047685151</v>
      </c>
      <c r="W24">
        <v>23.910968738407721</v>
      </c>
      <c r="X24">
        <v>22.900545406014071</v>
      </c>
      <c r="Y24">
        <v>21.834785018602251</v>
      </c>
      <c r="Z24">
        <v>20.88520300545725</v>
      </c>
      <c r="AA24">
        <v>19.964648371308549</v>
      </c>
      <c r="AB24">
        <v>19.052824856775381</v>
      </c>
      <c r="AC24">
        <v>18.3559676735848</v>
      </c>
      <c r="AD24">
        <v>17.64931756164108</v>
      </c>
      <c r="AE24">
        <v>17.082614949924992</v>
      </c>
      <c r="AF24">
        <v>16.583699677354531</v>
      </c>
      <c r="AG24">
        <v>16.13935368805295</v>
      </c>
    </row>
    <row r="25" spans="1:33" hidden="1" x14ac:dyDescent="0.35">
      <c r="A25" s="225"/>
      <c r="B25" s="152" t="s">
        <v>1172</v>
      </c>
      <c r="C25">
        <v>9.8800000000000008</v>
      </c>
      <c r="D25">
        <v>9.8800000000000008</v>
      </c>
      <c r="E25">
        <v>9.8800000000000008</v>
      </c>
      <c r="F25">
        <v>9.8800000000000008</v>
      </c>
      <c r="G25">
        <v>9.8800000000000008</v>
      </c>
      <c r="H25">
        <v>9.8800000000000008</v>
      </c>
      <c r="I25">
        <v>9.8800000000000008</v>
      </c>
      <c r="J25">
        <v>9.8800000000000008</v>
      </c>
      <c r="K25">
        <v>9.8134333333333359</v>
      </c>
      <c r="L25">
        <v>9.7468666666666657</v>
      </c>
      <c r="M25">
        <v>9.6803000000000008</v>
      </c>
      <c r="N25">
        <v>9.5823400000000003</v>
      </c>
      <c r="O25">
        <v>9.484379999999998</v>
      </c>
      <c r="P25">
        <v>9.3864199999999993</v>
      </c>
      <c r="Q25">
        <v>9.2884600000000006</v>
      </c>
      <c r="R25">
        <v>9.1905000000000001</v>
      </c>
      <c r="S25">
        <v>9.0937999999999981</v>
      </c>
      <c r="T25">
        <v>8.9970999999999997</v>
      </c>
      <c r="U25">
        <v>8.9003999999999994</v>
      </c>
      <c r="V25">
        <v>8.8036999999999992</v>
      </c>
      <c r="W25">
        <v>8.7070000000000007</v>
      </c>
      <c r="X25">
        <v>8.6296400000000002</v>
      </c>
      <c r="Y25">
        <v>8.5522799999999997</v>
      </c>
      <c r="Z25">
        <v>8.4749200000000009</v>
      </c>
      <c r="AA25">
        <v>8.3975600000000004</v>
      </c>
      <c r="AB25">
        <v>8.3201999999999998</v>
      </c>
      <c r="AC25">
        <v>8.2428400000000011</v>
      </c>
      <c r="AD25">
        <v>8.1654800000000005</v>
      </c>
      <c r="AE25">
        <v>8.0881200000000018</v>
      </c>
      <c r="AF25">
        <v>8.0107600000000012</v>
      </c>
      <c r="AG25">
        <v>7.9333999999999989</v>
      </c>
    </row>
    <row r="26" spans="1:33" hidden="1" x14ac:dyDescent="0.35">
      <c r="A26" s="225"/>
      <c r="B26" s="152" t="s">
        <v>1173</v>
      </c>
      <c r="C26">
        <v>36.194258088345848</v>
      </c>
      <c r="D26">
        <v>35.980127347605418</v>
      </c>
      <c r="E26">
        <v>35.728902600742643</v>
      </c>
      <c r="F26">
        <v>35.558430549328477</v>
      </c>
      <c r="G26">
        <v>35.244607015843698</v>
      </c>
      <c r="H26">
        <v>35.099661860212869</v>
      </c>
      <c r="I26">
        <v>33.857872243072691</v>
      </c>
      <c r="J26">
        <v>32.91678411630209</v>
      </c>
      <c r="K26">
        <v>32.798053903321147</v>
      </c>
      <c r="L26">
        <v>32.346091911288219</v>
      </c>
      <c r="M26">
        <v>32.075137655255979</v>
      </c>
      <c r="N26">
        <v>31.001495853926659</v>
      </c>
      <c r="O26">
        <v>30.1429617592492</v>
      </c>
      <c r="P26">
        <v>28.54872634597956</v>
      </c>
      <c r="Q26">
        <v>26.962200576505591</v>
      </c>
      <c r="R26">
        <v>25.155626729899989</v>
      </c>
      <c r="S26">
        <v>23.30663837908677</v>
      </c>
      <c r="T26">
        <v>21.71679036027216</v>
      </c>
      <c r="U26">
        <v>20.149375409601241</v>
      </c>
      <c r="V26">
        <v>18.627951779118021</v>
      </c>
      <c r="W26">
        <v>14.998823477213531</v>
      </c>
      <c r="X26">
        <v>13.4957737900708</v>
      </c>
      <c r="Y26">
        <v>11.99734898126634</v>
      </c>
      <c r="Z26">
        <v>10.588532007489601</v>
      </c>
      <c r="AA26">
        <v>9.1332782978579541</v>
      </c>
      <c r="AB26">
        <v>7.881767255263437</v>
      </c>
      <c r="AC26">
        <v>6.8474826526849828</v>
      </c>
      <c r="AD26">
        <v>5.8343519689717596</v>
      </c>
      <c r="AE26">
        <v>4.9728261219002814</v>
      </c>
      <c r="AF26">
        <v>4.0409824719155463</v>
      </c>
      <c r="AG26">
        <v>3.3606534985912222</v>
      </c>
    </row>
    <row r="27" spans="1:33" hidden="1" x14ac:dyDescent="0.35">
      <c r="A27" s="225"/>
      <c r="B27" s="152" t="s">
        <v>1174</v>
      </c>
      <c r="C27">
        <v>172.0766002523782</v>
      </c>
      <c r="D27">
        <v>172.71935284062769</v>
      </c>
      <c r="E27">
        <v>171.6841545234679</v>
      </c>
      <c r="F27">
        <v>167.52035524817151</v>
      </c>
      <c r="G27">
        <v>163.01769926462561</v>
      </c>
      <c r="H27">
        <v>140.9464604734176</v>
      </c>
      <c r="I27">
        <v>154.16243858973371</v>
      </c>
      <c r="J27">
        <v>149.5702799277116</v>
      </c>
      <c r="K27">
        <v>143.45660368757609</v>
      </c>
      <c r="L27">
        <v>134.2049116355287</v>
      </c>
      <c r="M27">
        <v>124.5277737671919</v>
      </c>
      <c r="N27">
        <v>114.637719036625</v>
      </c>
      <c r="O27">
        <v>104.5524589027479</v>
      </c>
      <c r="P27">
        <v>94.137366329987046</v>
      </c>
      <c r="Q27">
        <v>83.536117221338898</v>
      </c>
      <c r="R27">
        <v>72.724177191053002</v>
      </c>
      <c r="S27">
        <v>65.303457409367269</v>
      </c>
      <c r="T27">
        <v>58.064325405969669</v>
      </c>
      <c r="U27">
        <v>50.903875383518127</v>
      </c>
      <c r="V27">
        <v>44.078648049111052</v>
      </c>
      <c r="W27">
        <v>37.414193260710768</v>
      </c>
      <c r="X27">
        <v>31.96409670842165</v>
      </c>
      <c r="Y27">
        <v>26.924431891438669</v>
      </c>
      <c r="Z27">
        <v>22.380220510983449</v>
      </c>
      <c r="AA27">
        <v>18.312738287534149</v>
      </c>
      <c r="AB27">
        <v>14.73503206932854</v>
      </c>
      <c r="AC27">
        <v>12.021198932306509</v>
      </c>
      <c r="AD27">
        <v>9.7531781370974286</v>
      </c>
      <c r="AE27">
        <v>7.7310621996720839</v>
      </c>
      <c r="AF27">
        <v>6.1569665335753179</v>
      </c>
      <c r="AG27">
        <v>4.6141331527549374</v>
      </c>
    </row>
    <row r="28" spans="1:33" hidden="1" x14ac:dyDescent="0.35">
      <c r="A28" s="225" t="s">
        <v>4895</v>
      </c>
      <c r="B28" s="152" t="s">
        <v>88</v>
      </c>
      <c r="C28">
        <v>33.039235924584148</v>
      </c>
      <c r="D28">
        <v>32.6460438565625</v>
      </c>
      <c r="E28">
        <v>32.361173600904358</v>
      </c>
      <c r="F28">
        <v>32.423407760532683</v>
      </c>
      <c r="G28">
        <v>32.362911986744862</v>
      </c>
      <c r="H28">
        <v>32.300939975379613</v>
      </c>
      <c r="I28">
        <v>32.231119664834068</v>
      </c>
      <c r="J28">
        <v>32.140731077928017</v>
      </c>
      <c r="K28">
        <v>29.656818379339992</v>
      </c>
      <c r="L28">
        <v>27.173716046631089</v>
      </c>
      <c r="M28">
        <v>24.713011044718879</v>
      </c>
      <c r="N28">
        <v>23.645242916700859</v>
      </c>
      <c r="O28">
        <v>22.583448476601252</v>
      </c>
      <c r="P28">
        <v>21.52707504663768</v>
      </c>
      <c r="Q28">
        <v>20.477518904479449</v>
      </c>
      <c r="R28">
        <v>19.43816711262361</v>
      </c>
      <c r="S28">
        <v>19.07070903988377</v>
      </c>
      <c r="T28">
        <v>18.711470811464402</v>
      </c>
      <c r="U28">
        <v>18.35587548757891</v>
      </c>
      <c r="V28">
        <v>18.002616923482449</v>
      </c>
      <c r="W28">
        <v>17.651019494106389</v>
      </c>
      <c r="X28">
        <v>17.303727228709128</v>
      </c>
      <c r="Y28">
        <v>16.95785924662713</v>
      </c>
      <c r="Z28">
        <v>16.61077466024382</v>
      </c>
      <c r="AA28">
        <v>16.266365571482019</v>
      </c>
      <c r="AB28">
        <v>15.924491304683739</v>
      </c>
      <c r="AC28">
        <v>15.648452229127569</v>
      </c>
      <c r="AD28">
        <v>15.356023575059769</v>
      </c>
      <c r="AE28">
        <v>15.078791527028811</v>
      </c>
      <c r="AF28">
        <v>14.803413529904221</v>
      </c>
      <c r="AG28">
        <v>14.4184</v>
      </c>
    </row>
    <row r="29" spans="1:33" hidden="1" x14ac:dyDescent="0.35">
      <c r="A29" s="225"/>
      <c r="B29" s="152" t="s">
        <v>6720</v>
      </c>
      <c r="C29">
        <v>0</v>
      </c>
      <c r="D29">
        <v>0</v>
      </c>
      <c r="E29">
        <v>0</v>
      </c>
      <c r="F29">
        <v>0</v>
      </c>
      <c r="G29">
        <v>0</v>
      </c>
      <c r="H29">
        <v>0</v>
      </c>
      <c r="I29">
        <v>0</v>
      </c>
      <c r="J29">
        <v>0</v>
      </c>
      <c r="K29">
        <v>0</v>
      </c>
      <c r="L29">
        <v>0</v>
      </c>
      <c r="M29">
        <v>0</v>
      </c>
      <c r="N29">
        <v>0</v>
      </c>
      <c r="O29">
        <v>0</v>
      </c>
      <c r="P29">
        <v>0</v>
      </c>
      <c r="Q29">
        <v>0</v>
      </c>
      <c r="R29">
        <v>0</v>
      </c>
      <c r="S29">
        <v>0</v>
      </c>
      <c r="T29">
        <v>0</v>
      </c>
      <c r="U29">
        <v>-3.9099813985555021</v>
      </c>
      <c r="V29">
        <v>-10.213308531407341</v>
      </c>
      <c r="W29">
        <v>-16.516635664259169</v>
      </c>
      <c r="X29">
        <v>-22.81996279711101</v>
      </c>
      <c r="Y29">
        <v>-29.123289929962841</v>
      </c>
      <c r="Z29">
        <v>-35.426617062814671</v>
      </c>
      <c r="AA29">
        <v>-41.729944195666512</v>
      </c>
      <c r="AB29">
        <v>-48.033271328518353</v>
      </c>
      <c r="AC29">
        <v>-54.336598461370173</v>
      </c>
      <c r="AD29">
        <v>-60.639925594222007</v>
      </c>
      <c r="AE29">
        <v>-66.94325272707384</v>
      </c>
      <c r="AF29">
        <v>-73.246579859925674</v>
      </c>
      <c r="AG29">
        <v>-79.549906992777522</v>
      </c>
    </row>
    <row r="30" spans="1:33" hidden="1" x14ac:dyDescent="0.35">
      <c r="A30" s="225"/>
      <c r="B30" s="152" t="s">
        <v>331</v>
      </c>
      <c r="C30">
        <v>86.452669300231975</v>
      </c>
      <c r="D30">
        <v>70.021132709157413</v>
      </c>
      <c r="E30">
        <v>63.514807468587811</v>
      </c>
      <c r="F30">
        <v>64.51052353222174</v>
      </c>
      <c r="G30">
        <v>60.210111780429472</v>
      </c>
      <c r="H30">
        <v>57.186699532906182</v>
      </c>
      <c r="I30">
        <v>54.333624331989817</v>
      </c>
      <c r="J30">
        <v>51.498407054200399</v>
      </c>
      <c r="K30">
        <v>48.598115982108212</v>
      </c>
      <c r="L30">
        <v>49.800405147812207</v>
      </c>
      <c r="M30">
        <v>50.994444092801963</v>
      </c>
      <c r="N30">
        <v>48.506226991554307</v>
      </c>
      <c r="O30">
        <v>46.014091166347882</v>
      </c>
      <c r="P30">
        <v>43.525563896968009</v>
      </c>
      <c r="Q30">
        <v>41.021877892207492</v>
      </c>
      <c r="R30">
        <v>38.511596482104572</v>
      </c>
      <c r="S30">
        <v>38.407251504381243</v>
      </c>
      <c r="T30">
        <v>38.304839627039861</v>
      </c>
      <c r="U30">
        <v>38.202319069448222</v>
      </c>
      <c r="V30">
        <v>38.104406811973831</v>
      </c>
      <c r="W30">
        <v>38.008332232216233</v>
      </c>
      <c r="X30">
        <v>37.325866740003462</v>
      </c>
      <c r="Y30">
        <v>36.641601357952638</v>
      </c>
      <c r="Z30">
        <v>35.962354061276507</v>
      </c>
      <c r="AA30">
        <v>35.281309374473892</v>
      </c>
      <c r="AB30">
        <v>34.606028174284283</v>
      </c>
      <c r="AC30">
        <v>33.946507380620403</v>
      </c>
      <c r="AD30">
        <v>33.294061707028192</v>
      </c>
      <c r="AE30">
        <v>32.652694461908823</v>
      </c>
      <c r="AF30">
        <v>32.022796118656053</v>
      </c>
      <c r="AG30">
        <v>31.397314369683631</v>
      </c>
    </row>
    <row r="31" spans="1:33" hidden="1" x14ac:dyDescent="0.35">
      <c r="A31" s="225"/>
      <c r="B31" s="152" t="s">
        <v>1171</v>
      </c>
      <c r="C31">
        <v>20.25</v>
      </c>
      <c r="D31">
        <v>20.25</v>
      </c>
      <c r="E31">
        <v>20.25</v>
      </c>
      <c r="F31">
        <v>20.25</v>
      </c>
      <c r="G31">
        <v>20.25</v>
      </c>
      <c r="H31">
        <v>20.25</v>
      </c>
      <c r="I31">
        <v>20.25</v>
      </c>
      <c r="J31">
        <v>20.25</v>
      </c>
      <c r="K31">
        <v>18.5625</v>
      </c>
      <c r="L31">
        <v>16.875</v>
      </c>
      <c r="M31">
        <v>15.1875</v>
      </c>
      <c r="N31">
        <v>14.134499999999999</v>
      </c>
      <c r="O31">
        <v>13.0815</v>
      </c>
      <c r="P31">
        <v>12.028499999999999</v>
      </c>
      <c r="Q31">
        <v>10.9755</v>
      </c>
      <c r="R31">
        <v>9.9224999999999994</v>
      </c>
      <c r="S31">
        <v>9.9224999999999994</v>
      </c>
      <c r="T31">
        <v>9.9224999999999994</v>
      </c>
      <c r="U31">
        <v>9.9224999999999994</v>
      </c>
      <c r="V31">
        <v>9.9224999999999994</v>
      </c>
      <c r="W31">
        <v>9.9224999999999994</v>
      </c>
      <c r="X31">
        <v>9.9224999999999994</v>
      </c>
      <c r="Y31">
        <v>9.9224999999999994</v>
      </c>
      <c r="Z31">
        <v>9.9224999999999994</v>
      </c>
      <c r="AA31">
        <v>9.9224999999999994</v>
      </c>
      <c r="AB31">
        <v>9.9224999999999994</v>
      </c>
      <c r="AC31">
        <v>9.8010000000000002</v>
      </c>
      <c r="AD31">
        <v>9.6795000000000009</v>
      </c>
      <c r="AE31">
        <v>9.5579999999999998</v>
      </c>
      <c r="AF31">
        <v>9.4365000000000006</v>
      </c>
      <c r="AG31">
        <v>9.3149999999999995</v>
      </c>
    </row>
    <row r="32" spans="1:33" hidden="1" x14ac:dyDescent="0.35">
      <c r="A32" s="225"/>
      <c r="B32" s="152" t="s">
        <v>79</v>
      </c>
      <c r="C32">
        <v>82.453716574696799</v>
      </c>
      <c r="D32">
        <v>80.645305815894019</v>
      </c>
      <c r="E32">
        <v>80.822045271572946</v>
      </c>
      <c r="F32">
        <v>80.07575969324634</v>
      </c>
      <c r="G32">
        <v>80.552581980338317</v>
      </c>
      <c r="H32">
        <v>74.61716836838869</v>
      </c>
      <c r="I32">
        <v>73.244401509263668</v>
      </c>
      <c r="J32">
        <v>69.968867886646478</v>
      </c>
      <c r="K32">
        <v>68.085517697044068</v>
      </c>
      <c r="L32">
        <v>63.695294236487008</v>
      </c>
      <c r="M32">
        <v>59.797804668762467</v>
      </c>
      <c r="N32">
        <v>55.878300552879423</v>
      </c>
      <c r="O32">
        <v>52.248556524290713</v>
      </c>
      <c r="P32">
        <v>48.322474794684638</v>
      </c>
      <c r="Q32">
        <v>44.654253848013248</v>
      </c>
      <c r="R32">
        <v>41.177810312670772</v>
      </c>
      <c r="S32">
        <v>39.422906486494362</v>
      </c>
      <c r="T32">
        <v>37.507855122474851</v>
      </c>
      <c r="U32">
        <v>35.872438608317722</v>
      </c>
      <c r="V32">
        <v>34.026998235461058</v>
      </c>
      <c r="W32">
        <v>32.218201390737143</v>
      </c>
      <c r="X32">
        <v>30.7050220999514</v>
      </c>
      <c r="Y32">
        <v>29.102975454210451</v>
      </c>
      <c r="Z32">
        <v>27.615180890957539</v>
      </c>
      <c r="AA32">
        <v>26.181788483502221</v>
      </c>
      <c r="AB32">
        <v>24.726634902718029</v>
      </c>
      <c r="AC32">
        <v>23.486479175990489</v>
      </c>
      <c r="AD32">
        <v>22.382438239000731</v>
      </c>
      <c r="AE32">
        <v>21.339984897803749</v>
      </c>
      <c r="AF32">
        <v>20.290487785717762</v>
      </c>
      <c r="AG32">
        <v>18.02859368769046</v>
      </c>
    </row>
    <row r="33" spans="1:33" hidden="1" x14ac:dyDescent="0.35">
      <c r="A33" s="225"/>
      <c r="B33" s="152" t="s">
        <v>1172</v>
      </c>
      <c r="C33">
        <v>9.8800000000000008</v>
      </c>
      <c r="D33">
        <v>9.8800000000000008</v>
      </c>
      <c r="E33">
        <v>9.8800000000000008</v>
      </c>
      <c r="F33">
        <v>9.8800000000000008</v>
      </c>
      <c r="G33">
        <v>9.8800000000000008</v>
      </c>
      <c r="H33">
        <v>9.8800000000000008</v>
      </c>
      <c r="I33">
        <v>9.8800000000000008</v>
      </c>
      <c r="J33">
        <v>9.8800000000000008</v>
      </c>
      <c r="K33">
        <v>9.8134333333333359</v>
      </c>
      <c r="L33">
        <v>9.7468666666666657</v>
      </c>
      <c r="M33">
        <v>9.6803000000000008</v>
      </c>
      <c r="N33">
        <v>9.5823400000000003</v>
      </c>
      <c r="O33">
        <v>9.484379999999998</v>
      </c>
      <c r="P33">
        <v>9.3864199999999993</v>
      </c>
      <c r="Q33">
        <v>9.2884600000000006</v>
      </c>
      <c r="R33">
        <v>9.1905000000000001</v>
      </c>
      <c r="S33">
        <v>9.0937999999999981</v>
      </c>
      <c r="T33">
        <v>8.9970999999999997</v>
      </c>
      <c r="U33">
        <v>8.9003999999999994</v>
      </c>
      <c r="V33">
        <v>8.8036999999999992</v>
      </c>
      <c r="W33">
        <v>8.7070000000000007</v>
      </c>
      <c r="X33">
        <v>8.6296400000000002</v>
      </c>
      <c r="Y33">
        <v>8.5522799999999997</v>
      </c>
      <c r="Z33">
        <v>8.4749200000000009</v>
      </c>
      <c r="AA33">
        <v>8.3975600000000004</v>
      </c>
      <c r="AB33">
        <v>8.3201999999999998</v>
      </c>
      <c r="AC33">
        <v>8.2428400000000011</v>
      </c>
      <c r="AD33">
        <v>8.1654800000000005</v>
      </c>
      <c r="AE33">
        <v>8.0881200000000018</v>
      </c>
      <c r="AF33">
        <v>8.0107600000000012</v>
      </c>
      <c r="AG33">
        <v>7.9333999999999989</v>
      </c>
    </row>
    <row r="34" spans="1:33" hidden="1" x14ac:dyDescent="0.35">
      <c r="A34" s="225"/>
      <c r="B34" s="152" t="s">
        <v>1173</v>
      </c>
      <c r="C34">
        <v>36.069402739266067</v>
      </c>
      <c r="D34">
        <v>35.866255552751603</v>
      </c>
      <c r="E34">
        <v>35.624946835373471</v>
      </c>
      <c r="F34">
        <v>35.470517284905441</v>
      </c>
      <c r="G34">
        <v>35.174761728907413</v>
      </c>
      <c r="H34">
        <v>35.051062248854393</v>
      </c>
      <c r="I34">
        <v>33.861983605317498</v>
      </c>
      <c r="J34">
        <v>32.949407658427077</v>
      </c>
      <c r="K34">
        <v>32.891410198128597</v>
      </c>
      <c r="L34">
        <v>32.461765373416164</v>
      </c>
      <c r="M34">
        <v>32.247419217960179</v>
      </c>
      <c r="N34">
        <v>31.184403447714701</v>
      </c>
      <c r="O34">
        <v>30.364457296802922</v>
      </c>
      <c r="P34">
        <v>28.787311346278621</v>
      </c>
      <c r="Q34">
        <v>27.237686579198151</v>
      </c>
      <c r="R34">
        <v>25.446899251021701</v>
      </c>
      <c r="S34">
        <v>23.49727532216076</v>
      </c>
      <c r="T34">
        <v>21.79121697405748</v>
      </c>
      <c r="U34">
        <v>20.08985775064075</v>
      </c>
      <c r="V34">
        <v>18.47861524574461</v>
      </c>
      <c r="W34">
        <v>16.892234784844629</v>
      </c>
      <c r="X34">
        <v>15.32581661706101</v>
      </c>
      <c r="Y34">
        <v>13.71414838076498</v>
      </c>
      <c r="Z34">
        <v>12.251619640761939</v>
      </c>
      <c r="AA34">
        <v>10.72624158320993</v>
      </c>
      <c r="AB34">
        <v>9.4018836333915718</v>
      </c>
      <c r="AC34">
        <v>8.6175088661389125</v>
      </c>
      <c r="AD34">
        <v>7.8835992514579942</v>
      </c>
      <c r="AE34">
        <v>7.2730337239428184</v>
      </c>
      <c r="AF34">
        <v>6.6501976862338674</v>
      </c>
      <c r="AG34">
        <v>3.565417441644918</v>
      </c>
    </row>
    <row r="35" spans="1:33" hidden="1" x14ac:dyDescent="0.35">
      <c r="A35" s="225"/>
      <c r="B35" s="152" t="s">
        <v>1174</v>
      </c>
      <c r="C35">
        <v>172.07012576940409</v>
      </c>
      <c r="D35">
        <v>172.70914168574919</v>
      </c>
      <c r="E35">
        <v>171.67520567597029</v>
      </c>
      <c r="F35">
        <v>167.49261846860969</v>
      </c>
      <c r="G35">
        <v>162.9899639427461</v>
      </c>
      <c r="H35">
        <v>140.9152017769847</v>
      </c>
      <c r="I35">
        <v>154.12675163345889</v>
      </c>
      <c r="J35">
        <v>149.5353271061299</v>
      </c>
      <c r="K35">
        <v>143.97915389115681</v>
      </c>
      <c r="L35">
        <v>136.12222999168691</v>
      </c>
      <c r="M35">
        <v>128.14351718131161</v>
      </c>
      <c r="N35">
        <v>119.9528634094235</v>
      </c>
      <c r="O35">
        <v>111.6055349253846</v>
      </c>
      <c r="P35">
        <v>103.1903932900056</v>
      </c>
      <c r="Q35">
        <v>94.594264622177946</v>
      </c>
      <c r="R35">
        <v>85.782913538553686</v>
      </c>
      <c r="S35">
        <v>80.099906376174047</v>
      </c>
      <c r="T35">
        <v>74.453663010175759</v>
      </c>
      <c r="U35">
        <v>68.608891429525187</v>
      </c>
      <c r="V35">
        <v>62.649507148076971</v>
      </c>
      <c r="W35">
        <v>56.380152248922357</v>
      </c>
      <c r="X35">
        <v>50.579031603412588</v>
      </c>
      <c r="Y35">
        <v>45.037698910014889</v>
      </c>
      <c r="Z35">
        <v>39.84510998139821</v>
      </c>
      <c r="AA35">
        <v>34.933957630124823</v>
      </c>
      <c r="AB35">
        <v>30.27191105768631</v>
      </c>
      <c r="AC35">
        <v>25.437537252880471</v>
      </c>
      <c r="AD35">
        <v>21.033187790565801</v>
      </c>
      <c r="AE35">
        <v>17.059800512540448</v>
      </c>
      <c r="AF35">
        <v>13.49650126753782</v>
      </c>
      <c r="AG35">
        <v>9.89178149375849</v>
      </c>
    </row>
    <row r="36" spans="1:33" hidden="1" x14ac:dyDescent="0.35">
      <c r="A36" s="225" t="s">
        <v>3779</v>
      </c>
      <c r="B36" s="152" t="s">
        <v>88</v>
      </c>
      <c r="C36">
        <v>33.039235924584148</v>
      </c>
      <c r="D36">
        <v>32.6460438565625</v>
      </c>
      <c r="E36">
        <v>32.361173600904358</v>
      </c>
      <c r="F36">
        <v>32.423407760532683</v>
      </c>
      <c r="G36">
        <v>32.362911986744862</v>
      </c>
      <c r="H36">
        <v>32.300939975379613</v>
      </c>
      <c r="I36">
        <v>32.227837936378371</v>
      </c>
      <c r="J36">
        <v>32.134198630263143</v>
      </c>
      <c r="K36">
        <v>29.661572034333549</v>
      </c>
      <c r="L36">
        <v>27.18515350239732</v>
      </c>
      <c r="M36">
        <v>24.741595435960551</v>
      </c>
      <c r="N36">
        <v>23.747255940954339</v>
      </c>
      <c r="O36">
        <v>22.75403728248482</v>
      </c>
      <c r="P36">
        <v>21.761918946077749</v>
      </c>
      <c r="Q36">
        <v>20.761719061245891</v>
      </c>
      <c r="R36">
        <v>19.774503723868371</v>
      </c>
      <c r="S36">
        <v>19.523589057134679</v>
      </c>
      <c r="T36">
        <v>19.277423969434331</v>
      </c>
      <c r="U36">
        <v>19.035200383765702</v>
      </c>
      <c r="V36">
        <v>18.793510070623</v>
      </c>
      <c r="W36">
        <v>18.554508365576421</v>
      </c>
      <c r="X36">
        <v>18.318158541261891</v>
      </c>
      <c r="Y36">
        <v>18.08591826446764</v>
      </c>
      <c r="Z36">
        <v>17.849858343571562</v>
      </c>
      <c r="AA36">
        <v>17.62217337681869</v>
      </c>
      <c r="AB36">
        <v>17.398172828234109</v>
      </c>
      <c r="AC36">
        <v>17.21435698750356</v>
      </c>
      <c r="AD36">
        <v>17.033913460497129</v>
      </c>
      <c r="AE36">
        <v>16.858658834989331</v>
      </c>
      <c r="AF36">
        <v>16.682149992268851</v>
      </c>
      <c r="AG36">
        <v>16.508588341958049</v>
      </c>
    </row>
    <row r="37" spans="1:33" hidden="1" x14ac:dyDescent="0.35">
      <c r="A37" s="225"/>
      <c r="B37" s="152" t="s">
        <v>6720</v>
      </c>
      <c r="C37">
        <v>0</v>
      </c>
      <c r="D37">
        <v>0</v>
      </c>
      <c r="E37">
        <v>0</v>
      </c>
      <c r="F37">
        <v>0</v>
      </c>
      <c r="G37">
        <v>0</v>
      </c>
      <c r="H37">
        <v>0</v>
      </c>
      <c r="I37">
        <v>0</v>
      </c>
      <c r="J37">
        <v>0</v>
      </c>
      <c r="K37">
        <v>0</v>
      </c>
      <c r="L37">
        <v>0</v>
      </c>
      <c r="M37">
        <v>0</v>
      </c>
      <c r="N37">
        <v>0</v>
      </c>
      <c r="O37">
        <v>0</v>
      </c>
      <c r="P37">
        <v>0</v>
      </c>
      <c r="Q37">
        <v>0</v>
      </c>
      <c r="R37">
        <v>0</v>
      </c>
      <c r="S37">
        <v>0</v>
      </c>
      <c r="T37">
        <v>-0.26300971761167519</v>
      </c>
      <c r="U37">
        <v>-7.8945145764175138</v>
      </c>
      <c r="V37">
        <v>-15.52601943522335</v>
      </c>
      <c r="W37">
        <v>-23.157524294029191</v>
      </c>
      <c r="X37">
        <v>-30.789029152835031</v>
      </c>
      <c r="Y37">
        <v>-38.420534011640861</v>
      </c>
      <c r="Z37">
        <v>-46.052038870446701</v>
      </c>
      <c r="AA37">
        <v>-53.683543729252527</v>
      </c>
      <c r="AB37">
        <v>-61.315048588058367</v>
      </c>
      <c r="AC37">
        <v>-68.946553446864215</v>
      </c>
      <c r="AD37">
        <v>-76.578058305670055</v>
      </c>
      <c r="AE37">
        <v>-84.20956316447591</v>
      </c>
      <c r="AF37">
        <v>-91.841068023281721</v>
      </c>
      <c r="AG37">
        <v>-99.472572882087562</v>
      </c>
    </row>
    <row r="38" spans="1:33" hidden="1" x14ac:dyDescent="0.35">
      <c r="A38" s="225"/>
      <c r="B38" s="152" t="s">
        <v>331</v>
      </c>
      <c r="C38">
        <v>86.452669300231975</v>
      </c>
      <c r="D38">
        <v>70.021132709157413</v>
      </c>
      <c r="E38">
        <v>63.514807468587811</v>
      </c>
      <c r="F38">
        <v>64.51052353222174</v>
      </c>
      <c r="G38">
        <v>60.210111780429472</v>
      </c>
      <c r="H38">
        <v>57.177783798226649</v>
      </c>
      <c r="I38">
        <v>54.315795368243123</v>
      </c>
      <c r="J38">
        <v>51.471658381189258</v>
      </c>
      <c r="K38">
        <v>48.571173088105468</v>
      </c>
      <c r="L38">
        <v>49.571009828632832</v>
      </c>
      <c r="M38">
        <v>50.563923068812933</v>
      </c>
      <c r="N38">
        <v>48.238185963825522</v>
      </c>
      <c r="O38">
        <v>45.907698042287848</v>
      </c>
      <c r="P38">
        <v>43.580189443773577</v>
      </c>
      <c r="Q38">
        <v>41.095919818979922</v>
      </c>
      <c r="R38">
        <v>38.612213673021976</v>
      </c>
      <c r="S38">
        <v>38.546960194068703</v>
      </c>
      <c r="T38">
        <v>38.480741316468439</v>
      </c>
      <c r="U38">
        <v>38.412057028319772</v>
      </c>
      <c r="V38">
        <v>38.345577975490343</v>
      </c>
      <c r="W38">
        <v>38.279909216670767</v>
      </c>
      <c r="X38">
        <v>37.424456607490413</v>
      </c>
      <c r="Y38">
        <v>36.567444853976212</v>
      </c>
      <c r="Z38">
        <v>35.713670587464598</v>
      </c>
      <c r="AA38">
        <v>34.86170955832123</v>
      </c>
      <c r="AB38">
        <v>34.013423491180063</v>
      </c>
      <c r="AC38">
        <v>33.17199227495805</v>
      </c>
      <c r="AD38">
        <v>32.331026628142297</v>
      </c>
      <c r="AE38">
        <v>31.494283832299811</v>
      </c>
      <c r="AF38">
        <v>30.66322827371652</v>
      </c>
      <c r="AG38">
        <v>29.83371678299676</v>
      </c>
    </row>
    <row r="39" spans="1:33" hidden="1" x14ac:dyDescent="0.35">
      <c r="A39" s="225"/>
      <c r="B39" s="152" t="s">
        <v>1171</v>
      </c>
      <c r="C39">
        <v>20.25</v>
      </c>
      <c r="D39">
        <v>20.25</v>
      </c>
      <c r="E39">
        <v>20.25</v>
      </c>
      <c r="F39">
        <v>20.25</v>
      </c>
      <c r="G39">
        <v>20.25</v>
      </c>
      <c r="H39">
        <v>20.25</v>
      </c>
      <c r="I39">
        <v>20.25</v>
      </c>
      <c r="J39">
        <v>20.25</v>
      </c>
      <c r="K39">
        <v>18.5625</v>
      </c>
      <c r="L39">
        <v>16.875</v>
      </c>
      <c r="M39">
        <v>15.1875</v>
      </c>
      <c r="N39">
        <v>14.134499999999999</v>
      </c>
      <c r="O39">
        <v>13.0815</v>
      </c>
      <c r="P39">
        <v>12.028499999999999</v>
      </c>
      <c r="Q39">
        <v>10.9755</v>
      </c>
      <c r="R39">
        <v>9.9224999999999994</v>
      </c>
      <c r="S39">
        <v>9.9224999999999994</v>
      </c>
      <c r="T39">
        <v>9.9224999999999994</v>
      </c>
      <c r="U39">
        <v>9.9224999999999994</v>
      </c>
      <c r="V39">
        <v>9.9224999999999994</v>
      </c>
      <c r="W39">
        <v>9.9224999999999994</v>
      </c>
      <c r="X39">
        <v>9.9224999999999994</v>
      </c>
      <c r="Y39">
        <v>9.9224999999999994</v>
      </c>
      <c r="Z39">
        <v>9.9224999999999994</v>
      </c>
      <c r="AA39">
        <v>9.9224999999999994</v>
      </c>
      <c r="AB39">
        <v>9.9224999999999994</v>
      </c>
      <c r="AC39">
        <v>9.8010000000000002</v>
      </c>
      <c r="AD39">
        <v>9.6795000000000009</v>
      </c>
      <c r="AE39">
        <v>9.5579999999999998</v>
      </c>
      <c r="AF39">
        <v>9.4365000000000006</v>
      </c>
      <c r="AG39">
        <v>9.3149999999999995</v>
      </c>
    </row>
    <row r="40" spans="1:33" hidden="1" x14ac:dyDescent="0.35">
      <c r="A40" s="225"/>
      <c r="B40" s="152" t="s">
        <v>79</v>
      </c>
      <c r="C40">
        <v>82.453716574696799</v>
      </c>
      <c r="D40">
        <v>80.645305815894019</v>
      </c>
      <c r="E40">
        <v>80.822045271572946</v>
      </c>
      <c r="F40">
        <v>80.07575969324634</v>
      </c>
      <c r="G40">
        <v>80.552581980338317</v>
      </c>
      <c r="H40">
        <v>74.617168368388704</v>
      </c>
      <c r="I40">
        <v>73.243313537549099</v>
      </c>
      <c r="J40">
        <v>69.955925066411794</v>
      </c>
      <c r="K40">
        <v>67.996612666569547</v>
      </c>
      <c r="L40">
        <v>63.657144137149871</v>
      </c>
      <c r="M40">
        <v>59.928738526032447</v>
      </c>
      <c r="N40">
        <v>56.302825642186612</v>
      </c>
      <c r="O40">
        <v>52.939536574008322</v>
      </c>
      <c r="P40">
        <v>49.2859150827436</v>
      </c>
      <c r="Q40">
        <v>45.873993092113849</v>
      </c>
      <c r="R40">
        <v>42.20123696881997</v>
      </c>
      <c r="S40">
        <v>40.857690595129171</v>
      </c>
      <c r="T40">
        <v>39.348109767874703</v>
      </c>
      <c r="U40">
        <v>38.167072566698337</v>
      </c>
      <c r="V40">
        <v>36.793276404826898</v>
      </c>
      <c r="W40">
        <v>35.502733080206042</v>
      </c>
      <c r="X40">
        <v>34.377966707245477</v>
      </c>
      <c r="Y40">
        <v>33.07921104662195</v>
      </c>
      <c r="Z40">
        <v>31.890111406027678</v>
      </c>
      <c r="AA40">
        <v>30.704607767643481</v>
      </c>
      <c r="AB40">
        <v>29.45634834168461</v>
      </c>
      <c r="AC40">
        <v>28.46426214291133</v>
      </c>
      <c r="AD40">
        <v>27.618609342095411</v>
      </c>
      <c r="AE40">
        <v>26.838366381667939</v>
      </c>
      <c r="AF40">
        <v>26.045184633879849</v>
      </c>
      <c r="AG40">
        <v>25.23447675434744</v>
      </c>
    </row>
    <row r="41" spans="1:33" hidden="1" x14ac:dyDescent="0.35">
      <c r="A41" s="225"/>
      <c r="B41" s="152" t="s">
        <v>1172</v>
      </c>
      <c r="C41">
        <v>9.8800000000000008</v>
      </c>
      <c r="D41">
        <v>9.8800000000000008</v>
      </c>
      <c r="E41">
        <v>9.8800000000000008</v>
      </c>
      <c r="F41">
        <v>9.8800000000000008</v>
      </c>
      <c r="G41">
        <v>9.8800000000000008</v>
      </c>
      <c r="H41">
        <v>9.8800000000000008</v>
      </c>
      <c r="I41">
        <v>9.8800000000000008</v>
      </c>
      <c r="J41">
        <v>9.8800000000000008</v>
      </c>
      <c r="K41">
        <v>9.8134333333333359</v>
      </c>
      <c r="L41">
        <v>9.7468666666666657</v>
      </c>
      <c r="M41">
        <v>9.6803000000000008</v>
      </c>
      <c r="N41">
        <v>9.5823400000000003</v>
      </c>
      <c r="O41">
        <v>9.484379999999998</v>
      </c>
      <c r="P41">
        <v>9.3864199999999993</v>
      </c>
      <c r="Q41">
        <v>9.2884600000000006</v>
      </c>
      <c r="R41">
        <v>9.1905000000000001</v>
      </c>
      <c r="S41">
        <v>9.0937999999999981</v>
      </c>
      <c r="T41">
        <v>8.9970999999999997</v>
      </c>
      <c r="U41">
        <v>8.9003999999999994</v>
      </c>
      <c r="V41">
        <v>8.8036999999999992</v>
      </c>
      <c r="W41">
        <v>8.7070000000000007</v>
      </c>
      <c r="X41">
        <v>8.6296400000000002</v>
      </c>
      <c r="Y41">
        <v>8.5522799999999997</v>
      </c>
      <c r="Z41">
        <v>8.4749200000000009</v>
      </c>
      <c r="AA41">
        <v>8.3975600000000004</v>
      </c>
      <c r="AB41">
        <v>8.3201999999999998</v>
      </c>
      <c r="AC41">
        <v>8.2428400000000011</v>
      </c>
      <c r="AD41">
        <v>8.1654800000000005</v>
      </c>
      <c r="AE41">
        <v>8.0881200000000018</v>
      </c>
      <c r="AF41">
        <v>8.0107600000000012</v>
      </c>
      <c r="AG41">
        <v>7.9333999999999989</v>
      </c>
    </row>
    <row r="42" spans="1:33" hidden="1" x14ac:dyDescent="0.35">
      <c r="A42" s="225"/>
      <c r="B42" s="152" t="s">
        <v>1173</v>
      </c>
      <c r="C42">
        <v>36.069402739266067</v>
      </c>
      <c r="D42">
        <v>35.866255552751603</v>
      </c>
      <c r="E42">
        <v>35.624946835373471</v>
      </c>
      <c r="F42">
        <v>35.470517284905441</v>
      </c>
      <c r="G42">
        <v>35.174761728907413</v>
      </c>
      <c r="H42">
        <v>35.051062248854379</v>
      </c>
      <c r="I42">
        <v>33.861762917505587</v>
      </c>
      <c r="J42">
        <v>32.950491330417407</v>
      </c>
      <c r="K42">
        <v>32.899243586858148</v>
      </c>
      <c r="L42">
        <v>32.504467299516207</v>
      </c>
      <c r="M42">
        <v>32.303531488225318</v>
      </c>
      <c r="N42">
        <v>31.29539503262956</v>
      </c>
      <c r="O42">
        <v>30.537062023292311</v>
      </c>
      <c r="P42">
        <v>29.050362703335232</v>
      </c>
      <c r="Q42">
        <v>27.60346962764288</v>
      </c>
      <c r="R42">
        <v>25.429577417865531</v>
      </c>
      <c r="S42">
        <v>23.550225389597092</v>
      </c>
      <c r="T42">
        <v>21.95303043224288</v>
      </c>
      <c r="U42">
        <v>20.33524379052475</v>
      </c>
      <c r="V42">
        <v>18.816773649119309</v>
      </c>
      <c r="W42">
        <v>17.310616844853921</v>
      </c>
      <c r="X42">
        <v>15.844211449523019</v>
      </c>
      <c r="Y42">
        <v>14.335297541722969</v>
      </c>
      <c r="Z42">
        <v>12.98087419576752</v>
      </c>
      <c r="AA42">
        <v>11.52296567924215</v>
      </c>
      <c r="AB42">
        <v>10.287404191128131</v>
      </c>
      <c r="AC42">
        <v>9.5361066981787364</v>
      </c>
      <c r="AD42">
        <v>8.8203950215745053</v>
      </c>
      <c r="AE42">
        <v>8.2347425222162869</v>
      </c>
      <c r="AF42">
        <v>7.6035015265672019</v>
      </c>
      <c r="AG42">
        <v>4.4920823518994411</v>
      </c>
    </row>
    <row r="43" spans="1:33" hidden="1" x14ac:dyDescent="0.35">
      <c r="A43" s="225"/>
      <c r="B43" s="152" t="s">
        <v>1174</v>
      </c>
      <c r="C43">
        <v>172.07012576940409</v>
      </c>
      <c r="D43">
        <v>172.70914168574919</v>
      </c>
      <c r="E43">
        <v>171.67520567597029</v>
      </c>
      <c r="F43">
        <v>167.49261846860969</v>
      </c>
      <c r="G43">
        <v>162.9899639427461</v>
      </c>
      <c r="H43">
        <v>140.915196130667</v>
      </c>
      <c r="I43">
        <v>154.00278267733151</v>
      </c>
      <c r="J43">
        <v>149.27757987089771</v>
      </c>
      <c r="K43">
        <v>143.75731402547439</v>
      </c>
      <c r="L43">
        <v>136.2206807215575</v>
      </c>
      <c r="M43">
        <v>128.5549128457464</v>
      </c>
      <c r="N43">
        <v>120.7589419125143</v>
      </c>
      <c r="O43">
        <v>112.8707561218915</v>
      </c>
      <c r="P43">
        <v>104.95577432768521</v>
      </c>
      <c r="Q43">
        <v>97.034242029762282</v>
      </c>
      <c r="R43">
        <v>89.039479027431639</v>
      </c>
      <c r="S43">
        <v>84.58664943756699</v>
      </c>
      <c r="T43">
        <v>80.188704268049321</v>
      </c>
      <c r="U43">
        <v>75.606134480034413</v>
      </c>
      <c r="V43">
        <v>71.006389418079408</v>
      </c>
      <c r="W43">
        <v>66.29719455023934</v>
      </c>
      <c r="X43">
        <v>61.764626023300238</v>
      </c>
      <c r="Y43">
        <v>57.174621211643149</v>
      </c>
      <c r="Z43">
        <v>52.514107060604289</v>
      </c>
      <c r="AA43">
        <v>48.026657279736362</v>
      </c>
      <c r="AB43">
        <v>43.699961727688397</v>
      </c>
      <c r="AC43">
        <v>38.791583671506551</v>
      </c>
      <c r="AD43">
        <v>34.149904909194987</v>
      </c>
      <c r="AE43">
        <v>29.757336203599909</v>
      </c>
      <c r="AF43">
        <v>25.56641644944413</v>
      </c>
      <c r="AG43">
        <v>21.155308650885871</v>
      </c>
    </row>
    <row r="45" spans="1:33" x14ac:dyDescent="0.35">
      <c r="H45" s="192"/>
    </row>
  </sheetData>
  <mergeCells count="5">
    <mergeCell ref="A5:A11"/>
    <mergeCell ref="A12:A19"/>
    <mergeCell ref="A20:A27"/>
    <mergeCell ref="A28:A35"/>
    <mergeCell ref="A36:A43"/>
  </mergeCell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6F251-C717-42B3-9C80-CCFB064BA3D4}">
  <sheetPr>
    <tabColor rgb="FFC4BD97"/>
  </sheetPr>
  <dimension ref="A1:AH299"/>
  <sheetViews>
    <sheetView workbookViewId="0">
      <selection activeCell="L290" sqref="L290"/>
    </sheetView>
  </sheetViews>
  <sheetFormatPr defaultRowHeight="14.5" x14ac:dyDescent="0.35"/>
  <cols>
    <col min="1" max="1" width="13.26953125" customWidth="1"/>
    <col min="2" max="2" width="20.453125" customWidth="1"/>
    <col min="3" max="3" width="44.81640625" customWidth="1"/>
    <col min="4" max="7" width="0" hidden="1" customWidth="1"/>
    <col min="9" max="9" width="11.81640625" bestFit="1" customWidth="1"/>
  </cols>
  <sheetData>
    <row r="1" spans="1:34" ht="18.5" x14ac:dyDescent="0.45">
      <c r="A1" s="156" t="s">
        <v>1176</v>
      </c>
      <c r="B1" s="156" t="s">
        <v>1180</v>
      </c>
    </row>
    <row r="2" spans="1:34" ht="18.5" x14ac:dyDescent="0.45">
      <c r="A2" s="156" t="s">
        <v>1178</v>
      </c>
      <c r="B2" s="156" t="s">
        <v>464</v>
      </c>
    </row>
    <row r="4" spans="1:34" x14ac:dyDescent="0.35">
      <c r="A4" s="152" t="s">
        <v>1168</v>
      </c>
      <c r="B4" s="152" t="s">
        <v>1181</v>
      </c>
      <c r="C4" s="152" t="s">
        <v>1182</v>
      </c>
      <c r="D4" s="152">
        <v>2015</v>
      </c>
      <c r="E4" s="152">
        <v>2016</v>
      </c>
      <c r="F4" s="152">
        <v>2017</v>
      </c>
      <c r="G4" s="152">
        <v>2018</v>
      </c>
      <c r="H4" s="152">
        <v>2019</v>
      </c>
      <c r="I4" s="152">
        <v>2020</v>
      </c>
      <c r="J4" s="152">
        <v>2021</v>
      </c>
      <c r="K4" s="152">
        <v>2022</v>
      </c>
      <c r="L4" s="152">
        <v>2023</v>
      </c>
      <c r="M4" s="152">
        <v>2024</v>
      </c>
      <c r="N4" s="152">
        <v>2025</v>
      </c>
      <c r="O4" s="152">
        <v>2026</v>
      </c>
      <c r="P4" s="152">
        <v>2027</v>
      </c>
      <c r="Q4" s="152">
        <v>2028</v>
      </c>
      <c r="R4" s="152">
        <v>2029</v>
      </c>
      <c r="S4" s="152">
        <v>2030</v>
      </c>
      <c r="T4" s="152">
        <v>2031</v>
      </c>
      <c r="U4" s="152">
        <v>2032</v>
      </c>
      <c r="V4" s="152">
        <v>2033</v>
      </c>
      <c r="W4" s="152">
        <v>2034</v>
      </c>
      <c r="X4" s="152">
        <v>2035</v>
      </c>
      <c r="Y4" s="152">
        <v>2036</v>
      </c>
      <c r="Z4" s="152">
        <v>2037</v>
      </c>
      <c r="AA4" s="152">
        <v>2038</v>
      </c>
      <c r="AB4" s="152">
        <v>2039</v>
      </c>
      <c r="AC4" s="152">
        <v>2040</v>
      </c>
      <c r="AD4" s="152">
        <v>2041</v>
      </c>
      <c r="AE4" s="152">
        <v>2042</v>
      </c>
      <c r="AF4" s="152">
        <v>2043</v>
      </c>
      <c r="AG4" s="152">
        <v>2044</v>
      </c>
      <c r="AH4" s="152">
        <v>2045</v>
      </c>
    </row>
    <row r="5" spans="1:34" hidden="1" x14ac:dyDescent="0.35">
      <c r="A5" s="225" t="s">
        <v>1170</v>
      </c>
      <c r="B5" s="225" t="s">
        <v>88</v>
      </c>
      <c r="C5" s="152" t="s">
        <v>1183</v>
      </c>
      <c r="D5" t="s">
        <v>1184</v>
      </c>
      <c r="E5" t="s">
        <v>1185</v>
      </c>
      <c r="F5" t="s">
        <v>1186</v>
      </c>
      <c r="G5" t="s">
        <v>1187</v>
      </c>
      <c r="H5" t="s">
        <v>1188</v>
      </c>
      <c r="I5" t="s">
        <v>1189</v>
      </c>
      <c r="J5" t="s">
        <v>1190</v>
      </c>
      <c r="K5" t="s">
        <v>1191</v>
      </c>
      <c r="L5" t="s">
        <v>1192</v>
      </c>
      <c r="M5" t="s">
        <v>1193</v>
      </c>
      <c r="N5" t="s">
        <v>1194</v>
      </c>
      <c r="O5" t="s">
        <v>1195</v>
      </c>
      <c r="P5" t="s">
        <v>1196</v>
      </c>
      <c r="Q5" t="s">
        <v>1197</v>
      </c>
      <c r="R5" t="s">
        <v>1198</v>
      </c>
      <c r="S5" t="s">
        <v>1199</v>
      </c>
      <c r="T5" t="s">
        <v>1200</v>
      </c>
      <c r="U5" t="s">
        <v>1201</v>
      </c>
      <c r="V5" t="s">
        <v>1202</v>
      </c>
      <c r="W5" t="s">
        <v>1203</v>
      </c>
      <c r="X5" t="s">
        <v>1204</v>
      </c>
      <c r="Y5" t="s">
        <v>1205</v>
      </c>
      <c r="Z5" t="s">
        <v>1206</v>
      </c>
      <c r="AA5" t="s">
        <v>1207</v>
      </c>
      <c r="AB5" t="s">
        <v>1208</v>
      </c>
      <c r="AC5" t="s">
        <v>1209</v>
      </c>
      <c r="AD5" t="s">
        <v>1210</v>
      </c>
      <c r="AE5" t="s">
        <v>1211</v>
      </c>
      <c r="AF5" t="s">
        <v>1212</v>
      </c>
      <c r="AG5" t="s">
        <v>1213</v>
      </c>
      <c r="AH5" t="s">
        <v>1214</v>
      </c>
    </row>
    <row r="6" spans="1:34" hidden="1" x14ac:dyDescent="0.35">
      <c r="A6" s="225"/>
      <c r="B6" s="225"/>
      <c r="C6" s="152" t="s">
        <v>1215</v>
      </c>
      <c r="D6" t="s">
        <v>1216</v>
      </c>
      <c r="E6" t="s">
        <v>1217</v>
      </c>
      <c r="F6" t="s">
        <v>1218</v>
      </c>
      <c r="G6" t="s">
        <v>1219</v>
      </c>
      <c r="H6" t="s">
        <v>1220</v>
      </c>
      <c r="I6" t="s">
        <v>1221</v>
      </c>
      <c r="J6" t="s">
        <v>1222</v>
      </c>
      <c r="K6" t="s">
        <v>1223</v>
      </c>
      <c r="L6" t="s">
        <v>1224</v>
      </c>
      <c r="M6" t="s">
        <v>1225</v>
      </c>
      <c r="N6" t="s">
        <v>1226</v>
      </c>
      <c r="O6" t="s">
        <v>1227</v>
      </c>
      <c r="P6" t="s">
        <v>1228</v>
      </c>
      <c r="Q6" t="s">
        <v>1229</v>
      </c>
      <c r="R6" t="s">
        <v>1230</v>
      </c>
      <c r="S6" t="s">
        <v>1231</v>
      </c>
      <c r="T6">
        <v>0</v>
      </c>
      <c r="U6">
        <v>0</v>
      </c>
      <c r="V6">
        <v>0</v>
      </c>
      <c r="W6">
        <v>0</v>
      </c>
      <c r="X6">
        <v>0</v>
      </c>
      <c r="Y6">
        <v>0</v>
      </c>
      <c r="Z6">
        <v>0</v>
      </c>
      <c r="AA6">
        <v>0</v>
      </c>
      <c r="AB6">
        <v>0</v>
      </c>
      <c r="AC6">
        <v>0</v>
      </c>
      <c r="AD6">
        <v>0</v>
      </c>
      <c r="AE6">
        <v>0</v>
      </c>
      <c r="AF6">
        <v>0</v>
      </c>
      <c r="AG6">
        <v>0</v>
      </c>
      <c r="AH6">
        <v>0</v>
      </c>
    </row>
    <row r="7" spans="1:34" hidden="1" x14ac:dyDescent="0.35">
      <c r="A7" s="225"/>
      <c r="B7" s="225"/>
      <c r="C7" s="152" t="s">
        <v>13</v>
      </c>
      <c r="D7" t="s">
        <v>1232</v>
      </c>
      <c r="E7" t="s">
        <v>1233</v>
      </c>
      <c r="F7" t="s">
        <v>1234</v>
      </c>
      <c r="G7" t="s">
        <v>1235</v>
      </c>
      <c r="H7" t="s">
        <v>1236</v>
      </c>
      <c r="I7" t="s">
        <v>1237</v>
      </c>
      <c r="J7" t="s">
        <v>1238</v>
      </c>
      <c r="K7" t="s">
        <v>1239</v>
      </c>
      <c r="L7" t="s">
        <v>1240</v>
      </c>
      <c r="M7" t="s">
        <v>1241</v>
      </c>
      <c r="N7" t="s">
        <v>1242</v>
      </c>
      <c r="O7" t="s">
        <v>1243</v>
      </c>
      <c r="P7" t="s">
        <v>1244</v>
      </c>
      <c r="Q7" t="s">
        <v>1245</v>
      </c>
      <c r="R7" t="s">
        <v>1246</v>
      </c>
      <c r="S7" t="s">
        <v>1247</v>
      </c>
      <c r="T7" t="s">
        <v>1248</v>
      </c>
      <c r="U7" t="s">
        <v>1249</v>
      </c>
      <c r="V7" t="s">
        <v>1250</v>
      </c>
      <c r="W7" t="s">
        <v>1251</v>
      </c>
      <c r="X7" t="s">
        <v>1252</v>
      </c>
      <c r="Y7" t="s">
        <v>1253</v>
      </c>
      <c r="Z7" t="s">
        <v>1254</v>
      </c>
      <c r="AA7" t="s">
        <v>1255</v>
      </c>
      <c r="AB7" t="s">
        <v>1256</v>
      </c>
      <c r="AC7" t="s">
        <v>1257</v>
      </c>
      <c r="AD7" t="s">
        <v>1258</v>
      </c>
      <c r="AE7" t="s">
        <v>1259</v>
      </c>
      <c r="AF7" t="s">
        <v>1260</v>
      </c>
      <c r="AG7" t="s">
        <v>1261</v>
      </c>
      <c r="AH7" t="s">
        <v>1262</v>
      </c>
    </row>
    <row r="8" spans="1:34" hidden="1" x14ac:dyDescent="0.35">
      <c r="A8" s="225"/>
      <c r="B8" s="225"/>
      <c r="C8" s="152" t="s">
        <v>121</v>
      </c>
      <c r="D8" t="s">
        <v>1263</v>
      </c>
      <c r="E8" t="s">
        <v>1264</v>
      </c>
      <c r="F8" t="s">
        <v>1265</v>
      </c>
      <c r="G8" t="s">
        <v>1266</v>
      </c>
      <c r="H8" t="s">
        <v>1267</v>
      </c>
      <c r="I8" t="s">
        <v>1268</v>
      </c>
      <c r="J8" t="s">
        <v>1269</v>
      </c>
      <c r="K8" t="s">
        <v>1270</v>
      </c>
      <c r="L8" t="s">
        <v>1271</v>
      </c>
      <c r="M8" t="s">
        <v>1272</v>
      </c>
      <c r="N8" t="s">
        <v>1273</v>
      </c>
      <c r="O8" t="s">
        <v>1274</v>
      </c>
      <c r="P8" t="s">
        <v>1275</v>
      </c>
      <c r="Q8" t="s">
        <v>1276</v>
      </c>
      <c r="R8" t="s">
        <v>1277</v>
      </c>
      <c r="S8" t="s">
        <v>1278</v>
      </c>
      <c r="T8" t="s">
        <v>1279</v>
      </c>
      <c r="U8" t="s">
        <v>1280</v>
      </c>
      <c r="V8" t="s">
        <v>1281</v>
      </c>
      <c r="W8" t="s">
        <v>1282</v>
      </c>
      <c r="X8" t="s">
        <v>1283</v>
      </c>
      <c r="Y8" t="s">
        <v>1284</v>
      </c>
      <c r="Z8" t="s">
        <v>1285</v>
      </c>
      <c r="AA8" t="s">
        <v>1286</v>
      </c>
      <c r="AB8" t="s">
        <v>1287</v>
      </c>
      <c r="AC8" t="s">
        <v>1288</v>
      </c>
      <c r="AD8" t="s">
        <v>1289</v>
      </c>
      <c r="AE8" t="s">
        <v>1290</v>
      </c>
      <c r="AF8" t="s">
        <v>1291</v>
      </c>
      <c r="AG8" t="s">
        <v>1292</v>
      </c>
      <c r="AH8" t="s">
        <v>1293</v>
      </c>
    </row>
    <row r="9" spans="1:34" hidden="1" x14ac:dyDescent="0.35">
      <c r="A9" s="225"/>
      <c r="B9" s="225"/>
      <c r="C9" s="152" t="s">
        <v>15</v>
      </c>
      <c r="D9" t="s">
        <v>1294</v>
      </c>
      <c r="E9" t="s">
        <v>1295</v>
      </c>
      <c r="F9" t="s">
        <v>1296</v>
      </c>
      <c r="G9" t="s">
        <v>1297</v>
      </c>
      <c r="H9" t="s">
        <v>1298</v>
      </c>
      <c r="I9" t="s">
        <v>1299</v>
      </c>
      <c r="J9" t="s">
        <v>1300</v>
      </c>
      <c r="K9" t="s">
        <v>1301</v>
      </c>
      <c r="L9" t="s">
        <v>1297</v>
      </c>
      <c r="M9" t="s">
        <v>1302</v>
      </c>
      <c r="N9" t="s">
        <v>1303</v>
      </c>
      <c r="O9" t="s">
        <v>1304</v>
      </c>
      <c r="P9" t="s">
        <v>1294</v>
      </c>
      <c r="Q9" t="s">
        <v>1305</v>
      </c>
      <c r="R9" t="s">
        <v>1302</v>
      </c>
      <c r="S9" t="s">
        <v>1301</v>
      </c>
      <c r="T9" t="s">
        <v>1297</v>
      </c>
      <c r="U9" t="s">
        <v>1306</v>
      </c>
      <c r="V9" t="s">
        <v>1297</v>
      </c>
      <c r="W9" t="s">
        <v>1304</v>
      </c>
      <c r="X9" t="s">
        <v>1307</v>
      </c>
      <c r="Y9" t="s">
        <v>1308</v>
      </c>
      <c r="Z9" t="s">
        <v>1309</v>
      </c>
      <c r="AA9" t="s">
        <v>1310</v>
      </c>
      <c r="AB9" t="s">
        <v>1311</v>
      </c>
      <c r="AC9" t="s">
        <v>1312</v>
      </c>
      <c r="AD9" t="s">
        <v>1313</v>
      </c>
      <c r="AE9" t="s">
        <v>1310</v>
      </c>
      <c r="AF9" t="s">
        <v>1306</v>
      </c>
      <c r="AG9" t="s">
        <v>1314</v>
      </c>
      <c r="AH9" t="s">
        <v>1294</v>
      </c>
    </row>
    <row r="10" spans="1:34" x14ac:dyDescent="0.35">
      <c r="A10" s="225"/>
      <c r="B10" s="225" t="s">
        <v>78</v>
      </c>
      <c r="C10" s="152" t="s">
        <v>1183</v>
      </c>
      <c r="D10" t="s">
        <v>1315</v>
      </c>
      <c r="E10" t="s">
        <v>1316</v>
      </c>
      <c r="F10" t="s">
        <v>1317</v>
      </c>
      <c r="G10" t="s">
        <v>1318</v>
      </c>
      <c r="H10" t="s">
        <v>1319</v>
      </c>
      <c r="I10" t="s">
        <v>1320</v>
      </c>
      <c r="J10" t="s">
        <v>1321</v>
      </c>
      <c r="K10" t="s">
        <v>1322</v>
      </c>
      <c r="L10" t="s">
        <v>1323</v>
      </c>
      <c r="M10" t="s">
        <v>1324</v>
      </c>
      <c r="N10" t="s">
        <v>1325</v>
      </c>
      <c r="O10" t="s">
        <v>1326</v>
      </c>
      <c r="P10" t="s">
        <v>1327</v>
      </c>
      <c r="Q10" t="s">
        <v>1328</v>
      </c>
      <c r="R10" t="s">
        <v>1329</v>
      </c>
      <c r="S10" t="s">
        <v>1330</v>
      </c>
      <c r="T10" t="s">
        <v>1331</v>
      </c>
      <c r="U10" t="s">
        <v>1332</v>
      </c>
      <c r="V10" t="s">
        <v>1333</v>
      </c>
      <c r="W10" t="s">
        <v>1334</v>
      </c>
      <c r="X10" t="s">
        <v>1335</v>
      </c>
      <c r="Y10" t="s">
        <v>1336</v>
      </c>
      <c r="Z10" t="s">
        <v>1337</v>
      </c>
      <c r="AA10" t="s">
        <v>1338</v>
      </c>
      <c r="AB10" t="s">
        <v>1339</v>
      </c>
      <c r="AC10" t="s">
        <v>1340</v>
      </c>
      <c r="AD10" t="s">
        <v>1341</v>
      </c>
      <c r="AE10" t="s">
        <v>1342</v>
      </c>
      <c r="AF10" t="s">
        <v>1343</v>
      </c>
      <c r="AG10" t="s">
        <v>1344</v>
      </c>
      <c r="AH10" t="s">
        <v>1345</v>
      </c>
    </row>
    <row r="11" spans="1:34" x14ac:dyDescent="0.35">
      <c r="A11" s="225"/>
      <c r="B11" s="225"/>
      <c r="C11" s="152" t="s">
        <v>13</v>
      </c>
      <c r="D11" t="s">
        <v>1346</v>
      </c>
      <c r="E11" t="s">
        <v>1347</v>
      </c>
      <c r="F11" t="s">
        <v>1348</v>
      </c>
      <c r="G11" t="s">
        <v>1349</v>
      </c>
      <c r="H11" t="s">
        <v>1350</v>
      </c>
      <c r="I11" t="s">
        <v>1351</v>
      </c>
      <c r="J11" t="s">
        <v>1352</v>
      </c>
      <c r="K11" t="s">
        <v>1353</v>
      </c>
      <c r="L11" t="s">
        <v>1354</v>
      </c>
      <c r="M11" t="s">
        <v>1355</v>
      </c>
      <c r="N11" t="s">
        <v>1356</v>
      </c>
      <c r="O11" t="s">
        <v>1357</v>
      </c>
      <c r="P11" t="s">
        <v>1358</v>
      </c>
      <c r="Q11" t="s">
        <v>1359</v>
      </c>
      <c r="R11" t="s">
        <v>1360</v>
      </c>
      <c r="S11" t="s">
        <v>1361</v>
      </c>
      <c r="T11" t="s">
        <v>1362</v>
      </c>
      <c r="U11" t="s">
        <v>1363</v>
      </c>
      <c r="V11" t="s">
        <v>1364</v>
      </c>
      <c r="W11" t="s">
        <v>1365</v>
      </c>
      <c r="X11" t="s">
        <v>1366</v>
      </c>
      <c r="Y11" t="s">
        <v>1367</v>
      </c>
      <c r="Z11" t="s">
        <v>1368</v>
      </c>
      <c r="AA11" t="s">
        <v>1369</v>
      </c>
      <c r="AB11" t="s">
        <v>1370</v>
      </c>
      <c r="AC11" t="s">
        <v>1371</v>
      </c>
      <c r="AD11" t="s">
        <v>1372</v>
      </c>
      <c r="AE11" t="s">
        <v>1373</v>
      </c>
      <c r="AF11" t="s">
        <v>1374</v>
      </c>
      <c r="AG11" t="s">
        <v>1375</v>
      </c>
      <c r="AH11" t="s">
        <v>1376</v>
      </c>
    </row>
    <row r="12" spans="1:34" x14ac:dyDescent="0.35">
      <c r="A12" s="225"/>
      <c r="B12" s="225"/>
      <c r="C12" s="152" t="s">
        <v>121</v>
      </c>
      <c r="D12" t="s">
        <v>1377</v>
      </c>
      <c r="E12" t="s">
        <v>1378</v>
      </c>
      <c r="F12" t="s">
        <v>1379</v>
      </c>
      <c r="G12" t="s">
        <v>1380</v>
      </c>
      <c r="H12" t="s">
        <v>1381</v>
      </c>
      <c r="I12" t="s">
        <v>1382</v>
      </c>
      <c r="J12" t="s">
        <v>1383</v>
      </c>
      <c r="K12" t="s">
        <v>1384</v>
      </c>
      <c r="L12" t="s">
        <v>1385</v>
      </c>
      <c r="M12" t="s">
        <v>1386</v>
      </c>
      <c r="N12" t="s">
        <v>1387</v>
      </c>
      <c r="O12" t="s">
        <v>1388</v>
      </c>
      <c r="P12" t="s">
        <v>1389</v>
      </c>
      <c r="Q12" t="s">
        <v>1390</v>
      </c>
      <c r="R12" t="s">
        <v>1391</v>
      </c>
      <c r="S12" t="s">
        <v>1392</v>
      </c>
      <c r="T12" t="s">
        <v>1393</v>
      </c>
      <c r="U12" t="s">
        <v>1394</v>
      </c>
      <c r="V12" t="s">
        <v>1395</v>
      </c>
      <c r="W12" t="s">
        <v>1396</v>
      </c>
      <c r="X12" t="s">
        <v>1397</v>
      </c>
      <c r="Y12" t="s">
        <v>1398</v>
      </c>
      <c r="Z12" t="s">
        <v>1399</v>
      </c>
      <c r="AA12" t="s">
        <v>1400</v>
      </c>
      <c r="AB12" t="s">
        <v>1401</v>
      </c>
      <c r="AC12" t="s">
        <v>1402</v>
      </c>
      <c r="AD12" t="s">
        <v>1403</v>
      </c>
      <c r="AE12" t="s">
        <v>1404</v>
      </c>
      <c r="AF12" t="s">
        <v>1405</v>
      </c>
      <c r="AG12" t="s">
        <v>1406</v>
      </c>
      <c r="AH12" t="s">
        <v>1407</v>
      </c>
    </row>
    <row r="13" spans="1:34" x14ac:dyDescent="0.35">
      <c r="A13" s="225"/>
      <c r="B13" s="225"/>
      <c r="C13" s="152" t="s">
        <v>15</v>
      </c>
      <c r="D13" t="s">
        <v>1408</v>
      </c>
      <c r="E13" t="s">
        <v>1408</v>
      </c>
      <c r="F13" t="s">
        <v>1409</v>
      </c>
      <c r="G13" t="s">
        <v>1408</v>
      </c>
      <c r="H13" t="s">
        <v>1410</v>
      </c>
      <c r="I13" t="s">
        <v>1411</v>
      </c>
      <c r="J13" t="s">
        <v>1412</v>
      </c>
      <c r="K13" t="s">
        <v>1413</v>
      </c>
      <c r="L13" t="s">
        <v>1414</v>
      </c>
      <c r="M13" t="s">
        <v>1415</v>
      </c>
      <c r="N13" t="s">
        <v>1416</v>
      </c>
      <c r="O13" t="s">
        <v>1417</v>
      </c>
      <c r="P13" t="s">
        <v>1418</v>
      </c>
      <c r="Q13" t="s">
        <v>1419</v>
      </c>
      <c r="R13" t="s">
        <v>1420</v>
      </c>
      <c r="S13" t="s">
        <v>1421</v>
      </c>
      <c r="T13" t="s">
        <v>1422</v>
      </c>
      <c r="U13" t="s">
        <v>1423</v>
      </c>
      <c r="V13" t="s">
        <v>1424</v>
      </c>
      <c r="W13" t="s">
        <v>1425</v>
      </c>
      <c r="X13" t="s">
        <v>1426</v>
      </c>
      <c r="Y13" t="s">
        <v>1427</v>
      </c>
      <c r="Z13" t="s">
        <v>1428</v>
      </c>
      <c r="AA13" t="s">
        <v>1429</v>
      </c>
      <c r="AB13" t="s">
        <v>1430</v>
      </c>
      <c r="AC13">
        <v>0</v>
      </c>
      <c r="AD13">
        <v>0</v>
      </c>
      <c r="AE13">
        <v>0</v>
      </c>
      <c r="AF13">
        <v>0</v>
      </c>
      <c r="AG13" t="s">
        <v>1431</v>
      </c>
      <c r="AH13" t="s">
        <v>1432</v>
      </c>
    </row>
    <row r="14" spans="1:34" hidden="1" x14ac:dyDescent="0.35">
      <c r="A14" s="225"/>
      <c r="B14" s="225" t="s">
        <v>79</v>
      </c>
      <c r="C14" s="152" t="s">
        <v>157</v>
      </c>
      <c r="D14" t="s">
        <v>1433</v>
      </c>
      <c r="E14" t="s">
        <v>1434</v>
      </c>
      <c r="F14" t="s">
        <v>1435</v>
      </c>
      <c r="G14" t="s">
        <v>1436</v>
      </c>
      <c r="H14" t="s">
        <v>1437</v>
      </c>
      <c r="I14" t="s">
        <v>1438</v>
      </c>
      <c r="J14" t="s">
        <v>1439</v>
      </c>
      <c r="K14" t="s">
        <v>1440</v>
      </c>
      <c r="L14" t="s">
        <v>1441</v>
      </c>
      <c r="M14" t="s">
        <v>1442</v>
      </c>
      <c r="N14" t="s">
        <v>1443</v>
      </c>
      <c r="O14" t="s">
        <v>1444</v>
      </c>
      <c r="P14" t="s">
        <v>1445</v>
      </c>
      <c r="Q14" t="s">
        <v>1446</v>
      </c>
      <c r="R14" t="s">
        <v>1447</v>
      </c>
      <c r="S14" t="s">
        <v>1448</v>
      </c>
      <c r="T14" t="s">
        <v>1449</v>
      </c>
      <c r="U14" t="s">
        <v>1450</v>
      </c>
      <c r="V14" t="s">
        <v>1451</v>
      </c>
      <c r="W14" t="s">
        <v>1452</v>
      </c>
      <c r="X14" t="s">
        <v>1453</v>
      </c>
      <c r="Y14" t="s">
        <v>1454</v>
      </c>
      <c r="Z14" t="s">
        <v>1455</v>
      </c>
      <c r="AA14" t="s">
        <v>1456</v>
      </c>
      <c r="AB14" t="s">
        <v>1457</v>
      </c>
      <c r="AC14" t="s">
        <v>1458</v>
      </c>
      <c r="AD14" t="s">
        <v>1459</v>
      </c>
      <c r="AE14" t="s">
        <v>1460</v>
      </c>
      <c r="AF14" t="s">
        <v>1461</v>
      </c>
      <c r="AG14" t="s">
        <v>1462</v>
      </c>
      <c r="AH14" t="s">
        <v>1463</v>
      </c>
    </row>
    <row r="15" spans="1:34" hidden="1" x14ac:dyDescent="0.35">
      <c r="A15" s="225"/>
      <c r="B15" s="225"/>
      <c r="C15" s="152" t="s">
        <v>1183</v>
      </c>
      <c r="D15" t="s">
        <v>1464</v>
      </c>
      <c r="E15" t="s">
        <v>1465</v>
      </c>
      <c r="F15" t="s">
        <v>1466</v>
      </c>
      <c r="G15" t="s">
        <v>1467</v>
      </c>
      <c r="H15" t="s">
        <v>1468</v>
      </c>
      <c r="I15" t="s">
        <v>1469</v>
      </c>
      <c r="J15" t="s">
        <v>1470</v>
      </c>
      <c r="K15" t="s">
        <v>1471</v>
      </c>
      <c r="L15" t="s">
        <v>1472</v>
      </c>
      <c r="M15" t="s">
        <v>1473</v>
      </c>
      <c r="N15" t="s">
        <v>1474</v>
      </c>
      <c r="O15" t="s">
        <v>1475</v>
      </c>
      <c r="P15" t="s">
        <v>1476</v>
      </c>
      <c r="Q15" t="s">
        <v>1477</v>
      </c>
      <c r="R15" t="s">
        <v>1478</v>
      </c>
      <c r="S15" t="s">
        <v>1479</v>
      </c>
      <c r="T15" t="s">
        <v>1480</v>
      </c>
      <c r="U15" t="s">
        <v>1481</v>
      </c>
      <c r="V15" t="s">
        <v>1482</v>
      </c>
      <c r="W15" t="s">
        <v>1483</v>
      </c>
      <c r="X15" t="s">
        <v>1484</v>
      </c>
      <c r="Y15" t="s">
        <v>1485</v>
      </c>
      <c r="Z15" t="s">
        <v>1486</v>
      </c>
      <c r="AA15" t="s">
        <v>1487</v>
      </c>
      <c r="AB15" t="s">
        <v>1488</v>
      </c>
      <c r="AC15" t="s">
        <v>1489</v>
      </c>
      <c r="AD15" t="s">
        <v>1490</v>
      </c>
      <c r="AE15" t="s">
        <v>1491</v>
      </c>
      <c r="AF15" t="s">
        <v>1492</v>
      </c>
      <c r="AG15" t="s">
        <v>1493</v>
      </c>
      <c r="AH15" t="s">
        <v>1494</v>
      </c>
    </row>
    <row r="16" spans="1:34" hidden="1" x14ac:dyDescent="0.35">
      <c r="A16" s="225"/>
      <c r="B16" s="225"/>
      <c r="C16" s="152" t="s">
        <v>1215</v>
      </c>
      <c r="D16" t="s">
        <v>1495</v>
      </c>
      <c r="E16" t="s">
        <v>1496</v>
      </c>
      <c r="F16" t="s">
        <v>1497</v>
      </c>
      <c r="G16" t="s">
        <v>1498</v>
      </c>
      <c r="H16" t="s">
        <v>1499</v>
      </c>
      <c r="I16" t="s">
        <v>1500</v>
      </c>
      <c r="J16" t="s">
        <v>1501</v>
      </c>
      <c r="K16" t="s">
        <v>1502</v>
      </c>
      <c r="L16" t="s">
        <v>1503</v>
      </c>
      <c r="M16" t="s">
        <v>1504</v>
      </c>
      <c r="N16" t="s">
        <v>1505</v>
      </c>
      <c r="O16" t="s">
        <v>1506</v>
      </c>
      <c r="P16" t="s">
        <v>1507</v>
      </c>
      <c r="Q16" t="s">
        <v>1508</v>
      </c>
      <c r="R16" t="s">
        <v>1509</v>
      </c>
      <c r="S16" t="s">
        <v>1510</v>
      </c>
      <c r="T16" t="s">
        <v>1511</v>
      </c>
      <c r="U16" t="s">
        <v>1512</v>
      </c>
      <c r="V16" t="s">
        <v>1513</v>
      </c>
      <c r="W16" t="s">
        <v>1514</v>
      </c>
      <c r="X16" t="s">
        <v>1515</v>
      </c>
      <c r="Y16" t="s">
        <v>1516</v>
      </c>
      <c r="Z16" t="s">
        <v>1517</v>
      </c>
      <c r="AA16" t="s">
        <v>1518</v>
      </c>
      <c r="AB16" t="s">
        <v>1519</v>
      </c>
      <c r="AC16" t="s">
        <v>1520</v>
      </c>
      <c r="AD16" t="s">
        <v>1521</v>
      </c>
      <c r="AE16" t="s">
        <v>1522</v>
      </c>
      <c r="AF16" t="s">
        <v>1523</v>
      </c>
      <c r="AG16" t="s">
        <v>1524</v>
      </c>
      <c r="AH16" t="s">
        <v>1525</v>
      </c>
    </row>
    <row r="17" spans="1:34" hidden="1" x14ac:dyDescent="0.35">
      <c r="A17" s="225"/>
      <c r="B17" s="225"/>
      <c r="C17" s="152" t="s">
        <v>13</v>
      </c>
      <c r="D17" t="s">
        <v>1526</v>
      </c>
      <c r="E17" t="s">
        <v>1527</v>
      </c>
      <c r="F17" t="s">
        <v>1528</v>
      </c>
      <c r="G17" t="s">
        <v>1529</v>
      </c>
      <c r="H17" t="s">
        <v>1530</v>
      </c>
      <c r="I17" t="s">
        <v>1531</v>
      </c>
      <c r="J17" t="s">
        <v>1532</v>
      </c>
      <c r="K17" t="s">
        <v>1533</v>
      </c>
      <c r="L17" t="s">
        <v>1534</v>
      </c>
      <c r="M17" t="s">
        <v>1535</v>
      </c>
      <c r="N17" t="s">
        <v>1536</v>
      </c>
      <c r="O17" t="s">
        <v>1537</v>
      </c>
      <c r="P17" t="s">
        <v>1538</v>
      </c>
      <c r="Q17" t="s">
        <v>1539</v>
      </c>
      <c r="R17" t="s">
        <v>1540</v>
      </c>
      <c r="S17" t="s">
        <v>1541</v>
      </c>
      <c r="T17" t="s">
        <v>1542</v>
      </c>
      <c r="U17" t="s">
        <v>1543</v>
      </c>
      <c r="V17" t="s">
        <v>1544</v>
      </c>
      <c r="W17" t="s">
        <v>1545</v>
      </c>
      <c r="X17" t="s">
        <v>1546</v>
      </c>
      <c r="Y17" t="s">
        <v>1547</v>
      </c>
      <c r="Z17" t="s">
        <v>1548</v>
      </c>
      <c r="AA17" t="s">
        <v>1549</v>
      </c>
      <c r="AB17" t="s">
        <v>1550</v>
      </c>
      <c r="AC17" t="s">
        <v>1551</v>
      </c>
      <c r="AD17" t="s">
        <v>1552</v>
      </c>
      <c r="AE17" t="s">
        <v>1553</v>
      </c>
      <c r="AF17" t="s">
        <v>1554</v>
      </c>
      <c r="AG17" t="s">
        <v>1555</v>
      </c>
      <c r="AH17" t="s">
        <v>1556</v>
      </c>
    </row>
    <row r="18" spans="1:34" hidden="1" x14ac:dyDescent="0.35">
      <c r="A18" s="225"/>
      <c r="B18" s="225"/>
      <c r="C18" s="152" t="s">
        <v>19</v>
      </c>
      <c r="D18" t="s">
        <v>1557</v>
      </c>
      <c r="E18" t="s">
        <v>1558</v>
      </c>
      <c r="F18" t="s">
        <v>1559</v>
      </c>
      <c r="G18" t="s">
        <v>1560</v>
      </c>
      <c r="H18" t="s">
        <v>1561</v>
      </c>
      <c r="I18" t="s">
        <v>1562</v>
      </c>
      <c r="J18" t="s">
        <v>1563</v>
      </c>
      <c r="K18" t="s">
        <v>1564</v>
      </c>
      <c r="L18" t="s">
        <v>1565</v>
      </c>
      <c r="M18" t="s">
        <v>1566</v>
      </c>
      <c r="N18" t="s">
        <v>1567</v>
      </c>
      <c r="O18" t="s">
        <v>1568</v>
      </c>
      <c r="P18" t="s">
        <v>1569</v>
      </c>
      <c r="Q18" t="s">
        <v>1570</v>
      </c>
      <c r="R18" t="s">
        <v>1571</v>
      </c>
      <c r="S18" t="s">
        <v>1572</v>
      </c>
      <c r="T18" t="s">
        <v>1573</v>
      </c>
      <c r="U18" t="s">
        <v>1574</v>
      </c>
      <c r="V18" t="s">
        <v>1575</v>
      </c>
      <c r="W18" t="s">
        <v>1576</v>
      </c>
      <c r="X18" t="s">
        <v>1577</v>
      </c>
      <c r="Y18" t="s">
        <v>1578</v>
      </c>
      <c r="Z18" t="s">
        <v>1579</v>
      </c>
      <c r="AA18" t="s">
        <v>1580</v>
      </c>
      <c r="AB18" t="s">
        <v>1581</v>
      </c>
      <c r="AC18" t="s">
        <v>1582</v>
      </c>
      <c r="AD18" t="s">
        <v>1583</v>
      </c>
      <c r="AE18" t="s">
        <v>1584</v>
      </c>
      <c r="AF18" t="s">
        <v>1585</v>
      </c>
      <c r="AG18" t="s">
        <v>1586</v>
      </c>
      <c r="AH18" t="s">
        <v>1587</v>
      </c>
    </row>
    <row r="19" spans="1:34" hidden="1" x14ac:dyDescent="0.35">
      <c r="A19" s="225"/>
      <c r="B19" s="225"/>
      <c r="C19" s="152" t="s">
        <v>121</v>
      </c>
      <c r="D19" t="s">
        <v>1588</v>
      </c>
      <c r="E19" t="s">
        <v>1589</v>
      </c>
      <c r="F19" t="s">
        <v>1590</v>
      </c>
      <c r="G19" t="s">
        <v>1591</v>
      </c>
      <c r="H19" t="s">
        <v>1592</v>
      </c>
      <c r="I19" t="s">
        <v>1593</v>
      </c>
      <c r="J19" t="s">
        <v>1594</v>
      </c>
      <c r="K19" t="s">
        <v>1595</v>
      </c>
      <c r="L19" t="s">
        <v>1596</v>
      </c>
      <c r="M19" t="s">
        <v>1597</v>
      </c>
      <c r="N19" t="s">
        <v>1598</v>
      </c>
      <c r="O19" t="s">
        <v>1599</v>
      </c>
      <c r="P19" t="s">
        <v>1600</v>
      </c>
      <c r="Q19" t="s">
        <v>1601</v>
      </c>
      <c r="R19" t="s">
        <v>1602</v>
      </c>
      <c r="S19" t="s">
        <v>1603</v>
      </c>
      <c r="T19" t="s">
        <v>1604</v>
      </c>
      <c r="U19" t="s">
        <v>1605</v>
      </c>
      <c r="V19" t="s">
        <v>1606</v>
      </c>
      <c r="W19" t="s">
        <v>1607</v>
      </c>
      <c r="X19" t="s">
        <v>1608</v>
      </c>
      <c r="Y19" t="s">
        <v>1609</v>
      </c>
      <c r="Z19" t="s">
        <v>1610</v>
      </c>
      <c r="AA19" t="s">
        <v>1611</v>
      </c>
      <c r="AB19" t="s">
        <v>1612</v>
      </c>
      <c r="AC19" t="s">
        <v>1613</v>
      </c>
      <c r="AD19" t="s">
        <v>1614</v>
      </c>
      <c r="AE19" t="s">
        <v>1615</v>
      </c>
      <c r="AF19" t="s">
        <v>1616</v>
      </c>
      <c r="AG19" t="s">
        <v>1617</v>
      </c>
      <c r="AH19" t="s">
        <v>1618</v>
      </c>
    </row>
    <row r="20" spans="1:34" hidden="1" x14ac:dyDescent="0.35">
      <c r="A20" s="225"/>
      <c r="B20" s="225"/>
      <c r="C20" s="152" t="s">
        <v>15</v>
      </c>
      <c r="D20" t="s">
        <v>1619</v>
      </c>
      <c r="E20" t="s">
        <v>1620</v>
      </c>
      <c r="F20" t="s">
        <v>1621</v>
      </c>
      <c r="G20" t="s">
        <v>1620</v>
      </c>
      <c r="H20" t="s">
        <v>1620</v>
      </c>
      <c r="I20" t="s">
        <v>1622</v>
      </c>
      <c r="J20" t="s">
        <v>1623</v>
      </c>
      <c r="K20" t="s">
        <v>1624</v>
      </c>
      <c r="L20" t="s">
        <v>1625</v>
      </c>
      <c r="M20" t="s">
        <v>1626</v>
      </c>
      <c r="N20" t="s">
        <v>1627</v>
      </c>
      <c r="O20" t="s">
        <v>1628</v>
      </c>
      <c r="P20" t="s">
        <v>1629</v>
      </c>
      <c r="Q20" t="s">
        <v>1630</v>
      </c>
      <c r="R20" t="s">
        <v>1631</v>
      </c>
      <c r="S20" t="s">
        <v>1632</v>
      </c>
      <c r="T20" t="s">
        <v>1633</v>
      </c>
      <c r="U20" t="s">
        <v>1634</v>
      </c>
      <c r="V20" t="s">
        <v>1635</v>
      </c>
      <c r="W20" t="s">
        <v>1636</v>
      </c>
      <c r="X20" t="s">
        <v>1637</v>
      </c>
      <c r="Y20" t="s">
        <v>1638</v>
      </c>
      <c r="Z20" t="s">
        <v>1639</v>
      </c>
      <c r="AA20" t="s">
        <v>1640</v>
      </c>
      <c r="AB20" t="s">
        <v>1641</v>
      </c>
      <c r="AC20" t="s">
        <v>1642</v>
      </c>
      <c r="AD20" t="s">
        <v>1643</v>
      </c>
      <c r="AE20" t="s">
        <v>1644</v>
      </c>
      <c r="AF20" t="s">
        <v>1645</v>
      </c>
      <c r="AG20" t="s">
        <v>1646</v>
      </c>
      <c r="AH20" t="s">
        <v>1647</v>
      </c>
    </row>
    <row r="21" spans="1:34" hidden="1" x14ac:dyDescent="0.35">
      <c r="A21" s="225"/>
      <c r="B21" s="225" t="s">
        <v>1648</v>
      </c>
      <c r="C21" s="152" t="s">
        <v>1183</v>
      </c>
      <c r="D21" t="s">
        <v>1649</v>
      </c>
      <c r="E21" t="s">
        <v>1650</v>
      </c>
      <c r="F21" t="s">
        <v>1651</v>
      </c>
      <c r="G21" t="s">
        <v>1651</v>
      </c>
      <c r="H21" t="s">
        <v>1651</v>
      </c>
      <c r="I21" t="s">
        <v>1652</v>
      </c>
      <c r="J21" t="s">
        <v>1653</v>
      </c>
      <c r="K21" t="s">
        <v>1654</v>
      </c>
      <c r="L21" t="s">
        <v>1655</v>
      </c>
      <c r="M21" t="s">
        <v>1656</v>
      </c>
      <c r="N21" t="s">
        <v>1657</v>
      </c>
      <c r="O21" t="s">
        <v>1658</v>
      </c>
      <c r="P21" t="s">
        <v>1659</v>
      </c>
      <c r="Q21" t="s">
        <v>1660</v>
      </c>
      <c r="R21" t="s">
        <v>1661</v>
      </c>
      <c r="S21" t="s">
        <v>1662</v>
      </c>
      <c r="T21" t="s">
        <v>1663</v>
      </c>
      <c r="U21" t="s">
        <v>1664</v>
      </c>
      <c r="V21" t="s">
        <v>1665</v>
      </c>
      <c r="W21" t="s">
        <v>1666</v>
      </c>
      <c r="X21" t="s">
        <v>1667</v>
      </c>
      <c r="Y21" t="s">
        <v>1668</v>
      </c>
      <c r="Z21" t="s">
        <v>1669</v>
      </c>
      <c r="AA21" t="s">
        <v>1670</v>
      </c>
      <c r="AB21" t="s">
        <v>1671</v>
      </c>
      <c r="AC21" t="s">
        <v>1672</v>
      </c>
      <c r="AD21" t="s">
        <v>1673</v>
      </c>
      <c r="AE21" t="s">
        <v>1674</v>
      </c>
      <c r="AF21" t="s">
        <v>1675</v>
      </c>
      <c r="AG21" t="s">
        <v>1676</v>
      </c>
      <c r="AH21" t="s">
        <v>1677</v>
      </c>
    </row>
    <row r="22" spans="1:34" hidden="1" x14ac:dyDescent="0.35">
      <c r="A22" s="225"/>
      <c r="B22" s="225"/>
      <c r="C22" s="152" t="s">
        <v>13</v>
      </c>
      <c r="D22" t="s">
        <v>1678</v>
      </c>
      <c r="E22" t="s">
        <v>1679</v>
      </c>
      <c r="F22" t="s">
        <v>1680</v>
      </c>
      <c r="G22" t="s">
        <v>1681</v>
      </c>
      <c r="H22" t="s">
        <v>1682</v>
      </c>
      <c r="I22" t="s">
        <v>1683</v>
      </c>
      <c r="J22" t="s">
        <v>1684</v>
      </c>
      <c r="K22" t="s">
        <v>1685</v>
      </c>
      <c r="L22" t="s">
        <v>1686</v>
      </c>
      <c r="M22" t="s">
        <v>1687</v>
      </c>
      <c r="N22" t="s">
        <v>1688</v>
      </c>
      <c r="O22" t="s">
        <v>1689</v>
      </c>
      <c r="P22" t="s">
        <v>1690</v>
      </c>
      <c r="Q22" t="s">
        <v>1691</v>
      </c>
      <c r="R22" t="s">
        <v>1692</v>
      </c>
      <c r="S22" t="s">
        <v>1693</v>
      </c>
      <c r="T22" t="s">
        <v>1694</v>
      </c>
      <c r="U22" t="s">
        <v>1695</v>
      </c>
      <c r="V22" t="s">
        <v>1696</v>
      </c>
      <c r="W22" t="s">
        <v>1697</v>
      </c>
      <c r="X22" t="s">
        <v>1698</v>
      </c>
      <c r="Y22" t="s">
        <v>1699</v>
      </c>
      <c r="Z22" t="s">
        <v>1700</v>
      </c>
      <c r="AA22" t="s">
        <v>1701</v>
      </c>
      <c r="AB22" t="s">
        <v>1702</v>
      </c>
      <c r="AC22" t="s">
        <v>1703</v>
      </c>
      <c r="AD22" t="s">
        <v>1704</v>
      </c>
      <c r="AE22" t="s">
        <v>1705</v>
      </c>
      <c r="AF22" t="s">
        <v>1706</v>
      </c>
      <c r="AG22" t="s">
        <v>1707</v>
      </c>
      <c r="AH22" t="s">
        <v>1708</v>
      </c>
    </row>
    <row r="23" spans="1:34" hidden="1" x14ac:dyDescent="0.35">
      <c r="A23" s="225"/>
      <c r="B23" s="225"/>
      <c r="C23" s="152" t="s">
        <v>121</v>
      </c>
      <c r="D23" t="s">
        <v>1709</v>
      </c>
      <c r="E23" t="s">
        <v>1710</v>
      </c>
      <c r="F23" t="s">
        <v>1711</v>
      </c>
      <c r="G23" t="s">
        <v>1712</v>
      </c>
      <c r="H23" t="s">
        <v>1713</v>
      </c>
      <c r="I23" t="s">
        <v>1714</v>
      </c>
      <c r="J23" t="s">
        <v>1715</v>
      </c>
      <c r="K23" t="s">
        <v>1716</v>
      </c>
      <c r="L23" t="s">
        <v>1717</v>
      </c>
      <c r="M23" t="s">
        <v>1718</v>
      </c>
      <c r="N23" t="s">
        <v>1719</v>
      </c>
      <c r="O23" t="s">
        <v>1720</v>
      </c>
      <c r="P23" t="s">
        <v>1721</v>
      </c>
      <c r="Q23" t="s">
        <v>1722</v>
      </c>
      <c r="R23" t="s">
        <v>1723</v>
      </c>
      <c r="S23" t="s">
        <v>1724</v>
      </c>
      <c r="T23" t="s">
        <v>1725</v>
      </c>
      <c r="U23" t="s">
        <v>1726</v>
      </c>
      <c r="V23" t="s">
        <v>1727</v>
      </c>
      <c r="W23" t="s">
        <v>1728</v>
      </c>
      <c r="X23" t="s">
        <v>1729</v>
      </c>
      <c r="Y23" t="s">
        <v>1730</v>
      </c>
      <c r="Z23" t="s">
        <v>1731</v>
      </c>
      <c r="AA23" t="s">
        <v>1732</v>
      </c>
      <c r="AB23" t="s">
        <v>1733</v>
      </c>
      <c r="AC23" t="s">
        <v>1734</v>
      </c>
      <c r="AD23" t="s">
        <v>1735</v>
      </c>
      <c r="AE23" t="s">
        <v>1736</v>
      </c>
      <c r="AF23" t="s">
        <v>1737</v>
      </c>
      <c r="AG23" t="s">
        <v>1738</v>
      </c>
      <c r="AH23" t="s">
        <v>1739</v>
      </c>
    </row>
    <row r="24" spans="1:34" hidden="1" x14ac:dyDescent="0.35">
      <c r="A24" s="225"/>
      <c r="B24" s="225"/>
      <c r="C24" s="152" t="s">
        <v>15</v>
      </c>
      <c r="D24" t="s">
        <v>1740</v>
      </c>
      <c r="E24" t="s">
        <v>1741</v>
      </c>
      <c r="F24" t="s">
        <v>1741</v>
      </c>
      <c r="G24" t="s">
        <v>1740</v>
      </c>
      <c r="H24" t="s">
        <v>1742</v>
      </c>
      <c r="I24" t="s">
        <v>1743</v>
      </c>
      <c r="J24" t="s">
        <v>1744</v>
      </c>
      <c r="K24" t="s">
        <v>1745</v>
      </c>
      <c r="L24" t="s">
        <v>1746</v>
      </c>
      <c r="M24" t="s">
        <v>1747</v>
      </c>
      <c r="N24" t="s">
        <v>1748</v>
      </c>
      <c r="O24" t="s">
        <v>1749</v>
      </c>
      <c r="P24" t="s">
        <v>1750</v>
      </c>
      <c r="Q24" t="s">
        <v>1751</v>
      </c>
      <c r="R24" t="s">
        <v>1752</v>
      </c>
      <c r="S24" t="s">
        <v>1753</v>
      </c>
      <c r="T24" t="s">
        <v>1754</v>
      </c>
      <c r="U24" t="s">
        <v>1755</v>
      </c>
      <c r="V24" t="s">
        <v>1756</v>
      </c>
      <c r="W24" t="s">
        <v>1757</v>
      </c>
      <c r="X24" t="s">
        <v>1758</v>
      </c>
      <c r="Y24" t="s">
        <v>1759</v>
      </c>
      <c r="Z24" t="s">
        <v>1760</v>
      </c>
      <c r="AA24" t="s">
        <v>1761</v>
      </c>
      <c r="AB24" t="s">
        <v>1762</v>
      </c>
      <c r="AC24" t="s">
        <v>1763</v>
      </c>
      <c r="AD24" t="s">
        <v>1764</v>
      </c>
      <c r="AE24" t="s">
        <v>1765</v>
      </c>
      <c r="AF24" t="s">
        <v>1766</v>
      </c>
      <c r="AG24" t="s">
        <v>1767</v>
      </c>
      <c r="AH24" t="s">
        <v>1768</v>
      </c>
    </row>
    <row r="25" spans="1:34" hidden="1" x14ac:dyDescent="0.35">
      <c r="A25" s="225"/>
      <c r="B25" s="225" t="s">
        <v>1769</v>
      </c>
      <c r="C25" s="152" t="s">
        <v>1770</v>
      </c>
      <c r="D25" t="s">
        <v>1771</v>
      </c>
      <c r="E25" t="s">
        <v>1772</v>
      </c>
      <c r="F25" t="s">
        <v>1773</v>
      </c>
      <c r="G25" t="s">
        <v>1774</v>
      </c>
      <c r="H25" t="s">
        <v>1775</v>
      </c>
      <c r="I25" t="s">
        <v>1776</v>
      </c>
      <c r="J25" t="s">
        <v>1777</v>
      </c>
      <c r="K25" t="s">
        <v>1778</v>
      </c>
      <c r="L25" t="s">
        <v>1779</v>
      </c>
      <c r="M25" t="s">
        <v>1780</v>
      </c>
      <c r="N25" t="s">
        <v>1781</v>
      </c>
      <c r="O25" t="s">
        <v>1782</v>
      </c>
      <c r="P25" t="s">
        <v>1783</v>
      </c>
      <c r="Q25" t="s">
        <v>1784</v>
      </c>
      <c r="R25" t="s">
        <v>1785</v>
      </c>
      <c r="S25" t="s">
        <v>1786</v>
      </c>
      <c r="T25" t="s">
        <v>1787</v>
      </c>
      <c r="U25" t="s">
        <v>1788</v>
      </c>
      <c r="V25" t="s">
        <v>1789</v>
      </c>
      <c r="W25" t="s">
        <v>1790</v>
      </c>
      <c r="X25" t="s">
        <v>1791</v>
      </c>
      <c r="Y25" t="s">
        <v>1792</v>
      </c>
      <c r="Z25" t="s">
        <v>1793</v>
      </c>
      <c r="AA25" t="s">
        <v>1794</v>
      </c>
      <c r="AB25" t="s">
        <v>1795</v>
      </c>
      <c r="AC25" t="s">
        <v>1796</v>
      </c>
      <c r="AD25" t="s">
        <v>1797</v>
      </c>
      <c r="AE25" t="s">
        <v>1798</v>
      </c>
      <c r="AF25" t="s">
        <v>1799</v>
      </c>
      <c r="AG25" t="s">
        <v>1800</v>
      </c>
      <c r="AH25" t="s">
        <v>1801</v>
      </c>
    </row>
    <row r="26" spans="1:34" hidden="1" x14ac:dyDescent="0.35">
      <c r="A26" s="225"/>
      <c r="B26" s="225"/>
      <c r="C26" s="152" t="s">
        <v>13</v>
      </c>
      <c r="D26" t="s">
        <v>1802</v>
      </c>
      <c r="E26" t="s">
        <v>1803</v>
      </c>
      <c r="F26" t="s">
        <v>1804</v>
      </c>
      <c r="G26" t="s">
        <v>1805</v>
      </c>
      <c r="H26" t="s">
        <v>1806</v>
      </c>
      <c r="I26" t="s">
        <v>1807</v>
      </c>
      <c r="J26" t="s">
        <v>1808</v>
      </c>
      <c r="K26" t="s">
        <v>1809</v>
      </c>
      <c r="L26" t="s">
        <v>1810</v>
      </c>
      <c r="M26" t="s">
        <v>1811</v>
      </c>
      <c r="N26" t="s">
        <v>1812</v>
      </c>
      <c r="O26" t="s">
        <v>1813</v>
      </c>
      <c r="P26" t="s">
        <v>1814</v>
      </c>
      <c r="Q26" t="s">
        <v>1815</v>
      </c>
      <c r="R26" t="s">
        <v>1816</v>
      </c>
      <c r="S26" t="s">
        <v>1817</v>
      </c>
      <c r="T26" t="s">
        <v>1818</v>
      </c>
      <c r="U26" t="s">
        <v>1819</v>
      </c>
      <c r="V26" t="s">
        <v>1820</v>
      </c>
      <c r="W26" t="s">
        <v>1821</v>
      </c>
      <c r="X26" t="s">
        <v>1822</v>
      </c>
      <c r="Y26" t="s">
        <v>1823</v>
      </c>
      <c r="Z26" t="s">
        <v>1824</v>
      </c>
      <c r="AA26" t="s">
        <v>1825</v>
      </c>
      <c r="AB26" t="s">
        <v>1826</v>
      </c>
      <c r="AC26" t="s">
        <v>1827</v>
      </c>
      <c r="AD26" t="s">
        <v>1828</v>
      </c>
      <c r="AE26" t="s">
        <v>1829</v>
      </c>
      <c r="AF26" t="s">
        <v>1830</v>
      </c>
      <c r="AG26" t="s">
        <v>1831</v>
      </c>
      <c r="AH26" t="s">
        <v>1832</v>
      </c>
    </row>
    <row r="27" spans="1:34" hidden="1" x14ac:dyDescent="0.35">
      <c r="A27" s="225"/>
      <c r="B27" s="225"/>
      <c r="C27" s="152" t="s">
        <v>121</v>
      </c>
      <c r="D27" t="s">
        <v>1833</v>
      </c>
      <c r="E27" t="s">
        <v>1833</v>
      </c>
      <c r="F27" t="s">
        <v>1834</v>
      </c>
      <c r="G27" t="s">
        <v>1835</v>
      </c>
      <c r="H27" t="s">
        <v>1834</v>
      </c>
      <c r="I27" t="s">
        <v>1836</v>
      </c>
      <c r="J27" t="s">
        <v>1837</v>
      </c>
      <c r="K27" t="s">
        <v>1838</v>
      </c>
      <c r="L27" t="s">
        <v>1839</v>
      </c>
      <c r="M27" t="s">
        <v>1840</v>
      </c>
      <c r="N27" t="s">
        <v>1841</v>
      </c>
      <c r="O27" t="s">
        <v>1842</v>
      </c>
      <c r="P27" t="s">
        <v>1843</v>
      </c>
      <c r="Q27" t="s">
        <v>1844</v>
      </c>
      <c r="R27" t="s">
        <v>1845</v>
      </c>
      <c r="S27" t="s">
        <v>1846</v>
      </c>
      <c r="T27" t="s">
        <v>1847</v>
      </c>
      <c r="U27" t="s">
        <v>1848</v>
      </c>
      <c r="V27" t="s">
        <v>1849</v>
      </c>
      <c r="W27" t="s">
        <v>1850</v>
      </c>
      <c r="X27" t="s">
        <v>1851</v>
      </c>
      <c r="Y27" t="s">
        <v>1852</v>
      </c>
      <c r="Z27" t="s">
        <v>1853</v>
      </c>
      <c r="AA27" t="s">
        <v>1854</v>
      </c>
      <c r="AB27" t="s">
        <v>1855</v>
      </c>
      <c r="AC27" t="s">
        <v>1856</v>
      </c>
      <c r="AD27" t="s">
        <v>1857</v>
      </c>
      <c r="AE27" t="s">
        <v>1858</v>
      </c>
      <c r="AF27" t="s">
        <v>1859</v>
      </c>
      <c r="AG27" t="s">
        <v>1860</v>
      </c>
      <c r="AH27" t="s">
        <v>1861</v>
      </c>
    </row>
    <row r="28" spans="1:34" hidden="1" x14ac:dyDescent="0.35">
      <c r="A28" s="225"/>
      <c r="B28" s="225"/>
      <c r="C28" s="152" t="s">
        <v>1862</v>
      </c>
      <c r="D28" t="s">
        <v>1863</v>
      </c>
      <c r="E28" t="s">
        <v>1863</v>
      </c>
      <c r="F28" t="s">
        <v>1864</v>
      </c>
      <c r="G28" t="s">
        <v>1865</v>
      </c>
      <c r="H28" t="s">
        <v>1865</v>
      </c>
      <c r="I28" t="s">
        <v>1866</v>
      </c>
      <c r="J28" t="s">
        <v>1867</v>
      </c>
      <c r="K28" t="s">
        <v>1868</v>
      </c>
      <c r="L28" t="s">
        <v>1869</v>
      </c>
      <c r="M28" t="s">
        <v>1870</v>
      </c>
      <c r="N28" t="s">
        <v>1871</v>
      </c>
      <c r="O28" t="s">
        <v>1872</v>
      </c>
      <c r="P28" t="s">
        <v>1873</v>
      </c>
      <c r="Q28" t="s">
        <v>1874</v>
      </c>
      <c r="R28" t="s">
        <v>1875</v>
      </c>
      <c r="S28" t="s">
        <v>1876</v>
      </c>
      <c r="T28" t="s">
        <v>1877</v>
      </c>
      <c r="U28" t="s">
        <v>1878</v>
      </c>
      <c r="V28" t="s">
        <v>1879</v>
      </c>
      <c r="W28" t="s">
        <v>1880</v>
      </c>
      <c r="X28" t="s">
        <v>1881</v>
      </c>
      <c r="Y28" t="s">
        <v>1882</v>
      </c>
      <c r="Z28" t="s">
        <v>1883</v>
      </c>
      <c r="AA28" t="s">
        <v>1884</v>
      </c>
      <c r="AB28" t="s">
        <v>1885</v>
      </c>
      <c r="AC28" t="s">
        <v>1886</v>
      </c>
      <c r="AD28" t="s">
        <v>1887</v>
      </c>
      <c r="AE28" t="s">
        <v>1888</v>
      </c>
      <c r="AF28" t="s">
        <v>1889</v>
      </c>
      <c r="AG28" t="s">
        <v>1890</v>
      </c>
      <c r="AH28" t="s">
        <v>1891</v>
      </c>
    </row>
    <row r="29" spans="1:34" hidden="1" x14ac:dyDescent="0.35">
      <c r="A29" s="225"/>
      <c r="B29" s="225"/>
      <c r="C29" s="152" t="s">
        <v>15</v>
      </c>
      <c r="D29" t="s">
        <v>1892</v>
      </c>
      <c r="E29" t="s">
        <v>1893</v>
      </c>
      <c r="F29" t="s">
        <v>1893</v>
      </c>
      <c r="G29" t="s">
        <v>1892</v>
      </c>
      <c r="H29" t="s">
        <v>1894</v>
      </c>
      <c r="I29" t="s">
        <v>1895</v>
      </c>
      <c r="J29" t="s">
        <v>1896</v>
      </c>
      <c r="K29" t="s">
        <v>1897</v>
      </c>
      <c r="L29" t="s">
        <v>1898</v>
      </c>
      <c r="M29" t="s">
        <v>1899</v>
      </c>
      <c r="N29" t="s">
        <v>1900</v>
      </c>
      <c r="O29" t="s">
        <v>1901</v>
      </c>
      <c r="P29" t="s">
        <v>1902</v>
      </c>
      <c r="Q29" t="s">
        <v>1903</v>
      </c>
      <c r="R29" t="s">
        <v>1904</v>
      </c>
      <c r="S29" t="s">
        <v>1905</v>
      </c>
      <c r="T29" t="s">
        <v>1906</v>
      </c>
      <c r="U29" t="s">
        <v>1907</v>
      </c>
      <c r="V29" t="s">
        <v>1908</v>
      </c>
      <c r="W29" t="s">
        <v>1909</v>
      </c>
      <c r="X29" t="s">
        <v>1910</v>
      </c>
      <c r="Y29" t="s">
        <v>1911</v>
      </c>
      <c r="Z29" t="s">
        <v>1912</v>
      </c>
      <c r="AA29" t="s">
        <v>1913</v>
      </c>
      <c r="AB29" t="s">
        <v>1914</v>
      </c>
      <c r="AC29" t="s">
        <v>1915</v>
      </c>
      <c r="AD29" t="s">
        <v>1916</v>
      </c>
      <c r="AE29" t="s">
        <v>1917</v>
      </c>
      <c r="AF29" t="s">
        <v>1918</v>
      </c>
      <c r="AG29" t="s">
        <v>1919</v>
      </c>
      <c r="AH29" t="s">
        <v>1920</v>
      </c>
    </row>
    <row r="30" spans="1:34" x14ac:dyDescent="0.35">
      <c r="A30" s="225"/>
      <c r="B30" s="225" t="s">
        <v>77</v>
      </c>
      <c r="C30" s="152" t="s">
        <v>13</v>
      </c>
      <c r="D30" t="s">
        <v>1921</v>
      </c>
      <c r="E30" t="s">
        <v>1922</v>
      </c>
      <c r="F30" t="s">
        <v>1923</v>
      </c>
      <c r="G30" t="s">
        <v>1924</v>
      </c>
      <c r="H30" t="s">
        <v>1925</v>
      </c>
      <c r="I30" t="s">
        <v>1926</v>
      </c>
      <c r="J30" t="s">
        <v>1927</v>
      </c>
      <c r="K30" t="s">
        <v>1928</v>
      </c>
      <c r="L30" t="s">
        <v>1929</v>
      </c>
      <c r="M30" t="s">
        <v>1930</v>
      </c>
      <c r="N30" t="s">
        <v>1931</v>
      </c>
      <c r="O30" t="s">
        <v>1932</v>
      </c>
      <c r="P30" t="s">
        <v>1933</v>
      </c>
      <c r="Q30" t="s">
        <v>1934</v>
      </c>
      <c r="R30" t="s">
        <v>1935</v>
      </c>
      <c r="S30" t="s">
        <v>1936</v>
      </c>
      <c r="T30" t="s">
        <v>1937</v>
      </c>
      <c r="U30" t="s">
        <v>1938</v>
      </c>
      <c r="V30" t="s">
        <v>1939</v>
      </c>
      <c r="W30" t="s">
        <v>1940</v>
      </c>
      <c r="X30" t="s">
        <v>1941</v>
      </c>
      <c r="Y30" t="s">
        <v>1942</v>
      </c>
      <c r="Z30" t="s">
        <v>1943</v>
      </c>
      <c r="AA30" t="s">
        <v>1944</v>
      </c>
      <c r="AB30" t="s">
        <v>1945</v>
      </c>
      <c r="AC30" t="s">
        <v>1946</v>
      </c>
      <c r="AD30" t="s">
        <v>1947</v>
      </c>
      <c r="AE30" t="s">
        <v>1948</v>
      </c>
      <c r="AF30" t="s">
        <v>1949</v>
      </c>
      <c r="AG30" t="s">
        <v>1950</v>
      </c>
      <c r="AH30" t="s">
        <v>1951</v>
      </c>
    </row>
    <row r="31" spans="1:34" x14ac:dyDescent="0.35">
      <c r="A31" s="225"/>
      <c r="B31" s="225"/>
      <c r="C31" s="152" t="s">
        <v>14</v>
      </c>
      <c r="D31" t="s">
        <v>1952</v>
      </c>
      <c r="E31" t="s">
        <v>1953</v>
      </c>
      <c r="F31" t="s">
        <v>1954</v>
      </c>
      <c r="G31" t="s">
        <v>1955</v>
      </c>
      <c r="H31" t="s">
        <v>1956</v>
      </c>
      <c r="I31" t="s">
        <v>1957</v>
      </c>
      <c r="J31" t="s">
        <v>1958</v>
      </c>
      <c r="K31" t="s">
        <v>1959</v>
      </c>
      <c r="L31" t="s">
        <v>1960</v>
      </c>
      <c r="M31" t="s">
        <v>1961</v>
      </c>
      <c r="N31" t="s">
        <v>1962</v>
      </c>
      <c r="O31" t="s">
        <v>1963</v>
      </c>
      <c r="P31" t="s">
        <v>1964</v>
      </c>
      <c r="Q31" t="s">
        <v>1965</v>
      </c>
      <c r="R31" t="s">
        <v>1966</v>
      </c>
      <c r="S31" t="s">
        <v>1967</v>
      </c>
      <c r="T31" t="s">
        <v>1968</v>
      </c>
      <c r="U31" t="s">
        <v>1969</v>
      </c>
      <c r="V31" t="s">
        <v>1970</v>
      </c>
      <c r="W31" t="s">
        <v>1971</v>
      </c>
      <c r="X31" t="s">
        <v>1972</v>
      </c>
      <c r="Y31" t="s">
        <v>1973</v>
      </c>
      <c r="Z31" t="s">
        <v>1974</v>
      </c>
      <c r="AA31" t="s">
        <v>1975</v>
      </c>
      <c r="AB31" t="s">
        <v>1976</v>
      </c>
      <c r="AC31" t="s">
        <v>1977</v>
      </c>
      <c r="AD31" t="s">
        <v>1978</v>
      </c>
      <c r="AE31" t="s">
        <v>1979</v>
      </c>
      <c r="AF31" t="s">
        <v>1980</v>
      </c>
      <c r="AG31" t="s">
        <v>1981</v>
      </c>
      <c r="AH31" t="s">
        <v>1982</v>
      </c>
    </row>
    <row r="32" spans="1:34" x14ac:dyDescent="0.35">
      <c r="A32" s="225"/>
      <c r="B32" s="225"/>
      <c r="C32" s="152" t="s">
        <v>20</v>
      </c>
      <c r="D32" t="s">
        <v>1983</v>
      </c>
      <c r="E32" t="s">
        <v>1984</v>
      </c>
      <c r="F32" t="s">
        <v>1985</v>
      </c>
      <c r="G32" t="s">
        <v>1986</v>
      </c>
      <c r="H32" t="s">
        <v>1987</v>
      </c>
      <c r="I32" t="s">
        <v>1988</v>
      </c>
      <c r="J32" t="s">
        <v>1989</v>
      </c>
      <c r="K32" t="s">
        <v>1990</v>
      </c>
      <c r="L32" t="s">
        <v>1991</v>
      </c>
      <c r="M32" t="s">
        <v>1992</v>
      </c>
      <c r="N32" t="s">
        <v>1993</v>
      </c>
      <c r="O32" t="s">
        <v>1994</v>
      </c>
      <c r="P32" t="s">
        <v>1995</v>
      </c>
      <c r="Q32" t="s">
        <v>1996</v>
      </c>
      <c r="R32" t="s">
        <v>1997</v>
      </c>
      <c r="S32" t="s">
        <v>1998</v>
      </c>
      <c r="T32" t="s">
        <v>1999</v>
      </c>
      <c r="U32" t="s">
        <v>2000</v>
      </c>
      <c r="V32" t="s">
        <v>2001</v>
      </c>
      <c r="W32" t="s">
        <v>2002</v>
      </c>
      <c r="X32" t="s">
        <v>2003</v>
      </c>
      <c r="Y32" t="s">
        <v>2004</v>
      </c>
      <c r="Z32" t="s">
        <v>2005</v>
      </c>
      <c r="AA32" t="s">
        <v>2006</v>
      </c>
      <c r="AB32" t="s">
        <v>2007</v>
      </c>
      <c r="AC32" t="s">
        <v>2008</v>
      </c>
      <c r="AD32" t="s">
        <v>2009</v>
      </c>
      <c r="AE32" t="s">
        <v>2010</v>
      </c>
      <c r="AF32" t="s">
        <v>2011</v>
      </c>
      <c r="AG32" t="s">
        <v>2012</v>
      </c>
      <c r="AH32" t="s">
        <v>2013</v>
      </c>
    </row>
    <row r="33" spans="1:34" x14ac:dyDescent="0.35">
      <c r="A33" s="225"/>
      <c r="B33" s="225"/>
      <c r="C33" s="152" t="s">
        <v>19</v>
      </c>
      <c r="D33" t="s">
        <v>2014</v>
      </c>
      <c r="E33" t="s">
        <v>2015</v>
      </c>
      <c r="F33" t="s">
        <v>2016</v>
      </c>
      <c r="G33" t="s">
        <v>2017</v>
      </c>
      <c r="H33" t="s">
        <v>2018</v>
      </c>
      <c r="I33" t="s">
        <v>2019</v>
      </c>
      <c r="J33" t="s">
        <v>2020</v>
      </c>
      <c r="K33" t="s">
        <v>2021</v>
      </c>
      <c r="L33" t="s">
        <v>2022</v>
      </c>
      <c r="M33" t="s">
        <v>2023</v>
      </c>
      <c r="N33" t="s">
        <v>2024</v>
      </c>
      <c r="O33" t="s">
        <v>2025</v>
      </c>
      <c r="P33" t="s">
        <v>2026</v>
      </c>
      <c r="Q33" t="s">
        <v>2027</v>
      </c>
      <c r="R33" t="s">
        <v>2028</v>
      </c>
      <c r="S33" t="s">
        <v>2029</v>
      </c>
      <c r="T33" t="s">
        <v>2030</v>
      </c>
      <c r="U33" t="s">
        <v>2031</v>
      </c>
      <c r="V33" t="s">
        <v>2032</v>
      </c>
      <c r="W33" t="s">
        <v>2033</v>
      </c>
      <c r="X33" t="s">
        <v>2034</v>
      </c>
      <c r="Y33" t="s">
        <v>2035</v>
      </c>
      <c r="Z33" t="s">
        <v>2036</v>
      </c>
      <c r="AA33" t="s">
        <v>2037</v>
      </c>
      <c r="AB33" t="s">
        <v>2038</v>
      </c>
      <c r="AC33" t="s">
        <v>2039</v>
      </c>
      <c r="AD33" t="s">
        <v>2040</v>
      </c>
      <c r="AE33" t="s">
        <v>2041</v>
      </c>
      <c r="AF33" t="s">
        <v>2042</v>
      </c>
      <c r="AG33" t="s">
        <v>2043</v>
      </c>
      <c r="AH33" t="s">
        <v>2044</v>
      </c>
    </row>
    <row r="34" spans="1:34" x14ac:dyDescent="0.35">
      <c r="A34" s="225"/>
      <c r="B34" s="225"/>
      <c r="C34" s="152" t="s">
        <v>121</v>
      </c>
      <c r="D34" t="s">
        <v>2045</v>
      </c>
      <c r="E34" t="s">
        <v>2046</v>
      </c>
      <c r="F34" t="s">
        <v>2047</v>
      </c>
      <c r="G34" t="s">
        <v>2048</v>
      </c>
      <c r="H34" t="s">
        <v>2049</v>
      </c>
      <c r="I34" t="s">
        <v>2050</v>
      </c>
      <c r="J34" t="s">
        <v>2051</v>
      </c>
      <c r="K34" t="s">
        <v>2052</v>
      </c>
      <c r="L34" t="s">
        <v>2053</v>
      </c>
      <c r="M34" t="s">
        <v>2054</v>
      </c>
      <c r="N34" t="s">
        <v>2055</v>
      </c>
      <c r="O34" t="s">
        <v>2056</v>
      </c>
      <c r="P34" t="s">
        <v>2057</v>
      </c>
      <c r="Q34" t="s">
        <v>2058</v>
      </c>
      <c r="R34" t="s">
        <v>2059</v>
      </c>
      <c r="S34" t="s">
        <v>2060</v>
      </c>
      <c r="T34" t="s">
        <v>2061</v>
      </c>
      <c r="U34" t="s">
        <v>2062</v>
      </c>
      <c r="V34" t="s">
        <v>2063</v>
      </c>
      <c r="W34" t="s">
        <v>2064</v>
      </c>
      <c r="X34" t="s">
        <v>2065</v>
      </c>
      <c r="Y34" t="s">
        <v>2066</v>
      </c>
      <c r="Z34" t="s">
        <v>2067</v>
      </c>
      <c r="AA34" t="s">
        <v>2068</v>
      </c>
      <c r="AB34" t="s">
        <v>2069</v>
      </c>
      <c r="AC34" t="s">
        <v>2070</v>
      </c>
      <c r="AD34" t="s">
        <v>2071</v>
      </c>
      <c r="AE34" t="s">
        <v>2072</v>
      </c>
      <c r="AF34" t="s">
        <v>2073</v>
      </c>
      <c r="AG34" t="s">
        <v>2074</v>
      </c>
      <c r="AH34" t="s">
        <v>2075</v>
      </c>
    </row>
    <row r="35" spans="1:34" x14ac:dyDescent="0.35">
      <c r="A35" s="225"/>
      <c r="B35" s="225"/>
      <c r="C35" s="152" t="s">
        <v>25</v>
      </c>
      <c r="D35" t="s">
        <v>2076</v>
      </c>
      <c r="E35" t="s">
        <v>2077</v>
      </c>
      <c r="F35" t="s">
        <v>2078</v>
      </c>
      <c r="G35" t="s">
        <v>2079</v>
      </c>
      <c r="H35" t="s">
        <v>2080</v>
      </c>
      <c r="I35" t="s">
        <v>2081</v>
      </c>
      <c r="J35" t="s">
        <v>2082</v>
      </c>
      <c r="K35" t="s">
        <v>2083</v>
      </c>
      <c r="L35" t="s">
        <v>2084</v>
      </c>
      <c r="M35" t="s">
        <v>2085</v>
      </c>
      <c r="N35" t="s">
        <v>2086</v>
      </c>
      <c r="O35" t="s">
        <v>2087</v>
      </c>
      <c r="P35" t="s">
        <v>2088</v>
      </c>
      <c r="Q35" t="s">
        <v>2089</v>
      </c>
      <c r="R35" t="s">
        <v>2090</v>
      </c>
      <c r="S35" t="s">
        <v>2091</v>
      </c>
      <c r="T35" t="s">
        <v>2092</v>
      </c>
      <c r="U35" t="s">
        <v>2093</v>
      </c>
      <c r="V35" t="s">
        <v>2094</v>
      </c>
      <c r="W35" t="s">
        <v>2095</v>
      </c>
      <c r="X35" t="s">
        <v>2096</v>
      </c>
      <c r="Y35" t="s">
        <v>2097</v>
      </c>
      <c r="Z35" t="s">
        <v>2098</v>
      </c>
      <c r="AA35" t="s">
        <v>2099</v>
      </c>
      <c r="AB35" t="s">
        <v>2100</v>
      </c>
      <c r="AC35" t="s">
        <v>2101</v>
      </c>
      <c r="AD35" t="s">
        <v>2102</v>
      </c>
      <c r="AE35" t="s">
        <v>2103</v>
      </c>
      <c r="AF35" t="s">
        <v>2104</v>
      </c>
      <c r="AG35" t="s">
        <v>2105</v>
      </c>
      <c r="AH35" t="s">
        <v>2106</v>
      </c>
    </row>
    <row r="36" spans="1:34" hidden="1" x14ac:dyDescent="0.35">
      <c r="A36" s="225"/>
      <c r="B36" s="225" t="s">
        <v>82</v>
      </c>
      <c r="C36" s="152" t="s">
        <v>13</v>
      </c>
      <c r="D36" t="s">
        <v>2107</v>
      </c>
      <c r="E36" t="s">
        <v>2108</v>
      </c>
      <c r="F36" t="s">
        <v>2109</v>
      </c>
      <c r="G36" t="s">
        <v>2110</v>
      </c>
      <c r="H36" t="s">
        <v>2111</v>
      </c>
      <c r="I36" t="s">
        <v>2112</v>
      </c>
      <c r="J36" t="s">
        <v>2113</v>
      </c>
      <c r="K36" t="s">
        <v>2114</v>
      </c>
      <c r="L36" t="s">
        <v>2115</v>
      </c>
      <c r="M36" t="s">
        <v>2116</v>
      </c>
      <c r="N36" t="s">
        <v>2117</v>
      </c>
      <c r="O36" t="s">
        <v>2118</v>
      </c>
      <c r="P36" t="s">
        <v>2119</v>
      </c>
      <c r="Q36" t="s">
        <v>2120</v>
      </c>
      <c r="R36" t="s">
        <v>2121</v>
      </c>
      <c r="S36" t="s">
        <v>2122</v>
      </c>
      <c r="T36" t="s">
        <v>2123</v>
      </c>
      <c r="U36" t="s">
        <v>2124</v>
      </c>
      <c r="V36" t="s">
        <v>2125</v>
      </c>
      <c r="W36" t="s">
        <v>2126</v>
      </c>
      <c r="X36" t="s">
        <v>2127</v>
      </c>
      <c r="Y36" t="s">
        <v>2128</v>
      </c>
      <c r="Z36" t="s">
        <v>2129</v>
      </c>
      <c r="AA36" t="s">
        <v>2130</v>
      </c>
      <c r="AB36" t="s">
        <v>2131</v>
      </c>
      <c r="AC36" t="s">
        <v>2132</v>
      </c>
      <c r="AD36" t="s">
        <v>2133</v>
      </c>
      <c r="AE36" t="s">
        <v>2134</v>
      </c>
      <c r="AF36" t="s">
        <v>2135</v>
      </c>
      <c r="AG36" t="s">
        <v>2136</v>
      </c>
      <c r="AH36" t="s">
        <v>2137</v>
      </c>
    </row>
    <row r="37" spans="1:34" hidden="1" x14ac:dyDescent="0.35">
      <c r="A37" s="225"/>
      <c r="B37" s="225"/>
      <c r="C37" s="152" t="s">
        <v>121</v>
      </c>
      <c r="D37" t="s">
        <v>2138</v>
      </c>
      <c r="E37" t="s">
        <v>2139</v>
      </c>
      <c r="F37" t="s">
        <v>2140</v>
      </c>
      <c r="G37" t="s">
        <v>2141</v>
      </c>
      <c r="H37" t="s">
        <v>2142</v>
      </c>
      <c r="I37" t="s">
        <v>2143</v>
      </c>
      <c r="J37" t="s">
        <v>2144</v>
      </c>
      <c r="K37" t="s">
        <v>2145</v>
      </c>
      <c r="L37" t="s">
        <v>2146</v>
      </c>
      <c r="M37" t="s">
        <v>2147</v>
      </c>
      <c r="N37" t="s">
        <v>2148</v>
      </c>
      <c r="O37" t="s">
        <v>2149</v>
      </c>
      <c r="P37" t="s">
        <v>2150</v>
      </c>
      <c r="Q37" t="s">
        <v>2151</v>
      </c>
      <c r="R37" t="s">
        <v>2152</v>
      </c>
      <c r="S37" t="s">
        <v>2153</v>
      </c>
      <c r="T37" t="s">
        <v>2154</v>
      </c>
      <c r="U37" t="s">
        <v>2155</v>
      </c>
      <c r="V37" t="s">
        <v>2156</v>
      </c>
      <c r="W37" t="s">
        <v>2157</v>
      </c>
      <c r="X37" t="s">
        <v>2158</v>
      </c>
      <c r="Y37" t="s">
        <v>2159</v>
      </c>
      <c r="Z37" t="s">
        <v>2160</v>
      </c>
      <c r="AA37" t="s">
        <v>2161</v>
      </c>
      <c r="AB37" t="s">
        <v>2162</v>
      </c>
      <c r="AC37" t="s">
        <v>2163</v>
      </c>
      <c r="AD37" t="s">
        <v>2164</v>
      </c>
      <c r="AE37" t="s">
        <v>2165</v>
      </c>
      <c r="AF37" t="s">
        <v>2166</v>
      </c>
      <c r="AG37" t="s">
        <v>2167</v>
      </c>
      <c r="AH37" t="s">
        <v>2168</v>
      </c>
    </row>
    <row r="38" spans="1:34" hidden="1" x14ac:dyDescent="0.35">
      <c r="A38" s="225"/>
      <c r="B38" s="225"/>
      <c r="C38" s="152" t="s">
        <v>15</v>
      </c>
      <c r="D38" t="s">
        <v>2169</v>
      </c>
      <c r="E38" t="s">
        <v>2170</v>
      </c>
      <c r="F38" t="s">
        <v>2171</v>
      </c>
      <c r="G38" t="s">
        <v>2172</v>
      </c>
      <c r="H38" t="s">
        <v>2173</v>
      </c>
      <c r="I38" t="s">
        <v>2174</v>
      </c>
      <c r="J38" t="s">
        <v>2175</v>
      </c>
      <c r="K38" t="s">
        <v>2176</v>
      </c>
      <c r="L38" t="s">
        <v>2172</v>
      </c>
      <c r="M38" t="s">
        <v>2177</v>
      </c>
      <c r="N38" t="s">
        <v>2178</v>
      </c>
      <c r="O38" t="s">
        <v>2179</v>
      </c>
      <c r="P38" t="s">
        <v>2169</v>
      </c>
      <c r="Q38" t="s">
        <v>2173</v>
      </c>
      <c r="R38" t="s">
        <v>2177</v>
      </c>
      <c r="S38" t="s">
        <v>2180</v>
      </c>
      <c r="T38" t="s">
        <v>2172</v>
      </c>
      <c r="U38" t="s">
        <v>2181</v>
      </c>
      <c r="V38" t="s">
        <v>2182</v>
      </c>
      <c r="W38" t="s">
        <v>2177</v>
      </c>
      <c r="X38" t="s">
        <v>2171</v>
      </c>
      <c r="Y38" t="s">
        <v>2183</v>
      </c>
      <c r="Z38" t="s">
        <v>2184</v>
      </c>
      <c r="AA38" t="s">
        <v>2175</v>
      </c>
      <c r="AB38" t="s">
        <v>2185</v>
      </c>
      <c r="AC38" t="s">
        <v>2186</v>
      </c>
      <c r="AD38" t="s">
        <v>2184</v>
      </c>
      <c r="AE38" t="s">
        <v>2175</v>
      </c>
      <c r="AF38" t="s">
        <v>2179</v>
      </c>
      <c r="AG38" t="s">
        <v>2170</v>
      </c>
      <c r="AH38" t="s">
        <v>2169</v>
      </c>
    </row>
    <row r="39" spans="1:34" hidden="1" x14ac:dyDescent="0.35">
      <c r="A39" s="225"/>
      <c r="B39" s="225" t="s">
        <v>230</v>
      </c>
      <c r="C39" s="152" t="s">
        <v>2187</v>
      </c>
      <c r="D39">
        <v>0</v>
      </c>
      <c r="E39" t="s">
        <v>2188</v>
      </c>
      <c r="F39" t="s">
        <v>2189</v>
      </c>
      <c r="G39" t="s">
        <v>2190</v>
      </c>
      <c r="H39" t="s">
        <v>2191</v>
      </c>
      <c r="I39" t="s">
        <v>2192</v>
      </c>
      <c r="J39" t="s">
        <v>2193</v>
      </c>
      <c r="K39" t="s">
        <v>2194</v>
      </c>
      <c r="L39" t="s">
        <v>2195</v>
      </c>
      <c r="M39" t="s">
        <v>2196</v>
      </c>
      <c r="N39" t="s">
        <v>2197</v>
      </c>
      <c r="O39" t="s">
        <v>2198</v>
      </c>
      <c r="P39" t="s">
        <v>2199</v>
      </c>
      <c r="Q39" t="s">
        <v>2200</v>
      </c>
      <c r="R39" t="s">
        <v>2201</v>
      </c>
      <c r="S39" t="s">
        <v>2202</v>
      </c>
      <c r="T39" t="s">
        <v>2203</v>
      </c>
      <c r="U39" t="s">
        <v>2204</v>
      </c>
      <c r="V39" t="s">
        <v>2205</v>
      </c>
      <c r="W39" t="s">
        <v>2206</v>
      </c>
      <c r="X39" t="s">
        <v>2207</v>
      </c>
      <c r="Y39" t="s">
        <v>2208</v>
      </c>
      <c r="Z39" t="s">
        <v>2209</v>
      </c>
      <c r="AA39" t="s">
        <v>2210</v>
      </c>
      <c r="AB39" t="s">
        <v>2211</v>
      </c>
      <c r="AC39" t="s">
        <v>2212</v>
      </c>
      <c r="AD39" t="s">
        <v>2213</v>
      </c>
      <c r="AE39" t="s">
        <v>2214</v>
      </c>
      <c r="AF39" t="s">
        <v>2215</v>
      </c>
      <c r="AG39" t="s">
        <v>2216</v>
      </c>
      <c r="AH39" t="s">
        <v>2217</v>
      </c>
    </row>
    <row r="40" spans="1:34" hidden="1" x14ac:dyDescent="0.35">
      <c r="A40" s="225"/>
      <c r="B40" s="225"/>
      <c r="C40" s="152" t="s">
        <v>1183</v>
      </c>
      <c r="D40" t="s">
        <v>2218</v>
      </c>
      <c r="E40" t="s">
        <v>2219</v>
      </c>
      <c r="F40" t="s">
        <v>2220</v>
      </c>
      <c r="G40" t="s">
        <v>2221</v>
      </c>
      <c r="H40" t="s">
        <v>2222</v>
      </c>
      <c r="I40" t="s">
        <v>2223</v>
      </c>
      <c r="J40" t="s">
        <v>2224</v>
      </c>
      <c r="K40" t="s">
        <v>2225</v>
      </c>
      <c r="L40" t="s">
        <v>2226</v>
      </c>
      <c r="M40" t="s">
        <v>2227</v>
      </c>
      <c r="N40" t="s">
        <v>2228</v>
      </c>
      <c r="O40" t="s">
        <v>2229</v>
      </c>
      <c r="P40" t="s">
        <v>2230</v>
      </c>
      <c r="Q40" t="s">
        <v>2231</v>
      </c>
      <c r="R40" t="s">
        <v>2232</v>
      </c>
      <c r="S40" t="s">
        <v>2233</v>
      </c>
      <c r="T40" t="s">
        <v>2234</v>
      </c>
      <c r="U40" t="s">
        <v>2235</v>
      </c>
      <c r="V40" t="s">
        <v>2236</v>
      </c>
      <c r="W40" t="s">
        <v>2237</v>
      </c>
      <c r="X40" t="s">
        <v>2238</v>
      </c>
      <c r="Y40" t="s">
        <v>2239</v>
      </c>
      <c r="Z40" t="s">
        <v>2240</v>
      </c>
      <c r="AA40" t="s">
        <v>2241</v>
      </c>
      <c r="AB40" t="s">
        <v>2242</v>
      </c>
      <c r="AC40" t="s">
        <v>2243</v>
      </c>
      <c r="AD40" t="s">
        <v>2244</v>
      </c>
      <c r="AE40" t="s">
        <v>2245</v>
      </c>
      <c r="AF40" t="s">
        <v>2246</v>
      </c>
      <c r="AG40" t="s">
        <v>2247</v>
      </c>
      <c r="AH40" t="s">
        <v>2248</v>
      </c>
    </row>
    <row r="41" spans="1:34" hidden="1" x14ac:dyDescent="0.35">
      <c r="A41" s="225"/>
      <c r="B41" s="225"/>
      <c r="C41" s="152" t="s">
        <v>1215</v>
      </c>
      <c r="D41" t="s">
        <v>2249</v>
      </c>
      <c r="E41" t="s">
        <v>2250</v>
      </c>
      <c r="F41" t="s">
        <v>2251</v>
      </c>
      <c r="G41" t="s">
        <v>2252</v>
      </c>
      <c r="H41" t="s">
        <v>2253</v>
      </c>
      <c r="I41" t="s">
        <v>2254</v>
      </c>
      <c r="J41" t="s">
        <v>2255</v>
      </c>
      <c r="K41" t="s">
        <v>2256</v>
      </c>
      <c r="L41" t="s">
        <v>2257</v>
      </c>
      <c r="M41" t="s">
        <v>2258</v>
      </c>
      <c r="N41" t="s">
        <v>2259</v>
      </c>
      <c r="O41" t="s">
        <v>2260</v>
      </c>
      <c r="P41" t="s">
        <v>2261</v>
      </c>
      <c r="Q41" t="s">
        <v>2262</v>
      </c>
      <c r="R41" t="s">
        <v>2263</v>
      </c>
      <c r="S41" t="s">
        <v>2264</v>
      </c>
      <c r="T41" t="s">
        <v>2265</v>
      </c>
      <c r="U41" t="s">
        <v>2266</v>
      </c>
      <c r="V41" t="s">
        <v>2267</v>
      </c>
      <c r="W41" t="s">
        <v>2268</v>
      </c>
      <c r="X41" t="s">
        <v>2269</v>
      </c>
      <c r="Y41" t="s">
        <v>2270</v>
      </c>
      <c r="Z41" t="s">
        <v>2271</v>
      </c>
      <c r="AA41" t="s">
        <v>2272</v>
      </c>
      <c r="AB41" t="s">
        <v>2273</v>
      </c>
      <c r="AC41" t="s">
        <v>2274</v>
      </c>
      <c r="AD41" t="s">
        <v>2275</v>
      </c>
      <c r="AE41" t="s">
        <v>2276</v>
      </c>
      <c r="AF41" t="s">
        <v>2277</v>
      </c>
      <c r="AG41" t="s">
        <v>2278</v>
      </c>
      <c r="AH41" t="s">
        <v>2279</v>
      </c>
    </row>
    <row r="42" spans="1:34" hidden="1" x14ac:dyDescent="0.35">
      <c r="A42" s="225"/>
      <c r="B42" s="225"/>
      <c r="C42" s="152" t="s">
        <v>2280</v>
      </c>
      <c r="D42" t="s">
        <v>2281</v>
      </c>
      <c r="E42" t="s">
        <v>2282</v>
      </c>
      <c r="F42" t="s">
        <v>2283</v>
      </c>
      <c r="G42" t="s">
        <v>2284</v>
      </c>
      <c r="H42" t="s">
        <v>2285</v>
      </c>
      <c r="I42" t="s">
        <v>2286</v>
      </c>
      <c r="J42" t="s">
        <v>2287</v>
      </c>
      <c r="K42" t="s">
        <v>2288</v>
      </c>
      <c r="L42" t="s">
        <v>2289</v>
      </c>
      <c r="M42" t="s">
        <v>2290</v>
      </c>
      <c r="N42" t="s">
        <v>2291</v>
      </c>
      <c r="O42" t="s">
        <v>2292</v>
      </c>
      <c r="P42" t="s">
        <v>2293</v>
      </c>
      <c r="Q42" t="s">
        <v>2294</v>
      </c>
      <c r="R42" t="s">
        <v>2295</v>
      </c>
      <c r="S42" t="s">
        <v>2296</v>
      </c>
      <c r="T42" t="s">
        <v>2297</v>
      </c>
      <c r="U42" t="s">
        <v>2298</v>
      </c>
      <c r="V42" t="s">
        <v>2299</v>
      </c>
      <c r="W42" t="s">
        <v>2300</v>
      </c>
      <c r="X42" t="s">
        <v>2301</v>
      </c>
      <c r="Y42" t="s">
        <v>2302</v>
      </c>
      <c r="Z42" t="s">
        <v>2303</v>
      </c>
      <c r="AA42" t="s">
        <v>2304</v>
      </c>
      <c r="AB42" t="s">
        <v>2305</v>
      </c>
      <c r="AC42" t="s">
        <v>2306</v>
      </c>
      <c r="AD42" t="s">
        <v>2307</v>
      </c>
      <c r="AE42" t="s">
        <v>2308</v>
      </c>
      <c r="AF42" t="s">
        <v>2309</v>
      </c>
      <c r="AG42" t="s">
        <v>2310</v>
      </c>
      <c r="AH42" t="s">
        <v>2311</v>
      </c>
    </row>
    <row r="43" spans="1:34" hidden="1" x14ac:dyDescent="0.35">
      <c r="A43" s="225"/>
      <c r="B43" s="225"/>
      <c r="C43" s="152" t="s">
        <v>13</v>
      </c>
      <c r="D43" t="s">
        <v>2312</v>
      </c>
      <c r="E43" t="s">
        <v>2313</v>
      </c>
      <c r="F43" t="s">
        <v>2314</v>
      </c>
      <c r="G43" t="s">
        <v>2315</v>
      </c>
      <c r="H43" t="s">
        <v>2316</v>
      </c>
      <c r="I43" t="s">
        <v>2317</v>
      </c>
      <c r="J43" t="s">
        <v>2318</v>
      </c>
      <c r="K43" t="s">
        <v>2319</v>
      </c>
      <c r="L43" t="s">
        <v>2320</v>
      </c>
      <c r="M43" t="s">
        <v>2321</v>
      </c>
      <c r="N43" t="s">
        <v>2322</v>
      </c>
      <c r="O43" t="s">
        <v>2323</v>
      </c>
      <c r="P43" t="s">
        <v>2324</v>
      </c>
      <c r="Q43" t="s">
        <v>2325</v>
      </c>
      <c r="R43" t="s">
        <v>2326</v>
      </c>
      <c r="S43" t="s">
        <v>2327</v>
      </c>
      <c r="T43" t="s">
        <v>2328</v>
      </c>
      <c r="U43" t="s">
        <v>2329</v>
      </c>
      <c r="V43" t="s">
        <v>2330</v>
      </c>
      <c r="W43" t="s">
        <v>2331</v>
      </c>
      <c r="X43" t="s">
        <v>2332</v>
      </c>
      <c r="Y43" t="s">
        <v>2333</v>
      </c>
      <c r="Z43" t="s">
        <v>2334</v>
      </c>
      <c r="AA43" t="s">
        <v>2335</v>
      </c>
      <c r="AB43" t="s">
        <v>2336</v>
      </c>
      <c r="AC43" t="s">
        <v>2337</v>
      </c>
      <c r="AD43" t="s">
        <v>2338</v>
      </c>
      <c r="AE43" t="s">
        <v>2339</v>
      </c>
      <c r="AF43" t="s">
        <v>2340</v>
      </c>
      <c r="AG43" t="s">
        <v>2341</v>
      </c>
      <c r="AH43" t="s">
        <v>2342</v>
      </c>
    </row>
    <row r="44" spans="1:34" hidden="1" x14ac:dyDescent="0.35">
      <c r="A44" s="225"/>
      <c r="B44" s="225"/>
      <c r="C44" s="152" t="s">
        <v>256</v>
      </c>
      <c r="D44" t="s">
        <v>2343</v>
      </c>
      <c r="E44" t="s">
        <v>2344</v>
      </c>
      <c r="F44" t="s">
        <v>2345</v>
      </c>
      <c r="G44" t="s">
        <v>2346</v>
      </c>
      <c r="H44" t="s">
        <v>2347</v>
      </c>
      <c r="I44" t="s">
        <v>2348</v>
      </c>
      <c r="J44" t="s">
        <v>2349</v>
      </c>
      <c r="K44" t="s">
        <v>2350</v>
      </c>
      <c r="L44" t="s">
        <v>2351</v>
      </c>
      <c r="M44" t="s">
        <v>2352</v>
      </c>
      <c r="N44" t="s">
        <v>2353</v>
      </c>
      <c r="O44" t="s">
        <v>2354</v>
      </c>
      <c r="P44" t="s">
        <v>2355</v>
      </c>
      <c r="Q44" t="s">
        <v>2356</v>
      </c>
      <c r="R44" t="s">
        <v>2357</v>
      </c>
      <c r="S44" t="s">
        <v>2358</v>
      </c>
      <c r="T44" t="s">
        <v>2359</v>
      </c>
      <c r="U44" t="s">
        <v>2360</v>
      </c>
      <c r="V44" t="s">
        <v>2361</v>
      </c>
      <c r="W44" t="s">
        <v>2362</v>
      </c>
      <c r="X44" t="s">
        <v>2363</v>
      </c>
      <c r="Y44" t="s">
        <v>2364</v>
      </c>
      <c r="Z44" t="s">
        <v>2365</v>
      </c>
      <c r="AA44" t="s">
        <v>2366</v>
      </c>
      <c r="AB44" t="s">
        <v>2367</v>
      </c>
      <c r="AC44" t="s">
        <v>2368</v>
      </c>
      <c r="AD44" t="s">
        <v>2369</v>
      </c>
      <c r="AE44" t="s">
        <v>2370</v>
      </c>
      <c r="AF44" t="s">
        <v>2371</v>
      </c>
      <c r="AG44" t="s">
        <v>2372</v>
      </c>
      <c r="AH44" t="s">
        <v>2373</v>
      </c>
    </row>
    <row r="45" spans="1:34" hidden="1" x14ac:dyDescent="0.35">
      <c r="A45" s="225"/>
      <c r="B45" s="225"/>
      <c r="C45" s="152" t="s">
        <v>121</v>
      </c>
      <c r="D45" t="s">
        <v>2374</v>
      </c>
      <c r="E45" t="s">
        <v>2375</v>
      </c>
      <c r="F45" t="s">
        <v>2376</v>
      </c>
      <c r="G45" t="s">
        <v>2377</v>
      </c>
      <c r="H45" t="s">
        <v>2378</v>
      </c>
      <c r="I45">
        <v>0</v>
      </c>
      <c r="J45">
        <v>0</v>
      </c>
      <c r="K45" t="s">
        <v>2379</v>
      </c>
      <c r="L45" t="s">
        <v>2380</v>
      </c>
      <c r="M45">
        <v>0</v>
      </c>
      <c r="N45">
        <v>0</v>
      </c>
      <c r="O45">
        <v>0</v>
      </c>
      <c r="P45" t="s">
        <v>2381</v>
      </c>
      <c r="Q45">
        <v>0</v>
      </c>
      <c r="R45">
        <v>0</v>
      </c>
      <c r="S45">
        <v>0</v>
      </c>
      <c r="T45">
        <v>0</v>
      </c>
      <c r="U45" t="s">
        <v>2382</v>
      </c>
      <c r="V45">
        <v>0</v>
      </c>
      <c r="W45">
        <v>0</v>
      </c>
      <c r="X45">
        <v>0</v>
      </c>
      <c r="Y45">
        <v>0</v>
      </c>
      <c r="Z45">
        <v>0</v>
      </c>
      <c r="AA45">
        <v>0</v>
      </c>
      <c r="AB45" t="s">
        <v>2383</v>
      </c>
      <c r="AC45">
        <v>0</v>
      </c>
      <c r="AD45">
        <v>0</v>
      </c>
      <c r="AE45">
        <v>0</v>
      </c>
      <c r="AF45">
        <v>0</v>
      </c>
      <c r="AG45">
        <v>0</v>
      </c>
      <c r="AH45">
        <v>0</v>
      </c>
    </row>
    <row r="46" spans="1:34" hidden="1" x14ac:dyDescent="0.35">
      <c r="A46" s="225"/>
      <c r="B46" s="225"/>
      <c r="C46" s="152" t="s">
        <v>898</v>
      </c>
      <c r="D46">
        <v>0</v>
      </c>
      <c r="E46" t="s">
        <v>2384</v>
      </c>
      <c r="F46" t="s">
        <v>2385</v>
      </c>
      <c r="G46" t="s">
        <v>2386</v>
      </c>
      <c r="H46" t="s">
        <v>2387</v>
      </c>
      <c r="I46" t="s">
        <v>2388</v>
      </c>
      <c r="J46" t="s">
        <v>2389</v>
      </c>
      <c r="K46" t="s">
        <v>2390</v>
      </c>
      <c r="L46" t="s">
        <v>2391</v>
      </c>
      <c r="M46" t="s">
        <v>2392</v>
      </c>
      <c r="N46" t="s">
        <v>2393</v>
      </c>
      <c r="O46" t="s">
        <v>2394</v>
      </c>
      <c r="P46" t="s">
        <v>2395</v>
      </c>
      <c r="Q46" t="s">
        <v>2396</v>
      </c>
      <c r="R46" t="s">
        <v>2397</v>
      </c>
      <c r="S46" t="s">
        <v>2398</v>
      </c>
      <c r="T46" t="s">
        <v>2399</v>
      </c>
      <c r="U46" t="s">
        <v>2400</v>
      </c>
      <c r="V46" t="s">
        <v>2401</v>
      </c>
      <c r="W46" t="s">
        <v>2402</v>
      </c>
      <c r="X46" t="s">
        <v>2403</v>
      </c>
      <c r="Y46" t="s">
        <v>2404</v>
      </c>
      <c r="Z46" t="s">
        <v>2405</v>
      </c>
      <c r="AA46" t="s">
        <v>2406</v>
      </c>
      <c r="AB46" t="s">
        <v>2407</v>
      </c>
      <c r="AC46" t="s">
        <v>2408</v>
      </c>
      <c r="AD46" t="s">
        <v>2409</v>
      </c>
      <c r="AE46" t="s">
        <v>2410</v>
      </c>
      <c r="AF46" t="s">
        <v>2411</v>
      </c>
      <c r="AG46" t="s">
        <v>2412</v>
      </c>
      <c r="AH46" t="s">
        <v>2413</v>
      </c>
    </row>
    <row r="47" spans="1:34" hidden="1" x14ac:dyDescent="0.35">
      <c r="A47" s="225" t="s">
        <v>6719</v>
      </c>
      <c r="B47" s="225" t="s">
        <v>88</v>
      </c>
      <c r="C47" s="152" t="s">
        <v>1183</v>
      </c>
      <c r="D47" t="s">
        <v>1184</v>
      </c>
      <c r="E47" t="s">
        <v>1185</v>
      </c>
      <c r="F47" t="s">
        <v>1186</v>
      </c>
      <c r="G47" t="s">
        <v>1187</v>
      </c>
      <c r="H47" t="s">
        <v>1188</v>
      </c>
      <c r="I47" t="s">
        <v>1189</v>
      </c>
      <c r="J47" t="s">
        <v>1190</v>
      </c>
      <c r="K47" t="s">
        <v>6718</v>
      </c>
      <c r="L47" t="s">
        <v>6717</v>
      </c>
      <c r="M47" t="s">
        <v>6716</v>
      </c>
      <c r="N47" t="s">
        <v>6715</v>
      </c>
      <c r="O47" t="s">
        <v>6714</v>
      </c>
      <c r="P47" t="s">
        <v>6713</v>
      </c>
      <c r="Q47" t="s">
        <v>6712</v>
      </c>
      <c r="R47" t="s">
        <v>6711</v>
      </c>
      <c r="S47" t="s">
        <v>6710</v>
      </c>
      <c r="T47" t="s">
        <v>6709</v>
      </c>
      <c r="U47" t="s">
        <v>6708</v>
      </c>
      <c r="V47" t="s">
        <v>6707</v>
      </c>
      <c r="W47" t="s">
        <v>6706</v>
      </c>
      <c r="X47">
        <v>0</v>
      </c>
      <c r="Y47">
        <v>0</v>
      </c>
      <c r="Z47">
        <v>0</v>
      </c>
      <c r="AA47">
        <v>0</v>
      </c>
      <c r="AB47">
        <v>0</v>
      </c>
      <c r="AC47">
        <v>0</v>
      </c>
      <c r="AD47">
        <v>0</v>
      </c>
      <c r="AE47">
        <v>0</v>
      </c>
      <c r="AF47">
        <v>0</v>
      </c>
      <c r="AG47">
        <v>0</v>
      </c>
      <c r="AH47">
        <v>0</v>
      </c>
    </row>
    <row r="48" spans="1:34" hidden="1" x14ac:dyDescent="0.35">
      <c r="A48" s="225"/>
      <c r="B48" s="225"/>
      <c r="C48" s="152" t="s">
        <v>1215</v>
      </c>
      <c r="D48" t="s">
        <v>1216</v>
      </c>
      <c r="E48" t="s">
        <v>1217</v>
      </c>
      <c r="F48" t="s">
        <v>1218</v>
      </c>
      <c r="G48" t="s">
        <v>1219</v>
      </c>
      <c r="H48" t="s">
        <v>1220</v>
      </c>
      <c r="I48" t="s">
        <v>1221</v>
      </c>
      <c r="J48" t="s">
        <v>1222</v>
      </c>
      <c r="K48" t="s">
        <v>3732</v>
      </c>
      <c r="L48" t="s">
        <v>6705</v>
      </c>
      <c r="M48" t="s">
        <v>6704</v>
      </c>
      <c r="N48" t="s">
        <v>6703</v>
      </c>
      <c r="O48" t="s">
        <v>6702</v>
      </c>
      <c r="P48" t="s">
        <v>6701</v>
      </c>
      <c r="Q48" t="s">
        <v>6700</v>
      </c>
      <c r="R48" t="s">
        <v>6699</v>
      </c>
      <c r="S48" t="s">
        <v>6698</v>
      </c>
      <c r="T48">
        <v>0</v>
      </c>
      <c r="U48">
        <v>0</v>
      </c>
      <c r="V48">
        <v>0</v>
      </c>
      <c r="W48">
        <v>0</v>
      </c>
      <c r="X48">
        <v>0</v>
      </c>
      <c r="Y48">
        <v>0</v>
      </c>
      <c r="Z48">
        <v>0</v>
      </c>
      <c r="AA48">
        <v>0</v>
      </c>
      <c r="AB48">
        <v>0</v>
      </c>
      <c r="AC48">
        <v>0</v>
      </c>
      <c r="AD48">
        <v>0</v>
      </c>
      <c r="AE48">
        <v>0</v>
      </c>
      <c r="AF48">
        <v>0</v>
      </c>
      <c r="AG48">
        <v>0</v>
      </c>
      <c r="AH48">
        <v>0</v>
      </c>
    </row>
    <row r="49" spans="1:34" hidden="1" x14ac:dyDescent="0.35">
      <c r="A49" s="225"/>
      <c r="B49" s="225"/>
      <c r="C49" s="152" t="s">
        <v>13</v>
      </c>
      <c r="D49" t="s">
        <v>1232</v>
      </c>
      <c r="E49" t="s">
        <v>1233</v>
      </c>
      <c r="F49" t="s">
        <v>1234</v>
      </c>
      <c r="G49" t="s">
        <v>1235</v>
      </c>
      <c r="H49" t="s">
        <v>1236</v>
      </c>
      <c r="I49" t="s">
        <v>1237</v>
      </c>
      <c r="J49" t="s">
        <v>1238</v>
      </c>
      <c r="K49" t="s">
        <v>3723</v>
      </c>
      <c r="L49" t="s">
        <v>6697</v>
      </c>
      <c r="M49" t="s">
        <v>6696</v>
      </c>
      <c r="N49" t="s">
        <v>6695</v>
      </c>
      <c r="O49" t="s">
        <v>6694</v>
      </c>
      <c r="P49" t="s">
        <v>6693</v>
      </c>
      <c r="Q49" t="s">
        <v>6692</v>
      </c>
      <c r="R49" t="s">
        <v>6691</v>
      </c>
      <c r="S49" t="s">
        <v>6690</v>
      </c>
      <c r="T49" t="s">
        <v>6689</v>
      </c>
      <c r="U49" t="s">
        <v>6688</v>
      </c>
      <c r="V49" t="s">
        <v>6687</v>
      </c>
      <c r="W49" t="s">
        <v>6686</v>
      </c>
      <c r="X49" t="s">
        <v>6685</v>
      </c>
      <c r="Y49" t="s">
        <v>6684</v>
      </c>
      <c r="Z49" t="s">
        <v>6683</v>
      </c>
      <c r="AA49" t="s">
        <v>6682</v>
      </c>
      <c r="AB49" t="s">
        <v>6681</v>
      </c>
      <c r="AC49" t="s">
        <v>6680</v>
      </c>
      <c r="AD49" t="s">
        <v>6679</v>
      </c>
      <c r="AE49" t="s">
        <v>6678</v>
      </c>
      <c r="AF49" t="s">
        <v>6677</v>
      </c>
      <c r="AG49" t="s">
        <v>6676</v>
      </c>
      <c r="AH49" t="s">
        <v>6675</v>
      </c>
    </row>
    <row r="50" spans="1:34" hidden="1" x14ac:dyDescent="0.35">
      <c r="A50" s="225"/>
      <c r="B50" s="225"/>
      <c r="C50" s="152" t="s">
        <v>121</v>
      </c>
      <c r="D50" t="s">
        <v>1263</v>
      </c>
      <c r="E50" t="s">
        <v>1264</v>
      </c>
      <c r="F50" t="s">
        <v>1265</v>
      </c>
      <c r="G50" t="s">
        <v>1266</v>
      </c>
      <c r="H50" t="s">
        <v>1267</v>
      </c>
      <c r="I50" t="s">
        <v>1268</v>
      </c>
      <c r="J50" t="s">
        <v>1269</v>
      </c>
      <c r="K50" t="s">
        <v>3683</v>
      </c>
      <c r="L50" t="s">
        <v>6674</v>
      </c>
      <c r="M50" t="s">
        <v>6673</v>
      </c>
      <c r="N50" t="s">
        <v>6672</v>
      </c>
      <c r="O50" t="s">
        <v>6671</v>
      </c>
      <c r="P50" t="s">
        <v>6670</v>
      </c>
      <c r="Q50" t="s">
        <v>6669</v>
      </c>
      <c r="R50" t="s">
        <v>6668</v>
      </c>
      <c r="S50" t="s">
        <v>6667</v>
      </c>
      <c r="T50" t="s">
        <v>6666</v>
      </c>
      <c r="U50" t="s">
        <v>6665</v>
      </c>
      <c r="V50" t="s">
        <v>6664</v>
      </c>
      <c r="W50" t="s">
        <v>6663</v>
      </c>
      <c r="X50">
        <v>0</v>
      </c>
      <c r="Y50">
        <v>0</v>
      </c>
      <c r="Z50">
        <v>0</v>
      </c>
      <c r="AA50">
        <v>0</v>
      </c>
      <c r="AB50">
        <v>0</v>
      </c>
      <c r="AC50">
        <v>0</v>
      </c>
      <c r="AD50">
        <v>0</v>
      </c>
      <c r="AE50">
        <v>0</v>
      </c>
      <c r="AF50">
        <v>0</v>
      </c>
      <c r="AG50">
        <v>0</v>
      </c>
      <c r="AH50">
        <v>0</v>
      </c>
    </row>
    <row r="51" spans="1:34" hidden="1" x14ac:dyDescent="0.35">
      <c r="A51" s="225"/>
      <c r="B51" s="225"/>
      <c r="C51" s="152" t="s">
        <v>15</v>
      </c>
      <c r="D51" t="s">
        <v>1294</v>
      </c>
      <c r="E51" t="s">
        <v>1295</v>
      </c>
      <c r="F51" t="s">
        <v>1296</v>
      </c>
      <c r="G51" t="s">
        <v>1297</v>
      </c>
      <c r="H51" t="s">
        <v>1298</v>
      </c>
      <c r="I51" t="s">
        <v>1299</v>
      </c>
      <c r="J51" t="s">
        <v>1300</v>
      </c>
      <c r="K51" t="s">
        <v>3634</v>
      </c>
      <c r="L51" t="s">
        <v>6662</v>
      </c>
      <c r="M51" t="s">
        <v>6661</v>
      </c>
      <c r="N51" t="s">
        <v>6660</v>
      </c>
      <c r="O51" t="s">
        <v>6659</v>
      </c>
      <c r="P51" t="s">
        <v>6658</v>
      </c>
      <c r="Q51" t="s">
        <v>6657</v>
      </c>
      <c r="R51" t="s">
        <v>6656</v>
      </c>
      <c r="S51" t="s">
        <v>6655</v>
      </c>
      <c r="T51" t="s">
        <v>6654</v>
      </c>
      <c r="U51" t="s">
        <v>6653</v>
      </c>
      <c r="V51" t="s">
        <v>6652</v>
      </c>
      <c r="W51" t="s">
        <v>6651</v>
      </c>
      <c r="X51">
        <v>0</v>
      </c>
      <c r="Y51">
        <v>0</v>
      </c>
      <c r="Z51">
        <v>0</v>
      </c>
      <c r="AA51">
        <v>0</v>
      </c>
      <c r="AB51">
        <v>0</v>
      </c>
      <c r="AC51">
        <v>0</v>
      </c>
      <c r="AD51">
        <v>0</v>
      </c>
      <c r="AE51">
        <v>0</v>
      </c>
      <c r="AF51">
        <v>0</v>
      </c>
      <c r="AG51">
        <v>0</v>
      </c>
      <c r="AH51">
        <v>0</v>
      </c>
    </row>
    <row r="52" spans="1:34" hidden="1" x14ac:dyDescent="0.35">
      <c r="A52" s="225"/>
      <c r="B52" s="225" t="s">
        <v>78</v>
      </c>
      <c r="C52" s="152" t="s">
        <v>1183</v>
      </c>
      <c r="D52" t="s">
        <v>1315</v>
      </c>
      <c r="E52" t="s">
        <v>1316</v>
      </c>
      <c r="F52" t="s">
        <v>1317</v>
      </c>
      <c r="G52" t="s">
        <v>1318</v>
      </c>
      <c r="H52" t="s">
        <v>1319</v>
      </c>
      <c r="I52" t="s">
        <v>1320</v>
      </c>
      <c r="J52" t="s">
        <v>1321</v>
      </c>
      <c r="K52" t="s">
        <v>1322</v>
      </c>
      <c r="L52" t="s">
        <v>1323</v>
      </c>
      <c r="M52" t="s">
        <v>1324</v>
      </c>
      <c r="N52" t="s">
        <v>1325</v>
      </c>
      <c r="O52" t="s">
        <v>1326</v>
      </c>
      <c r="P52" t="s">
        <v>1327</v>
      </c>
      <c r="Q52" t="s">
        <v>1328</v>
      </c>
      <c r="R52" t="s">
        <v>1329</v>
      </c>
      <c r="S52" t="s">
        <v>1330</v>
      </c>
      <c r="T52" t="s">
        <v>1331</v>
      </c>
      <c r="U52" t="s">
        <v>1332</v>
      </c>
      <c r="V52" t="s">
        <v>1333</v>
      </c>
      <c r="W52" t="s">
        <v>1334</v>
      </c>
      <c r="X52">
        <v>0</v>
      </c>
      <c r="Y52">
        <v>0</v>
      </c>
      <c r="Z52">
        <v>0</v>
      </c>
      <c r="AA52">
        <v>0</v>
      </c>
      <c r="AB52">
        <v>0</v>
      </c>
      <c r="AC52">
        <v>0</v>
      </c>
      <c r="AD52">
        <v>0</v>
      </c>
      <c r="AE52">
        <v>0</v>
      </c>
      <c r="AF52">
        <v>0</v>
      </c>
      <c r="AG52">
        <v>0</v>
      </c>
      <c r="AH52">
        <v>0</v>
      </c>
    </row>
    <row r="53" spans="1:34" hidden="1" x14ac:dyDescent="0.35">
      <c r="A53" s="225"/>
      <c r="B53" s="225"/>
      <c r="C53" s="152" t="s">
        <v>13</v>
      </c>
      <c r="D53" t="s">
        <v>1346</v>
      </c>
      <c r="E53" t="s">
        <v>3567</v>
      </c>
      <c r="F53" t="s">
        <v>3566</v>
      </c>
      <c r="G53" t="s">
        <v>3565</v>
      </c>
      <c r="H53" t="s">
        <v>3564</v>
      </c>
      <c r="I53" t="s">
        <v>3563</v>
      </c>
      <c r="J53" t="s">
        <v>3562</v>
      </c>
      <c r="K53" t="s">
        <v>3561</v>
      </c>
      <c r="L53" t="s">
        <v>6650</v>
      </c>
      <c r="M53" t="s">
        <v>6649</v>
      </c>
      <c r="N53" t="s">
        <v>6648</v>
      </c>
      <c r="O53" t="s">
        <v>6647</v>
      </c>
      <c r="P53" t="s">
        <v>6646</v>
      </c>
      <c r="Q53" t="s">
        <v>6645</v>
      </c>
      <c r="R53" t="s">
        <v>6644</v>
      </c>
      <c r="S53" t="s">
        <v>6643</v>
      </c>
      <c r="T53" t="s">
        <v>6642</v>
      </c>
      <c r="U53" t="s">
        <v>6641</v>
      </c>
      <c r="V53" t="s">
        <v>6640</v>
      </c>
      <c r="W53" t="s">
        <v>6639</v>
      </c>
      <c r="X53" t="s">
        <v>6638</v>
      </c>
      <c r="Y53" t="s">
        <v>6637</v>
      </c>
      <c r="Z53" t="s">
        <v>6636</v>
      </c>
      <c r="AA53" t="s">
        <v>6635</v>
      </c>
      <c r="AB53" t="s">
        <v>6634</v>
      </c>
      <c r="AC53" t="s">
        <v>6633</v>
      </c>
      <c r="AD53" t="s">
        <v>6632</v>
      </c>
      <c r="AE53" t="s">
        <v>6631</v>
      </c>
      <c r="AF53" t="s">
        <v>6630</v>
      </c>
      <c r="AG53" t="s">
        <v>6629</v>
      </c>
      <c r="AH53" t="s">
        <v>6628</v>
      </c>
    </row>
    <row r="54" spans="1:34" hidden="1" x14ac:dyDescent="0.35">
      <c r="A54" s="225"/>
      <c r="B54" s="225"/>
      <c r="C54" s="152" t="s">
        <v>121</v>
      </c>
      <c r="D54" t="s">
        <v>1377</v>
      </c>
      <c r="E54" t="s">
        <v>1378</v>
      </c>
      <c r="F54" t="s">
        <v>1379</v>
      </c>
      <c r="G54" t="s">
        <v>1380</v>
      </c>
      <c r="H54" t="s">
        <v>1381</v>
      </c>
      <c r="I54" t="s">
        <v>1382</v>
      </c>
      <c r="J54" t="s">
        <v>6627</v>
      </c>
      <c r="K54" t="s">
        <v>6626</v>
      </c>
      <c r="L54" t="s">
        <v>6625</v>
      </c>
      <c r="M54" t="s">
        <v>6624</v>
      </c>
      <c r="N54" t="s">
        <v>6623</v>
      </c>
      <c r="O54" t="s">
        <v>6622</v>
      </c>
      <c r="P54" t="s">
        <v>6621</v>
      </c>
      <c r="Q54" t="s">
        <v>6620</v>
      </c>
      <c r="R54" t="s">
        <v>6619</v>
      </c>
      <c r="S54" t="s">
        <v>6618</v>
      </c>
      <c r="T54" t="s">
        <v>6617</v>
      </c>
      <c r="U54" t="s">
        <v>6616</v>
      </c>
      <c r="V54" t="s">
        <v>6615</v>
      </c>
      <c r="W54" t="s">
        <v>6614</v>
      </c>
      <c r="X54" t="s">
        <v>6613</v>
      </c>
      <c r="Y54" t="s">
        <v>6612</v>
      </c>
      <c r="Z54" t="s">
        <v>6611</v>
      </c>
      <c r="AA54" t="s">
        <v>6610</v>
      </c>
      <c r="AB54" t="s">
        <v>6609</v>
      </c>
      <c r="AC54" t="s">
        <v>6608</v>
      </c>
      <c r="AD54" t="s">
        <v>6607</v>
      </c>
      <c r="AE54" t="s">
        <v>6606</v>
      </c>
      <c r="AF54" t="s">
        <v>6605</v>
      </c>
      <c r="AG54" t="s">
        <v>6604</v>
      </c>
      <c r="AH54" t="s">
        <v>6603</v>
      </c>
    </row>
    <row r="55" spans="1:34" hidden="1" x14ac:dyDescent="0.35">
      <c r="A55" s="225"/>
      <c r="B55" s="225"/>
      <c r="C55" s="152" t="s">
        <v>15</v>
      </c>
      <c r="D55" t="s">
        <v>1408</v>
      </c>
      <c r="E55" t="s">
        <v>1408</v>
      </c>
      <c r="F55" t="s">
        <v>1409</v>
      </c>
      <c r="G55" t="s">
        <v>1408</v>
      </c>
      <c r="H55" t="s">
        <v>1410</v>
      </c>
      <c r="I55" t="s">
        <v>1411</v>
      </c>
      <c r="J55" t="s">
        <v>3472</v>
      </c>
      <c r="K55" t="s">
        <v>3471</v>
      </c>
      <c r="L55" t="s">
        <v>6602</v>
      </c>
      <c r="M55" t="s">
        <v>6601</v>
      </c>
      <c r="N55" t="s">
        <v>6600</v>
      </c>
      <c r="O55" t="s">
        <v>6599</v>
      </c>
      <c r="P55" t="s">
        <v>6598</v>
      </c>
      <c r="Q55" t="s">
        <v>6597</v>
      </c>
      <c r="R55" t="s">
        <v>6596</v>
      </c>
      <c r="S55" t="s">
        <v>6595</v>
      </c>
      <c r="T55" t="s">
        <v>6594</v>
      </c>
      <c r="U55" t="s">
        <v>6593</v>
      </c>
      <c r="V55" t="s">
        <v>6592</v>
      </c>
      <c r="W55" t="s">
        <v>6591</v>
      </c>
      <c r="X55">
        <v>0</v>
      </c>
      <c r="Y55">
        <v>0</v>
      </c>
      <c r="Z55">
        <v>0</v>
      </c>
      <c r="AA55">
        <v>0</v>
      </c>
      <c r="AB55">
        <v>0</v>
      </c>
      <c r="AC55">
        <v>0</v>
      </c>
      <c r="AD55">
        <v>0</v>
      </c>
      <c r="AE55">
        <v>0</v>
      </c>
      <c r="AF55">
        <v>0</v>
      </c>
      <c r="AG55">
        <v>0</v>
      </c>
      <c r="AH55">
        <v>0</v>
      </c>
    </row>
    <row r="56" spans="1:34" hidden="1" x14ac:dyDescent="0.35">
      <c r="A56" s="225"/>
      <c r="B56" s="225" t="s">
        <v>79</v>
      </c>
      <c r="C56" s="152" t="s">
        <v>2187</v>
      </c>
      <c r="D56">
        <v>0</v>
      </c>
      <c r="E56">
        <v>0</v>
      </c>
      <c r="F56">
        <v>0</v>
      </c>
      <c r="G56">
        <v>0</v>
      </c>
      <c r="H56">
        <v>0</v>
      </c>
      <c r="I56">
        <v>0</v>
      </c>
      <c r="J56" t="s">
        <v>5797</v>
      </c>
      <c r="K56" t="s">
        <v>6590</v>
      </c>
      <c r="L56" t="s">
        <v>6589</v>
      </c>
      <c r="M56" t="s">
        <v>6588</v>
      </c>
      <c r="N56" t="s">
        <v>6587</v>
      </c>
      <c r="O56" t="s">
        <v>6586</v>
      </c>
      <c r="P56" t="s">
        <v>6585</v>
      </c>
      <c r="Q56" t="s">
        <v>6584</v>
      </c>
      <c r="R56" t="s">
        <v>6583</v>
      </c>
      <c r="S56" t="s">
        <v>6582</v>
      </c>
      <c r="T56" t="s">
        <v>6581</v>
      </c>
      <c r="U56" t="s">
        <v>6580</v>
      </c>
      <c r="V56" t="s">
        <v>6579</v>
      </c>
      <c r="W56" t="s">
        <v>6578</v>
      </c>
      <c r="X56" t="s">
        <v>6577</v>
      </c>
      <c r="Y56" t="s">
        <v>6576</v>
      </c>
      <c r="Z56" t="s">
        <v>6575</v>
      </c>
      <c r="AA56" t="s">
        <v>6574</v>
      </c>
      <c r="AB56" t="s">
        <v>6573</v>
      </c>
      <c r="AC56" t="s">
        <v>6572</v>
      </c>
      <c r="AD56" t="s">
        <v>6571</v>
      </c>
      <c r="AE56" t="s">
        <v>6570</v>
      </c>
      <c r="AF56" t="s">
        <v>6569</v>
      </c>
      <c r="AG56" t="s">
        <v>6568</v>
      </c>
      <c r="AH56" t="s">
        <v>6567</v>
      </c>
    </row>
    <row r="57" spans="1:34" hidden="1" x14ac:dyDescent="0.35">
      <c r="A57" s="225"/>
      <c r="B57" s="225"/>
      <c r="C57" s="152" t="s">
        <v>157</v>
      </c>
      <c r="D57" t="s">
        <v>1433</v>
      </c>
      <c r="E57" t="s">
        <v>1434</v>
      </c>
      <c r="F57" t="s">
        <v>1435</v>
      </c>
      <c r="G57" t="s">
        <v>1436</v>
      </c>
      <c r="H57" t="s">
        <v>1437</v>
      </c>
      <c r="I57" t="s">
        <v>1438</v>
      </c>
      <c r="J57" t="s">
        <v>1439</v>
      </c>
      <c r="K57" t="s">
        <v>1440</v>
      </c>
      <c r="L57" t="s">
        <v>3429</v>
      </c>
      <c r="M57" t="s">
        <v>3428</v>
      </c>
      <c r="N57" t="s">
        <v>3427</v>
      </c>
      <c r="O57" t="s">
        <v>3426</v>
      </c>
      <c r="P57" t="s">
        <v>3425</v>
      </c>
      <c r="Q57" t="s">
        <v>3424</v>
      </c>
      <c r="R57" t="s">
        <v>3423</v>
      </c>
      <c r="S57" t="s">
        <v>3422</v>
      </c>
      <c r="T57" t="s">
        <v>3421</v>
      </c>
      <c r="U57" t="s">
        <v>3420</v>
      </c>
      <c r="V57" t="s">
        <v>3419</v>
      </c>
      <c r="W57" t="s">
        <v>3418</v>
      </c>
      <c r="X57" t="s">
        <v>3417</v>
      </c>
      <c r="Y57" t="s">
        <v>3416</v>
      </c>
      <c r="Z57" t="s">
        <v>3415</v>
      </c>
      <c r="AA57" t="s">
        <v>3414</v>
      </c>
      <c r="AB57" t="s">
        <v>3413</v>
      </c>
      <c r="AC57" t="s">
        <v>3412</v>
      </c>
      <c r="AD57" t="s">
        <v>3411</v>
      </c>
      <c r="AE57" t="s">
        <v>3410</v>
      </c>
      <c r="AF57" t="s">
        <v>3409</v>
      </c>
      <c r="AG57" t="s">
        <v>3408</v>
      </c>
      <c r="AH57" t="s">
        <v>3407</v>
      </c>
    </row>
    <row r="58" spans="1:34" hidden="1" x14ac:dyDescent="0.35">
      <c r="A58" s="225"/>
      <c r="B58" s="225"/>
      <c r="C58" s="152" t="s">
        <v>1183</v>
      </c>
      <c r="D58" t="s">
        <v>1464</v>
      </c>
      <c r="E58" t="s">
        <v>1465</v>
      </c>
      <c r="F58" t="s">
        <v>1466</v>
      </c>
      <c r="G58" t="s">
        <v>1467</v>
      </c>
      <c r="H58" t="s">
        <v>1468</v>
      </c>
      <c r="I58" t="s">
        <v>1469</v>
      </c>
      <c r="J58" t="s">
        <v>1470</v>
      </c>
      <c r="K58" t="s">
        <v>1471</v>
      </c>
      <c r="L58" t="s">
        <v>6566</v>
      </c>
      <c r="M58" t="s">
        <v>6565</v>
      </c>
      <c r="N58" t="s">
        <v>6564</v>
      </c>
      <c r="O58" t="s">
        <v>6563</v>
      </c>
      <c r="P58" t="s">
        <v>6562</v>
      </c>
      <c r="Q58" t="s">
        <v>6561</v>
      </c>
      <c r="R58" t="s">
        <v>6560</v>
      </c>
      <c r="S58" t="s">
        <v>6559</v>
      </c>
      <c r="T58" t="s">
        <v>6558</v>
      </c>
      <c r="U58" t="s">
        <v>6557</v>
      </c>
      <c r="V58" t="s">
        <v>6556</v>
      </c>
      <c r="W58" t="s">
        <v>6555</v>
      </c>
      <c r="X58" t="s">
        <v>6554</v>
      </c>
      <c r="Y58" t="s">
        <v>6553</v>
      </c>
      <c r="Z58" t="s">
        <v>6552</v>
      </c>
      <c r="AA58" t="s">
        <v>6551</v>
      </c>
      <c r="AB58" t="s">
        <v>6550</v>
      </c>
      <c r="AC58" t="s">
        <v>6549</v>
      </c>
      <c r="AD58" t="s">
        <v>6548</v>
      </c>
      <c r="AE58" t="s">
        <v>6547</v>
      </c>
      <c r="AF58" t="s">
        <v>6546</v>
      </c>
      <c r="AG58" t="s">
        <v>6545</v>
      </c>
      <c r="AH58" t="s">
        <v>6544</v>
      </c>
    </row>
    <row r="59" spans="1:34" hidden="1" x14ac:dyDescent="0.35">
      <c r="A59" s="225"/>
      <c r="B59" s="225"/>
      <c r="C59" s="152" t="s">
        <v>1215</v>
      </c>
      <c r="D59" t="s">
        <v>1495</v>
      </c>
      <c r="E59" t="s">
        <v>1496</v>
      </c>
      <c r="F59" t="s">
        <v>1497</v>
      </c>
      <c r="G59" t="s">
        <v>1498</v>
      </c>
      <c r="H59" t="s">
        <v>1499</v>
      </c>
      <c r="I59" t="s">
        <v>1500</v>
      </c>
      <c r="J59" t="s">
        <v>1501</v>
      </c>
      <c r="K59" t="s">
        <v>1502</v>
      </c>
      <c r="L59" t="s">
        <v>3381</v>
      </c>
      <c r="M59" t="s">
        <v>3380</v>
      </c>
      <c r="N59" t="s">
        <v>3379</v>
      </c>
      <c r="O59" t="s">
        <v>3378</v>
      </c>
      <c r="P59" t="s">
        <v>3377</v>
      </c>
      <c r="Q59" t="s">
        <v>3376</v>
      </c>
      <c r="R59" t="s">
        <v>3375</v>
      </c>
      <c r="S59" t="s">
        <v>3374</v>
      </c>
      <c r="T59" t="s">
        <v>3373</v>
      </c>
      <c r="U59" t="s">
        <v>3372</v>
      </c>
      <c r="V59" t="s">
        <v>3371</v>
      </c>
      <c r="W59" t="s">
        <v>3370</v>
      </c>
      <c r="X59" t="s">
        <v>3369</v>
      </c>
      <c r="Y59" t="s">
        <v>3368</v>
      </c>
      <c r="Z59" t="s">
        <v>3367</v>
      </c>
      <c r="AA59" t="s">
        <v>3366</v>
      </c>
      <c r="AB59" t="s">
        <v>3365</v>
      </c>
      <c r="AC59" t="s">
        <v>3364</v>
      </c>
      <c r="AD59" t="s">
        <v>3363</v>
      </c>
      <c r="AE59" t="s">
        <v>3362</v>
      </c>
      <c r="AF59" t="s">
        <v>3361</v>
      </c>
      <c r="AG59" t="s">
        <v>3360</v>
      </c>
      <c r="AH59" t="s">
        <v>3359</v>
      </c>
    </row>
    <row r="60" spans="1:34" hidden="1" x14ac:dyDescent="0.35">
      <c r="A60" s="225"/>
      <c r="B60" s="225"/>
      <c r="C60" s="152" t="s">
        <v>13</v>
      </c>
      <c r="D60" t="s">
        <v>1526</v>
      </c>
      <c r="E60" t="s">
        <v>1527</v>
      </c>
      <c r="F60" t="s">
        <v>1528</v>
      </c>
      <c r="G60" t="s">
        <v>1529</v>
      </c>
      <c r="H60" t="s">
        <v>1530</v>
      </c>
      <c r="I60" t="s">
        <v>1531</v>
      </c>
      <c r="J60" t="s">
        <v>1532</v>
      </c>
      <c r="K60" t="s">
        <v>1533</v>
      </c>
      <c r="L60" t="s">
        <v>6543</v>
      </c>
      <c r="M60" t="s">
        <v>6542</v>
      </c>
      <c r="N60" t="s">
        <v>6541</v>
      </c>
      <c r="O60" t="s">
        <v>6540</v>
      </c>
      <c r="P60" t="s">
        <v>6539</v>
      </c>
      <c r="Q60" t="s">
        <v>6538</v>
      </c>
      <c r="R60" t="s">
        <v>6537</v>
      </c>
      <c r="S60" t="s">
        <v>6536</v>
      </c>
      <c r="T60" t="s">
        <v>6535</v>
      </c>
      <c r="U60" t="s">
        <v>6534</v>
      </c>
      <c r="V60" t="s">
        <v>6533</v>
      </c>
      <c r="W60" t="s">
        <v>6532</v>
      </c>
      <c r="X60" t="s">
        <v>6531</v>
      </c>
      <c r="Y60" t="s">
        <v>6530</v>
      </c>
      <c r="Z60" t="s">
        <v>6529</v>
      </c>
      <c r="AA60" t="s">
        <v>6528</v>
      </c>
      <c r="AB60" t="s">
        <v>6527</v>
      </c>
      <c r="AC60" t="s">
        <v>6526</v>
      </c>
      <c r="AD60" t="s">
        <v>6525</v>
      </c>
      <c r="AE60" t="s">
        <v>6524</v>
      </c>
      <c r="AF60" t="s">
        <v>6523</v>
      </c>
      <c r="AG60" t="s">
        <v>6522</v>
      </c>
      <c r="AH60" t="s">
        <v>6521</v>
      </c>
    </row>
    <row r="61" spans="1:34" hidden="1" x14ac:dyDescent="0.35">
      <c r="A61" s="225"/>
      <c r="B61" s="225"/>
      <c r="C61" s="152" t="s">
        <v>19</v>
      </c>
      <c r="D61" t="s">
        <v>1557</v>
      </c>
      <c r="E61" t="s">
        <v>1558</v>
      </c>
      <c r="F61" t="s">
        <v>1559</v>
      </c>
      <c r="G61" t="s">
        <v>1560</v>
      </c>
      <c r="H61" t="s">
        <v>1561</v>
      </c>
      <c r="I61" t="s">
        <v>1562</v>
      </c>
      <c r="J61" t="s">
        <v>1563</v>
      </c>
      <c r="K61" t="s">
        <v>1564</v>
      </c>
      <c r="L61" t="s">
        <v>6520</v>
      </c>
      <c r="M61" t="s">
        <v>6519</v>
      </c>
      <c r="N61" t="s">
        <v>6518</v>
      </c>
      <c r="O61" t="s">
        <v>6517</v>
      </c>
      <c r="P61" t="s">
        <v>6516</v>
      </c>
      <c r="Q61" t="s">
        <v>6515</v>
      </c>
      <c r="R61" t="s">
        <v>6514</v>
      </c>
      <c r="S61" t="s">
        <v>6513</v>
      </c>
      <c r="T61" t="s">
        <v>6512</v>
      </c>
      <c r="U61" t="s">
        <v>6511</v>
      </c>
      <c r="V61" t="s">
        <v>6510</v>
      </c>
      <c r="W61" t="s">
        <v>6509</v>
      </c>
      <c r="X61" t="s">
        <v>6508</v>
      </c>
      <c r="Y61" t="s">
        <v>6507</v>
      </c>
      <c r="Z61" t="s">
        <v>6506</v>
      </c>
      <c r="AA61" t="s">
        <v>6505</v>
      </c>
      <c r="AB61" t="s">
        <v>6504</v>
      </c>
      <c r="AC61" t="s">
        <v>6503</v>
      </c>
      <c r="AD61" t="s">
        <v>6502</v>
      </c>
      <c r="AE61" t="s">
        <v>6501</v>
      </c>
      <c r="AF61" t="s">
        <v>6500</v>
      </c>
      <c r="AG61" t="s">
        <v>6499</v>
      </c>
      <c r="AH61" t="s">
        <v>6498</v>
      </c>
    </row>
    <row r="62" spans="1:34" hidden="1" x14ac:dyDescent="0.35">
      <c r="A62" s="225"/>
      <c r="B62" s="225"/>
      <c r="C62" s="152" t="s">
        <v>121</v>
      </c>
      <c r="D62" t="s">
        <v>1588</v>
      </c>
      <c r="E62" t="s">
        <v>1589</v>
      </c>
      <c r="F62" t="s">
        <v>1590</v>
      </c>
      <c r="G62" t="s">
        <v>1591</v>
      </c>
      <c r="H62" t="s">
        <v>1592</v>
      </c>
      <c r="I62" t="s">
        <v>1593</v>
      </c>
      <c r="J62" t="s">
        <v>6497</v>
      </c>
      <c r="K62" t="s">
        <v>6496</v>
      </c>
      <c r="L62" t="s">
        <v>6495</v>
      </c>
      <c r="M62" t="s">
        <v>6494</v>
      </c>
      <c r="N62" t="s">
        <v>6493</v>
      </c>
      <c r="O62" t="s">
        <v>6492</v>
      </c>
      <c r="P62" t="s">
        <v>6491</v>
      </c>
      <c r="Q62" t="s">
        <v>6490</v>
      </c>
      <c r="R62" t="s">
        <v>6489</v>
      </c>
      <c r="S62" t="s">
        <v>6488</v>
      </c>
      <c r="T62" t="s">
        <v>6487</v>
      </c>
      <c r="U62" t="s">
        <v>6486</v>
      </c>
      <c r="V62" t="s">
        <v>6485</v>
      </c>
      <c r="W62" t="s">
        <v>6484</v>
      </c>
      <c r="X62" t="s">
        <v>6483</v>
      </c>
      <c r="Y62" t="s">
        <v>6482</v>
      </c>
      <c r="Z62" t="s">
        <v>6481</v>
      </c>
      <c r="AA62" t="s">
        <v>6480</v>
      </c>
      <c r="AB62" t="s">
        <v>6479</v>
      </c>
      <c r="AC62">
        <v>0</v>
      </c>
      <c r="AD62">
        <v>0</v>
      </c>
      <c r="AE62">
        <v>0</v>
      </c>
      <c r="AF62">
        <v>0</v>
      </c>
      <c r="AG62">
        <v>0</v>
      </c>
      <c r="AH62">
        <v>0</v>
      </c>
    </row>
    <row r="63" spans="1:34" hidden="1" x14ac:dyDescent="0.35">
      <c r="A63" s="225"/>
      <c r="B63" s="225"/>
      <c r="C63" s="152" t="s">
        <v>15</v>
      </c>
      <c r="D63" t="s">
        <v>1619</v>
      </c>
      <c r="E63" t="s">
        <v>1620</v>
      </c>
      <c r="F63" t="s">
        <v>1621</v>
      </c>
      <c r="G63" t="s">
        <v>1620</v>
      </c>
      <c r="H63" t="s">
        <v>1620</v>
      </c>
      <c r="I63" t="s">
        <v>1622</v>
      </c>
      <c r="J63" t="s">
        <v>1623</v>
      </c>
      <c r="K63" t="s">
        <v>1624</v>
      </c>
      <c r="L63" t="s">
        <v>6478</v>
      </c>
      <c r="M63" t="s">
        <v>6477</v>
      </c>
      <c r="N63" t="s">
        <v>6476</v>
      </c>
      <c r="O63" t="s">
        <v>6475</v>
      </c>
      <c r="P63" t="s">
        <v>6474</v>
      </c>
      <c r="Q63" t="s">
        <v>6473</v>
      </c>
      <c r="R63" t="s">
        <v>6472</v>
      </c>
      <c r="S63" t="s">
        <v>6471</v>
      </c>
      <c r="T63" t="s">
        <v>6470</v>
      </c>
      <c r="U63" t="s">
        <v>6469</v>
      </c>
      <c r="V63" t="s">
        <v>6468</v>
      </c>
      <c r="W63" t="s">
        <v>6467</v>
      </c>
      <c r="X63">
        <v>0</v>
      </c>
      <c r="Y63">
        <v>0</v>
      </c>
      <c r="Z63">
        <v>0</v>
      </c>
      <c r="AA63">
        <v>0</v>
      </c>
      <c r="AB63">
        <v>0</v>
      </c>
      <c r="AC63">
        <v>0</v>
      </c>
      <c r="AD63">
        <v>0</v>
      </c>
      <c r="AE63">
        <v>0</v>
      </c>
      <c r="AF63">
        <v>0</v>
      </c>
      <c r="AG63">
        <v>0</v>
      </c>
      <c r="AH63">
        <v>0</v>
      </c>
    </row>
    <row r="64" spans="1:34" hidden="1" x14ac:dyDescent="0.35">
      <c r="A64" s="225"/>
      <c r="B64" s="225" t="s">
        <v>1648</v>
      </c>
      <c r="C64" s="152" t="s">
        <v>1183</v>
      </c>
      <c r="D64" t="s">
        <v>1649</v>
      </c>
      <c r="E64" t="s">
        <v>1650</v>
      </c>
      <c r="F64" t="s">
        <v>1651</v>
      </c>
      <c r="G64" t="s">
        <v>1651</v>
      </c>
      <c r="H64" t="s">
        <v>1651</v>
      </c>
      <c r="I64" t="s">
        <v>1652</v>
      </c>
      <c r="J64" t="s">
        <v>6466</v>
      </c>
      <c r="K64" t="s">
        <v>6465</v>
      </c>
      <c r="L64" t="s">
        <v>6464</v>
      </c>
      <c r="M64" t="s">
        <v>6463</v>
      </c>
      <c r="N64" t="s">
        <v>6462</v>
      </c>
      <c r="O64" t="s">
        <v>6461</v>
      </c>
      <c r="P64" t="s">
        <v>6460</v>
      </c>
      <c r="Q64" t="s">
        <v>6459</v>
      </c>
      <c r="R64" t="s">
        <v>6458</v>
      </c>
      <c r="S64" t="s">
        <v>6457</v>
      </c>
      <c r="T64" t="s">
        <v>6456</v>
      </c>
      <c r="U64" t="s">
        <v>6455</v>
      </c>
      <c r="V64" t="s">
        <v>6454</v>
      </c>
      <c r="W64" t="s">
        <v>6453</v>
      </c>
      <c r="X64">
        <v>0</v>
      </c>
      <c r="Y64">
        <v>0</v>
      </c>
      <c r="Z64">
        <v>0</v>
      </c>
      <c r="AA64">
        <v>0</v>
      </c>
      <c r="AB64">
        <v>0</v>
      </c>
      <c r="AC64">
        <v>0</v>
      </c>
      <c r="AD64">
        <v>0</v>
      </c>
      <c r="AE64">
        <v>0</v>
      </c>
      <c r="AF64">
        <v>0</v>
      </c>
      <c r="AG64">
        <v>0</v>
      </c>
      <c r="AH64">
        <v>0</v>
      </c>
    </row>
    <row r="65" spans="1:34" hidden="1" x14ac:dyDescent="0.35">
      <c r="A65" s="225"/>
      <c r="B65" s="225"/>
      <c r="C65" s="152" t="s">
        <v>13</v>
      </c>
      <c r="D65" t="s">
        <v>1678</v>
      </c>
      <c r="E65" t="s">
        <v>1679</v>
      </c>
      <c r="F65" t="s">
        <v>1680</v>
      </c>
      <c r="G65" t="s">
        <v>1681</v>
      </c>
      <c r="H65" t="s">
        <v>1682</v>
      </c>
      <c r="I65" t="s">
        <v>1683</v>
      </c>
      <c r="J65" t="s">
        <v>3174</v>
      </c>
      <c r="K65" t="s">
        <v>3173</v>
      </c>
      <c r="L65" t="s">
        <v>6452</v>
      </c>
      <c r="M65" t="s">
        <v>6451</v>
      </c>
      <c r="N65" t="s">
        <v>6450</v>
      </c>
      <c r="O65" t="s">
        <v>6449</v>
      </c>
      <c r="P65" t="s">
        <v>6448</v>
      </c>
      <c r="Q65" t="s">
        <v>6447</v>
      </c>
      <c r="R65" t="s">
        <v>6446</v>
      </c>
      <c r="S65" t="s">
        <v>6445</v>
      </c>
      <c r="T65" t="s">
        <v>6444</v>
      </c>
      <c r="U65" t="s">
        <v>6443</v>
      </c>
      <c r="V65" t="s">
        <v>6442</v>
      </c>
      <c r="W65" t="s">
        <v>6441</v>
      </c>
      <c r="X65">
        <v>0</v>
      </c>
      <c r="Y65">
        <v>0</v>
      </c>
      <c r="Z65">
        <v>0</v>
      </c>
      <c r="AA65">
        <v>0</v>
      </c>
      <c r="AB65">
        <v>0</v>
      </c>
      <c r="AC65">
        <v>0</v>
      </c>
      <c r="AD65">
        <v>0</v>
      </c>
      <c r="AE65">
        <v>0</v>
      </c>
      <c r="AF65">
        <v>0</v>
      </c>
      <c r="AG65">
        <v>0</v>
      </c>
      <c r="AH65">
        <v>0</v>
      </c>
    </row>
    <row r="66" spans="1:34" hidden="1" x14ac:dyDescent="0.35">
      <c r="A66" s="225"/>
      <c r="B66" s="225"/>
      <c r="C66" s="152" t="s">
        <v>121</v>
      </c>
      <c r="D66" t="s">
        <v>1709</v>
      </c>
      <c r="E66" t="s">
        <v>1710</v>
      </c>
      <c r="F66" t="s">
        <v>1711</v>
      </c>
      <c r="G66" t="s">
        <v>1712</v>
      </c>
      <c r="H66" t="s">
        <v>1713</v>
      </c>
      <c r="I66" t="s">
        <v>1714</v>
      </c>
      <c r="J66" t="s">
        <v>6440</v>
      </c>
      <c r="K66" t="s">
        <v>6439</v>
      </c>
      <c r="L66" t="s">
        <v>6438</v>
      </c>
      <c r="M66" t="s">
        <v>6437</v>
      </c>
      <c r="N66" t="s">
        <v>6436</v>
      </c>
      <c r="O66" t="s">
        <v>6435</v>
      </c>
      <c r="P66" t="s">
        <v>6434</v>
      </c>
      <c r="Q66" t="s">
        <v>6433</v>
      </c>
      <c r="R66" t="s">
        <v>6432</v>
      </c>
      <c r="S66" t="s">
        <v>6431</v>
      </c>
      <c r="T66" t="s">
        <v>6430</v>
      </c>
      <c r="U66" t="s">
        <v>6429</v>
      </c>
      <c r="V66" t="s">
        <v>6428</v>
      </c>
      <c r="W66" t="s">
        <v>6427</v>
      </c>
      <c r="X66">
        <v>0</v>
      </c>
      <c r="Y66">
        <v>0</v>
      </c>
      <c r="Z66">
        <v>0</v>
      </c>
      <c r="AA66">
        <v>0</v>
      </c>
      <c r="AB66">
        <v>0</v>
      </c>
      <c r="AC66">
        <v>0</v>
      </c>
      <c r="AD66">
        <v>0</v>
      </c>
      <c r="AE66">
        <v>0</v>
      </c>
      <c r="AF66">
        <v>0</v>
      </c>
      <c r="AG66">
        <v>0</v>
      </c>
      <c r="AH66">
        <v>0</v>
      </c>
    </row>
    <row r="67" spans="1:34" hidden="1" x14ac:dyDescent="0.35">
      <c r="A67" s="225"/>
      <c r="B67" s="225"/>
      <c r="C67" s="152" t="s">
        <v>15</v>
      </c>
      <c r="D67" t="s">
        <v>1740</v>
      </c>
      <c r="E67" t="s">
        <v>1741</v>
      </c>
      <c r="F67" t="s">
        <v>1741</v>
      </c>
      <c r="G67" t="s">
        <v>1740</v>
      </c>
      <c r="H67" t="s">
        <v>1742</v>
      </c>
      <c r="I67" t="s">
        <v>1743</v>
      </c>
      <c r="J67" t="s">
        <v>3083</v>
      </c>
      <c r="K67" t="s">
        <v>3082</v>
      </c>
      <c r="L67" t="s">
        <v>6426</v>
      </c>
      <c r="M67" t="s">
        <v>6425</v>
      </c>
      <c r="N67" t="s">
        <v>6424</v>
      </c>
      <c r="O67" t="s">
        <v>6423</v>
      </c>
      <c r="P67" t="s">
        <v>6422</v>
      </c>
      <c r="Q67" t="s">
        <v>6421</v>
      </c>
      <c r="R67" t="s">
        <v>6420</v>
      </c>
      <c r="S67" t="s">
        <v>6419</v>
      </c>
      <c r="T67" t="s">
        <v>6418</v>
      </c>
      <c r="U67" t="s">
        <v>6417</v>
      </c>
      <c r="V67" t="s">
        <v>6416</v>
      </c>
      <c r="W67" t="s">
        <v>6415</v>
      </c>
      <c r="X67">
        <v>0</v>
      </c>
      <c r="Y67">
        <v>0</v>
      </c>
      <c r="Z67">
        <v>0</v>
      </c>
      <c r="AA67">
        <v>0</v>
      </c>
      <c r="AB67">
        <v>0</v>
      </c>
      <c r="AC67">
        <v>0</v>
      </c>
      <c r="AD67">
        <v>0</v>
      </c>
      <c r="AE67">
        <v>0</v>
      </c>
      <c r="AF67">
        <v>0</v>
      </c>
      <c r="AG67">
        <v>0</v>
      </c>
      <c r="AH67">
        <v>0</v>
      </c>
    </row>
    <row r="68" spans="1:34" hidden="1" x14ac:dyDescent="0.35">
      <c r="A68" s="225"/>
      <c r="B68" s="225" t="s">
        <v>1769</v>
      </c>
      <c r="C68" s="152" t="s">
        <v>1770</v>
      </c>
      <c r="D68" t="s">
        <v>1771</v>
      </c>
      <c r="E68" t="s">
        <v>1772</v>
      </c>
      <c r="F68" t="s">
        <v>1773</v>
      </c>
      <c r="G68" t="s">
        <v>1774</v>
      </c>
      <c r="H68" t="s">
        <v>1775</v>
      </c>
      <c r="I68" t="s">
        <v>1776</v>
      </c>
      <c r="J68" t="s">
        <v>1777</v>
      </c>
      <c r="K68" t="s">
        <v>1778</v>
      </c>
      <c r="L68" t="s">
        <v>1779</v>
      </c>
      <c r="M68" t="s">
        <v>6414</v>
      </c>
      <c r="N68" t="s">
        <v>6413</v>
      </c>
      <c r="O68" t="s">
        <v>6412</v>
      </c>
      <c r="P68" t="s">
        <v>6411</v>
      </c>
      <c r="Q68" t="s">
        <v>6410</v>
      </c>
      <c r="R68" t="s">
        <v>6409</v>
      </c>
      <c r="S68" t="s">
        <v>6408</v>
      </c>
      <c r="T68" t="s">
        <v>6407</v>
      </c>
      <c r="U68" t="s">
        <v>6406</v>
      </c>
      <c r="V68" t="s">
        <v>6405</v>
      </c>
      <c r="W68" t="s">
        <v>6404</v>
      </c>
      <c r="X68">
        <v>0</v>
      </c>
      <c r="Y68">
        <v>0</v>
      </c>
      <c r="Z68">
        <v>0</v>
      </c>
      <c r="AA68">
        <v>0</v>
      </c>
      <c r="AB68">
        <v>0</v>
      </c>
      <c r="AC68">
        <v>0</v>
      </c>
      <c r="AD68">
        <v>0</v>
      </c>
      <c r="AE68">
        <v>0</v>
      </c>
      <c r="AF68">
        <v>0</v>
      </c>
      <c r="AG68">
        <v>0</v>
      </c>
      <c r="AH68">
        <v>0</v>
      </c>
    </row>
    <row r="69" spans="1:34" hidden="1" x14ac:dyDescent="0.35">
      <c r="A69" s="225"/>
      <c r="B69" s="225"/>
      <c r="C69" s="152" t="s">
        <v>13</v>
      </c>
      <c r="D69" t="s">
        <v>1802</v>
      </c>
      <c r="E69" t="s">
        <v>1803</v>
      </c>
      <c r="F69" t="s">
        <v>1804</v>
      </c>
      <c r="G69" t="s">
        <v>1805</v>
      </c>
      <c r="H69" t="s">
        <v>1806</v>
      </c>
      <c r="I69" t="s">
        <v>1807</v>
      </c>
      <c r="J69" t="s">
        <v>1808</v>
      </c>
      <c r="K69" t="s">
        <v>1809</v>
      </c>
      <c r="L69" t="s">
        <v>6403</v>
      </c>
      <c r="M69" t="s">
        <v>6402</v>
      </c>
      <c r="N69" t="s">
        <v>6401</v>
      </c>
      <c r="O69" t="s">
        <v>6400</v>
      </c>
      <c r="P69" t="s">
        <v>6399</v>
      </c>
      <c r="Q69" t="s">
        <v>6398</v>
      </c>
      <c r="R69" t="s">
        <v>6397</v>
      </c>
      <c r="S69" t="s">
        <v>6396</v>
      </c>
      <c r="T69" t="s">
        <v>6395</v>
      </c>
      <c r="U69" t="s">
        <v>6394</v>
      </c>
      <c r="V69" t="s">
        <v>6393</v>
      </c>
      <c r="W69" t="s">
        <v>6392</v>
      </c>
      <c r="X69">
        <v>0</v>
      </c>
      <c r="Y69">
        <v>0</v>
      </c>
      <c r="Z69">
        <v>0</v>
      </c>
      <c r="AA69">
        <v>0</v>
      </c>
      <c r="AB69">
        <v>0</v>
      </c>
      <c r="AC69">
        <v>0</v>
      </c>
      <c r="AD69">
        <v>0</v>
      </c>
      <c r="AE69">
        <v>0</v>
      </c>
      <c r="AF69">
        <v>0</v>
      </c>
      <c r="AG69">
        <v>0</v>
      </c>
      <c r="AH69">
        <v>0</v>
      </c>
    </row>
    <row r="70" spans="1:34" hidden="1" x14ac:dyDescent="0.35">
      <c r="A70" s="225"/>
      <c r="B70" s="225"/>
      <c r="C70" s="152" t="s">
        <v>121</v>
      </c>
      <c r="D70" t="s">
        <v>1833</v>
      </c>
      <c r="E70" t="s">
        <v>1833</v>
      </c>
      <c r="F70" t="s">
        <v>1834</v>
      </c>
      <c r="G70" t="s">
        <v>1835</v>
      </c>
      <c r="H70" t="s">
        <v>1834</v>
      </c>
      <c r="I70" t="s">
        <v>1836</v>
      </c>
      <c r="J70" t="s">
        <v>1837</v>
      </c>
      <c r="K70" t="s">
        <v>1838</v>
      </c>
      <c r="L70" t="s">
        <v>1839</v>
      </c>
      <c r="M70" t="s">
        <v>6391</v>
      </c>
      <c r="N70" t="s">
        <v>6390</v>
      </c>
      <c r="O70" t="s">
        <v>6389</v>
      </c>
      <c r="P70" t="s">
        <v>6388</v>
      </c>
      <c r="Q70" t="s">
        <v>6387</v>
      </c>
      <c r="R70" t="s">
        <v>6386</v>
      </c>
      <c r="S70" t="s">
        <v>6385</v>
      </c>
      <c r="T70" t="s">
        <v>6384</v>
      </c>
      <c r="U70" t="s">
        <v>6383</v>
      </c>
      <c r="V70" t="s">
        <v>6382</v>
      </c>
      <c r="W70" t="s">
        <v>6381</v>
      </c>
      <c r="X70">
        <v>0</v>
      </c>
      <c r="Y70">
        <v>0</v>
      </c>
      <c r="Z70">
        <v>0</v>
      </c>
      <c r="AA70">
        <v>0</v>
      </c>
      <c r="AB70">
        <v>0</v>
      </c>
      <c r="AC70">
        <v>0</v>
      </c>
      <c r="AD70">
        <v>0</v>
      </c>
      <c r="AE70">
        <v>0</v>
      </c>
      <c r="AF70">
        <v>0</v>
      </c>
      <c r="AG70">
        <v>0</v>
      </c>
      <c r="AH70">
        <v>0</v>
      </c>
    </row>
    <row r="71" spans="1:34" hidden="1" x14ac:dyDescent="0.35">
      <c r="A71" s="225"/>
      <c r="B71" s="225"/>
      <c r="C71" s="152" t="s">
        <v>1862</v>
      </c>
      <c r="D71" t="s">
        <v>1863</v>
      </c>
      <c r="E71" t="s">
        <v>1863</v>
      </c>
      <c r="F71" t="s">
        <v>1864</v>
      </c>
      <c r="G71" t="s">
        <v>1865</v>
      </c>
      <c r="H71" t="s">
        <v>1865</v>
      </c>
      <c r="I71" t="s">
        <v>1866</v>
      </c>
      <c r="J71" t="s">
        <v>1867</v>
      </c>
      <c r="K71" t="s">
        <v>1868</v>
      </c>
      <c r="L71" t="s">
        <v>1869</v>
      </c>
      <c r="M71" t="s">
        <v>6380</v>
      </c>
      <c r="N71" t="s">
        <v>6379</v>
      </c>
      <c r="O71" t="s">
        <v>6378</v>
      </c>
      <c r="P71" t="s">
        <v>6377</v>
      </c>
      <c r="Q71" t="s">
        <v>6376</v>
      </c>
      <c r="R71" t="s">
        <v>6375</v>
      </c>
      <c r="S71" t="s">
        <v>6374</v>
      </c>
      <c r="T71" t="s">
        <v>6373</v>
      </c>
      <c r="U71" t="s">
        <v>6372</v>
      </c>
      <c r="V71" t="s">
        <v>6371</v>
      </c>
      <c r="W71" t="s">
        <v>6370</v>
      </c>
      <c r="X71">
        <v>0</v>
      </c>
      <c r="Y71">
        <v>0</v>
      </c>
      <c r="Z71">
        <v>0</v>
      </c>
      <c r="AA71">
        <v>0</v>
      </c>
      <c r="AB71">
        <v>0</v>
      </c>
      <c r="AC71">
        <v>0</v>
      </c>
      <c r="AD71">
        <v>0</v>
      </c>
      <c r="AE71">
        <v>0</v>
      </c>
      <c r="AF71">
        <v>0</v>
      </c>
      <c r="AG71">
        <v>0</v>
      </c>
      <c r="AH71">
        <v>0</v>
      </c>
    </row>
    <row r="72" spans="1:34" hidden="1" x14ac:dyDescent="0.35">
      <c r="A72" s="225"/>
      <c r="B72" s="225"/>
      <c r="C72" s="152" t="s">
        <v>15</v>
      </c>
      <c r="D72" t="s">
        <v>1892</v>
      </c>
      <c r="E72" t="s">
        <v>1893</v>
      </c>
      <c r="F72" t="s">
        <v>1893</v>
      </c>
      <c r="G72" t="s">
        <v>1892</v>
      </c>
      <c r="H72" t="s">
        <v>1894</v>
      </c>
      <c r="I72" t="s">
        <v>1895</v>
      </c>
      <c r="J72" t="s">
        <v>1896</v>
      </c>
      <c r="K72" t="s">
        <v>1897</v>
      </c>
      <c r="L72" t="s">
        <v>6369</v>
      </c>
      <c r="M72" t="s">
        <v>6368</v>
      </c>
      <c r="N72" t="s">
        <v>6367</v>
      </c>
      <c r="O72" t="s">
        <v>6366</v>
      </c>
      <c r="P72" t="s">
        <v>6365</v>
      </c>
      <c r="Q72" t="s">
        <v>6364</v>
      </c>
      <c r="R72" t="s">
        <v>6363</v>
      </c>
      <c r="S72" t="s">
        <v>6362</v>
      </c>
      <c r="T72" t="s">
        <v>6361</v>
      </c>
      <c r="U72" t="s">
        <v>6360</v>
      </c>
      <c r="V72" t="s">
        <v>6359</v>
      </c>
      <c r="W72" t="s">
        <v>6358</v>
      </c>
      <c r="X72">
        <v>0</v>
      </c>
      <c r="Y72">
        <v>0</v>
      </c>
      <c r="Z72">
        <v>0</v>
      </c>
      <c r="AA72">
        <v>0</v>
      </c>
      <c r="AB72">
        <v>0</v>
      </c>
      <c r="AC72">
        <v>0</v>
      </c>
      <c r="AD72">
        <v>0</v>
      </c>
      <c r="AE72">
        <v>0</v>
      </c>
      <c r="AF72">
        <v>0</v>
      </c>
      <c r="AG72">
        <v>0</v>
      </c>
      <c r="AH72">
        <v>0</v>
      </c>
    </row>
    <row r="73" spans="1:34" hidden="1" x14ac:dyDescent="0.35">
      <c r="A73" s="225"/>
      <c r="B73" s="225" t="s">
        <v>77</v>
      </c>
      <c r="C73" s="152" t="s">
        <v>13</v>
      </c>
      <c r="D73" t="s">
        <v>1921</v>
      </c>
      <c r="E73" t="s">
        <v>1922</v>
      </c>
      <c r="F73" t="s">
        <v>1923</v>
      </c>
      <c r="G73" t="s">
        <v>1924</v>
      </c>
      <c r="H73" t="s">
        <v>1925</v>
      </c>
      <c r="I73" t="s">
        <v>1926</v>
      </c>
      <c r="J73" t="s">
        <v>1927</v>
      </c>
      <c r="K73" t="s">
        <v>2880</v>
      </c>
      <c r="L73" t="s">
        <v>4133</v>
      </c>
      <c r="M73" t="s">
        <v>6357</v>
      </c>
      <c r="N73" t="s">
        <v>6356</v>
      </c>
      <c r="O73" t="s">
        <v>6355</v>
      </c>
      <c r="P73" t="s">
        <v>6354</v>
      </c>
      <c r="Q73" t="s">
        <v>6353</v>
      </c>
      <c r="R73" t="s">
        <v>6352</v>
      </c>
      <c r="S73" t="s">
        <v>6351</v>
      </c>
      <c r="T73" t="s">
        <v>6350</v>
      </c>
      <c r="U73" t="s">
        <v>6349</v>
      </c>
      <c r="V73" t="s">
        <v>6348</v>
      </c>
      <c r="W73" t="s">
        <v>6347</v>
      </c>
      <c r="X73" t="s">
        <v>6346</v>
      </c>
      <c r="Y73" t="s">
        <v>6345</v>
      </c>
      <c r="Z73" t="s">
        <v>6344</v>
      </c>
      <c r="AA73" t="s">
        <v>6343</v>
      </c>
      <c r="AB73" t="s">
        <v>6342</v>
      </c>
      <c r="AC73" t="s">
        <v>6341</v>
      </c>
      <c r="AD73" t="s">
        <v>6340</v>
      </c>
      <c r="AE73" t="s">
        <v>6339</v>
      </c>
      <c r="AF73" t="s">
        <v>6338</v>
      </c>
      <c r="AG73" t="s">
        <v>6337</v>
      </c>
      <c r="AH73" t="s">
        <v>6336</v>
      </c>
    </row>
    <row r="74" spans="1:34" hidden="1" x14ac:dyDescent="0.35">
      <c r="A74" s="225"/>
      <c r="B74" s="225"/>
      <c r="C74" s="152" t="s">
        <v>14</v>
      </c>
      <c r="D74" t="s">
        <v>1952</v>
      </c>
      <c r="E74" t="s">
        <v>1953</v>
      </c>
      <c r="F74" t="s">
        <v>1954</v>
      </c>
      <c r="G74" t="s">
        <v>1955</v>
      </c>
      <c r="H74" t="s">
        <v>1956</v>
      </c>
      <c r="I74" t="s">
        <v>1957</v>
      </c>
      <c r="J74" t="s">
        <v>1958</v>
      </c>
      <c r="K74" t="s">
        <v>1959</v>
      </c>
      <c r="L74" t="s">
        <v>1960</v>
      </c>
      <c r="M74" t="s">
        <v>1961</v>
      </c>
      <c r="N74" t="s">
        <v>1962</v>
      </c>
      <c r="O74" t="s">
        <v>1963</v>
      </c>
      <c r="P74" t="s">
        <v>1964</v>
      </c>
      <c r="Q74" t="s">
        <v>1965</v>
      </c>
      <c r="R74" t="s">
        <v>1966</v>
      </c>
      <c r="S74" t="s">
        <v>1967</v>
      </c>
      <c r="T74" t="s">
        <v>1968</v>
      </c>
      <c r="U74" t="s">
        <v>1969</v>
      </c>
      <c r="V74" t="s">
        <v>1970</v>
      </c>
      <c r="W74" t="s">
        <v>1971</v>
      </c>
      <c r="X74" t="s">
        <v>1972</v>
      </c>
      <c r="Y74" t="s">
        <v>1973</v>
      </c>
      <c r="Z74" t="s">
        <v>1974</v>
      </c>
      <c r="AA74" t="s">
        <v>1975</v>
      </c>
      <c r="AB74" t="s">
        <v>1976</v>
      </c>
      <c r="AC74" t="s">
        <v>1977</v>
      </c>
      <c r="AD74" t="s">
        <v>1978</v>
      </c>
      <c r="AE74" t="s">
        <v>1979</v>
      </c>
      <c r="AF74" t="s">
        <v>1980</v>
      </c>
      <c r="AG74" t="s">
        <v>1981</v>
      </c>
      <c r="AH74" t="s">
        <v>1982</v>
      </c>
    </row>
    <row r="75" spans="1:34" hidden="1" x14ac:dyDescent="0.35">
      <c r="A75" s="225"/>
      <c r="B75" s="225"/>
      <c r="C75" s="152" t="s">
        <v>20</v>
      </c>
      <c r="D75" t="s">
        <v>1983</v>
      </c>
      <c r="E75" t="s">
        <v>1984</v>
      </c>
      <c r="F75" t="s">
        <v>1985</v>
      </c>
      <c r="G75" t="s">
        <v>1986</v>
      </c>
      <c r="H75" t="s">
        <v>1987</v>
      </c>
      <c r="I75" t="s">
        <v>1988</v>
      </c>
      <c r="J75" t="s">
        <v>1989</v>
      </c>
      <c r="K75" t="s">
        <v>1990</v>
      </c>
      <c r="L75" t="s">
        <v>1991</v>
      </c>
      <c r="M75" t="s">
        <v>1992</v>
      </c>
      <c r="N75" t="s">
        <v>1993</v>
      </c>
      <c r="O75" t="s">
        <v>1994</v>
      </c>
      <c r="P75" t="s">
        <v>1995</v>
      </c>
      <c r="Q75" t="s">
        <v>1996</v>
      </c>
      <c r="R75" t="s">
        <v>1997</v>
      </c>
      <c r="S75" t="s">
        <v>1998</v>
      </c>
      <c r="T75" t="s">
        <v>1999</v>
      </c>
      <c r="U75" t="s">
        <v>2000</v>
      </c>
      <c r="V75" t="s">
        <v>2001</v>
      </c>
      <c r="W75" t="s">
        <v>2002</v>
      </c>
      <c r="X75" t="s">
        <v>2003</v>
      </c>
      <c r="Y75" t="s">
        <v>2004</v>
      </c>
      <c r="Z75" t="s">
        <v>2005</v>
      </c>
      <c r="AA75" t="s">
        <v>2006</v>
      </c>
      <c r="AB75" t="s">
        <v>2007</v>
      </c>
      <c r="AC75" t="s">
        <v>2008</v>
      </c>
      <c r="AD75" t="s">
        <v>2009</v>
      </c>
      <c r="AE75" t="s">
        <v>2010</v>
      </c>
      <c r="AF75" t="s">
        <v>2011</v>
      </c>
      <c r="AG75" t="s">
        <v>2012</v>
      </c>
      <c r="AH75" t="s">
        <v>2013</v>
      </c>
    </row>
    <row r="76" spans="1:34" hidden="1" x14ac:dyDescent="0.35">
      <c r="A76" s="225"/>
      <c r="B76" s="225"/>
      <c r="C76" s="152" t="s">
        <v>19</v>
      </c>
      <c r="D76" t="s">
        <v>2014</v>
      </c>
      <c r="E76" t="s">
        <v>2015</v>
      </c>
      <c r="F76" t="s">
        <v>2016</v>
      </c>
      <c r="G76" t="s">
        <v>2017</v>
      </c>
      <c r="H76" t="s">
        <v>2018</v>
      </c>
      <c r="I76" t="s">
        <v>2019</v>
      </c>
      <c r="J76" t="s">
        <v>2020</v>
      </c>
      <c r="K76" t="s">
        <v>2840</v>
      </c>
      <c r="L76" t="s">
        <v>4086</v>
      </c>
      <c r="M76" t="s">
        <v>6335</v>
      </c>
      <c r="N76" t="s">
        <v>6334</v>
      </c>
      <c r="O76" t="s">
        <v>6333</v>
      </c>
      <c r="P76" t="s">
        <v>6332</v>
      </c>
      <c r="Q76" t="s">
        <v>6331</v>
      </c>
      <c r="R76" t="s">
        <v>6330</v>
      </c>
      <c r="S76" t="s">
        <v>6329</v>
      </c>
      <c r="T76" t="s">
        <v>6328</v>
      </c>
      <c r="U76" t="s">
        <v>6327</v>
      </c>
      <c r="V76" t="s">
        <v>6326</v>
      </c>
      <c r="W76" t="s">
        <v>6325</v>
      </c>
      <c r="X76" t="s">
        <v>6324</v>
      </c>
      <c r="Y76" t="s">
        <v>6323</v>
      </c>
      <c r="Z76" t="s">
        <v>6322</v>
      </c>
      <c r="AA76" t="s">
        <v>6321</v>
      </c>
      <c r="AB76" t="s">
        <v>6320</v>
      </c>
      <c r="AC76" t="s">
        <v>6319</v>
      </c>
      <c r="AD76" t="s">
        <v>6318</v>
      </c>
      <c r="AE76" t="s">
        <v>6317</v>
      </c>
      <c r="AF76" t="s">
        <v>6316</v>
      </c>
      <c r="AG76" t="s">
        <v>6315</v>
      </c>
      <c r="AH76" t="s">
        <v>6314</v>
      </c>
    </row>
    <row r="77" spans="1:34" hidden="1" x14ac:dyDescent="0.35">
      <c r="A77" s="225"/>
      <c r="B77" s="225"/>
      <c r="C77" s="152" t="s">
        <v>121</v>
      </c>
      <c r="D77" t="s">
        <v>2045</v>
      </c>
      <c r="E77" t="s">
        <v>2046</v>
      </c>
      <c r="F77" t="s">
        <v>2047</v>
      </c>
      <c r="G77" t="s">
        <v>2048</v>
      </c>
      <c r="H77" t="s">
        <v>2049</v>
      </c>
      <c r="I77" t="s">
        <v>2050</v>
      </c>
      <c r="J77" t="s">
        <v>2051</v>
      </c>
      <c r="K77" t="s">
        <v>6313</v>
      </c>
      <c r="L77" t="s">
        <v>6312</v>
      </c>
      <c r="M77" t="s">
        <v>6311</v>
      </c>
      <c r="N77" t="s">
        <v>6310</v>
      </c>
      <c r="O77" t="s">
        <v>6309</v>
      </c>
      <c r="P77" t="s">
        <v>6308</v>
      </c>
      <c r="Q77" t="s">
        <v>6307</v>
      </c>
      <c r="R77" t="s">
        <v>6306</v>
      </c>
      <c r="S77" t="s">
        <v>6305</v>
      </c>
      <c r="T77" t="s">
        <v>6304</v>
      </c>
      <c r="U77" t="s">
        <v>6303</v>
      </c>
      <c r="V77" t="s">
        <v>6302</v>
      </c>
      <c r="W77" t="s">
        <v>6301</v>
      </c>
      <c r="X77" t="s">
        <v>6300</v>
      </c>
      <c r="Y77" t="s">
        <v>6299</v>
      </c>
      <c r="Z77" t="s">
        <v>6298</v>
      </c>
      <c r="AA77" t="s">
        <v>6297</v>
      </c>
      <c r="AB77" t="s">
        <v>6296</v>
      </c>
      <c r="AC77" t="s">
        <v>6295</v>
      </c>
      <c r="AD77" t="s">
        <v>6294</v>
      </c>
      <c r="AE77" t="s">
        <v>6293</v>
      </c>
      <c r="AF77" t="s">
        <v>6292</v>
      </c>
      <c r="AG77" t="s">
        <v>6291</v>
      </c>
      <c r="AH77" t="s">
        <v>6290</v>
      </c>
    </row>
    <row r="78" spans="1:34" hidden="1" x14ac:dyDescent="0.35">
      <c r="A78" s="225"/>
      <c r="B78" s="225"/>
      <c r="C78" s="152" t="s">
        <v>25</v>
      </c>
      <c r="D78" t="s">
        <v>2076</v>
      </c>
      <c r="E78" t="s">
        <v>2077</v>
      </c>
      <c r="F78" t="s">
        <v>2078</v>
      </c>
      <c r="G78" t="s">
        <v>2079</v>
      </c>
      <c r="H78" t="s">
        <v>2080</v>
      </c>
      <c r="I78" t="s">
        <v>2081</v>
      </c>
      <c r="J78" t="s">
        <v>2082</v>
      </c>
      <c r="K78" t="s">
        <v>2791</v>
      </c>
      <c r="L78" t="s">
        <v>2790</v>
      </c>
      <c r="M78" t="s">
        <v>2789</v>
      </c>
      <c r="N78" t="s">
        <v>6289</v>
      </c>
      <c r="O78" t="s">
        <v>6288</v>
      </c>
      <c r="P78" t="s">
        <v>2786</v>
      </c>
      <c r="Q78" t="s">
        <v>4038</v>
      </c>
      <c r="R78" t="s">
        <v>2784</v>
      </c>
      <c r="S78" t="s">
        <v>2783</v>
      </c>
      <c r="T78" t="s">
        <v>6287</v>
      </c>
      <c r="U78" t="s">
        <v>6286</v>
      </c>
      <c r="V78" t="s">
        <v>6285</v>
      </c>
      <c r="W78" t="s">
        <v>6284</v>
      </c>
      <c r="X78" t="s">
        <v>6283</v>
      </c>
      <c r="Y78" t="s">
        <v>6282</v>
      </c>
      <c r="Z78" t="s">
        <v>6281</v>
      </c>
      <c r="AA78" t="s">
        <v>6280</v>
      </c>
      <c r="AB78" t="s">
        <v>6279</v>
      </c>
      <c r="AC78" t="s">
        <v>6278</v>
      </c>
      <c r="AD78" t="s">
        <v>6277</v>
      </c>
      <c r="AE78" t="s">
        <v>6276</v>
      </c>
      <c r="AF78" t="s">
        <v>6275</v>
      </c>
      <c r="AG78" t="s">
        <v>6274</v>
      </c>
      <c r="AH78" t="s">
        <v>6273</v>
      </c>
    </row>
    <row r="79" spans="1:34" hidden="1" x14ac:dyDescent="0.35">
      <c r="A79" s="225"/>
      <c r="B79" s="225" t="s">
        <v>82</v>
      </c>
      <c r="C79" s="152" t="s">
        <v>13</v>
      </c>
      <c r="D79" t="s">
        <v>2107</v>
      </c>
      <c r="E79" t="s">
        <v>2746</v>
      </c>
      <c r="F79" t="s">
        <v>2745</v>
      </c>
      <c r="G79" t="s">
        <v>2744</v>
      </c>
      <c r="H79" t="s">
        <v>2743</v>
      </c>
      <c r="I79" t="s">
        <v>2742</v>
      </c>
      <c r="J79" t="s">
        <v>2741</v>
      </c>
      <c r="K79" t="s">
        <v>2740</v>
      </c>
      <c r="L79" t="s">
        <v>6272</v>
      </c>
      <c r="M79" t="s">
        <v>6271</v>
      </c>
      <c r="N79" t="s">
        <v>6270</v>
      </c>
      <c r="O79" t="s">
        <v>6269</v>
      </c>
      <c r="P79" t="s">
        <v>6268</v>
      </c>
      <c r="Q79" t="s">
        <v>6267</v>
      </c>
      <c r="R79" t="s">
        <v>6266</v>
      </c>
      <c r="S79" t="s">
        <v>6265</v>
      </c>
      <c r="T79" t="s">
        <v>6264</v>
      </c>
      <c r="U79" t="s">
        <v>6263</v>
      </c>
      <c r="V79" t="s">
        <v>6262</v>
      </c>
      <c r="W79" t="s">
        <v>6261</v>
      </c>
      <c r="X79" t="s">
        <v>6260</v>
      </c>
      <c r="Y79" t="s">
        <v>6259</v>
      </c>
      <c r="Z79" t="s">
        <v>6258</v>
      </c>
      <c r="AA79" t="s">
        <v>6257</v>
      </c>
      <c r="AB79" t="s">
        <v>6256</v>
      </c>
      <c r="AC79" t="s">
        <v>2722</v>
      </c>
      <c r="AD79" t="s">
        <v>2721</v>
      </c>
      <c r="AE79" t="s">
        <v>2720</v>
      </c>
      <c r="AF79" t="s">
        <v>2719</v>
      </c>
      <c r="AG79" t="s">
        <v>2718</v>
      </c>
      <c r="AH79" t="s">
        <v>2717</v>
      </c>
    </row>
    <row r="80" spans="1:34" hidden="1" x14ac:dyDescent="0.35">
      <c r="A80" s="225"/>
      <c r="B80" s="225"/>
      <c r="C80" s="152" t="s">
        <v>121</v>
      </c>
      <c r="D80" t="s">
        <v>2138</v>
      </c>
      <c r="E80" t="s">
        <v>2139</v>
      </c>
      <c r="F80" t="s">
        <v>2140</v>
      </c>
      <c r="G80" t="s">
        <v>2141</v>
      </c>
      <c r="H80" t="s">
        <v>2142</v>
      </c>
      <c r="I80" t="s">
        <v>2143</v>
      </c>
      <c r="J80" t="s">
        <v>2144</v>
      </c>
      <c r="K80" t="s">
        <v>2145</v>
      </c>
      <c r="L80" t="s">
        <v>2146</v>
      </c>
      <c r="M80" t="s">
        <v>2147</v>
      </c>
      <c r="N80" t="s">
        <v>2148</v>
      </c>
      <c r="O80" t="s">
        <v>2149</v>
      </c>
      <c r="P80" t="s">
        <v>2150</v>
      </c>
      <c r="Q80" t="s">
        <v>2151</v>
      </c>
      <c r="R80" t="s">
        <v>2152</v>
      </c>
      <c r="S80" t="s">
        <v>2153</v>
      </c>
      <c r="T80" t="s">
        <v>2154</v>
      </c>
      <c r="U80" t="s">
        <v>2155</v>
      </c>
      <c r="V80" t="s">
        <v>2156</v>
      </c>
      <c r="W80" t="s">
        <v>2157</v>
      </c>
      <c r="X80" t="s">
        <v>2158</v>
      </c>
      <c r="Y80" t="s">
        <v>2159</v>
      </c>
      <c r="Z80" t="s">
        <v>2160</v>
      </c>
      <c r="AA80" t="s">
        <v>2161</v>
      </c>
      <c r="AB80" t="s">
        <v>2162</v>
      </c>
      <c r="AC80" t="s">
        <v>2163</v>
      </c>
      <c r="AD80" t="s">
        <v>2164</v>
      </c>
      <c r="AE80" t="s">
        <v>2165</v>
      </c>
      <c r="AF80" t="s">
        <v>2166</v>
      </c>
      <c r="AG80" t="s">
        <v>2167</v>
      </c>
      <c r="AH80">
        <v>0</v>
      </c>
    </row>
    <row r="81" spans="1:34" hidden="1" x14ac:dyDescent="0.35">
      <c r="A81" s="225"/>
      <c r="B81" s="225"/>
      <c r="C81" s="152" t="s">
        <v>15</v>
      </c>
      <c r="D81" t="s">
        <v>2169</v>
      </c>
      <c r="E81" t="s">
        <v>2170</v>
      </c>
      <c r="F81" t="s">
        <v>2171</v>
      </c>
      <c r="G81" t="s">
        <v>2172</v>
      </c>
      <c r="H81" t="s">
        <v>2173</v>
      </c>
      <c r="I81" t="s">
        <v>2174</v>
      </c>
      <c r="J81" t="s">
        <v>2175</v>
      </c>
      <c r="K81" t="s">
        <v>2176</v>
      </c>
      <c r="L81" t="s">
        <v>6255</v>
      </c>
      <c r="M81" t="s">
        <v>6254</v>
      </c>
      <c r="N81" t="s">
        <v>6253</v>
      </c>
      <c r="O81" t="s">
        <v>6252</v>
      </c>
      <c r="P81" t="s">
        <v>6251</v>
      </c>
      <c r="Q81" t="s">
        <v>6250</v>
      </c>
      <c r="R81" t="s">
        <v>6249</v>
      </c>
      <c r="S81" t="s">
        <v>6248</v>
      </c>
      <c r="T81" t="s">
        <v>6247</v>
      </c>
      <c r="U81" t="s">
        <v>6246</v>
      </c>
      <c r="V81" t="s">
        <v>6245</v>
      </c>
      <c r="W81" t="s">
        <v>6244</v>
      </c>
      <c r="X81">
        <v>0</v>
      </c>
      <c r="Y81">
        <v>0</v>
      </c>
      <c r="Z81">
        <v>0</v>
      </c>
      <c r="AA81">
        <v>0</v>
      </c>
      <c r="AB81">
        <v>0</v>
      </c>
      <c r="AC81">
        <v>0</v>
      </c>
      <c r="AD81">
        <v>0</v>
      </c>
      <c r="AE81">
        <v>0</v>
      </c>
      <c r="AF81">
        <v>0</v>
      </c>
      <c r="AG81">
        <v>0</v>
      </c>
      <c r="AH81">
        <v>0</v>
      </c>
    </row>
    <row r="82" spans="1:34" hidden="1" x14ac:dyDescent="0.35">
      <c r="A82" s="225"/>
      <c r="B82" s="225" t="s">
        <v>230</v>
      </c>
      <c r="C82" s="152" t="s">
        <v>2187</v>
      </c>
      <c r="D82">
        <v>0</v>
      </c>
      <c r="E82" t="s">
        <v>2188</v>
      </c>
      <c r="F82" t="s">
        <v>2189</v>
      </c>
      <c r="G82" t="s">
        <v>2190</v>
      </c>
      <c r="H82" t="s">
        <v>2191</v>
      </c>
      <c r="I82" t="s">
        <v>2192</v>
      </c>
      <c r="J82" t="s">
        <v>6243</v>
      </c>
      <c r="K82" t="s">
        <v>6242</v>
      </c>
      <c r="L82" t="s">
        <v>6241</v>
      </c>
      <c r="M82" t="s">
        <v>6240</v>
      </c>
      <c r="N82" t="s">
        <v>6239</v>
      </c>
      <c r="O82" t="s">
        <v>6238</v>
      </c>
      <c r="P82" t="s">
        <v>6237</v>
      </c>
      <c r="Q82" t="s">
        <v>6236</v>
      </c>
      <c r="R82" t="s">
        <v>6235</v>
      </c>
      <c r="S82" t="s">
        <v>6234</v>
      </c>
      <c r="T82" t="s">
        <v>6233</v>
      </c>
      <c r="U82" t="s">
        <v>6232</v>
      </c>
      <c r="V82" t="s">
        <v>6231</v>
      </c>
      <c r="W82" t="s">
        <v>6230</v>
      </c>
      <c r="X82" t="s">
        <v>6229</v>
      </c>
      <c r="Y82" t="s">
        <v>6228</v>
      </c>
      <c r="Z82" t="s">
        <v>6227</v>
      </c>
      <c r="AA82" t="s">
        <v>6226</v>
      </c>
      <c r="AB82" t="s">
        <v>6225</v>
      </c>
      <c r="AC82">
        <v>0</v>
      </c>
      <c r="AD82">
        <v>0</v>
      </c>
      <c r="AE82">
        <v>0</v>
      </c>
      <c r="AF82">
        <v>0</v>
      </c>
      <c r="AG82">
        <v>0</v>
      </c>
      <c r="AH82">
        <v>0</v>
      </c>
    </row>
    <row r="83" spans="1:34" hidden="1" x14ac:dyDescent="0.35">
      <c r="A83" s="225"/>
      <c r="B83" s="225"/>
      <c r="C83" s="152" t="s">
        <v>1183</v>
      </c>
      <c r="D83" t="s">
        <v>2218</v>
      </c>
      <c r="E83" t="s">
        <v>2636</v>
      </c>
      <c r="F83" t="s">
        <v>2635</v>
      </c>
      <c r="G83" t="s">
        <v>2634</v>
      </c>
      <c r="H83" t="s">
        <v>2633</v>
      </c>
      <c r="I83" t="s">
        <v>2632</v>
      </c>
      <c r="J83" t="s">
        <v>6224</v>
      </c>
      <c r="K83" t="s">
        <v>6223</v>
      </c>
      <c r="L83" t="s">
        <v>6222</v>
      </c>
      <c r="M83" t="s">
        <v>6221</v>
      </c>
      <c r="N83" t="s">
        <v>6220</v>
      </c>
      <c r="O83" t="s">
        <v>6219</v>
      </c>
      <c r="P83" t="s">
        <v>6218</v>
      </c>
      <c r="Q83" t="s">
        <v>6217</v>
      </c>
      <c r="R83" t="s">
        <v>6216</v>
      </c>
      <c r="S83" t="s">
        <v>6215</v>
      </c>
      <c r="T83" t="s">
        <v>6214</v>
      </c>
      <c r="U83">
        <v>0</v>
      </c>
      <c r="V83" t="s">
        <v>6213</v>
      </c>
      <c r="W83">
        <v>0</v>
      </c>
      <c r="X83">
        <v>0</v>
      </c>
      <c r="Y83">
        <v>0</v>
      </c>
      <c r="Z83" t="s">
        <v>6212</v>
      </c>
      <c r="AA83" t="s">
        <v>6211</v>
      </c>
      <c r="AB83" t="s">
        <v>6210</v>
      </c>
      <c r="AC83" t="s">
        <v>6209</v>
      </c>
      <c r="AD83" t="s">
        <v>6208</v>
      </c>
      <c r="AE83" t="s">
        <v>6207</v>
      </c>
      <c r="AF83" t="s">
        <v>6206</v>
      </c>
      <c r="AG83" t="s">
        <v>6205</v>
      </c>
      <c r="AH83" t="s">
        <v>6204</v>
      </c>
    </row>
    <row r="84" spans="1:34" hidden="1" x14ac:dyDescent="0.35">
      <c r="A84" s="225"/>
      <c r="B84" s="225"/>
      <c r="C84" s="152" t="s">
        <v>1215</v>
      </c>
      <c r="D84" t="s">
        <v>2606</v>
      </c>
      <c r="E84" t="s">
        <v>2605</v>
      </c>
      <c r="F84" t="s">
        <v>2604</v>
      </c>
      <c r="G84" t="s">
        <v>2603</v>
      </c>
      <c r="H84" t="s">
        <v>2602</v>
      </c>
      <c r="I84" t="s">
        <v>2601</v>
      </c>
      <c r="J84" t="s">
        <v>2600</v>
      </c>
      <c r="K84" t="s">
        <v>2599</v>
      </c>
      <c r="L84" t="s">
        <v>6203</v>
      </c>
      <c r="M84" t="s">
        <v>6202</v>
      </c>
      <c r="N84" t="s">
        <v>6201</v>
      </c>
      <c r="O84" t="s">
        <v>6200</v>
      </c>
      <c r="P84" t="s">
        <v>6199</v>
      </c>
      <c r="Q84" t="s">
        <v>6198</v>
      </c>
      <c r="R84" t="s">
        <v>6197</v>
      </c>
      <c r="S84" t="s">
        <v>6196</v>
      </c>
      <c r="T84" t="s">
        <v>6195</v>
      </c>
      <c r="U84" t="s">
        <v>6194</v>
      </c>
      <c r="V84" t="s">
        <v>6193</v>
      </c>
      <c r="W84" t="s">
        <v>6192</v>
      </c>
      <c r="X84" t="s">
        <v>6191</v>
      </c>
      <c r="Y84" t="s">
        <v>6190</v>
      </c>
      <c r="Z84" t="s">
        <v>6189</v>
      </c>
      <c r="AA84" t="s">
        <v>6188</v>
      </c>
      <c r="AB84" t="s">
        <v>6187</v>
      </c>
      <c r="AC84" t="s">
        <v>6186</v>
      </c>
      <c r="AD84" t="s">
        <v>6185</v>
      </c>
      <c r="AE84" t="s">
        <v>6184</v>
      </c>
      <c r="AF84" t="s">
        <v>6183</v>
      </c>
      <c r="AG84" t="s">
        <v>6182</v>
      </c>
      <c r="AH84" t="s">
        <v>6181</v>
      </c>
    </row>
    <row r="85" spans="1:34" hidden="1" x14ac:dyDescent="0.35">
      <c r="A85" s="225"/>
      <c r="B85" s="225"/>
      <c r="C85" s="152" t="s">
        <v>2280</v>
      </c>
      <c r="D85" t="s">
        <v>2281</v>
      </c>
      <c r="E85" t="s">
        <v>2282</v>
      </c>
      <c r="F85" t="s">
        <v>2283</v>
      </c>
      <c r="G85" t="s">
        <v>2284</v>
      </c>
      <c r="H85" t="s">
        <v>2285</v>
      </c>
      <c r="I85" t="s">
        <v>2286</v>
      </c>
      <c r="J85" t="s">
        <v>2287</v>
      </c>
      <c r="K85" t="s">
        <v>2288</v>
      </c>
      <c r="L85" t="s">
        <v>6180</v>
      </c>
      <c r="M85" t="s">
        <v>6179</v>
      </c>
      <c r="N85" t="s">
        <v>6178</v>
      </c>
      <c r="O85" t="s">
        <v>6177</v>
      </c>
      <c r="P85" t="s">
        <v>6176</v>
      </c>
      <c r="Q85" t="s">
        <v>6175</v>
      </c>
      <c r="R85" t="s">
        <v>6174</v>
      </c>
      <c r="S85" t="s">
        <v>6173</v>
      </c>
      <c r="T85" t="s">
        <v>6172</v>
      </c>
      <c r="U85" t="s">
        <v>6171</v>
      </c>
      <c r="V85" t="s">
        <v>6170</v>
      </c>
      <c r="W85" t="s">
        <v>6169</v>
      </c>
      <c r="X85" t="s">
        <v>6168</v>
      </c>
      <c r="Y85" t="s">
        <v>6167</v>
      </c>
      <c r="Z85" t="s">
        <v>6166</v>
      </c>
      <c r="AA85" t="s">
        <v>6165</v>
      </c>
      <c r="AB85" t="s">
        <v>6164</v>
      </c>
      <c r="AC85" t="s">
        <v>6163</v>
      </c>
      <c r="AD85" t="s">
        <v>6162</v>
      </c>
      <c r="AE85" t="s">
        <v>6161</v>
      </c>
      <c r="AF85" t="s">
        <v>6160</v>
      </c>
      <c r="AG85" t="s">
        <v>6159</v>
      </c>
      <c r="AH85">
        <v>0</v>
      </c>
    </row>
    <row r="86" spans="1:34" hidden="1" x14ac:dyDescent="0.35">
      <c r="A86" s="225"/>
      <c r="B86" s="225"/>
      <c r="C86" s="152" t="s">
        <v>13</v>
      </c>
      <c r="D86" t="s">
        <v>2560</v>
      </c>
      <c r="E86" t="s">
        <v>2559</v>
      </c>
      <c r="F86" t="s">
        <v>2558</v>
      </c>
      <c r="G86" t="s">
        <v>2557</v>
      </c>
      <c r="H86" t="s">
        <v>2556</v>
      </c>
      <c r="I86" t="s">
        <v>2555</v>
      </c>
      <c r="J86" t="s">
        <v>2554</v>
      </c>
      <c r="K86" t="s">
        <v>2553</v>
      </c>
      <c r="L86" t="s">
        <v>6158</v>
      </c>
      <c r="M86" t="s">
        <v>6157</v>
      </c>
      <c r="N86" t="s">
        <v>6156</v>
      </c>
      <c r="O86" t="s">
        <v>6155</v>
      </c>
      <c r="P86" t="s">
        <v>6154</v>
      </c>
      <c r="Q86" t="s">
        <v>6153</v>
      </c>
      <c r="R86" t="s">
        <v>6152</v>
      </c>
      <c r="S86" t="s">
        <v>6151</v>
      </c>
      <c r="T86" t="s">
        <v>6150</v>
      </c>
      <c r="U86" t="s">
        <v>6149</v>
      </c>
      <c r="V86" t="s">
        <v>6148</v>
      </c>
      <c r="W86" t="s">
        <v>6147</v>
      </c>
      <c r="X86" t="s">
        <v>6146</v>
      </c>
      <c r="Y86" t="s">
        <v>6145</v>
      </c>
      <c r="Z86" t="s">
        <v>6144</v>
      </c>
      <c r="AA86" t="s">
        <v>6143</v>
      </c>
      <c r="AB86" t="s">
        <v>6142</v>
      </c>
      <c r="AC86" t="s">
        <v>6141</v>
      </c>
      <c r="AD86" t="s">
        <v>6140</v>
      </c>
      <c r="AE86" t="s">
        <v>6139</v>
      </c>
      <c r="AF86" t="s">
        <v>6138</v>
      </c>
      <c r="AG86" t="s">
        <v>6137</v>
      </c>
      <c r="AH86" t="s">
        <v>6136</v>
      </c>
    </row>
    <row r="87" spans="1:34" hidden="1" x14ac:dyDescent="0.35">
      <c r="A87" s="225"/>
      <c r="B87" s="225"/>
      <c r="C87" s="152" t="s">
        <v>256</v>
      </c>
      <c r="D87" t="s">
        <v>2343</v>
      </c>
      <c r="E87" t="s">
        <v>2529</v>
      </c>
      <c r="F87" t="s">
        <v>2528</v>
      </c>
      <c r="G87" t="s">
        <v>2527</v>
      </c>
      <c r="H87" t="s">
        <v>2347</v>
      </c>
      <c r="I87" t="s">
        <v>2348</v>
      </c>
      <c r="J87" t="s">
        <v>2526</v>
      </c>
      <c r="K87" t="s">
        <v>2525</v>
      </c>
      <c r="L87" t="s">
        <v>6135</v>
      </c>
      <c r="M87" t="s">
        <v>6134</v>
      </c>
      <c r="N87" t="s">
        <v>6133</v>
      </c>
      <c r="O87" t="s">
        <v>6132</v>
      </c>
      <c r="P87" t="s">
        <v>6131</v>
      </c>
      <c r="Q87" t="s">
        <v>6130</v>
      </c>
      <c r="R87" t="s">
        <v>6129</v>
      </c>
      <c r="S87" t="s">
        <v>6128</v>
      </c>
      <c r="T87" t="s">
        <v>6127</v>
      </c>
      <c r="U87" t="s">
        <v>6126</v>
      </c>
      <c r="V87" t="s">
        <v>6125</v>
      </c>
      <c r="W87" t="s">
        <v>6124</v>
      </c>
      <c r="X87" t="s">
        <v>6123</v>
      </c>
      <c r="Y87" t="s">
        <v>6122</v>
      </c>
      <c r="Z87" t="s">
        <v>6121</v>
      </c>
      <c r="AA87" t="s">
        <v>6120</v>
      </c>
      <c r="AB87" t="s">
        <v>6119</v>
      </c>
      <c r="AC87" t="s">
        <v>6118</v>
      </c>
      <c r="AD87" t="s">
        <v>6117</v>
      </c>
      <c r="AE87" t="s">
        <v>6116</v>
      </c>
      <c r="AF87" t="s">
        <v>6115</v>
      </c>
      <c r="AG87" t="s">
        <v>6114</v>
      </c>
      <c r="AH87" t="s">
        <v>6113</v>
      </c>
    </row>
    <row r="88" spans="1:34" hidden="1" x14ac:dyDescent="0.35">
      <c r="A88" s="225"/>
      <c r="B88" s="225"/>
      <c r="C88" s="152" t="s">
        <v>121</v>
      </c>
      <c r="D88" t="s">
        <v>2374</v>
      </c>
      <c r="E88" t="s">
        <v>2375</v>
      </c>
      <c r="F88" t="s">
        <v>2376</v>
      </c>
      <c r="G88" t="s">
        <v>2377</v>
      </c>
      <c r="H88" t="s">
        <v>2378</v>
      </c>
      <c r="I88">
        <v>0</v>
      </c>
      <c r="J88" t="s">
        <v>6112</v>
      </c>
      <c r="K88" t="s">
        <v>6111</v>
      </c>
      <c r="L88" t="s">
        <v>6110</v>
      </c>
      <c r="M88" t="s">
        <v>6109</v>
      </c>
      <c r="N88" t="s">
        <v>6108</v>
      </c>
      <c r="O88" t="s">
        <v>6107</v>
      </c>
      <c r="P88" t="s">
        <v>6106</v>
      </c>
      <c r="Q88" t="s">
        <v>6105</v>
      </c>
      <c r="R88" t="s">
        <v>6104</v>
      </c>
      <c r="S88" t="s">
        <v>6103</v>
      </c>
      <c r="T88">
        <v>0</v>
      </c>
      <c r="U88" t="s">
        <v>6102</v>
      </c>
      <c r="V88">
        <v>0</v>
      </c>
      <c r="W88">
        <v>0</v>
      </c>
      <c r="X88" t="s">
        <v>6101</v>
      </c>
      <c r="Y88" t="s">
        <v>6100</v>
      </c>
      <c r="Z88">
        <v>0</v>
      </c>
      <c r="AA88">
        <v>0</v>
      </c>
      <c r="AB88">
        <v>0</v>
      </c>
      <c r="AC88" t="s">
        <v>6099</v>
      </c>
      <c r="AD88" t="s">
        <v>6098</v>
      </c>
      <c r="AE88" t="s">
        <v>6097</v>
      </c>
      <c r="AF88">
        <v>0</v>
      </c>
      <c r="AG88">
        <v>0</v>
      </c>
      <c r="AH88">
        <v>0</v>
      </c>
    </row>
    <row r="89" spans="1:34" hidden="1" x14ac:dyDescent="0.35">
      <c r="A89" s="225"/>
      <c r="B89" s="225"/>
      <c r="C89" s="152" t="s">
        <v>898</v>
      </c>
      <c r="D89">
        <v>0</v>
      </c>
      <c r="E89" t="s">
        <v>2476</v>
      </c>
      <c r="F89" t="s">
        <v>2475</v>
      </c>
      <c r="G89" t="s">
        <v>2474</v>
      </c>
      <c r="H89" t="s">
        <v>2473</v>
      </c>
      <c r="I89" t="s">
        <v>2472</v>
      </c>
      <c r="J89" t="s">
        <v>6096</v>
      </c>
      <c r="K89" t="s">
        <v>6095</v>
      </c>
      <c r="L89" t="s">
        <v>6094</v>
      </c>
      <c r="M89" t="s">
        <v>6093</v>
      </c>
      <c r="N89" t="s">
        <v>6092</v>
      </c>
      <c r="O89" t="s">
        <v>6091</v>
      </c>
      <c r="P89" t="s">
        <v>6090</v>
      </c>
      <c r="Q89" t="s">
        <v>6089</v>
      </c>
      <c r="R89" t="s">
        <v>6088</v>
      </c>
      <c r="S89" t="s">
        <v>6087</v>
      </c>
      <c r="T89" t="s">
        <v>6086</v>
      </c>
      <c r="U89" t="s">
        <v>6085</v>
      </c>
      <c r="V89" t="s">
        <v>6084</v>
      </c>
      <c r="W89" t="s">
        <v>6083</v>
      </c>
      <c r="X89" t="s">
        <v>6082</v>
      </c>
      <c r="Y89" t="s">
        <v>6081</v>
      </c>
      <c r="Z89" t="s">
        <v>6080</v>
      </c>
      <c r="AA89" t="s">
        <v>6079</v>
      </c>
      <c r="AB89" t="s">
        <v>6078</v>
      </c>
      <c r="AC89">
        <v>0</v>
      </c>
      <c r="AD89">
        <v>0</v>
      </c>
      <c r="AE89">
        <v>0</v>
      </c>
      <c r="AF89">
        <v>0</v>
      </c>
      <c r="AG89">
        <v>0</v>
      </c>
      <c r="AH89">
        <v>0</v>
      </c>
    </row>
    <row r="90" spans="1:34" hidden="1" x14ac:dyDescent="0.35">
      <c r="A90" s="225"/>
      <c r="B90" s="225"/>
      <c r="C90" s="152" t="s">
        <v>2446</v>
      </c>
      <c r="D90">
        <v>0</v>
      </c>
      <c r="E90">
        <v>0</v>
      </c>
      <c r="F90">
        <v>0</v>
      </c>
      <c r="G90">
        <v>0</v>
      </c>
      <c r="H90">
        <v>0</v>
      </c>
      <c r="I90">
        <v>0</v>
      </c>
      <c r="J90">
        <v>0</v>
      </c>
      <c r="K90">
        <v>0</v>
      </c>
      <c r="L90">
        <v>0</v>
      </c>
      <c r="M90">
        <v>0</v>
      </c>
      <c r="N90">
        <v>0</v>
      </c>
      <c r="O90">
        <v>0</v>
      </c>
      <c r="P90">
        <v>0</v>
      </c>
      <c r="Q90">
        <v>0</v>
      </c>
      <c r="R90">
        <v>0</v>
      </c>
      <c r="S90">
        <v>0</v>
      </c>
      <c r="T90" t="s">
        <v>6077</v>
      </c>
      <c r="U90" t="s">
        <v>6076</v>
      </c>
      <c r="V90" t="s">
        <v>6075</v>
      </c>
      <c r="W90" t="s">
        <v>6074</v>
      </c>
      <c r="X90" t="s">
        <v>6073</v>
      </c>
      <c r="Y90" t="s">
        <v>6072</v>
      </c>
      <c r="Z90" t="s">
        <v>6071</v>
      </c>
      <c r="AA90" t="s">
        <v>6070</v>
      </c>
      <c r="AB90" t="s">
        <v>6069</v>
      </c>
      <c r="AC90" t="s">
        <v>6068</v>
      </c>
      <c r="AD90" t="s">
        <v>6067</v>
      </c>
      <c r="AE90" t="s">
        <v>6066</v>
      </c>
      <c r="AF90" t="s">
        <v>6065</v>
      </c>
      <c r="AG90" t="s">
        <v>6064</v>
      </c>
      <c r="AH90" t="s">
        <v>6063</v>
      </c>
    </row>
    <row r="91" spans="1:34" hidden="1" x14ac:dyDescent="0.35">
      <c r="A91" s="225" t="s">
        <v>6062</v>
      </c>
      <c r="B91" s="225" t="s">
        <v>88</v>
      </c>
      <c r="C91" s="152" t="s">
        <v>2187</v>
      </c>
      <c r="D91">
        <v>0</v>
      </c>
      <c r="E91">
        <v>0</v>
      </c>
      <c r="F91">
        <v>0</v>
      </c>
      <c r="G91">
        <v>0</v>
      </c>
      <c r="H91">
        <v>0</v>
      </c>
      <c r="I91">
        <v>0</v>
      </c>
      <c r="J91">
        <v>0</v>
      </c>
      <c r="K91">
        <v>0</v>
      </c>
      <c r="L91">
        <v>0</v>
      </c>
      <c r="M91" t="s">
        <v>6061</v>
      </c>
      <c r="N91" t="s">
        <v>5983</v>
      </c>
      <c r="O91" t="s">
        <v>5982</v>
      </c>
      <c r="P91" t="s">
        <v>5981</v>
      </c>
      <c r="Q91" t="s">
        <v>5980</v>
      </c>
      <c r="R91" t="s">
        <v>5979</v>
      </c>
      <c r="S91" t="s">
        <v>6060</v>
      </c>
      <c r="T91" t="s">
        <v>6059</v>
      </c>
      <c r="U91" t="s">
        <v>6058</v>
      </c>
      <c r="V91" t="s">
        <v>6057</v>
      </c>
      <c r="W91" t="s">
        <v>6056</v>
      </c>
      <c r="X91" t="s">
        <v>6055</v>
      </c>
      <c r="Y91" t="s">
        <v>6054</v>
      </c>
      <c r="Z91" t="s">
        <v>6053</v>
      </c>
      <c r="AA91" t="s">
        <v>6052</v>
      </c>
      <c r="AB91" t="s">
        <v>6051</v>
      </c>
      <c r="AC91" t="s">
        <v>6050</v>
      </c>
      <c r="AD91" t="s">
        <v>6049</v>
      </c>
      <c r="AE91" t="s">
        <v>6048</v>
      </c>
      <c r="AF91" t="s">
        <v>6047</v>
      </c>
      <c r="AG91" t="s">
        <v>6046</v>
      </c>
      <c r="AH91">
        <v>0</v>
      </c>
    </row>
    <row r="92" spans="1:34" hidden="1" x14ac:dyDescent="0.35">
      <c r="A92" s="225"/>
      <c r="B92" s="225"/>
      <c r="C92" s="152" t="s">
        <v>1183</v>
      </c>
      <c r="D92" t="s">
        <v>1184</v>
      </c>
      <c r="E92" t="s">
        <v>1185</v>
      </c>
      <c r="F92" t="s">
        <v>1186</v>
      </c>
      <c r="G92" t="s">
        <v>1187</v>
      </c>
      <c r="H92" t="s">
        <v>1188</v>
      </c>
      <c r="I92" t="s">
        <v>1189</v>
      </c>
      <c r="J92" t="s">
        <v>6045</v>
      </c>
      <c r="K92" t="s">
        <v>6044</v>
      </c>
      <c r="L92" t="s">
        <v>6043</v>
      </c>
      <c r="M92" t="s">
        <v>6042</v>
      </c>
      <c r="N92" t="s">
        <v>6041</v>
      </c>
      <c r="O92" t="s">
        <v>6040</v>
      </c>
      <c r="P92" t="s">
        <v>6039</v>
      </c>
      <c r="Q92" t="s">
        <v>6038</v>
      </c>
      <c r="R92" t="s">
        <v>6037</v>
      </c>
      <c r="S92" t="s">
        <v>6036</v>
      </c>
      <c r="T92" t="s">
        <v>6035</v>
      </c>
      <c r="U92" t="s">
        <v>6034</v>
      </c>
      <c r="V92" t="s">
        <v>6033</v>
      </c>
      <c r="W92" t="s">
        <v>6032</v>
      </c>
      <c r="X92" t="s">
        <v>6031</v>
      </c>
      <c r="Y92" t="s">
        <v>6030</v>
      </c>
      <c r="Z92" t="s">
        <v>6029</v>
      </c>
      <c r="AA92" t="s">
        <v>6028</v>
      </c>
      <c r="AB92" t="s">
        <v>6027</v>
      </c>
      <c r="AC92" t="s">
        <v>6026</v>
      </c>
      <c r="AD92">
        <v>0</v>
      </c>
      <c r="AE92">
        <v>0</v>
      </c>
      <c r="AF92" t="s">
        <v>6026</v>
      </c>
      <c r="AG92" t="s">
        <v>6025</v>
      </c>
      <c r="AH92" t="s">
        <v>6024</v>
      </c>
    </row>
    <row r="93" spans="1:34" hidden="1" x14ac:dyDescent="0.35">
      <c r="A93" s="225"/>
      <c r="B93" s="225"/>
      <c r="C93" s="152" t="s">
        <v>1215</v>
      </c>
      <c r="D93" t="s">
        <v>1216</v>
      </c>
      <c r="E93" t="s">
        <v>1217</v>
      </c>
      <c r="F93" t="s">
        <v>1218</v>
      </c>
      <c r="G93" t="s">
        <v>1219</v>
      </c>
      <c r="H93" t="s">
        <v>1220</v>
      </c>
      <c r="I93" t="s">
        <v>1221</v>
      </c>
      <c r="J93" t="s">
        <v>1222</v>
      </c>
      <c r="K93" t="s">
        <v>3732</v>
      </c>
      <c r="L93" t="s">
        <v>6023</v>
      </c>
      <c r="M93" t="s">
        <v>6022</v>
      </c>
      <c r="N93" t="s">
        <v>6021</v>
      </c>
      <c r="O93" t="s">
        <v>6020</v>
      </c>
      <c r="P93" t="s">
        <v>6019</v>
      </c>
      <c r="Q93" t="s">
        <v>6018</v>
      </c>
      <c r="R93" t="s">
        <v>6017</v>
      </c>
      <c r="S93" t="s">
        <v>6016</v>
      </c>
      <c r="T93">
        <v>0</v>
      </c>
      <c r="U93">
        <v>0</v>
      </c>
      <c r="V93">
        <v>0</v>
      </c>
      <c r="W93">
        <v>0</v>
      </c>
      <c r="X93">
        <v>0</v>
      </c>
      <c r="Y93">
        <v>0</v>
      </c>
      <c r="Z93">
        <v>0</v>
      </c>
      <c r="AA93">
        <v>0</v>
      </c>
      <c r="AB93">
        <v>0</v>
      </c>
      <c r="AC93">
        <v>0</v>
      </c>
      <c r="AD93">
        <v>0</v>
      </c>
      <c r="AE93">
        <v>0</v>
      </c>
      <c r="AF93">
        <v>0</v>
      </c>
      <c r="AG93">
        <v>0</v>
      </c>
      <c r="AH93">
        <v>0</v>
      </c>
    </row>
    <row r="94" spans="1:34" hidden="1" x14ac:dyDescent="0.35">
      <c r="A94" s="225"/>
      <c r="B94" s="225"/>
      <c r="C94" s="152" t="s">
        <v>13</v>
      </c>
      <c r="D94" t="s">
        <v>1232</v>
      </c>
      <c r="E94" t="s">
        <v>1233</v>
      </c>
      <c r="F94" t="s">
        <v>1234</v>
      </c>
      <c r="G94" t="s">
        <v>1235</v>
      </c>
      <c r="H94" t="s">
        <v>1236</v>
      </c>
      <c r="I94" t="s">
        <v>1237</v>
      </c>
      <c r="J94" t="s">
        <v>1238</v>
      </c>
      <c r="K94" t="s">
        <v>3723</v>
      </c>
      <c r="L94" t="s">
        <v>6015</v>
      </c>
      <c r="M94" t="s">
        <v>6014</v>
      </c>
      <c r="N94" t="s">
        <v>6013</v>
      </c>
      <c r="O94" t="s">
        <v>6012</v>
      </c>
      <c r="P94" t="s">
        <v>6011</v>
      </c>
      <c r="Q94" t="s">
        <v>6010</v>
      </c>
      <c r="R94" t="s">
        <v>6009</v>
      </c>
      <c r="S94" t="s">
        <v>6008</v>
      </c>
      <c r="T94" t="s">
        <v>6007</v>
      </c>
      <c r="U94" t="s">
        <v>6006</v>
      </c>
      <c r="V94" t="s">
        <v>6005</v>
      </c>
      <c r="W94" t="s">
        <v>6004</v>
      </c>
      <c r="X94" t="s">
        <v>6003</v>
      </c>
      <c r="Y94" t="s">
        <v>6002</v>
      </c>
      <c r="Z94" t="s">
        <v>6001</v>
      </c>
      <c r="AA94" t="s">
        <v>6000</v>
      </c>
      <c r="AB94" t="s">
        <v>5999</v>
      </c>
      <c r="AC94" t="s">
        <v>5998</v>
      </c>
      <c r="AD94" t="s">
        <v>5997</v>
      </c>
      <c r="AE94" t="s">
        <v>5996</v>
      </c>
      <c r="AF94" t="s">
        <v>5995</v>
      </c>
      <c r="AG94" t="s">
        <v>5994</v>
      </c>
      <c r="AH94" t="s">
        <v>3700</v>
      </c>
    </row>
    <row r="95" spans="1:34" hidden="1" x14ac:dyDescent="0.35">
      <c r="A95" s="225"/>
      <c r="B95" s="225"/>
      <c r="C95" s="152" t="s">
        <v>256</v>
      </c>
      <c r="D95" t="s">
        <v>5993</v>
      </c>
      <c r="E95" t="s">
        <v>5992</v>
      </c>
      <c r="F95" t="s">
        <v>5991</v>
      </c>
      <c r="G95" t="s">
        <v>5990</v>
      </c>
      <c r="H95" t="s">
        <v>5989</v>
      </c>
      <c r="I95" t="s">
        <v>5988</v>
      </c>
      <c r="J95" t="s">
        <v>5987</v>
      </c>
      <c r="K95" t="s">
        <v>5986</v>
      </c>
      <c r="L95" t="s">
        <v>5985</v>
      </c>
      <c r="M95" t="s">
        <v>5984</v>
      </c>
      <c r="N95" t="s">
        <v>5983</v>
      </c>
      <c r="O95" t="s">
        <v>5982</v>
      </c>
      <c r="P95" t="s">
        <v>5981</v>
      </c>
      <c r="Q95" t="s">
        <v>5980</v>
      </c>
      <c r="R95" t="s">
        <v>5979</v>
      </c>
      <c r="S95" t="s">
        <v>5978</v>
      </c>
      <c r="T95" t="s">
        <v>5977</v>
      </c>
      <c r="U95" t="s">
        <v>5976</v>
      </c>
      <c r="V95" t="s">
        <v>5975</v>
      </c>
      <c r="W95" t="s">
        <v>5974</v>
      </c>
      <c r="X95" t="s">
        <v>5973</v>
      </c>
      <c r="Y95" t="s">
        <v>5972</v>
      </c>
      <c r="Z95" t="s">
        <v>5971</v>
      </c>
      <c r="AA95" t="s">
        <v>5970</v>
      </c>
      <c r="AB95" t="s">
        <v>5969</v>
      </c>
      <c r="AC95" t="s">
        <v>5968</v>
      </c>
      <c r="AD95" t="s">
        <v>5967</v>
      </c>
      <c r="AE95" t="s">
        <v>5966</v>
      </c>
      <c r="AF95" t="s">
        <v>5965</v>
      </c>
      <c r="AG95" t="s">
        <v>5964</v>
      </c>
      <c r="AH95">
        <v>0</v>
      </c>
    </row>
    <row r="96" spans="1:34" hidden="1" x14ac:dyDescent="0.35">
      <c r="A96" s="225"/>
      <c r="B96" s="225"/>
      <c r="C96" s="152" t="s">
        <v>121</v>
      </c>
      <c r="D96" t="s">
        <v>5963</v>
      </c>
      <c r="E96" t="s">
        <v>5962</v>
      </c>
      <c r="F96" t="s">
        <v>5961</v>
      </c>
      <c r="G96" t="s">
        <v>5960</v>
      </c>
      <c r="H96" t="s">
        <v>5959</v>
      </c>
      <c r="I96" t="s">
        <v>5958</v>
      </c>
      <c r="J96" t="s">
        <v>5957</v>
      </c>
      <c r="K96" t="s">
        <v>5956</v>
      </c>
      <c r="L96" t="s">
        <v>5955</v>
      </c>
      <c r="M96" t="s">
        <v>5954</v>
      </c>
      <c r="N96" t="s">
        <v>5953</v>
      </c>
      <c r="O96" t="s">
        <v>5952</v>
      </c>
      <c r="P96" t="s">
        <v>5951</v>
      </c>
      <c r="Q96" t="s">
        <v>5950</v>
      </c>
      <c r="R96" t="s">
        <v>5949</v>
      </c>
      <c r="S96" t="s">
        <v>5948</v>
      </c>
      <c r="T96" t="s">
        <v>5947</v>
      </c>
      <c r="U96" t="s">
        <v>5946</v>
      </c>
      <c r="V96" t="s">
        <v>5945</v>
      </c>
      <c r="W96" t="s">
        <v>5944</v>
      </c>
      <c r="X96" t="s">
        <v>5943</v>
      </c>
      <c r="Y96" t="s">
        <v>5942</v>
      </c>
      <c r="Z96" t="s">
        <v>5941</v>
      </c>
      <c r="AA96" t="s">
        <v>5940</v>
      </c>
      <c r="AB96" t="s">
        <v>5939</v>
      </c>
      <c r="AC96" t="s">
        <v>5938</v>
      </c>
      <c r="AD96" t="s">
        <v>5937</v>
      </c>
      <c r="AE96" t="s">
        <v>5936</v>
      </c>
      <c r="AF96" t="s">
        <v>5935</v>
      </c>
      <c r="AG96" t="s">
        <v>5934</v>
      </c>
      <c r="AH96">
        <v>0</v>
      </c>
    </row>
    <row r="97" spans="1:34" hidden="1" x14ac:dyDescent="0.35">
      <c r="A97" s="225"/>
      <c r="B97" s="225"/>
      <c r="C97" s="152" t="s">
        <v>898</v>
      </c>
      <c r="D97">
        <v>0</v>
      </c>
      <c r="E97">
        <v>0</v>
      </c>
      <c r="F97">
        <v>0</v>
      </c>
      <c r="G97">
        <v>0</v>
      </c>
      <c r="H97">
        <v>0</v>
      </c>
      <c r="I97">
        <v>0</v>
      </c>
      <c r="J97" t="s">
        <v>5933</v>
      </c>
      <c r="K97" t="s">
        <v>5932</v>
      </c>
      <c r="L97" t="s">
        <v>5931</v>
      </c>
      <c r="M97" t="s">
        <v>5930</v>
      </c>
      <c r="N97" t="s">
        <v>5929</v>
      </c>
      <c r="O97" t="s">
        <v>5928</v>
      </c>
      <c r="P97" t="s">
        <v>5927</v>
      </c>
      <c r="Q97" t="s">
        <v>5926</v>
      </c>
      <c r="R97" t="s">
        <v>5925</v>
      </c>
      <c r="S97" t="s">
        <v>5924</v>
      </c>
      <c r="T97" t="s">
        <v>5923</v>
      </c>
      <c r="U97" t="s">
        <v>5922</v>
      </c>
      <c r="V97" t="s">
        <v>5921</v>
      </c>
      <c r="W97" t="s">
        <v>5920</v>
      </c>
      <c r="X97" t="s">
        <v>5919</v>
      </c>
      <c r="Y97" t="s">
        <v>5918</v>
      </c>
      <c r="Z97" t="s">
        <v>5917</v>
      </c>
      <c r="AA97" t="s">
        <v>5916</v>
      </c>
      <c r="AB97" t="s">
        <v>5915</v>
      </c>
      <c r="AC97" t="s">
        <v>5914</v>
      </c>
      <c r="AD97" t="s">
        <v>5913</v>
      </c>
      <c r="AE97" t="s">
        <v>5912</v>
      </c>
      <c r="AF97" t="s">
        <v>5911</v>
      </c>
      <c r="AG97" t="s">
        <v>5910</v>
      </c>
      <c r="AH97" t="s">
        <v>5909</v>
      </c>
    </row>
    <row r="98" spans="1:34" hidden="1" x14ac:dyDescent="0.35">
      <c r="A98" s="225"/>
      <c r="B98" s="225"/>
      <c r="C98" s="152" t="s">
        <v>15</v>
      </c>
      <c r="D98" t="s">
        <v>1294</v>
      </c>
      <c r="E98" t="s">
        <v>1295</v>
      </c>
      <c r="F98" t="s">
        <v>1296</v>
      </c>
      <c r="G98" t="s">
        <v>1297</v>
      </c>
      <c r="H98" t="s">
        <v>1298</v>
      </c>
      <c r="I98" t="s">
        <v>1299</v>
      </c>
      <c r="J98" t="s">
        <v>1300</v>
      </c>
      <c r="K98" t="s">
        <v>3634</v>
      </c>
      <c r="L98" t="s">
        <v>3633</v>
      </c>
      <c r="M98" t="s">
        <v>3632</v>
      </c>
      <c r="N98" t="s">
        <v>3631</v>
      </c>
      <c r="O98" t="s">
        <v>3630</v>
      </c>
      <c r="P98" t="s">
        <v>3629</v>
      </c>
      <c r="Q98" t="s">
        <v>3628</v>
      </c>
      <c r="R98" t="s">
        <v>3627</v>
      </c>
      <c r="S98" t="s">
        <v>3626</v>
      </c>
      <c r="T98" t="s">
        <v>3625</v>
      </c>
      <c r="U98" t="s">
        <v>3624</v>
      </c>
      <c r="V98" t="s">
        <v>3623</v>
      </c>
      <c r="W98" t="s">
        <v>3622</v>
      </c>
      <c r="X98" t="s">
        <v>3621</v>
      </c>
      <c r="Y98" t="s">
        <v>3620</v>
      </c>
      <c r="Z98" t="s">
        <v>3619</v>
      </c>
      <c r="AA98" t="s">
        <v>3618</v>
      </c>
      <c r="AB98" t="s">
        <v>3617</v>
      </c>
      <c r="AC98">
        <v>0</v>
      </c>
      <c r="AD98">
        <v>0</v>
      </c>
      <c r="AE98">
        <v>0</v>
      </c>
      <c r="AF98">
        <v>0</v>
      </c>
      <c r="AG98">
        <v>0</v>
      </c>
      <c r="AH98">
        <v>0</v>
      </c>
    </row>
    <row r="99" spans="1:34" hidden="1" x14ac:dyDescent="0.35">
      <c r="A99" s="225"/>
      <c r="B99" s="225" t="s">
        <v>78</v>
      </c>
      <c r="C99" s="152" t="s">
        <v>2187</v>
      </c>
      <c r="D99">
        <v>0</v>
      </c>
      <c r="E99">
        <v>0</v>
      </c>
      <c r="F99">
        <v>0</v>
      </c>
      <c r="G99">
        <v>0</v>
      </c>
      <c r="H99">
        <v>0</v>
      </c>
      <c r="I99">
        <v>0</v>
      </c>
      <c r="J99" t="s">
        <v>5908</v>
      </c>
      <c r="K99" t="s">
        <v>5907</v>
      </c>
      <c r="L99" t="s">
        <v>5906</v>
      </c>
      <c r="M99" t="s">
        <v>5905</v>
      </c>
      <c r="N99" t="s">
        <v>5904</v>
      </c>
      <c r="O99" t="s">
        <v>5903</v>
      </c>
      <c r="P99" t="s">
        <v>5902</v>
      </c>
      <c r="Q99" t="s">
        <v>5901</v>
      </c>
      <c r="R99" t="s">
        <v>5900</v>
      </c>
      <c r="S99" t="s">
        <v>5899</v>
      </c>
      <c r="T99" t="s">
        <v>5898</v>
      </c>
      <c r="U99" t="s">
        <v>5897</v>
      </c>
      <c r="V99" t="s">
        <v>5896</v>
      </c>
      <c r="W99" t="s">
        <v>5895</v>
      </c>
      <c r="X99" t="s">
        <v>5894</v>
      </c>
      <c r="Y99" t="s">
        <v>5893</v>
      </c>
      <c r="Z99" t="s">
        <v>5892</v>
      </c>
      <c r="AA99" t="s">
        <v>5891</v>
      </c>
      <c r="AB99" t="s">
        <v>5890</v>
      </c>
      <c r="AC99" t="s">
        <v>5889</v>
      </c>
      <c r="AD99" t="s">
        <v>5888</v>
      </c>
      <c r="AE99" t="s">
        <v>5887</v>
      </c>
      <c r="AF99" t="s">
        <v>5886</v>
      </c>
      <c r="AG99" t="s">
        <v>5885</v>
      </c>
      <c r="AH99" t="s">
        <v>5884</v>
      </c>
    </row>
    <row r="100" spans="1:34" hidden="1" x14ac:dyDescent="0.35">
      <c r="A100" s="225"/>
      <c r="B100" s="225"/>
      <c r="C100" s="152" t="s">
        <v>1183</v>
      </c>
      <c r="D100" t="s">
        <v>1315</v>
      </c>
      <c r="E100" t="s">
        <v>1316</v>
      </c>
      <c r="F100" t="s">
        <v>1317</v>
      </c>
      <c r="G100" t="s">
        <v>1318</v>
      </c>
      <c r="H100" t="s">
        <v>1319</v>
      </c>
      <c r="I100" t="s">
        <v>1320</v>
      </c>
      <c r="J100" t="s">
        <v>5883</v>
      </c>
      <c r="K100" t="s">
        <v>5882</v>
      </c>
      <c r="L100" t="s">
        <v>5881</v>
      </c>
      <c r="M100" t="s">
        <v>5880</v>
      </c>
      <c r="N100" t="s">
        <v>5879</v>
      </c>
      <c r="O100" t="s">
        <v>5878</v>
      </c>
      <c r="P100" t="s">
        <v>5877</v>
      </c>
      <c r="Q100" t="s">
        <v>5876</v>
      </c>
      <c r="R100" t="s">
        <v>5875</v>
      </c>
      <c r="S100" t="s">
        <v>5874</v>
      </c>
      <c r="T100" t="s">
        <v>5873</v>
      </c>
      <c r="U100" t="s">
        <v>5872</v>
      </c>
      <c r="V100" t="s">
        <v>5871</v>
      </c>
      <c r="W100" t="s">
        <v>5870</v>
      </c>
      <c r="X100">
        <v>0</v>
      </c>
      <c r="Y100">
        <v>0</v>
      </c>
      <c r="Z100">
        <v>0</v>
      </c>
      <c r="AA100">
        <v>0</v>
      </c>
      <c r="AB100">
        <v>0</v>
      </c>
      <c r="AC100">
        <v>0</v>
      </c>
      <c r="AD100">
        <v>0</v>
      </c>
      <c r="AE100">
        <v>0</v>
      </c>
      <c r="AF100">
        <v>0</v>
      </c>
      <c r="AG100">
        <v>0</v>
      </c>
      <c r="AH100">
        <v>0</v>
      </c>
    </row>
    <row r="101" spans="1:34" hidden="1" x14ac:dyDescent="0.35">
      <c r="A101" s="225"/>
      <c r="B101" s="225"/>
      <c r="C101" s="152" t="s">
        <v>13</v>
      </c>
      <c r="D101" t="s">
        <v>1346</v>
      </c>
      <c r="E101" t="s">
        <v>3567</v>
      </c>
      <c r="F101" t="s">
        <v>3566</v>
      </c>
      <c r="G101" t="s">
        <v>3565</v>
      </c>
      <c r="H101" t="s">
        <v>3564</v>
      </c>
      <c r="I101" t="s">
        <v>3563</v>
      </c>
      <c r="J101" t="s">
        <v>3562</v>
      </c>
      <c r="K101" t="s">
        <v>3561</v>
      </c>
      <c r="L101" t="s">
        <v>4708</v>
      </c>
      <c r="M101" t="s">
        <v>4707</v>
      </c>
      <c r="N101" t="s">
        <v>4706</v>
      </c>
      <c r="O101" t="s">
        <v>4705</v>
      </c>
      <c r="P101" t="s">
        <v>4704</v>
      </c>
      <c r="Q101" t="s">
        <v>4703</v>
      </c>
      <c r="R101" t="s">
        <v>4702</v>
      </c>
      <c r="S101" t="s">
        <v>4701</v>
      </c>
      <c r="T101" t="s">
        <v>4700</v>
      </c>
      <c r="U101" t="s">
        <v>4699</v>
      </c>
      <c r="V101" t="s">
        <v>4698</v>
      </c>
      <c r="W101" t="s">
        <v>4697</v>
      </c>
      <c r="X101" t="s">
        <v>4696</v>
      </c>
      <c r="Y101" t="s">
        <v>4695</v>
      </c>
      <c r="Z101" t="s">
        <v>4694</v>
      </c>
      <c r="AA101" t="s">
        <v>4693</v>
      </c>
      <c r="AB101" t="s">
        <v>4692</v>
      </c>
      <c r="AC101" t="s">
        <v>4691</v>
      </c>
      <c r="AD101" t="s">
        <v>4690</v>
      </c>
      <c r="AE101" t="s">
        <v>4689</v>
      </c>
      <c r="AF101" t="s">
        <v>4688</v>
      </c>
      <c r="AG101" t="s">
        <v>4687</v>
      </c>
      <c r="AH101" t="s">
        <v>4686</v>
      </c>
    </row>
    <row r="102" spans="1:34" hidden="1" x14ac:dyDescent="0.35">
      <c r="A102" s="225"/>
      <c r="B102" s="225"/>
      <c r="C102" s="152" t="s">
        <v>256</v>
      </c>
      <c r="D102" t="s">
        <v>5869</v>
      </c>
      <c r="E102" t="s">
        <v>5868</v>
      </c>
      <c r="F102" t="s">
        <v>5867</v>
      </c>
      <c r="G102" t="s">
        <v>5866</v>
      </c>
      <c r="H102" t="s">
        <v>5865</v>
      </c>
      <c r="I102" t="s">
        <v>5864</v>
      </c>
      <c r="J102" t="s">
        <v>5863</v>
      </c>
      <c r="K102" t="s">
        <v>5862</v>
      </c>
      <c r="L102" t="s">
        <v>5861</v>
      </c>
      <c r="M102" t="s">
        <v>5860</v>
      </c>
      <c r="N102" t="s">
        <v>5859</v>
      </c>
      <c r="O102" t="s">
        <v>5858</v>
      </c>
      <c r="P102" t="s">
        <v>5857</v>
      </c>
      <c r="Q102" t="s">
        <v>5856</v>
      </c>
      <c r="R102" t="s">
        <v>5855</v>
      </c>
      <c r="S102" t="s">
        <v>5854</v>
      </c>
      <c r="T102" t="s">
        <v>5853</v>
      </c>
      <c r="U102" t="s">
        <v>5852</v>
      </c>
      <c r="V102" t="s">
        <v>5851</v>
      </c>
      <c r="W102" t="s">
        <v>5850</v>
      </c>
      <c r="X102" t="s">
        <v>5849</v>
      </c>
      <c r="Y102" t="s">
        <v>5848</v>
      </c>
      <c r="Z102" t="s">
        <v>5847</v>
      </c>
      <c r="AA102" t="s">
        <v>5846</v>
      </c>
      <c r="AB102" t="s">
        <v>5845</v>
      </c>
      <c r="AC102" t="s">
        <v>5844</v>
      </c>
      <c r="AD102" t="s">
        <v>5843</v>
      </c>
      <c r="AE102" t="s">
        <v>5842</v>
      </c>
      <c r="AF102" t="s">
        <v>5841</v>
      </c>
      <c r="AG102" t="s">
        <v>4663</v>
      </c>
      <c r="AH102" t="s">
        <v>4662</v>
      </c>
    </row>
    <row r="103" spans="1:34" hidden="1" x14ac:dyDescent="0.35">
      <c r="A103" s="225"/>
      <c r="B103" s="225"/>
      <c r="C103" s="152" t="s">
        <v>121</v>
      </c>
      <c r="D103" t="s">
        <v>5840</v>
      </c>
      <c r="E103" t="s">
        <v>5839</v>
      </c>
      <c r="F103" t="s">
        <v>5838</v>
      </c>
      <c r="G103" t="s">
        <v>5837</v>
      </c>
      <c r="H103" t="s">
        <v>5836</v>
      </c>
      <c r="I103" t="s">
        <v>5835</v>
      </c>
      <c r="J103" t="s">
        <v>5834</v>
      </c>
      <c r="K103" t="s">
        <v>5833</v>
      </c>
      <c r="L103" t="s">
        <v>5832</v>
      </c>
      <c r="M103" t="s">
        <v>5831</v>
      </c>
      <c r="N103" t="s">
        <v>5830</v>
      </c>
      <c r="O103" t="s">
        <v>5829</v>
      </c>
      <c r="P103" t="s">
        <v>5828</v>
      </c>
      <c r="Q103" t="s">
        <v>5827</v>
      </c>
      <c r="R103" t="s">
        <v>5826</v>
      </c>
      <c r="S103" t="s">
        <v>5825</v>
      </c>
      <c r="T103" t="s">
        <v>5824</v>
      </c>
      <c r="U103" t="s">
        <v>5823</v>
      </c>
      <c r="V103" t="s">
        <v>5822</v>
      </c>
      <c r="W103" t="s">
        <v>5821</v>
      </c>
      <c r="X103" t="s">
        <v>5820</v>
      </c>
      <c r="Y103" t="s">
        <v>5819</v>
      </c>
      <c r="Z103" t="s">
        <v>5818</v>
      </c>
      <c r="AA103" t="s">
        <v>5817</v>
      </c>
      <c r="AB103" t="s">
        <v>5816</v>
      </c>
      <c r="AC103" t="s">
        <v>5815</v>
      </c>
      <c r="AD103" t="s">
        <v>5814</v>
      </c>
      <c r="AE103" t="s">
        <v>5813</v>
      </c>
      <c r="AF103" t="s">
        <v>5812</v>
      </c>
      <c r="AG103" t="s">
        <v>5811</v>
      </c>
      <c r="AH103" t="s">
        <v>5810</v>
      </c>
    </row>
    <row r="104" spans="1:34" hidden="1" x14ac:dyDescent="0.35">
      <c r="A104" s="225"/>
      <c r="B104" s="225"/>
      <c r="C104" s="152" t="s">
        <v>898</v>
      </c>
      <c r="D104">
        <v>0</v>
      </c>
      <c r="E104">
        <v>0</v>
      </c>
      <c r="F104">
        <v>0</v>
      </c>
      <c r="G104">
        <v>0</v>
      </c>
      <c r="H104">
        <v>0</v>
      </c>
      <c r="I104">
        <v>0</v>
      </c>
      <c r="J104" t="s">
        <v>5809</v>
      </c>
      <c r="K104" t="s">
        <v>5808</v>
      </c>
      <c r="L104" t="s">
        <v>5807</v>
      </c>
      <c r="M104" t="s">
        <v>5806</v>
      </c>
      <c r="N104" t="s">
        <v>5805</v>
      </c>
      <c r="O104" t="s">
        <v>5798</v>
      </c>
      <c r="P104" t="s">
        <v>5799</v>
      </c>
      <c r="Q104" t="s">
        <v>5804</v>
      </c>
      <c r="R104" t="s">
        <v>5803</v>
      </c>
      <c r="S104" t="s">
        <v>5802</v>
      </c>
      <c r="T104" t="s">
        <v>5801</v>
      </c>
      <c r="U104" t="s">
        <v>5800</v>
      </c>
      <c r="V104" t="s">
        <v>5799</v>
      </c>
      <c r="W104" t="s">
        <v>5798</v>
      </c>
      <c r="X104">
        <v>0</v>
      </c>
      <c r="Y104">
        <v>0</v>
      </c>
      <c r="Z104">
        <v>0</v>
      </c>
      <c r="AA104">
        <v>0</v>
      </c>
      <c r="AB104">
        <v>0</v>
      </c>
      <c r="AC104">
        <v>0</v>
      </c>
      <c r="AD104">
        <v>0</v>
      </c>
      <c r="AE104">
        <v>0</v>
      </c>
      <c r="AF104">
        <v>0</v>
      </c>
      <c r="AG104">
        <v>0</v>
      </c>
      <c r="AH104">
        <v>0</v>
      </c>
    </row>
    <row r="105" spans="1:34" hidden="1" x14ac:dyDescent="0.35">
      <c r="A105" s="225"/>
      <c r="B105" s="225"/>
      <c r="C105" s="152" t="s">
        <v>15</v>
      </c>
      <c r="D105" t="s">
        <v>1408</v>
      </c>
      <c r="E105" t="s">
        <v>1408</v>
      </c>
      <c r="F105" t="s">
        <v>1409</v>
      </c>
      <c r="G105" t="s">
        <v>1408</v>
      </c>
      <c r="H105" t="s">
        <v>1410</v>
      </c>
      <c r="I105" t="s">
        <v>1411</v>
      </c>
      <c r="J105" t="s">
        <v>3472</v>
      </c>
      <c r="K105" t="s">
        <v>3471</v>
      </c>
      <c r="L105" t="s">
        <v>3470</v>
      </c>
      <c r="M105" t="s">
        <v>3469</v>
      </c>
      <c r="N105" t="s">
        <v>3468</v>
      </c>
      <c r="O105" t="s">
        <v>3467</v>
      </c>
      <c r="P105" t="s">
        <v>3466</v>
      </c>
      <c r="Q105" t="s">
        <v>3465</v>
      </c>
      <c r="R105" t="s">
        <v>3464</v>
      </c>
      <c r="S105" t="s">
        <v>3463</v>
      </c>
      <c r="T105" t="s">
        <v>3462</v>
      </c>
      <c r="U105" t="s">
        <v>3461</v>
      </c>
      <c r="V105" t="s">
        <v>3460</v>
      </c>
      <c r="W105" t="s">
        <v>3459</v>
      </c>
      <c r="X105" t="s">
        <v>3458</v>
      </c>
      <c r="Y105" t="s">
        <v>1426</v>
      </c>
      <c r="Z105" t="s">
        <v>3457</v>
      </c>
      <c r="AA105" t="s">
        <v>3456</v>
      </c>
      <c r="AB105" t="s">
        <v>3455</v>
      </c>
      <c r="AC105">
        <v>0</v>
      </c>
      <c r="AD105">
        <v>0</v>
      </c>
      <c r="AE105">
        <v>0</v>
      </c>
      <c r="AF105">
        <v>0</v>
      </c>
      <c r="AG105" t="s">
        <v>1431</v>
      </c>
      <c r="AH105" t="s">
        <v>1432</v>
      </c>
    </row>
    <row r="106" spans="1:34" hidden="1" x14ac:dyDescent="0.35">
      <c r="A106" s="225"/>
      <c r="B106" s="225" t="s">
        <v>79</v>
      </c>
      <c r="C106" s="152" t="s">
        <v>2187</v>
      </c>
      <c r="D106">
        <v>0</v>
      </c>
      <c r="E106">
        <v>0</v>
      </c>
      <c r="F106">
        <v>0</v>
      </c>
      <c r="G106">
        <v>0</v>
      </c>
      <c r="H106">
        <v>0</v>
      </c>
      <c r="I106">
        <v>0</v>
      </c>
      <c r="J106" t="s">
        <v>5797</v>
      </c>
      <c r="K106" t="s">
        <v>5796</v>
      </c>
      <c r="L106" t="s">
        <v>5795</v>
      </c>
      <c r="M106" t="s">
        <v>5794</v>
      </c>
      <c r="N106" t="s">
        <v>5793</v>
      </c>
      <c r="O106" t="s">
        <v>5792</v>
      </c>
      <c r="P106" t="s">
        <v>5791</v>
      </c>
      <c r="Q106" t="s">
        <v>5790</v>
      </c>
      <c r="R106" t="s">
        <v>5789</v>
      </c>
      <c r="S106" t="s">
        <v>5788</v>
      </c>
      <c r="T106" t="s">
        <v>5787</v>
      </c>
      <c r="U106" t="s">
        <v>5786</v>
      </c>
      <c r="V106" t="s">
        <v>5785</v>
      </c>
      <c r="W106" t="s">
        <v>5784</v>
      </c>
      <c r="X106" t="s">
        <v>5783</v>
      </c>
      <c r="Y106" t="s">
        <v>5782</v>
      </c>
      <c r="Z106" t="s">
        <v>5781</v>
      </c>
      <c r="AA106" t="s">
        <v>5780</v>
      </c>
      <c r="AB106" t="s">
        <v>5779</v>
      </c>
      <c r="AC106" t="s">
        <v>5778</v>
      </c>
      <c r="AD106" t="s">
        <v>5777</v>
      </c>
      <c r="AE106" t="s">
        <v>5776</v>
      </c>
      <c r="AF106" t="s">
        <v>5775</v>
      </c>
      <c r="AG106" t="s">
        <v>5774</v>
      </c>
      <c r="AH106" t="s">
        <v>5773</v>
      </c>
    </row>
    <row r="107" spans="1:34" hidden="1" x14ac:dyDescent="0.35">
      <c r="A107" s="225"/>
      <c r="B107" s="225"/>
      <c r="C107" s="152" t="s">
        <v>157</v>
      </c>
      <c r="D107" t="s">
        <v>1433</v>
      </c>
      <c r="E107" t="s">
        <v>1434</v>
      </c>
      <c r="F107" t="s">
        <v>1435</v>
      </c>
      <c r="G107" t="s">
        <v>1436</v>
      </c>
      <c r="H107" t="s">
        <v>1437</v>
      </c>
      <c r="I107" t="s">
        <v>1438</v>
      </c>
      <c r="J107" t="s">
        <v>1439</v>
      </c>
      <c r="K107" t="s">
        <v>1440</v>
      </c>
      <c r="L107" t="s">
        <v>3429</v>
      </c>
      <c r="M107" t="s">
        <v>3428</v>
      </c>
      <c r="N107" t="s">
        <v>3427</v>
      </c>
      <c r="O107" t="s">
        <v>3426</v>
      </c>
      <c r="P107" t="s">
        <v>3425</v>
      </c>
      <c r="Q107" t="s">
        <v>3424</v>
      </c>
      <c r="R107" t="s">
        <v>3423</v>
      </c>
      <c r="S107" t="s">
        <v>3422</v>
      </c>
      <c r="T107" t="s">
        <v>3421</v>
      </c>
      <c r="U107" t="s">
        <v>3420</v>
      </c>
      <c r="V107" t="s">
        <v>3419</v>
      </c>
      <c r="W107" t="s">
        <v>3418</v>
      </c>
      <c r="X107" t="s">
        <v>3417</v>
      </c>
      <c r="Y107" t="s">
        <v>3416</v>
      </c>
      <c r="Z107" t="s">
        <v>3415</v>
      </c>
      <c r="AA107" t="s">
        <v>3414</v>
      </c>
      <c r="AB107" t="s">
        <v>3413</v>
      </c>
      <c r="AC107" t="s">
        <v>3412</v>
      </c>
      <c r="AD107" t="s">
        <v>3411</v>
      </c>
      <c r="AE107" t="s">
        <v>3410</v>
      </c>
      <c r="AF107" t="s">
        <v>3409</v>
      </c>
      <c r="AG107" t="s">
        <v>3408</v>
      </c>
      <c r="AH107" t="s">
        <v>3407</v>
      </c>
    </row>
    <row r="108" spans="1:34" hidden="1" x14ac:dyDescent="0.35">
      <c r="A108" s="225"/>
      <c r="B108" s="225"/>
      <c r="C108" s="152" t="s">
        <v>1183</v>
      </c>
      <c r="D108" t="s">
        <v>1464</v>
      </c>
      <c r="E108" t="s">
        <v>1465</v>
      </c>
      <c r="F108" t="s">
        <v>1466</v>
      </c>
      <c r="G108" t="s">
        <v>1467</v>
      </c>
      <c r="H108" t="s">
        <v>1468</v>
      </c>
      <c r="I108" t="s">
        <v>1469</v>
      </c>
      <c r="J108" t="s">
        <v>5772</v>
      </c>
      <c r="K108" t="s">
        <v>5771</v>
      </c>
      <c r="L108" t="s">
        <v>5770</v>
      </c>
      <c r="M108" t="s">
        <v>5769</v>
      </c>
      <c r="N108" t="s">
        <v>5768</v>
      </c>
      <c r="O108" t="s">
        <v>5767</v>
      </c>
      <c r="P108" t="s">
        <v>5766</v>
      </c>
      <c r="Q108" t="s">
        <v>5765</v>
      </c>
      <c r="R108" t="s">
        <v>5764</v>
      </c>
      <c r="S108" t="s">
        <v>5763</v>
      </c>
      <c r="T108" t="s">
        <v>5762</v>
      </c>
      <c r="U108" t="s">
        <v>5761</v>
      </c>
      <c r="V108" t="s">
        <v>5760</v>
      </c>
      <c r="W108" t="s">
        <v>5759</v>
      </c>
      <c r="X108" t="s">
        <v>5758</v>
      </c>
      <c r="Y108" t="s">
        <v>5757</v>
      </c>
      <c r="Z108" t="s">
        <v>5756</v>
      </c>
      <c r="AA108" t="s">
        <v>5755</v>
      </c>
      <c r="AB108" t="s">
        <v>5754</v>
      </c>
      <c r="AC108" t="s">
        <v>5752</v>
      </c>
      <c r="AD108" t="s">
        <v>5753</v>
      </c>
      <c r="AE108" t="s">
        <v>5752</v>
      </c>
      <c r="AF108" t="s">
        <v>5751</v>
      </c>
      <c r="AG108" t="s">
        <v>5750</v>
      </c>
      <c r="AH108" t="s">
        <v>5749</v>
      </c>
    </row>
    <row r="109" spans="1:34" hidden="1" x14ac:dyDescent="0.35">
      <c r="A109" s="225"/>
      <c r="B109" s="225"/>
      <c r="C109" s="152" t="s">
        <v>1215</v>
      </c>
      <c r="D109" t="s">
        <v>1495</v>
      </c>
      <c r="E109" t="s">
        <v>1496</v>
      </c>
      <c r="F109" t="s">
        <v>1497</v>
      </c>
      <c r="G109" t="s">
        <v>1498</v>
      </c>
      <c r="H109" t="s">
        <v>1499</v>
      </c>
      <c r="I109" t="s">
        <v>1500</v>
      </c>
      <c r="J109" t="s">
        <v>1501</v>
      </c>
      <c r="K109" t="s">
        <v>1502</v>
      </c>
      <c r="L109" t="s">
        <v>3381</v>
      </c>
      <c r="M109" t="s">
        <v>3380</v>
      </c>
      <c r="N109" t="s">
        <v>3379</v>
      </c>
      <c r="O109" t="s">
        <v>3378</v>
      </c>
      <c r="P109" t="s">
        <v>3377</v>
      </c>
      <c r="Q109" t="s">
        <v>3376</v>
      </c>
      <c r="R109" t="s">
        <v>3375</v>
      </c>
      <c r="S109" t="s">
        <v>3374</v>
      </c>
      <c r="T109" t="s">
        <v>3373</v>
      </c>
      <c r="U109" t="s">
        <v>3372</v>
      </c>
      <c r="V109" t="s">
        <v>3371</v>
      </c>
      <c r="W109" t="s">
        <v>3370</v>
      </c>
      <c r="X109" t="s">
        <v>3369</v>
      </c>
      <c r="Y109" t="s">
        <v>3368</v>
      </c>
      <c r="Z109" t="s">
        <v>3367</v>
      </c>
      <c r="AA109" t="s">
        <v>3366</v>
      </c>
      <c r="AB109" t="s">
        <v>3365</v>
      </c>
      <c r="AC109" t="s">
        <v>3364</v>
      </c>
      <c r="AD109" t="s">
        <v>3363</v>
      </c>
      <c r="AE109" t="s">
        <v>3362</v>
      </c>
      <c r="AF109" t="s">
        <v>3361</v>
      </c>
      <c r="AG109" t="s">
        <v>3360</v>
      </c>
      <c r="AH109" t="s">
        <v>3359</v>
      </c>
    </row>
    <row r="110" spans="1:34" hidden="1" x14ac:dyDescent="0.35">
      <c r="A110" s="225"/>
      <c r="B110" s="225"/>
      <c r="C110" s="152" t="s">
        <v>13</v>
      </c>
      <c r="D110" t="s">
        <v>1526</v>
      </c>
      <c r="E110" t="s">
        <v>1527</v>
      </c>
      <c r="F110" t="s">
        <v>1528</v>
      </c>
      <c r="G110" t="s">
        <v>1529</v>
      </c>
      <c r="H110" t="s">
        <v>1530</v>
      </c>
      <c r="I110" t="s">
        <v>1531</v>
      </c>
      <c r="J110" t="s">
        <v>1532</v>
      </c>
      <c r="K110" t="s">
        <v>1533</v>
      </c>
      <c r="L110" t="s">
        <v>5748</v>
      </c>
      <c r="M110" t="s">
        <v>5747</v>
      </c>
      <c r="N110" t="s">
        <v>5746</v>
      </c>
      <c r="O110" t="s">
        <v>5745</v>
      </c>
      <c r="P110" t="s">
        <v>5744</v>
      </c>
      <c r="Q110" t="s">
        <v>5743</v>
      </c>
      <c r="R110" t="s">
        <v>5742</v>
      </c>
      <c r="S110" t="s">
        <v>5741</v>
      </c>
      <c r="T110" t="s">
        <v>5740</v>
      </c>
      <c r="U110" t="s">
        <v>5739</v>
      </c>
      <c r="V110" t="s">
        <v>5738</v>
      </c>
      <c r="W110" t="s">
        <v>5737</v>
      </c>
      <c r="X110" t="s">
        <v>5736</v>
      </c>
      <c r="Y110" t="s">
        <v>5735</v>
      </c>
      <c r="Z110" t="s">
        <v>5734</v>
      </c>
      <c r="AA110" t="s">
        <v>5733</v>
      </c>
      <c r="AB110" t="s">
        <v>5732</v>
      </c>
      <c r="AC110" t="s">
        <v>5731</v>
      </c>
      <c r="AD110" t="s">
        <v>5730</v>
      </c>
      <c r="AE110" t="s">
        <v>5729</v>
      </c>
      <c r="AF110" t="s">
        <v>5728</v>
      </c>
      <c r="AG110" t="s">
        <v>5727</v>
      </c>
      <c r="AH110" t="s">
        <v>5726</v>
      </c>
    </row>
    <row r="111" spans="1:34" hidden="1" x14ac:dyDescent="0.35">
      <c r="A111" s="225"/>
      <c r="B111" s="225"/>
      <c r="C111" s="152" t="s">
        <v>256</v>
      </c>
      <c r="D111" t="s">
        <v>5725</v>
      </c>
      <c r="E111" t="s">
        <v>5724</v>
      </c>
      <c r="F111" t="s">
        <v>5723</v>
      </c>
      <c r="G111" t="s">
        <v>5722</v>
      </c>
      <c r="H111" t="s">
        <v>5721</v>
      </c>
      <c r="I111" t="s">
        <v>5720</v>
      </c>
      <c r="J111" t="s">
        <v>5719</v>
      </c>
      <c r="K111" t="s">
        <v>5718</v>
      </c>
      <c r="L111" t="s">
        <v>5717</v>
      </c>
      <c r="M111" t="s">
        <v>5716</v>
      </c>
      <c r="N111" t="s">
        <v>5715</v>
      </c>
      <c r="O111" t="s">
        <v>5714</v>
      </c>
      <c r="P111" t="s">
        <v>5713</v>
      </c>
      <c r="Q111" t="s">
        <v>5712</v>
      </c>
      <c r="R111" t="s">
        <v>5711</v>
      </c>
      <c r="S111" t="s">
        <v>5710</v>
      </c>
      <c r="T111" t="s">
        <v>5709</v>
      </c>
      <c r="U111" t="s">
        <v>5708</v>
      </c>
      <c r="V111" t="s">
        <v>5707</v>
      </c>
      <c r="W111" t="s">
        <v>5706</v>
      </c>
      <c r="X111" t="s">
        <v>5705</v>
      </c>
      <c r="Y111" t="s">
        <v>5704</v>
      </c>
      <c r="Z111" t="s">
        <v>5703</v>
      </c>
      <c r="AA111" t="s">
        <v>5702</v>
      </c>
      <c r="AB111" t="s">
        <v>5701</v>
      </c>
      <c r="AC111" t="s">
        <v>5700</v>
      </c>
      <c r="AD111" t="s">
        <v>5699</v>
      </c>
      <c r="AE111" t="s">
        <v>5698</v>
      </c>
      <c r="AF111" t="s">
        <v>5697</v>
      </c>
      <c r="AG111" t="s">
        <v>5696</v>
      </c>
      <c r="AH111" t="s">
        <v>5695</v>
      </c>
    </row>
    <row r="112" spans="1:34" hidden="1" x14ac:dyDescent="0.35">
      <c r="A112" s="225"/>
      <c r="B112" s="225"/>
      <c r="C112" s="152" t="s">
        <v>19</v>
      </c>
      <c r="D112" t="s">
        <v>1557</v>
      </c>
      <c r="E112" t="s">
        <v>1558</v>
      </c>
      <c r="F112" t="s">
        <v>1559</v>
      </c>
      <c r="G112" t="s">
        <v>1560</v>
      </c>
      <c r="H112" t="s">
        <v>1561</v>
      </c>
      <c r="I112" t="s">
        <v>1562</v>
      </c>
      <c r="J112" t="s">
        <v>1563</v>
      </c>
      <c r="K112" t="s">
        <v>1564</v>
      </c>
      <c r="L112" t="s">
        <v>5694</v>
      </c>
      <c r="M112" t="s">
        <v>5693</v>
      </c>
      <c r="N112" t="s">
        <v>5692</v>
      </c>
      <c r="O112" t="s">
        <v>5691</v>
      </c>
      <c r="P112" t="s">
        <v>5690</v>
      </c>
      <c r="Q112" t="s">
        <v>5689</v>
      </c>
      <c r="R112" t="s">
        <v>5688</v>
      </c>
      <c r="S112" t="s">
        <v>5687</v>
      </c>
      <c r="T112" t="s">
        <v>5686</v>
      </c>
      <c r="U112" t="s">
        <v>5685</v>
      </c>
      <c r="V112" t="s">
        <v>5684</v>
      </c>
      <c r="W112" t="s">
        <v>5683</v>
      </c>
      <c r="X112" t="s">
        <v>5682</v>
      </c>
      <c r="Y112" t="s">
        <v>5681</v>
      </c>
      <c r="Z112" t="s">
        <v>5680</v>
      </c>
      <c r="AA112" t="s">
        <v>5679</v>
      </c>
      <c r="AB112" t="s">
        <v>5678</v>
      </c>
      <c r="AC112" t="s">
        <v>5677</v>
      </c>
      <c r="AD112" t="s">
        <v>5676</v>
      </c>
      <c r="AE112" t="s">
        <v>5675</v>
      </c>
      <c r="AF112" t="s">
        <v>5674</v>
      </c>
      <c r="AG112" t="s">
        <v>5673</v>
      </c>
      <c r="AH112" t="s">
        <v>5672</v>
      </c>
    </row>
    <row r="113" spans="1:34" hidden="1" x14ac:dyDescent="0.35">
      <c r="A113" s="225"/>
      <c r="B113" s="225"/>
      <c r="C113" s="152" t="s">
        <v>121</v>
      </c>
      <c r="D113" t="s">
        <v>5671</v>
      </c>
      <c r="E113" t="s">
        <v>5670</v>
      </c>
      <c r="F113" t="s">
        <v>5669</v>
      </c>
      <c r="G113" t="s">
        <v>5668</v>
      </c>
      <c r="H113" t="s">
        <v>5667</v>
      </c>
      <c r="I113" t="s">
        <v>5666</v>
      </c>
      <c r="J113" t="s">
        <v>5665</v>
      </c>
      <c r="K113" t="s">
        <v>5664</v>
      </c>
      <c r="L113" t="s">
        <v>5663</v>
      </c>
      <c r="M113" t="s">
        <v>5662</v>
      </c>
      <c r="N113" t="s">
        <v>5661</v>
      </c>
      <c r="O113" t="s">
        <v>5660</v>
      </c>
      <c r="P113" t="s">
        <v>5659</v>
      </c>
      <c r="Q113" t="s">
        <v>5658</v>
      </c>
      <c r="R113" t="s">
        <v>5657</v>
      </c>
      <c r="S113" t="s">
        <v>5656</v>
      </c>
      <c r="T113" t="s">
        <v>5655</v>
      </c>
      <c r="U113" t="s">
        <v>5654</v>
      </c>
      <c r="V113" t="s">
        <v>5653</v>
      </c>
      <c r="W113" t="s">
        <v>5652</v>
      </c>
      <c r="X113" t="s">
        <v>5651</v>
      </c>
      <c r="Y113" t="s">
        <v>5650</v>
      </c>
      <c r="Z113" t="s">
        <v>5649</v>
      </c>
      <c r="AA113" t="s">
        <v>5648</v>
      </c>
      <c r="AB113" t="s">
        <v>5647</v>
      </c>
      <c r="AC113" t="s">
        <v>5646</v>
      </c>
      <c r="AD113" t="s">
        <v>5645</v>
      </c>
      <c r="AE113" t="s">
        <v>5644</v>
      </c>
      <c r="AF113" t="s">
        <v>5643</v>
      </c>
      <c r="AG113" t="s">
        <v>5642</v>
      </c>
      <c r="AH113" t="s">
        <v>5641</v>
      </c>
    </row>
    <row r="114" spans="1:34" hidden="1" x14ac:dyDescent="0.35">
      <c r="A114" s="225"/>
      <c r="B114" s="225"/>
      <c r="C114" s="152" t="s">
        <v>898</v>
      </c>
      <c r="D114">
        <v>0</v>
      </c>
      <c r="E114">
        <v>0</v>
      </c>
      <c r="F114">
        <v>0</v>
      </c>
      <c r="G114">
        <v>0</v>
      </c>
      <c r="H114">
        <v>0</v>
      </c>
      <c r="I114">
        <v>0</v>
      </c>
      <c r="J114" t="s">
        <v>5640</v>
      </c>
      <c r="K114" t="s">
        <v>5639</v>
      </c>
      <c r="L114" t="s">
        <v>5638</v>
      </c>
      <c r="M114" t="s">
        <v>5637</v>
      </c>
      <c r="N114" t="s">
        <v>5636</v>
      </c>
      <c r="O114" t="s">
        <v>5635</v>
      </c>
      <c r="P114" t="s">
        <v>5634</v>
      </c>
      <c r="Q114" t="s">
        <v>5633</v>
      </c>
      <c r="R114" t="s">
        <v>5632</v>
      </c>
      <c r="S114" t="s">
        <v>5631</v>
      </c>
      <c r="T114" t="s">
        <v>5630</v>
      </c>
      <c r="U114" t="s">
        <v>5629</v>
      </c>
      <c r="V114" t="s">
        <v>5628</v>
      </c>
      <c r="W114" t="s">
        <v>5627</v>
      </c>
      <c r="X114" t="s">
        <v>5626</v>
      </c>
      <c r="Y114" t="s">
        <v>5625</v>
      </c>
      <c r="Z114" t="s">
        <v>5624</v>
      </c>
      <c r="AA114" t="s">
        <v>5623</v>
      </c>
      <c r="AB114" t="s">
        <v>5622</v>
      </c>
      <c r="AC114" t="s">
        <v>5621</v>
      </c>
      <c r="AD114" t="s">
        <v>5620</v>
      </c>
      <c r="AE114" t="s">
        <v>5619</v>
      </c>
      <c r="AF114" t="s">
        <v>5618</v>
      </c>
      <c r="AG114" t="s">
        <v>5617</v>
      </c>
      <c r="AH114" t="s">
        <v>5616</v>
      </c>
    </row>
    <row r="115" spans="1:34" hidden="1" x14ac:dyDescent="0.35">
      <c r="A115" s="225"/>
      <c r="B115" s="225"/>
      <c r="C115" s="152" t="s">
        <v>15</v>
      </c>
      <c r="D115" t="s">
        <v>1619</v>
      </c>
      <c r="E115" t="s">
        <v>1620</v>
      </c>
      <c r="F115" t="s">
        <v>1621</v>
      </c>
      <c r="G115" t="s">
        <v>1620</v>
      </c>
      <c r="H115" t="s">
        <v>1620</v>
      </c>
      <c r="I115" t="s">
        <v>1622</v>
      </c>
      <c r="J115" t="s">
        <v>1623</v>
      </c>
      <c r="K115" t="s">
        <v>1624</v>
      </c>
      <c r="L115" t="s">
        <v>5615</v>
      </c>
      <c r="M115" t="s">
        <v>5614</v>
      </c>
      <c r="N115" t="s">
        <v>5613</v>
      </c>
      <c r="O115" t="s">
        <v>5612</v>
      </c>
      <c r="P115" t="s">
        <v>5611</v>
      </c>
      <c r="Q115" t="s">
        <v>5610</v>
      </c>
      <c r="R115" t="s">
        <v>5609</v>
      </c>
      <c r="S115" t="s">
        <v>5608</v>
      </c>
      <c r="T115" t="s">
        <v>5607</v>
      </c>
      <c r="U115" t="s">
        <v>5606</v>
      </c>
      <c r="V115" t="s">
        <v>5605</v>
      </c>
      <c r="W115" t="s">
        <v>5604</v>
      </c>
      <c r="X115" t="s">
        <v>5603</v>
      </c>
      <c r="Y115" t="s">
        <v>5602</v>
      </c>
      <c r="Z115" t="s">
        <v>5601</v>
      </c>
      <c r="AA115" t="s">
        <v>5600</v>
      </c>
      <c r="AB115" t="s">
        <v>5599</v>
      </c>
      <c r="AC115" t="s">
        <v>3229</v>
      </c>
      <c r="AD115" t="s">
        <v>3228</v>
      </c>
      <c r="AE115" t="s">
        <v>3227</v>
      </c>
      <c r="AF115" t="s">
        <v>3226</v>
      </c>
      <c r="AG115" t="s">
        <v>3225</v>
      </c>
      <c r="AH115">
        <v>0</v>
      </c>
    </row>
    <row r="116" spans="1:34" hidden="1" x14ac:dyDescent="0.35">
      <c r="A116" s="225"/>
      <c r="B116" s="225" t="s">
        <v>1648</v>
      </c>
      <c r="C116" s="152" t="s">
        <v>2187</v>
      </c>
      <c r="D116">
        <v>0</v>
      </c>
      <c r="E116">
        <v>0</v>
      </c>
      <c r="F116">
        <v>0</v>
      </c>
      <c r="G116">
        <v>0</v>
      </c>
      <c r="H116">
        <v>0</v>
      </c>
      <c r="I116">
        <v>0</v>
      </c>
      <c r="J116" t="s">
        <v>3224</v>
      </c>
      <c r="K116" t="s">
        <v>5598</v>
      </c>
      <c r="L116" t="s">
        <v>5597</v>
      </c>
      <c r="M116" t="s">
        <v>5596</v>
      </c>
      <c r="N116" t="s">
        <v>5595</v>
      </c>
      <c r="O116" t="s">
        <v>5594</v>
      </c>
      <c r="P116" t="s">
        <v>5593</v>
      </c>
      <c r="Q116" t="s">
        <v>5592</v>
      </c>
      <c r="R116" t="s">
        <v>5591</v>
      </c>
      <c r="S116" t="s">
        <v>5590</v>
      </c>
      <c r="T116" t="s">
        <v>5589</v>
      </c>
      <c r="U116" t="s">
        <v>5588</v>
      </c>
      <c r="V116" t="s">
        <v>5587</v>
      </c>
      <c r="W116" t="s">
        <v>5586</v>
      </c>
      <c r="X116" t="s">
        <v>5585</v>
      </c>
      <c r="Y116" t="s">
        <v>5584</v>
      </c>
      <c r="Z116" t="s">
        <v>5583</v>
      </c>
      <c r="AA116" t="s">
        <v>5582</v>
      </c>
      <c r="AB116" t="s">
        <v>5581</v>
      </c>
      <c r="AC116" t="s">
        <v>5580</v>
      </c>
      <c r="AD116" t="s">
        <v>5579</v>
      </c>
      <c r="AE116" t="s">
        <v>5578</v>
      </c>
      <c r="AF116" t="s">
        <v>5577</v>
      </c>
      <c r="AG116" t="s">
        <v>5576</v>
      </c>
      <c r="AH116" t="s">
        <v>5575</v>
      </c>
    </row>
    <row r="117" spans="1:34" hidden="1" x14ac:dyDescent="0.35">
      <c r="A117" s="225"/>
      <c r="B117" s="225"/>
      <c r="C117" s="152" t="s">
        <v>1183</v>
      </c>
      <c r="D117" t="s">
        <v>1649</v>
      </c>
      <c r="E117" t="s">
        <v>1650</v>
      </c>
      <c r="F117" t="s">
        <v>1651</v>
      </c>
      <c r="G117" t="s">
        <v>1651</v>
      </c>
      <c r="H117" t="s">
        <v>1651</v>
      </c>
      <c r="I117" t="s">
        <v>1652</v>
      </c>
      <c r="J117" t="s">
        <v>5574</v>
      </c>
      <c r="K117" t="s">
        <v>5573</v>
      </c>
      <c r="L117" t="s">
        <v>5572</v>
      </c>
      <c r="M117" t="s">
        <v>5571</v>
      </c>
      <c r="N117" t="s">
        <v>5570</v>
      </c>
      <c r="O117" t="s">
        <v>5569</v>
      </c>
      <c r="P117" t="s">
        <v>5568</v>
      </c>
      <c r="Q117" t="s">
        <v>5567</v>
      </c>
      <c r="R117" t="s">
        <v>5566</v>
      </c>
      <c r="S117" t="s">
        <v>5565</v>
      </c>
      <c r="T117" t="s">
        <v>5564</v>
      </c>
      <c r="U117" t="s">
        <v>5563</v>
      </c>
      <c r="V117" t="s">
        <v>5562</v>
      </c>
      <c r="W117" t="s">
        <v>5561</v>
      </c>
      <c r="X117" t="s">
        <v>5560</v>
      </c>
      <c r="Y117" t="s">
        <v>5559</v>
      </c>
      <c r="Z117" t="s">
        <v>5558</v>
      </c>
      <c r="AA117" t="s">
        <v>5557</v>
      </c>
      <c r="AB117" t="s">
        <v>5556</v>
      </c>
      <c r="AC117">
        <v>0</v>
      </c>
      <c r="AD117">
        <v>0</v>
      </c>
      <c r="AE117" t="s">
        <v>5555</v>
      </c>
      <c r="AF117" t="s">
        <v>5448</v>
      </c>
      <c r="AG117" t="s">
        <v>5448</v>
      </c>
      <c r="AH117" t="s">
        <v>5448</v>
      </c>
    </row>
    <row r="118" spans="1:34" hidden="1" x14ac:dyDescent="0.35">
      <c r="A118" s="225"/>
      <c r="B118" s="225"/>
      <c r="C118" s="152" t="s">
        <v>13</v>
      </c>
      <c r="D118" t="s">
        <v>1678</v>
      </c>
      <c r="E118" t="s">
        <v>1679</v>
      </c>
      <c r="F118" t="s">
        <v>1680</v>
      </c>
      <c r="G118" t="s">
        <v>1681</v>
      </c>
      <c r="H118" t="s">
        <v>1682</v>
      </c>
      <c r="I118" t="s">
        <v>1683</v>
      </c>
      <c r="J118" t="s">
        <v>3174</v>
      </c>
      <c r="K118" t="s">
        <v>3173</v>
      </c>
      <c r="L118" t="s">
        <v>3172</v>
      </c>
      <c r="M118" t="s">
        <v>5554</v>
      </c>
      <c r="N118" t="s">
        <v>5553</v>
      </c>
      <c r="O118" t="s">
        <v>5552</v>
      </c>
      <c r="P118" t="s">
        <v>5551</v>
      </c>
      <c r="Q118" t="s">
        <v>5550</v>
      </c>
      <c r="R118" t="s">
        <v>5549</v>
      </c>
      <c r="S118" t="s">
        <v>5548</v>
      </c>
      <c r="T118" t="s">
        <v>5547</v>
      </c>
      <c r="U118" t="s">
        <v>5546</v>
      </c>
      <c r="V118" t="s">
        <v>5545</v>
      </c>
      <c r="W118" t="s">
        <v>5544</v>
      </c>
      <c r="X118" t="s">
        <v>5543</v>
      </c>
      <c r="Y118" t="s">
        <v>5542</v>
      </c>
      <c r="Z118" t="s">
        <v>5541</v>
      </c>
      <c r="AA118" t="s">
        <v>5540</v>
      </c>
      <c r="AB118" t="s">
        <v>5539</v>
      </c>
      <c r="AC118" t="s">
        <v>5538</v>
      </c>
      <c r="AD118" t="s">
        <v>5537</v>
      </c>
      <c r="AE118" t="s">
        <v>5536</v>
      </c>
      <c r="AF118" t="s">
        <v>5535</v>
      </c>
      <c r="AG118" t="s">
        <v>5534</v>
      </c>
      <c r="AH118" t="s">
        <v>5533</v>
      </c>
    </row>
    <row r="119" spans="1:34" hidden="1" x14ac:dyDescent="0.35">
      <c r="A119" s="225"/>
      <c r="B119" s="225"/>
      <c r="C119" s="152" t="s">
        <v>256</v>
      </c>
      <c r="D119" t="s">
        <v>5532</v>
      </c>
      <c r="E119" t="s">
        <v>5531</v>
      </c>
      <c r="F119" t="s">
        <v>5530</v>
      </c>
      <c r="G119" t="s">
        <v>5529</v>
      </c>
      <c r="H119" t="s">
        <v>5528</v>
      </c>
      <c r="I119" t="s">
        <v>5527</v>
      </c>
      <c r="J119" t="s">
        <v>5526</v>
      </c>
      <c r="K119" t="s">
        <v>5525</v>
      </c>
      <c r="L119" t="s">
        <v>5524</v>
      </c>
      <c r="M119" t="s">
        <v>5523</v>
      </c>
      <c r="N119" t="s">
        <v>5522</v>
      </c>
      <c r="O119" t="s">
        <v>5521</v>
      </c>
      <c r="P119" t="s">
        <v>5520</v>
      </c>
      <c r="Q119" t="s">
        <v>5519</v>
      </c>
      <c r="R119" t="s">
        <v>5518</v>
      </c>
      <c r="S119" t="s">
        <v>5517</v>
      </c>
      <c r="T119" t="s">
        <v>5516</v>
      </c>
      <c r="U119" t="s">
        <v>5515</v>
      </c>
      <c r="V119" t="s">
        <v>5514</v>
      </c>
      <c r="W119" t="s">
        <v>5513</v>
      </c>
      <c r="X119" t="s">
        <v>5512</v>
      </c>
      <c r="Y119" t="s">
        <v>5511</v>
      </c>
      <c r="Z119" t="s">
        <v>5510</v>
      </c>
      <c r="AA119" t="s">
        <v>5509</v>
      </c>
      <c r="AB119" t="s">
        <v>5508</v>
      </c>
      <c r="AC119" t="s">
        <v>5507</v>
      </c>
      <c r="AD119" t="s">
        <v>5506</v>
      </c>
      <c r="AE119" t="s">
        <v>5505</v>
      </c>
      <c r="AF119" t="s">
        <v>5504</v>
      </c>
      <c r="AG119" t="s">
        <v>5503</v>
      </c>
      <c r="AH119" t="s">
        <v>5502</v>
      </c>
    </row>
    <row r="120" spans="1:34" hidden="1" x14ac:dyDescent="0.35">
      <c r="A120" s="225"/>
      <c r="B120" s="225"/>
      <c r="C120" s="152" t="s">
        <v>121</v>
      </c>
      <c r="D120" t="s">
        <v>5501</v>
      </c>
      <c r="E120" t="s">
        <v>5500</v>
      </c>
      <c r="F120" t="s">
        <v>5499</v>
      </c>
      <c r="G120" t="s">
        <v>5498</v>
      </c>
      <c r="H120" t="s">
        <v>5497</v>
      </c>
      <c r="I120" t="s">
        <v>5496</v>
      </c>
      <c r="J120" t="s">
        <v>5495</v>
      </c>
      <c r="K120" t="s">
        <v>5494</v>
      </c>
      <c r="L120" t="s">
        <v>5493</v>
      </c>
      <c r="M120" t="s">
        <v>5492</v>
      </c>
      <c r="N120" t="s">
        <v>5491</v>
      </c>
      <c r="O120" t="s">
        <v>5490</v>
      </c>
      <c r="P120" t="s">
        <v>5489</v>
      </c>
      <c r="Q120" t="s">
        <v>5488</v>
      </c>
      <c r="R120" t="s">
        <v>5487</v>
      </c>
      <c r="S120" t="s">
        <v>5486</v>
      </c>
      <c r="T120" t="s">
        <v>5485</v>
      </c>
      <c r="U120" t="s">
        <v>5484</v>
      </c>
      <c r="V120" t="s">
        <v>5483</v>
      </c>
      <c r="W120" t="s">
        <v>5482</v>
      </c>
      <c r="X120" t="s">
        <v>5481</v>
      </c>
      <c r="Y120" t="s">
        <v>5480</v>
      </c>
      <c r="Z120" t="s">
        <v>5479</v>
      </c>
      <c r="AA120" t="s">
        <v>5478</v>
      </c>
      <c r="AB120" t="s">
        <v>5477</v>
      </c>
      <c r="AC120" t="s">
        <v>5476</v>
      </c>
      <c r="AD120" t="s">
        <v>5475</v>
      </c>
      <c r="AE120" t="s">
        <v>5474</v>
      </c>
      <c r="AF120" t="s">
        <v>5473</v>
      </c>
      <c r="AG120" t="s">
        <v>5472</v>
      </c>
      <c r="AH120" t="s">
        <v>5471</v>
      </c>
    </row>
    <row r="121" spans="1:34" hidden="1" x14ac:dyDescent="0.35">
      <c r="A121" s="225"/>
      <c r="B121" s="225"/>
      <c r="C121" s="152" t="s">
        <v>898</v>
      </c>
      <c r="D121">
        <v>0</v>
      </c>
      <c r="E121">
        <v>0</v>
      </c>
      <c r="F121">
        <v>0</v>
      </c>
      <c r="G121">
        <v>0</v>
      </c>
      <c r="H121">
        <v>0</v>
      </c>
      <c r="I121">
        <v>0</v>
      </c>
      <c r="J121" t="s">
        <v>5470</v>
      </c>
      <c r="K121" t="s">
        <v>5469</v>
      </c>
      <c r="L121" t="s">
        <v>5468</v>
      </c>
      <c r="M121" t="s">
        <v>5467</v>
      </c>
      <c r="N121" t="s">
        <v>5466</v>
      </c>
      <c r="O121" t="s">
        <v>5465</v>
      </c>
      <c r="P121" t="s">
        <v>5464</v>
      </c>
      <c r="Q121" t="s">
        <v>5463</v>
      </c>
      <c r="R121" t="s">
        <v>5462</v>
      </c>
      <c r="S121" t="s">
        <v>5461</v>
      </c>
      <c r="T121" t="s">
        <v>5460</v>
      </c>
      <c r="U121" t="s">
        <v>5459</v>
      </c>
      <c r="V121" t="s">
        <v>5458</v>
      </c>
      <c r="W121" t="s">
        <v>5457</v>
      </c>
      <c r="X121" t="s">
        <v>5456</v>
      </c>
      <c r="Y121" t="s">
        <v>5455</v>
      </c>
      <c r="Z121" t="s">
        <v>5454</v>
      </c>
      <c r="AA121" t="s">
        <v>5453</v>
      </c>
      <c r="AB121" t="s">
        <v>5452</v>
      </c>
      <c r="AC121" t="s">
        <v>5451</v>
      </c>
      <c r="AD121" t="s">
        <v>5450</v>
      </c>
      <c r="AE121" t="s">
        <v>5449</v>
      </c>
      <c r="AF121" t="s">
        <v>5448</v>
      </c>
      <c r="AG121" t="s">
        <v>5448</v>
      </c>
      <c r="AH121" t="s">
        <v>5448</v>
      </c>
    </row>
    <row r="122" spans="1:34" hidden="1" x14ac:dyDescent="0.35">
      <c r="A122" s="225"/>
      <c r="B122" s="225"/>
      <c r="C122" s="152" t="s">
        <v>15</v>
      </c>
      <c r="D122" t="s">
        <v>1740</v>
      </c>
      <c r="E122" t="s">
        <v>1741</v>
      </c>
      <c r="F122" t="s">
        <v>1741</v>
      </c>
      <c r="G122" t="s">
        <v>1740</v>
      </c>
      <c r="H122" t="s">
        <v>1742</v>
      </c>
      <c r="I122" t="s">
        <v>1743</v>
      </c>
      <c r="J122" t="s">
        <v>3083</v>
      </c>
      <c r="K122" t="s">
        <v>3082</v>
      </c>
      <c r="L122" t="s">
        <v>4333</v>
      </c>
      <c r="M122" t="s">
        <v>5447</v>
      </c>
      <c r="N122" t="s">
        <v>5446</v>
      </c>
      <c r="O122" t="s">
        <v>5445</v>
      </c>
      <c r="P122" t="s">
        <v>5444</v>
      </c>
      <c r="Q122" t="s">
        <v>5443</v>
      </c>
      <c r="R122" t="s">
        <v>5442</v>
      </c>
      <c r="S122" t="s">
        <v>5441</v>
      </c>
      <c r="T122" t="s">
        <v>5440</v>
      </c>
      <c r="U122" t="s">
        <v>5439</v>
      </c>
      <c r="V122" t="s">
        <v>5438</v>
      </c>
      <c r="W122" t="s">
        <v>5437</v>
      </c>
      <c r="X122" t="s">
        <v>5436</v>
      </c>
      <c r="Y122" t="s">
        <v>5435</v>
      </c>
      <c r="Z122" t="s">
        <v>5434</v>
      </c>
      <c r="AA122" t="s">
        <v>5433</v>
      </c>
      <c r="AB122" t="s">
        <v>5432</v>
      </c>
      <c r="AC122" t="s">
        <v>5431</v>
      </c>
      <c r="AD122" t="s">
        <v>5430</v>
      </c>
      <c r="AE122">
        <v>0</v>
      </c>
      <c r="AF122">
        <v>0</v>
      </c>
      <c r="AG122">
        <v>0</v>
      </c>
      <c r="AH122" t="s">
        <v>5429</v>
      </c>
    </row>
    <row r="123" spans="1:34" hidden="1" x14ac:dyDescent="0.35">
      <c r="A123" s="225"/>
      <c r="B123" s="225" t="s">
        <v>1769</v>
      </c>
      <c r="C123" s="152" t="s">
        <v>2187</v>
      </c>
      <c r="D123">
        <v>0</v>
      </c>
      <c r="E123">
        <v>0</v>
      </c>
      <c r="F123">
        <v>0</v>
      </c>
      <c r="G123">
        <v>0</v>
      </c>
      <c r="H123">
        <v>0</v>
      </c>
      <c r="I123">
        <v>0</v>
      </c>
      <c r="J123" t="s">
        <v>3060</v>
      </c>
      <c r="K123" t="s">
        <v>4315</v>
      </c>
      <c r="L123" t="s">
        <v>4314</v>
      </c>
      <c r="M123" t="s">
        <v>5428</v>
      </c>
      <c r="N123" t="s">
        <v>5427</v>
      </c>
      <c r="O123" t="s">
        <v>5426</v>
      </c>
      <c r="P123" t="s">
        <v>5425</v>
      </c>
      <c r="Q123" t="s">
        <v>5424</v>
      </c>
      <c r="R123" t="s">
        <v>5423</v>
      </c>
      <c r="S123" t="s">
        <v>5422</v>
      </c>
      <c r="T123" t="s">
        <v>5421</v>
      </c>
      <c r="U123" t="s">
        <v>5420</v>
      </c>
      <c r="V123" t="s">
        <v>5419</v>
      </c>
      <c r="W123" t="s">
        <v>5418</v>
      </c>
      <c r="X123" t="s">
        <v>5417</v>
      </c>
      <c r="Y123" t="s">
        <v>5416</v>
      </c>
      <c r="Z123" t="s">
        <v>5415</v>
      </c>
      <c r="AA123" t="s">
        <v>5414</v>
      </c>
      <c r="AB123" t="s">
        <v>5413</v>
      </c>
      <c r="AC123" t="s">
        <v>5412</v>
      </c>
      <c r="AD123" t="s">
        <v>5411</v>
      </c>
      <c r="AE123" t="s">
        <v>5410</v>
      </c>
      <c r="AF123" t="s">
        <v>5409</v>
      </c>
      <c r="AG123" t="s">
        <v>5408</v>
      </c>
      <c r="AH123" t="s">
        <v>5407</v>
      </c>
    </row>
    <row r="124" spans="1:34" hidden="1" x14ac:dyDescent="0.35">
      <c r="A124" s="225"/>
      <c r="B124" s="225"/>
      <c r="C124" s="152" t="s">
        <v>1770</v>
      </c>
      <c r="D124" t="s">
        <v>1771</v>
      </c>
      <c r="E124" t="s">
        <v>1772</v>
      </c>
      <c r="F124" t="s">
        <v>1773</v>
      </c>
      <c r="G124" t="s">
        <v>1774</v>
      </c>
      <c r="H124" t="s">
        <v>1775</v>
      </c>
      <c r="I124" t="s">
        <v>1776</v>
      </c>
      <c r="J124" t="s">
        <v>1777</v>
      </c>
      <c r="K124" t="s">
        <v>1778</v>
      </c>
      <c r="L124" t="s">
        <v>1779</v>
      </c>
      <c r="M124" t="s">
        <v>5406</v>
      </c>
      <c r="N124" t="s">
        <v>5405</v>
      </c>
      <c r="O124" t="s">
        <v>5404</v>
      </c>
      <c r="P124" t="s">
        <v>5403</v>
      </c>
      <c r="Q124" t="s">
        <v>5402</v>
      </c>
      <c r="R124" t="s">
        <v>5401</v>
      </c>
      <c r="S124" t="s">
        <v>5400</v>
      </c>
      <c r="T124" t="s">
        <v>5399</v>
      </c>
      <c r="U124" t="s">
        <v>5398</v>
      </c>
      <c r="V124" t="s">
        <v>5397</v>
      </c>
      <c r="W124" t="s">
        <v>5396</v>
      </c>
      <c r="X124" t="s">
        <v>5395</v>
      </c>
      <c r="Y124" t="s">
        <v>5394</v>
      </c>
      <c r="Z124" t="s">
        <v>5393</v>
      </c>
      <c r="AA124" t="s">
        <v>5392</v>
      </c>
      <c r="AB124" t="s">
        <v>5391</v>
      </c>
      <c r="AC124" t="s">
        <v>5390</v>
      </c>
      <c r="AD124" t="s">
        <v>5389</v>
      </c>
      <c r="AE124" t="s">
        <v>5388</v>
      </c>
      <c r="AF124" t="s">
        <v>5387</v>
      </c>
      <c r="AG124" t="s">
        <v>5386</v>
      </c>
      <c r="AH124" t="s">
        <v>5385</v>
      </c>
    </row>
    <row r="125" spans="1:34" hidden="1" x14ac:dyDescent="0.35">
      <c r="A125" s="225"/>
      <c r="B125" s="225"/>
      <c r="C125" s="152" t="s">
        <v>13</v>
      </c>
      <c r="D125" t="s">
        <v>1802</v>
      </c>
      <c r="E125" t="s">
        <v>1803</v>
      </c>
      <c r="F125" t="s">
        <v>1804</v>
      </c>
      <c r="G125" t="s">
        <v>1805</v>
      </c>
      <c r="H125" t="s">
        <v>1806</v>
      </c>
      <c r="I125" t="s">
        <v>1807</v>
      </c>
      <c r="J125" t="s">
        <v>1808</v>
      </c>
      <c r="K125" t="s">
        <v>1809</v>
      </c>
      <c r="L125" t="s">
        <v>1810</v>
      </c>
      <c r="M125" t="s">
        <v>5384</v>
      </c>
      <c r="N125" t="s">
        <v>5383</v>
      </c>
      <c r="O125" t="s">
        <v>5382</v>
      </c>
      <c r="P125" t="s">
        <v>5381</v>
      </c>
      <c r="Q125" t="s">
        <v>5380</v>
      </c>
      <c r="R125" t="s">
        <v>5379</v>
      </c>
      <c r="S125" t="s">
        <v>5378</v>
      </c>
      <c r="T125" t="s">
        <v>5377</v>
      </c>
      <c r="U125" t="s">
        <v>5376</v>
      </c>
      <c r="V125" t="s">
        <v>5375</v>
      </c>
      <c r="W125" t="s">
        <v>5374</v>
      </c>
      <c r="X125" t="s">
        <v>5373</v>
      </c>
      <c r="Y125" t="s">
        <v>5372</v>
      </c>
      <c r="Z125" t="s">
        <v>5371</v>
      </c>
      <c r="AA125" t="s">
        <v>5370</v>
      </c>
      <c r="AB125" t="s">
        <v>5369</v>
      </c>
      <c r="AC125" t="s">
        <v>5368</v>
      </c>
      <c r="AD125" t="s">
        <v>5367</v>
      </c>
      <c r="AE125" t="s">
        <v>5366</v>
      </c>
      <c r="AF125" t="s">
        <v>5365</v>
      </c>
      <c r="AG125" t="s">
        <v>5364</v>
      </c>
      <c r="AH125" t="s">
        <v>5363</v>
      </c>
    </row>
    <row r="126" spans="1:34" hidden="1" x14ac:dyDescent="0.35">
      <c r="A126" s="225"/>
      <c r="B126" s="225"/>
      <c r="C126" s="152" t="s">
        <v>256</v>
      </c>
      <c r="D126" t="s">
        <v>5362</v>
      </c>
      <c r="E126" t="s">
        <v>5361</v>
      </c>
      <c r="F126" t="s">
        <v>5360</v>
      </c>
      <c r="G126" t="s">
        <v>5359</v>
      </c>
      <c r="H126" t="s">
        <v>5358</v>
      </c>
      <c r="I126" t="s">
        <v>5357</v>
      </c>
      <c r="J126" t="s">
        <v>5356</v>
      </c>
      <c r="K126" t="s">
        <v>5355</v>
      </c>
      <c r="L126" t="s">
        <v>5354</v>
      </c>
      <c r="M126" t="s">
        <v>5353</v>
      </c>
      <c r="N126" t="s">
        <v>5352</v>
      </c>
      <c r="O126" t="s">
        <v>5351</v>
      </c>
      <c r="P126" t="s">
        <v>5350</v>
      </c>
      <c r="Q126" t="s">
        <v>5349</v>
      </c>
      <c r="R126" t="s">
        <v>5348</v>
      </c>
      <c r="S126" t="s">
        <v>5347</v>
      </c>
      <c r="T126" t="s">
        <v>5346</v>
      </c>
      <c r="U126" t="s">
        <v>5345</v>
      </c>
      <c r="V126" t="s">
        <v>5344</v>
      </c>
      <c r="W126" t="s">
        <v>5343</v>
      </c>
      <c r="X126" t="s">
        <v>5342</v>
      </c>
      <c r="Y126" t="s">
        <v>5341</v>
      </c>
      <c r="Z126" t="s">
        <v>5340</v>
      </c>
      <c r="AA126" t="s">
        <v>5339</v>
      </c>
      <c r="AB126" t="s">
        <v>5338</v>
      </c>
      <c r="AC126" t="s">
        <v>5337</v>
      </c>
      <c r="AD126" t="s">
        <v>5336</v>
      </c>
      <c r="AE126" t="s">
        <v>5335</v>
      </c>
      <c r="AF126" t="s">
        <v>5334</v>
      </c>
      <c r="AG126" t="s">
        <v>5333</v>
      </c>
      <c r="AH126" t="s">
        <v>5332</v>
      </c>
    </row>
    <row r="127" spans="1:34" hidden="1" x14ac:dyDescent="0.35">
      <c r="A127" s="225"/>
      <c r="B127" s="225"/>
      <c r="C127" s="152" t="s">
        <v>121</v>
      </c>
      <c r="D127" t="s">
        <v>5331</v>
      </c>
      <c r="E127" t="s">
        <v>5330</v>
      </c>
      <c r="F127" t="s">
        <v>5329</v>
      </c>
      <c r="G127" t="s">
        <v>5328</v>
      </c>
      <c r="H127" t="s">
        <v>5327</v>
      </c>
      <c r="I127" t="s">
        <v>5326</v>
      </c>
      <c r="J127" t="s">
        <v>5325</v>
      </c>
      <c r="K127" t="s">
        <v>5324</v>
      </c>
      <c r="L127" t="s">
        <v>5323</v>
      </c>
      <c r="M127" t="s">
        <v>5322</v>
      </c>
      <c r="N127" t="s">
        <v>5321</v>
      </c>
      <c r="O127" t="s">
        <v>5320</v>
      </c>
      <c r="P127" t="s">
        <v>5319</v>
      </c>
      <c r="Q127" t="s">
        <v>5318</v>
      </c>
      <c r="R127" t="s">
        <v>5317</v>
      </c>
      <c r="S127" t="s">
        <v>5316</v>
      </c>
      <c r="T127" t="s">
        <v>5315</v>
      </c>
      <c r="U127" t="s">
        <v>5314</v>
      </c>
      <c r="V127" t="s">
        <v>5313</v>
      </c>
      <c r="W127" t="s">
        <v>5312</v>
      </c>
      <c r="X127" t="s">
        <v>5311</v>
      </c>
      <c r="Y127" t="s">
        <v>5310</v>
      </c>
      <c r="Z127" t="s">
        <v>5309</v>
      </c>
      <c r="AA127" t="s">
        <v>5308</v>
      </c>
      <c r="AB127" t="s">
        <v>5307</v>
      </c>
      <c r="AC127" t="s">
        <v>5306</v>
      </c>
      <c r="AD127" t="s">
        <v>5305</v>
      </c>
      <c r="AE127" t="s">
        <v>5304</v>
      </c>
      <c r="AF127" t="s">
        <v>5303</v>
      </c>
      <c r="AG127" t="s">
        <v>5302</v>
      </c>
      <c r="AH127" t="s">
        <v>5301</v>
      </c>
    </row>
    <row r="128" spans="1:34" hidden="1" x14ac:dyDescent="0.35">
      <c r="A128" s="225"/>
      <c r="B128" s="225"/>
      <c r="C128" s="152" t="s">
        <v>1862</v>
      </c>
      <c r="D128" t="s">
        <v>1863</v>
      </c>
      <c r="E128" t="s">
        <v>1863</v>
      </c>
      <c r="F128" t="s">
        <v>1864</v>
      </c>
      <c r="G128" t="s">
        <v>1865</v>
      </c>
      <c r="H128" t="s">
        <v>1865</v>
      </c>
      <c r="I128" t="s">
        <v>1866</v>
      </c>
      <c r="J128" t="s">
        <v>1867</v>
      </c>
      <c r="K128" t="s">
        <v>1868</v>
      </c>
      <c r="L128" t="s">
        <v>1869</v>
      </c>
      <c r="M128" t="s">
        <v>5300</v>
      </c>
      <c r="N128" t="s">
        <v>5299</v>
      </c>
      <c r="O128" t="s">
        <v>5298</v>
      </c>
      <c r="P128" t="s">
        <v>5297</v>
      </c>
      <c r="Q128" t="s">
        <v>5296</v>
      </c>
      <c r="R128" t="s">
        <v>5295</v>
      </c>
      <c r="S128" t="s">
        <v>5294</v>
      </c>
      <c r="T128" t="s">
        <v>5293</v>
      </c>
      <c r="U128" t="s">
        <v>5292</v>
      </c>
      <c r="V128" t="s">
        <v>5291</v>
      </c>
      <c r="W128" t="s">
        <v>5290</v>
      </c>
      <c r="X128" t="s">
        <v>5289</v>
      </c>
      <c r="Y128" t="s">
        <v>5288</v>
      </c>
      <c r="Z128" t="s">
        <v>5287</v>
      </c>
      <c r="AA128" t="s">
        <v>5286</v>
      </c>
      <c r="AB128" t="s">
        <v>5285</v>
      </c>
      <c r="AC128" t="s">
        <v>5284</v>
      </c>
      <c r="AD128" t="s">
        <v>5283</v>
      </c>
      <c r="AE128" t="s">
        <v>5282</v>
      </c>
      <c r="AF128" t="s">
        <v>5281</v>
      </c>
      <c r="AG128" t="s">
        <v>5280</v>
      </c>
      <c r="AH128" t="s">
        <v>5279</v>
      </c>
    </row>
    <row r="129" spans="1:34" hidden="1" x14ac:dyDescent="0.35">
      <c r="A129" s="225"/>
      <c r="B129" s="225"/>
      <c r="C129" s="152" t="s">
        <v>15</v>
      </c>
      <c r="D129" t="s">
        <v>1892</v>
      </c>
      <c r="E129" t="s">
        <v>1893</v>
      </c>
      <c r="F129" t="s">
        <v>1893</v>
      </c>
      <c r="G129" t="s">
        <v>1892</v>
      </c>
      <c r="H129" t="s">
        <v>1894</v>
      </c>
      <c r="I129" t="s">
        <v>1895</v>
      </c>
      <c r="J129" t="s">
        <v>1896</v>
      </c>
      <c r="K129" t="s">
        <v>1897</v>
      </c>
      <c r="L129" t="s">
        <v>2927</v>
      </c>
      <c r="M129" t="s">
        <v>5278</v>
      </c>
      <c r="N129" t="s">
        <v>5277</v>
      </c>
      <c r="O129" t="s">
        <v>5276</v>
      </c>
      <c r="P129" t="s">
        <v>5275</v>
      </c>
      <c r="Q129" t="s">
        <v>5274</v>
      </c>
      <c r="R129" t="s">
        <v>5273</v>
      </c>
      <c r="S129" t="s">
        <v>5272</v>
      </c>
      <c r="T129" t="s">
        <v>5271</v>
      </c>
      <c r="U129" t="s">
        <v>5270</v>
      </c>
      <c r="V129" t="s">
        <v>5269</v>
      </c>
      <c r="W129" t="s">
        <v>5268</v>
      </c>
      <c r="X129" t="s">
        <v>5267</v>
      </c>
      <c r="Y129" t="s">
        <v>5266</v>
      </c>
      <c r="Z129" t="s">
        <v>5265</v>
      </c>
      <c r="AA129" t="s">
        <v>5264</v>
      </c>
      <c r="AB129" t="s">
        <v>5263</v>
      </c>
      <c r="AC129" t="s">
        <v>5262</v>
      </c>
      <c r="AD129" t="s">
        <v>5261</v>
      </c>
      <c r="AE129" t="s">
        <v>5260</v>
      </c>
      <c r="AF129" t="s">
        <v>5259</v>
      </c>
      <c r="AG129">
        <v>0</v>
      </c>
      <c r="AH129" t="s">
        <v>5258</v>
      </c>
    </row>
    <row r="130" spans="1:34" hidden="1" x14ac:dyDescent="0.35">
      <c r="A130" s="225"/>
      <c r="B130" s="225" t="s">
        <v>77</v>
      </c>
      <c r="C130" s="152" t="s">
        <v>2187</v>
      </c>
      <c r="D130">
        <v>0</v>
      </c>
      <c r="E130">
        <v>0</v>
      </c>
      <c r="F130">
        <v>0</v>
      </c>
      <c r="G130">
        <v>0</v>
      </c>
      <c r="H130">
        <v>0</v>
      </c>
      <c r="I130">
        <v>0</v>
      </c>
      <c r="J130" t="s">
        <v>5257</v>
      </c>
      <c r="K130" t="s">
        <v>5256</v>
      </c>
      <c r="L130" t="s">
        <v>5255</v>
      </c>
      <c r="M130" t="s">
        <v>5254</v>
      </c>
      <c r="N130" t="s">
        <v>5253</v>
      </c>
      <c r="O130" t="s">
        <v>5252</v>
      </c>
      <c r="P130" t="s">
        <v>5251</v>
      </c>
      <c r="Q130" t="s">
        <v>5250</v>
      </c>
      <c r="R130" t="s">
        <v>5249</v>
      </c>
      <c r="S130" t="s">
        <v>5248</v>
      </c>
      <c r="T130" t="s">
        <v>5247</v>
      </c>
      <c r="U130" t="s">
        <v>5246</v>
      </c>
      <c r="V130" t="s">
        <v>5245</v>
      </c>
      <c r="W130" t="s">
        <v>5244</v>
      </c>
      <c r="X130" t="s">
        <v>5243</v>
      </c>
      <c r="Y130" t="s">
        <v>5242</v>
      </c>
      <c r="Z130" t="s">
        <v>5241</v>
      </c>
      <c r="AA130" t="s">
        <v>5240</v>
      </c>
      <c r="AB130" t="s">
        <v>5239</v>
      </c>
      <c r="AC130" t="s">
        <v>5238</v>
      </c>
      <c r="AD130" t="s">
        <v>5237</v>
      </c>
      <c r="AE130" t="s">
        <v>5236</v>
      </c>
      <c r="AF130" t="s">
        <v>5235</v>
      </c>
      <c r="AG130" t="s">
        <v>5234</v>
      </c>
      <c r="AH130" t="s">
        <v>5233</v>
      </c>
    </row>
    <row r="131" spans="1:34" hidden="1" x14ac:dyDescent="0.35">
      <c r="A131" s="225"/>
      <c r="B131" s="225"/>
      <c r="C131" s="152" t="s">
        <v>13</v>
      </c>
      <c r="D131" t="s">
        <v>1921</v>
      </c>
      <c r="E131" t="s">
        <v>1922</v>
      </c>
      <c r="F131" t="s">
        <v>1923</v>
      </c>
      <c r="G131" t="s">
        <v>1924</v>
      </c>
      <c r="H131" t="s">
        <v>1925</v>
      </c>
      <c r="I131" t="s">
        <v>1926</v>
      </c>
      <c r="J131" t="s">
        <v>1927</v>
      </c>
      <c r="K131" t="s">
        <v>2880</v>
      </c>
      <c r="L131" t="s">
        <v>4133</v>
      </c>
      <c r="M131" t="s">
        <v>4132</v>
      </c>
      <c r="N131" t="s">
        <v>4131</v>
      </c>
      <c r="O131" t="s">
        <v>4130</v>
      </c>
      <c r="P131" t="s">
        <v>4129</v>
      </c>
      <c r="Q131" t="s">
        <v>4128</v>
      </c>
      <c r="R131" t="s">
        <v>4127</v>
      </c>
      <c r="S131" t="s">
        <v>4126</v>
      </c>
      <c r="T131" t="s">
        <v>4125</v>
      </c>
      <c r="U131" t="s">
        <v>4124</v>
      </c>
      <c r="V131" t="s">
        <v>4123</v>
      </c>
      <c r="W131" t="s">
        <v>4122</v>
      </c>
      <c r="X131" t="s">
        <v>4121</v>
      </c>
      <c r="Y131" t="s">
        <v>4120</v>
      </c>
      <c r="Z131" t="s">
        <v>4119</v>
      </c>
      <c r="AA131" t="s">
        <v>4118</v>
      </c>
      <c r="AB131" t="s">
        <v>4117</v>
      </c>
      <c r="AC131" t="s">
        <v>4116</v>
      </c>
      <c r="AD131" t="s">
        <v>4115</v>
      </c>
      <c r="AE131" t="s">
        <v>4114</v>
      </c>
      <c r="AF131" t="s">
        <v>4113</v>
      </c>
      <c r="AG131" t="s">
        <v>4112</v>
      </c>
      <c r="AH131" t="s">
        <v>4111</v>
      </c>
    </row>
    <row r="132" spans="1:34" hidden="1" x14ac:dyDescent="0.35">
      <c r="A132" s="225"/>
      <c r="B132" s="225"/>
      <c r="C132" s="152" t="s">
        <v>14</v>
      </c>
      <c r="D132" t="s">
        <v>1952</v>
      </c>
      <c r="E132" t="s">
        <v>1953</v>
      </c>
      <c r="F132" t="s">
        <v>1954</v>
      </c>
      <c r="G132" t="s">
        <v>1955</v>
      </c>
      <c r="H132" t="s">
        <v>1956</v>
      </c>
      <c r="I132" t="s">
        <v>1957</v>
      </c>
      <c r="J132" t="s">
        <v>1958</v>
      </c>
      <c r="K132" t="s">
        <v>1959</v>
      </c>
      <c r="L132" t="s">
        <v>1960</v>
      </c>
      <c r="M132" t="s">
        <v>1961</v>
      </c>
      <c r="N132" t="s">
        <v>1962</v>
      </c>
      <c r="O132" t="s">
        <v>1963</v>
      </c>
      <c r="P132" t="s">
        <v>1964</v>
      </c>
      <c r="Q132" t="s">
        <v>1965</v>
      </c>
      <c r="R132" t="s">
        <v>1966</v>
      </c>
      <c r="S132" t="s">
        <v>1967</v>
      </c>
      <c r="T132" t="s">
        <v>1968</v>
      </c>
      <c r="U132" t="s">
        <v>1969</v>
      </c>
      <c r="V132" t="s">
        <v>1970</v>
      </c>
      <c r="W132" t="s">
        <v>1971</v>
      </c>
      <c r="X132" t="s">
        <v>1972</v>
      </c>
      <c r="Y132" t="s">
        <v>1973</v>
      </c>
      <c r="Z132" t="s">
        <v>1974</v>
      </c>
      <c r="AA132" t="s">
        <v>1975</v>
      </c>
      <c r="AB132" t="s">
        <v>1976</v>
      </c>
      <c r="AC132" t="s">
        <v>1977</v>
      </c>
      <c r="AD132" t="s">
        <v>1978</v>
      </c>
      <c r="AE132" t="s">
        <v>1979</v>
      </c>
      <c r="AF132" t="s">
        <v>1980</v>
      </c>
      <c r="AG132" t="s">
        <v>1981</v>
      </c>
      <c r="AH132" t="s">
        <v>1982</v>
      </c>
    </row>
    <row r="133" spans="1:34" hidden="1" x14ac:dyDescent="0.35">
      <c r="A133" s="225"/>
      <c r="B133" s="225"/>
      <c r="C133" s="152" t="s">
        <v>256</v>
      </c>
      <c r="D133" t="s">
        <v>5232</v>
      </c>
      <c r="E133" t="s">
        <v>5231</v>
      </c>
      <c r="F133" t="s">
        <v>5230</v>
      </c>
      <c r="G133" t="s">
        <v>5229</v>
      </c>
      <c r="H133" t="s">
        <v>5228</v>
      </c>
      <c r="I133" t="s">
        <v>5227</v>
      </c>
      <c r="J133" t="s">
        <v>5226</v>
      </c>
      <c r="K133" t="s">
        <v>5225</v>
      </c>
      <c r="L133" t="s">
        <v>5224</v>
      </c>
      <c r="M133" t="s">
        <v>5223</v>
      </c>
      <c r="N133" t="s">
        <v>5222</v>
      </c>
      <c r="O133" t="s">
        <v>5221</v>
      </c>
      <c r="P133" t="s">
        <v>5220</v>
      </c>
      <c r="Q133" t="s">
        <v>5219</v>
      </c>
      <c r="R133" t="s">
        <v>5218</v>
      </c>
      <c r="S133" t="s">
        <v>5217</v>
      </c>
      <c r="T133" t="s">
        <v>5216</v>
      </c>
      <c r="U133" t="s">
        <v>5215</v>
      </c>
      <c r="V133" t="s">
        <v>5214</v>
      </c>
      <c r="W133" t="s">
        <v>5213</v>
      </c>
      <c r="X133" t="s">
        <v>5212</v>
      </c>
      <c r="Y133" t="s">
        <v>5211</v>
      </c>
      <c r="Z133" t="s">
        <v>5210</v>
      </c>
      <c r="AA133" t="s">
        <v>5209</v>
      </c>
      <c r="AB133" t="s">
        <v>5208</v>
      </c>
      <c r="AC133" t="s">
        <v>5207</v>
      </c>
      <c r="AD133" t="s">
        <v>5206</v>
      </c>
      <c r="AE133" t="s">
        <v>5205</v>
      </c>
      <c r="AF133" t="s">
        <v>5204</v>
      </c>
      <c r="AG133" t="s">
        <v>4088</v>
      </c>
      <c r="AH133" t="s">
        <v>4087</v>
      </c>
    </row>
    <row r="134" spans="1:34" hidden="1" x14ac:dyDescent="0.35">
      <c r="A134" s="225"/>
      <c r="B134" s="225"/>
      <c r="C134" s="152" t="s">
        <v>20</v>
      </c>
      <c r="D134" t="s">
        <v>1983</v>
      </c>
      <c r="E134" t="s">
        <v>1984</v>
      </c>
      <c r="F134" t="s">
        <v>1985</v>
      </c>
      <c r="G134" t="s">
        <v>1986</v>
      </c>
      <c r="H134" t="s">
        <v>1987</v>
      </c>
      <c r="I134" t="s">
        <v>1988</v>
      </c>
      <c r="J134" t="s">
        <v>1989</v>
      </c>
      <c r="K134" t="s">
        <v>1990</v>
      </c>
      <c r="L134" t="s">
        <v>1991</v>
      </c>
      <c r="M134" t="s">
        <v>1992</v>
      </c>
      <c r="N134" t="s">
        <v>1993</v>
      </c>
      <c r="O134" t="s">
        <v>1994</v>
      </c>
      <c r="P134" t="s">
        <v>1995</v>
      </c>
      <c r="Q134" t="s">
        <v>1996</v>
      </c>
      <c r="R134" t="s">
        <v>1997</v>
      </c>
      <c r="S134" t="s">
        <v>1998</v>
      </c>
      <c r="T134" t="s">
        <v>1999</v>
      </c>
      <c r="U134" t="s">
        <v>2000</v>
      </c>
      <c r="V134" t="s">
        <v>2001</v>
      </c>
      <c r="W134" t="s">
        <v>2002</v>
      </c>
      <c r="X134" t="s">
        <v>2003</v>
      </c>
      <c r="Y134" t="s">
        <v>2004</v>
      </c>
      <c r="Z134" t="s">
        <v>2005</v>
      </c>
      <c r="AA134" t="s">
        <v>2006</v>
      </c>
      <c r="AB134" t="s">
        <v>2007</v>
      </c>
      <c r="AC134" t="s">
        <v>2008</v>
      </c>
      <c r="AD134" t="s">
        <v>2009</v>
      </c>
      <c r="AE134" t="s">
        <v>2010</v>
      </c>
      <c r="AF134" t="s">
        <v>2011</v>
      </c>
      <c r="AG134" t="s">
        <v>2012</v>
      </c>
      <c r="AH134" t="s">
        <v>2013</v>
      </c>
    </row>
    <row r="135" spans="1:34" hidden="1" x14ac:dyDescent="0.35">
      <c r="A135" s="225"/>
      <c r="B135" s="225"/>
      <c r="C135" s="152" t="s">
        <v>19</v>
      </c>
      <c r="D135" t="s">
        <v>2014</v>
      </c>
      <c r="E135" t="s">
        <v>2015</v>
      </c>
      <c r="F135" t="s">
        <v>2016</v>
      </c>
      <c r="G135" t="s">
        <v>2017</v>
      </c>
      <c r="H135" t="s">
        <v>2018</v>
      </c>
      <c r="I135" t="s">
        <v>2019</v>
      </c>
      <c r="J135" t="s">
        <v>2020</v>
      </c>
      <c r="K135" t="s">
        <v>2840</v>
      </c>
      <c r="L135" t="s">
        <v>4086</v>
      </c>
      <c r="M135" t="s">
        <v>4085</v>
      </c>
      <c r="N135" t="s">
        <v>4084</v>
      </c>
      <c r="O135" t="s">
        <v>4083</v>
      </c>
      <c r="P135" t="s">
        <v>4082</v>
      </c>
      <c r="Q135" t="s">
        <v>4081</v>
      </c>
      <c r="R135" t="s">
        <v>4080</v>
      </c>
      <c r="S135" t="s">
        <v>4079</v>
      </c>
      <c r="T135" t="s">
        <v>4078</v>
      </c>
      <c r="U135" t="s">
        <v>4077</v>
      </c>
      <c r="V135" t="s">
        <v>4076</v>
      </c>
      <c r="W135" t="s">
        <v>4075</v>
      </c>
      <c r="X135" t="s">
        <v>4074</v>
      </c>
      <c r="Y135" t="s">
        <v>4073</v>
      </c>
      <c r="Z135" t="s">
        <v>4072</v>
      </c>
      <c r="AA135" t="s">
        <v>4071</v>
      </c>
      <c r="AB135" t="s">
        <v>4070</v>
      </c>
      <c r="AC135" t="s">
        <v>4069</v>
      </c>
      <c r="AD135" t="s">
        <v>4068</v>
      </c>
      <c r="AE135" t="s">
        <v>4067</v>
      </c>
      <c r="AF135" t="s">
        <v>4066</v>
      </c>
      <c r="AG135" t="s">
        <v>4065</v>
      </c>
      <c r="AH135" t="s">
        <v>4064</v>
      </c>
    </row>
    <row r="136" spans="1:34" hidden="1" x14ac:dyDescent="0.35">
      <c r="A136" s="225"/>
      <c r="B136" s="225"/>
      <c r="C136" s="152" t="s">
        <v>121</v>
      </c>
      <c r="D136" t="s">
        <v>5203</v>
      </c>
      <c r="E136" t="s">
        <v>5202</v>
      </c>
      <c r="F136" t="s">
        <v>5201</v>
      </c>
      <c r="G136" t="s">
        <v>5200</v>
      </c>
      <c r="H136" t="s">
        <v>5199</v>
      </c>
      <c r="I136" t="s">
        <v>5198</v>
      </c>
      <c r="J136" t="s">
        <v>5197</v>
      </c>
      <c r="K136" t="s">
        <v>5196</v>
      </c>
      <c r="L136" t="s">
        <v>5195</v>
      </c>
      <c r="M136" t="s">
        <v>5194</v>
      </c>
      <c r="N136" t="s">
        <v>5193</v>
      </c>
      <c r="O136" t="s">
        <v>5192</v>
      </c>
      <c r="P136" t="s">
        <v>5191</v>
      </c>
      <c r="Q136" t="s">
        <v>5190</v>
      </c>
      <c r="R136" t="s">
        <v>5189</v>
      </c>
      <c r="S136" t="s">
        <v>5188</v>
      </c>
      <c r="T136" t="s">
        <v>5187</v>
      </c>
      <c r="U136" t="s">
        <v>5186</v>
      </c>
      <c r="V136" t="s">
        <v>5185</v>
      </c>
      <c r="W136" t="s">
        <v>5184</v>
      </c>
      <c r="X136" t="s">
        <v>5183</v>
      </c>
      <c r="Y136" t="s">
        <v>5182</v>
      </c>
      <c r="Z136" t="s">
        <v>5181</v>
      </c>
      <c r="AA136" t="s">
        <v>5180</v>
      </c>
      <c r="AB136" t="s">
        <v>5179</v>
      </c>
      <c r="AC136" t="s">
        <v>5178</v>
      </c>
      <c r="AD136" t="s">
        <v>5177</v>
      </c>
      <c r="AE136" t="s">
        <v>5176</v>
      </c>
      <c r="AF136" t="s">
        <v>5175</v>
      </c>
      <c r="AG136" t="s">
        <v>5174</v>
      </c>
      <c r="AH136" t="s">
        <v>5173</v>
      </c>
    </row>
    <row r="137" spans="1:34" hidden="1" x14ac:dyDescent="0.35">
      <c r="A137" s="225"/>
      <c r="B137" s="225"/>
      <c r="C137" s="152" t="s">
        <v>25</v>
      </c>
      <c r="D137" t="s">
        <v>2076</v>
      </c>
      <c r="E137" t="s">
        <v>2077</v>
      </c>
      <c r="F137" t="s">
        <v>2078</v>
      </c>
      <c r="G137" t="s">
        <v>2079</v>
      </c>
      <c r="H137" t="s">
        <v>2080</v>
      </c>
      <c r="I137" t="s">
        <v>2081</v>
      </c>
      <c r="J137" t="s">
        <v>2082</v>
      </c>
      <c r="K137" t="s">
        <v>2791</v>
      </c>
      <c r="L137" t="s">
        <v>2790</v>
      </c>
      <c r="M137" t="s">
        <v>2789</v>
      </c>
      <c r="N137" t="s">
        <v>4039</v>
      </c>
      <c r="O137" t="s">
        <v>2787</v>
      </c>
      <c r="P137" t="s">
        <v>2786</v>
      </c>
      <c r="Q137" t="s">
        <v>4038</v>
      </c>
      <c r="R137" t="s">
        <v>2784</v>
      </c>
      <c r="S137" t="s">
        <v>2783</v>
      </c>
      <c r="T137" t="s">
        <v>4037</v>
      </c>
      <c r="U137" t="s">
        <v>4036</v>
      </c>
      <c r="V137" t="s">
        <v>4035</v>
      </c>
      <c r="W137" t="s">
        <v>4034</v>
      </c>
      <c r="X137" t="s">
        <v>4033</v>
      </c>
      <c r="Y137" t="s">
        <v>4032</v>
      </c>
      <c r="Z137" t="s">
        <v>4031</v>
      </c>
      <c r="AA137" t="s">
        <v>4030</v>
      </c>
      <c r="AB137" t="s">
        <v>4029</v>
      </c>
      <c r="AC137" t="s">
        <v>4028</v>
      </c>
      <c r="AD137" t="s">
        <v>4027</v>
      </c>
      <c r="AE137" t="s">
        <v>4026</v>
      </c>
      <c r="AF137" t="s">
        <v>4025</v>
      </c>
      <c r="AG137" t="s">
        <v>4024</v>
      </c>
      <c r="AH137" t="s">
        <v>4023</v>
      </c>
    </row>
    <row r="138" spans="1:34" hidden="1" x14ac:dyDescent="0.35">
      <c r="A138" s="225"/>
      <c r="B138" s="225" t="s">
        <v>82</v>
      </c>
      <c r="C138" s="152" t="s">
        <v>2187</v>
      </c>
      <c r="D138">
        <v>0</v>
      </c>
      <c r="E138">
        <v>0</v>
      </c>
      <c r="F138">
        <v>0</v>
      </c>
      <c r="G138">
        <v>0</v>
      </c>
      <c r="H138">
        <v>0</v>
      </c>
      <c r="I138">
        <v>0</v>
      </c>
      <c r="J138">
        <v>0</v>
      </c>
      <c r="K138" t="s">
        <v>2767</v>
      </c>
      <c r="L138" t="s">
        <v>2766</v>
      </c>
      <c r="M138" t="s">
        <v>2765</v>
      </c>
      <c r="N138" t="s">
        <v>4022</v>
      </c>
      <c r="O138" t="s">
        <v>4021</v>
      </c>
      <c r="P138" t="s">
        <v>2762</v>
      </c>
      <c r="Q138" t="s">
        <v>5172</v>
      </c>
      <c r="R138" t="s">
        <v>5171</v>
      </c>
      <c r="S138" t="s">
        <v>5170</v>
      </c>
      <c r="T138" t="s">
        <v>5169</v>
      </c>
      <c r="U138" t="s">
        <v>4020</v>
      </c>
      <c r="V138" t="s">
        <v>5168</v>
      </c>
      <c r="W138" t="s">
        <v>5167</v>
      </c>
      <c r="X138" t="s">
        <v>5166</v>
      </c>
      <c r="Y138" t="s">
        <v>5165</v>
      </c>
      <c r="Z138" t="s">
        <v>5164</v>
      </c>
      <c r="AA138" t="s">
        <v>5163</v>
      </c>
      <c r="AB138" t="s">
        <v>5162</v>
      </c>
      <c r="AC138" t="s">
        <v>5161</v>
      </c>
      <c r="AD138" t="s">
        <v>5160</v>
      </c>
      <c r="AE138" t="s">
        <v>5159</v>
      </c>
      <c r="AF138" t="s">
        <v>5158</v>
      </c>
      <c r="AG138" t="s">
        <v>5157</v>
      </c>
      <c r="AH138">
        <v>0</v>
      </c>
    </row>
    <row r="139" spans="1:34" hidden="1" x14ac:dyDescent="0.35">
      <c r="A139" s="225"/>
      <c r="B139" s="225"/>
      <c r="C139" s="152" t="s">
        <v>13</v>
      </c>
      <c r="D139" t="s">
        <v>2107</v>
      </c>
      <c r="E139" t="s">
        <v>2746</v>
      </c>
      <c r="F139" t="s">
        <v>2745</v>
      </c>
      <c r="G139" t="s">
        <v>2744</v>
      </c>
      <c r="H139" t="s">
        <v>2743</v>
      </c>
      <c r="I139" t="s">
        <v>2742</v>
      </c>
      <c r="J139" t="s">
        <v>2741</v>
      </c>
      <c r="K139" t="s">
        <v>2740</v>
      </c>
      <c r="L139" t="s">
        <v>2739</v>
      </c>
      <c r="M139" t="s">
        <v>2738</v>
      </c>
      <c r="N139" t="s">
        <v>2737</v>
      </c>
      <c r="O139" t="s">
        <v>2736</v>
      </c>
      <c r="P139" t="s">
        <v>2735</v>
      </c>
      <c r="Q139" t="s">
        <v>2734</v>
      </c>
      <c r="R139" t="s">
        <v>2733</v>
      </c>
      <c r="S139" t="s">
        <v>2732</v>
      </c>
      <c r="T139" t="s">
        <v>2731</v>
      </c>
      <c r="U139" t="s">
        <v>2730</v>
      </c>
      <c r="V139" t="s">
        <v>2729</v>
      </c>
      <c r="W139" t="s">
        <v>2728</v>
      </c>
      <c r="X139" t="s">
        <v>2727</v>
      </c>
      <c r="Y139" t="s">
        <v>2726</v>
      </c>
      <c r="Z139" t="s">
        <v>2725</v>
      </c>
      <c r="AA139" t="s">
        <v>2724</v>
      </c>
      <c r="AB139" t="s">
        <v>2723</v>
      </c>
      <c r="AC139" t="s">
        <v>2722</v>
      </c>
      <c r="AD139" t="s">
        <v>2721</v>
      </c>
      <c r="AE139" t="s">
        <v>2720</v>
      </c>
      <c r="AF139" t="s">
        <v>2719</v>
      </c>
      <c r="AG139" t="s">
        <v>2718</v>
      </c>
      <c r="AH139" t="s">
        <v>2717</v>
      </c>
    </row>
    <row r="140" spans="1:34" hidden="1" x14ac:dyDescent="0.35">
      <c r="A140" s="225"/>
      <c r="B140" s="225"/>
      <c r="C140" s="152" t="s">
        <v>256</v>
      </c>
      <c r="D140" t="s">
        <v>5156</v>
      </c>
      <c r="E140" t="s">
        <v>5155</v>
      </c>
      <c r="F140" t="s">
        <v>5154</v>
      </c>
      <c r="G140" t="s">
        <v>5153</v>
      </c>
      <c r="H140" t="s">
        <v>5152</v>
      </c>
      <c r="I140" t="s">
        <v>5151</v>
      </c>
      <c r="J140" t="s">
        <v>5150</v>
      </c>
      <c r="K140" t="s">
        <v>5149</v>
      </c>
      <c r="L140" t="s">
        <v>5148</v>
      </c>
      <c r="M140" t="s">
        <v>2765</v>
      </c>
      <c r="N140" t="s">
        <v>2764</v>
      </c>
      <c r="O140" t="s">
        <v>5147</v>
      </c>
      <c r="P140" t="s">
        <v>5146</v>
      </c>
      <c r="Q140" t="s">
        <v>5145</v>
      </c>
      <c r="R140" t="s">
        <v>5144</v>
      </c>
      <c r="S140" t="s">
        <v>5143</v>
      </c>
      <c r="T140" t="s">
        <v>5142</v>
      </c>
      <c r="U140" t="s">
        <v>5141</v>
      </c>
      <c r="V140" t="s">
        <v>5140</v>
      </c>
      <c r="W140" t="s">
        <v>5139</v>
      </c>
      <c r="X140" t="s">
        <v>5138</v>
      </c>
      <c r="Y140" t="s">
        <v>5137</v>
      </c>
      <c r="Z140" t="s">
        <v>5136</v>
      </c>
      <c r="AA140" t="s">
        <v>5135</v>
      </c>
      <c r="AB140" t="s">
        <v>5134</v>
      </c>
      <c r="AC140" t="s">
        <v>5133</v>
      </c>
      <c r="AD140" t="s">
        <v>3995</v>
      </c>
      <c r="AE140" t="s">
        <v>3994</v>
      </c>
      <c r="AF140" t="s">
        <v>2703</v>
      </c>
      <c r="AG140" t="s">
        <v>2702</v>
      </c>
      <c r="AH140">
        <v>0</v>
      </c>
    </row>
    <row r="141" spans="1:34" hidden="1" x14ac:dyDescent="0.35">
      <c r="A141" s="225"/>
      <c r="B141" s="225"/>
      <c r="C141" s="152" t="s">
        <v>121</v>
      </c>
      <c r="D141" t="s">
        <v>5132</v>
      </c>
      <c r="E141" t="s">
        <v>5131</v>
      </c>
      <c r="F141" t="s">
        <v>5130</v>
      </c>
      <c r="G141" t="s">
        <v>5129</v>
      </c>
      <c r="H141" t="s">
        <v>5128</v>
      </c>
      <c r="I141" t="s">
        <v>5127</v>
      </c>
      <c r="J141" t="s">
        <v>5126</v>
      </c>
      <c r="K141" t="s">
        <v>5125</v>
      </c>
      <c r="L141" t="s">
        <v>5124</v>
      </c>
      <c r="M141" t="s">
        <v>5123</v>
      </c>
      <c r="N141" t="s">
        <v>5122</v>
      </c>
      <c r="O141" t="s">
        <v>5121</v>
      </c>
      <c r="P141" t="s">
        <v>5120</v>
      </c>
      <c r="Q141" t="s">
        <v>5119</v>
      </c>
      <c r="R141" t="s">
        <v>5118</v>
      </c>
      <c r="S141" t="s">
        <v>5117</v>
      </c>
      <c r="T141" t="s">
        <v>5116</v>
      </c>
      <c r="U141" t="s">
        <v>2691</v>
      </c>
      <c r="V141" t="s">
        <v>5115</v>
      </c>
      <c r="W141" t="s">
        <v>5114</v>
      </c>
      <c r="X141" t="s">
        <v>5113</v>
      </c>
      <c r="Y141" t="s">
        <v>5112</v>
      </c>
      <c r="Z141" t="s">
        <v>5111</v>
      </c>
      <c r="AA141" t="s">
        <v>5110</v>
      </c>
      <c r="AB141" t="s">
        <v>5109</v>
      </c>
      <c r="AC141" t="s">
        <v>5108</v>
      </c>
      <c r="AD141" t="s">
        <v>5107</v>
      </c>
      <c r="AE141" t="s">
        <v>5106</v>
      </c>
      <c r="AF141" t="s">
        <v>5105</v>
      </c>
      <c r="AG141" t="s">
        <v>5104</v>
      </c>
      <c r="AH141">
        <v>0</v>
      </c>
    </row>
    <row r="142" spans="1:34" hidden="1" x14ac:dyDescent="0.35">
      <c r="A142" s="225"/>
      <c r="B142" s="225"/>
      <c r="C142" s="152" t="s">
        <v>15</v>
      </c>
      <c r="D142" t="s">
        <v>2169</v>
      </c>
      <c r="E142" t="s">
        <v>2170</v>
      </c>
      <c r="F142" t="s">
        <v>2171</v>
      </c>
      <c r="G142" t="s">
        <v>2172</v>
      </c>
      <c r="H142" t="s">
        <v>2173</v>
      </c>
      <c r="I142" t="s">
        <v>2174</v>
      </c>
      <c r="J142" t="s">
        <v>2175</v>
      </c>
      <c r="K142" t="s">
        <v>2176</v>
      </c>
      <c r="L142" t="s">
        <v>2678</v>
      </c>
      <c r="M142" t="s">
        <v>2677</v>
      </c>
      <c r="N142" t="s">
        <v>2676</v>
      </c>
      <c r="O142" t="s">
        <v>2675</v>
      </c>
      <c r="P142" t="s">
        <v>2674</v>
      </c>
      <c r="Q142" t="s">
        <v>2673</v>
      </c>
      <c r="R142" t="s">
        <v>2672</v>
      </c>
      <c r="S142" t="s">
        <v>2671</v>
      </c>
      <c r="T142" t="s">
        <v>2670</v>
      </c>
      <c r="U142" t="s">
        <v>2669</v>
      </c>
      <c r="V142" t="s">
        <v>2668</v>
      </c>
      <c r="W142" t="s">
        <v>2667</v>
      </c>
      <c r="X142" t="s">
        <v>2666</v>
      </c>
      <c r="Y142" t="s">
        <v>2665</v>
      </c>
      <c r="Z142" t="s">
        <v>2664</v>
      </c>
      <c r="AA142" t="s">
        <v>2663</v>
      </c>
      <c r="AB142" t="s">
        <v>2662</v>
      </c>
      <c r="AC142">
        <v>0</v>
      </c>
      <c r="AD142">
        <v>0</v>
      </c>
      <c r="AE142">
        <v>0</v>
      </c>
      <c r="AF142">
        <v>0</v>
      </c>
      <c r="AG142">
        <v>0</v>
      </c>
      <c r="AH142">
        <v>0</v>
      </c>
    </row>
    <row r="143" spans="1:34" hidden="1" x14ac:dyDescent="0.35">
      <c r="A143" s="225"/>
      <c r="B143" s="225" t="s">
        <v>230</v>
      </c>
      <c r="C143" s="152" t="s">
        <v>2187</v>
      </c>
      <c r="D143">
        <v>0</v>
      </c>
      <c r="E143" t="s">
        <v>5103</v>
      </c>
      <c r="F143" t="s">
        <v>5102</v>
      </c>
      <c r="G143" t="s">
        <v>5101</v>
      </c>
      <c r="H143" t="s">
        <v>5100</v>
      </c>
      <c r="I143" t="s">
        <v>5099</v>
      </c>
      <c r="J143" t="s">
        <v>5098</v>
      </c>
      <c r="K143" t="s">
        <v>5097</v>
      </c>
      <c r="L143" t="s">
        <v>5096</v>
      </c>
      <c r="M143" t="s">
        <v>5095</v>
      </c>
      <c r="N143" t="s">
        <v>5094</v>
      </c>
      <c r="O143" t="s">
        <v>5093</v>
      </c>
      <c r="P143" t="s">
        <v>5092</v>
      </c>
      <c r="Q143" t="s">
        <v>5091</v>
      </c>
      <c r="R143" t="s">
        <v>5090</v>
      </c>
      <c r="S143" t="s">
        <v>5089</v>
      </c>
      <c r="T143" t="s">
        <v>5088</v>
      </c>
      <c r="U143" t="s">
        <v>5087</v>
      </c>
      <c r="V143" t="s">
        <v>5086</v>
      </c>
      <c r="W143" t="s">
        <v>5085</v>
      </c>
      <c r="X143" t="s">
        <v>5084</v>
      </c>
      <c r="Y143" t="s">
        <v>5083</v>
      </c>
      <c r="Z143" t="s">
        <v>5082</v>
      </c>
      <c r="AA143" t="s">
        <v>5081</v>
      </c>
      <c r="AB143" t="s">
        <v>5080</v>
      </c>
      <c r="AC143" t="s">
        <v>5079</v>
      </c>
      <c r="AD143" t="s">
        <v>5078</v>
      </c>
      <c r="AE143" t="s">
        <v>5077</v>
      </c>
      <c r="AF143" t="s">
        <v>5076</v>
      </c>
      <c r="AG143" t="s">
        <v>5075</v>
      </c>
      <c r="AH143">
        <v>0</v>
      </c>
    </row>
    <row r="144" spans="1:34" hidden="1" x14ac:dyDescent="0.35">
      <c r="A144" s="225"/>
      <c r="B144" s="225"/>
      <c r="C144" s="152" t="s">
        <v>1183</v>
      </c>
      <c r="D144" t="s">
        <v>2218</v>
      </c>
      <c r="E144" t="s">
        <v>2636</v>
      </c>
      <c r="F144" t="s">
        <v>2635</v>
      </c>
      <c r="G144" t="s">
        <v>2634</v>
      </c>
      <c r="H144" t="s">
        <v>2633</v>
      </c>
      <c r="I144" t="s">
        <v>2632</v>
      </c>
      <c r="J144" t="s">
        <v>5074</v>
      </c>
      <c r="K144" t="s">
        <v>5073</v>
      </c>
      <c r="L144" t="s">
        <v>5072</v>
      </c>
      <c r="M144" t="s">
        <v>5071</v>
      </c>
      <c r="N144" t="s">
        <v>5070</v>
      </c>
      <c r="O144" t="s">
        <v>5069</v>
      </c>
      <c r="P144" t="s">
        <v>5068</v>
      </c>
      <c r="Q144" t="s">
        <v>5067</v>
      </c>
      <c r="R144" t="s">
        <v>5066</v>
      </c>
      <c r="S144" t="s">
        <v>5065</v>
      </c>
      <c r="T144" t="s">
        <v>5064</v>
      </c>
      <c r="U144" t="s">
        <v>5063</v>
      </c>
      <c r="V144" t="s">
        <v>5062</v>
      </c>
      <c r="W144" t="s">
        <v>5061</v>
      </c>
      <c r="X144" t="s">
        <v>5060</v>
      </c>
      <c r="Y144" t="s">
        <v>5059</v>
      </c>
      <c r="Z144" t="s">
        <v>5058</v>
      </c>
      <c r="AA144" t="s">
        <v>5057</v>
      </c>
      <c r="AB144" t="s">
        <v>5056</v>
      </c>
      <c r="AC144" t="s">
        <v>5055</v>
      </c>
      <c r="AD144">
        <v>0</v>
      </c>
      <c r="AE144">
        <v>0</v>
      </c>
      <c r="AF144">
        <v>0</v>
      </c>
      <c r="AG144">
        <v>0</v>
      </c>
      <c r="AH144" t="s">
        <v>5054</v>
      </c>
    </row>
    <row r="145" spans="1:34" hidden="1" x14ac:dyDescent="0.35">
      <c r="A145" s="225"/>
      <c r="B145" s="225"/>
      <c r="C145" s="152" t="s">
        <v>1215</v>
      </c>
      <c r="D145" t="s">
        <v>2606</v>
      </c>
      <c r="E145" t="s">
        <v>2605</v>
      </c>
      <c r="F145" t="s">
        <v>2604</v>
      </c>
      <c r="G145" t="s">
        <v>2603</v>
      </c>
      <c r="H145" t="s">
        <v>2602</v>
      </c>
      <c r="I145" t="s">
        <v>2601</v>
      </c>
      <c r="J145" t="s">
        <v>2600</v>
      </c>
      <c r="K145" t="s">
        <v>2599</v>
      </c>
      <c r="L145" t="s">
        <v>5053</v>
      </c>
      <c r="M145" t="s">
        <v>5052</v>
      </c>
      <c r="N145" t="s">
        <v>5051</v>
      </c>
      <c r="O145" t="s">
        <v>5050</v>
      </c>
      <c r="P145" t="s">
        <v>5049</v>
      </c>
      <c r="Q145" t="s">
        <v>5048</v>
      </c>
      <c r="R145" t="s">
        <v>5047</v>
      </c>
      <c r="S145" t="s">
        <v>5046</v>
      </c>
      <c r="T145" t="s">
        <v>5045</v>
      </c>
      <c r="U145" t="s">
        <v>5044</v>
      </c>
      <c r="V145" t="s">
        <v>5043</v>
      </c>
      <c r="W145" t="s">
        <v>5042</v>
      </c>
      <c r="X145" t="s">
        <v>5041</v>
      </c>
      <c r="Y145" t="s">
        <v>5040</v>
      </c>
      <c r="Z145" t="s">
        <v>5039</v>
      </c>
      <c r="AA145" t="s">
        <v>5038</v>
      </c>
      <c r="AB145" t="s">
        <v>5037</v>
      </c>
      <c r="AC145" t="s">
        <v>5036</v>
      </c>
      <c r="AD145" t="s">
        <v>5035</v>
      </c>
      <c r="AE145" t="s">
        <v>5034</v>
      </c>
      <c r="AF145" t="s">
        <v>5033</v>
      </c>
      <c r="AG145" t="s">
        <v>5032</v>
      </c>
      <c r="AH145" t="s">
        <v>5031</v>
      </c>
    </row>
    <row r="146" spans="1:34" hidden="1" x14ac:dyDescent="0.35">
      <c r="A146" s="225"/>
      <c r="B146" s="225"/>
      <c r="C146" s="152" t="s">
        <v>2280</v>
      </c>
      <c r="D146" t="s">
        <v>2281</v>
      </c>
      <c r="E146" t="s">
        <v>2282</v>
      </c>
      <c r="F146" t="s">
        <v>2283</v>
      </c>
      <c r="G146" t="s">
        <v>2284</v>
      </c>
      <c r="H146" t="s">
        <v>2285</v>
      </c>
      <c r="I146" t="s">
        <v>2286</v>
      </c>
      <c r="J146" t="s">
        <v>2287</v>
      </c>
      <c r="K146" t="s">
        <v>2288</v>
      </c>
      <c r="L146" t="s">
        <v>2289</v>
      </c>
      <c r="M146" t="s">
        <v>2290</v>
      </c>
      <c r="N146" t="s">
        <v>2291</v>
      </c>
      <c r="O146" t="s">
        <v>2292</v>
      </c>
      <c r="P146" t="s">
        <v>2293</v>
      </c>
      <c r="Q146" t="s">
        <v>2294</v>
      </c>
      <c r="R146" t="s">
        <v>2295</v>
      </c>
      <c r="S146" t="s">
        <v>2296</v>
      </c>
      <c r="T146" t="s">
        <v>5030</v>
      </c>
      <c r="U146" t="s">
        <v>5029</v>
      </c>
      <c r="V146" t="s">
        <v>5028</v>
      </c>
      <c r="W146" t="s">
        <v>5027</v>
      </c>
      <c r="X146" t="s">
        <v>5026</v>
      </c>
      <c r="Y146" t="s">
        <v>5025</v>
      </c>
      <c r="Z146" t="s">
        <v>5024</v>
      </c>
      <c r="AA146" t="s">
        <v>5023</v>
      </c>
      <c r="AB146" t="s">
        <v>5022</v>
      </c>
      <c r="AC146">
        <v>0</v>
      </c>
      <c r="AD146" t="s">
        <v>5021</v>
      </c>
      <c r="AE146" t="s">
        <v>5020</v>
      </c>
      <c r="AF146" t="s">
        <v>5019</v>
      </c>
      <c r="AG146" t="s">
        <v>5018</v>
      </c>
      <c r="AH146" t="s">
        <v>5017</v>
      </c>
    </row>
    <row r="147" spans="1:34" hidden="1" x14ac:dyDescent="0.35">
      <c r="A147" s="225"/>
      <c r="B147" s="225"/>
      <c r="C147" s="152" t="s">
        <v>13</v>
      </c>
      <c r="D147" t="s">
        <v>2560</v>
      </c>
      <c r="E147" t="s">
        <v>2559</v>
      </c>
      <c r="F147" t="s">
        <v>2558</v>
      </c>
      <c r="G147" t="s">
        <v>2557</v>
      </c>
      <c r="H147" t="s">
        <v>2556</v>
      </c>
      <c r="I147" t="s">
        <v>2555</v>
      </c>
      <c r="J147" t="s">
        <v>2554</v>
      </c>
      <c r="K147" t="s">
        <v>2553</v>
      </c>
      <c r="L147" t="s">
        <v>5016</v>
      </c>
      <c r="M147" t="s">
        <v>5015</v>
      </c>
      <c r="N147" t="s">
        <v>5014</v>
      </c>
      <c r="O147" t="s">
        <v>5013</v>
      </c>
      <c r="P147" t="s">
        <v>5012</v>
      </c>
      <c r="Q147" t="s">
        <v>5011</v>
      </c>
      <c r="R147" t="s">
        <v>5010</v>
      </c>
      <c r="S147" t="s">
        <v>5009</v>
      </c>
      <c r="T147" t="s">
        <v>5008</v>
      </c>
      <c r="U147" t="s">
        <v>5007</v>
      </c>
      <c r="V147" t="s">
        <v>5006</v>
      </c>
      <c r="W147" t="s">
        <v>5005</v>
      </c>
      <c r="X147" t="s">
        <v>5004</v>
      </c>
      <c r="Y147" t="s">
        <v>5003</v>
      </c>
      <c r="Z147" t="s">
        <v>5002</v>
      </c>
      <c r="AA147" t="s">
        <v>5001</v>
      </c>
      <c r="AB147" t="s">
        <v>5000</v>
      </c>
      <c r="AC147" t="s">
        <v>4999</v>
      </c>
      <c r="AD147" t="s">
        <v>4998</v>
      </c>
      <c r="AE147" t="s">
        <v>4997</v>
      </c>
      <c r="AF147" t="s">
        <v>4996</v>
      </c>
      <c r="AG147" t="s">
        <v>4995</v>
      </c>
      <c r="AH147" t="s">
        <v>4994</v>
      </c>
    </row>
    <row r="148" spans="1:34" hidden="1" x14ac:dyDescent="0.35">
      <c r="A148" s="225"/>
      <c r="B148" s="225"/>
      <c r="C148" s="152" t="s">
        <v>256</v>
      </c>
      <c r="D148" t="s">
        <v>4993</v>
      </c>
      <c r="E148" t="s">
        <v>4992</v>
      </c>
      <c r="F148" t="s">
        <v>4991</v>
      </c>
      <c r="G148" t="s">
        <v>4990</v>
      </c>
      <c r="H148" t="s">
        <v>4989</v>
      </c>
      <c r="I148" t="s">
        <v>4988</v>
      </c>
      <c r="J148" t="s">
        <v>4987</v>
      </c>
      <c r="K148" t="s">
        <v>4986</v>
      </c>
      <c r="L148" t="s">
        <v>4985</v>
      </c>
      <c r="M148" t="s">
        <v>4984</v>
      </c>
      <c r="N148" t="s">
        <v>4983</v>
      </c>
      <c r="O148" t="s">
        <v>4982</v>
      </c>
      <c r="P148" t="s">
        <v>4981</v>
      </c>
      <c r="Q148" t="s">
        <v>4980</v>
      </c>
      <c r="R148" t="s">
        <v>4979</v>
      </c>
      <c r="S148" t="s">
        <v>4978</v>
      </c>
      <c r="T148" t="s">
        <v>4977</v>
      </c>
      <c r="U148" t="s">
        <v>4976</v>
      </c>
      <c r="V148" t="s">
        <v>4975</v>
      </c>
      <c r="W148" t="s">
        <v>4974</v>
      </c>
      <c r="X148" t="s">
        <v>4973</v>
      </c>
      <c r="Y148" t="s">
        <v>4972</v>
      </c>
      <c r="Z148" t="s">
        <v>4971</v>
      </c>
      <c r="AA148" t="s">
        <v>4970</v>
      </c>
      <c r="AB148" t="s">
        <v>4969</v>
      </c>
      <c r="AC148" t="s">
        <v>4968</v>
      </c>
      <c r="AD148" t="s">
        <v>4967</v>
      </c>
      <c r="AE148" t="s">
        <v>4966</v>
      </c>
      <c r="AF148" t="s">
        <v>4965</v>
      </c>
      <c r="AG148" t="s">
        <v>4964</v>
      </c>
      <c r="AH148" t="s">
        <v>4963</v>
      </c>
    </row>
    <row r="149" spans="1:34" hidden="1" x14ac:dyDescent="0.35">
      <c r="A149" s="225"/>
      <c r="B149" s="225"/>
      <c r="C149" s="152" t="s">
        <v>121</v>
      </c>
      <c r="D149" t="s">
        <v>4962</v>
      </c>
      <c r="E149" t="s">
        <v>4961</v>
      </c>
      <c r="F149" t="s">
        <v>4960</v>
      </c>
      <c r="G149" t="s">
        <v>4959</v>
      </c>
      <c r="H149" t="s">
        <v>4958</v>
      </c>
      <c r="I149">
        <v>0</v>
      </c>
      <c r="J149" t="s">
        <v>2501</v>
      </c>
      <c r="K149" t="s">
        <v>4957</v>
      </c>
      <c r="L149" t="s">
        <v>4956</v>
      </c>
      <c r="M149" t="s">
        <v>4955</v>
      </c>
      <c r="N149" t="s">
        <v>4954</v>
      </c>
      <c r="O149" t="s">
        <v>4953</v>
      </c>
      <c r="P149" t="s">
        <v>4952</v>
      </c>
      <c r="Q149" t="s">
        <v>4951</v>
      </c>
      <c r="R149" t="s">
        <v>4950</v>
      </c>
      <c r="S149" t="s">
        <v>4949</v>
      </c>
      <c r="T149" t="s">
        <v>4948</v>
      </c>
      <c r="U149" t="s">
        <v>4947</v>
      </c>
      <c r="V149" t="s">
        <v>4946</v>
      </c>
      <c r="W149" t="s">
        <v>4945</v>
      </c>
      <c r="X149" t="s">
        <v>4944</v>
      </c>
      <c r="Y149" t="s">
        <v>4943</v>
      </c>
      <c r="Z149" t="s">
        <v>4942</v>
      </c>
      <c r="AA149" t="s">
        <v>4941</v>
      </c>
      <c r="AB149" t="s">
        <v>4940</v>
      </c>
      <c r="AC149" t="s">
        <v>4939</v>
      </c>
      <c r="AD149" t="s">
        <v>4938</v>
      </c>
      <c r="AE149" t="s">
        <v>4937</v>
      </c>
      <c r="AF149" t="s">
        <v>4936</v>
      </c>
      <c r="AG149">
        <v>0</v>
      </c>
      <c r="AH149">
        <v>0</v>
      </c>
    </row>
    <row r="150" spans="1:34" hidden="1" x14ac:dyDescent="0.35">
      <c r="A150" s="225"/>
      <c r="B150" s="225"/>
      <c r="C150" s="152" t="s">
        <v>898</v>
      </c>
      <c r="D150">
        <v>0</v>
      </c>
      <c r="E150" t="s">
        <v>2476</v>
      </c>
      <c r="F150" t="s">
        <v>2475</v>
      </c>
      <c r="G150" t="s">
        <v>2474</v>
      </c>
      <c r="H150" t="s">
        <v>2473</v>
      </c>
      <c r="I150" t="s">
        <v>2472</v>
      </c>
      <c r="J150" t="s">
        <v>4935</v>
      </c>
      <c r="K150" t="s">
        <v>4934</v>
      </c>
      <c r="L150" t="s">
        <v>4933</v>
      </c>
      <c r="M150" t="s">
        <v>4932</v>
      </c>
      <c r="N150" t="s">
        <v>4931</v>
      </c>
      <c r="O150" t="s">
        <v>4930</v>
      </c>
      <c r="P150" t="s">
        <v>4929</v>
      </c>
      <c r="Q150" t="s">
        <v>4928</v>
      </c>
      <c r="R150" t="s">
        <v>4927</v>
      </c>
      <c r="S150" t="s">
        <v>4926</v>
      </c>
      <c r="T150" t="s">
        <v>4925</v>
      </c>
      <c r="U150" t="s">
        <v>4924</v>
      </c>
      <c r="V150" t="s">
        <v>4923</v>
      </c>
      <c r="W150" t="s">
        <v>4922</v>
      </c>
      <c r="X150" t="s">
        <v>4921</v>
      </c>
      <c r="Y150" t="s">
        <v>4920</v>
      </c>
      <c r="Z150" t="s">
        <v>4919</v>
      </c>
      <c r="AA150" t="s">
        <v>4918</v>
      </c>
      <c r="AB150" t="s">
        <v>4917</v>
      </c>
      <c r="AC150" t="s">
        <v>4916</v>
      </c>
      <c r="AD150" t="s">
        <v>4915</v>
      </c>
      <c r="AE150" t="s">
        <v>4914</v>
      </c>
      <c r="AF150" t="s">
        <v>4913</v>
      </c>
      <c r="AG150" t="s">
        <v>4912</v>
      </c>
      <c r="AH150" t="s">
        <v>4911</v>
      </c>
    </row>
    <row r="151" spans="1:34" hidden="1" x14ac:dyDescent="0.35">
      <c r="A151" s="225"/>
      <c r="B151" s="225"/>
      <c r="C151" s="152" t="s">
        <v>2446</v>
      </c>
      <c r="D151">
        <v>0</v>
      </c>
      <c r="E151">
        <v>0</v>
      </c>
      <c r="F151">
        <v>0</v>
      </c>
      <c r="G151">
        <v>0</v>
      </c>
      <c r="H151">
        <v>0</v>
      </c>
      <c r="I151">
        <v>0</v>
      </c>
      <c r="J151">
        <v>0</v>
      </c>
      <c r="K151">
        <v>0</v>
      </c>
      <c r="L151">
        <v>0</v>
      </c>
      <c r="M151">
        <v>0</v>
      </c>
      <c r="N151">
        <v>0</v>
      </c>
      <c r="O151">
        <v>0</v>
      </c>
      <c r="P151">
        <v>0</v>
      </c>
      <c r="Q151">
        <v>0</v>
      </c>
      <c r="R151">
        <v>0</v>
      </c>
      <c r="S151">
        <v>0</v>
      </c>
      <c r="T151" t="s">
        <v>4910</v>
      </c>
      <c r="U151" t="s">
        <v>4909</v>
      </c>
      <c r="V151" t="s">
        <v>4908</v>
      </c>
      <c r="W151" t="s">
        <v>4907</v>
      </c>
      <c r="X151" t="s">
        <v>4906</v>
      </c>
      <c r="Y151" t="s">
        <v>4905</v>
      </c>
      <c r="Z151" t="s">
        <v>4904</v>
      </c>
      <c r="AA151" t="s">
        <v>4903</v>
      </c>
      <c r="AB151" t="s">
        <v>4902</v>
      </c>
      <c r="AC151" t="s">
        <v>4901</v>
      </c>
      <c r="AD151" t="s">
        <v>4900</v>
      </c>
      <c r="AE151" t="s">
        <v>4899</v>
      </c>
      <c r="AF151" t="s">
        <v>4898</v>
      </c>
      <c r="AG151" t="s">
        <v>4897</v>
      </c>
      <c r="AH151" t="s">
        <v>4896</v>
      </c>
    </row>
    <row r="152" spans="1:34" hidden="1" x14ac:dyDescent="0.35">
      <c r="A152" s="225" t="s">
        <v>4895</v>
      </c>
      <c r="B152" s="225" t="s">
        <v>88</v>
      </c>
      <c r="C152" s="152" t="s">
        <v>2187</v>
      </c>
      <c r="D152">
        <v>0</v>
      </c>
      <c r="E152">
        <v>0</v>
      </c>
      <c r="F152">
        <v>0</v>
      </c>
      <c r="G152">
        <v>0</v>
      </c>
      <c r="H152">
        <v>0</v>
      </c>
      <c r="I152">
        <v>0</v>
      </c>
      <c r="J152">
        <v>0</v>
      </c>
      <c r="K152">
        <v>0</v>
      </c>
      <c r="L152">
        <v>0</v>
      </c>
      <c r="M152" t="s">
        <v>4894</v>
      </c>
      <c r="N152" t="s">
        <v>4893</v>
      </c>
      <c r="O152" t="s">
        <v>4892</v>
      </c>
      <c r="P152" t="s">
        <v>4891</v>
      </c>
      <c r="Q152" t="s">
        <v>4890</v>
      </c>
      <c r="R152" t="s">
        <v>4889</v>
      </c>
      <c r="S152" t="s">
        <v>4888</v>
      </c>
      <c r="T152" t="s">
        <v>4887</v>
      </c>
      <c r="U152" t="s">
        <v>4886</v>
      </c>
      <c r="V152" t="s">
        <v>4885</v>
      </c>
      <c r="W152" t="s">
        <v>4884</v>
      </c>
      <c r="X152" t="s">
        <v>4883</v>
      </c>
      <c r="Y152" t="s">
        <v>4882</v>
      </c>
      <c r="Z152" t="s">
        <v>4881</v>
      </c>
      <c r="AA152" t="s">
        <v>4880</v>
      </c>
      <c r="AB152" t="s">
        <v>4879</v>
      </c>
      <c r="AC152" t="s">
        <v>4878</v>
      </c>
      <c r="AD152" t="s">
        <v>4877</v>
      </c>
      <c r="AE152" t="s">
        <v>4876</v>
      </c>
      <c r="AF152" t="s">
        <v>4875</v>
      </c>
      <c r="AG152">
        <v>0</v>
      </c>
      <c r="AH152">
        <v>0</v>
      </c>
    </row>
    <row r="153" spans="1:34" hidden="1" x14ac:dyDescent="0.35">
      <c r="A153" s="225"/>
      <c r="B153" s="225"/>
      <c r="C153" s="152" t="s">
        <v>1183</v>
      </c>
      <c r="D153" t="s">
        <v>1184</v>
      </c>
      <c r="E153" t="s">
        <v>1185</v>
      </c>
      <c r="F153" t="s">
        <v>1186</v>
      </c>
      <c r="G153" t="s">
        <v>1187</v>
      </c>
      <c r="H153" t="s">
        <v>1188</v>
      </c>
      <c r="I153" t="s">
        <v>1189</v>
      </c>
      <c r="J153" t="s">
        <v>4874</v>
      </c>
      <c r="K153" t="s">
        <v>4873</v>
      </c>
      <c r="L153" t="s">
        <v>4872</v>
      </c>
      <c r="M153" t="s">
        <v>4871</v>
      </c>
      <c r="N153" t="s">
        <v>4870</v>
      </c>
      <c r="O153" t="s">
        <v>4869</v>
      </c>
      <c r="P153" t="s">
        <v>4868</v>
      </c>
      <c r="Q153" t="s">
        <v>4867</v>
      </c>
      <c r="R153" t="s">
        <v>4866</v>
      </c>
      <c r="S153" t="s">
        <v>4865</v>
      </c>
      <c r="T153" t="s">
        <v>4864</v>
      </c>
      <c r="U153" t="s">
        <v>4863</v>
      </c>
      <c r="V153" t="s">
        <v>4862</v>
      </c>
      <c r="W153" t="s">
        <v>4861</v>
      </c>
      <c r="X153" t="s">
        <v>4860</v>
      </c>
      <c r="Y153" t="s">
        <v>4859</v>
      </c>
      <c r="Z153" t="s">
        <v>4858</v>
      </c>
      <c r="AA153" t="s">
        <v>4857</v>
      </c>
      <c r="AB153" t="s">
        <v>4856</v>
      </c>
      <c r="AC153" t="s">
        <v>4855</v>
      </c>
      <c r="AD153" t="s">
        <v>4854</v>
      </c>
      <c r="AE153" t="s">
        <v>4853</v>
      </c>
      <c r="AF153" t="s">
        <v>4852</v>
      </c>
      <c r="AG153" t="s">
        <v>4851</v>
      </c>
      <c r="AH153" t="s">
        <v>4850</v>
      </c>
    </row>
    <row r="154" spans="1:34" hidden="1" x14ac:dyDescent="0.35">
      <c r="A154" s="225"/>
      <c r="B154" s="225"/>
      <c r="C154" s="152" t="s">
        <v>1215</v>
      </c>
      <c r="D154" t="s">
        <v>1216</v>
      </c>
      <c r="E154" t="s">
        <v>1217</v>
      </c>
      <c r="F154" t="s">
        <v>1218</v>
      </c>
      <c r="G154" t="s">
        <v>1219</v>
      </c>
      <c r="H154" t="s">
        <v>1220</v>
      </c>
      <c r="I154" t="s">
        <v>1221</v>
      </c>
      <c r="J154" t="s">
        <v>1222</v>
      </c>
      <c r="K154" t="s">
        <v>3732</v>
      </c>
      <c r="L154" t="s">
        <v>4849</v>
      </c>
      <c r="M154" t="s">
        <v>4848</v>
      </c>
      <c r="N154" t="s">
        <v>4847</v>
      </c>
      <c r="O154" t="s">
        <v>4846</v>
      </c>
      <c r="P154" t="s">
        <v>4845</v>
      </c>
      <c r="Q154" t="s">
        <v>4844</v>
      </c>
      <c r="R154" t="s">
        <v>4843</v>
      </c>
      <c r="S154" t="s">
        <v>4842</v>
      </c>
      <c r="T154">
        <v>0</v>
      </c>
      <c r="U154">
        <v>0</v>
      </c>
      <c r="V154">
        <v>0</v>
      </c>
      <c r="W154">
        <v>0</v>
      </c>
      <c r="X154">
        <v>0</v>
      </c>
      <c r="Y154">
        <v>0</v>
      </c>
      <c r="Z154">
        <v>0</v>
      </c>
      <c r="AA154">
        <v>0</v>
      </c>
      <c r="AB154">
        <v>0</v>
      </c>
      <c r="AC154">
        <v>0</v>
      </c>
      <c r="AD154">
        <v>0</v>
      </c>
      <c r="AE154">
        <v>0</v>
      </c>
      <c r="AF154">
        <v>0</v>
      </c>
      <c r="AG154">
        <v>0</v>
      </c>
      <c r="AH154">
        <v>0</v>
      </c>
    </row>
    <row r="155" spans="1:34" hidden="1" x14ac:dyDescent="0.35">
      <c r="A155" s="225"/>
      <c r="B155" s="225"/>
      <c r="C155" s="152" t="s">
        <v>13</v>
      </c>
      <c r="D155" t="s">
        <v>1232</v>
      </c>
      <c r="E155" t="s">
        <v>1233</v>
      </c>
      <c r="F155" t="s">
        <v>1234</v>
      </c>
      <c r="G155" t="s">
        <v>1235</v>
      </c>
      <c r="H155" t="s">
        <v>1236</v>
      </c>
      <c r="I155" t="s">
        <v>1237</v>
      </c>
      <c r="J155" t="s">
        <v>1238</v>
      </c>
      <c r="K155" t="s">
        <v>3723</v>
      </c>
      <c r="L155" t="s">
        <v>4841</v>
      </c>
      <c r="M155" t="s">
        <v>4840</v>
      </c>
      <c r="N155" t="s">
        <v>4839</v>
      </c>
      <c r="O155" t="s">
        <v>4838</v>
      </c>
      <c r="P155" t="s">
        <v>4837</v>
      </c>
      <c r="Q155" t="s">
        <v>4836</v>
      </c>
      <c r="R155" t="s">
        <v>4835</v>
      </c>
      <c r="S155" t="s">
        <v>4834</v>
      </c>
      <c r="T155" t="s">
        <v>4833</v>
      </c>
      <c r="U155" t="s">
        <v>4832</v>
      </c>
      <c r="V155" t="s">
        <v>4831</v>
      </c>
      <c r="W155" t="s">
        <v>4830</v>
      </c>
      <c r="X155" t="s">
        <v>4829</v>
      </c>
      <c r="Y155" t="s">
        <v>4828</v>
      </c>
      <c r="Z155" t="s">
        <v>4827</v>
      </c>
      <c r="AA155" t="s">
        <v>4826</v>
      </c>
      <c r="AB155" t="s">
        <v>4825</v>
      </c>
      <c r="AC155" t="s">
        <v>4824</v>
      </c>
      <c r="AD155" t="s">
        <v>4823</v>
      </c>
      <c r="AE155" t="s">
        <v>4822</v>
      </c>
      <c r="AF155" t="s">
        <v>4821</v>
      </c>
      <c r="AG155" t="s">
        <v>4820</v>
      </c>
      <c r="AH155" t="s">
        <v>4819</v>
      </c>
    </row>
    <row r="156" spans="1:34" hidden="1" x14ac:dyDescent="0.35">
      <c r="A156" s="225"/>
      <c r="B156" s="225"/>
      <c r="C156" s="152" t="s">
        <v>256</v>
      </c>
      <c r="D156">
        <v>0</v>
      </c>
      <c r="E156">
        <v>0</v>
      </c>
      <c r="F156">
        <v>0</v>
      </c>
      <c r="G156">
        <v>0</v>
      </c>
      <c r="H156">
        <v>0</v>
      </c>
      <c r="I156">
        <v>0</v>
      </c>
      <c r="J156">
        <v>0</v>
      </c>
      <c r="K156">
        <v>0</v>
      </c>
      <c r="L156">
        <v>0</v>
      </c>
      <c r="M156">
        <v>0</v>
      </c>
      <c r="N156">
        <v>0</v>
      </c>
      <c r="O156">
        <v>0</v>
      </c>
      <c r="P156">
        <v>0</v>
      </c>
      <c r="Q156">
        <v>0</v>
      </c>
      <c r="R156">
        <v>0</v>
      </c>
      <c r="S156" t="s">
        <v>4818</v>
      </c>
      <c r="T156" t="s">
        <v>4817</v>
      </c>
      <c r="U156" t="s">
        <v>4816</v>
      </c>
      <c r="V156" t="s">
        <v>4815</v>
      </c>
      <c r="W156" t="s">
        <v>4814</v>
      </c>
      <c r="X156" t="s">
        <v>4813</v>
      </c>
      <c r="Y156" t="s">
        <v>4812</v>
      </c>
      <c r="Z156" t="s">
        <v>4811</v>
      </c>
      <c r="AA156" t="s">
        <v>4810</v>
      </c>
      <c r="AB156" t="s">
        <v>4809</v>
      </c>
      <c r="AC156" t="s">
        <v>4808</v>
      </c>
      <c r="AD156" t="s">
        <v>4807</v>
      </c>
      <c r="AE156" t="s">
        <v>4806</v>
      </c>
      <c r="AF156" t="s">
        <v>4805</v>
      </c>
      <c r="AG156" t="s">
        <v>4804</v>
      </c>
      <c r="AH156">
        <v>0</v>
      </c>
    </row>
    <row r="157" spans="1:34" hidden="1" x14ac:dyDescent="0.35">
      <c r="A157" s="225"/>
      <c r="B157" s="225"/>
      <c r="C157" s="152" t="s">
        <v>121</v>
      </c>
      <c r="D157" t="s">
        <v>1263</v>
      </c>
      <c r="E157" t="s">
        <v>1264</v>
      </c>
      <c r="F157" t="s">
        <v>1265</v>
      </c>
      <c r="G157" t="s">
        <v>1266</v>
      </c>
      <c r="H157" t="s">
        <v>1267</v>
      </c>
      <c r="I157" t="s">
        <v>1268</v>
      </c>
      <c r="J157" t="s">
        <v>1269</v>
      </c>
      <c r="K157" t="s">
        <v>3683</v>
      </c>
      <c r="L157" t="s">
        <v>4803</v>
      </c>
      <c r="M157" t="s">
        <v>4802</v>
      </c>
      <c r="N157" t="s">
        <v>4801</v>
      </c>
      <c r="O157" t="s">
        <v>4800</v>
      </c>
      <c r="P157" t="s">
        <v>4799</v>
      </c>
      <c r="Q157" t="s">
        <v>4798</v>
      </c>
      <c r="R157" t="s">
        <v>4797</v>
      </c>
      <c r="S157" t="s">
        <v>4796</v>
      </c>
      <c r="T157" t="s">
        <v>4795</v>
      </c>
      <c r="U157" t="s">
        <v>4794</v>
      </c>
      <c r="V157" t="s">
        <v>4793</v>
      </c>
      <c r="W157" t="s">
        <v>4792</v>
      </c>
      <c r="X157" t="s">
        <v>4791</v>
      </c>
      <c r="Y157" t="s">
        <v>4790</v>
      </c>
      <c r="Z157" t="s">
        <v>4789</v>
      </c>
      <c r="AA157" t="s">
        <v>4788</v>
      </c>
      <c r="AB157" t="s">
        <v>4787</v>
      </c>
      <c r="AC157" t="s">
        <v>4786</v>
      </c>
      <c r="AD157" t="s">
        <v>4785</v>
      </c>
      <c r="AE157" t="s">
        <v>4784</v>
      </c>
      <c r="AF157" t="s">
        <v>4783</v>
      </c>
      <c r="AG157" t="s">
        <v>4782</v>
      </c>
      <c r="AH157">
        <v>0</v>
      </c>
    </row>
    <row r="158" spans="1:34" hidden="1" x14ac:dyDescent="0.35">
      <c r="A158" s="225"/>
      <c r="B158" s="225"/>
      <c r="C158" s="152" t="s">
        <v>898</v>
      </c>
      <c r="D158">
        <v>0</v>
      </c>
      <c r="E158">
        <v>0</v>
      </c>
      <c r="F158">
        <v>0</v>
      </c>
      <c r="G158">
        <v>0</v>
      </c>
      <c r="H158">
        <v>0</v>
      </c>
      <c r="I158">
        <v>0</v>
      </c>
      <c r="J158" t="s">
        <v>4781</v>
      </c>
      <c r="K158" t="s">
        <v>4780</v>
      </c>
      <c r="L158" t="s">
        <v>4779</v>
      </c>
      <c r="M158" t="s">
        <v>4778</v>
      </c>
      <c r="N158" t="s">
        <v>4777</v>
      </c>
      <c r="O158" t="s">
        <v>4776</v>
      </c>
      <c r="P158" t="s">
        <v>4775</v>
      </c>
      <c r="Q158" t="s">
        <v>4774</v>
      </c>
      <c r="R158" t="s">
        <v>4773</v>
      </c>
      <c r="S158" t="s">
        <v>4772</v>
      </c>
      <c r="T158" t="s">
        <v>4771</v>
      </c>
      <c r="U158" t="s">
        <v>4770</v>
      </c>
      <c r="V158" t="s">
        <v>4769</v>
      </c>
      <c r="W158" t="s">
        <v>4768</v>
      </c>
      <c r="X158" t="s">
        <v>4767</v>
      </c>
      <c r="Y158" t="s">
        <v>4766</v>
      </c>
      <c r="Z158" t="s">
        <v>4765</v>
      </c>
      <c r="AA158" t="s">
        <v>4764</v>
      </c>
      <c r="AB158" t="s">
        <v>4763</v>
      </c>
      <c r="AC158" t="s">
        <v>4762</v>
      </c>
      <c r="AD158" t="s">
        <v>4761</v>
      </c>
      <c r="AE158" t="s">
        <v>4760</v>
      </c>
      <c r="AF158" t="s">
        <v>4759</v>
      </c>
      <c r="AG158" t="s">
        <v>4758</v>
      </c>
      <c r="AH158" t="s">
        <v>4757</v>
      </c>
    </row>
    <row r="159" spans="1:34" hidden="1" x14ac:dyDescent="0.35">
      <c r="A159" s="225"/>
      <c r="B159" s="225"/>
      <c r="C159" s="152" t="s">
        <v>15</v>
      </c>
      <c r="D159" t="s">
        <v>1294</v>
      </c>
      <c r="E159" t="s">
        <v>1295</v>
      </c>
      <c r="F159" t="s">
        <v>1296</v>
      </c>
      <c r="G159" t="s">
        <v>1297</v>
      </c>
      <c r="H159" t="s">
        <v>1298</v>
      </c>
      <c r="I159" t="s">
        <v>1299</v>
      </c>
      <c r="J159" t="s">
        <v>1300</v>
      </c>
      <c r="K159" t="s">
        <v>3634</v>
      </c>
      <c r="L159" t="s">
        <v>3633</v>
      </c>
      <c r="M159" t="s">
        <v>3632</v>
      </c>
      <c r="N159" t="s">
        <v>3631</v>
      </c>
      <c r="O159" t="s">
        <v>3630</v>
      </c>
      <c r="P159" t="s">
        <v>3629</v>
      </c>
      <c r="Q159" t="s">
        <v>3628</v>
      </c>
      <c r="R159" t="s">
        <v>3627</v>
      </c>
      <c r="S159" t="s">
        <v>3626</v>
      </c>
      <c r="T159" t="s">
        <v>3625</v>
      </c>
      <c r="U159" t="s">
        <v>3624</v>
      </c>
      <c r="V159" t="s">
        <v>3623</v>
      </c>
      <c r="W159" t="s">
        <v>3622</v>
      </c>
      <c r="X159" t="s">
        <v>3621</v>
      </c>
      <c r="Y159" t="s">
        <v>3620</v>
      </c>
      <c r="Z159" t="s">
        <v>3619</v>
      </c>
      <c r="AA159" t="s">
        <v>3618</v>
      </c>
      <c r="AB159" t="s">
        <v>3617</v>
      </c>
      <c r="AC159">
        <v>0</v>
      </c>
      <c r="AD159">
        <v>0</v>
      </c>
      <c r="AE159">
        <v>0</v>
      </c>
      <c r="AF159">
        <v>0</v>
      </c>
      <c r="AG159">
        <v>0</v>
      </c>
      <c r="AH159">
        <v>0</v>
      </c>
    </row>
    <row r="160" spans="1:34" hidden="1" x14ac:dyDescent="0.35">
      <c r="A160" s="225"/>
      <c r="B160" s="225" t="s">
        <v>78</v>
      </c>
      <c r="C160" s="152" t="s">
        <v>2187</v>
      </c>
      <c r="D160">
        <v>0</v>
      </c>
      <c r="E160">
        <v>0</v>
      </c>
      <c r="F160">
        <v>0</v>
      </c>
      <c r="G160">
        <v>0</v>
      </c>
      <c r="H160">
        <v>0</v>
      </c>
      <c r="I160">
        <v>0</v>
      </c>
      <c r="J160" t="s">
        <v>3616</v>
      </c>
      <c r="K160" t="s">
        <v>4756</v>
      </c>
      <c r="L160" t="s">
        <v>4755</v>
      </c>
      <c r="M160" t="s">
        <v>4754</v>
      </c>
      <c r="N160" t="s">
        <v>4753</v>
      </c>
      <c r="O160" t="s">
        <v>4752</v>
      </c>
      <c r="P160" t="s">
        <v>4751</v>
      </c>
      <c r="Q160" t="s">
        <v>4750</v>
      </c>
      <c r="R160" t="s">
        <v>4749</v>
      </c>
      <c r="S160" t="s">
        <v>4748</v>
      </c>
      <c r="T160" t="s">
        <v>4747</v>
      </c>
      <c r="U160" t="s">
        <v>4746</v>
      </c>
      <c r="V160" t="s">
        <v>4745</v>
      </c>
      <c r="W160" t="s">
        <v>4744</v>
      </c>
      <c r="X160" t="s">
        <v>4743</v>
      </c>
      <c r="Y160" t="s">
        <v>4742</v>
      </c>
      <c r="Z160" t="s">
        <v>4741</v>
      </c>
      <c r="AA160" t="s">
        <v>4740</v>
      </c>
      <c r="AB160" t="s">
        <v>4739</v>
      </c>
      <c r="AC160" t="s">
        <v>4738</v>
      </c>
      <c r="AD160" t="s">
        <v>4737</v>
      </c>
      <c r="AE160" t="s">
        <v>4736</v>
      </c>
      <c r="AF160" t="s">
        <v>4735</v>
      </c>
      <c r="AG160" t="s">
        <v>4734</v>
      </c>
      <c r="AH160" t="s">
        <v>4733</v>
      </c>
    </row>
    <row r="161" spans="1:34" hidden="1" x14ac:dyDescent="0.35">
      <c r="A161" s="225"/>
      <c r="B161" s="225"/>
      <c r="C161" s="152" t="s">
        <v>1183</v>
      </c>
      <c r="D161" t="s">
        <v>1315</v>
      </c>
      <c r="E161" t="s">
        <v>1316</v>
      </c>
      <c r="F161" t="s">
        <v>1317</v>
      </c>
      <c r="G161" t="s">
        <v>1318</v>
      </c>
      <c r="H161" t="s">
        <v>1319</v>
      </c>
      <c r="I161" t="s">
        <v>1320</v>
      </c>
      <c r="J161" t="s">
        <v>4732</v>
      </c>
      <c r="K161" t="s">
        <v>4731</v>
      </c>
      <c r="L161" t="s">
        <v>4730</v>
      </c>
      <c r="M161" t="s">
        <v>4729</v>
      </c>
      <c r="N161" t="s">
        <v>4728</v>
      </c>
      <c r="O161" t="s">
        <v>4727</v>
      </c>
      <c r="P161" t="s">
        <v>4726</v>
      </c>
      <c r="Q161" t="s">
        <v>4725</v>
      </c>
      <c r="R161" t="s">
        <v>4724</v>
      </c>
      <c r="S161" t="s">
        <v>4723</v>
      </c>
      <c r="T161" t="s">
        <v>4722</v>
      </c>
      <c r="U161" t="s">
        <v>4721</v>
      </c>
      <c r="V161" t="s">
        <v>4720</v>
      </c>
      <c r="W161" t="s">
        <v>4719</v>
      </c>
      <c r="X161" t="s">
        <v>4718</v>
      </c>
      <c r="Y161" t="s">
        <v>4717</v>
      </c>
      <c r="Z161" t="s">
        <v>4716</v>
      </c>
      <c r="AA161" t="s">
        <v>4715</v>
      </c>
      <c r="AB161" t="s">
        <v>4714</v>
      </c>
      <c r="AC161" t="s">
        <v>4713</v>
      </c>
      <c r="AD161" t="s">
        <v>4712</v>
      </c>
      <c r="AE161" t="s">
        <v>4711</v>
      </c>
      <c r="AF161" t="s">
        <v>4710</v>
      </c>
      <c r="AG161" t="s">
        <v>4709</v>
      </c>
      <c r="AH161">
        <v>0</v>
      </c>
    </row>
    <row r="162" spans="1:34" hidden="1" x14ac:dyDescent="0.35">
      <c r="A162" s="225"/>
      <c r="B162" s="225"/>
      <c r="C162" s="152" t="s">
        <v>13</v>
      </c>
      <c r="D162" t="s">
        <v>1346</v>
      </c>
      <c r="E162" t="s">
        <v>3567</v>
      </c>
      <c r="F162" t="s">
        <v>3566</v>
      </c>
      <c r="G162" t="s">
        <v>3565</v>
      </c>
      <c r="H162" t="s">
        <v>3564</v>
      </c>
      <c r="I162" t="s">
        <v>3563</v>
      </c>
      <c r="J162" t="s">
        <v>3562</v>
      </c>
      <c r="K162" t="s">
        <v>3561</v>
      </c>
      <c r="L162" t="s">
        <v>4708</v>
      </c>
      <c r="M162" t="s">
        <v>4707</v>
      </c>
      <c r="N162" t="s">
        <v>4706</v>
      </c>
      <c r="O162" t="s">
        <v>4705</v>
      </c>
      <c r="P162" t="s">
        <v>4704</v>
      </c>
      <c r="Q162" t="s">
        <v>4703</v>
      </c>
      <c r="R162" t="s">
        <v>4702</v>
      </c>
      <c r="S162" t="s">
        <v>4701</v>
      </c>
      <c r="T162" t="s">
        <v>4700</v>
      </c>
      <c r="U162" t="s">
        <v>4699</v>
      </c>
      <c r="V162" t="s">
        <v>4698</v>
      </c>
      <c r="W162" t="s">
        <v>4697</v>
      </c>
      <c r="X162" t="s">
        <v>4696</v>
      </c>
      <c r="Y162" t="s">
        <v>4695</v>
      </c>
      <c r="Z162" t="s">
        <v>4694</v>
      </c>
      <c r="AA162" t="s">
        <v>4693</v>
      </c>
      <c r="AB162" t="s">
        <v>4692</v>
      </c>
      <c r="AC162" t="s">
        <v>4691</v>
      </c>
      <c r="AD162" t="s">
        <v>4690</v>
      </c>
      <c r="AE162" t="s">
        <v>4689</v>
      </c>
      <c r="AF162" t="s">
        <v>4688</v>
      </c>
      <c r="AG162" t="s">
        <v>4687</v>
      </c>
      <c r="AH162" t="s">
        <v>4686</v>
      </c>
    </row>
    <row r="163" spans="1:34" hidden="1" x14ac:dyDescent="0.35">
      <c r="A163" s="225"/>
      <c r="B163" s="225"/>
      <c r="C163" s="152" t="s">
        <v>256</v>
      </c>
      <c r="D163">
        <v>0</v>
      </c>
      <c r="E163">
        <v>0</v>
      </c>
      <c r="F163">
        <v>0</v>
      </c>
      <c r="G163">
        <v>0</v>
      </c>
      <c r="H163">
        <v>0</v>
      </c>
      <c r="I163">
        <v>0</v>
      </c>
      <c r="J163">
        <v>0</v>
      </c>
      <c r="K163" t="s">
        <v>4685</v>
      </c>
      <c r="L163" t="s">
        <v>4684</v>
      </c>
      <c r="M163" t="s">
        <v>4683</v>
      </c>
      <c r="N163" t="s">
        <v>4682</v>
      </c>
      <c r="O163" t="s">
        <v>4681</v>
      </c>
      <c r="P163" t="s">
        <v>4680</v>
      </c>
      <c r="Q163" t="s">
        <v>4679</v>
      </c>
      <c r="R163" t="s">
        <v>4678</v>
      </c>
      <c r="S163" t="s">
        <v>4677</v>
      </c>
      <c r="T163" t="s">
        <v>4676</v>
      </c>
      <c r="U163" t="s">
        <v>4675</v>
      </c>
      <c r="V163" t="s">
        <v>4674</v>
      </c>
      <c r="W163" t="s">
        <v>4673</v>
      </c>
      <c r="X163" t="s">
        <v>4672</v>
      </c>
      <c r="Y163" t="s">
        <v>4671</v>
      </c>
      <c r="Z163" t="s">
        <v>4670</v>
      </c>
      <c r="AA163" t="s">
        <v>4669</v>
      </c>
      <c r="AB163" t="s">
        <v>4668</v>
      </c>
      <c r="AC163" t="s">
        <v>4667</v>
      </c>
      <c r="AD163" t="s">
        <v>4666</v>
      </c>
      <c r="AE163" t="s">
        <v>4665</v>
      </c>
      <c r="AF163" t="s">
        <v>4664</v>
      </c>
      <c r="AG163" t="s">
        <v>4663</v>
      </c>
      <c r="AH163" t="s">
        <v>4662</v>
      </c>
    </row>
    <row r="164" spans="1:34" hidden="1" x14ac:dyDescent="0.35">
      <c r="A164" s="225"/>
      <c r="B164" s="225"/>
      <c r="C164" s="152" t="s">
        <v>121</v>
      </c>
      <c r="D164" t="s">
        <v>1377</v>
      </c>
      <c r="E164" t="s">
        <v>1378</v>
      </c>
      <c r="F164" t="s">
        <v>1379</v>
      </c>
      <c r="G164" t="s">
        <v>1380</v>
      </c>
      <c r="H164" t="s">
        <v>1381</v>
      </c>
      <c r="I164" t="s">
        <v>1382</v>
      </c>
      <c r="J164" t="s">
        <v>3521</v>
      </c>
      <c r="K164" t="s">
        <v>4661</v>
      </c>
      <c r="L164" t="s">
        <v>4660</v>
      </c>
      <c r="M164" t="s">
        <v>4659</v>
      </c>
      <c r="N164" t="s">
        <v>4658</v>
      </c>
      <c r="O164" t="s">
        <v>4657</v>
      </c>
      <c r="P164" t="s">
        <v>4656</v>
      </c>
      <c r="Q164" t="s">
        <v>4655</v>
      </c>
      <c r="R164" t="s">
        <v>4654</v>
      </c>
      <c r="S164" t="s">
        <v>4653</v>
      </c>
      <c r="T164" t="s">
        <v>4652</v>
      </c>
      <c r="U164" t="s">
        <v>4651</v>
      </c>
      <c r="V164" t="s">
        <v>4650</v>
      </c>
      <c r="W164" t="s">
        <v>4649</v>
      </c>
      <c r="X164" t="s">
        <v>4648</v>
      </c>
      <c r="Y164" t="s">
        <v>4647</v>
      </c>
      <c r="Z164" t="s">
        <v>4646</v>
      </c>
      <c r="AA164" t="s">
        <v>4645</v>
      </c>
      <c r="AB164" t="s">
        <v>4644</v>
      </c>
      <c r="AC164" t="s">
        <v>4643</v>
      </c>
      <c r="AD164" t="s">
        <v>4642</v>
      </c>
      <c r="AE164" t="s">
        <v>4641</v>
      </c>
      <c r="AF164" t="s">
        <v>4640</v>
      </c>
      <c r="AG164" t="s">
        <v>4639</v>
      </c>
      <c r="AH164" t="s">
        <v>4638</v>
      </c>
    </row>
    <row r="165" spans="1:34" hidden="1" x14ac:dyDescent="0.35">
      <c r="A165" s="225"/>
      <c r="B165" s="225"/>
      <c r="C165" s="152" t="s">
        <v>898</v>
      </c>
      <c r="D165">
        <v>0</v>
      </c>
      <c r="E165">
        <v>0</v>
      </c>
      <c r="F165">
        <v>0</v>
      </c>
      <c r="G165">
        <v>0</v>
      </c>
      <c r="H165">
        <v>0</v>
      </c>
      <c r="I165">
        <v>0</v>
      </c>
      <c r="J165" t="s">
        <v>4637</v>
      </c>
      <c r="K165" t="s">
        <v>4636</v>
      </c>
      <c r="L165" t="s">
        <v>4635</v>
      </c>
      <c r="M165" t="s">
        <v>4634</v>
      </c>
      <c r="N165" t="s">
        <v>4633</v>
      </c>
      <c r="O165" t="s">
        <v>4632</v>
      </c>
      <c r="P165" t="s">
        <v>4631</v>
      </c>
      <c r="Q165" t="s">
        <v>4630</v>
      </c>
      <c r="R165" t="s">
        <v>4629</v>
      </c>
      <c r="S165" t="s">
        <v>4628</v>
      </c>
      <c r="T165" t="s">
        <v>4627</v>
      </c>
      <c r="U165" t="s">
        <v>4626</v>
      </c>
      <c r="V165" t="s">
        <v>4625</v>
      </c>
      <c r="W165" t="s">
        <v>4624</v>
      </c>
      <c r="X165" t="s">
        <v>4623</v>
      </c>
      <c r="Y165" t="s">
        <v>4622</v>
      </c>
      <c r="Z165" t="s">
        <v>4621</v>
      </c>
      <c r="AA165" t="s">
        <v>4620</v>
      </c>
      <c r="AB165" t="s">
        <v>4619</v>
      </c>
      <c r="AC165" t="s">
        <v>4618</v>
      </c>
      <c r="AD165" t="s">
        <v>4617</v>
      </c>
      <c r="AE165" t="s">
        <v>4616</v>
      </c>
      <c r="AF165" t="s">
        <v>4615</v>
      </c>
      <c r="AG165" t="s">
        <v>4614</v>
      </c>
      <c r="AH165">
        <v>0</v>
      </c>
    </row>
    <row r="166" spans="1:34" hidden="1" x14ac:dyDescent="0.35">
      <c r="A166" s="225"/>
      <c r="B166" s="225"/>
      <c r="C166" s="152" t="s">
        <v>15</v>
      </c>
      <c r="D166" t="s">
        <v>1408</v>
      </c>
      <c r="E166" t="s">
        <v>1408</v>
      </c>
      <c r="F166" t="s">
        <v>1409</v>
      </c>
      <c r="G166" t="s">
        <v>1408</v>
      </c>
      <c r="H166" t="s">
        <v>1410</v>
      </c>
      <c r="I166" t="s">
        <v>1411</v>
      </c>
      <c r="J166" t="s">
        <v>3472</v>
      </c>
      <c r="K166" t="s">
        <v>3471</v>
      </c>
      <c r="L166" t="s">
        <v>3470</v>
      </c>
      <c r="M166" t="s">
        <v>3469</v>
      </c>
      <c r="N166" t="s">
        <v>3468</v>
      </c>
      <c r="O166" t="s">
        <v>3467</v>
      </c>
      <c r="P166" t="s">
        <v>3466</v>
      </c>
      <c r="Q166" t="s">
        <v>3465</v>
      </c>
      <c r="R166" t="s">
        <v>3464</v>
      </c>
      <c r="S166" t="s">
        <v>3463</v>
      </c>
      <c r="T166" t="s">
        <v>3462</v>
      </c>
      <c r="U166" t="s">
        <v>3461</v>
      </c>
      <c r="V166" t="s">
        <v>3460</v>
      </c>
      <c r="W166" t="s">
        <v>3459</v>
      </c>
      <c r="X166" t="s">
        <v>3458</v>
      </c>
      <c r="Y166" t="s">
        <v>1426</v>
      </c>
      <c r="Z166" t="s">
        <v>3457</v>
      </c>
      <c r="AA166" t="s">
        <v>3456</v>
      </c>
      <c r="AB166" t="s">
        <v>3455</v>
      </c>
      <c r="AC166">
        <v>0</v>
      </c>
      <c r="AD166">
        <v>0</v>
      </c>
      <c r="AE166">
        <v>0</v>
      </c>
      <c r="AF166">
        <v>0</v>
      </c>
      <c r="AG166" t="s">
        <v>1431</v>
      </c>
      <c r="AH166" t="s">
        <v>1432</v>
      </c>
    </row>
    <row r="167" spans="1:34" hidden="1" x14ac:dyDescent="0.35">
      <c r="A167" s="225"/>
      <c r="B167" s="225" t="s">
        <v>79</v>
      </c>
      <c r="C167" s="152" t="s">
        <v>2187</v>
      </c>
      <c r="D167">
        <v>0</v>
      </c>
      <c r="E167">
        <v>0</v>
      </c>
      <c r="F167">
        <v>0</v>
      </c>
      <c r="G167">
        <v>0</v>
      </c>
      <c r="H167">
        <v>0</v>
      </c>
      <c r="I167">
        <v>0</v>
      </c>
      <c r="J167" t="s">
        <v>3454</v>
      </c>
      <c r="K167" t="s">
        <v>4613</v>
      </c>
      <c r="L167" t="s">
        <v>4612</v>
      </c>
      <c r="M167" t="s">
        <v>4611</v>
      </c>
      <c r="N167" t="s">
        <v>4610</v>
      </c>
      <c r="O167" t="s">
        <v>4609</v>
      </c>
      <c r="P167" t="s">
        <v>4608</v>
      </c>
      <c r="Q167" t="s">
        <v>4607</v>
      </c>
      <c r="R167" t="s">
        <v>4606</v>
      </c>
      <c r="S167" t="s">
        <v>4605</v>
      </c>
      <c r="T167" t="s">
        <v>4604</v>
      </c>
      <c r="U167" t="s">
        <v>4603</v>
      </c>
      <c r="V167" t="s">
        <v>4602</v>
      </c>
      <c r="W167" t="s">
        <v>4601</v>
      </c>
      <c r="X167" t="s">
        <v>4600</v>
      </c>
      <c r="Y167" t="s">
        <v>4599</v>
      </c>
      <c r="Z167" t="s">
        <v>4598</v>
      </c>
      <c r="AA167" t="s">
        <v>4597</v>
      </c>
      <c r="AB167" t="s">
        <v>4596</v>
      </c>
      <c r="AC167" t="s">
        <v>4595</v>
      </c>
      <c r="AD167" t="s">
        <v>4594</v>
      </c>
      <c r="AE167" t="s">
        <v>4593</v>
      </c>
      <c r="AF167" t="s">
        <v>4592</v>
      </c>
      <c r="AG167" t="s">
        <v>4591</v>
      </c>
      <c r="AH167" t="s">
        <v>4590</v>
      </c>
    </row>
    <row r="168" spans="1:34" hidden="1" x14ac:dyDescent="0.35">
      <c r="A168" s="225"/>
      <c r="B168" s="225"/>
      <c r="C168" s="152" t="s">
        <v>157</v>
      </c>
      <c r="D168" t="s">
        <v>1433</v>
      </c>
      <c r="E168" t="s">
        <v>1434</v>
      </c>
      <c r="F168" t="s">
        <v>1435</v>
      </c>
      <c r="G168" t="s">
        <v>1436</v>
      </c>
      <c r="H168" t="s">
        <v>1437</v>
      </c>
      <c r="I168" t="s">
        <v>1438</v>
      </c>
      <c r="J168" t="s">
        <v>1439</v>
      </c>
      <c r="K168" t="s">
        <v>1440</v>
      </c>
      <c r="L168" t="s">
        <v>3429</v>
      </c>
      <c r="M168" t="s">
        <v>3428</v>
      </c>
      <c r="N168" t="s">
        <v>3427</v>
      </c>
      <c r="O168" t="s">
        <v>3426</v>
      </c>
      <c r="P168" t="s">
        <v>3425</v>
      </c>
      <c r="Q168" t="s">
        <v>3424</v>
      </c>
      <c r="R168" t="s">
        <v>3423</v>
      </c>
      <c r="S168" t="s">
        <v>3422</v>
      </c>
      <c r="T168" t="s">
        <v>3421</v>
      </c>
      <c r="U168" t="s">
        <v>3420</v>
      </c>
      <c r="V168" t="s">
        <v>3419</v>
      </c>
      <c r="W168" t="s">
        <v>3418</v>
      </c>
      <c r="X168" t="s">
        <v>3417</v>
      </c>
      <c r="Y168" t="s">
        <v>3416</v>
      </c>
      <c r="Z168" t="s">
        <v>3415</v>
      </c>
      <c r="AA168" t="s">
        <v>3414</v>
      </c>
      <c r="AB168" t="s">
        <v>3413</v>
      </c>
      <c r="AC168" t="s">
        <v>3412</v>
      </c>
      <c r="AD168" t="s">
        <v>3411</v>
      </c>
      <c r="AE168" t="s">
        <v>3410</v>
      </c>
      <c r="AF168" t="s">
        <v>3409</v>
      </c>
      <c r="AG168" t="s">
        <v>3408</v>
      </c>
      <c r="AH168" t="s">
        <v>3407</v>
      </c>
    </row>
    <row r="169" spans="1:34" hidden="1" x14ac:dyDescent="0.35">
      <c r="A169" s="225"/>
      <c r="B169" s="225"/>
      <c r="C169" s="152" t="s">
        <v>1183</v>
      </c>
      <c r="D169" t="s">
        <v>1464</v>
      </c>
      <c r="E169" t="s">
        <v>1465</v>
      </c>
      <c r="F169" t="s">
        <v>1466</v>
      </c>
      <c r="G169" t="s">
        <v>1467</v>
      </c>
      <c r="H169" t="s">
        <v>1468</v>
      </c>
      <c r="I169" t="s">
        <v>1469</v>
      </c>
      <c r="J169" t="s">
        <v>4589</v>
      </c>
      <c r="K169" t="s">
        <v>4588</v>
      </c>
      <c r="L169" t="s">
        <v>4587</v>
      </c>
      <c r="M169" t="s">
        <v>4586</v>
      </c>
      <c r="N169" t="s">
        <v>4585</v>
      </c>
      <c r="O169" t="s">
        <v>4584</v>
      </c>
      <c r="P169" t="s">
        <v>4583</v>
      </c>
      <c r="Q169" t="s">
        <v>4582</v>
      </c>
      <c r="R169" t="s">
        <v>4581</v>
      </c>
      <c r="S169" t="s">
        <v>4580</v>
      </c>
      <c r="T169" t="s">
        <v>4579</v>
      </c>
      <c r="U169" t="s">
        <v>4578</v>
      </c>
      <c r="V169" t="s">
        <v>4577</v>
      </c>
      <c r="W169" t="s">
        <v>4576</v>
      </c>
      <c r="X169" t="s">
        <v>4575</v>
      </c>
      <c r="Y169" t="s">
        <v>4574</v>
      </c>
      <c r="Z169" t="s">
        <v>4573</v>
      </c>
      <c r="AA169" t="s">
        <v>4572</v>
      </c>
      <c r="AB169" t="s">
        <v>4571</v>
      </c>
      <c r="AC169" t="s">
        <v>4570</v>
      </c>
      <c r="AD169" t="s">
        <v>4569</v>
      </c>
      <c r="AE169" t="s">
        <v>4568</v>
      </c>
      <c r="AF169" t="s">
        <v>4567</v>
      </c>
      <c r="AG169" t="s">
        <v>4566</v>
      </c>
      <c r="AH169" t="s">
        <v>4565</v>
      </c>
    </row>
    <row r="170" spans="1:34" hidden="1" x14ac:dyDescent="0.35">
      <c r="A170" s="225"/>
      <c r="B170" s="225"/>
      <c r="C170" s="152" t="s">
        <v>1215</v>
      </c>
      <c r="D170" t="s">
        <v>1495</v>
      </c>
      <c r="E170" t="s">
        <v>1496</v>
      </c>
      <c r="F170" t="s">
        <v>1497</v>
      </c>
      <c r="G170" t="s">
        <v>1498</v>
      </c>
      <c r="H170" t="s">
        <v>1499</v>
      </c>
      <c r="I170" t="s">
        <v>1500</v>
      </c>
      <c r="J170" t="s">
        <v>1501</v>
      </c>
      <c r="K170" t="s">
        <v>1502</v>
      </c>
      <c r="L170" t="s">
        <v>3381</v>
      </c>
      <c r="M170" t="s">
        <v>3380</v>
      </c>
      <c r="N170" t="s">
        <v>3379</v>
      </c>
      <c r="O170" t="s">
        <v>3378</v>
      </c>
      <c r="P170" t="s">
        <v>3377</v>
      </c>
      <c r="Q170" t="s">
        <v>3376</v>
      </c>
      <c r="R170" t="s">
        <v>3375</v>
      </c>
      <c r="S170" t="s">
        <v>3374</v>
      </c>
      <c r="T170" t="s">
        <v>3373</v>
      </c>
      <c r="U170" t="s">
        <v>3372</v>
      </c>
      <c r="V170" t="s">
        <v>3371</v>
      </c>
      <c r="W170" t="s">
        <v>3370</v>
      </c>
      <c r="X170" t="s">
        <v>3369</v>
      </c>
      <c r="Y170" t="s">
        <v>3368</v>
      </c>
      <c r="Z170" t="s">
        <v>3367</v>
      </c>
      <c r="AA170" t="s">
        <v>3366</v>
      </c>
      <c r="AB170" t="s">
        <v>3365</v>
      </c>
      <c r="AC170" t="s">
        <v>3364</v>
      </c>
      <c r="AD170" t="s">
        <v>3363</v>
      </c>
      <c r="AE170" t="s">
        <v>3362</v>
      </c>
      <c r="AF170" t="s">
        <v>3361</v>
      </c>
      <c r="AG170" t="s">
        <v>3360</v>
      </c>
      <c r="AH170" t="s">
        <v>3359</v>
      </c>
    </row>
    <row r="171" spans="1:34" hidden="1" x14ac:dyDescent="0.35">
      <c r="A171" s="225"/>
      <c r="B171" s="225"/>
      <c r="C171" s="152" t="s">
        <v>13</v>
      </c>
      <c r="D171" t="s">
        <v>1526</v>
      </c>
      <c r="E171" t="s">
        <v>1527</v>
      </c>
      <c r="F171" t="s">
        <v>1528</v>
      </c>
      <c r="G171" t="s">
        <v>1529</v>
      </c>
      <c r="H171" t="s">
        <v>1530</v>
      </c>
      <c r="I171" t="s">
        <v>1531</v>
      </c>
      <c r="J171" t="s">
        <v>1532</v>
      </c>
      <c r="K171" t="s">
        <v>1533</v>
      </c>
      <c r="L171" t="s">
        <v>4564</v>
      </c>
      <c r="M171" t="s">
        <v>4563</v>
      </c>
      <c r="N171" t="s">
        <v>4562</v>
      </c>
      <c r="O171" t="s">
        <v>4561</v>
      </c>
      <c r="P171" t="s">
        <v>4560</v>
      </c>
      <c r="Q171" t="s">
        <v>4559</v>
      </c>
      <c r="R171" t="s">
        <v>4558</v>
      </c>
      <c r="S171" t="s">
        <v>4557</v>
      </c>
      <c r="T171" t="s">
        <v>4556</v>
      </c>
      <c r="U171" t="s">
        <v>4555</v>
      </c>
      <c r="V171" t="s">
        <v>4554</v>
      </c>
      <c r="W171" t="s">
        <v>4553</v>
      </c>
      <c r="X171" t="s">
        <v>4552</v>
      </c>
      <c r="Y171" t="s">
        <v>4551</v>
      </c>
      <c r="Z171" t="s">
        <v>4550</v>
      </c>
      <c r="AA171" t="s">
        <v>4549</v>
      </c>
      <c r="AB171" t="s">
        <v>4548</v>
      </c>
      <c r="AC171" t="s">
        <v>4547</v>
      </c>
      <c r="AD171" t="s">
        <v>4546</v>
      </c>
      <c r="AE171" t="s">
        <v>4545</v>
      </c>
      <c r="AF171" t="s">
        <v>4544</v>
      </c>
      <c r="AG171" t="s">
        <v>4543</v>
      </c>
      <c r="AH171" t="s">
        <v>4542</v>
      </c>
    </row>
    <row r="172" spans="1:34" hidden="1" x14ac:dyDescent="0.35">
      <c r="A172" s="225"/>
      <c r="B172" s="225"/>
      <c r="C172" s="152" t="s">
        <v>256</v>
      </c>
      <c r="D172">
        <v>0</v>
      </c>
      <c r="E172">
        <v>0</v>
      </c>
      <c r="F172">
        <v>0</v>
      </c>
      <c r="G172">
        <v>0</v>
      </c>
      <c r="H172">
        <v>0</v>
      </c>
      <c r="I172">
        <v>0</v>
      </c>
      <c r="J172">
        <v>0</v>
      </c>
      <c r="K172" t="s">
        <v>4541</v>
      </c>
      <c r="L172" t="s">
        <v>4540</v>
      </c>
      <c r="M172" t="s">
        <v>4539</v>
      </c>
      <c r="N172" t="s">
        <v>4538</v>
      </c>
      <c r="O172" t="s">
        <v>4537</v>
      </c>
      <c r="P172" t="s">
        <v>4536</v>
      </c>
      <c r="Q172" t="s">
        <v>4535</v>
      </c>
      <c r="R172" t="s">
        <v>4534</v>
      </c>
      <c r="S172" t="s">
        <v>4533</v>
      </c>
      <c r="T172" t="s">
        <v>4532</v>
      </c>
      <c r="U172" t="s">
        <v>4531</v>
      </c>
      <c r="V172" t="s">
        <v>4530</v>
      </c>
      <c r="W172" t="s">
        <v>4529</v>
      </c>
      <c r="X172" t="s">
        <v>4528</v>
      </c>
      <c r="Y172" t="s">
        <v>4527</v>
      </c>
      <c r="Z172" t="s">
        <v>4526</v>
      </c>
      <c r="AA172" t="s">
        <v>4525</v>
      </c>
      <c r="AB172" t="s">
        <v>4524</v>
      </c>
      <c r="AC172" t="s">
        <v>4523</v>
      </c>
      <c r="AD172" t="s">
        <v>4522</v>
      </c>
      <c r="AE172" t="s">
        <v>4521</v>
      </c>
      <c r="AF172" t="s">
        <v>4520</v>
      </c>
      <c r="AG172" t="s">
        <v>4519</v>
      </c>
      <c r="AH172" t="s">
        <v>4518</v>
      </c>
    </row>
    <row r="173" spans="1:34" hidden="1" x14ac:dyDescent="0.35">
      <c r="A173" s="225"/>
      <c r="B173" s="225"/>
      <c r="C173" s="152" t="s">
        <v>19</v>
      </c>
      <c r="D173" t="s">
        <v>1557</v>
      </c>
      <c r="E173" t="s">
        <v>1558</v>
      </c>
      <c r="F173" t="s">
        <v>1559</v>
      </c>
      <c r="G173" t="s">
        <v>1560</v>
      </c>
      <c r="H173" t="s">
        <v>1561</v>
      </c>
      <c r="I173" t="s">
        <v>1562</v>
      </c>
      <c r="J173" t="s">
        <v>1563</v>
      </c>
      <c r="K173" t="s">
        <v>1564</v>
      </c>
      <c r="L173" t="s">
        <v>3319</v>
      </c>
      <c r="M173" t="s">
        <v>3318</v>
      </c>
      <c r="N173" t="s">
        <v>3317</v>
      </c>
      <c r="O173" t="s">
        <v>3316</v>
      </c>
      <c r="P173" t="s">
        <v>3315</v>
      </c>
      <c r="Q173" t="s">
        <v>3314</v>
      </c>
      <c r="R173" t="s">
        <v>3313</v>
      </c>
      <c r="S173" t="s">
        <v>3312</v>
      </c>
      <c r="T173" t="s">
        <v>3311</v>
      </c>
      <c r="U173" t="s">
        <v>3310</v>
      </c>
      <c r="V173" t="s">
        <v>3309</v>
      </c>
      <c r="W173" t="s">
        <v>3308</v>
      </c>
      <c r="X173" t="s">
        <v>3307</v>
      </c>
      <c r="Y173" t="s">
        <v>3306</v>
      </c>
      <c r="Z173" t="s">
        <v>3305</v>
      </c>
      <c r="AA173" t="s">
        <v>3304</v>
      </c>
      <c r="AB173" t="s">
        <v>3303</v>
      </c>
      <c r="AC173" t="s">
        <v>3302</v>
      </c>
      <c r="AD173" t="s">
        <v>3301</v>
      </c>
      <c r="AE173" t="s">
        <v>3300</v>
      </c>
      <c r="AF173" t="s">
        <v>3299</v>
      </c>
      <c r="AG173" t="s">
        <v>3298</v>
      </c>
      <c r="AH173" t="s">
        <v>3297</v>
      </c>
    </row>
    <row r="174" spans="1:34" hidden="1" x14ac:dyDescent="0.35">
      <c r="A174" s="225"/>
      <c r="B174" s="225"/>
      <c r="C174" s="152" t="s">
        <v>121</v>
      </c>
      <c r="D174" t="s">
        <v>1588</v>
      </c>
      <c r="E174" t="s">
        <v>1589</v>
      </c>
      <c r="F174" t="s">
        <v>1590</v>
      </c>
      <c r="G174" t="s">
        <v>1591</v>
      </c>
      <c r="H174" t="s">
        <v>1592</v>
      </c>
      <c r="I174" t="s">
        <v>1593</v>
      </c>
      <c r="J174" t="s">
        <v>3296</v>
      </c>
      <c r="K174" t="s">
        <v>4517</v>
      </c>
      <c r="L174" t="s">
        <v>4516</v>
      </c>
      <c r="M174" t="s">
        <v>4515</v>
      </c>
      <c r="N174" t="s">
        <v>4514</v>
      </c>
      <c r="O174" t="s">
        <v>4513</v>
      </c>
      <c r="P174" t="s">
        <v>4512</v>
      </c>
      <c r="Q174" t="s">
        <v>4511</v>
      </c>
      <c r="R174" t="s">
        <v>4510</v>
      </c>
      <c r="S174" t="s">
        <v>4509</v>
      </c>
      <c r="T174" t="s">
        <v>4508</v>
      </c>
      <c r="U174" t="s">
        <v>4507</v>
      </c>
      <c r="V174" t="s">
        <v>4506</v>
      </c>
      <c r="W174" t="s">
        <v>4505</v>
      </c>
      <c r="X174" t="s">
        <v>4504</v>
      </c>
      <c r="Y174" t="s">
        <v>4503</v>
      </c>
      <c r="Z174" t="s">
        <v>4502</v>
      </c>
      <c r="AA174" t="s">
        <v>4501</v>
      </c>
      <c r="AB174" t="s">
        <v>4500</v>
      </c>
      <c r="AC174" t="s">
        <v>4499</v>
      </c>
      <c r="AD174" t="s">
        <v>4498</v>
      </c>
      <c r="AE174" t="s">
        <v>4497</v>
      </c>
      <c r="AF174" t="s">
        <v>4496</v>
      </c>
      <c r="AG174" t="s">
        <v>4495</v>
      </c>
      <c r="AH174" t="s">
        <v>4494</v>
      </c>
    </row>
    <row r="175" spans="1:34" hidden="1" x14ac:dyDescent="0.35">
      <c r="A175" s="225"/>
      <c r="B175" s="225"/>
      <c r="C175" s="152" t="s">
        <v>898</v>
      </c>
      <c r="D175">
        <v>0</v>
      </c>
      <c r="E175">
        <v>0</v>
      </c>
      <c r="F175">
        <v>0</v>
      </c>
      <c r="G175">
        <v>0</v>
      </c>
      <c r="H175">
        <v>0</v>
      </c>
      <c r="I175">
        <v>0</v>
      </c>
      <c r="J175" t="s">
        <v>4493</v>
      </c>
      <c r="K175" t="s">
        <v>4492</v>
      </c>
      <c r="L175" t="s">
        <v>4491</v>
      </c>
      <c r="M175" t="s">
        <v>4490</v>
      </c>
      <c r="N175" t="s">
        <v>4489</v>
      </c>
      <c r="O175" t="s">
        <v>4488</v>
      </c>
      <c r="P175" t="s">
        <v>4487</v>
      </c>
      <c r="Q175" t="s">
        <v>4486</v>
      </c>
      <c r="R175" t="s">
        <v>4485</v>
      </c>
      <c r="S175" t="s">
        <v>4484</v>
      </c>
      <c r="T175" t="s">
        <v>4483</v>
      </c>
      <c r="U175" t="s">
        <v>4482</v>
      </c>
      <c r="V175" t="s">
        <v>4481</v>
      </c>
      <c r="W175" t="s">
        <v>4480</v>
      </c>
      <c r="X175" t="s">
        <v>4479</v>
      </c>
      <c r="Y175" t="s">
        <v>4478</v>
      </c>
      <c r="Z175" t="s">
        <v>4477</v>
      </c>
      <c r="AA175" t="s">
        <v>4476</v>
      </c>
      <c r="AB175" t="s">
        <v>4475</v>
      </c>
      <c r="AC175" t="s">
        <v>4474</v>
      </c>
      <c r="AD175" t="s">
        <v>4473</v>
      </c>
      <c r="AE175" t="s">
        <v>4472</v>
      </c>
      <c r="AF175" t="s">
        <v>4471</v>
      </c>
      <c r="AG175" t="s">
        <v>4470</v>
      </c>
      <c r="AH175" t="s">
        <v>4469</v>
      </c>
    </row>
    <row r="176" spans="1:34" hidden="1" x14ac:dyDescent="0.35">
      <c r="A176" s="225"/>
      <c r="B176" s="225"/>
      <c r="C176" s="152" t="s">
        <v>15</v>
      </c>
      <c r="D176" t="s">
        <v>1619</v>
      </c>
      <c r="E176" t="s">
        <v>1620</v>
      </c>
      <c r="F176" t="s">
        <v>1621</v>
      </c>
      <c r="G176" t="s">
        <v>1620</v>
      </c>
      <c r="H176" t="s">
        <v>1620</v>
      </c>
      <c r="I176" t="s">
        <v>1622</v>
      </c>
      <c r="J176" t="s">
        <v>1623</v>
      </c>
      <c r="K176" t="s">
        <v>1624</v>
      </c>
      <c r="L176" t="s">
        <v>3246</v>
      </c>
      <c r="M176" t="s">
        <v>3245</v>
      </c>
      <c r="N176" t="s">
        <v>3244</v>
      </c>
      <c r="O176" t="s">
        <v>3243</v>
      </c>
      <c r="P176" t="s">
        <v>3242</v>
      </c>
      <c r="Q176" t="s">
        <v>3241</v>
      </c>
      <c r="R176" t="s">
        <v>3240</v>
      </c>
      <c r="S176" t="s">
        <v>3239</v>
      </c>
      <c r="T176" t="s">
        <v>3238</v>
      </c>
      <c r="U176" t="s">
        <v>3237</v>
      </c>
      <c r="V176" t="s">
        <v>3236</v>
      </c>
      <c r="W176" t="s">
        <v>3235</v>
      </c>
      <c r="X176" t="s">
        <v>3234</v>
      </c>
      <c r="Y176" t="s">
        <v>3233</v>
      </c>
      <c r="Z176" t="s">
        <v>3232</v>
      </c>
      <c r="AA176" t="s">
        <v>3231</v>
      </c>
      <c r="AB176" t="s">
        <v>3230</v>
      </c>
      <c r="AC176" t="s">
        <v>3229</v>
      </c>
      <c r="AD176" t="s">
        <v>3228</v>
      </c>
      <c r="AE176" t="s">
        <v>3227</v>
      </c>
      <c r="AF176" t="s">
        <v>3226</v>
      </c>
      <c r="AG176" t="s">
        <v>3225</v>
      </c>
      <c r="AH176">
        <v>0</v>
      </c>
    </row>
    <row r="177" spans="1:34" hidden="1" x14ac:dyDescent="0.35">
      <c r="A177" s="225"/>
      <c r="B177" s="225" t="s">
        <v>1648</v>
      </c>
      <c r="C177" s="152" t="s">
        <v>2187</v>
      </c>
      <c r="D177">
        <v>0</v>
      </c>
      <c r="E177">
        <v>0</v>
      </c>
      <c r="F177">
        <v>0</v>
      </c>
      <c r="G177">
        <v>0</v>
      </c>
      <c r="H177">
        <v>0</v>
      </c>
      <c r="I177">
        <v>0</v>
      </c>
      <c r="J177" t="s">
        <v>3224</v>
      </c>
      <c r="K177" t="s">
        <v>3223</v>
      </c>
      <c r="L177" t="s">
        <v>4468</v>
      </c>
      <c r="M177" t="s">
        <v>4467</v>
      </c>
      <c r="N177" t="s">
        <v>4466</v>
      </c>
      <c r="O177" t="s">
        <v>4465</v>
      </c>
      <c r="P177" t="s">
        <v>4464</v>
      </c>
      <c r="Q177" t="s">
        <v>4463</v>
      </c>
      <c r="R177" t="s">
        <v>4462</v>
      </c>
      <c r="S177" t="s">
        <v>4461</v>
      </c>
      <c r="T177" t="s">
        <v>4460</v>
      </c>
      <c r="U177" t="s">
        <v>4459</v>
      </c>
      <c r="V177" t="s">
        <v>4458</v>
      </c>
      <c r="W177" t="s">
        <v>4457</v>
      </c>
      <c r="X177" t="s">
        <v>4456</v>
      </c>
      <c r="Y177" t="s">
        <v>4455</v>
      </c>
      <c r="Z177" t="s">
        <v>4454</v>
      </c>
      <c r="AA177" t="s">
        <v>4453</v>
      </c>
      <c r="AB177" t="s">
        <v>4452</v>
      </c>
      <c r="AC177" t="s">
        <v>4451</v>
      </c>
      <c r="AD177" t="s">
        <v>4450</v>
      </c>
      <c r="AE177" t="s">
        <v>4449</v>
      </c>
      <c r="AF177" t="s">
        <v>4448</v>
      </c>
      <c r="AG177" t="s">
        <v>4447</v>
      </c>
      <c r="AH177">
        <v>0</v>
      </c>
    </row>
    <row r="178" spans="1:34" hidden="1" x14ac:dyDescent="0.35">
      <c r="A178" s="225"/>
      <c r="B178" s="225"/>
      <c r="C178" s="152" t="s">
        <v>1183</v>
      </c>
      <c r="D178" t="s">
        <v>1649</v>
      </c>
      <c r="E178" t="s">
        <v>1650</v>
      </c>
      <c r="F178" t="s">
        <v>1651</v>
      </c>
      <c r="G178" t="s">
        <v>1651</v>
      </c>
      <c r="H178" t="s">
        <v>1651</v>
      </c>
      <c r="I178" t="s">
        <v>1652</v>
      </c>
      <c r="J178" t="s">
        <v>4446</v>
      </c>
      <c r="K178" t="s">
        <v>4445</v>
      </c>
      <c r="L178" t="s">
        <v>4444</v>
      </c>
      <c r="M178" t="s">
        <v>4443</v>
      </c>
      <c r="N178" t="s">
        <v>4442</v>
      </c>
      <c r="O178" t="s">
        <v>4441</v>
      </c>
      <c r="P178" t="s">
        <v>4440</v>
      </c>
      <c r="Q178" t="s">
        <v>4439</v>
      </c>
      <c r="R178" t="s">
        <v>4438</v>
      </c>
      <c r="S178" t="s">
        <v>4437</v>
      </c>
      <c r="T178" t="s">
        <v>4436</v>
      </c>
      <c r="U178" t="s">
        <v>4435</v>
      </c>
      <c r="V178" t="s">
        <v>4434</v>
      </c>
      <c r="W178" t="s">
        <v>4433</v>
      </c>
      <c r="X178" t="s">
        <v>4432</v>
      </c>
      <c r="Y178" t="s">
        <v>4431</v>
      </c>
      <c r="Z178" t="s">
        <v>4430</v>
      </c>
      <c r="AA178" t="s">
        <v>4429</v>
      </c>
      <c r="AB178" t="s">
        <v>4428</v>
      </c>
      <c r="AC178" t="s">
        <v>4427</v>
      </c>
      <c r="AD178" t="s">
        <v>4426</v>
      </c>
      <c r="AE178" t="s">
        <v>4425</v>
      </c>
      <c r="AF178" t="s">
        <v>4424</v>
      </c>
      <c r="AG178" t="s">
        <v>4423</v>
      </c>
      <c r="AH178">
        <v>0</v>
      </c>
    </row>
    <row r="179" spans="1:34" hidden="1" x14ac:dyDescent="0.35">
      <c r="A179" s="225"/>
      <c r="B179" s="225"/>
      <c r="C179" s="152" t="s">
        <v>13</v>
      </c>
      <c r="D179" t="s">
        <v>1678</v>
      </c>
      <c r="E179" t="s">
        <v>1679</v>
      </c>
      <c r="F179" t="s">
        <v>1680</v>
      </c>
      <c r="G179" t="s">
        <v>1681</v>
      </c>
      <c r="H179" t="s">
        <v>1682</v>
      </c>
      <c r="I179" t="s">
        <v>1683</v>
      </c>
      <c r="J179" t="s">
        <v>3174</v>
      </c>
      <c r="K179" t="s">
        <v>3173</v>
      </c>
      <c r="L179" t="s">
        <v>3172</v>
      </c>
      <c r="M179" t="s">
        <v>3171</v>
      </c>
      <c r="N179" t="s">
        <v>3170</v>
      </c>
      <c r="O179" t="s">
        <v>4422</v>
      </c>
      <c r="P179" t="s">
        <v>4421</v>
      </c>
      <c r="Q179" t="s">
        <v>4420</v>
      </c>
      <c r="R179" t="s">
        <v>4419</v>
      </c>
      <c r="S179" t="s">
        <v>4418</v>
      </c>
      <c r="T179" t="s">
        <v>4417</v>
      </c>
      <c r="U179" t="s">
        <v>4416</v>
      </c>
      <c r="V179" t="s">
        <v>4415</v>
      </c>
      <c r="W179" t="s">
        <v>4414</v>
      </c>
      <c r="X179" t="s">
        <v>4413</v>
      </c>
      <c r="Y179" t="s">
        <v>4412</v>
      </c>
      <c r="Z179" t="s">
        <v>4411</v>
      </c>
      <c r="AA179" t="s">
        <v>4410</v>
      </c>
      <c r="AB179" t="s">
        <v>4409</v>
      </c>
      <c r="AC179" t="s">
        <v>4408</v>
      </c>
      <c r="AD179" t="s">
        <v>4407</v>
      </c>
      <c r="AE179" t="s">
        <v>4406</v>
      </c>
      <c r="AF179" t="s">
        <v>4405</v>
      </c>
      <c r="AG179" t="s">
        <v>4404</v>
      </c>
      <c r="AH179">
        <v>0</v>
      </c>
    </row>
    <row r="180" spans="1:34" hidden="1" x14ac:dyDescent="0.35">
      <c r="A180" s="225"/>
      <c r="B180" s="225"/>
      <c r="C180" s="152" t="s">
        <v>256</v>
      </c>
      <c r="D180">
        <v>0</v>
      </c>
      <c r="E180">
        <v>0</v>
      </c>
      <c r="F180">
        <v>0</v>
      </c>
      <c r="G180">
        <v>0</v>
      </c>
      <c r="H180">
        <v>0</v>
      </c>
      <c r="I180">
        <v>0</v>
      </c>
      <c r="J180">
        <v>0</v>
      </c>
      <c r="K180" t="s">
        <v>4403</v>
      </c>
      <c r="L180" t="s">
        <v>4402</v>
      </c>
      <c r="M180" t="s">
        <v>4401</v>
      </c>
      <c r="N180" t="s">
        <v>4400</v>
      </c>
      <c r="O180" t="s">
        <v>4399</v>
      </c>
      <c r="P180" t="s">
        <v>4398</v>
      </c>
      <c r="Q180" t="s">
        <v>4397</v>
      </c>
      <c r="R180" t="s">
        <v>4396</v>
      </c>
      <c r="S180" t="s">
        <v>4395</v>
      </c>
      <c r="T180" t="s">
        <v>4394</v>
      </c>
      <c r="U180" t="s">
        <v>4393</v>
      </c>
      <c r="V180" t="s">
        <v>4392</v>
      </c>
      <c r="W180" t="s">
        <v>4391</v>
      </c>
      <c r="X180" t="s">
        <v>4390</v>
      </c>
      <c r="Y180" t="s">
        <v>4389</v>
      </c>
      <c r="Z180" t="s">
        <v>4388</v>
      </c>
      <c r="AA180" t="s">
        <v>4387</v>
      </c>
      <c r="AB180" t="s">
        <v>4386</v>
      </c>
      <c r="AC180" t="s">
        <v>4385</v>
      </c>
      <c r="AD180" t="s">
        <v>4384</v>
      </c>
      <c r="AE180" t="s">
        <v>4383</v>
      </c>
      <c r="AF180" t="s">
        <v>4382</v>
      </c>
      <c r="AG180" t="s">
        <v>4381</v>
      </c>
      <c r="AH180">
        <v>0</v>
      </c>
    </row>
    <row r="181" spans="1:34" hidden="1" x14ac:dyDescent="0.35">
      <c r="A181" s="225"/>
      <c r="B181" s="225"/>
      <c r="C181" s="152" t="s">
        <v>121</v>
      </c>
      <c r="D181" t="s">
        <v>1709</v>
      </c>
      <c r="E181" t="s">
        <v>1710</v>
      </c>
      <c r="F181" t="s">
        <v>1711</v>
      </c>
      <c r="G181" t="s">
        <v>1712</v>
      </c>
      <c r="H181" t="s">
        <v>1713</v>
      </c>
      <c r="I181" t="s">
        <v>1714</v>
      </c>
      <c r="J181" t="s">
        <v>3133</v>
      </c>
      <c r="K181" t="s">
        <v>4380</v>
      </c>
      <c r="L181" t="s">
        <v>4379</v>
      </c>
      <c r="M181" t="s">
        <v>4378</v>
      </c>
      <c r="N181" t="s">
        <v>4377</v>
      </c>
      <c r="O181" t="s">
        <v>4376</v>
      </c>
      <c r="P181" t="s">
        <v>4375</v>
      </c>
      <c r="Q181" t="s">
        <v>4374</v>
      </c>
      <c r="R181" t="s">
        <v>4373</v>
      </c>
      <c r="S181" t="s">
        <v>4372</v>
      </c>
      <c r="T181" t="s">
        <v>4371</v>
      </c>
      <c r="U181" t="s">
        <v>4370</v>
      </c>
      <c r="V181" t="s">
        <v>4369</v>
      </c>
      <c r="W181" t="s">
        <v>4368</v>
      </c>
      <c r="X181" t="s">
        <v>4367</v>
      </c>
      <c r="Y181" t="s">
        <v>4366</v>
      </c>
      <c r="Z181" t="s">
        <v>4365</v>
      </c>
      <c r="AA181" t="s">
        <v>4364</v>
      </c>
      <c r="AB181" t="s">
        <v>4363</v>
      </c>
      <c r="AC181" t="s">
        <v>4362</v>
      </c>
      <c r="AD181" t="s">
        <v>4361</v>
      </c>
      <c r="AE181" t="s">
        <v>4360</v>
      </c>
      <c r="AF181" t="s">
        <v>4359</v>
      </c>
      <c r="AG181" t="s">
        <v>4358</v>
      </c>
      <c r="AH181">
        <v>0</v>
      </c>
    </row>
    <row r="182" spans="1:34" hidden="1" x14ac:dyDescent="0.35">
      <c r="A182" s="225"/>
      <c r="B182" s="225"/>
      <c r="C182" s="152" t="s">
        <v>898</v>
      </c>
      <c r="D182">
        <v>0</v>
      </c>
      <c r="E182">
        <v>0</v>
      </c>
      <c r="F182">
        <v>0</v>
      </c>
      <c r="G182">
        <v>0</v>
      </c>
      <c r="H182">
        <v>0</v>
      </c>
      <c r="I182">
        <v>0</v>
      </c>
      <c r="J182" t="s">
        <v>4357</v>
      </c>
      <c r="K182" t="s">
        <v>4356</v>
      </c>
      <c r="L182" t="s">
        <v>4355</v>
      </c>
      <c r="M182" t="s">
        <v>4354</v>
      </c>
      <c r="N182" t="s">
        <v>4353</v>
      </c>
      <c r="O182" t="s">
        <v>4352</v>
      </c>
      <c r="P182" t="s">
        <v>4351</v>
      </c>
      <c r="Q182" t="s">
        <v>4350</v>
      </c>
      <c r="R182" t="s">
        <v>4349</v>
      </c>
      <c r="S182" t="s">
        <v>4348</v>
      </c>
      <c r="T182" t="s">
        <v>4347</v>
      </c>
      <c r="U182" t="s">
        <v>4346</v>
      </c>
      <c r="V182" t="s">
        <v>4345</v>
      </c>
      <c r="W182" t="s">
        <v>4344</v>
      </c>
      <c r="X182" t="s">
        <v>4343</v>
      </c>
      <c r="Y182" t="s">
        <v>4342</v>
      </c>
      <c r="Z182" t="s">
        <v>4341</v>
      </c>
      <c r="AA182" t="s">
        <v>4340</v>
      </c>
      <c r="AB182" t="s">
        <v>4339</v>
      </c>
      <c r="AC182" t="s">
        <v>4338</v>
      </c>
      <c r="AD182" t="s">
        <v>4337</v>
      </c>
      <c r="AE182" t="s">
        <v>4336</v>
      </c>
      <c r="AF182" t="s">
        <v>4335</v>
      </c>
      <c r="AG182" t="s">
        <v>4334</v>
      </c>
      <c r="AH182">
        <v>0</v>
      </c>
    </row>
    <row r="183" spans="1:34" hidden="1" x14ac:dyDescent="0.35">
      <c r="A183" s="225"/>
      <c r="B183" s="225"/>
      <c r="C183" s="152" t="s">
        <v>15</v>
      </c>
      <c r="D183" t="s">
        <v>1740</v>
      </c>
      <c r="E183" t="s">
        <v>1741</v>
      </c>
      <c r="F183" t="s">
        <v>1741</v>
      </c>
      <c r="G183" t="s">
        <v>1740</v>
      </c>
      <c r="H183" t="s">
        <v>1742</v>
      </c>
      <c r="I183" t="s">
        <v>1743</v>
      </c>
      <c r="J183" t="s">
        <v>3083</v>
      </c>
      <c r="K183" t="s">
        <v>3082</v>
      </c>
      <c r="L183" t="s">
        <v>4333</v>
      </c>
      <c r="M183" t="s">
        <v>4332</v>
      </c>
      <c r="N183" t="s">
        <v>4331</v>
      </c>
      <c r="O183" t="s">
        <v>4330</v>
      </c>
      <c r="P183" t="s">
        <v>4329</v>
      </c>
      <c r="Q183" t="s">
        <v>4328</v>
      </c>
      <c r="R183" t="s">
        <v>4327</v>
      </c>
      <c r="S183" t="s">
        <v>4326</v>
      </c>
      <c r="T183" t="s">
        <v>4325</v>
      </c>
      <c r="U183" t="s">
        <v>4324</v>
      </c>
      <c r="V183" t="s">
        <v>4323</v>
      </c>
      <c r="W183" t="s">
        <v>4322</v>
      </c>
      <c r="X183" t="s">
        <v>4321</v>
      </c>
      <c r="Y183" t="s">
        <v>4320</v>
      </c>
      <c r="Z183" t="s">
        <v>4319</v>
      </c>
      <c r="AA183" t="s">
        <v>4318</v>
      </c>
      <c r="AB183" t="s">
        <v>4317</v>
      </c>
      <c r="AC183">
        <v>0</v>
      </c>
      <c r="AD183">
        <v>0</v>
      </c>
      <c r="AE183" t="s">
        <v>4316</v>
      </c>
      <c r="AF183">
        <v>0</v>
      </c>
      <c r="AG183">
        <v>0</v>
      </c>
      <c r="AH183">
        <v>0</v>
      </c>
    </row>
    <row r="184" spans="1:34" hidden="1" x14ac:dyDescent="0.35">
      <c r="A184" s="225"/>
      <c r="B184" s="225" t="s">
        <v>1769</v>
      </c>
      <c r="C184" s="152" t="s">
        <v>2187</v>
      </c>
      <c r="D184">
        <v>0</v>
      </c>
      <c r="E184">
        <v>0</v>
      </c>
      <c r="F184">
        <v>0</v>
      </c>
      <c r="G184">
        <v>0</v>
      </c>
      <c r="H184">
        <v>0</v>
      </c>
      <c r="I184">
        <v>0</v>
      </c>
      <c r="J184" t="s">
        <v>3060</v>
      </c>
      <c r="K184" t="s">
        <v>4315</v>
      </c>
      <c r="L184" t="s">
        <v>4314</v>
      </c>
      <c r="M184" t="s">
        <v>4313</v>
      </c>
      <c r="N184" t="s">
        <v>4312</v>
      </c>
      <c r="O184" t="s">
        <v>4311</v>
      </c>
      <c r="P184" t="s">
        <v>4310</v>
      </c>
      <c r="Q184" t="s">
        <v>4309</v>
      </c>
      <c r="R184" t="s">
        <v>4308</v>
      </c>
      <c r="S184" t="s">
        <v>4307</v>
      </c>
      <c r="T184" t="s">
        <v>4306</v>
      </c>
      <c r="U184" t="s">
        <v>4305</v>
      </c>
      <c r="V184" t="s">
        <v>4304</v>
      </c>
      <c r="W184" t="s">
        <v>4303</v>
      </c>
      <c r="X184" t="s">
        <v>4302</v>
      </c>
      <c r="Y184" t="s">
        <v>4301</v>
      </c>
      <c r="Z184" t="s">
        <v>4300</v>
      </c>
      <c r="AA184" t="s">
        <v>4299</v>
      </c>
      <c r="AB184" t="s">
        <v>4298</v>
      </c>
      <c r="AC184" t="s">
        <v>4297</v>
      </c>
      <c r="AD184" t="s">
        <v>4296</v>
      </c>
      <c r="AE184" t="s">
        <v>4295</v>
      </c>
      <c r="AF184" t="s">
        <v>4294</v>
      </c>
      <c r="AG184" t="s">
        <v>4293</v>
      </c>
      <c r="AH184" t="s">
        <v>4292</v>
      </c>
    </row>
    <row r="185" spans="1:34" hidden="1" x14ac:dyDescent="0.35">
      <c r="A185" s="225"/>
      <c r="B185" s="225"/>
      <c r="C185" s="152" t="s">
        <v>1770</v>
      </c>
      <c r="D185" t="s">
        <v>1771</v>
      </c>
      <c r="E185" t="s">
        <v>1772</v>
      </c>
      <c r="F185" t="s">
        <v>1773</v>
      </c>
      <c r="G185" t="s">
        <v>1774</v>
      </c>
      <c r="H185" t="s">
        <v>1775</v>
      </c>
      <c r="I185" t="s">
        <v>1776</v>
      </c>
      <c r="J185" t="s">
        <v>1777</v>
      </c>
      <c r="K185" t="s">
        <v>1778</v>
      </c>
      <c r="L185" t="s">
        <v>1779</v>
      </c>
      <c r="M185" t="s">
        <v>4291</v>
      </c>
      <c r="N185" t="s">
        <v>4290</v>
      </c>
      <c r="O185" t="s">
        <v>4289</v>
      </c>
      <c r="P185" t="s">
        <v>4288</v>
      </c>
      <c r="Q185" t="s">
        <v>4287</v>
      </c>
      <c r="R185" t="s">
        <v>4286</v>
      </c>
      <c r="S185" t="s">
        <v>4285</v>
      </c>
      <c r="T185" t="s">
        <v>4284</v>
      </c>
      <c r="U185" t="s">
        <v>4283</v>
      </c>
      <c r="V185" t="s">
        <v>4282</v>
      </c>
      <c r="W185" t="s">
        <v>4281</v>
      </c>
      <c r="X185" t="s">
        <v>4280</v>
      </c>
      <c r="Y185" t="s">
        <v>4279</v>
      </c>
      <c r="Z185" t="s">
        <v>4278</v>
      </c>
      <c r="AA185" t="s">
        <v>4277</v>
      </c>
      <c r="AB185" t="s">
        <v>4276</v>
      </c>
      <c r="AC185" t="s">
        <v>4275</v>
      </c>
      <c r="AD185" t="s">
        <v>4274</v>
      </c>
      <c r="AE185" t="s">
        <v>4273</v>
      </c>
      <c r="AF185" t="s">
        <v>4272</v>
      </c>
      <c r="AG185" t="s">
        <v>4271</v>
      </c>
      <c r="AH185" t="s">
        <v>4270</v>
      </c>
    </row>
    <row r="186" spans="1:34" hidden="1" x14ac:dyDescent="0.35">
      <c r="A186" s="225"/>
      <c r="B186" s="225"/>
      <c r="C186" s="152" t="s">
        <v>13</v>
      </c>
      <c r="D186" t="s">
        <v>1802</v>
      </c>
      <c r="E186" t="s">
        <v>1803</v>
      </c>
      <c r="F186" t="s">
        <v>1804</v>
      </c>
      <c r="G186" t="s">
        <v>1805</v>
      </c>
      <c r="H186" t="s">
        <v>1806</v>
      </c>
      <c r="I186" t="s">
        <v>1807</v>
      </c>
      <c r="J186" t="s">
        <v>1808</v>
      </c>
      <c r="K186" t="s">
        <v>1809</v>
      </c>
      <c r="L186" t="s">
        <v>1810</v>
      </c>
      <c r="M186" t="s">
        <v>4269</v>
      </c>
      <c r="N186" t="s">
        <v>4268</v>
      </c>
      <c r="O186" t="s">
        <v>4267</v>
      </c>
      <c r="P186" t="s">
        <v>4266</v>
      </c>
      <c r="Q186" t="s">
        <v>4265</v>
      </c>
      <c r="R186" t="s">
        <v>4264</v>
      </c>
      <c r="S186" t="s">
        <v>4263</v>
      </c>
      <c r="T186" t="s">
        <v>4262</v>
      </c>
      <c r="U186" t="s">
        <v>4261</v>
      </c>
      <c r="V186" t="s">
        <v>4260</v>
      </c>
      <c r="W186" t="s">
        <v>4259</v>
      </c>
      <c r="X186" t="s">
        <v>4258</v>
      </c>
      <c r="Y186" t="s">
        <v>4257</v>
      </c>
      <c r="Z186" t="s">
        <v>4256</v>
      </c>
      <c r="AA186" t="s">
        <v>4255</v>
      </c>
      <c r="AB186" t="s">
        <v>4254</v>
      </c>
      <c r="AC186" t="s">
        <v>4253</v>
      </c>
      <c r="AD186" t="s">
        <v>4252</v>
      </c>
      <c r="AE186" t="s">
        <v>4251</v>
      </c>
      <c r="AF186" t="s">
        <v>4250</v>
      </c>
      <c r="AG186" t="s">
        <v>4249</v>
      </c>
      <c r="AH186" t="s">
        <v>4248</v>
      </c>
    </row>
    <row r="187" spans="1:34" hidden="1" x14ac:dyDescent="0.35">
      <c r="A187" s="225"/>
      <c r="B187" s="225"/>
      <c r="C187" s="152" t="s">
        <v>256</v>
      </c>
      <c r="D187">
        <v>0</v>
      </c>
      <c r="E187">
        <v>0</v>
      </c>
      <c r="F187">
        <v>0</v>
      </c>
      <c r="G187">
        <v>0</v>
      </c>
      <c r="H187">
        <v>0</v>
      </c>
      <c r="I187">
        <v>0</v>
      </c>
      <c r="J187">
        <v>0</v>
      </c>
      <c r="K187" t="s">
        <v>4247</v>
      </c>
      <c r="L187" t="s">
        <v>4246</v>
      </c>
      <c r="M187" t="s">
        <v>4245</v>
      </c>
      <c r="N187" t="s">
        <v>4244</v>
      </c>
      <c r="O187" t="s">
        <v>4243</v>
      </c>
      <c r="P187" t="s">
        <v>4242</v>
      </c>
      <c r="Q187" t="s">
        <v>4241</v>
      </c>
      <c r="R187" t="s">
        <v>4240</v>
      </c>
      <c r="S187" t="s">
        <v>4239</v>
      </c>
      <c r="T187" t="s">
        <v>4238</v>
      </c>
      <c r="U187" t="s">
        <v>4237</v>
      </c>
      <c r="V187" t="s">
        <v>4236</v>
      </c>
      <c r="W187" t="s">
        <v>4235</v>
      </c>
      <c r="X187" t="s">
        <v>4234</v>
      </c>
      <c r="Y187" t="s">
        <v>4233</v>
      </c>
      <c r="Z187" t="s">
        <v>4232</v>
      </c>
      <c r="AA187" t="s">
        <v>4231</v>
      </c>
      <c r="AB187" t="s">
        <v>4230</v>
      </c>
      <c r="AC187" t="s">
        <v>4229</v>
      </c>
      <c r="AD187" t="s">
        <v>4228</v>
      </c>
      <c r="AE187" t="s">
        <v>4227</v>
      </c>
      <c r="AF187" t="s">
        <v>4226</v>
      </c>
      <c r="AG187" t="s">
        <v>4225</v>
      </c>
      <c r="AH187" t="s">
        <v>4224</v>
      </c>
    </row>
    <row r="188" spans="1:34" hidden="1" x14ac:dyDescent="0.35">
      <c r="A188" s="225"/>
      <c r="B188" s="225"/>
      <c r="C188" s="152" t="s">
        <v>121</v>
      </c>
      <c r="D188" t="s">
        <v>1833</v>
      </c>
      <c r="E188" t="s">
        <v>1833</v>
      </c>
      <c r="F188" t="s">
        <v>1834</v>
      </c>
      <c r="G188" t="s">
        <v>1835</v>
      </c>
      <c r="H188" t="s">
        <v>1834</v>
      </c>
      <c r="I188" t="s">
        <v>1836</v>
      </c>
      <c r="J188" t="s">
        <v>2974</v>
      </c>
      <c r="K188" t="s">
        <v>4223</v>
      </c>
      <c r="L188" t="s">
        <v>4222</v>
      </c>
      <c r="M188" t="s">
        <v>4221</v>
      </c>
      <c r="N188" t="s">
        <v>4220</v>
      </c>
      <c r="O188" t="s">
        <v>4219</v>
      </c>
      <c r="P188" t="s">
        <v>4218</v>
      </c>
      <c r="Q188" t="s">
        <v>4217</v>
      </c>
      <c r="R188" t="s">
        <v>4216</v>
      </c>
      <c r="S188" t="s">
        <v>4215</v>
      </c>
      <c r="T188" t="s">
        <v>4214</v>
      </c>
      <c r="U188" t="s">
        <v>4213</v>
      </c>
      <c r="V188" t="s">
        <v>4212</v>
      </c>
      <c r="W188" t="s">
        <v>4211</v>
      </c>
      <c r="X188" t="s">
        <v>4210</v>
      </c>
      <c r="Y188" t="s">
        <v>4209</v>
      </c>
      <c r="Z188" t="s">
        <v>4208</v>
      </c>
      <c r="AA188" t="s">
        <v>4207</v>
      </c>
      <c r="AB188" t="s">
        <v>4206</v>
      </c>
      <c r="AC188" t="s">
        <v>4205</v>
      </c>
      <c r="AD188" t="s">
        <v>4204</v>
      </c>
      <c r="AE188" t="s">
        <v>4203</v>
      </c>
      <c r="AF188" t="s">
        <v>4202</v>
      </c>
      <c r="AG188" t="s">
        <v>4201</v>
      </c>
      <c r="AH188" t="s">
        <v>4200</v>
      </c>
    </row>
    <row r="189" spans="1:34" hidden="1" x14ac:dyDescent="0.35">
      <c r="A189" s="225"/>
      <c r="B189" s="225"/>
      <c r="C189" s="152" t="s">
        <v>1862</v>
      </c>
      <c r="D189" t="s">
        <v>1863</v>
      </c>
      <c r="E189" t="s">
        <v>1863</v>
      </c>
      <c r="F189" t="s">
        <v>1864</v>
      </c>
      <c r="G189" t="s">
        <v>1865</v>
      </c>
      <c r="H189" t="s">
        <v>1865</v>
      </c>
      <c r="I189" t="s">
        <v>1866</v>
      </c>
      <c r="J189" t="s">
        <v>1867</v>
      </c>
      <c r="K189" t="s">
        <v>1868</v>
      </c>
      <c r="L189" t="s">
        <v>1869</v>
      </c>
      <c r="M189" t="s">
        <v>4199</v>
      </c>
      <c r="N189" t="s">
        <v>4198</v>
      </c>
      <c r="O189" t="s">
        <v>4197</v>
      </c>
      <c r="P189" t="s">
        <v>4196</v>
      </c>
      <c r="Q189" t="s">
        <v>4195</v>
      </c>
      <c r="R189" t="s">
        <v>4194</v>
      </c>
      <c r="S189" t="s">
        <v>4193</v>
      </c>
      <c r="T189" t="s">
        <v>4192</v>
      </c>
      <c r="U189" t="s">
        <v>4191</v>
      </c>
      <c r="V189" t="s">
        <v>4190</v>
      </c>
      <c r="W189" t="s">
        <v>4189</v>
      </c>
      <c r="X189" t="s">
        <v>4188</v>
      </c>
      <c r="Y189" t="s">
        <v>4187</v>
      </c>
      <c r="Z189" t="s">
        <v>4186</v>
      </c>
      <c r="AA189" t="s">
        <v>4185</v>
      </c>
      <c r="AB189" t="s">
        <v>4184</v>
      </c>
      <c r="AC189" t="s">
        <v>4183</v>
      </c>
      <c r="AD189" t="s">
        <v>4182</v>
      </c>
      <c r="AE189" t="s">
        <v>4181</v>
      </c>
      <c r="AF189" t="s">
        <v>4180</v>
      </c>
      <c r="AG189" t="s">
        <v>4179</v>
      </c>
      <c r="AH189" t="s">
        <v>4178</v>
      </c>
    </row>
    <row r="190" spans="1:34" hidden="1" x14ac:dyDescent="0.35">
      <c r="A190" s="225"/>
      <c r="B190" s="225"/>
      <c r="C190" s="152" t="s">
        <v>15</v>
      </c>
      <c r="D190" t="s">
        <v>1892</v>
      </c>
      <c r="E190" t="s">
        <v>1893</v>
      </c>
      <c r="F190" t="s">
        <v>1893</v>
      </c>
      <c r="G190" t="s">
        <v>1892</v>
      </c>
      <c r="H190" t="s">
        <v>1894</v>
      </c>
      <c r="I190" t="s">
        <v>1895</v>
      </c>
      <c r="J190" t="s">
        <v>1896</v>
      </c>
      <c r="K190" t="s">
        <v>1897</v>
      </c>
      <c r="L190" t="s">
        <v>2927</v>
      </c>
      <c r="M190" t="s">
        <v>4177</v>
      </c>
      <c r="N190" t="s">
        <v>4176</v>
      </c>
      <c r="O190" t="s">
        <v>4175</v>
      </c>
      <c r="P190" t="s">
        <v>4174</v>
      </c>
      <c r="Q190" t="s">
        <v>4173</v>
      </c>
      <c r="R190" t="s">
        <v>4172</v>
      </c>
      <c r="S190" t="s">
        <v>4171</v>
      </c>
      <c r="T190" t="s">
        <v>4170</v>
      </c>
      <c r="U190" t="s">
        <v>4169</v>
      </c>
      <c r="V190" t="s">
        <v>4168</v>
      </c>
      <c r="W190" t="s">
        <v>4167</v>
      </c>
      <c r="X190" t="s">
        <v>4166</v>
      </c>
      <c r="Y190" t="s">
        <v>4165</v>
      </c>
      <c r="Z190" t="s">
        <v>4164</v>
      </c>
      <c r="AA190" t="s">
        <v>4163</v>
      </c>
      <c r="AB190" t="s">
        <v>4162</v>
      </c>
      <c r="AC190" t="s">
        <v>4161</v>
      </c>
      <c r="AD190" t="s">
        <v>4160</v>
      </c>
      <c r="AE190" t="s">
        <v>4159</v>
      </c>
      <c r="AF190" t="s">
        <v>4158</v>
      </c>
      <c r="AG190">
        <v>0</v>
      </c>
      <c r="AH190" t="s">
        <v>4157</v>
      </c>
    </row>
    <row r="191" spans="1:34" hidden="1" x14ac:dyDescent="0.35">
      <c r="A191" s="225"/>
      <c r="B191" s="225" t="s">
        <v>77</v>
      </c>
      <c r="C191" s="152" t="s">
        <v>2187</v>
      </c>
      <c r="D191">
        <v>0</v>
      </c>
      <c r="E191">
        <v>0</v>
      </c>
      <c r="F191">
        <v>0</v>
      </c>
      <c r="G191">
        <v>0</v>
      </c>
      <c r="H191">
        <v>0</v>
      </c>
      <c r="I191">
        <v>0</v>
      </c>
      <c r="J191" t="s">
        <v>2905</v>
      </c>
      <c r="K191" t="s">
        <v>2904</v>
      </c>
      <c r="L191" t="s">
        <v>4156</v>
      </c>
      <c r="M191" t="s">
        <v>4155</v>
      </c>
      <c r="N191" t="s">
        <v>4154</v>
      </c>
      <c r="O191" t="s">
        <v>4153</v>
      </c>
      <c r="P191" t="s">
        <v>4152</v>
      </c>
      <c r="Q191" t="s">
        <v>4151</v>
      </c>
      <c r="R191" t="s">
        <v>4150</v>
      </c>
      <c r="S191" t="s">
        <v>4149</v>
      </c>
      <c r="T191" t="s">
        <v>4148</v>
      </c>
      <c r="U191" t="s">
        <v>4147</v>
      </c>
      <c r="V191" t="s">
        <v>4146</v>
      </c>
      <c r="W191" t="s">
        <v>4145</v>
      </c>
      <c r="X191" t="s">
        <v>4144</v>
      </c>
      <c r="Y191" t="s">
        <v>4143</v>
      </c>
      <c r="Z191" t="s">
        <v>4142</v>
      </c>
      <c r="AA191" t="s">
        <v>4141</v>
      </c>
      <c r="AB191" t="s">
        <v>4140</v>
      </c>
      <c r="AC191" t="s">
        <v>4139</v>
      </c>
      <c r="AD191" t="s">
        <v>4138</v>
      </c>
      <c r="AE191" t="s">
        <v>4137</v>
      </c>
      <c r="AF191" t="s">
        <v>4136</v>
      </c>
      <c r="AG191" t="s">
        <v>4135</v>
      </c>
      <c r="AH191" t="s">
        <v>4134</v>
      </c>
    </row>
    <row r="192" spans="1:34" hidden="1" x14ac:dyDescent="0.35">
      <c r="A192" s="225"/>
      <c r="B192" s="225"/>
      <c r="C192" s="152" t="s">
        <v>13</v>
      </c>
      <c r="D192" t="s">
        <v>1921</v>
      </c>
      <c r="E192" t="s">
        <v>1922</v>
      </c>
      <c r="F192" t="s">
        <v>1923</v>
      </c>
      <c r="G192" t="s">
        <v>1924</v>
      </c>
      <c r="H192" t="s">
        <v>1925</v>
      </c>
      <c r="I192" t="s">
        <v>1926</v>
      </c>
      <c r="J192" t="s">
        <v>1927</v>
      </c>
      <c r="K192" t="s">
        <v>2880</v>
      </c>
      <c r="L192" t="s">
        <v>4133</v>
      </c>
      <c r="M192" t="s">
        <v>4132</v>
      </c>
      <c r="N192" t="s">
        <v>4131</v>
      </c>
      <c r="O192" t="s">
        <v>4130</v>
      </c>
      <c r="P192" t="s">
        <v>4129</v>
      </c>
      <c r="Q192" t="s">
        <v>4128</v>
      </c>
      <c r="R192" t="s">
        <v>4127</v>
      </c>
      <c r="S192" t="s">
        <v>4126</v>
      </c>
      <c r="T192" t="s">
        <v>4125</v>
      </c>
      <c r="U192" t="s">
        <v>4124</v>
      </c>
      <c r="V192" t="s">
        <v>4123</v>
      </c>
      <c r="W192" t="s">
        <v>4122</v>
      </c>
      <c r="X192" t="s">
        <v>4121</v>
      </c>
      <c r="Y192" t="s">
        <v>4120</v>
      </c>
      <c r="Z192" t="s">
        <v>4119</v>
      </c>
      <c r="AA192" t="s">
        <v>4118</v>
      </c>
      <c r="AB192" t="s">
        <v>4117</v>
      </c>
      <c r="AC192" t="s">
        <v>4116</v>
      </c>
      <c r="AD192" t="s">
        <v>4115</v>
      </c>
      <c r="AE192" t="s">
        <v>4114</v>
      </c>
      <c r="AF192" t="s">
        <v>4113</v>
      </c>
      <c r="AG192" t="s">
        <v>4112</v>
      </c>
      <c r="AH192" t="s">
        <v>4111</v>
      </c>
    </row>
    <row r="193" spans="1:34" hidden="1" x14ac:dyDescent="0.35">
      <c r="A193" s="225"/>
      <c r="B193" s="225"/>
      <c r="C193" s="152" t="s">
        <v>14</v>
      </c>
      <c r="D193" t="s">
        <v>1952</v>
      </c>
      <c r="E193" t="s">
        <v>1953</v>
      </c>
      <c r="F193" t="s">
        <v>1954</v>
      </c>
      <c r="G193" t="s">
        <v>1955</v>
      </c>
      <c r="H193" t="s">
        <v>1956</v>
      </c>
      <c r="I193" t="s">
        <v>1957</v>
      </c>
      <c r="J193" t="s">
        <v>1958</v>
      </c>
      <c r="K193" t="s">
        <v>1959</v>
      </c>
      <c r="L193" t="s">
        <v>1960</v>
      </c>
      <c r="M193" t="s">
        <v>1961</v>
      </c>
      <c r="N193" t="s">
        <v>1962</v>
      </c>
      <c r="O193" t="s">
        <v>1963</v>
      </c>
      <c r="P193" t="s">
        <v>1964</v>
      </c>
      <c r="Q193" t="s">
        <v>1965</v>
      </c>
      <c r="R193" t="s">
        <v>1966</v>
      </c>
      <c r="S193" t="s">
        <v>1967</v>
      </c>
      <c r="T193" t="s">
        <v>1968</v>
      </c>
      <c r="U193" t="s">
        <v>1969</v>
      </c>
      <c r="V193" t="s">
        <v>1970</v>
      </c>
      <c r="W193" t="s">
        <v>1971</v>
      </c>
      <c r="X193" t="s">
        <v>1972</v>
      </c>
      <c r="Y193" t="s">
        <v>1973</v>
      </c>
      <c r="Z193" t="s">
        <v>1974</v>
      </c>
      <c r="AA193" t="s">
        <v>1975</v>
      </c>
      <c r="AB193" t="s">
        <v>1976</v>
      </c>
      <c r="AC193" t="s">
        <v>1977</v>
      </c>
      <c r="AD193" t="s">
        <v>1978</v>
      </c>
      <c r="AE193" t="s">
        <v>1979</v>
      </c>
      <c r="AF193" t="s">
        <v>1980</v>
      </c>
      <c r="AG193" t="s">
        <v>1981</v>
      </c>
      <c r="AH193" t="s">
        <v>1982</v>
      </c>
    </row>
    <row r="194" spans="1:34" hidden="1" x14ac:dyDescent="0.35">
      <c r="A194" s="225"/>
      <c r="B194" s="225"/>
      <c r="C194" s="152" t="s">
        <v>256</v>
      </c>
      <c r="D194">
        <v>0</v>
      </c>
      <c r="E194">
        <v>0</v>
      </c>
      <c r="F194">
        <v>0</v>
      </c>
      <c r="G194">
        <v>0</v>
      </c>
      <c r="H194">
        <v>0</v>
      </c>
      <c r="I194">
        <v>0</v>
      </c>
      <c r="J194">
        <v>0</v>
      </c>
      <c r="K194" t="s">
        <v>4110</v>
      </c>
      <c r="L194" t="s">
        <v>4109</v>
      </c>
      <c r="M194" t="s">
        <v>4108</v>
      </c>
      <c r="N194" t="s">
        <v>4107</v>
      </c>
      <c r="O194" t="s">
        <v>4106</v>
      </c>
      <c r="P194" t="s">
        <v>4105</v>
      </c>
      <c r="Q194" t="s">
        <v>4104</v>
      </c>
      <c r="R194" t="s">
        <v>4103</v>
      </c>
      <c r="S194" t="s">
        <v>4102</v>
      </c>
      <c r="T194" t="s">
        <v>4101</v>
      </c>
      <c r="U194" t="s">
        <v>4100</v>
      </c>
      <c r="V194" t="s">
        <v>4099</v>
      </c>
      <c r="W194" t="s">
        <v>4098</v>
      </c>
      <c r="X194" t="s">
        <v>4097</v>
      </c>
      <c r="Y194" t="s">
        <v>4096</v>
      </c>
      <c r="Z194" t="s">
        <v>4095</v>
      </c>
      <c r="AA194" t="s">
        <v>4094</v>
      </c>
      <c r="AB194" t="s">
        <v>4093</v>
      </c>
      <c r="AC194" t="s">
        <v>4092</v>
      </c>
      <c r="AD194" t="s">
        <v>4091</v>
      </c>
      <c r="AE194" t="s">
        <v>4090</v>
      </c>
      <c r="AF194" t="s">
        <v>4089</v>
      </c>
      <c r="AG194" t="s">
        <v>4088</v>
      </c>
      <c r="AH194" t="s">
        <v>4087</v>
      </c>
    </row>
    <row r="195" spans="1:34" hidden="1" x14ac:dyDescent="0.35">
      <c r="A195" s="225"/>
      <c r="B195" s="225"/>
      <c r="C195" s="152" t="s">
        <v>20</v>
      </c>
      <c r="D195" t="s">
        <v>1983</v>
      </c>
      <c r="E195" t="s">
        <v>1984</v>
      </c>
      <c r="F195" t="s">
        <v>1985</v>
      </c>
      <c r="G195" t="s">
        <v>1986</v>
      </c>
      <c r="H195" t="s">
        <v>1987</v>
      </c>
      <c r="I195" t="s">
        <v>1988</v>
      </c>
      <c r="J195" t="s">
        <v>1989</v>
      </c>
      <c r="K195" t="s">
        <v>1990</v>
      </c>
      <c r="L195" t="s">
        <v>1991</v>
      </c>
      <c r="M195" t="s">
        <v>1992</v>
      </c>
      <c r="N195" t="s">
        <v>1993</v>
      </c>
      <c r="O195" t="s">
        <v>1994</v>
      </c>
      <c r="P195" t="s">
        <v>1995</v>
      </c>
      <c r="Q195" t="s">
        <v>1996</v>
      </c>
      <c r="R195" t="s">
        <v>1997</v>
      </c>
      <c r="S195" t="s">
        <v>1998</v>
      </c>
      <c r="T195" t="s">
        <v>1999</v>
      </c>
      <c r="U195" t="s">
        <v>2000</v>
      </c>
      <c r="V195" t="s">
        <v>2001</v>
      </c>
      <c r="W195" t="s">
        <v>2002</v>
      </c>
      <c r="X195" t="s">
        <v>2003</v>
      </c>
      <c r="Y195" t="s">
        <v>2004</v>
      </c>
      <c r="Z195" t="s">
        <v>2005</v>
      </c>
      <c r="AA195" t="s">
        <v>2006</v>
      </c>
      <c r="AB195" t="s">
        <v>2007</v>
      </c>
      <c r="AC195" t="s">
        <v>2008</v>
      </c>
      <c r="AD195" t="s">
        <v>2009</v>
      </c>
      <c r="AE195" t="s">
        <v>2010</v>
      </c>
      <c r="AF195" t="s">
        <v>2011</v>
      </c>
      <c r="AG195" t="s">
        <v>2012</v>
      </c>
      <c r="AH195" t="s">
        <v>2013</v>
      </c>
    </row>
    <row r="196" spans="1:34" hidden="1" x14ac:dyDescent="0.35">
      <c r="A196" s="225"/>
      <c r="B196" s="225"/>
      <c r="C196" s="152" t="s">
        <v>19</v>
      </c>
      <c r="D196" t="s">
        <v>2014</v>
      </c>
      <c r="E196" t="s">
        <v>2015</v>
      </c>
      <c r="F196" t="s">
        <v>2016</v>
      </c>
      <c r="G196" t="s">
        <v>2017</v>
      </c>
      <c r="H196" t="s">
        <v>2018</v>
      </c>
      <c r="I196" t="s">
        <v>2019</v>
      </c>
      <c r="J196" t="s">
        <v>2020</v>
      </c>
      <c r="K196" t="s">
        <v>2840</v>
      </c>
      <c r="L196" t="s">
        <v>4086</v>
      </c>
      <c r="M196" t="s">
        <v>4085</v>
      </c>
      <c r="N196" t="s">
        <v>4084</v>
      </c>
      <c r="O196" t="s">
        <v>4083</v>
      </c>
      <c r="P196" t="s">
        <v>4082</v>
      </c>
      <c r="Q196" t="s">
        <v>4081</v>
      </c>
      <c r="R196" t="s">
        <v>4080</v>
      </c>
      <c r="S196" t="s">
        <v>4079</v>
      </c>
      <c r="T196" t="s">
        <v>4078</v>
      </c>
      <c r="U196" t="s">
        <v>4077</v>
      </c>
      <c r="V196" t="s">
        <v>4076</v>
      </c>
      <c r="W196" t="s">
        <v>4075</v>
      </c>
      <c r="X196" t="s">
        <v>4074</v>
      </c>
      <c r="Y196" t="s">
        <v>4073</v>
      </c>
      <c r="Z196" t="s">
        <v>4072</v>
      </c>
      <c r="AA196" t="s">
        <v>4071</v>
      </c>
      <c r="AB196" t="s">
        <v>4070</v>
      </c>
      <c r="AC196" t="s">
        <v>4069</v>
      </c>
      <c r="AD196" t="s">
        <v>4068</v>
      </c>
      <c r="AE196" t="s">
        <v>4067</v>
      </c>
      <c r="AF196" t="s">
        <v>4066</v>
      </c>
      <c r="AG196" t="s">
        <v>4065</v>
      </c>
      <c r="AH196" t="s">
        <v>4064</v>
      </c>
    </row>
    <row r="197" spans="1:34" hidden="1" x14ac:dyDescent="0.35">
      <c r="A197" s="225"/>
      <c r="B197" s="225"/>
      <c r="C197" s="152" t="s">
        <v>121</v>
      </c>
      <c r="D197" t="s">
        <v>2045</v>
      </c>
      <c r="E197" t="s">
        <v>2046</v>
      </c>
      <c r="F197" t="s">
        <v>2047</v>
      </c>
      <c r="G197" t="s">
        <v>2048</v>
      </c>
      <c r="H197" t="s">
        <v>2049</v>
      </c>
      <c r="I197" t="s">
        <v>2050</v>
      </c>
      <c r="J197" t="s">
        <v>2816</v>
      </c>
      <c r="K197" t="s">
        <v>4063</v>
      </c>
      <c r="L197" t="s">
        <v>4062</v>
      </c>
      <c r="M197" t="s">
        <v>4061</v>
      </c>
      <c r="N197" t="s">
        <v>4060</v>
      </c>
      <c r="O197" t="s">
        <v>4059</v>
      </c>
      <c r="P197" t="s">
        <v>4058</v>
      </c>
      <c r="Q197" t="s">
        <v>4057</v>
      </c>
      <c r="R197" t="s">
        <v>4056</v>
      </c>
      <c r="S197" t="s">
        <v>4055</v>
      </c>
      <c r="T197" t="s">
        <v>4054</v>
      </c>
      <c r="U197" t="s">
        <v>4053</v>
      </c>
      <c r="V197" t="s">
        <v>4052</v>
      </c>
      <c r="W197" t="s">
        <v>4051</v>
      </c>
      <c r="X197" t="s">
        <v>4050</v>
      </c>
      <c r="Y197" t="s">
        <v>4049</v>
      </c>
      <c r="Z197" t="s">
        <v>4048</v>
      </c>
      <c r="AA197" t="s">
        <v>4047</v>
      </c>
      <c r="AB197" t="s">
        <v>4046</v>
      </c>
      <c r="AC197" t="s">
        <v>4045</v>
      </c>
      <c r="AD197" t="s">
        <v>4044</v>
      </c>
      <c r="AE197" t="s">
        <v>4043</v>
      </c>
      <c r="AF197" t="s">
        <v>4042</v>
      </c>
      <c r="AG197" t="s">
        <v>4041</v>
      </c>
      <c r="AH197" t="s">
        <v>4040</v>
      </c>
    </row>
    <row r="198" spans="1:34" hidden="1" x14ac:dyDescent="0.35">
      <c r="A198" s="225"/>
      <c r="B198" s="225"/>
      <c r="C198" s="152" t="s">
        <v>25</v>
      </c>
      <c r="D198" t="s">
        <v>2076</v>
      </c>
      <c r="E198" t="s">
        <v>2077</v>
      </c>
      <c r="F198" t="s">
        <v>2078</v>
      </c>
      <c r="G198" t="s">
        <v>2079</v>
      </c>
      <c r="H198" t="s">
        <v>2080</v>
      </c>
      <c r="I198" t="s">
        <v>2081</v>
      </c>
      <c r="J198" t="s">
        <v>2082</v>
      </c>
      <c r="K198" t="s">
        <v>2791</v>
      </c>
      <c r="L198" t="s">
        <v>2790</v>
      </c>
      <c r="M198" t="s">
        <v>2789</v>
      </c>
      <c r="N198" t="s">
        <v>4039</v>
      </c>
      <c r="O198" t="s">
        <v>2787</v>
      </c>
      <c r="P198" t="s">
        <v>2786</v>
      </c>
      <c r="Q198" t="s">
        <v>4038</v>
      </c>
      <c r="R198" t="s">
        <v>2784</v>
      </c>
      <c r="S198" t="s">
        <v>2783</v>
      </c>
      <c r="T198" t="s">
        <v>4037</v>
      </c>
      <c r="U198" t="s">
        <v>4036</v>
      </c>
      <c r="V198" t="s">
        <v>4035</v>
      </c>
      <c r="W198" t="s">
        <v>4034</v>
      </c>
      <c r="X198" t="s">
        <v>4033</v>
      </c>
      <c r="Y198" t="s">
        <v>4032</v>
      </c>
      <c r="Z198" t="s">
        <v>4031</v>
      </c>
      <c r="AA198" t="s">
        <v>4030</v>
      </c>
      <c r="AB198" t="s">
        <v>4029</v>
      </c>
      <c r="AC198" t="s">
        <v>4028</v>
      </c>
      <c r="AD198" t="s">
        <v>4027</v>
      </c>
      <c r="AE198" t="s">
        <v>4026</v>
      </c>
      <c r="AF198" t="s">
        <v>4025</v>
      </c>
      <c r="AG198" t="s">
        <v>4024</v>
      </c>
      <c r="AH198" t="s">
        <v>4023</v>
      </c>
    </row>
    <row r="199" spans="1:34" hidden="1" x14ac:dyDescent="0.35">
      <c r="A199" s="225"/>
      <c r="B199" s="225" t="s">
        <v>82</v>
      </c>
      <c r="C199" s="152" t="s">
        <v>2187</v>
      </c>
      <c r="D199">
        <v>0</v>
      </c>
      <c r="E199">
        <v>0</v>
      </c>
      <c r="F199">
        <v>0</v>
      </c>
      <c r="G199">
        <v>0</v>
      </c>
      <c r="H199">
        <v>0</v>
      </c>
      <c r="I199">
        <v>0</v>
      </c>
      <c r="J199">
        <v>0</v>
      </c>
      <c r="K199" t="s">
        <v>2767</v>
      </c>
      <c r="L199" t="s">
        <v>2766</v>
      </c>
      <c r="M199" t="s">
        <v>2765</v>
      </c>
      <c r="N199" t="s">
        <v>4022</v>
      </c>
      <c r="O199" t="s">
        <v>4021</v>
      </c>
      <c r="P199" t="s">
        <v>2762</v>
      </c>
      <c r="Q199" t="s">
        <v>2761</v>
      </c>
      <c r="R199" t="s">
        <v>2760</v>
      </c>
      <c r="S199" t="s">
        <v>2716</v>
      </c>
      <c r="T199" t="s">
        <v>2759</v>
      </c>
      <c r="U199" t="s">
        <v>4020</v>
      </c>
      <c r="V199" t="s">
        <v>2757</v>
      </c>
      <c r="W199" t="s">
        <v>2756</v>
      </c>
      <c r="X199" t="s">
        <v>4019</v>
      </c>
      <c r="Y199" t="s">
        <v>4018</v>
      </c>
      <c r="Z199" t="s">
        <v>4017</v>
      </c>
      <c r="AA199" t="s">
        <v>4016</v>
      </c>
      <c r="AB199" t="s">
        <v>4015</v>
      </c>
      <c r="AC199" t="s">
        <v>4014</v>
      </c>
      <c r="AD199" t="s">
        <v>4013</v>
      </c>
      <c r="AE199" t="s">
        <v>4012</v>
      </c>
      <c r="AF199" t="s">
        <v>4011</v>
      </c>
      <c r="AG199" t="s">
        <v>2747</v>
      </c>
      <c r="AH199">
        <v>0</v>
      </c>
    </row>
    <row r="200" spans="1:34" hidden="1" x14ac:dyDescent="0.35">
      <c r="A200" s="225"/>
      <c r="B200" s="225"/>
      <c r="C200" s="152" t="s">
        <v>13</v>
      </c>
      <c r="D200" t="s">
        <v>2107</v>
      </c>
      <c r="E200" t="s">
        <v>2746</v>
      </c>
      <c r="F200" t="s">
        <v>2745</v>
      </c>
      <c r="G200" t="s">
        <v>2744</v>
      </c>
      <c r="H200" t="s">
        <v>2743</v>
      </c>
      <c r="I200" t="s">
        <v>2742</v>
      </c>
      <c r="J200" t="s">
        <v>2741</v>
      </c>
      <c r="K200" t="s">
        <v>2740</v>
      </c>
      <c r="L200" t="s">
        <v>2739</v>
      </c>
      <c r="M200" t="s">
        <v>2738</v>
      </c>
      <c r="N200" t="s">
        <v>2737</v>
      </c>
      <c r="O200" t="s">
        <v>2736</v>
      </c>
      <c r="P200" t="s">
        <v>2735</v>
      </c>
      <c r="Q200" t="s">
        <v>2734</v>
      </c>
      <c r="R200" t="s">
        <v>2733</v>
      </c>
      <c r="S200" t="s">
        <v>2732</v>
      </c>
      <c r="T200" t="s">
        <v>2731</v>
      </c>
      <c r="U200" t="s">
        <v>2730</v>
      </c>
      <c r="V200" t="s">
        <v>2729</v>
      </c>
      <c r="W200" t="s">
        <v>2728</v>
      </c>
      <c r="X200" t="s">
        <v>2727</v>
      </c>
      <c r="Y200" t="s">
        <v>2726</v>
      </c>
      <c r="Z200" t="s">
        <v>2725</v>
      </c>
      <c r="AA200" t="s">
        <v>2724</v>
      </c>
      <c r="AB200" t="s">
        <v>2723</v>
      </c>
      <c r="AC200" t="s">
        <v>2722</v>
      </c>
      <c r="AD200" t="s">
        <v>2721</v>
      </c>
      <c r="AE200" t="s">
        <v>2720</v>
      </c>
      <c r="AF200" t="s">
        <v>2719</v>
      </c>
      <c r="AG200" t="s">
        <v>2718</v>
      </c>
      <c r="AH200" t="s">
        <v>2717</v>
      </c>
    </row>
    <row r="201" spans="1:34" hidden="1" x14ac:dyDescent="0.35">
      <c r="A201" s="225"/>
      <c r="B201" s="225"/>
      <c r="C201" s="152" t="s">
        <v>256</v>
      </c>
      <c r="D201">
        <v>0</v>
      </c>
      <c r="E201">
        <v>0</v>
      </c>
      <c r="F201">
        <v>0</v>
      </c>
      <c r="G201">
        <v>0</v>
      </c>
      <c r="H201">
        <v>0</v>
      </c>
      <c r="I201">
        <v>0</v>
      </c>
      <c r="J201">
        <v>0</v>
      </c>
      <c r="K201">
        <v>0</v>
      </c>
      <c r="L201">
        <v>0</v>
      </c>
      <c r="M201">
        <v>0</v>
      </c>
      <c r="N201">
        <v>0</v>
      </c>
      <c r="O201" t="s">
        <v>4010</v>
      </c>
      <c r="P201" t="s">
        <v>4009</v>
      </c>
      <c r="Q201" t="s">
        <v>4008</v>
      </c>
      <c r="R201" t="s">
        <v>4007</v>
      </c>
      <c r="S201" t="s">
        <v>4006</v>
      </c>
      <c r="T201" t="s">
        <v>4005</v>
      </c>
      <c r="U201" t="s">
        <v>4004</v>
      </c>
      <c r="V201" t="s">
        <v>4003</v>
      </c>
      <c r="W201" t="s">
        <v>4002</v>
      </c>
      <c r="X201" t="s">
        <v>4001</v>
      </c>
      <c r="Y201" t="s">
        <v>4000</v>
      </c>
      <c r="Z201" t="s">
        <v>3999</v>
      </c>
      <c r="AA201" t="s">
        <v>3998</v>
      </c>
      <c r="AB201" t="s">
        <v>3997</v>
      </c>
      <c r="AC201" t="s">
        <v>3996</v>
      </c>
      <c r="AD201" t="s">
        <v>3995</v>
      </c>
      <c r="AE201" t="s">
        <v>3994</v>
      </c>
      <c r="AF201" t="s">
        <v>2703</v>
      </c>
      <c r="AG201" t="s">
        <v>2702</v>
      </c>
      <c r="AH201">
        <v>0</v>
      </c>
    </row>
    <row r="202" spans="1:34" hidden="1" x14ac:dyDescent="0.35">
      <c r="A202" s="225"/>
      <c r="B202" s="225"/>
      <c r="C202" s="152" t="s">
        <v>121</v>
      </c>
      <c r="D202" t="s">
        <v>2138</v>
      </c>
      <c r="E202" t="s">
        <v>2139</v>
      </c>
      <c r="F202" t="s">
        <v>2140</v>
      </c>
      <c r="G202" t="s">
        <v>2141</v>
      </c>
      <c r="H202" t="s">
        <v>2142</v>
      </c>
      <c r="I202" t="s">
        <v>2143</v>
      </c>
      <c r="J202" t="s">
        <v>2144</v>
      </c>
      <c r="K202" t="s">
        <v>2701</v>
      </c>
      <c r="L202" t="s">
        <v>2700</v>
      </c>
      <c r="M202" t="s">
        <v>2699</v>
      </c>
      <c r="N202" t="s">
        <v>3993</v>
      </c>
      <c r="O202" t="s">
        <v>3992</v>
      </c>
      <c r="P202" t="s">
        <v>3991</v>
      </c>
      <c r="Q202" t="s">
        <v>3990</v>
      </c>
      <c r="R202" t="s">
        <v>3989</v>
      </c>
      <c r="S202" t="s">
        <v>3988</v>
      </c>
      <c r="T202" t="s">
        <v>3987</v>
      </c>
      <c r="U202" t="s">
        <v>3986</v>
      </c>
      <c r="V202" t="s">
        <v>3985</v>
      </c>
      <c r="W202" t="s">
        <v>3984</v>
      </c>
      <c r="X202" t="s">
        <v>3983</v>
      </c>
      <c r="Y202" t="s">
        <v>3982</v>
      </c>
      <c r="Z202" t="s">
        <v>2686</v>
      </c>
      <c r="AA202" t="s">
        <v>3981</v>
      </c>
      <c r="AB202" t="s">
        <v>3980</v>
      </c>
      <c r="AC202" t="s">
        <v>3979</v>
      </c>
      <c r="AD202" t="s">
        <v>3978</v>
      </c>
      <c r="AE202" t="s">
        <v>3977</v>
      </c>
      <c r="AF202" t="s">
        <v>3976</v>
      </c>
      <c r="AG202" t="s">
        <v>2679</v>
      </c>
      <c r="AH202">
        <v>0</v>
      </c>
    </row>
    <row r="203" spans="1:34" hidden="1" x14ac:dyDescent="0.35">
      <c r="A203" s="225"/>
      <c r="B203" s="225"/>
      <c r="C203" s="152" t="s">
        <v>15</v>
      </c>
      <c r="D203" t="s">
        <v>2169</v>
      </c>
      <c r="E203" t="s">
        <v>2170</v>
      </c>
      <c r="F203" t="s">
        <v>2171</v>
      </c>
      <c r="G203" t="s">
        <v>2172</v>
      </c>
      <c r="H203" t="s">
        <v>2173</v>
      </c>
      <c r="I203" t="s">
        <v>2174</v>
      </c>
      <c r="J203" t="s">
        <v>2175</v>
      </c>
      <c r="K203" t="s">
        <v>2176</v>
      </c>
      <c r="L203" t="s">
        <v>2678</v>
      </c>
      <c r="M203" t="s">
        <v>2677</v>
      </c>
      <c r="N203" t="s">
        <v>2676</v>
      </c>
      <c r="O203" t="s">
        <v>2675</v>
      </c>
      <c r="P203" t="s">
        <v>2674</v>
      </c>
      <c r="Q203" t="s">
        <v>2673</v>
      </c>
      <c r="R203" t="s">
        <v>2672</v>
      </c>
      <c r="S203" t="s">
        <v>2671</v>
      </c>
      <c r="T203" t="s">
        <v>2670</v>
      </c>
      <c r="U203" t="s">
        <v>2669</v>
      </c>
      <c r="V203" t="s">
        <v>2668</v>
      </c>
      <c r="W203" t="s">
        <v>2667</v>
      </c>
      <c r="X203" t="s">
        <v>2666</v>
      </c>
      <c r="Y203" t="s">
        <v>2665</v>
      </c>
      <c r="Z203" t="s">
        <v>2664</v>
      </c>
      <c r="AA203" t="s">
        <v>2663</v>
      </c>
      <c r="AB203" t="s">
        <v>2662</v>
      </c>
      <c r="AC203">
        <v>0</v>
      </c>
      <c r="AD203">
        <v>0</v>
      </c>
      <c r="AE203">
        <v>0</v>
      </c>
      <c r="AF203">
        <v>0</v>
      </c>
      <c r="AG203">
        <v>0</v>
      </c>
      <c r="AH203">
        <v>0</v>
      </c>
    </row>
    <row r="204" spans="1:34" hidden="1" x14ac:dyDescent="0.35">
      <c r="A204" s="225"/>
      <c r="B204" s="225" t="s">
        <v>230</v>
      </c>
      <c r="C204" s="152" t="s">
        <v>2187</v>
      </c>
      <c r="D204">
        <v>0</v>
      </c>
      <c r="E204" t="s">
        <v>2188</v>
      </c>
      <c r="F204" t="s">
        <v>2189</v>
      </c>
      <c r="G204" t="s">
        <v>2190</v>
      </c>
      <c r="H204" t="s">
        <v>2191</v>
      </c>
      <c r="I204" t="s">
        <v>2192</v>
      </c>
      <c r="J204" t="s">
        <v>3975</v>
      </c>
      <c r="K204" t="s">
        <v>2660</v>
      </c>
      <c r="L204" t="s">
        <v>3974</v>
      </c>
      <c r="M204" t="s">
        <v>3973</v>
      </c>
      <c r="N204" t="s">
        <v>3972</v>
      </c>
      <c r="O204" t="s">
        <v>3971</v>
      </c>
      <c r="P204" t="s">
        <v>3970</v>
      </c>
      <c r="Q204" t="s">
        <v>3969</v>
      </c>
      <c r="R204" t="s">
        <v>3968</v>
      </c>
      <c r="S204" t="s">
        <v>3967</v>
      </c>
      <c r="T204" t="s">
        <v>3966</v>
      </c>
      <c r="U204" t="s">
        <v>3965</v>
      </c>
      <c r="V204" t="s">
        <v>3964</v>
      </c>
      <c r="W204" t="s">
        <v>3963</v>
      </c>
      <c r="X204" t="s">
        <v>3962</v>
      </c>
      <c r="Y204" t="s">
        <v>3961</v>
      </c>
      <c r="Z204" t="s">
        <v>3960</v>
      </c>
      <c r="AA204" t="s">
        <v>3959</v>
      </c>
      <c r="AB204" t="s">
        <v>3958</v>
      </c>
      <c r="AC204" t="s">
        <v>3957</v>
      </c>
      <c r="AD204" t="s">
        <v>3956</v>
      </c>
      <c r="AE204" t="s">
        <v>3955</v>
      </c>
      <c r="AF204" t="s">
        <v>3954</v>
      </c>
      <c r="AG204" t="s">
        <v>3953</v>
      </c>
      <c r="AH204" t="s">
        <v>3952</v>
      </c>
    </row>
    <row r="205" spans="1:34" hidden="1" x14ac:dyDescent="0.35">
      <c r="A205" s="225"/>
      <c r="B205" s="225"/>
      <c r="C205" s="152" t="s">
        <v>1183</v>
      </c>
      <c r="D205" t="s">
        <v>2218</v>
      </c>
      <c r="E205" t="s">
        <v>2636</v>
      </c>
      <c r="F205" t="s">
        <v>2635</v>
      </c>
      <c r="G205" t="s">
        <v>2634</v>
      </c>
      <c r="H205" t="s">
        <v>2633</v>
      </c>
      <c r="I205" t="s">
        <v>2632</v>
      </c>
      <c r="J205" t="s">
        <v>3951</v>
      </c>
      <c r="K205" t="s">
        <v>3950</v>
      </c>
      <c r="L205" t="s">
        <v>3949</v>
      </c>
      <c r="M205" t="s">
        <v>3948</v>
      </c>
      <c r="N205" t="s">
        <v>3947</v>
      </c>
      <c r="O205" t="s">
        <v>3946</v>
      </c>
      <c r="P205" t="s">
        <v>3945</v>
      </c>
      <c r="Q205" t="s">
        <v>3944</v>
      </c>
      <c r="R205" t="s">
        <v>3943</v>
      </c>
      <c r="S205" t="s">
        <v>3942</v>
      </c>
      <c r="T205" t="s">
        <v>3941</v>
      </c>
      <c r="U205" t="s">
        <v>3940</v>
      </c>
      <c r="V205" t="s">
        <v>3939</v>
      </c>
      <c r="W205" t="s">
        <v>3938</v>
      </c>
      <c r="X205" t="s">
        <v>3937</v>
      </c>
      <c r="Y205" t="s">
        <v>3936</v>
      </c>
      <c r="Z205" t="s">
        <v>3935</v>
      </c>
      <c r="AA205" t="s">
        <v>3934</v>
      </c>
      <c r="AB205" t="s">
        <v>3933</v>
      </c>
      <c r="AC205" t="s">
        <v>3932</v>
      </c>
      <c r="AD205" t="s">
        <v>3931</v>
      </c>
      <c r="AE205" t="s">
        <v>3930</v>
      </c>
      <c r="AF205" t="s">
        <v>3929</v>
      </c>
      <c r="AG205" t="s">
        <v>3928</v>
      </c>
      <c r="AH205">
        <v>0</v>
      </c>
    </row>
    <row r="206" spans="1:34" hidden="1" x14ac:dyDescent="0.35">
      <c r="A206" s="225"/>
      <c r="B206" s="225"/>
      <c r="C206" s="152" t="s">
        <v>1215</v>
      </c>
      <c r="D206" t="s">
        <v>2606</v>
      </c>
      <c r="E206" t="s">
        <v>2605</v>
      </c>
      <c r="F206" t="s">
        <v>2604</v>
      </c>
      <c r="G206" t="s">
        <v>2603</v>
      </c>
      <c r="H206" t="s">
        <v>2602</v>
      </c>
      <c r="I206" t="s">
        <v>2601</v>
      </c>
      <c r="J206" t="s">
        <v>2600</v>
      </c>
      <c r="K206" t="s">
        <v>2599</v>
      </c>
      <c r="L206" t="s">
        <v>3927</v>
      </c>
      <c r="M206" t="s">
        <v>3926</v>
      </c>
      <c r="N206" t="s">
        <v>3925</v>
      </c>
      <c r="O206" t="s">
        <v>3924</v>
      </c>
      <c r="P206" t="s">
        <v>3923</v>
      </c>
      <c r="Q206" t="s">
        <v>3922</v>
      </c>
      <c r="R206" t="s">
        <v>3921</v>
      </c>
      <c r="S206" t="s">
        <v>3920</v>
      </c>
      <c r="T206" t="s">
        <v>3919</v>
      </c>
      <c r="U206" t="s">
        <v>3918</v>
      </c>
      <c r="V206" t="s">
        <v>3917</v>
      </c>
      <c r="W206" t="s">
        <v>3916</v>
      </c>
      <c r="X206" t="s">
        <v>3915</v>
      </c>
      <c r="Y206" t="s">
        <v>3914</v>
      </c>
      <c r="Z206" t="s">
        <v>3913</v>
      </c>
      <c r="AA206" t="s">
        <v>3912</v>
      </c>
      <c r="AB206" t="s">
        <v>3911</v>
      </c>
      <c r="AC206" t="s">
        <v>3910</v>
      </c>
      <c r="AD206" t="s">
        <v>3909</v>
      </c>
      <c r="AE206" t="s">
        <v>3908</v>
      </c>
      <c r="AF206" t="s">
        <v>3907</v>
      </c>
      <c r="AG206" t="s">
        <v>3906</v>
      </c>
      <c r="AH206" t="s">
        <v>3905</v>
      </c>
    </row>
    <row r="207" spans="1:34" hidden="1" x14ac:dyDescent="0.35">
      <c r="A207" s="225"/>
      <c r="B207" s="225"/>
      <c r="C207" s="152" t="s">
        <v>2280</v>
      </c>
      <c r="D207" t="s">
        <v>2281</v>
      </c>
      <c r="E207" t="s">
        <v>2282</v>
      </c>
      <c r="F207" t="s">
        <v>2283</v>
      </c>
      <c r="G207" t="s">
        <v>2284</v>
      </c>
      <c r="H207" t="s">
        <v>2285</v>
      </c>
      <c r="I207" t="s">
        <v>2286</v>
      </c>
      <c r="J207" t="s">
        <v>2287</v>
      </c>
      <c r="K207" t="s">
        <v>2288</v>
      </c>
      <c r="L207" t="s">
        <v>2289</v>
      </c>
      <c r="M207" t="s">
        <v>2290</v>
      </c>
      <c r="N207" t="s">
        <v>2291</v>
      </c>
      <c r="O207" t="s">
        <v>2292</v>
      </c>
      <c r="P207" t="s">
        <v>2293</v>
      </c>
      <c r="Q207" t="s">
        <v>2294</v>
      </c>
      <c r="R207" t="s">
        <v>2295</v>
      </c>
      <c r="S207" t="s">
        <v>2296</v>
      </c>
      <c r="T207" t="s">
        <v>3904</v>
      </c>
      <c r="U207" t="s">
        <v>3903</v>
      </c>
      <c r="V207" t="s">
        <v>3902</v>
      </c>
      <c r="W207" t="s">
        <v>3901</v>
      </c>
      <c r="X207" t="s">
        <v>3900</v>
      </c>
      <c r="Y207" t="s">
        <v>3899</v>
      </c>
      <c r="Z207" t="s">
        <v>3898</v>
      </c>
      <c r="AA207" t="s">
        <v>3897</v>
      </c>
      <c r="AB207" t="s">
        <v>3896</v>
      </c>
      <c r="AC207" t="s">
        <v>3895</v>
      </c>
      <c r="AD207" t="s">
        <v>3894</v>
      </c>
      <c r="AE207" t="s">
        <v>3893</v>
      </c>
      <c r="AF207" t="s">
        <v>3892</v>
      </c>
      <c r="AG207" t="s">
        <v>3891</v>
      </c>
      <c r="AH207" t="s">
        <v>3890</v>
      </c>
    </row>
    <row r="208" spans="1:34" hidden="1" x14ac:dyDescent="0.35">
      <c r="A208" s="225"/>
      <c r="B208" s="225"/>
      <c r="C208" s="152" t="s">
        <v>13</v>
      </c>
      <c r="D208" t="s">
        <v>2560</v>
      </c>
      <c r="E208" t="s">
        <v>2559</v>
      </c>
      <c r="F208" t="s">
        <v>2558</v>
      </c>
      <c r="G208" t="s">
        <v>2557</v>
      </c>
      <c r="H208" t="s">
        <v>2556</v>
      </c>
      <c r="I208" t="s">
        <v>2555</v>
      </c>
      <c r="J208" t="s">
        <v>2554</v>
      </c>
      <c r="K208" t="s">
        <v>2553</v>
      </c>
      <c r="L208" t="s">
        <v>3889</v>
      </c>
      <c r="M208" t="s">
        <v>3888</v>
      </c>
      <c r="N208" t="s">
        <v>3887</v>
      </c>
      <c r="O208" t="s">
        <v>3886</v>
      </c>
      <c r="P208" t="s">
        <v>3885</v>
      </c>
      <c r="Q208" t="s">
        <v>3884</v>
      </c>
      <c r="R208" t="s">
        <v>3883</v>
      </c>
      <c r="S208" t="s">
        <v>3882</v>
      </c>
      <c r="T208" t="s">
        <v>3881</v>
      </c>
      <c r="U208" t="s">
        <v>3880</v>
      </c>
      <c r="V208" t="s">
        <v>3879</v>
      </c>
      <c r="W208" t="s">
        <v>3878</v>
      </c>
      <c r="X208" t="s">
        <v>3877</v>
      </c>
      <c r="Y208" t="s">
        <v>3876</v>
      </c>
      <c r="Z208" t="s">
        <v>3875</v>
      </c>
      <c r="AA208" t="s">
        <v>3874</v>
      </c>
      <c r="AB208" t="s">
        <v>3873</v>
      </c>
      <c r="AC208" t="s">
        <v>3872</v>
      </c>
      <c r="AD208" t="s">
        <v>3871</v>
      </c>
      <c r="AE208" t="s">
        <v>3870</v>
      </c>
      <c r="AF208" t="s">
        <v>3869</v>
      </c>
      <c r="AG208" t="s">
        <v>3868</v>
      </c>
      <c r="AH208" t="s">
        <v>3867</v>
      </c>
    </row>
    <row r="209" spans="1:34" hidden="1" x14ac:dyDescent="0.35">
      <c r="A209" s="225"/>
      <c r="B209" s="225"/>
      <c r="C209" s="152" t="s">
        <v>256</v>
      </c>
      <c r="D209" t="s">
        <v>2343</v>
      </c>
      <c r="E209" t="s">
        <v>2529</v>
      </c>
      <c r="F209" t="s">
        <v>2528</v>
      </c>
      <c r="G209" t="s">
        <v>2527</v>
      </c>
      <c r="H209" t="s">
        <v>2347</v>
      </c>
      <c r="I209" t="s">
        <v>2348</v>
      </c>
      <c r="J209" t="s">
        <v>2526</v>
      </c>
      <c r="K209" t="s">
        <v>2525</v>
      </c>
      <c r="L209" t="s">
        <v>3866</v>
      </c>
      <c r="M209" t="s">
        <v>3865</v>
      </c>
      <c r="N209" t="s">
        <v>3864</v>
      </c>
      <c r="O209" t="s">
        <v>3863</v>
      </c>
      <c r="P209" t="s">
        <v>3862</v>
      </c>
      <c r="Q209" t="s">
        <v>3861</v>
      </c>
      <c r="R209" t="s">
        <v>3860</v>
      </c>
      <c r="S209" t="s">
        <v>3859</v>
      </c>
      <c r="T209" t="s">
        <v>3858</v>
      </c>
      <c r="U209" t="s">
        <v>3857</v>
      </c>
      <c r="V209" t="s">
        <v>3856</v>
      </c>
      <c r="W209" t="s">
        <v>3855</v>
      </c>
      <c r="X209" t="s">
        <v>3854</v>
      </c>
      <c r="Y209" t="s">
        <v>3853</v>
      </c>
      <c r="Z209" t="s">
        <v>3852</v>
      </c>
      <c r="AA209" t="s">
        <v>3851</v>
      </c>
      <c r="AB209" t="s">
        <v>3850</v>
      </c>
      <c r="AC209" t="s">
        <v>3849</v>
      </c>
      <c r="AD209" t="s">
        <v>3848</v>
      </c>
      <c r="AE209" t="s">
        <v>3847</v>
      </c>
      <c r="AF209" t="s">
        <v>3846</v>
      </c>
      <c r="AG209" t="s">
        <v>3845</v>
      </c>
      <c r="AH209" t="s">
        <v>3844</v>
      </c>
    </row>
    <row r="210" spans="1:34" hidden="1" x14ac:dyDescent="0.35">
      <c r="A210" s="225"/>
      <c r="B210" s="225"/>
      <c r="C210" s="152" t="s">
        <v>121</v>
      </c>
      <c r="D210" t="s">
        <v>2374</v>
      </c>
      <c r="E210" t="s">
        <v>2375</v>
      </c>
      <c r="F210" t="s">
        <v>2376</v>
      </c>
      <c r="G210" t="s">
        <v>2377</v>
      </c>
      <c r="H210" t="s">
        <v>2378</v>
      </c>
      <c r="I210">
        <v>0</v>
      </c>
      <c r="J210" t="s">
        <v>3843</v>
      </c>
      <c r="K210" t="s">
        <v>2500</v>
      </c>
      <c r="L210" t="s">
        <v>3842</v>
      </c>
      <c r="M210" t="s">
        <v>3841</v>
      </c>
      <c r="N210" t="s">
        <v>3840</v>
      </c>
      <c r="O210" t="s">
        <v>3839</v>
      </c>
      <c r="P210" t="s">
        <v>3838</v>
      </c>
      <c r="Q210" t="s">
        <v>3837</v>
      </c>
      <c r="R210" t="s">
        <v>3836</v>
      </c>
      <c r="S210" t="s">
        <v>3835</v>
      </c>
      <c r="T210" t="s">
        <v>3834</v>
      </c>
      <c r="U210" t="s">
        <v>3833</v>
      </c>
      <c r="V210" t="s">
        <v>3832</v>
      </c>
      <c r="W210" t="s">
        <v>3831</v>
      </c>
      <c r="X210" t="s">
        <v>3830</v>
      </c>
      <c r="Y210" t="s">
        <v>3829</v>
      </c>
      <c r="Z210" t="s">
        <v>3828</v>
      </c>
      <c r="AA210" t="s">
        <v>3827</v>
      </c>
      <c r="AB210" t="s">
        <v>3826</v>
      </c>
      <c r="AC210" t="s">
        <v>3825</v>
      </c>
      <c r="AD210" t="s">
        <v>3824</v>
      </c>
      <c r="AE210" t="s">
        <v>3823</v>
      </c>
      <c r="AF210" t="s">
        <v>3822</v>
      </c>
      <c r="AG210" t="s">
        <v>3821</v>
      </c>
      <c r="AH210" t="s">
        <v>3820</v>
      </c>
    </row>
    <row r="211" spans="1:34" hidden="1" x14ac:dyDescent="0.35">
      <c r="A211" s="225"/>
      <c r="B211" s="225"/>
      <c r="C211" s="152" t="s">
        <v>898</v>
      </c>
      <c r="D211">
        <v>0</v>
      </c>
      <c r="E211" t="s">
        <v>2476</v>
      </c>
      <c r="F211" t="s">
        <v>2475</v>
      </c>
      <c r="G211" t="s">
        <v>2474</v>
      </c>
      <c r="H211" t="s">
        <v>2473</v>
      </c>
      <c r="I211" t="s">
        <v>2472</v>
      </c>
      <c r="J211" t="s">
        <v>3819</v>
      </c>
      <c r="K211" t="s">
        <v>3818</v>
      </c>
      <c r="L211" t="s">
        <v>3817</v>
      </c>
      <c r="M211" t="s">
        <v>3816</v>
      </c>
      <c r="N211" t="s">
        <v>3815</v>
      </c>
      <c r="O211" t="s">
        <v>3814</v>
      </c>
      <c r="P211" t="s">
        <v>3813</v>
      </c>
      <c r="Q211" t="s">
        <v>3812</v>
      </c>
      <c r="R211" t="s">
        <v>3811</v>
      </c>
      <c r="S211" t="s">
        <v>3810</v>
      </c>
      <c r="T211" t="s">
        <v>3809</v>
      </c>
      <c r="U211" t="s">
        <v>3808</v>
      </c>
      <c r="V211" t="s">
        <v>3807</v>
      </c>
      <c r="W211" t="s">
        <v>3806</v>
      </c>
      <c r="X211" t="s">
        <v>3805</v>
      </c>
      <c r="Y211" t="s">
        <v>3804</v>
      </c>
      <c r="Z211" t="s">
        <v>3803</v>
      </c>
      <c r="AA211" t="s">
        <v>3802</v>
      </c>
      <c r="AB211" t="s">
        <v>3801</v>
      </c>
      <c r="AC211" t="s">
        <v>3800</v>
      </c>
      <c r="AD211" t="s">
        <v>3799</v>
      </c>
      <c r="AE211" t="s">
        <v>3798</v>
      </c>
      <c r="AF211" t="s">
        <v>3797</v>
      </c>
      <c r="AG211" t="s">
        <v>3796</v>
      </c>
      <c r="AH211" t="s">
        <v>3795</v>
      </c>
    </row>
    <row r="212" spans="1:34" hidden="1" x14ac:dyDescent="0.35">
      <c r="A212" s="225"/>
      <c r="B212" s="225"/>
      <c r="C212" s="152" t="s">
        <v>2446</v>
      </c>
      <c r="D212">
        <v>0</v>
      </c>
      <c r="E212">
        <v>0</v>
      </c>
      <c r="F212">
        <v>0</v>
      </c>
      <c r="G212">
        <v>0</v>
      </c>
      <c r="H212">
        <v>0</v>
      </c>
      <c r="I212">
        <v>0</v>
      </c>
      <c r="J212">
        <v>0</v>
      </c>
      <c r="K212">
        <v>0</v>
      </c>
      <c r="L212">
        <v>0</v>
      </c>
      <c r="M212">
        <v>0</v>
      </c>
      <c r="N212">
        <v>0</v>
      </c>
      <c r="O212">
        <v>0</v>
      </c>
      <c r="P212">
        <v>0</v>
      </c>
      <c r="Q212">
        <v>0</v>
      </c>
      <c r="R212">
        <v>0</v>
      </c>
      <c r="S212">
        <v>0</v>
      </c>
      <c r="T212" t="s">
        <v>3794</v>
      </c>
      <c r="U212" t="s">
        <v>3793</v>
      </c>
      <c r="V212" t="s">
        <v>3792</v>
      </c>
      <c r="W212" t="s">
        <v>3791</v>
      </c>
      <c r="X212" t="s">
        <v>3790</v>
      </c>
      <c r="Y212" t="s">
        <v>3789</v>
      </c>
      <c r="Z212" t="s">
        <v>3788</v>
      </c>
      <c r="AA212" t="s">
        <v>3787</v>
      </c>
      <c r="AB212" t="s">
        <v>3786</v>
      </c>
      <c r="AC212" t="s">
        <v>3785</v>
      </c>
      <c r="AD212" t="s">
        <v>3784</v>
      </c>
      <c r="AE212" t="s">
        <v>3783</v>
      </c>
      <c r="AF212" t="s">
        <v>3782</v>
      </c>
      <c r="AG212" t="s">
        <v>3781</v>
      </c>
      <c r="AH212" t="s">
        <v>3780</v>
      </c>
    </row>
    <row r="213" spans="1:34" hidden="1" x14ac:dyDescent="0.35">
      <c r="A213" s="225" t="s">
        <v>3779</v>
      </c>
      <c r="B213" s="225" t="s">
        <v>88</v>
      </c>
      <c r="C213" s="152" t="s">
        <v>2187</v>
      </c>
      <c r="D213">
        <v>0</v>
      </c>
      <c r="E213">
        <v>0</v>
      </c>
      <c r="F213">
        <v>0</v>
      </c>
      <c r="G213">
        <v>0</v>
      </c>
      <c r="H213">
        <v>0</v>
      </c>
      <c r="I213">
        <v>0</v>
      </c>
      <c r="J213">
        <v>0</v>
      </c>
      <c r="K213">
        <v>0</v>
      </c>
      <c r="L213" t="s">
        <v>3778</v>
      </c>
      <c r="M213" t="s">
        <v>3777</v>
      </c>
      <c r="N213" t="s">
        <v>3776</v>
      </c>
      <c r="O213" t="s">
        <v>3775</v>
      </c>
      <c r="P213" t="s">
        <v>3774</v>
      </c>
      <c r="Q213" t="s">
        <v>3773</v>
      </c>
      <c r="R213" t="s">
        <v>3772</v>
      </c>
      <c r="S213" t="s">
        <v>3699</v>
      </c>
      <c r="T213" t="s">
        <v>3698</v>
      </c>
      <c r="U213" t="s">
        <v>3771</v>
      </c>
      <c r="V213" t="s">
        <v>3770</v>
      </c>
      <c r="W213" t="s">
        <v>3769</v>
      </c>
      <c r="X213" t="s">
        <v>3768</v>
      </c>
      <c r="Y213" t="s">
        <v>3767</v>
      </c>
      <c r="Z213" t="s">
        <v>3766</v>
      </c>
      <c r="AA213" t="s">
        <v>3765</v>
      </c>
      <c r="AB213" t="s">
        <v>3764</v>
      </c>
      <c r="AC213" t="s">
        <v>3763</v>
      </c>
      <c r="AD213" t="s">
        <v>3762</v>
      </c>
      <c r="AE213" t="s">
        <v>3761</v>
      </c>
      <c r="AF213" t="s">
        <v>3760</v>
      </c>
      <c r="AG213" t="s">
        <v>3759</v>
      </c>
      <c r="AH213" t="s">
        <v>3758</v>
      </c>
    </row>
    <row r="214" spans="1:34" hidden="1" x14ac:dyDescent="0.35">
      <c r="A214" s="225"/>
      <c r="B214" s="225"/>
      <c r="C214" s="152" t="s">
        <v>1183</v>
      </c>
      <c r="D214" t="s">
        <v>1184</v>
      </c>
      <c r="E214" t="s">
        <v>1185</v>
      </c>
      <c r="F214" t="s">
        <v>1186</v>
      </c>
      <c r="G214" t="s">
        <v>1187</v>
      </c>
      <c r="H214" t="s">
        <v>1188</v>
      </c>
      <c r="I214" t="s">
        <v>1189</v>
      </c>
      <c r="J214" t="s">
        <v>3757</v>
      </c>
      <c r="K214" t="s">
        <v>3756</v>
      </c>
      <c r="L214" t="s">
        <v>3755</v>
      </c>
      <c r="M214" t="s">
        <v>3754</v>
      </c>
      <c r="N214" t="s">
        <v>3753</v>
      </c>
      <c r="O214" t="s">
        <v>3752</v>
      </c>
      <c r="P214" t="s">
        <v>3751</v>
      </c>
      <c r="Q214" t="s">
        <v>3750</v>
      </c>
      <c r="R214" t="s">
        <v>3749</v>
      </c>
      <c r="S214" t="s">
        <v>3748</v>
      </c>
      <c r="T214" t="s">
        <v>3747</v>
      </c>
      <c r="U214" t="s">
        <v>3746</v>
      </c>
      <c r="V214" t="s">
        <v>3745</v>
      </c>
      <c r="W214" t="s">
        <v>3744</v>
      </c>
      <c r="X214" t="s">
        <v>3743</v>
      </c>
      <c r="Y214" t="s">
        <v>3742</v>
      </c>
      <c r="Z214" t="s">
        <v>3741</v>
      </c>
      <c r="AA214" t="s">
        <v>3740</v>
      </c>
      <c r="AB214" t="s">
        <v>3739</v>
      </c>
      <c r="AC214" t="s">
        <v>3738</v>
      </c>
      <c r="AD214" t="s">
        <v>3737</v>
      </c>
      <c r="AE214" t="s">
        <v>3736</v>
      </c>
      <c r="AF214" t="s">
        <v>3735</v>
      </c>
      <c r="AG214" t="s">
        <v>3734</v>
      </c>
      <c r="AH214" t="s">
        <v>3733</v>
      </c>
    </row>
    <row r="215" spans="1:34" hidden="1" x14ac:dyDescent="0.35">
      <c r="A215" s="225"/>
      <c r="B215" s="225"/>
      <c r="C215" s="152" t="s">
        <v>1215</v>
      </c>
      <c r="D215" t="s">
        <v>1216</v>
      </c>
      <c r="E215" t="s">
        <v>1217</v>
      </c>
      <c r="F215" t="s">
        <v>1218</v>
      </c>
      <c r="G215" t="s">
        <v>1219</v>
      </c>
      <c r="H215" t="s">
        <v>1220</v>
      </c>
      <c r="I215" t="s">
        <v>1221</v>
      </c>
      <c r="J215" t="s">
        <v>1222</v>
      </c>
      <c r="K215" t="s">
        <v>3732</v>
      </c>
      <c r="L215" t="s">
        <v>3731</v>
      </c>
      <c r="M215" t="s">
        <v>3730</v>
      </c>
      <c r="N215" t="s">
        <v>3729</v>
      </c>
      <c r="O215" t="s">
        <v>3728</v>
      </c>
      <c r="P215" t="s">
        <v>3727</v>
      </c>
      <c r="Q215" t="s">
        <v>3726</v>
      </c>
      <c r="R215" t="s">
        <v>3725</v>
      </c>
      <c r="S215" t="s">
        <v>3724</v>
      </c>
      <c r="T215">
        <v>0</v>
      </c>
      <c r="U215">
        <v>0</v>
      </c>
      <c r="V215">
        <v>0</v>
      </c>
      <c r="W215">
        <v>0</v>
      </c>
      <c r="X215">
        <v>0</v>
      </c>
      <c r="Y215">
        <v>0</v>
      </c>
      <c r="Z215">
        <v>0</v>
      </c>
      <c r="AA215">
        <v>0</v>
      </c>
      <c r="AB215">
        <v>0</v>
      </c>
      <c r="AC215">
        <v>0</v>
      </c>
      <c r="AD215">
        <v>0</v>
      </c>
      <c r="AE215">
        <v>0</v>
      </c>
      <c r="AF215">
        <v>0</v>
      </c>
      <c r="AG215">
        <v>0</v>
      </c>
      <c r="AH215">
        <v>0</v>
      </c>
    </row>
    <row r="216" spans="1:34" hidden="1" x14ac:dyDescent="0.35">
      <c r="A216" s="225"/>
      <c r="B216" s="225"/>
      <c r="C216" s="152" t="s">
        <v>13</v>
      </c>
      <c r="D216" t="s">
        <v>1232</v>
      </c>
      <c r="E216" t="s">
        <v>1233</v>
      </c>
      <c r="F216" t="s">
        <v>1234</v>
      </c>
      <c r="G216" t="s">
        <v>1235</v>
      </c>
      <c r="H216" t="s">
        <v>1236</v>
      </c>
      <c r="I216" t="s">
        <v>1237</v>
      </c>
      <c r="J216" t="s">
        <v>1238</v>
      </c>
      <c r="K216" t="s">
        <v>3723</v>
      </c>
      <c r="L216" t="s">
        <v>3722</v>
      </c>
      <c r="M216" t="s">
        <v>3721</v>
      </c>
      <c r="N216" t="s">
        <v>3720</v>
      </c>
      <c r="O216" t="s">
        <v>3719</v>
      </c>
      <c r="P216" t="s">
        <v>3718</v>
      </c>
      <c r="Q216" t="s">
        <v>3717</v>
      </c>
      <c r="R216" t="s">
        <v>3716</v>
      </c>
      <c r="S216" t="s">
        <v>3715</v>
      </c>
      <c r="T216" t="s">
        <v>3714</v>
      </c>
      <c r="U216" t="s">
        <v>3713</v>
      </c>
      <c r="V216" t="s">
        <v>3712</v>
      </c>
      <c r="W216" t="s">
        <v>3711</v>
      </c>
      <c r="X216" t="s">
        <v>3710</v>
      </c>
      <c r="Y216" t="s">
        <v>3709</v>
      </c>
      <c r="Z216" t="s">
        <v>3708</v>
      </c>
      <c r="AA216" t="s">
        <v>3707</v>
      </c>
      <c r="AB216" t="s">
        <v>3706</v>
      </c>
      <c r="AC216" t="s">
        <v>3705</v>
      </c>
      <c r="AD216" t="s">
        <v>3704</v>
      </c>
      <c r="AE216" t="s">
        <v>3703</v>
      </c>
      <c r="AF216" t="s">
        <v>3702</v>
      </c>
      <c r="AG216" t="s">
        <v>3701</v>
      </c>
      <c r="AH216" t="s">
        <v>3700</v>
      </c>
    </row>
    <row r="217" spans="1:34" hidden="1" x14ac:dyDescent="0.35">
      <c r="A217" s="225"/>
      <c r="B217" s="225"/>
      <c r="C217" s="152" t="s">
        <v>256</v>
      </c>
      <c r="D217">
        <v>0</v>
      </c>
      <c r="E217">
        <v>0</v>
      </c>
      <c r="F217">
        <v>0</v>
      </c>
      <c r="G217">
        <v>0</v>
      </c>
      <c r="H217">
        <v>0</v>
      </c>
      <c r="I217">
        <v>0</v>
      </c>
      <c r="J217">
        <v>0</v>
      </c>
      <c r="K217">
        <v>0</v>
      </c>
      <c r="L217">
        <v>0</v>
      </c>
      <c r="M217">
        <v>0</v>
      </c>
      <c r="N217">
        <v>0</v>
      </c>
      <c r="O217">
        <v>0</v>
      </c>
      <c r="P217">
        <v>0</v>
      </c>
      <c r="Q217">
        <v>0</v>
      </c>
      <c r="R217">
        <v>0</v>
      </c>
      <c r="S217" t="s">
        <v>3699</v>
      </c>
      <c r="T217" t="s">
        <v>3698</v>
      </c>
      <c r="U217" t="s">
        <v>3697</v>
      </c>
      <c r="V217" t="s">
        <v>3696</v>
      </c>
      <c r="W217" t="s">
        <v>3695</v>
      </c>
      <c r="X217" t="s">
        <v>3694</v>
      </c>
      <c r="Y217" t="s">
        <v>3693</v>
      </c>
      <c r="Z217" t="s">
        <v>3692</v>
      </c>
      <c r="AA217" t="s">
        <v>3691</v>
      </c>
      <c r="AB217" t="s">
        <v>3690</v>
      </c>
      <c r="AC217" t="s">
        <v>3689</v>
      </c>
      <c r="AD217" t="s">
        <v>3688</v>
      </c>
      <c r="AE217" t="s">
        <v>3687</v>
      </c>
      <c r="AF217" t="s">
        <v>3686</v>
      </c>
      <c r="AG217" t="s">
        <v>3685</v>
      </c>
      <c r="AH217" t="s">
        <v>3684</v>
      </c>
    </row>
    <row r="218" spans="1:34" hidden="1" x14ac:dyDescent="0.35">
      <c r="A218" s="225"/>
      <c r="B218" s="225"/>
      <c r="C218" s="152" t="s">
        <v>121</v>
      </c>
      <c r="D218" t="s">
        <v>1263</v>
      </c>
      <c r="E218" t="s">
        <v>1264</v>
      </c>
      <c r="F218" t="s">
        <v>1265</v>
      </c>
      <c r="G218" t="s">
        <v>1266</v>
      </c>
      <c r="H218" t="s">
        <v>1267</v>
      </c>
      <c r="I218" t="s">
        <v>1268</v>
      </c>
      <c r="J218" t="s">
        <v>1269</v>
      </c>
      <c r="K218" t="s">
        <v>3683</v>
      </c>
      <c r="L218" t="s">
        <v>3682</v>
      </c>
      <c r="M218" t="s">
        <v>3681</v>
      </c>
      <c r="N218" t="s">
        <v>3680</v>
      </c>
      <c r="O218" t="s">
        <v>3679</v>
      </c>
      <c r="P218" t="s">
        <v>3678</v>
      </c>
      <c r="Q218" t="s">
        <v>3677</v>
      </c>
      <c r="R218" t="s">
        <v>3676</v>
      </c>
      <c r="S218" t="s">
        <v>3675</v>
      </c>
      <c r="T218" t="s">
        <v>3674</v>
      </c>
      <c r="U218" t="s">
        <v>3673</v>
      </c>
      <c r="V218" t="s">
        <v>3672</v>
      </c>
      <c r="W218" t="s">
        <v>3671</v>
      </c>
      <c r="X218" t="s">
        <v>3670</v>
      </c>
      <c r="Y218" t="s">
        <v>3669</v>
      </c>
      <c r="Z218" t="s">
        <v>3668</v>
      </c>
      <c r="AA218" t="s">
        <v>3667</v>
      </c>
      <c r="AB218" t="s">
        <v>3666</v>
      </c>
      <c r="AC218" t="s">
        <v>3665</v>
      </c>
      <c r="AD218" t="s">
        <v>3664</v>
      </c>
      <c r="AE218" t="s">
        <v>3663</v>
      </c>
      <c r="AF218" t="s">
        <v>3662</v>
      </c>
      <c r="AG218" t="s">
        <v>3661</v>
      </c>
      <c r="AH218" t="s">
        <v>3660</v>
      </c>
    </row>
    <row r="219" spans="1:34" hidden="1" x14ac:dyDescent="0.35">
      <c r="A219" s="225"/>
      <c r="B219" s="225"/>
      <c r="C219" s="152" t="s">
        <v>898</v>
      </c>
      <c r="D219">
        <v>0</v>
      </c>
      <c r="E219">
        <v>0</v>
      </c>
      <c r="F219">
        <v>0</v>
      </c>
      <c r="G219">
        <v>0</v>
      </c>
      <c r="H219">
        <v>0</v>
      </c>
      <c r="I219">
        <v>0</v>
      </c>
      <c r="J219" t="s">
        <v>3659</v>
      </c>
      <c r="K219" t="s">
        <v>3658</v>
      </c>
      <c r="L219" t="s">
        <v>3657</v>
      </c>
      <c r="M219" t="s">
        <v>3656</v>
      </c>
      <c r="N219" t="s">
        <v>3655</v>
      </c>
      <c r="O219" t="s">
        <v>3654</v>
      </c>
      <c r="P219" t="s">
        <v>3653</v>
      </c>
      <c r="Q219" t="s">
        <v>3652</v>
      </c>
      <c r="R219" t="s">
        <v>3651</v>
      </c>
      <c r="S219" t="s">
        <v>3650</v>
      </c>
      <c r="T219" t="s">
        <v>3649</v>
      </c>
      <c r="U219" t="s">
        <v>3648</v>
      </c>
      <c r="V219" t="s">
        <v>3647</v>
      </c>
      <c r="W219" t="s">
        <v>3646</v>
      </c>
      <c r="X219" t="s">
        <v>3645</v>
      </c>
      <c r="Y219" t="s">
        <v>3644</v>
      </c>
      <c r="Z219" t="s">
        <v>3643</v>
      </c>
      <c r="AA219" t="s">
        <v>3642</v>
      </c>
      <c r="AB219" t="s">
        <v>3641</v>
      </c>
      <c r="AC219" t="s">
        <v>3640</v>
      </c>
      <c r="AD219" t="s">
        <v>3639</v>
      </c>
      <c r="AE219" t="s">
        <v>3638</v>
      </c>
      <c r="AF219" t="s">
        <v>3637</v>
      </c>
      <c r="AG219" t="s">
        <v>3636</v>
      </c>
      <c r="AH219" t="s">
        <v>3635</v>
      </c>
    </row>
    <row r="220" spans="1:34" hidden="1" x14ac:dyDescent="0.35">
      <c r="A220" s="225"/>
      <c r="B220" s="225"/>
      <c r="C220" s="152" t="s">
        <v>15</v>
      </c>
      <c r="D220" t="s">
        <v>1294</v>
      </c>
      <c r="E220" t="s">
        <v>1295</v>
      </c>
      <c r="F220" t="s">
        <v>1296</v>
      </c>
      <c r="G220" t="s">
        <v>1297</v>
      </c>
      <c r="H220" t="s">
        <v>1298</v>
      </c>
      <c r="I220" t="s">
        <v>1299</v>
      </c>
      <c r="J220" t="s">
        <v>1300</v>
      </c>
      <c r="K220" t="s">
        <v>3634</v>
      </c>
      <c r="L220" t="s">
        <v>3633</v>
      </c>
      <c r="M220" t="s">
        <v>3632</v>
      </c>
      <c r="N220" t="s">
        <v>3631</v>
      </c>
      <c r="O220" t="s">
        <v>3630</v>
      </c>
      <c r="P220" t="s">
        <v>3629</v>
      </c>
      <c r="Q220" t="s">
        <v>3628</v>
      </c>
      <c r="R220" t="s">
        <v>3627</v>
      </c>
      <c r="S220" t="s">
        <v>3626</v>
      </c>
      <c r="T220" t="s">
        <v>3625</v>
      </c>
      <c r="U220" t="s">
        <v>3624</v>
      </c>
      <c r="V220" t="s">
        <v>3623</v>
      </c>
      <c r="W220" t="s">
        <v>3622</v>
      </c>
      <c r="X220" t="s">
        <v>3621</v>
      </c>
      <c r="Y220" t="s">
        <v>3620</v>
      </c>
      <c r="Z220" t="s">
        <v>3619</v>
      </c>
      <c r="AA220" t="s">
        <v>3618</v>
      </c>
      <c r="AB220" t="s">
        <v>3617</v>
      </c>
      <c r="AC220">
        <v>0</v>
      </c>
      <c r="AD220">
        <v>0</v>
      </c>
      <c r="AE220">
        <v>0</v>
      </c>
      <c r="AF220">
        <v>0</v>
      </c>
      <c r="AG220">
        <v>0</v>
      </c>
      <c r="AH220">
        <v>0</v>
      </c>
    </row>
    <row r="221" spans="1:34" hidden="1" x14ac:dyDescent="0.35">
      <c r="A221" s="225"/>
      <c r="B221" s="225" t="s">
        <v>78</v>
      </c>
      <c r="C221" s="152" t="s">
        <v>2187</v>
      </c>
      <c r="D221">
        <v>0</v>
      </c>
      <c r="E221">
        <v>0</v>
      </c>
      <c r="F221">
        <v>0</v>
      </c>
      <c r="G221">
        <v>0</v>
      </c>
      <c r="H221">
        <v>0</v>
      </c>
      <c r="I221">
        <v>0</v>
      </c>
      <c r="J221" t="s">
        <v>3616</v>
      </c>
      <c r="K221" t="s">
        <v>3615</v>
      </c>
      <c r="L221" t="s">
        <v>3614</v>
      </c>
      <c r="M221" t="s">
        <v>3613</v>
      </c>
      <c r="N221" t="s">
        <v>3612</v>
      </c>
      <c r="O221" t="s">
        <v>3611</v>
      </c>
      <c r="P221" t="s">
        <v>3610</v>
      </c>
      <c r="Q221" t="s">
        <v>3609</v>
      </c>
      <c r="R221" t="s">
        <v>3608</v>
      </c>
      <c r="S221" t="s">
        <v>3607</v>
      </c>
      <c r="T221" t="s">
        <v>3606</v>
      </c>
      <c r="U221" t="s">
        <v>3605</v>
      </c>
      <c r="V221" t="s">
        <v>3604</v>
      </c>
      <c r="W221" t="s">
        <v>3603</v>
      </c>
      <c r="X221" t="s">
        <v>3602</v>
      </c>
      <c r="Y221" t="s">
        <v>3601</v>
      </c>
      <c r="Z221" t="s">
        <v>3600</v>
      </c>
      <c r="AA221" t="s">
        <v>3599</v>
      </c>
      <c r="AB221" t="s">
        <v>3598</v>
      </c>
      <c r="AC221" t="s">
        <v>3597</v>
      </c>
      <c r="AD221" t="s">
        <v>3596</v>
      </c>
      <c r="AE221" t="s">
        <v>3595</v>
      </c>
      <c r="AF221" t="s">
        <v>3594</v>
      </c>
      <c r="AG221" t="s">
        <v>3593</v>
      </c>
      <c r="AH221" t="s">
        <v>3592</v>
      </c>
    </row>
    <row r="222" spans="1:34" hidden="1" x14ac:dyDescent="0.35">
      <c r="A222" s="225"/>
      <c r="B222" s="225"/>
      <c r="C222" s="152" t="s">
        <v>1183</v>
      </c>
      <c r="D222" t="s">
        <v>1315</v>
      </c>
      <c r="E222" t="s">
        <v>1316</v>
      </c>
      <c r="F222" t="s">
        <v>1317</v>
      </c>
      <c r="G222" t="s">
        <v>1318</v>
      </c>
      <c r="H222" t="s">
        <v>1319</v>
      </c>
      <c r="I222" t="s">
        <v>1320</v>
      </c>
      <c r="J222" t="s">
        <v>3591</v>
      </c>
      <c r="K222" t="s">
        <v>3590</v>
      </c>
      <c r="L222" t="s">
        <v>3589</v>
      </c>
      <c r="M222" t="s">
        <v>3588</v>
      </c>
      <c r="N222" t="s">
        <v>3587</v>
      </c>
      <c r="O222" t="s">
        <v>3586</v>
      </c>
      <c r="P222" t="s">
        <v>3585</v>
      </c>
      <c r="Q222" t="s">
        <v>3584</v>
      </c>
      <c r="R222" t="s">
        <v>3583</v>
      </c>
      <c r="S222" t="s">
        <v>3582</v>
      </c>
      <c r="T222" t="s">
        <v>3581</v>
      </c>
      <c r="U222" t="s">
        <v>3580</v>
      </c>
      <c r="V222" t="s">
        <v>3579</v>
      </c>
      <c r="W222" t="s">
        <v>3578</v>
      </c>
      <c r="X222" t="s">
        <v>3577</v>
      </c>
      <c r="Y222" t="s">
        <v>3576</v>
      </c>
      <c r="Z222" t="s">
        <v>3575</v>
      </c>
      <c r="AA222" t="s">
        <v>3574</v>
      </c>
      <c r="AB222" t="s">
        <v>3573</v>
      </c>
      <c r="AC222" t="s">
        <v>3572</v>
      </c>
      <c r="AD222" t="s">
        <v>3571</v>
      </c>
      <c r="AE222" t="s">
        <v>3570</v>
      </c>
      <c r="AF222" t="s">
        <v>3569</v>
      </c>
      <c r="AG222" t="s">
        <v>3568</v>
      </c>
      <c r="AH222">
        <v>0</v>
      </c>
    </row>
    <row r="223" spans="1:34" hidden="1" x14ac:dyDescent="0.35">
      <c r="A223" s="225"/>
      <c r="B223" s="225"/>
      <c r="C223" s="152" t="s">
        <v>13</v>
      </c>
      <c r="D223" t="s">
        <v>1346</v>
      </c>
      <c r="E223" t="s">
        <v>3567</v>
      </c>
      <c r="F223" t="s">
        <v>3566</v>
      </c>
      <c r="G223" t="s">
        <v>3565</v>
      </c>
      <c r="H223" t="s">
        <v>3564</v>
      </c>
      <c r="I223" t="s">
        <v>3563</v>
      </c>
      <c r="J223" t="s">
        <v>3562</v>
      </c>
      <c r="K223" t="s">
        <v>3561</v>
      </c>
      <c r="L223" t="s">
        <v>3560</v>
      </c>
      <c r="M223" t="s">
        <v>3559</v>
      </c>
      <c r="N223" t="s">
        <v>3558</v>
      </c>
      <c r="O223" t="s">
        <v>3557</v>
      </c>
      <c r="P223" t="s">
        <v>3556</v>
      </c>
      <c r="Q223" t="s">
        <v>3555</v>
      </c>
      <c r="R223" t="s">
        <v>3554</v>
      </c>
      <c r="S223" t="s">
        <v>3553</v>
      </c>
      <c r="T223" t="s">
        <v>3552</v>
      </c>
      <c r="U223" t="s">
        <v>3551</v>
      </c>
      <c r="V223" t="s">
        <v>3550</v>
      </c>
      <c r="W223" t="s">
        <v>3549</v>
      </c>
      <c r="X223" t="s">
        <v>3548</v>
      </c>
      <c r="Y223" t="s">
        <v>3547</v>
      </c>
      <c r="Z223" t="s">
        <v>3546</v>
      </c>
      <c r="AA223" t="s">
        <v>3545</v>
      </c>
      <c r="AB223" t="s">
        <v>3544</v>
      </c>
      <c r="AC223" t="s">
        <v>3543</v>
      </c>
      <c r="AD223" t="s">
        <v>3542</v>
      </c>
      <c r="AE223" t="s">
        <v>3541</v>
      </c>
      <c r="AF223" t="s">
        <v>3540</v>
      </c>
      <c r="AG223" t="s">
        <v>3539</v>
      </c>
      <c r="AH223" t="s">
        <v>3538</v>
      </c>
    </row>
    <row r="224" spans="1:34" hidden="1" x14ac:dyDescent="0.35">
      <c r="A224" s="225"/>
      <c r="B224" s="225"/>
      <c r="C224" s="152" t="s">
        <v>256</v>
      </c>
      <c r="D224">
        <v>0</v>
      </c>
      <c r="E224">
        <v>0</v>
      </c>
      <c r="F224">
        <v>0</v>
      </c>
      <c r="G224">
        <v>0</v>
      </c>
      <c r="H224">
        <v>0</v>
      </c>
      <c r="I224">
        <v>0</v>
      </c>
      <c r="J224">
        <v>0</v>
      </c>
      <c r="K224">
        <v>0</v>
      </c>
      <c r="L224">
        <v>0</v>
      </c>
      <c r="M224">
        <v>0</v>
      </c>
      <c r="N224">
        <v>0</v>
      </c>
      <c r="O224">
        <v>0</v>
      </c>
      <c r="P224">
        <v>0</v>
      </c>
      <c r="Q224">
        <v>0</v>
      </c>
      <c r="R224">
        <v>0</v>
      </c>
      <c r="S224" t="s">
        <v>3537</v>
      </c>
      <c r="T224" t="s">
        <v>3536</v>
      </c>
      <c r="U224" t="s">
        <v>3535</v>
      </c>
      <c r="V224" t="s">
        <v>3534</v>
      </c>
      <c r="W224" t="s">
        <v>3533</v>
      </c>
      <c r="X224" t="s">
        <v>3532</v>
      </c>
      <c r="Y224" t="s">
        <v>3531</v>
      </c>
      <c r="Z224" t="s">
        <v>3530</v>
      </c>
      <c r="AA224" t="s">
        <v>3529</v>
      </c>
      <c r="AB224" t="s">
        <v>3528</v>
      </c>
      <c r="AC224" t="s">
        <v>3527</v>
      </c>
      <c r="AD224" t="s">
        <v>3526</v>
      </c>
      <c r="AE224" t="s">
        <v>3525</v>
      </c>
      <c r="AF224" t="s">
        <v>3524</v>
      </c>
      <c r="AG224" t="s">
        <v>3523</v>
      </c>
      <c r="AH224" t="s">
        <v>3522</v>
      </c>
    </row>
    <row r="225" spans="1:34" hidden="1" x14ac:dyDescent="0.35">
      <c r="A225" s="225"/>
      <c r="B225" s="225"/>
      <c r="C225" s="152" t="s">
        <v>121</v>
      </c>
      <c r="D225" t="s">
        <v>1377</v>
      </c>
      <c r="E225" t="s">
        <v>1378</v>
      </c>
      <c r="F225" t="s">
        <v>1379</v>
      </c>
      <c r="G225" t="s">
        <v>1380</v>
      </c>
      <c r="H225" t="s">
        <v>1381</v>
      </c>
      <c r="I225" t="s">
        <v>1382</v>
      </c>
      <c r="J225" t="s">
        <v>3521</v>
      </c>
      <c r="K225" t="s">
        <v>3520</v>
      </c>
      <c r="L225" t="s">
        <v>3519</v>
      </c>
      <c r="M225" t="s">
        <v>3518</v>
      </c>
      <c r="N225" t="s">
        <v>3517</v>
      </c>
      <c r="O225" t="s">
        <v>3516</v>
      </c>
      <c r="P225" t="s">
        <v>3515</v>
      </c>
      <c r="Q225" t="s">
        <v>3514</v>
      </c>
      <c r="R225" t="s">
        <v>3513</v>
      </c>
      <c r="S225" t="s">
        <v>3512</v>
      </c>
      <c r="T225" t="s">
        <v>3511</v>
      </c>
      <c r="U225" t="s">
        <v>3510</v>
      </c>
      <c r="V225" t="s">
        <v>3509</v>
      </c>
      <c r="W225" t="s">
        <v>3508</v>
      </c>
      <c r="X225" t="s">
        <v>3507</v>
      </c>
      <c r="Y225" t="s">
        <v>3506</v>
      </c>
      <c r="Z225" t="s">
        <v>3505</v>
      </c>
      <c r="AA225" t="s">
        <v>3504</v>
      </c>
      <c r="AB225" t="s">
        <v>3503</v>
      </c>
      <c r="AC225" t="s">
        <v>3502</v>
      </c>
      <c r="AD225" t="s">
        <v>3501</v>
      </c>
      <c r="AE225" t="s">
        <v>3500</v>
      </c>
      <c r="AF225" t="s">
        <v>3499</v>
      </c>
      <c r="AG225" t="s">
        <v>3498</v>
      </c>
      <c r="AH225" t="s">
        <v>3497</v>
      </c>
    </row>
    <row r="226" spans="1:34" hidden="1" x14ac:dyDescent="0.35">
      <c r="A226" s="225"/>
      <c r="B226" s="225"/>
      <c r="C226" s="152" t="s">
        <v>898</v>
      </c>
      <c r="D226">
        <v>0</v>
      </c>
      <c r="E226">
        <v>0</v>
      </c>
      <c r="F226">
        <v>0</v>
      </c>
      <c r="G226">
        <v>0</v>
      </c>
      <c r="H226">
        <v>0</v>
      </c>
      <c r="I226">
        <v>0</v>
      </c>
      <c r="J226" t="s">
        <v>3496</v>
      </c>
      <c r="K226" t="s">
        <v>3495</v>
      </c>
      <c r="L226" t="s">
        <v>3494</v>
      </c>
      <c r="M226" t="s">
        <v>3493</v>
      </c>
      <c r="N226" t="s">
        <v>3492</v>
      </c>
      <c r="O226" t="s">
        <v>3491</v>
      </c>
      <c r="P226" t="s">
        <v>3490</v>
      </c>
      <c r="Q226" t="s">
        <v>3489</v>
      </c>
      <c r="R226" t="s">
        <v>3488</v>
      </c>
      <c r="S226" t="s">
        <v>3487</v>
      </c>
      <c r="T226" t="s">
        <v>3486</v>
      </c>
      <c r="U226" t="s">
        <v>3485</v>
      </c>
      <c r="V226" t="s">
        <v>3484</v>
      </c>
      <c r="W226" t="s">
        <v>3483</v>
      </c>
      <c r="X226" t="s">
        <v>3482</v>
      </c>
      <c r="Y226" t="s">
        <v>3481</v>
      </c>
      <c r="Z226" t="s">
        <v>3480</v>
      </c>
      <c r="AA226" t="s">
        <v>3479</v>
      </c>
      <c r="AB226" t="s">
        <v>3478</v>
      </c>
      <c r="AC226" t="s">
        <v>3477</v>
      </c>
      <c r="AD226" t="s">
        <v>3476</v>
      </c>
      <c r="AE226" t="s">
        <v>3475</v>
      </c>
      <c r="AF226" t="s">
        <v>3474</v>
      </c>
      <c r="AG226" t="s">
        <v>3473</v>
      </c>
      <c r="AH226">
        <v>0</v>
      </c>
    </row>
    <row r="227" spans="1:34" hidden="1" x14ac:dyDescent="0.35">
      <c r="A227" s="225"/>
      <c r="B227" s="225"/>
      <c r="C227" s="152" t="s">
        <v>15</v>
      </c>
      <c r="D227" t="s">
        <v>1408</v>
      </c>
      <c r="E227" t="s">
        <v>1408</v>
      </c>
      <c r="F227" t="s">
        <v>1409</v>
      </c>
      <c r="G227" t="s">
        <v>1408</v>
      </c>
      <c r="H227" t="s">
        <v>1410</v>
      </c>
      <c r="I227" t="s">
        <v>1411</v>
      </c>
      <c r="J227" t="s">
        <v>3472</v>
      </c>
      <c r="K227" t="s">
        <v>3471</v>
      </c>
      <c r="L227" t="s">
        <v>3470</v>
      </c>
      <c r="M227" t="s">
        <v>3469</v>
      </c>
      <c r="N227" t="s">
        <v>3468</v>
      </c>
      <c r="O227" t="s">
        <v>3467</v>
      </c>
      <c r="P227" t="s">
        <v>3466</v>
      </c>
      <c r="Q227" t="s">
        <v>3465</v>
      </c>
      <c r="R227" t="s">
        <v>3464</v>
      </c>
      <c r="S227" t="s">
        <v>3463</v>
      </c>
      <c r="T227" t="s">
        <v>3462</v>
      </c>
      <c r="U227" t="s">
        <v>3461</v>
      </c>
      <c r="V227" t="s">
        <v>3460</v>
      </c>
      <c r="W227" t="s">
        <v>3459</v>
      </c>
      <c r="X227" t="s">
        <v>3458</v>
      </c>
      <c r="Y227" t="s">
        <v>1426</v>
      </c>
      <c r="Z227" t="s">
        <v>3457</v>
      </c>
      <c r="AA227" t="s">
        <v>3456</v>
      </c>
      <c r="AB227" t="s">
        <v>3455</v>
      </c>
      <c r="AC227">
        <v>0</v>
      </c>
      <c r="AD227">
        <v>0</v>
      </c>
      <c r="AE227">
        <v>0</v>
      </c>
      <c r="AF227">
        <v>0</v>
      </c>
      <c r="AG227" t="s">
        <v>1431</v>
      </c>
      <c r="AH227" t="s">
        <v>1432</v>
      </c>
    </row>
    <row r="228" spans="1:34" hidden="1" x14ac:dyDescent="0.35">
      <c r="A228" s="225"/>
      <c r="B228" s="225" t="s">
        <v>79</v>
      </c>
      <c r="C228" s="152" t="s">
        <v>2187</v>
      </c>
      <c r="D228">
        <v>0</v>
      </c>
      <c r="E228">
        <v>0</v>
      </c>
      <c r="F228">
        <v>0</v>
      </c>
      <c r="G228">
        <v>0</v>
      </c>
      <c r="H228">
        <v>0</v>
      </c>
      <c r="I228">
        <v>0</v>
      </c>
      <c r="J228" t="s">
        <v>3454</v>
      </c>
      <c r="K228" t="s">
        <v>3453</v>
      </c>
      <c r="L228" t="s">
        <v>3452</v>
      </c>
      <c r="M228" t="s">
        <v>3451</v>
      </c>
      <c r="N228" t="s">
        <v>3450</v>
      </c>
      <c r="O228" t="s">
        <v>3449</v>
      </c>
      <c r="P228" t="s">
        <v>3448</v>
      </c>
      <c r="Q228" t="s">
        <v>3447</v>
      </c>
      <c r="R228" t="s">
        <v>3446</v>
      </c>
      <c r="S228" t="s">
        <v>3445</v>
      </c>
      <c r="T228" t="s">
        <v>3444</v>
      </c>
      <c r="U228" t="s">
        <v>3443</v>
      </c>
      <c r="V228" t="s">
        <v>3442</v>
      </c>
      <c r="W228" t="s">
        <v>3441</v>
      </c>
      <c r="X228" t="s">
        <v>3440</v>
      </c>
      <c r="Y228" t="s">
        <v>3439</v>
      </c>
      <c r="Z228" t="s">
        <v>3438</v>
      </c>
      <c r="AA228" t="s">
        <v>3437</v>
      </c>
      <c r="AB228" t="s">
        <v>3436</v>
      </c>
      <c r="AC228" t="s">
        <v>3435</v>
      </c>
      <c r="AD228" t="s">
        <v>3434</v>
      </c>
      <c r="AE228" t="s">
        <v>3433</v>
      </c>
      <c r="AF228" t="s">
        <v>3432</v>
      </c>
      <c r="AG228" t="s">
        <v>3431</v>
      </c>
      <c r="AH228" t="s">
        <v>3430</v>
      </c>
    </row>
    <row r="229" spans="1:34" hidden="1" x14ac:dyDescent="0.35">
      <c r="A229" s="225"/>
      <c r="B229" s="225"/>
      <c r="C229" s="152" t="s">
        <v>157</v>
      </c>
      <c r="D229" t="s">
        <v>1433</v>
      </c>
      <c r="E229" t="s">
        <v>1434</v>
      </c>
      <c r="F229" t="s">
        <v>1435</v>
      </c>
      <c r="G229" t="s">
        <v>1436</v>
      </c>
      <c r="H229" t="s">
        <v>1437</v>
      </c>
      <c r="I229" t="s">
        <v>1438</v>
      </c>
      <c r="J229" t="s">
        <v>1439</v>
      </c>
      <c r="K229" t="s">
        <v>1440</v>
      </c>
      <c r="L229" t="s">
        <v>3429</v>
      </c>
      <c r="M229" t="s">
        <v>3428</v>
      </c>
      <c r="N229" t="s">
        <v>3427</v>
      </c>
      <c r="O229" t="s">
        <v>3426</v>
      </c>
      <c r="P229" t="s">
        <v>3425</v>
      </c>
      <c r="Q229" t="s">
        <v>3424</v>
      </c>
      <c r="R229" t="s">
        <v>3423</v>
      </c>
      <c r="S229" t="s">
        <v>3422</v>
      </c>
      <c r="T229" t="s">
        <v>3421</v>
      </c>
      <c r="U229" t="s">
        <v>3420</v>
      </c>
      <c r="V229" t="s">
        <v>3419</v>
      </c>
      <c r="W229" t="s">
        <v>3418</v>
      </c>
      <c r="X229" t="s">
        <v>3417</v>
      </c>
      <c r="Y229" t="s">
        <v>3416</v>
      </c>
      <c r="Z229" t="s">
        <v>3415</v>
      </c>
      <c r="AA229" t="s">
        <v>3414</v>
      </c>
      <c r="AB229" t="s">
        <v>3413</v>
      </c>
      <c r="AC229" t="s">
        <v>3412</v>
      </c>
      <c r="AD229" t="s">
        <v>3411</v>
      </c>
      <c r="AE229" t="s">
        <v>3410</v>
      </c>
      <c r="AF229" t="s">
        <v>3409</v>
      </c>
      <c r="AG229" t="s">
        <v>3408</v>
      </c>
      <c r="AH229" t="s">
        <v>3407</v>
      </c>
    </row>
    <row r="230" spans="1:34" hidden="1" x14ac:dyDescent="0.35">
      <c r="A230" s="225"/>
      <c r="B230" s="225"/>
      <c r="C230" s="152" t="s">
        <v>1183</v>
      </c>
      <c r="D230" t="s">
        <v>1464</v>
      </c>
      <c r="E230" t="s">
        <v>1465</v>
      </c>
      <c r="F230" t="s">
        <v>1466</v>
      </c>
      <c r="G230" t="s">
        <v>1467</v>
      </c>
      <c r="H230" t="s">
        <v>1468</v>
      </c>
      <c r="I230" t="s">
        <v>1469</v>
      </c>
      <c r="J230" t="s">
        <v>3406</v>
      </c>
      <c r="K230" t="s">
        <v>3405</v>
      </c>
      <c r="L230" t="s">
        <v>3404</v>
      </c>
      <c r="M230" t="s">
        <v>3403</v>
      </c>
      <c r="N230" t="s">
        <v>3402</v>
      </c>
      <c r="O230" t="s">
        <v>3401</v>
      </c>
      <c r="P230" t="s">
        <v>3400</v>
      </c>
      <c r="Q230" t="s">
        <v>3399</v>
      </c>
      <c r="R230" t="s">
        <v>3398</v>
      </c>
      <c r="S230" t="s">
        <v>3397</v>
      </c>
      <c r="T230" t="s">
        <v>3396</v>
      </c>
      <c r="U230" t="s">
        <v>3395</v>
      </c>
      <c r="V230" t="s">
        <v>3394</v>
      </c>
      <c r="W230" t="s">
        <v>3393</v>
      </c>
      <c r="X230" t="s">
        <v>3392</v>
      </c>
      <c r="Y230" t="s">
        <v>3391</v>
      </c>
      <c r="Z230" t="s">
        <v>3390</v>
      </c>
      <c r="AA230" t="s">
        <v>3389</v>
      </c>
      <c r="AB230" t="s">
        <v>3388</v>
      </c>
      <c r="AC230" t="s">
        <v>3387</v>
      </c>
      <c r="AD230" t="s">
        <v>3386</v>
      </c>
      <c r="AE230" t="s">
        <v>3385</v>
      </c>
      <c r="AF230" t="s">
        <v>3384</v>
      </c>
      <c r="AG230" t="s">
        <v>3383</v>
      </c>
      <c r="AH230" t="s">
        <v>3382</v>
      </c>
    </row>
    <row r="231" spans="1:34" hidden="1" x14ac:dyDescent="0.35">
      <c r="A231" s="225"/>
      <c r="B231" s="225"/>
      <c r="C231" s="152" t="s">
        <v>1215</v>
      </c>
      <c r="D231" t="s">
        <v>1495</v>
      </c>
      <c r="E231" t="s">
        <v>1496</v>
      </c>
      <c r="F231" t="s">
        <v>1497</v>
      </c>
      <c r="G231" t="s">
        <v>1498</v>
      </c>
      <c r="H231" t="s">
        <v>1499</v>
      </c>
      <c r="I231" t="s">
        <v>1500</v>
      </c>
      <c r="J231" t="s">
        <v>1501</v>
      </c>
      <c r="K231" t="s">
        <v>1502</v>
      </c>
      <c r="L231" t="s">
        <v>3381</v>
      </c>
      <c r="M231" t="s">
        <v>3380</v>
      </c>
      <c r="N231" t="s">
        <v>3379</v>
      </c>
      <c r="O231" t="s">
        <v>3378</v>
      </c>
      <c r="P231" t="s">
        <v>3377</v>
      </c>
      <c r="Q231" t="s">
        <v>3376</v>
      </c>
      <c r="R231" t="s">
        <v>3375</v>
      </c>
      <c r="S231" t="s">
        <v>3374</v>
      </c>
      <c r="T231" t="s">
        <v>3373</v>
      </c>
      <c r="U231" t="s">
        <v>3372</v>
      </c>
      <c r="V231" t="s">
        <v>3371</v>
      </c>
      <c r="W231" t="s">
        <v>3370</v>
      </c>
      <c r="X231" t="s">
        <v>3369</v>
      </c>
      <c r="Y231" t="s">
        <v>3368</v>
      </c>
      <c r="Z231" t="s">
        <v>3367</v>
      </c>
      <c r="AA231" t="s">
        <v>3366</v>
      </c>
      <c r="AB231" t="s">
        <v>3365</v>
      </c>
      <c r="AC231" t="s">
        <v>3364</v>
      </c>
      <c r="AD231" t="s">
        <v>3363</v>
      </c>
      <c r="AE231" t="s">
        <v>3362</v>
      </c>
      <c r="AF231" t="s">
        <v>3361</v>
      </c>
      <c r="AG231" t="s">
        <v>3360</v>
      </c>
      <c r="AH231" t="s">
        <v>3359</v>
      </c>
    </row>
    <row r="232" spans="1:34" hidden="1" x14ac:dyDescent="0.35">
      <c r="A232" s="225"/>
      <c r="B232" s="225"/>
      <c r="C232" s="152" t="s">
        <v>13</v>
      </c>
      <c r="D232" t="s">
        <v>1526</v>
      </c>
      <c r="E232" t="s">
        <v>1527</v>
      </c>
      <c r="F232" t="s">
        <v>1528</v>
      </c>
      <c r="G232" t="s">
        <v>1529</v>
      </c>
      <c r="H232" t="s">
        <v>1530</v>
      </c>
      <c r="I232" t="s">
        <v>1531</v>
      </c>
      <c r="J232" t="s">
        <v>1532</v>
      </c>
      <c r="K232" t="s">
        <v>1533</v>
      </c>
      <c r="L232" t="s">
        <v>3358</v>
      </c>
      <c r="M232" t="s">
        <v>3357</v>
      </c>
      <c r="N232" t="s">
        <v>3356</v>
      </c>
      <c r="O232" t="s">
        <v>3355</v>
      </c>
      <c r="P232" t="s">
        <v>3354</v>
      </c>
      <c r="Q232" t="s">
        <v>3353</v>
      </c>
      <c r="R232" t="s">
        <v>3352</v>
      </c>
      <c r="S232" t="s">
        <v>3351</v>
      </c>
      <c r="T232" t="s">
        <v>3350</v>
      </c>
      <c r="U232" t="s">
        <v>3349</v>
      </c>
      <c r="V232" t="s">
        <v>3348</v>
      </c>
      <c r="W232" t="s">
        <v>3347</v>
      </c>
      <c r="X232" t="s">
        <v>3346</v>
      </c>
      <c r="Y232" t="s">
        <v>3345</v>
      </c>
      <c r="Z232" t="s">
        <v>3344</v>
      </c>
      <c r="AA232" t="s">
        <v>3343</v>
      </c>
      <c r="AB232" t="s">
        <v>3342</v>
      </c>
      <c r="AC232" t="s">
        <v>3341</v>
      </c>
      <c r="AD232" t="s">
        <v>3340</v>
      </c>
      <c r="AE232" t="s">
        <v>3339</v>
      </c>
      <c r="AF232" t="s">
        <v>3338</v>
      </c>
      <c r="AG232" t="s">
        <v>3337</v>
      </c>
      <c r="AH232" t="s">
        <v>3336</v>
      </c>
    </row>
    <row r="233" spans="1:34" hidden="1" x14ac:dyDescent="0.35">
      <c r="A233" s="225"/>
      <c r="B233" s="225"/>
      <c r="C233" s="152" t="s">
        <v>256</v>
      </c>
      <c r="D233">
        <v>0</v>
      </c>
      <c r="E233">
        <v>0</v>
      </c>
      <c r="F233">
        <v>0</v>
      </c>
      <c r="G233">
        <v>0</v>
      </c>
      <c r="H233">
        <v>0</v>
      </c>
      <c r="I233">
        <v>0</v>
      </c>
      <c r="J233">
        <v>0</v>
      </c>
      <c r="K233">
        <v>0</v>
      </c>
      <c r="L233">
        <v>0</v>
      </c>
      <c r="M233">
        <v>0</v>
      </c>
      <c r="N233">
        <v>0</v>
      </c>
      <c r="O233">
        <v>0</v>
      </c>
      <c r="P233">
        <v>0</v>
      </c>
      <c r="Q233">
        <v>0</v>
      </c>
      <c r="R233">
        <v>0</v>
      </c>
      <c r="S233" t="s">
        <v>3335</v>
      </c>
      <c r="T233" t="s">
        <v>3334</v>
      </c>
      <c r="U233" t="s">
        <v>3333</v>
      </c>
      <c r="V233" t="s">
        <v>3332</v>
      </c>
      <c r="W233" t="s">
        <v>3331</v>
      </c>
      <c r="X233" t="s">
        <v>3330</v>
      </c>
      <c r="Y233" t="s">
        <v>3329</v>
      </c>
      <c r="Z233" t="s">
        <v>3328</v>
      </c>
      <c r="AA233" t="s">
        <v>3327</v>
      </c>
      <c r="AB233" t="s">
        <v>3326</v>
      </c>
      <c r="AC233" t="s">
        <v>3325</v>
      </c>
      <c r="AD233" t="s">
        <v>3324</v>
      </c>
      <c r="AE233" t="s">
        <v>3323</v>
      </c>
      <c r="AF233" t="s">
        <v>3322</v>
      </c>
      <c r="AG233" t="s">
        <v>3321</v>
      </c>
      <c r="AH233" t="s">
        <v>3320</v>
      </c>
    </row>
    <row r="234" spans="1:34" hidden="1" x14ac:dyDescent="0.35">
      <c r="A234" s="225"/>
      <c r="B234" s="225"/>
      <c r="C234" s="152" t="s">
        <v>19</v>
      </c>
      <c r="D234" t="s">
        <v>1557</v>
      </c>
      <c r="E234" t="s">
        <v>1558</v>
      </c>
      <c r="F234" t="s">
        <v>1559</v>
      </c>
      <c r="G234" t="s">
        <v>1560</v>
      </c>
      <c r="H234" t="s">
        <v>1561</v>
      </c>
      <c r="I234" t="s">
        <v>1562</v>
      </c>
      <c r="J234" t="s">
        <v>1563</v>
      </c>
      <c r="K234" t="s">
        <v>1564</v>
      </c>
      <c r="L234" t="s">
        <v>3319</v>
      </c>
      <c r="M234" t="s">
        <v>3318</v>
      </c>
      <c r="N234" t="s">
        <v>3317</v>
      </c>
      <c r="O234" t="s">
        <v>3316</v>
      </c>
      <c r="P234" t="s">
        <v>3315</v>
      </c>
      <c r="Q234" t="s">
        <v>3314</v>
      </c>
      <c r="R234" t="s">
        <v>3313</v>
      </c>
      <c r="S234" t="s">
        <v>3312</v>
      </c>
      <c r="T234" t="s">
        <v>3311</v>
      </c>
      <c r="U234" t="s">
        <v>3310</v>
      </c>
      <c r="V234" t="s">
        <v>3309</v>
      </c>
      <c r="W234" t="s">
        <v>3308</v>
      </c>
      <c r="X234" t="s">
        <v>3307</v>
      </c>
      <c r="Y234" t="s">
        <v>3306</v>
      </c>
      <c r="Z234" t="s">
        <v>3305</v>
      </c>
      <c r="AA234" t="s">
        <v>3304</v>
      </c>
      <c r="AB234" t="s">
        <v>3303</v>
      </c>
      <c r="AC234" t="s">
        <v>3302</v>
      </c>
      <c r="AD234" t="s">
        <v>3301</v>
      </c>
      <c r="AE234" t="s">
        <v>3300</v>
      </c>
      <c r="AF234" t="s">
        <v>3299</v>
      </c>
      <c r="AG234" t="s">
        <v>3298</v>
      </c>
      <c r="AH234" t="s">
        <v>3297</v>
      </c>
    </row>
    <row r="235" spans="1:34" hidden="1" x14ac:dyDescent="0.35">
      <c r="A235" s="225"/>
      <c r="B235" s="225"/>
      <c r="C235" s="152" t="s">
        <v>121</v>
      </c>
      <c r="D235" t="s">
        <v>1588</v>
      </c>
      <c r="E235" t="s">
        <v>1589</v>
      </c>
      <c r="F235" t="s">
        <v>1590</v>
      </c>
      <c r="G235" t="s">
        <v>1591</v>
      </c>
      <c r="H235" t="s">
        <v>1592</v>
      </c>
      <c r="I235" t="s">
        <v>1593</v>
      </c>
      <c r="J235" t="s">
        <v>3296</v>
      </c>
      <c r="K235" t="s">
        <v>3295</v>
      </c>
      <c r="L235" t="s">
        <v>3294</v>
      </c>
      <c r="M235" t="s">
        <v>3293</v>
      </c>
      <c r="N235" t="s">
        <v>3292</v>
      </c>
      <c r="O235" t="s">
        <v>3291</v>
      </c>
      <c r="P235" t="s">
        <v>3290</v>
      </c>
      <c r="Q235" t="s">
        <v>3289</v>
      </c>
      <c r="R235" t="s">
        <v>3288</v>
      </c>
      <c r="S235" t="s">
        <v>3287</v>
      </c>
      <c r="T235" t="s">
        <v>3286</v>
      </c>
      <c r="U235" t="s">
        <v>3285</v>
      </c>
      <c r="V235" t="s">
        <v>3284</v>
      </c>
      <c r="W235" t="s">
        <v>3283</v>
      </c>
      <c r="X235" t="s">
        <v>3282</v>
      </c>
      <c r="Y235" t="s">
        <v>3281</v>
      </c>
      <c r="Z235" t="s">
        <v>3280</v>
      </c>
      <c r="AA235" t="s">
        <v>3279</v>
      </c>
      <c r="AB235" t="s">
        <v>3278</v>
      </c>
      <c r="AC235" t="s">
        <v>3277</v>
      </c>
      <c r="AD235" t="s">
        <v>3276</v>
      </c>
      <c r="AE235" t="s">
        <v>3275</v>
      </c>
      <c r="AF235" t="s">
        <v>3274</v>
      </c>
      <c r="AG235" t="s">
        <v>3273</v>
      </c>
      <c r="AH235" t="s">
        <v>3272</v>
      </c>
    </row>
    <row r="236" spans="1:34" hidden="1" x14ac:dyDescent="0.35">
      <c r="A236" s="225"/>
      <c r="B236" s="225"/>
      <c r="C236" s="152" t="s">
        <v>898</v>
      </c>
      <c r="D236">
        <v>0</v>
      </c>
      <c r="E236">
        <v>0</v>
      </c>
      <c r="F236">
        <v>0</v>
      </c>
      <c r="G236">
        <v>0</v>
      </c>
      <c r="H236">
        <v>0</v>
      </c>
      <c r="I236">
        <v>0</v>
      </c>
      <c r="J236" t="s">
        <v>3271</v>
      </c>
      <c r="K236" t="s">
        <v>3270</v>
      </c>
      <c r="L236" t="s">
        <v>3269</v>
      </c>
      <c r="M236" t="s">
        <v>3268</v>
      </c>
      <c r="N236" t="s">
        <v>3267</v>
      </c>
      <c r="O236" t="s">
        <v>3266</v>
      </c>
      <c r="P236" t="s">
        <v>3265</v>
      </c>
      <c r="Q236" t="s">
        <v>3264</v>
      </c>
      <c r="R236" t="s">
        <v>3263</v>
      </c>
      <c r="S236" t="s">
        <v>3262</v>
      </c>
      <c r="T236" t="s">
        <v>3261</v>
      </c>
      <c r="U236" t="s">
        <v>3260</v>
      </c>
      <c r="V236" t="s">
        <v>3259</v>
      </c>
      <c r="W236" t="s">
        <v>3258</v>
      </c>
      <c r="X236" t="s">
        <v>3257</v>
      </c>
      <c r="Y236" t="s">
        <v>3256</v>
      </c>
      <c r="Z236" t="s">
        <v>3255</v>
      </c>
      <c r="AA236" t="s">
        <v>3254</v>
      </c>
      <c r="AB236" t="s">
        <v>3253</v>
      </c>
      <c r="AC236" t="s">
        <v>3252</v>
      </c>
      <c r="AD236" t="s">
        <v>3251</v>
      </c>
      <c r="AE236" t="s">
        <v>3250</v>
      </c>
      <c r="AF236" t="s">
        <v>3249</v>
      </c>
      <c r="AG236" t="s">
        <v>3248</v>
      </c>
      <c r="AH236" t="s">
        <v>3247</v>
      </c>
    </row>
    <row r="237" spans="1:34" hidden="1" x14ac:dyDescent="0.35">
      <c r="A237" s="225"/>
      <c r="B237" s="225"/>
      <c r="C237" s="152" t="s">
        <v>15</v>
      </c>
      <c r="D237" t="s">
        <v>1619</v>
      </c>
      <c r="E237" t="s">
        <v>1620</v>
      </c>
      <c r="F237" t="s">
        <v>1621</v>
      </c>
      <c r="G237" t="s">
        <v>1620</v>
      </c>
      <c r="H237" t="s">
        <v>1620</v>
      </c>
      <c r="I237" t="s">
        <v>1622</v>
      </c>
      <c r="J237" t="s">
        <v>1623</v>
      </c>
      <c r="K237" t="s">
        <v>1624</v>
      </c>
      <c r="L237" t="s">
        <v>3246</v>
      </c>
      <c r="M237" t="s">
        <v>3245</v>
      </c>
      <c r="N237" t="s">
        <v>3244</v>
      </c>
      <c r="O237" t="s">
        <v>3243</v>
      </c>
      <c r="P237" t="s">
        <v>3242</v>
      </c>
      <c r="Q237" t="s">
        <v>3241</v>
      </c>
      <c r="R237" t="s">
        <v>3240</v>
      </c>
      <c r="S237" t="s">
        <v>3239</v>
      </c>
      <c r="T237" t="s">
        <v>3238</v>
      </c>
      <c r="U237" t="s">
        <v>3237</v>
      </c>
      <c r="V237" t="s">
        <v>3236</v>
      </c>
      <c r="W237" t="s">
        <v>3235</v>
      </c>
      <c r="X237" t="s">
        <v>3234</v>
      </c>
      <c r="Y237" t="s">
        <v>3233</v>
      </c>
      <c r="Z237" t="s">
        <v>3232</v>
      </c>
      <c r="AA237" t="s">
        <v>3231</v>
      </c>
      <c r="AB237" t="s">
        <v>3230</v>
      </c>
      <c r="AC237" t="s">
        <v>3229</v>
      </c>
      <c r="AD237" t="s">
        <v>3228</v>
      </c>
      <c r="AE237" t="s">
        <v>3227</v>
      </c>
      <c r="AF237" t="s">
        <v>3226</v>
      </c>
      <c r="AG237" t="s">
        <v>3225</v>
      </c>
      <c r="AH237">
        <v>0</v>
      </c>
    </row>
    <row r="238" spans="1:34" hidden="1" x14ac:dyDescent="0.35">
      <c r="A238" s="225"/>
      <c r="B238" s="225" t="s">
        <v>1648</v>
      </c>
      <c r="C238" s="152" t="s">
        <v>2187</v>
      </c>
      <c r="D238">
        <v>0</v>
      </c>
      <c r="E238">
        <v>0</v>
      </c>
      <c r="F238">
        <v>0</v>
      </c>
      <c r="G238">
        <v>0</v>
      </c>
      <c r="H238">
        <v>0</v>
      </c>
      <c r="I238">
        <v>0</v>
      </c>
      <c r="J238" t="s">
        <v>3224</v>
      </c>
      <c r="K238" t="s">
        <v>3223</v>
      </c>
      <c r="L238" t="s">
        <v>3222</v>
      </c>
      <c r="M238" t="s">
        <v>3221</v>
      </c>
      <c r="N238" t="s">
        <v>3220</v>
      </c>
      <c r="O238" t="s">
        <v>3219</v>
      </c>
      <c r="P238" t="s">
        <v>3218</v>
      </c>
      <c r="Q238" t="s">
        <v>3217</v>
      </c>
      <c r="R238" t="s">
        <v>3216</v>
      </c>
      <c r="S238" t="s">
        <v>3215</v>
      </c>
      <c r="T238" t="s">
        <v>3214</v>
      </c>
      <c r="U238" t="s">
        <v>3213</v>
      </c>
      <c r="V238" t="s">
        <v>3212</v>
      </c>
      <c r="W238" t="s">
        <v>3211</v>
      </c>
      <c r="X238" t="s">
        <v>3210</v>
      </c>
      <c r="Y238" t="s">
        <v>3209</v>
      </c>
      <c r="Z238" t="s">
        <v>3208</v>
      </c>
      <c r="AA238" t="s">
        <v>3207</v>
      </c>
      <c r="AB238" t="s">
        <v>3206</v>
      </c>
      <c r="AC238" t="s">
        <v>3205</v>
      </c>
      <c r="AD238" t="s">
        <v>3204</v>
      </c>
      <c r="AE238" t="s">
        <v>3203</v>
      </c>
      <c r="AF238" t="s">
        <v>3202</v>
      </c>
      <c r="AG238" t="s">
        <v>3201</v>
      </c>
      <c r="AH238" t="s">
        <v>3200</v>
      </c>
    </row>
    <row r="239" spans="1:34" hidden="1" x14ac:dyDescent="0.35">
      <c r="A239" s="225"/>
      <c r="B239" s="225"/>
      <c r="C239" s="152" t="s">
        <v>1183</v>
      </c>
      <c r="D239" t="s">
        <v>1649</v>
      </c>
      <c r="E239" t="s">
        <v>1650</v>
      </c>
      <c r="F239" t="s">
        <v>1651</v>
      </c>
      <c r="G239" t="s">
        <v>1651</v>
      </c>
      <c r="H239" t="s">
        <v>1651</v>
      </c>
      <c r="I239" t="s">
        <v>1652</v>
      </c>
      <c r="J239" t="s">
        <v>3199</v>
      </c>
      <c r="K239" t="s">
        <v>3198</v>
      </c>
      <c r="L239" t="s">
        <v>3197</v>
      </c>
      <c r="M239" t="s">
        <v>3196</v>
      </c>
      <c r="N239" t="s">
        <v>3195</v>
      </c>
      <c r="O239" t="s">
        <v>3194</v>
      </c>
      <c r="P239" t="s">
        <v>3193</v>
      </c>
      <c r="Q239" t="s">
        <v>3192</v>
      </c>
      <c r="R239" t="s">
        <v>3191</v>
      </c>
      <c r="S239" t="s">
        <v>3190</v>
      </c>
      <c r="T239" t="s">
        <v>3189</v>
      </c>
      <c r="U239" t="s">
        <v>3188</v>
      </c>
      <c r="V239" t="s">
        <v>3187</v>
      </c>
      <c r="W239" t="s">
        <v>3186</v>
      </c>
      <c r="X239" t="s">
        <v>3185</v>
      </c>
      <c r="Y239" t="s">
        <v>3184</v>
      </c>
      <c r="Z239" t="s">
        <v>3183</v>
      </c>
      <c r="AA239" t="s">
        <v>3182</v>
      </c>
      <c r="AB239" t="s">
        <v>3181</v>
      </c>
      <c r="AC239" t="s">
        <v>3180</v>
      </c>
      <c r="AD239" t="s">
        <v>3179</v>
      </c>
      <c r="AE239" t="s">
        <v>3178</v>
      </c>
      <c r="AF239" t="s">
        <v>3177</v>
      </c>
      <c r="AG239" t="s">
        <v>3176</v>
      </c>
      <c r="AH239" t="s">
        <v>3175</v>
      </c>
    </row>
    <row r="240" spans="1:34" hidden="1" x14ac:dyDescent="0.35">
      <c r="A240" s="225"/>
      <c r="B240" s="225"/>
      <c r="C240" s="152" t="s">
        <v>13</v>
      </c>
      <c r="D240" t="s">
        <v>1678</v>
      </c>
      <c r="E240" t="s">
        <v>1679</v>
      </c>
      <c r="F240" t="s">
        <v>1680</v>
      </c>
      <c r="G240" t="s">
        <v>1681</v>
      </c>
      <c r="H240" t="s">
        <v>1682</v>
      </c>
      <c r="I240" t="s">
        <v>1683</v>
      </c>
      <c r="J240" t="s">
        <v>3174</v>
      </c>
      <c r="K240" t="s">
        <v>3173</v>
      </c>
      <c r="L240" t="s">
        <v>3172</v>
      </c>
      <c r="M240" t="s">
        <v>3171</v>
      </c>
      <c r="N240" t="s">
        <v>3170</v>
      </c>
      <c r="O240" t="s">
        <v>3169</v>
      </c>
      <c r="P240" t="s">
        <v>3168</v>
      </c>
      <c r="Q240" t="s">
        <v>3167</v>
      </c>
      <c r="R240" t="s">
        <v>3166</v>
      </c>
      <c r="S240" t="s">
        <v>3165</v>
      </c>
      <c r="T240" t="s">
        <v>3164</v>
      </c>
      <c r="U240" t="s">
        <v>3163</v>
      </c>
      <c r="V240" t="s">
        <v>3162</v>
      </c>
      <c r="W240" t="s">
        <v>3161</v>
      </c>
      <c r="X240" t="s">
        <v>3160</v>
      </c>
      <c r="Y240" t="s">
        <v>3159</v>
      </c>
      <c r="Z240" t="s">
        <v>3158</v>
      </c>
      <c r="AA240" t="s">
        <v>3157</v>
      </c>
      <c r="AB240" t="s">
        <v>3156</v>
      </c>
      <c r="AC240" t="s">
        <v>3155</v>
      </c>
      <c r="AD240" t="s">
        <v>3154</v>
      </c>
      <c r="AE240" t="s">
        <v>3153</v>
      </c>
      <c r="AF240" t="s">
        <v>3152</v>
      </c>
      <c r="AG240" t="s">
        <v>3151</v>
      </c>
      <c r="AH240" t="s">
        <v>3150</v>
      </c>
    </row>
    <row r="241" spans="1:34" hidden="1" x14ac:dyDescent="0.35">
      <c r="A241" s="225"/>
      <c r="B241" s="225"/>
      <c r="C241" s="152" t="s">
        <v>256</v>
      </c>
      <c r="D241">
        <v>0</v>
      </c>
      <c r="E241">
        <v>0</v>
      </c>
      <c r="F241">
        <v>0</v>
      </c>
      <c r="G241">
        <v>0</v>
      </c>
      <c r="H241">
        <v>0</v>
      </c>
      <c r="I241">
        <v>0</v>
      </c>
      <c r="J241">
        <v>0</v>
      </c>
      <c r="K241">
        <v>0</v>
      </c>
      <c r="L241">
        <v>0</v>
      </c>
      <c r="M241">
        <v>0</v>
      </c>
      <c r="N241">
        <v>0</v>
      </c>
      <c r="O241">
        <v>0</v>
      </c>
      <c r="P241">
        <v>0</v>
      </c>
      <c r="Q241">
        <v>0</v>
      </c>
      <c r="R241">
        <v>0</v>
      </c>
      <c r="S241" t="s">
        <v>3149</v>
      </c>
      <c r="T241" t="s">
        <v>3148</v>
      </c>
      <c r="U241" t="s">
        <v>3147</v>
      </c>
      <c r="V241" t="s">
        <v>3146</v>
      </c>
      <c r="W241" t="s">
        <v>3145</v>
      </c>
      <c r="X241" t="s">
        <v>3144</v>
      </c>
      <c r="Y241" t="s">
        <v>3143</v>
      </c>
      <c r="Z241" t="s">
        <v>3142</v>
      </c>
      <c r="AA241" t="s">
        <v>3141</v>
      </c>
      <c r="AB241" t="s">
        <v>3140</v>
      </c>
      <c r="AC241" t="s">
        <v>3139</v>
      </c>
      <c r="AD241" t="s">
        <v>3138</v>
      </c>
      <c r="AE241" t="s">
        <v>3137</v>
      </c>
      <c r="AF241" t="s">
        <v>3136</v>
      </c>
      <c r="AG241" t="s">
        <v>3135</v>
      </c>
      <c r="AH241" t="s">
        <v>3134</v>
      </c>
    </row>
    <row r="242" spans="1:34" hidden="1" x14ac:dyDescent="0.35">
      <c r="A242" s="225"/>
      <c r="B242" s="225"/>
      <c r="C242" s="152" t="s">
        <v>121</v>
      </c>
      <c r="D242" t="s">
        <v>1709</v>
      </c>
      <c r="E242" t="s">
        <v>1710</v>
      </c>
      <c r="F242" t="s">
        <v>1711</v>
      </c>
      <c r="G242" t="s">
        <v>1712</v>
      </c>
      <c r="H242" t="s">
        <v>1713</v>
      </c>
      <c r="I242" t="s">
        <v>1714</v>
      </c>
      <c r="J242" t="s">
        <v>3133</v>
      </c>
      <c r="K242" t="s">
        <v>3132</v>
      </c>
      <c r="L242" t="s">
        <v>3131</v>
      </c>
      <c r="M242" t="s">
        <v>3130</v>
      </c>
      <c r="N242" t="s">
        <v>3129</v>
      </c>
      <c r="O242" t="s">
        <v>3128</v>
      </c>
      <c r="P242" t="s">
        <v>3127</v>
      </c>
      <c r="Q242" t="s">
        <v>3126</v>
      </c>
      <c r="R242" t="s">
        <v>3125</v>
      </c>
      <c r="S242" t="s">
        <v>3124</v>
      </c>
      <c r="T242" t="s">
        <v>3123</v>
      </c>
      <c r="U242" t="s">
        <v>3122</v>
      </c>
      <c r="V242" t="s">
        <v>3121</v>
      </c>
      <c r="W242" t="s">
        <v>3120</v>
      </c>
      <c r="X242" t="s">
        <v>3119</v>
      </c>
      <c r="Y242" t="s">
        <v>3118</v>
      </c>
      <c r="Z242" t="s">
        <v>3117</v>
      </c>
      <c r="AA242" t="s">
        <v>3116</v>
      </c>
      <c r="AB242" t="s">
        <v>3115</v>
      </c>
      <c r="AC242" t="s">
        <v>3114</v>
      </c>
      <c r="AD242" t="s">
        <v>3113</v>
      </c>
      <c r="AE242" t="s">
        <v>3112</v>
      </c>
      <c r="AF242" t="s">
        <v>3111</v>
      </c>
      <c r="AG242" t="s">
        <v>3110</v>
      </c>
      <c r="AH242" t="s">
        <v>3109</v>
      </c>
    </row>
    <row r="243" spans="1:34" hidden="1" x14ac:dyDescent="0.35">
      <c r="A243" s="225"/>
      <c r="B243" s="225"/>
      <c r="C243" s="152" t="s">
        <v>898</v>
      </c>
      <c r="D243">
        <v>0</v>
      </c>
      <c r="E243">
        <v>0</v>
      </c>
      <c r="F243">
        <v>0</v>
      </c>
      <c r="G243">
        <v>0</v>
      </c>
      <c r="H243">
        <v>0</v>
      </c>
      <c r="I243">
        <v>0</v>
      </c>
      <c r="J243" t="s">
        <v>3108</v>
      </c>
      <c r="K243" t="s">
        <v>3107</v>
      </c>
      <c r="L243" t="s">
        <v>3106</v>
      </c>
      <c r="M243" t="s">
        <v>3105</v>
      </c>
      <c r="N243" t="s">
        <v>3104</v>
      </c>
      <c r="O243" t="s">
        <v>3103</v>
      </c>
      <c r="P243" t="s">
        <v>3102</v>
      </c>
      <c r="Q243" t="s">
        <v>3101</v>
      </c>
      <c r="R243" t="s">
        <v>3100</v>
      </c>
      <c r="S243" t="s">
        <v>3099</v>
      </c>
      <c r="T243" t="s">
        <v>3098</v>
      </c>
      <c r="U243" t="s">
        <v>3097</v>
      </c>
      <c r="V243" t="s">
        <v>3096</v>
      </c>
      <c r="W243" t="s">
        <v>3095</v>
      </c>
      <c r="X243" t="s">
        <v>3094</v>
      </c>
      <c r="Y243" t="s">
        <v>3093</v>
      </c>
      <c r="Z243" t="s">
        <v>3092</v>
      </c>
      <c r="AA243" t="s">
        <v>3091</v>
      </c>
      <c r="AB243" t="s">
        <v>3090</v>
      </c>
      <c r="AC243" t="s">
        <v>3089</v>
      </c>
      <c r="AD243" t="s">
        <v>3088</v>
      </c>
      <c r="AE243" t="s">
        <v>3087</v>
      </c>
      <c r="AF243" t="s">
        <v>3086</v>
      </c>
      <c r="AG243" t="s">
        <v>3085</v>
      </c>
      <c r="AH243" t="s">
        <v>3084</v>
      </c>
    </row>
    <row r="244" spans="1:34" hidden="1" x14ac:dyDescent="0.35">
      <c r="A244" s="225"/>
      <c r="B244" s="225"/>
      <c r="C244" s="152" t="s">
        <v>15</v>
      </c>
      <c r="D244" t="s">
        <v>1740</v>
      </c>
      <c r="E244" t="s">
        <v>1741</v>
      </c>
      <c r="F244" t="s">
        <v>1741</v>
      </c>
      <c r="G244" t="s">
        <v>1740</v>
      </c>
      <c r="H244" t="s">
        <v>1742</v>
      </c>
      <c r="I244" t="s">
        <v>1743</v>
      </c>
      <c r="J244" t="s">
        <v>3083</v>
      </c>
      <c r="K244" t="s">
        <v>3082</v>
      </c>
      <c r="L244" t="s">
        <v>3081</v>
      </c>
      <c r="M244" t="s">
        <v>3080</v>
      </c>
      <c r="N244" t="s">
        <v>3079</v>
      </c>
      <c r="O244" t="s">
        <v>3078</v>
      </c>
      <c r="P244" t="s">
        <v>3077</v>
      </c>
      <c r="Q244" t="s">
        <v>3076</v>
      </c>
      <c r="R244" t="s">
        <v>3075</v>
      </c>
      <c r="S244" t="s">
        <v>3074</v>
      </c>
      <c r="T244" t="s">
        <v>3073</v>
      </c>
      <c r="U244" t="s">
        <v>3072</v>
      </c>
      <c r="V244" t="s">
        <v>3071</v>
      </c>
      <c r="W244" t="s">
        <v>3070</v>
      </c>
      <c r="X244" t="s">
        <v>3069</v>
      </c>
      <c r="Y244" t="s">
        <v>3068</v>
      </c>
      <c r="Z244" t="s">
        <v>3067</v>
      </c>
      <c r="AA244" t="s">
        <v>3066</v>
      </c>
      <c r="AB244" t="s">
        <v>3065</v>
      </c>
      <c r="AC244" t="s">
        <v>3064</v>
      </c>
      <c r="AD244" t="s">
        <v>3063</v>
      </c>
      <c r="AE244">
        <v>0</v>
      </c>
      <c r="AF244">
        <v>0</v>
      </c>
      <c r="AG244" t="s">
        <v>3062</v>
      </c>
      <c r="AH244" t="s">
        <v>3061</v>
      </c>
    </row>
    <row r="245" spans="1:34" hidden="1" x14ac:dyDescent="0.35">
      <c r="A245" s="225"/>
      <c r="B245" s="225" t="s">
        <v>1769</v>
      </c>
      <c r="C245" s="152" t="s">
        <v>2187</v>
      </c>
      <c r="D245">
        <v>0</v>
      </c>
      <c r="E245">
        <v>0</v>
      </c>
      <c r="F245">
        <v>0</v>
      </c>
      <c r="G245">
        <v>0</v>
      </c>
      <c r="H245">
        <v>0</v>
      </c>
      <c r="I245">
        <v>0</v>
      </c>
      <c r="J245" t="s">
        <v>3060</v>
      </c>
      <c r="K245" t="s">
        <v>3059</v>
      </c>
      <c r="L245" t="s">
        <v>3058</v>
      </c>
      <c r="M245" t="s">
        <v>3057</v>
      </c>
      <c r="N245" t="s">
        <v>3056</v>
      </c>
      <c r="O245" t="s">
        <v>3055</v>
      </c>
      <c r="P245" t="s">
        <v>3054</v>
      </c>
      <c r="Q245" t="s">
        <v>3053</v>
      </c>
      <c r="R245" t="s">
        <v>3052</v>
      </c>
      <c r="S245" t="s">
        <v>3051</v>
      </c>
      <c r="T245" t="s">
        <v>3050</v>
      </c>
      <c r="U245" t="s">
        <v>3049</v>
      </c>
      <c r="V245" t="s">
        <v>3048</v>
      </c>
      <c r="W245" t="s">
        <v>3047</v>
      </c>
      <c r="X245" t="s">
        <v>3046</v>
      </c>
      <c r="Y245" t="s">
        <v>3045</v>
      </c>
      <c r="Z245" t="s">
        <v>3044</v>
      </c>
      <c r="AA245" t="s">
        <v>3043</v>
      </c>
      <c r="AB245" t="s">
        <v>3042</v>
      </c>
      <c r="AC245" t="s">
        <v>3041</v>
      </c>
      <c r="AD245" t="s">
        <v>3040</v>
      </c>
      <c r="AE245" t="s">
        <v>3039</v>
      </c>
      <c r="AF245" t="s">
        <v>3038</v>
      </c>
      <c r="AG245" t="s">
        <v>3037</v>
      </c>
      <c r="AH245" t="s">
        <v>3036</v>
      </c>
    </row>
    <row r="246" spans="1:34" hidden="1" x14ac:dyDescent="0.35">
      <c r="A246" s="225"/>
      <c r="B246" s="225"/>
      <c r="C246" s="152" t="s">
        <v>1770</v>
      </c>
      <c r="D246" t="s">
        <v>1771</v>
      </c>
      <c r="E246" t="s">
        <v>1772</v>
      </c>
      <c r="F246" t="s">
        <v>1773</v>
      </c>
      <c r="G246" t="s">
        <v>1774</v>
      </c>
      <c r="H246" t="s">
        <v>1775</v>
      </c>
      <c r="I246" t="s">
        <v>1776</v>
      </c>
      <c r="J246" t="s">
        <v>1777</v>
      </c>
      <c r="K246" t="s">
        <v>1778</v>
      </c>
      <c r="L246" t="s">
        <v>1779</v>
      </c>
      <c r="M246" t="s">
        <v>3035</v>
      </c>
      <c r="N246" t="s">
        <v>3034</v>
      </c>
      <c r="O246" t="s">
        <v>3033</v>
      </c>
      <c r="P246" t="s">
        <v>3032</v>
      </c>
      <c r="Q246" t="s">
        <v>3031</v>
      </c>
      <c r="R246" t="s">
        <v>3030</v>
      </c>
      <c r="S246" t="s">
        <v>3029</v>
      </c>
      <c r="T246" t="s">
        <v>3028</v>
      </c>
      <c r="U246" t="s">
        <v>3027</v>
      </c>
      <c r="V246" t="s">
        <v>3026</v>
      </c>
      <c r="W246" t="s">
        <v>3025</v>
      </c>
      <c r="X246" t="s">
        <v>3024</v>
      </c>
      <c r="Y246" t="s">
        <v>3023</v>
      </c>
      <c r="Z246" t="s">
        <v>3022</v>
      </c>
      <c r="AA246" t="s">
        <v>3021</v>
      </c>
      <c r="AB246" t="s">
        <v>3020</v>
      </c>
      <c r="AC246" t="s">
        <v>3019</v>
      </c>
      <c r="AD246" t="s">
        <v>3018</v>
      </c>
      <c r="AE246" t="s">
        <v>3017</v>
      </c>
      <c r="AF246" t="s">
        <v>3016</v>
      </c>
      <c r="AG246" t="s">
        <v>3015</v>
      </c>
      <c r="AH246" t="s">
        <v>3014</v>
      </c>
    </row>
    <row r="247" spans="1:34" hidden="1" x14ac:dyDescent="0.35">
      <c r="A247" s="225"/>
      <c r="B247" s="225"/>
      <c r="C247" s="152" t="s">
        <v>13</v>
      </c>
      <c r="D247" t="s">
        <v>1802</v>
      </c>
      <c r="E247" t="s">
        <v>1803</v>
      </c>
      <c r="F247" t="s">
        <v>1804</v>
      </c>
      <c r="G247" t="s">
        <v>1805</v>
      </c>
      <c r="H247" t="s">
        <v>1806</v>
      </c>
      <c r="I247" t="s">
        <v>1807</v>
      </c>
      <c r="J247" t="s">
        <v>1808</v>
      </c>
      <c r="K247" t="s">
        <v>1809</v>
      </c>
      <c r="L247" t="s">
        <v>3013</v>
      </c>
      <c r="M247" t="s">
        <v>3012</v>
      </c>
      <c r="N247" t="s">
        <v>3011</v>
      </c>
      <c r="O247" t="s">
        <v>3010</v>
      </c>
      <c r="P247" t="s">
        <v>3009</v>
      </c>
      <c r="Q247" t="s">
        <v>3008</v>
      </c>
      <c r="R247" t="s">
        <v>3007</v>
      </c>
      <c r="S247" t="s">
        <v>3006</v>
      </c>
      <c r="T247" t="s">
        <v>3005</v>
      </c>
      <c r="U247" t="s">
        <v>3004</v>
      </c>
      <c r="V247" t="s">
        <v>3003</v>
      </c>
      <c r="W247" t="s">
        <v>3002</v>
      </c>
      <c r="X247" t="s">
        <v>3001</v>
      </c>
      <c r="Y247" t="s">
        <v>3000</v>
      </c>
      <c r="Z247" t="s">
        <v>2999</v>
      </c>
      <c r="AA247" t="s">
        <v>2998</v>
      </c>
      <c r="AB247" t="s">
        <v>2997</v>
      </c>
      <c r="AC247" t="s">
        <v>2996</v>
      </c>
      <c r="AD247" t="s">
        <v>2995</v>
      </c>
      <c r="AE247" t="s">
        <v>2994</v>
      </c>
      <c r="AF247" t="s">
        <v>2993</v>
      </c>
      <c r="AG247" t="s">
        <v>2992</v>
      </c>
      <c r="AH247" t="s">
        <v>2991</v>
      </c>
    </row>
    <row r="248" spans="1:34" hidden="1" x14ac:dyDescent="0.35">
      <c r="A248" s="225"/>
      <c r="B248" s="225"/>
      <c r="C248" s="152" t="s">
        <v>256</v>
      </c>
      <c r="D248">
        <v>0</v>
      </c>
      <c r="E248">
        <v>0</v>
      </c>
      <c r="F248">
        <v>0</v>
      </c>
      <c r="G248">
        <v>0</v>
      </c>
      <c r="H248">
        <v>0</v>
      </c>
      <c r="I248">
        <v>0</v>
      </c>
      <c r="J248">
        <v>0</v>
      </c>
      <c r="K248">
        <v>0</v>
      </c>
      <c r="L248">
        <v>0</v>
      </c>
      <c r="M248">
        <v>0</v>
      </c>
      <c r="N248">
        <v>0</v>
      </c>
      <c r="O248">
        <v>0</v>
      </c>
      <c r="P248">
        <v>0</v>
      </c>
      <c r="Q248">
        <v>0</v>
      </c>
      <c r="R248">
        <v>0</v>
      </c>
      <c r="S248" t="s">
        <v>2990</v>
      </c>
      <c r="T248" t="s">
        <v>2989</v>
      </c>
      <c r="U248" t="s">
        <v>2988</v>
      </c>
      <c r="V248" t="s">
        <v>2987</v>
      </c>
      <c r="W248" t="s">
        <v>2986</v>
      </c>
      <c r="X248" t="s">
        <v>2985</v>
      </c>
      <c r="Y248" t="s">
        <v>2984</v>
      </c>
      <c r="Z248" t="s">
        <v>2983</v>
      </c>
      <c r="AA248" t="s">
        <v>2982</v>
      </c>
      <c r="AB248" t="s">
        <v>2981</v>
      </c>
      <c r="AC248" t="s">
        <v>2980</v>
      </c>
      <c r="AD248" t="s">
        <v>2979</v>
      </c>
      <c r="AE248" t="s">
        <v>2978</v>
      </c>
      <c r="AF248" t="s">
        <v>2977</v>
      </c>
      <c r="AG248" t="s">
        <v>2976</v>
      </c>
      <c r="AH248" t="s">
        <v>2975</v>
      </c>
    </row>
    <row r="249" spans="1:34" hidden="1" x14ac:dyDescent="0.35">
      <c r="A249" s="225"/>
      <c r="B249" s="225"/>
      <c r="C249" s="152" t="s">
        <v>121</v>
      </c>
      <c r="D249" t="s">
        <v>1833</v>
      </c>
      <c r="E249" t="s">
        <v>1833</v>
      </c>
      <c r="F249" t="s">
        <v>1834</v>
      </c>
      <c r="G249" t="s">
        <v>1835</v>
      </c>
      <c r="H249" t="s">
        <v>1834</v>
      </c>
      <c r="I249" t="s">
        <v>1836</v>
      </c>
      <c r="J249" t="s">
        <v>2974</v>
      </c>
      <c r="K249" t="s">
        <v>2973</v>
      </c>
      <c r="L249" t="s">
        <v>2972</v>
      </c>
      <c r="M249" t="s">
        <v>2971</v>
      </c>
      <c r="N249" t="s">
        <v>2970</v>
      </c>
      <c r="O249" t="s">
        <v>2969</v>
      </c>
      <c r="P249" t="s">
        <v>2968</v>
      </c>
      <c r="Q249" t="s">
        <v>2967</v>
      </c>
      <c r="R249" t="s">
        <v>2966</v>
      </c>
      <c r="S249" t="s">
        <v>2965</v>
      </c>
      <c r="T249" t="s">
        <v>2964</v>
      </c>
      <c r="U249" t="s">
        <v>2963</v>
      </c>
      <c r="V249" t="s">
        <v>2962</v>
      </c>
      <c r="W249" t="s">
        <v>2961</v>
      </c>
      <c r="X249" t="s">
        <v>2960</v>
      </c>
      <c r="Y249" t="s">
        <v>2959</v>
      </c>
      <c r="Z249" t="s">
        <v>2958</v>
      </c>
      <c r="AA249" t="s">
        <v>2957</v>
      </c>
      <c r="AB249" t="s">
        <v>2956</v>
      </c>
      <c r="AC249" t="s">
        <v>2955</v>
      </c>
      <c r="AD249" t="s">
        <v>2954</v>
      </c>
      <c r="AE249" t="s">
        <v>2953</v>
      </c>
      <c r="AF249" t="s">
        <v>2952</v>
      </c>
      <c r="AG249" t="s">
        <v>2951</v>
      </c>
      <c r="AH249" t="s">
        <v>2950</v>
      </c>
    </row>
    <row r="250" spans="1:34" hidden="1" x14ac:dyDescent="0.35">
      <c r="A250" s="225"/>
      <c r="B250" s="225"/>
      <c r="C250" s="152" t="s">
        <v>1862</v>
      </c>
      <c r="D250" t="s">
        <v>1863</v>
      </c>
      <c r="E250" t="s">
        <v>1863</v>
      </c>
      <c r="F250" t="s">
        <v>1864</v>
      </c>
      <c r="G250" t="s">
        <v>1865</v>
      </c>
      <c r="H250" t="s">
        <v>1865</v>
      </c>
      <c r="I250" t="s">
        <v>1866</v>
      </c>
      <c r="J250" t="s">
        <v>1867</v>
      </c>
      <c r="K250" t="s">
        <v>1868</v>
      </c>
      <c r="L250" t="s">
        <v>1869</v>
      </c>
      <c r="M250" t="s">
        <v>2949</v>
      </c>
      <c r="N250" t="s">
        <v>2948</v>
      </c>
      <c r="O250" t="s">
        <v>2947</v>
      </c>
      <c r="P250" t="s">
        <v>2946</v>
      </c>
      <c r="Q250" t="s">
        <v>2945</v>
      </c>
      <c r="R250" t="s">
        <v>2944</v>
      </c>
      <c r="S250" t="s">
        <v>2943</v>
      </c>
      <c r="T250" t="s">
        <v>2942</v>
      </c>
      <c r="U250" t="s">
        <v>2941</v>
      </c>
      <c r="V250" t="s">
        <v>2940</v>
      </c>
      <c r="W250" t="s">
        <v>2939</v>
      </c>
      <c r="X250" t="s">
        <v>2938</v>
      </c>
      <c r="Y250" t="s">
        <v>2937</v>
      </c>
      <c r="Z250" t="s">
        <v>2936</v>
      </c>
      <c r="AA250" t="s">
        <v>2935</v>
      </c>
      <c r="AB250" t="s">
        <v>2934</v>
      </c>
      <c r="AC250" t="s">
        <v>2933</v>
      </c>
      <c r="AD250" t="s">
        <v>2932</v>
      </c>
      <c r="AE250" t="s">
        <v>2931</v>
      </c>
      <c r="AF250" t="s">
        <v>2930</v>
      </c>
      <c r="AG250" t="s">
        <v>2929</v>
      </c>
      <c r="AH250" t="s">
        <v>2928</v>
      </c>
    </row>
    <row r="251" spans="1:34" hidden="1" x14ac:dyDescent="0.35">
      <c r="A251" s="225"/>
      <c r="B251" s="225"/>
      <c r="C251" s="152" t="s">
        <v>15</v>
      </c>
      <c r="D251" t="s">
        <v>1892</v>
      </c>
      <c r="E251" t="s">
        <v>1893</v>
      </c>
      <c r="F251" t="s">
        <v>1893</v>
      </c>
      <c r="G251" t="s">
        <v>1892</v>
      </c>
      <c r="H251" t="s">
        <v>1894</v>
      </c>
      <c r="I251" t="s">
        <v>1895</v>
      </c>
      <c r="J251" t="s">
        <v>1896</v>
      </c>
      <c r="K251" t="s">
        <v>1897</v>
      </c>
      <c r="L251" t="s">
        <v>2927</v>
      </c>
      <c r="M251" t="s">
        <v>2926</v>
      </c>
      <c r="N251" t="s">
        <v>2925</v>
      </c>
      <c r="O251" t="s">
        <v>2924</v>
      </c>
      <c r="P251" t="s">
        <v>2923</v>
      </c>
      <c r="Q251" t="s">
        <v>2922</v>
      </c>
      <c r="R251" t="s">
        <v>2921</v>
      </c>
      <c r="S251" t="s">
        <v>2920</v>
      </c>
      <c r="T251" t="s">
        <v>2919</v>
      </c>
      <c r="U251" t="s">
        <v>2918</v>
      </c>
      <c r="V251" t="s">
        <v>2917</v>
      </c>
      <c r="W251" t="s">
        <v>2916</v>
      </c>
      <c r="X251" t="s">
        <v>2915</v>
      </c>
      <c r="Y251" t="s">
        <v>2914</v>
      </c>
      <c r="Z251" t="s">
        <v>2913</v>
      </c>
      <c r="AA251" t="s">
        <v>2912</v>
      </c>
      <c r="AB251" t="s">
        <v>2911</v>
      </c>
      <c r="AC251" t="s">
        <v>2910</v>
      </c>
      <c r="AD251" t="s">
        <v>2909</v>
      </c>
      <c r="AE251" t="s">
        <v>2908</v>
      </c>
      <c r="AF251" t="s">
        <v>2907</v>
      </c>
      <c r="AG251">
        <v>0</v>
      </c>
      <c r="AH251" t="s">
        <v>2906</v>
      </c>
    </row>
    <row r="252" spans="1:34" hidden="1" x14ac:dyDescent="0.35">
      <c r="A252" s="225"/>
      <c r="B252" s="225" t="s">
        <v>77</v>
      </c>
      <c r="C252" s="152" t="s">
        <v>2187</v>
      </c>
      <c r="D252">
        <v>0</v>
      </c>
      <c r="E252">
        <v>0</v>
      </c>
      <c r="F252">
        <v>0</v>
      </c>
      <c r="G252">
        <v>0</v>
      </c>
      <c r="H252">
        <v>0</v>
      </c>
      <c r="I252">
        <v>0</v>
      </c>
      <c r="J252" t="s">
        <v>2905</v>
      </c>
      <c r="K252" t="s">
        <v>2904</v>
      </c>
      <c r="L252" t="s">
        <v>2903</v>
      </c>
      <c r="M252" t="s">
        <v>2902</v>
      </c>
      <c r="N252" t="s">
        <v>2901</v>
      </c>
      <c r="O252" t="s">
        <v>2900</v>
      </c>
      <c r="P252" t="s">
        <v>2899</v>
      </c>
      <c r="Q252" t="s">
        <v>2898</v>
      </c>
      <c r="R252" t="s">
        <v>2897</v>
      </c>
      <c r="S252" t="s">
        <v>2896</v>
      </c>
      <c r="T252" t="s">
        <v>2895</v>
      </c>
      <c r="U252" t="s">
        <v>2894</v>
      </c>
      <c r="V252" t="s">
        <v>2893</v>
      </c>
      <c r="W252" t="s">
        <v>2892</v>
      </c>
      <c r="X252" t="s">
        <v>2891</v>
      </c>
      <c r="Y252" t="s">
        <v>2890</v>
      </c>
      <c r="Z252" t="s">
        <v>2889</v>
      </c>
      <c r="AA252" t="s">
        <v>2888</v>
      </c>
      <c r="AB252" t="s">
        <v>2887</v>
      </c>
      <c r="AC252" t="s">
        <v>2886</v>
      </c>
      <c r="AD252" t="s">
        <v>2885</v>
      </c>
      <c r="AE252" t="s">
        <v>2884</v>
      </c>
      <c r="AF252" t="s">
        <v>2883</v>
      </c>
      <c r="AG252" t="s">
        <v>2882</v>
      </c>
      <c r="AH252" t="s">
        <v>2881</v>
      </c>
    </row>
    <row r="253" spans="1:34" hidden="1" x14ac:dyDescent="0.35">
      <c r="A253" s="225"/>
      <c r="B253" s="225"/>
      <c r="C253" s="152" t="s">
        <v>13</v>
      </c>
      <c r="D253" t="s">
        <v>1921</v>
      </c>
      <c r="E253" t="s">
        <v>1922</v>
      </c>
      <c r="F253" t="s">
        <v>1923</v>
      </c>
      <c r="G253" t="s">
        <v>1924</v>
      </c>
      <c r="H253" t="s">
        <v>1925</v>
      </c>
      <c r="I253" t="s">
        <v>1926</v>
      </c>
      <c r="J253" t="s">
        <v>1927</v>
      </c>
      <c r="K253" t="s">
        <v>2880</v>
      </c>
      <c r="L253" t="s">
        <v>2879</v>
      </c>
      <c r="M253" t="s">
        <v>2878</v>
      </c>
      <c r="N253" t="s">
        <v>2877</v>
      </c>
      <c r="O253" t="s">
        <v>2876</v>
      </c>
      <c r="P253" t="s">
        <v>2875</v>
      </c>
      <c r="Q253" t="s">
        <v>2874</v>
      </c>
      <c r="R253" t="s">
        <v>2873</v>
      </c>
      <c r="S253" t="s">
        <v>2872</v>
      </c>
      <c r="T253" t="s">
        <v>2871</v>
      </c>
      <c r="U253" t="s">
        <v>2870</v>
      </c>
      <c r="V253" t="s">
        <v>2869</v>
      </c>
      <c r="W253" t="s">
        <v>2868</v>
      </c>
      <c r="X253" t="s">
        <v>2867</v>
      </c>
      <c r="Y253" t="s">
        <v>2866</v>
      </c>
      <c r="Z253" t="s">
        <v>2865</v>
      </c>
      <c r="AA253" t="s">
        <v>2864</v>
      </c>
      <c r="AB253" t="s">
        <v>2863</v>
      </c>
      <c r="AC253" t="s">
        <v>2862</v>
      </c>
      <c r="AD253" t="s">
        <v>2861</v>
      </c>
      <c r="AE253" t="s">
        <v>2860</v>
      </c>
      <c r="AF253" t="s">
        <v>2859</v>
      </c>
      <c r="AG253" t="s">
        <v>2858</v>
      </c>
      <c r="AH253" t="s">
        <v>2857</v>
      </c>
    </row>
    <row r="254" spans="1:34" hidden="1" x14ac:dyDescent="0.35">
      <c r="A254" s="225"/>
      <c r="B254" s="225"/>
      <c r="C254" s="152" t="s">
        <v>14</v>
      </c>
      <c r="D254" t="s">
        <v>1952</v>
      </c>
      <c r="E254" t="s">
        <v>1953</v>
      </c>
      <c r="F254" t="s">
        <v>1954</v>
      </c>
      <c r="G254" t="s">
        <v>1955</v>
      </c>
      <c r="H254" t="s">
        <v>1956</v>
      </c>
      <c r="I254" t="s">
        <v>1957</v>
      </c>
      <c r="J254" t="s">
        <v>1958</v>
      </c>
      <c r="K254" t="s">
        <v>1959</v>
      </c>
      <c r="L254" t="s">
        <v>1960</v>
      </c>
      <c r="M254" t="s">
        <v>1961</v>
      </c>
      <c r="N254" t="s">
        <v>1962</v>
      </c>
      <c r="O254" t="s">
        <v>1963</v>
      </c>
      <c r="P254" t="s">
        <v>1964</v>
      </c>
      <c r="Q254" t="s">
        <v>1965</v>
      </c>
      <c r="R254" t="s">
        <v>1966</v>
      </c>
      <c r="S254" t="s">
        <v>1967</v>
      </c>
      <c r="T254" t="s">
        <v>1968</v>
      </c>
      <c r="U254" t="s">
        <v>1969</v>
      </c>
      <c r="V254" t="s">
        <v>1970</v>
      </c>
      <c r="W254" t="s">
        <v>1971</v>
      </c>
      <c r="X254" t="s">
        <v>1972</v>
      </c>
      <c r="Y254" t="s">
        <v>1973</v>
      </c>
      <c r="Z254" t="s">
        <v>1974</v>
      </c>
      <c r="AA254" t="s">
        <v>1975</v>
      </c>
      <c r="AB254" t="s">
        <v>1976</v>
      </c>
      <c r="AC254" t="s">
        <v>1977</v>
      </c>
      <c r="AD254" t="s">
        <v>1978</v>
      </c>
      <c r="AE254" t="s">
        <v>1979</v>
      </c>
      <c r="AF254" t="s">
        <v>1980</v>
      </c>
      <c r="AG254" t="s">
        <v>1981</v>
      </c>
      <c r="AH254" t="s">
        <v>1982</v>
      </c>
    </row>
    <row r="255" spans="1:34" hidden="1" x14ac:dyDescent="0.35">
      <c r="A255" s="225"/>
      <c r="B255" s="225"/>
      <c r="C255" s="152" t="s">
        <v>256</v>
      </c>
      <c r="D255">
        <v>0</v>
      </c>
      <c r="E255">
        <v>0</v>
      </c>
      <c r="F255">
        <v>0</v>
      </c>
      <c r="G255">
        <v>0</v>
      </c>
      <c r="H255">
        <v>0</v>
      </c>
      <c r="I255">
        <v>0</v>
      </c>
      <c r="J255">
        <v>0</v>
      </c>
      <c r="K255">
        <v>0</v>
      </c>
      <c r="L255">
        <v>0</v>
      </c>
      <c r="M255">
        <v>0</v>
      </c>
      <c r="N255">
        <v>0</v>
      </c>
      <c r="O255">
        <v>0</v>
      </c>
      <c r="P255">
        <v>0</v>
      </c>
      <c r="Q255">
        <v>0</v>
      </c>
      <c r="R255">
        <v>0</v>
      </c>
      <c r="S255" t="s">
        <v>2856</v>
      </c>
      <c r="T255" t="s">
        <v>2855</v>
      </c>
      <c r="U255" t="s">
        <v>2854</v>
      </c>
      <c r="V255" t="s">
        <v>2853</v>
      </c>
      <c r="W255" t="s">
        <v>2852</v>
      </c>
      <c r="X255" t="s">
        <v>2851</v>
      </c>
      <c r="Y255" t="s">
        <v>2850</v>
      </c>
      <c r="Z255" t="s">
        <v>2849</v>
      </c>
      <c r="AA255" t="s">
        <v>2848</v>
      </c>
      <c r="AB255" t="s">
        <v>2847</v>
      </c>
      <c r="AC255" t="s">
        <v>2846</v>
      </c>
      <c r="AD255" t="s">
        <v>2845</v>
      </c>
      <c r="AE255" t="s">
        <v>2844</v>
      </c>
      <c r="AF255" t="s">
        <v>2843</v>
      </c>
      <c r="AG255" t="s">
        <v>2842</v>
      </c>
      <c r="AH255" t="s">
        <v>2841</v>
      </c>
    </row>
    <row r="256" spans="1:34" hidden="1" x14ac:dyDescent="0.35">
      <c r="A256" s="225"/>
      <c r="B256" s="225"/>
      <c r="C256" s="152" t="s">
        <v>20</v>
      </c>
      <c r="D256" t="s">
        <v>1983</v>
      </c>
      <c r="E256" t="s">
        <v>1984</v>
      </c>
      <c r="F256" t="s">
        <v>1985</v>
      </c>
      <c r="G256" t="s">
        <v>1986</v>
      </c>
      <c r="H256" t="s">
        <v>1987</v>
      </c>
      <c r="I256" t="s">
        <v>1988</v>
      </c>
      <c r="J256" t="s">
        <v>1989</v>
      </c>
      <c r="K256" t="s">
        <v>1990</v>
      </c>
      <c r="L256" t="s">
        <v>1991</v>
      </c>
      <c r="M256" t="s">
        <v>1992</v>
      </c>
      <c r="N256" t="s">
        <v>1993</v>
      </c>
      <c r="O256" t="s">
        <v>1994</v>
      </c>
      <c r="P256" t="s">
        <v>1995</v>
      </c>
      <c r="Q256" t="s">
        <v>1996</v>
      </c>
      <c r="R256" t="s">
        <v>1997</v>
      </c>
      <c r="S256" t="s">
        <v>1998</v>
      </c>
      <c r="T256" t="s">
        <v>1999</v>
      </c>
      <c r="U256" t="s">
        <v>2000</v>
      </c>
      <c r="V256" t="s">
        <v>2001</v>
      </c>
      <c r="W256" t="s">
        <v>2002</v>
      </c>
      <c r="X256" t="s">
        <v>2003</v>
      </c>
      <c r="Y256" t="s">
        <v>2004</v>
      </c>
      <c r="Z256" t="s">
        <v>2005</v>
      </c>
      <c r="AA256" t="s">
        <v>2006</v>
      </c>
      <c r="AB256" t="s">
        <v>2007</v>
      </c>
      <c r="AC256" t="s">
        <v>2008</v>
      </c>
      <c r="AD256" t="s">
        <v>2009</v>
      </c>
      <c r="AE256" t="s">
        <v>2010</v>
      </c>
      <c r="AF256" t="s">
        <v>2011</v>
      </c>
      <c r="AG256" t="s">
        <v>2012</v>
      </c>
      <c r="AH256" t="s">
        <v>2013</v>
      </c>
    </row>
    <row r="257" spans="1:34" hidden="1" x14ac:dyDescent="0.35">
      <c r="A257" s="225"/>
      <c r="B257" s="225"/>
      <c r="C257" s="152" t="s">
        <v>19</v>
      </c>
      <c r="D257" t="s">
        <v>2014</v>
      </c>
      <c r="E257" t="s">
        <v>2015</v>
      </c>
      <c r="F257" t="s">
        <v>2016</v>
      </c>
      <c r="G257" t="s">
        <v>2017</v>
      </c>
      <c r="H257" t="s">
        <v>2018</v>
      </c>
      <c r="I257" t="s">
        <v>2019</v>
      </c>
      <c r="J257" t="s">
        <v>2020</v>
      </c>
      <c r="K257" t="s">
        <v>2840</v>
      </c>
      <c r="L257" t="s">
        <v>2839</v>
      </c>
      <c r="M257" t="s">
        <v>2838</v>
      </c>
      <c r="N257" t="s">
        <v>2837</v>
      </c>
      <c r="O257" t="s">
        <v>2836</v>
      </c>
      <c r="P257" t="s">
        <v>2835</v>
      </c>
      <c r="Q257" t="s">
        <v>2834</v>
      </c>
      <c r="R257" t="s">
        <v>2833</v>
      </c>
      <c r="S257" t="s">
        <v>2832</v>
      </c>
      <c r="T257" t="s">
        <v>2831</v>
      </c>
      <c r="U257" t="s">
        <v>2830</v>
      </c>
      <c r="V257" t="s">
        <v>2829</v>
      </c>
      <c r="W257" t="s">
        <v>2828</v>
      </c>
      <c r="X257" t="s">
        <v>2827</v>
      </c>
      <c r="Y257" t="s">
        <v>2826</v>
      </c>
      <c r="Z257" t="s">
        <v>2825</v>
      </c>
      <c r="AA257" t="s">
        <v>2824</v>
      </c>
      <c r="AB257" t="s">
        <v>2823</v>
      </c>
      <c r="AC257" t="s">
        <v>2822</v>
      </c>
      <c r="AD257" t="s">
        <v>2821</v>
      </c>
      <c r="AE257" t="s">
        <v>2820</v>
      </c>
      <c r="AF257" t="s">
        <v>2819</v>
      </c>
      <c r="AG257" t="s">
        <v>2818</v>
      </c>
      <c r="AH257" t="s">
        <v>2817</v>
      </c>
    </row>
    <row r="258" spans="1:34" hidden="1" x14ac:dyDescent="0.35">
      <c r="A258" s="225"/>
      <c r="B258" s="225"/>
      <c r="C258" s="152" t="s">
        <v>121</v>
      </c>
      <c r="D258" t="s">
        <v>2045</v>
      </c>
      <c r="E258" t="s">
        <v>2046</v>
      </c>
      <c r="F258" t="s">
        <v>2047</v>
      </c>
      <c r="G258" t="s">
        <v>2048</v>
      </c>
      <c r="H258" t="s">
        <v>2049</v>
      </c>
      <c r="I258" t="s">
        <v>2050</v>
      </c>
      <c r="J258" t="s">
        <v>2816</v>
      </c>
      <c r="K258" t="s">
        <v>2815</v>
      </c>
      <c r="L258" t="s">
        <v>2814</v>
      </c>
      <c r="M258" t="s">
        <v>2813</v>
      </c>
      <c r="N258" t="s">
        <v>2812</v>
      </c>
      <c r="O258" t="s">
        <v>2811</v>
      </c>
      <c r="P258" t="s">
        <v>2810</v>
      </c>
      <c r="Q258" t="s">
        <v>2809</v>
      </c>
      <c r="R258" t="s">
        <v>2808</v>
      </c>
      <c r="S258" t="s">
        <v>2807</v>
      </c>
      <c r="T258" t="s">
        <v>2806</v>
      </c>
      <c r="U258" t="s">
        <v>2805</v>
      </c>
      <c r="V258" t="s">
        <v>2804</v>
      </c>
      <c r="W258" t="s">
        <v>2803</v>
      </c>
      <c r="X258" t="s">
        <v>2802</v>
      </c>
      <c r="Y258" t="s">
        <v>2801</v>
      </c>
      <c r="Z258" t="s">
        <v>2800</v>
      </c>
      <c r="AA258" t="s">
        <v>2799</v>
      </c>
      <c r="AB258" t="s">
        <v>2798</v>
      </c>
      <c r="AC258" t="s">
        <v>2797</v>
      </c>
      <c r="AD258" t="s">
        <v>2796</v>
      </c>
      <c r="AE258" t="s">
        <v>2795</v>
      </c>
      <c r="AF258" t="s">
        <v>2794</v>
      </c>
      <c r="AG258" t="s">
        <v>2793</v>
      </c>
      <c r="AH258" t="s">
        <v>2792</v>
      </c>
    </row>
    <row r="259" spans="1:34" hidden="1" x14ac:dyDescent="0.35">
      <c r="A259" s="225"/>
      <c r="B259" s="225"/>
      <c r="C259" s="152" t="s">
        <v>25</v>
      </c>
      <c r="D259" t="s">
        <v>2076</v>
      </c>
      <c r="E259" t="s">
        <v>2077</v>
      </c>
      <c r="F259" t="s">
        <v>2078</v>
      </c>
      <c r="G259" t="s">
        <v>2079</v>
      </c>
      <c r="H259" t="s">
        <v>2080</v>
      </c>
      <c r="I259" t="s">
        <v>2081</v>
      </c>
      <c r="J259" t="s">
        <v>2082</v>
      </c>
      <c r="K259" t="s">
        <v>2791</v>
      </c>
      <c r="L259" t="s">
        <v>2790</v>
      </c>
      <c r="M259" t="s">
        <v>2789</v>
      </c>
      <c r="N259" t="s">
        <v>2788</v>
      </c>
      <c r="O259" t="s">
        <v>2787</v>
      </c>
      <c r="P259" t="s">
        <v>2786</v>
      </c>
      <c r="Q259" t="s">
        <v>2785</v>
      </c>
      <c r="R259" t="s">
        <v>2784</v>
      </c>
      <c r="S259" t="s">
        <v>2783</v>
      </c>
      <c r="T259" t="s">
        <v>2782</v>
      </c>
      <c r="U259" t="s">
        <v>2781</v>
      </c>
      <c r="V259" t="s">
        <v>2780</v>
      </c>
      <c r="W259" t="s">
        <v>2779</v>
      </c>
      <c r="X259" t="s">
        <v>2778</v>
      </c>
      <c r="Y259" t="s">
        <v>2777</v>
      </c>
      <c r="Z259" t="s">
        <v>2776</v>
      </c>
      <c r="AA259" t="s">
        <v>2775</v>
      </c>
      <c r="AB259" t="s">
        <v>2774</v>
      </c>
      <c r="AC259" t="s">
        <v>2773</v>
      </c>
      <c r="AD259" t="s">
        <v>2772</v>
      </c>
      <c r="AE259" t="s">
        <v>2771</v>
      </c>
      <c r="AF259" t="s">
        <v>2770</v>
      </c>
      <c r="AG259" t="s">
        <v>2769</v>
      </c>
      <c r="AH259" t="s">
        <v>2768</v>
      </c>
    </row>
    <row r="260" spans="1:34" hidden="1" x14ac:dyDescent="0.35">
      <c r="A260" s="225"/>
      <c r="B260" s="225" t="s">
        <v>82</v>
      </c>
      <c r="C260" s="152" t="s">
        <v>2187</v>
      </c>
      <c r="D260">
        <v>0</v>
      </c>
      <c r="E260">
        <v>0</v>
      </c>
      <c r="F260">
        <v>0</v>
      </c>
      <c r="G260">
        <v>0</v>
      </c>
      <c r="H260">
        <v>0</v>
      </c>
      <c r="I260">
        <v>0</v>
      </c>
      <c r="J260">
        <v>0</v>
      </c>
      <c r="K260" t="s">
        <v>2767</v>
      </c>
      <c r="L260" t="s">
        <v>2766</v>
      </c>
      <c r="M260" t="s">
        <v>2765</v>
      </c>
      <c r="N260" t="s">
        <v>2764</v>
      </c>
      <c r="O260" t="s">
        <v>2763</v>
      </c>
      <c r="P260" t="s">
        <v>2762</v>
      </c>
      <c r="Q260" t="s">
        <v>2761</v>
      </c>
      <c r="R260" t="s">
        <v>2760</v>
      </c>
      <c r="S260" t="s">
        <v>2716</v>
      </c>
      <c r="T260" t="s">
        <v>2759</v>
      </c>
      <c r="U260" t="s">
        <v>2758</v>
      </c>
      <c r="V260" t="s">
        <v>2757</v>
      </c>
      <c r="W260" t="s">
        <v>2756</v>
      </c>
      <c r="X260" t="s">
        <v>2755</v>
      </c>
      <c r="Y260" t="s">
        <v>2754</v>
      </c>
      <c r="Z260" t="s">
        <v>2753</v>
      </c>
      <c r="AA260" t="s">
        <v>2752</v>
      </c>
      <c r="AB260" t="s">
        <v>2751</v>
      </c>
      <c r="AC260" t="s">
        <v>2750</v>
      </c>
      <c r="AD260" t="s">
        <v>2749</v>
      </c>
      <c r="AE260" t="s">
        <v>2748</v>
      </c>
      <c r="AF260" t="s">
        <v>2703</v>
      </c>
      <c r="AG260" t="s">
        <v>2747</v>
      </c>
      <c r="AH260">
        <v>0</v>
      </c>
    </row>
    <row r="261" spans="1:34" hidden="1" x14ac:dyDescent="0.35">
      <c r="A261" s="225"/>
      <c r="B261" s="225"/>
      <c r="C261" s="152" t="s">
        <v>13</v>
      </c>
      <c r="D261" t="s">
        <v>2107</v>
      </c>
      <c r="E261" t="s">
        <v>2746</v>
      </c>
      <c r="F261" t="s">
        <v>2745</v>
      </c>
      <c r="G261" t="s">
        <v>2744</v>
      </c>
      <c r="H261" t="s">
        <v>2743</v>
      </c>
      <c r="I261" t="s">
        <v>2742</v>
      </c>
      <c r="J261" t="s">
        <v>2741</v>
      </c>
      <c r="K261" t="s">
        <v>2740</v>
      </c>
      <c r="L261" t="s">
        <v>2739</v>
      </c>
      <c r="M261" t="s">
        <v>2738</v>
      </c>
      <c r="N261" t="s">
        <v>2737</v>
      </c>
      <c r="O261" t="s">
        <v>2736</v>
      </c>
      <c r="P261" t="s">
        <v>2735</v>
      </c>
      <c r="Q261" t="s">
        <v>2734</v>
      </c>
      <c r="R261" t="s">
        <v>2733</v>
      </c>
      <c r="S261" t="s">
        <v>2732</v>
      </c>
      <c r="T261" t="s">
        <v>2731</v>
      </c>
      <c r="U261" t="s">
        <v>2730</v>
      </c>
      <c r="V261" t="s">
        <v>2729</v>
      </c>
      <c r="W261" t="s">
        <v>2728</v>
      </c>
      <c r="X261" t="s">
        <v>2727</v>
      </c>
      <c r="Y261" t="s">
        <v>2726</v>
      </c>
      <c r="Z261" t="s">
        <v>2725</v>
      </c>
      <c r="AA261" t="s">
        <v>2724</v>
      </c>
      <c r="AB261" t="s">
        <v>2723</v>
      </c>
      <c r="AC261" t="s">
        <v>2722</v>
      </c>
      <c r="AD261" t="s">
        <v>2721</v>
      </c>
      <c r="AE261" t="s">
        <v>2720</v>
      </c>
      <c r="AF261" t="s">
        <v>2719</v>
      </c>
      <c r="AG261" t="s">
        <v>2718</v>
      </c>
      <c r="AH261" t="s">
        <v>2717</v>
      </c>
    </row>
    <row r="262" spans="1:34" hidden="1" x14ac:dyDescent="0.35">
      <c r="A262" s="225"/>
      <c r="B262" s="225"/>
      <c r="C262" s="152" t="s">
        <v>256</v>
      </c>
      <c r="D262">
        <v>0</v>
      </c>
      <c r="E262">
        <v>0</v>
      </c>
      <c r="F262">
        <v>0</v>
      </c>
      <c r="G262">
        <v>0</v>
      </c>
      <c r="H262">
        <v>0</v>
      </c>
      <c r="I262">
        <v>0</v>
      </c>
      <c r="J262">
        <v>0</v>
      </c>
      <c r="K262">
        <v>0</v>
      </c>
      <c r="L262">
        <v>0</v>
      </c>
      <c r="M262">
        <v>0</v>
      </c>
      <c r="N262">
        <v>0</v>
      </c>
      <c r="O262">
        <v>0</v>
      </c>
      <c r="P262">
        <v>0</v>
      </c>
      <c r="Q262">
        <v>0</v>
      </c>
      <c r="R262">
        <v>0</v>
      </c>
      <c r="S262" t="s">
        <v>2716</v>
      </c>
      <c r="T262" t="s">
        <v>2715</v>
      </c>
      <c r="U262" t="s">
        <v>2714</v>
      </c>
      <c r="V262" t="s">
        <v>2713</v>
      </c>
      <c r="W262" t="s">
        <v>2712</v>
      </c>
      <c r="X262" t="s">
        <v>2711</v>
      </c>
      <c r="Y262" t="s">
        <v>2710</v>
      </c>
      <c r="Z262" t="s">
        <v>2709</v>
      </c>
      <c r="AA262" t="s">
        <v>2708</v>
      </c>
      <c r="AB262" t="s">
        <v>2707</v>
      </c>
      <c r="AC262" t="s">
        <v>2706</v>
      </c>
      <c r="AD262" t="s">
        <v>2705</v>
      </c>
      <c r="AE262" t="s">
        <v>2704</v>
      </c>
      <c r="AF262" t="s">
        <v>2703</v>
      </c>
      <c r="AG262" t="s">
        <v>2702</v>
      </c>
      <c r="AH262">
        <v>0</v>
      </c>
    </row>
    <row r="263" spans="1:34" hidden="1" x14ac:dyDescent="0.35">
      <c r="A263" s="225"/>
      <c r="B263" s="225"/>
      <c r="C263" s="152" t="s">
        <v>121</v>
      </c>
      <c r="D263" t="s">
        <v>2138</v>
      </c>
      <c r="E263" t="s">
        <v>2139</v>
      </c>
      <c r="F263" t="s">
        <v>2140</v>
      </c>
      <c r="G263" t="s">
        <v>2141</v>
      </c>
      <c r="H263" t="s">
        <v>2142</v>
      </c>
      <c r="I263" t="s">
        <v>2143</v>
      </c>
      <c r="J263" t="s">
        <v>2144</v>
      </c>
      <c r="K263" t="s">
        <v>2701</v>
      </c>
      <c r="L263" t="s">
        <v>2700</v>
      </c>
      <c r="M263" t="s">
        <v>2699</v>
      </c>
      <c r="N263" t="s">
        <v>2698</v>
      </c>
      <c r="O263" t="s">
        <v>2697</v>
      </c>
      <c r="P263" t="s">
        <v>2696</v>
      </c>
      <c r="Q263" t="s">
        <v>2695</v>
      </c>
      <c r="R263" t="s">
        <v>2694</v>
      </c>
      <c r="S263" t="s">
        <v>2693</v>
      </c>
      <c r="T263" t="s">
        <v>2692</v>
      </c>
      <c r="U263" t="s">
        <v>2691</v>
      </c>
      <c r="V263" t="s">
        <v>2690</v>
      </c>
      <c r="W263" t="s">
        <v>2689</v>
      </c>
      <c r="X263" t="s">
        <v>2688</v>
      </c>
      <c r="Y263" t="s">
        <v>2687</v>
      </c>
      <c r="Z263" t="s">
        <v>2686</v>
      </c>
      <c r="AA263" t="s">
        <v>2685</v>
      </c>
      <c r="AB263" t="s">
        <v>2684</v>
      </c>
      <c r="AC263" t="s">
        <v>2683</v>
      </c>
      <c r="AD263" t="s">
        <v>2682</v>
      </c>
      <c r="AE263" t="s">
        <v>2681</v>
      </c>
      <c r="AF263" t="s">
        <v>2680</v>
      </c>
      <c r="AG263" t="s">
        <v>2679</v>
      </c>
      <c r="AH263">
        <v>0</v>
      </c>
    </row>
    <row r="264" spans="1:34" hidden="1" x14ac:dyDescent="0.35">
      <c r="A264" s="225"/>
      <c r="B264" s="225"/>
      <c r="C264" s="152" t="s">
        <v>15</v>
      </c>
      <c r="D264" t="s">
        <v>2169</v>
      </c>
      <c r="E264" t="s">
        <v>2170</v>
      </c>
      <c r="F264" t="s">
        <v>2171</v>
      </c>
      <c r="G264" t="s">
        <v>2172</v>
      </c>
      <c r="H264" t="s">
        <v>2173</v>
      </c>
      <c r="I264" t="s">
        <v>2174</v>
      </c>
      <c r="J264" t="s">
        <v>2175</v>
      </c>
      <c r="K264" t="s">
        <v>2176</v>
      </c>
      <c r="L264" t="s">
        <v>2678</v>
      </c>
      <c r="M264" t="s">
        <v>2677</v>
      </c>
      <c r="N264" t="s">
        <v>2676</v>
      </c>
      <c r="O264" t="s">
        <v>2675</v>
      </c>
      <c r="P264" t="s">
        <v>2674</v>
      </c>
      <c r="Q264" t="s">
        <v>2673</v>
      </c>
      <c r="R264" t="s">
        <v>2672</v>
      </c>
      <c r="S264" t="s">
        <v>2671</v>
      </c>
      <c r="T264" t="s">
        <v>2670</v>
      </c>
      <c r="U264" t="s">
        <v>2669</v>
      </c>
      <c r="V264" t="s">
        <v>2668</v>
      </c>
      <c r="W264" t="s">
        <v>2667</v>
      </c>
      <c r="X264" t="s">
        <v>2666</v>
      </c>
      <c r="Y264" t="s">
        <v>2665</v>
      </c>
      <c r="Z264" t="s">
        <v>2664</v>
      </c>
      <c r="AA264" t="s">
        <v>2663</v>
      </c>
      <c r="AB264" t="s">
        <v>2662</v>
      </c>
      <c r="AC264">
        <v>0</v>
      </c>
      <c r="AD264">
        <v>0</v>
      </c>
      <c r="AE264">
        <v>0</v>
      </c>
      <c r="AF264">
        <v>0</v>
      </c>
      <c r="AG264">
        <v>0</v>
      </c>
      <c r="AH264">
        <v>0</v>
      </c>
    </row>
    <row r="265" spans="1:34" hidden="1" x14ac:dyDescent="0.35">
      <c r="A265" s="225"/>
      <c r="B265" s="225" t="s">
        <v>230</v>
      </c>
      <c r="C265" s="152" t="s">
        <v>2187</v>
      </c>
      <c r="D265">
        <v>0</v>
      </c>
      <c r="E265" t="s">
        <v>2188</v>
      </c>
      <c r="F265" t="s">
        <v>2189</v>
      </c>
      <c r="G265" t="s">
        <v>2190</v>
      </c>
      <c r="H265" t="s">
        <v>2191</v>
      </c>
      <c r="I265" t="s">
        <v>2192</v>
      </c>
      <c r="J265" t="s">
        <v>2661</v>
      </c>
      <c r="K265" t="s">
        <v>2660</v>
      </c>
      <c r="L265" t="s">
        <v>2659</v>
      </c>
      <c r="M265" t="s">
        <v>2658</v>
      </c>
      <c r="N265" t="s">
        <v>2657</v>
      </c>
      <c r="O265" t="s">
        <v>2656</v>
      </c>
      <c r="P265" t="s">
        <v>2655</v>
      </c>
      <c r="Q265" t="s">
        <v>2654</v>
      </c>
      <c r="R265" t="s">
        <v>2653</v>
      </c>
      <c r="S265" t="s">
        <v>2652</v>
      </c>
      <c r="T265" t="s">
        <v>2651</v>
      </c>
      <c r="U265" t="s">
        <v>2650</v>
      </c>
      <c r="V265" t="s">
        <v>2649</v>
      </c>
      <c r="W265" t="s">
        <v>2648</v>
      </c>
      <c r="X265" t="s">
        <v>2647</v>
      </c>
      <c r="Y265" t="s">
        <v>2646</v>
      </c>
      <c r="Z265" t="s">
        <v>2645</v>
      </c>
      <c r="AA265" t="s">
        <v>2644</v>
      </c>
      <c r="AB265" t="s">
        <v>2643</v>
      </c>
      <c r="AC265" t="s">
        <v>2642</v>
      </c>
      <c r="AD265" t="s">
        <v>2641</v>
      </c>
      <c r="AE265" t="s">
        <v>2640</v>
      </c>
      <c r="AF265" t="s">
        <v>2639</v>
      </c>
      <c r="AG265" t="s">
        <v>2638</v>
      </c>
      <c r="AH265" t="s">
        <v>2637</v>
      </c>
    </row>
    <row r="266" spans="1:34" hidden="1" x14ac:dyDescent="0.35">
      <c r="A266" s="225"/>
      <c r="B266" s="225"/>
      <c r="C266" s="152" t="s">
        <v>1183</v>
      </c>
      <c r="D266" t="s">
        <v>2218</v>
      </c>
      <c r="E266" t="s">
        <v>2636</v>
      </c>
      <c r="F266" t="s">
        <v>2635</v>
      </c>
      <c r="G266" t="s">
        <v>2634</v>
      </c>
      <c r="H266" t="s">
        <v>2633</v>
      </c>
      <c r="I266" t="s">
        <v>2632</v>
      </c>
      <c r="J266" t="s">
        <v>2631</v>
      </c>
      <c r="K266" t="s">
        <v>2630</v>
      </c>
      <c r="L266" t="s">
        <v>2629</v>
      </c>
      <c r="M266" t="s">
        <v>2628</v>
      </c>
      <c r="N266" t="s">
        <v>2627</v>
      </c>
      <c r="O266" t="s">
        <v>2626</v>
      </c>
      <c r="P266" t="s">
        <v>2625</v>
      </c>
      <c r="Q266" t="s">
        <v>2624</v>
      </c>
      <c r="R266" t="s">
        <v>2623</v>
      </c>
      <c r="S266" t="s">
        <v>2622</v>
      </c>
      <c r="T266" t="s">
        <v>2621</v>
      </c>
      <c r="U266" t="s">
        <v>2620</v>
      </c>
      <c r="V266" t="s">
        <v>2619</v>
      </c>
      <c r="W266" t="s">
        <v>2618</v>
      </c>
      <c r="X266" t="s">
        <v>2617</v>
      </c>
      <c r="Y266" t="s">
        <v>2616</v>
      </c>
      <c r="Z266" t="s">
        <v>2615</v>
      </c>
      <c r="AA266" t="s">
        <v>2614</v>
      </c>
      <c r="AB266" t="s">
        <v>2613</v>
      </c>
      <c r="AC266" t="s">
        <v>2612</v>
      </c>
      <c r="AD266" t="s">
        <v>2611</v>
      </c>
      <c r="AE266" t="s">
        <v>2610</v>
      </c>
      <c r="AF266" t="s">
        <v>2609</v>
      </c>
      <c r="AG266" t="s">
        <v>2608</v>
      </c>
      <c r="AH266" t="s">
        <v>2607</v>
      </c>
    </row>
    <row r="267" spans="1:34" hidden="1" x14ac:dyDescent="0.35">
      <c r="A267" s="225"/>
      <c r="B267" s="225"/>
      <c r="C267" s="152" t="s">
        <v>1215</v>
      </c>
      <c r="D267" t="s">
        <v>2606</v>
      </c>
      <c r="E267" t="s">
        <v>2605</v>
      </c>
      <c r="F267" t="s">
        <v>2604</v>
      </c>
      <c r="G267" t="s">
        <v>2603</v>
      </c>
      <c r="H267" t="s">
        <v>2602</v>
      </c>
      <c r="I267" t="s">
        <v>2601</v>
      </c>
      <c r="J267" t="s">
        <v>2600</v>
      </c>
      <c r="K267" t="s">
        <v>2599</v>
      </c>
      <c r="L267" t="s">
        <v>2598</v>
      </c>
      <c r="M267" t="s">
        <v>2597</v>
      </c>
      <c r="N267" t="s">
        <v>2596</v>
      </c>
      <c r="O267" t="s">
        <v>2595</v>
      </c>
      <c r="P267" t="s">
        <v>2594</v>
      </c>
      <c r="Q267" t="s">
        <v>2593</v>
      </c>
      <c r="R267" t="s">
        <v>2592</v>
      </c>
      <c r="S267" t="s">
        <v>2591</v>
      </c>
      <c r="T267" t="s">
        <v>2590</v>
      </c>
      <c r="U267" t="s">
        <v>2589</v>
      </c>
      <c r="V267" t="s">
        <v>2588</v>
      </c>
      <c r="W267" t="s">
        <v>2587</v>
      </c>
      <c r="X267" t="s">
        <v>2586</v>
      </c>
      <c r="Y267" t="s">
        <v>2585</v>
      </c>
      <c r="Z267" t="s">
        <v>2584</v>
      </c>
      <c r="AA267" t="s">
        <v>2583</v>
      </c>
      <c r="AB267" t="s">
        <v>2582</v>
      </c>
      <c r="AC267" t="s">
        <v>2581</v>
      </c>
      <c r="AD267" t="s">
        <v>2580</v>
      </c>
      <c r="AE267" t="s">
        <v>2579</v>
      </c>
      <c r="AF267" t="s">
        <v>2578</v>
      </c>
      <c r="AG267" t="s">
        <v>2577</v>
      </c>
      <c r="AH267" t="s">
        <v>2576</v>
      </c>
    </row>
    <row r="268" spans="1:34" hidden="1" x14ac:dyDescent="0.35">
      <c r="A268" s="225"/>
      <c r="B268" s="225"/>
      <c r="C268" s="152" t="s">
        <v>2280</v>
      </c>
      <c r="D268" t="s">
        <v>2281</v>
      </c>
      <c r="E268" t="s">
        <v>2282</v>
      </c>
      <c r="F268" t="s">
        <v>2283</v>
      </c>
      <c r="G268" t="s">
        <v>2284</v>
      </c>
      <c r="H268" t="s">
        <v>2285</v>
      </c>
      <c r="I268" t="s">
        <v>2286</v>
      </c>
      <c r="J268" t="s">
        <v>2287</v>
      </c>
      <c r="K268" t="s">
        <v>2288</v>
      </c>
      <c r="L268" t="s">
        <v>2289</v>
      </c>
      <c r="M268" t="s">
        <v>2290</v>
      </c>
      <c r="N268" t="s">
        <v>2291</v>
      </c>
      <c r="O268" t="s">
        <v>2292</v>
      </c>
      <c r="P268" t="s">
        <v>2293</v>
      </c>
      <c r="Q268" t="s">
        <v>2294</v>
      </c>
      <c r="R268" t="s">
        <v>2295</v>
      </c>
      <c r="S268" t="s">
        <v>2296</v>
      </c>
      <c r="T268" t="s">
        <v>2575</v>
      </c>
      <c r="U268" t="s">
        <v>2574</v>
      </c>
      <c r="V268" t="s">
        <v>2573</v>
      </c>
      <c r="W268" t="s">
        <v>2572</v>
      </c>
      <c r="X268" t="s">
        <v>2571</v>
      </c>
      <c r="Y268" t="s">
        <v>2570</v>
      </c>
      <c r="Z268" t="s">
        <v>2569</v>
      </c>
      <c r="AA268" t="s">
        <v>2568</v>
      </c>
      <c r="AB268" t="s">
        <v>2567</v>
      </c>
      <c r="AC268" t="s">
        <v>2566</v>
      </c>
      <c r="AD268" t="s">
        <v>2565</v>
      </c>
      <c r="AE268" t="s">
        <v>2564</v>
      </c>
      <c r="AF268" t="s">
        <v>2563</v>
      </c>
      <c r="AG268" t="s">
        <v>2562</v>
      </c>
      <c r="AH268" t="s">
        <v>2561</v>
      </c>
    </row>
    <row r="269" spans="1:34" hidden="1" x14ac:dyDescent="0.35">
      <c r="A269" s="225"/>
      <c r="B269" s="225"/>
      <c r="C269" s="152" t="s">
        <v>13</v>
      </c>
      <c r="D269" t="s">
        <v>2560</v>
      </c>
      <c r="E269" t="s">
        <v>2559</v>
      </c>
      <c r="F269" t="s">
        <v>2558</v>
      </c>
      <c r="G269" t="s">
        <v>2557</v>
      </c>
      <c r="H269" t="s">
        <v>2556</v>
      </c>
      <c r="I269" t="s">
        <v>2555</v>
      </c>
      <c r="J269" t="s">
        <v>2554</v>
      </c>
      <c r="K269" t="s">
        <v>2553</v>
      </c>
      <c r="L269" t="s">
        <v>2552</v>
      </c>
      <c r="M269" t="s">
        <v>2551</v>
      </c>
      <c r="N269" t="s">
        <v>2550</v>
      </c>
      <c r="O269" t="s">
        <v>2549</v>
      </c>
      <c r="P269" t="s">
        <v>2548</v>
      </c>
      <c r="Q269" t="s">
        <v>2547</v>
      </c>
      <c r="R269" t="s">
        <v>2546</v>
      </c>
      <c r="S269" t="s">
        <v>2545</v>
      </c>
      <c r="T269" t="s">
        <v>2544</v>
      </c>
      <c r="U269" t="s">
        <v>2543</v>
      </c>
      <c r="V269" t="s">
        <v>2542</v>
      </c>
      <c r="W269" t="s">
        <v>2541</v>
      </c>
      <c r="X269" t="s">
        <v>2540</v>
      </c>
      <c r="Y269" t="s">
        <v>2539</v>
      </c>
      <c r="Z269" t="s">
        <v>2538</v>
      </c>
      <c r="AA269" t="s">
        <v>2537</v>
      </c>
      <c r="AB269" t="s">
        <v>2536</v>
      </c>
      <c r="AC269" t="s">
        <v>2535</v>
      </c>
      <c r="AD269" t="s">
        <v>2534</v>
      </c>
      <c r="AE269" t="s">
        <v>2533</v>
      </c>
      <c r="AF269" t="s">
        <v>2532</v>
      </c>
      <c r="AG269" t="s">
        <v>2531</v>
      </c>
      <c r="AH269" t="s">
        <v>2530</v>
      </c>
    </row>
    <row r="270" spans="1:34" hidden="1" x14ac:dyDescent="0.35">
      <c r="A270" s="225"/>
      <c r="B270" s="225"/>
      <c r="C270" s="152" t="s">
        <v>256</v>
      </c>
      <c r="D270" t="s">
        <v>2343</v>
      </c>
      <c r="E270" t="s">
        <v>2529</v>
      </c>
      <c r="F270" t="s">
        <v>2528</v>
      </c>
      <c r="G270" t="s">
        <v>2527</v>
      </c>
      <c r="H270" t="s">
        <v>2347</v>
      </c>
      <c r="I270" t="s">
        <v>2348</v>
      </c>
      <c r="J270" t="s">
        <v>2526</v>
      </c>
      <c r="K270" t="s">
        <v>2525</v>
      </c>
      <c r="L270" t="s">
        <v>2524</v>
      </c>
      <c r="M270" t="s">
        <v>2523</v>
      </c>
      <c r="N270" t="s">
        <v>2522</v>
      </c>
      <c r="O270" t="s">
        <v>2521</v>
      </c>
      <c r="P270" t="s">
        <v>2520</v>
      </c>
      <c r="Q270" t="s">
        <v>2519</v>
      </c>
      <c r="R270" t="s">
        <v>2518</v>
      </c>
      <c r="S270" t="s">
        <v>2517</v>
      </c>
      <c r="T270" t="s">
        <v>2516</v>
      </c>
      <c r="U270" t="s">
        <v>2515</v>
      </c>
      <c r="V270" t="s">
        <v>2514</v>
      </c>
      <c r="W270" t="s">
        <v>2513</v>
      </c>
      <c r="X270" t="s">
        <v>2512</v>
      </c>
      <c r="Y270" t="s">
        <v>2511</v>
      </c>
      <c r="Z270" t="s">
        <v>2510</v>
      </c>
      <c r="AA270" t="s">
        <v>2509</v>
      </c>
      <c r="AB270" t="s">
        <v>2508</v>
      </c>
      <c r="AC270" t="s">
        <v>2507</v>
      </c>
      <c r="AD270" t="s">
        <v>2506</v>
      </c>
      <c r="AE270" t="s">
        <v>2505</v>
      </c>
      <c r="AF270" t="s">
        <v>2504</v>
      </c>
      <c r="AG270" t="s">
        <v>2503</v>
      </c>
      <c r="AH270" t="s">
        <v>2502</v>
      </c>
    </row>
    <row r="271" spans="1:34" hidden="1" x14ac:dyDescent="0.35">
      <c r="A271" s="225"/>
      <c r="B271" s="225"/>
      <c r="C271" s="152" t="s">
        <v>121</v>
      </c>
      <c r="D271" t="s">
        <v>2374</v>
      </c>
      <c r="E271" t="s">
        <v>2375</v>
      </c>
      <c r="F271" t="s">
        <v>2376</v>
      </c>
      <c r="G271" t="s">
        <v>2377</v>
      </c>
      <c r="H271" t="s">
        <v>2378</v>
      </c>
      <c r="I271">
        <v>0</v>
      </c>
      <c r="J271" t="s">
        <v>2501</v>
      </c>
      <c r="K271" t="s">
        <v>2500</v>
      </c>
      <c r="L271" t="s">
        <v>2499</v>
      </c>
      <c r="M271" t="s">
        <v>2498</v>
      </c>
      <c r="N271" t="s">
        <v>2497</v>
      </c>
      <c r="O271" t="s">
        <v>2496</v>
      </c>
      <c r="P271" t="s">
        <v>2495</v>
      </c>
      <c r="Q271" t="s">
        <v>2494</v>
      </c>
      <c r="R271" t="s">
        <v>2493</v>
      </c>
      <c r="S271" t="s">
        <v>2492</v>
      </c>
      <c r="T271" t="s">
        <v>2491</v>
      </c>
      <c r="U271" t="s">
        <v>2490</v>
      </c>
      <c r="V271" t="s">
        <v>2489</v>
      </c>
      <c r="W271" t="s">
        <v>2488</v>
      </c>
      <c r="X271" t="s">
        <v>2487</v>
      </c>
      <c r="Y271" t="s">
        <v>2486</v>
      </c>
      <c r="Z271" t="s">
        <v>2485</v>
      </c>
      <c r="AA271" t="s">
        <v>2484</v>
      </c>
      <c r="AB271" t="s">
        <v>2483</v>
      </c>
      <c r="AC271" t="s">
        <v>2482</v>
      </c>
      <c r="AD271" t="s">
        <v>2481</v>
      </c>
      <c r="AE271" t="s">
        <v>2480</v>
      </c>
      <c r="AF271" t="s">
        <v>2479</v>
      </c>
      <c r="AG271" t="s">
        <v>2478</v>
      </c>
      <c r="AH271" t="s">
        <v>2477</v>
      </c>
    </row>
    <row r="272" spans="1:34" hidden="1" x14ac:dyDescent="0.35">
      <c r="A272" s="225"/>
      <c r="B272" s="225"/>
      <c r="C272" s="152" t="s">
        <v>898</v>
      </c>
      <c r="D272">
        <v>0</v>
      </c>
      <c r="E272" t="s">
        <v>2476</v>
      </c>
      <c r="F272" t="s">
        <v>2475</v>
      </c>
      <c r="G272" t="s">
        <v>2474</v>
      </c>
      <c r="H272" t="s">
        <v>2473</v>
      </c>
      <c r="I272" t="s">
        <v>2472</v>
      </c>
      <c r="J272" t="s">
        <v>2471</v>
      </c>
      <c r="K272" t="s">
        <v>2470</v>
      </c>
      <c r="L272" t="s">
        <v>2469</v>
      </c>
      <c r="M272" t="s">
        <v>2468</v>
      </c>
      <c r="N272" t="s">
        <v>2467</v>
      </c>
      <c r="O272" t="s">
        <v>2466</v>
      </c>
      <c r="P272" t="s">
        <v>2465</v>
      </c>
      <c r="Q272" t="s">
        <v>2464</v>
      </c>
      <c r="R272" t="s">
        <v>2463</v>
      </c>
      <c r="S272" t="s">
        <v>2462</v>
      </c>
      <c r="T272" t="s">
        <v>2461</v>
      </c>
      <c r="U272" t="s">
        <v>2460</v>
      </c>
      <c r="V272" t="s">
        <v>2459</v>
      </c>
      <c r="W272" t="s">
        <v>2458</v>
      </c>
      <c r="X272" t="s">
        <v>2457</v>
      </c>
      <c r="Y272" t="s">
        <v>2456</v>
      </c>
      <c r="Z272" t="s">
        <v>2455</v>
      </c>
      <c r="AA272" t="s">
        <v>2454</v>
      </c>
      <c r="AB272" t="s">
        <v>2453</v>
      </c>
      <c r="AC272" t="s">
        <v>2452</v>
      </c>
      <c r="AD272" t="s">
        <v>2451</v>
      </c>
      <c r="AE272" t="s">
        <v>2450</v>
      </c>
      <c r="AF272" t="s">
        <v>2449</v>
      </c>
      <c r="AG272" t="s">
        <v>2448</v>
      </c>
      <c r="AH272" t="s">
        <v>2447</v>
      </c>
    </row>
    <row r="273" spans="1:34" hidden="1" x14ac:dyDescent="0.35">
      <c r="A273" s="225"/>
      <c r="B273" s="225"/>
      <c r="C273" s="152" t="s">
        <v>2446</v>
      </c>
      <c r="D273">
        <v>0</v>
      </c>
      <c r="E273">
        <v>0</v>
      </c>
      <c r="F273">
        <v>0</v>
      </c>
      <c r="G273">
        <v>0</v>
      </c>
      <c r="H273">
        <v>0</v>
      </c>
      <c r="I273">
        <v>0</v>
      </c>
      <c r="J273">
        <v>0</v>
      </c>
      <c r="K273">
        <v>0</v>
      </c>
      <c r="L273">
        <v>0</v>
      </c>
      <c r="M273">
        <v>0</v>
      </c>
      <c r="N273">
        <v>0</v>
      </c>
      <c r="O273">
        <v>0</v>
      </c>
      <c r="P273">
        <v>0</v>
      </c>
      <c r="Q273">
        <v>0</v>
      </c>
      <c r="R273">
        <v>0</v>
      </c>
      <c r="S273">
        <v>0</v>
      </c>
      <c r="T273" t="s">
        <v>2445</v>
      </c>
      <c r="U273" t="s">
        <v>2444</v>
      </c>
      <c r="V273" t="s">
        <v>2443</v>
      </c>
      <c r="W273" t="s">
        <v>2442</v>
      </c>
      <c r="X273" t="s">
        <v>2441</v>
      </c>
      <c r="Y273" t="s">
        <v>2440</v>
      </c>
      <c r="Z273" t="s">
        <v>2439</v>
      </c>
      <c r="AA273" t="s">
        <v>2438</v>
      </c>
      <c r="AB273" t="s">
        <v>2437</v>
      </c>
      <c r="AC273" t="s">
        <v>2436</v>
      </c>
      <c r="AD273" t="s">
        <v>2435</v>
      </c>
      <c r="AE273" t="s">
        <v>2434</v>
      </c>
      <c r="AF273" t="s">
        <v>2433</v>
      </c>
      <c r="AG273" t="s">
        <v>2432</v>
      </c>
      <c r="AH273" t="s">
        <v>2431</v>
      </c>
    </row>
    <row r="275" spans="1:34" x14ac:dyDescent="0.35">
      <c r="A275" t="s">
        <v>6722</v>
      </c>
    </row>
    <row r="276" spans="1:34" x14ac:dyDescent="0.35">
      <c r="A276" s="169" t="s">
        <v>1168</v>
      </c>
      <c r="B276" s="169" t="s">
        <v>1181</v>
      </c>
      <c r="C276" s="169" t="s">
        <v>1182</v>
      </c>
      <c r="D276" s="169">
        <v>2015</v>
      </c>
      <c r="E276" s="169">
        <v>2016</v>
      </c>
      <c r="F276" s="169">
        <v>2017</v>
      </c>
      <c r="G276" s="169">
        <v>2018</v>
      </c>
      <c r="H276" s="169">
        <v>2019</v>
      </c>
      <c r="I276" s="169">
        <v>2020</v>
      </c>
      <c r="J276" s="169">
        <v>2021</v>
      </c>
      <c r="K276" s="169">
        <v>2022</v>
      </c>
      <c r="L276" s="169">
        <v>2023</v>
      </c>
      <c r="M276" s="169">
        <v>2024</v>
      </c>
      <c r="N276" s="169">
        <v>2025</v>
      </c>
      <c r="O276" s="169">
        <v>2026</v>
      </c>
      <c r="P276" s="169">
        <v>2027</v>
      </c>
      <c r="Q276" s="169">
        <v>2028</v>
      </c>
      <c r="R276" s="169">
        <v>2029</v>
      </c>
      <c r="S276" s="169">
        <v>2030</v>
      </c>
      <c r="T276" s="169">
        <v>2031</v>
      </c>
      <c r="U276" s="169">
        <v>2032</v>
      </c>
      <c r="V276" s="169">
        <v>2033</v>
      </c>
      <c r="W276" s="169">
        <v>2034</v>
      </c>
      <c r="X276" s="169">
        <v>2035</v>
      </c>
      <c r="Y276" s="169">
        <v>2036</v>
      </c>
      <c r="Z276" s="169">
        <v>2037</v>
      </c>
      <c r="AA276" s="169">
        <v>2038</v>
      </c>
      <c r="AB276" s="169">
        <v>2039</v>
      </c>
      <c r="AC276" s="169">
        <v>2040</v>
      </c>
      <c r="AD276" s="169">
        <v>2041</v>
      </c>
      <c r="AE276" s="169">
        <v>2042</v>
      </c>
      <c r="AF276" s="169">
        <v>2043</v>
      </c>
      <c r="AG276" s="169">
        <v>2044</v>
      </c>
      <c r="AH276" s="169">
        <v>2045</v>
      </c>
    </row>
    <row r="277" spans="1:34" x14ac:dyDescent="0.35">
      <c r="A277" s="191"/>
      <c r="B277" s="225" t="s">
        <v>78</v>
      </c>
      <c r="C277" s="169" t="s">
        <v>1183</v>
      </c>
      <c r="D277" t="s">
        <v>1315</v>
      </c>
      <c r="E277" t="s">
        <v>1316</v>
      </c>
      <c r="F277" t="s">
        <v>1317</v>
      </c>
      <c r="G277" t="s">
        <v>1318</v>
      </c>
      <c r="H277">
        <f>H10/$H$10</f>
        <v>1</v>
      </c>
      <c r="I277">
        <f t="shared" ref="I277:AH277" si="0">I10/$H$10</f>
        <v>0.94387295487030476</v>
      </c>
      <c r="J277">
        <f t="shared" si="0"/>
        <v>0.94657511231404556</v>
      </c>
      <c r="K277">
        <f t="shared" si="0"/>
        <v>1.024279421140833</v>
      </c>
      <c r="L277">
        <f t="shared" si="0"/>
        <v>1.0838048201098565</v>
      </c>
      <c r="M277">
        <f t="shared" si="0"/>
        <v>1.1359953120494779</v>
      </c>
      <c r="N277">
        <f t="shared" si="0"/>
        <v>1.1908553027106081</v>
      </c>
      <c r="O277">
        <f t="shared" si="0"/>
        <v>1.2116378549810773</v>
      </c>
      <c r="P277">
        <f t="shared" si="0"/>
        <v>1.257197644897565</v>
      </c>
      <c r="Q277">
        <f t="shared" si="0"/>
        <v>1.2916844102806593</v>
      </c>
      <c r="R277">
        <f t="shared" si="0"/>
        <v>1.3401701402915365</v>
      </c>
      <c r="S277">
        <f t="shared" si="0"/>
        <v>1.3635949350260015</v>
      </c>
      <c r="T277">
        <f t="shared" si="0"/>
        <v>1.3701605853450167</v>
      </c>
      <c r="U277">
        <f t="shared" si="0"/>
        <v>1.4038462028784067</v>
      </c>
      <c r="V277">
        <f t="shared" si="0"/>
        <v>1.423535998254905</v>
      </c>
      <c r="W277">
        <f t="shared" si="0"/>
        <v>1.4576442642452829</v>
      </c>
      <c r="X277">
        <f t="shared" si="0"/>
        <v>1.4921330513586082</v>
      </c>
      <c r="Y277">
        <f t="shared" si="0"/>
        <v>1.5270028721327451</v>
      </c>
      <c r="Z277">
        <f t="shared" si="0"/>
        <v>1.5464738932560014</v>
      </c>
      <c r="AA277">
        <f t="shared" si="0"/>
        <v>1.5817473853723147</v>
      </c>
      <c r="AB277">
        <f t="shared" si="0"/>
        <v>1.6008955070148041</v>
      </c>
      <c r="AC277">
        <f t="shared" si="0"/>
        <v>1.6365592528451971</v>
      </c>
      <c r="AD277">
        <f t="shared" si="0"/>
        <v>1.6725988456044907</v>
      </c>
      <c r="AE277">
        <f t="shared" si="0"/>
        <v>1.691396078326995</v>
      </c>
      <c r="AF277">
        <f t="shared" si="0"/>
        <v>1.7278095643486913</v>
      </c>
      <c r="AG277">
        <f t="shared" si="0"/>
        <v>1.7829777272913194</v>
      </c>
      <c r="AH277">
        <f t="shared" si="0"/>
        <v>1.8205257296017787</v>
      </c>
    </row>
    <row r="278" spans="1:34" x14ac:dyDescent="0.35">
      <c r="A278" s="191"/>
      <c r="B278" s="225"/>
      <c r="C278" s="169" t="s">
        <v>13</v>
      </c>
      <c r="D278" t="s">
        <v>1346</v>
      </c>
      <c r="E278" t="s">
        <v>1347</v>
      </c>
      <c r="F278" t="s">
        <v>1348</v>
      </c>
      <c r="G278" t="s">
        <v>1349</v>
      </c>
      <c r="H278">
        <f>H11/$H$11</f>
        <v>1</v>
      </c>
      <c r="I278">
        <f t="shared" ref="I278:AH278" si="1">I11/$H$11</f>
        <v>0.91775425242421049</v>
      </c>
      <c r="J278">
        <f t="shared" si="1"/>
        <v>0.89405883997425251</v>
      </c>
      <c r="K278">
        <f t="shared" si="1"/>
        <v>0.93698627478971974</v>
      </c>
      <c r="L278">
        <f t="shared" si="1"/>
        <v>0.96357409503944214</v>
      </c>
      <c r="M278">
        <f t="shared" si="1"/>
        <v>0.98122871021776592</v>
      </c>
      <c r="N278">
        <f t="shared" si="1"/>
        <v>1.0012883927556109</v>
      </c>
      <c r="O278">
        <f t="shared" si="1"/>
        <v>0.99119241363905786</v>
      </c>
      <c r="P278">
        <f t="shared" si="1"/>
        <v>0.99878701847837681</v>
      </c>
      <c r="Q278">
        <f t="shared" si="1"/>
        <v>0.99382969304277324</v>
      </c>
      <c r="R278">
        <f t="shared" si="1"/>
        <v>0.99608790057093566</v>
      </c>
      <c r="S278">
        <f t="shared" si="1"/>
        <v>0.97849800693944811</v>
      </c>
      <c r="T278">
        <f t="shared" si="1"/>
        <v>0.95262541400648337</v>
      </c>
      <c r="U278">
        <f t="shared" si="1"/>
        <v>0.94859360091349643</v>
      </c>
      <c r="V278">
        <f t="shared" si="1"/>
        <v>0.93789127564109309</v>
      </c>
      <c r="W278">
        <f t="shared" si="1"/>
        <v>0.93914775158984742</v>
      </c>
      <c r="X278">
        <f t="shared" si="1"/>
        <v>0.94238816212876797</v>
      </c>
      <c r="Y278">
        <f t="shared" si="1"/>
        <v>0.94729926208118209</v>
      </c>
      <c r="Z278">
        <f t="shared" si="1"/>
        <v>0.94384000939271029</v>
      </c>
      <c r="AA278">
        <f t="shared" si="1"/>
        <v>0.95086680878977436</v>
      </c>
      <c r="AB278">
        <f t="shared" si="1"/>
        <v>0.94876077011913751</v>
      </c>
      <c r="AC278">
        <f t="shared" si="1"/>
        <v>0.95678324245204538</v>
      </c>
      <c r="AD278">
        <f t="shared" si="1"/>
        <v>0.9651131746532412</v>
      </c>
      <c r="AE278">
        <f t="shared" si="1"/>
        <v>0.96358297718562091</v>
      </c>
      <c r="AF278">
        <f t="shared" si="1"/>
        <v>0.97208126389795091</v>
      </c>
      <c r="AG278">
        <f t="shared" si="1"/>
        <v>0.99712381016257801</v>
      </c>
      <c r="AH278">
        <f t="shared" si="1"/>
        <v>1.0064506949033423</v>
      </c>
    </row>
    <row r="279" spans="1:34" x14ac:dyDescent="0.35">
      <c r="A279" s="191"/>
      <c r="B279" s="225"/>
      <c r="C279" s="169" t="s">
        <v>121</v>
      </c>
      <c r="D279" t="s">
        <v>1377</v>
      </c>
      <c r="E279" t="s">
        <v>1378</v>
      </c>
      <c r="F279" t="s">
        <v>1379</v>
      </c>
      <c r="G279" t="s">
        <v>1380</v>
      </c>
      <c r="H279">
        <f>H12/$H$12</f>
        <v>1</v>
      </c>
      <c r="I279">
        <f t="shared" ref="I279:AH279" si="2">I12/$H$12</f>
        <v>0.91969006588792734</v>
      </c>
      <c r="J279">
        <f t="shared" si="2"/>
        <v>0.90016065567660353</v>
      </c>
      <c r="K279">
        <f t="shared" si="2"/>
        <v>0.93688835924425218</v>
      </c>
      <c r="L279">
        <f t="shared" si="2"/>
        <v>0.95795427891954921</v>
      </c>
      <c r="M279">
        <f t="shared" si="2"/>
        <v>0.97035723290874709</v>
      </c>
      <c r="N279">
        <f t="shared" si="2"/>
        <v>0.99078362512729323</v>
      </c>
      <c r="O279">
        <f t="shared" si="2"/>
        <v>0.98055422455964281</v>
      </c>
      <c r="P279">
        <f t="shared" si="2"/>
        <v>0.98750768200956252</v>
      </c>
      <c r="Q279">
        <f t="shared" si="2"/>
        <v>0.98328092197070216</v>
      </c>
      <c r="R279">
        <f t="shared" si="2"/>
        <v>0.98822722088672432</v>
      </c>
      <c r="S279">
        <f t="shared" si="2"/>
        <v>0.97391693723521788</v>
      </c>
      <c r="T279">
        <f t="shared" si="2"/>
        <v>0.94858069629244357</v>
      </c>
      <c r="U279">
        <f t="shared" si="2"/>
        <v>0.94233068465258651</v>
      </c>
      <c r="V279">
        <f t="shared" si="2"/>
        <v>0.9267087199186721</v>
      </c>
      <c r="W279">
        <f t="shared" si="2"/>
        <v>0.92050677852140483</v>
      </c>
      <c r="X279">
        <f t="shared" si="2"/>
        <v>0.91431950110166071</v>
      </c>
      <c r="Y279">
        <f t="shared" si="2"/>
        <v>0.90817233521376384</v>
      </c>
      <c r="Z279">
        <f t="shared" si="2"/>
        <v>0.89298324738540646</v>
      </c>
      <c r="AA279">
        <f t="shared" si="2"/>
        <v>0.88706598919559843</v>
      </c>
      <c r="AB279">
        <f t="shared" si="2"/>
        <v>0.87227580611761479</v>
      </c>
      <c r="AC279">
        <f t="shared" si="2"/>
        <v>0.86666568670949606</v>
      </c>
      <c r="AD279">
        <f t="shared" si="2"/>
        <v>0.86002511086389066</v>
      </c>
      <c r="AE279">
        <f t="shared" si="2"/>
        <v>0.84470058191046893</v>
      </c>
      <c r="AF279">
        <f t="shared" si="2"/>
        <v>0.8383393702912334</v>
      </c>
      <c r="AG279">
        <f t="shared" si="2"/>
        <v>0.82256738536328611</v>
      </c>
      <c r="AH279">
        <f t="shared" si="2"/>
        <v>0.81458806457165245</v>
      </c>
    </row>
    <row r="280" spans="1:34" x14ac:dyDescent="0.35">
      <c r="A280" s="191"/>
      <c r="B280" s="225"/>
      <c r="C280" s="169" t="s">
        <v>15</v>
      </c>
      <c r="D280" t="s">
        <v>1408</v>
      </c>
      <c r="E280" t="s">
        <v>1408</v>
      </c>
      <c r="F280" t="s">
        <v>1409</v>
      </c>
      <c r="G280" t="s">
        <v>1408</v>
      </c>
      <c r="H280">
        <f>H13/$H$13</f>
        <v>1</v>
      </c>
      <c r="I280">
        <f t="shared" ref="I280:AH280" si="3">I13/$H$13</f>
        <v>0.92000000000000126</v>
      </c>
      <c r="J280">
        <f t="shared" si="3"/>
        <v>0.87165000000000015</v>
      </c>
      <c r="K280">
        <f t="shared" si="3"/>
        <v>0.89015000000000066</v>
      </c>
      <c r="L280">
        <f t="shared" si="3"/>
        <v>0.70609000000000044</v>
      </c>
      <c r="M280">
        <f t="shared" si="3"/>
        <v>0.50400000000000011</v>
      </c>
      <c r="N280">
        <f t="shared" si="3"/>
        <v>0.48194999999999971</v>
      </c>
      <c r="O280">
        <f t="shared" si="3"/>
        <v>0.44540999999999947</v>
      </c>
      <c r="P280">
        <f t="shared" si="3"/>
        <v>0.41768999999999951</v>
      </c>
      <c r="Q280">
        <f t="shared" si="3"/>
        <v>0.38556000000000007</v>
      </c>
      <c r="R280">
        <f t="shared" si="3"/>
        <v>0.3568950000000003</v>
      </c>
      <c r="S280">
        <f t="shared" si="3"/>
        <v>0.32129999999999986</v>
      </c>
      <c r="T280">
        <f t="shared" si="3"/>
        <v>0.28349999999999964</v>
      </c>
      <c r="U280">
        <f t="shared" si="3"/>
        <v>0.25200000000000006</v>
      </c>
      <c r="V280">
        <f t="shared" si="3"/>
        <v>0.21829499999999949</v>
      </c>
      <c r="W280">
        <f t="shared" si="3"/>
        <v>0.18710999999999992</v>
      </c>
      <c r="X280">
        <f t="shared" si="3"/>
        <v>0.15592499999999909</v>
      </c>
      <c r="Y280">
        <f t="shared" si="3"/>
        <v>0.12474000000000005</v>
      </c>
      <c r="Z280">
        <f t="shared" si="3"/>
        <v>9.2610000000000053E-2</v>
      </c>
      <c r="AA280">
        <f t="shared" si="3"/>
        <v>6.174000000000008E-2</v>
      </c>
      <c r="AB280">
        <f t="shared" si="3"/>
        <v>3.0554999999999881E-2</v>
      </c>
      <c r="AC280">
        <f t="shared" si="3"/>
        <v>0</v>
      </c>
      <c r="AD280">
        <f t="shared" si="3"/>
        <v>0</v>
      </c>
      <c r="AE280">
        <f t="shared" si="3"/>
        <v>0</v>
      </c>
      <c r="AF280">
        <f t="shared" si="3"/>
        <v>0</v>
      </c>
      <c r="AG280">
        <f t="shared" si="3"/>
        <v>-3.2888733455887856E-18</v>
      </c>
      <c r="AH280">
        <f t="shared" si="3"/>
        <v>1.6444366727943928E-18</v>
      </c>
    </row>
    <row r="281" spans="1:34" x14ac:dyDescent="0.35">
      <c r="A281" s="191"/>
      <c r="B281" s="225" t="s">
        <v>77</v>
      </c>
      <c r="C281" s="169" t="s">
        <v>13</v>
      </c>
      <c r="D281" t="s">
        <v>1921</v>
      </c>
      <c r="E281" t="s">
        <v>1922</v>
      </c>
      <c r="F281" t="s">
        <v>1923</v>
      </c>
      <c r="G281" t="s">
        <v>1924</v>
      </c>
      <c r="H281">
        <f>H30/$H$30</f>
        <v>1</v>
      </c>
      <c r="I281">
        <f t="shared" ref="I281:AH281" si="4">I30/$H$30</f>
        <v>1.0485537952162618</v>
      </c>
      <c r="J281">
        <f t="shared" si="4"/>
        <v>1.0167157586190969</v>
      </c>
      <c r="K281">
        <f t="shared" si="4"/>
        <v>0.96449988137585152</v>
      </c>
      <c r="L281">
        <f t="shared" si="4"/>
        <v>1.0044255795206265</v>
      </c>
      <c r="M281">
        <f t="shared" si="4"/>
        <v>1.0361411852113265</v>
      </c>
      <c r="N281">
        <f t="shared" si="4"/>
        <v>1.0714744509138669</v>
      </c>
      <c r="O281">
        <f t="shared" si="4"/>
        <v>1.0970510340922093</v>
      </c>
      <c r="P281">
        <f t="shared" si="4"/>
        <v>1.1100564915656896</v>
      </c>
      <c r="Q281">
        <f t="shared" si="4"/>
        <v>1.1031931219983688</v>
      </c>
      <c r="R281">
        <f t="shared" si="4"/>
        <v>1.0975569299820476</v>
      </c>
      <c r="S281">
        <f t="shared" si="4"/>
        <v>1.0929111835636491</v>
      </c>
      <c r="T281">
        <f t="shared" si="4"/>
        <v>1.0775774063531716</v>
      </c>
      <c r="U281">
        <f t="shared" si="4"/>
        <v>1.0630917928747408</v>
      </c>
      <c r="V281">
        <f t="shared" si="4"/>
        <v>1.0594832783247949</v>
      </c>
      <c r="W281">
        <f t="shared" si="4"/>
        <v>1.0563807150463798</v>
      </c>
      <c r="X281">
        <f t="shared" si="4"/>
        <v>1.0536980447211155</v>
      </c>
      <c r="Y281">
        <f t="shared" si="4"/>
        <v>1.0513917651655362</v>
      </c>
      <c r="Z281">
        <f t="shared" si="4"/>
        <v>1.0494381383744511</v>
      </c>
      <c r="AA281">
        <f t="shared" si="4"/>
        <v>1.0477898824956751</v>
      </c>
      <c r="AB281">
        <f t="shared" si="4"/>
        <v>1.0363279230059779</v>
      </c>
      <c r="AC281">
        <f t="shared" si="4"/>
        <v>1.0352198717267957</v>
      </c>
      <c r="AD281">
        <f t="shared" si="4"/>
        <v>1.0347235256526206</v>
      </c>
      <c r="AE281">
        <f t="shared" si="4"/>
        <v>1.0343747950823707</v>
      </c>
      <c r="AF281">
        <f t="shared" si="4"/>
        <v>1.0341258287123147</v>
      </c>
      <c r="AG281">
        <f t="shared" si="4"/>
        <v>1.0339653512440103</v>
      </c>
      <c r="AH281">
        <f t="shared" si="4"/>
        <v>1.0438999945650553</v>
      </c>
    </row>
    <row r="282" spans="1:34" x14ac:dyDescent="0.35">
      <c r="A282" s="191"/>
      <c r="B282" s="225"/>
      <c r="C282" s="169" t="s">
        <v>14</v>
      </c>
      <c r="D282" t="s">
        <v>1952</v>
      </c>
      <c r="E282" t="s">
        <v>1953</v>
      </c>
      <c r="F282" t="s">
        <v>1954</v>
      </c>
      <c r="G282" t="s">
        <v>1955</v>
      </c>
      <c r="H282">
        <f>H31/$H$31</f>
        <v>1</v>
      </c>
      <c r="I282">
        <f t="shared" ref="I282:AH282" si="5">I31/$H$31</f>
        <v>1.003018679550193</v>
      </c>
      <c r="J282">
        <f t="shared" si="5"/>
        <v>0.98838197655139648</v>
      </c>
      <c r="K282">
        <f t="shared" si="5"/>
        <v>0.95508821477733197</v>
      </c>
      <c r="L282">
        <f t="shared" si="5"/>
        <v>0.97938888375863997</v>
      </c>
      <c r="M282">
        <f t="shared" si="5"/>
        <v>0.99452936603214614</v>
      </c>
      <c r="N282">
        <f t="shared" si="5"/>
        <v>1.010115947602229</v>
      </c>
      <c r="O282">
        <f t="shared" si="5"/>
        <v>1.0157307389336978</v>
      </c>
      <c r="P282">
        <f t="shared" si="5"/>
        <v>1.0408716200734613</v>
      </c>
      <c r="Q282">
        <f t="shared" si="5"/>
        <v>1.0463515730374799</v>
      </c>
      <c r="R282">
        <f t="shared" si="5"/>
        <v>1.0516635754696637</v>
      </c>
      <c r="S282">
        <f t="shared" si="5"/>
        <v>1.0568567806041447</v>
      </c>
      <c r="T282">
        <f t="shared" si="5"/>
        <v>1.0517945124076971</v>
      </c>
      <c r="U282">
        <f t="shared" si="5"/>
        <v>1.0463991216799489</v>
      </c>
      <c r="V282">
        <f t="shared" si="5"/>
        <v>1.0507947457393012</v>
      </c>
      <c r="W282">
        <f t="shared" si="5"/>
        <v>1.0549576789963619</v>
      </c>
      <c r="X282">
        <f t="shared" si="5"/>
        <v>1.058883988966544</v>
      </c>
      <c r="Y282">
        <f t="shared" si="5"/>
        <v>1.0625898306318884</v>
      </c>
      <c r="Z282">
        <f t="shared" si="5"/>
        <v>1.0660982951950824</v>
      </c>
      <c r="AA282">
        <f t="shared" si="5"/>
        <v>1.0693961217099093</v>
      </c>
      <c r="AB282">
        <f t="shared" si="5"/>
        <v>1.0621269420451893</v>
      </c>
      <c r="AC282">
        <f t="shared" si="5"/>
        <v>1.0649609151191086</v>
      </c>
      <c r="AD282">
        <f t="shared" si="5"/>
        <v>1.0675715048253054</v>
      </c>
      <c r="AE282">
        <f t="shared" si="5"/>
        <v>1.0700055991873132</v>
      </c>
      <c r="AF282">
        <f t="shared" si="5"/>
        <v>1.0722491475723841</v>
      </c>
      <c r="AG282">
        <f t="shared" si="5"/>
        <v>1.0743163755798641</v>
      </c>
      <c r="AH282">
        <f t="shared" si="5"/>
        <v>1.0866584411882743</v>
      </c>
    </row>
    <row r="283" spans="1:34" x14ac:dyDescent="0.35">
      <c r="A283" s="191"/>
      <c r="B283" s="225"/>
      <c r="C283" s="169" t="s">
        <v>20</v>
      </c>
      <c r="D283" t="s">
        <v>1983</v>
      </c>
      <c r="E283" t="s">
        <v>1984</v>
      </c>
      <c r="F283" t="s">
        <v>1985</v>
      </c>
      <c r="G283" t="s">
        <v>1986</v>
      </c>
      <c r="H283">
        <f>H32/$H$32</f>
        <v>1</v>
      </c>
      <c r="I283">
        <f t="shared" ref="I283:AH283" si="6">I32/$H$32</f>
        <v>1.0728168556180293</v>
      </c>
      <c r="J283">
        <f t="shared" si="6"/>
        <v>1.0571853879181459</v>
      </c>
      <c r="K283">
        <f t="shared" si="6"/>
        <v>1.0215794165337466</v>
      </c>
      <c r="L283">
        <f t="shared" si="6"/>
        <v>1.0475775513667631</v>
      </c>
      <c r="M283">
        <f t="shared" si="6"/>
        <v>1.0637779840182671</v>
      </c>
      <c r="N283">
        <f t="shared" si="6"/>
        <v>1.0804558456419049</v>
      </c>
      <c r="O283">
        <f t="shared" si="6"/>
        <v>1.086467710583926</v>
      </c>
      <c r="P283">
        <f t="shared" si="6"/>
        <v>1.1133656431928975</v>
      </c>
      <c r="Q283">
        <f t="shared" si="6"/>
        <v>1.1192332595131202</v>
      </c>
      <c r="R283">
        <f t="shared" si="6"/>
        <v>1.1249217304537882</v>
      </c>
      <c r="S283">
        <f t="shared" si="6"/>
        <v>1.130482497009093</v>
      </c>
      <c r="T283">
        <f t="shared" si="6"/>
        <v>1.1250736516172257</v>
      </c>
      <c r="U283">
        <f t="shared" si="6"/>
        <v>1.11930832389352</v>
      </c>
      <c r="V283">
        <f t="shared" si="6"/>
        <v>1.1240155406309991</v>
      </c>
      <c r="W283">
        <f t="shared" si="6"/>
        <v>1.1284741634261155</v>
      </c>
      <c r="X283">
        <f t="shared" si="6"/>
        <v>1.1326795277814627</v>
      </c>
      <c r="Y283">
        <f t="shared" si="6"/>
        <v>1.1366487936286025</v>
      </c>
      <c r="Z283">
        <f t="shared" si="6"/>
        <v>1.140406567056879</v>
      </c>
      <c r="AA283">
        <f t="shared" si="6"/>
        <v>1.1439388200226273</v>
      </c>
      <c r="AB283">
        <f t="shared" si="6"/>
        <v>1.1361673008761382</v>
      </c>
      <c r="AC283">
        <f t="shared" si="6"/>
        <v>1.1392029428269872</v>
      </c>
      <c r="AD283">
        <f t="shared" si="6"/>
        <v>1.1419994928268136</v>
      </c>
      <c r="AE283">
        <f t="shared" si="6"/>
        <v>1.1446074088012836</v>
      </c>
      <c r="AF283">
        <f t="shared" si="6"/>
        <v>1.1470109381803917</v>
      </c>
      <c r="AG283">
        <f t="shared" si="6"/>
        <v>1.1492257658843852</v>
      </c>
      <c r="AH283">
        <f t="shared" si="6"/>
        <v>1.1624318414457202</v>
      </c>
    </row>
    <row r="284" spans="1:34" x14ac:dyDescent="0.35">
      <c r="A284" s="191"/>
      <c r="B284" s="225"/>
      <c r="C284" s="169" t="s">
        <v>19</v>
      </c>
      <c r="D284" t="s">
        <v>2014</v>
      </c>
      <c r="E284" t="s">
        <v>2015</v>
      </c>
      <c r="F284" t="s">
        <v>2016</v>
      </c>
      <c r="G284" t="s">
        <v>2017</v>
      </c>
      <c r="H284">
        <f>H33/$H$33</f>
        <v>1</v>
      </c>
      <c r="I284">
        <f t="shared" ref="I284:AH284" si="7">I33/$H$33</f>
        <v>1.0448670657975494</v>
      </c>
      <c r="J284">
        <f t="shared" si="7"/>
        <v>1.0124371747524485</v>
      </c>
      <c r="K284">
        <f t="shared" si="7"/>
        <v>0.96107611855779951</v>
      </c>
      <c r="L284">
        <f t="shared" si="7"/>
        <v>0.96823409465575316</v>
      </c>
      <c r="M284">
        <f t="shared" si="7"/>
        <v>0.96572680275926004</v>
      </c>
      <c r="N284">
        <f t="shared" si="7"/>
        <v>0.96256917792087282</v>
      </c>
      <c r="O284">
        <f t="shared" si="7"/>
        <v>0.94781231425936963</v>
      </c>
      <c r="P284">
        <f t="shared" si="7"/>
        <v>0.94799740205006611</v>
      </c>
      <c r="Q284">
        <f t="shared" si="7"/>
        <v>0.92813115343759434</v>
      </c>
      <c r="R284">
        <f t="shared" si="7"/>
        <v>0.9080315172743596</v>
      </c>
      <c r="S284">
        <f t="shared" si="7"/>
        <v>0.88830468335655333</v>
      </c>
      <c r="T284">
        <f t="shared" si="7"/>
        <v>0.86119492685063948</v>
      </c>
      <c r="U284">
        <f t="shared" si="7"/>
        <v>0.83523137307755724</v>
      </c>
      <c r="V284">
        <f t="shared" si="7"/>
        <v>0.8182520809005136</v>
      </c>
      <c r="W284">
        <f t="shared" si="7"/>
        <v>0.80207429786630147</v>
      </c>
      <c r="X284">
        <f t="shared" si="7"/>
        <v>0.78671251523233243</v>
      </c>
      <c r="Y284">
        <f t="shared" si="7"/>
        <v>0.77214151034748202</v>
      </c>
      <c r="Z284">
        <f t="shared" si="7"/>
        <v>0.75833986931472674</v>
      </c>
      <c r="AA284">
        <f t="shared" si="7"/>
        <v>0.7452120749515927</v>
      </c>
      <c r="AB284">
        <f t="shared" si="7"/>
        <v>0.72561212999638125</v>
      </c>
      <c r="AC284">
        <f t="shared" si="7"/>
        <v>0.71366949420670556</v>
      </c>
      <c r="AD284">
        <f t="shared" si="7"/>
        <v>0.70208024534334978</v>
      </c>
      <c r="AE284">
        <f t="shared" si="7"/>
        <v>0.69077634186601122</v>
      </c>
      <c r="AF284">
        <f t="shared" si="7"/>
        <v>0.6796440133204068</v>
      </c>
      <c r="AG284">
        <f t="shared" si="7"/>
        <v>0.66866698746944209</v>
      </c>
      <c r="AH284">
        <f t="shared" si="7"/>
        <v>0.66420220939119534</v>
      </c>
    </row>
    <row r="285" spans="1:34" x14ac:dyDescent="0.35">
      <c r="B285" s="225"/>
      <c r="C285" s="169" t="s">
        <v>121</v>
      </c>
      <c r="D285" t="s">
        <v>2045</v>
      </c>
      <c r="E285" t="s">
        <v>2046</v>
      </c>
      <c r="F285" t="s">
        <v>2047</v>
      </c>
      <c r="G285" t="s">
        <v>2048</v>
      </c>
      <c r="H285">
        <f>H34/$H$34</f>
        <v>1</v>
      </c>
      <c r="I285">
        <f t="shared" ref="I285:AH285" si="8">I34/$H$34</f>
        <v>1.0412926240631339</v>
      </c>
      <c r="J285">
        <f t="shared" si="8"/>
        <v>1.0046961273728039</v>
      </c>
      <c r="K285">
        <f t="shared" si="8"/>
        <v>0.94946506499847405</v>
      </c>
      <c r="L285">
        <f t="shared" si="8"/>
        <v>0.95215741316315805</v>
      </c>
      <c r="M285">
        <f t="shared" si="8"/>
        <v>0.94541125368655166</v>
      </c>
      <c r="N285">
        <f t="shared" si="8"/>
        <v>0.93843221476105576</v>
      </c>
      <c r="O285">
        <f t="shared" si="8"/>
        <v>0.92112118555511591</v>
      </c>
      <c r="P285">
        <f t="shared" si="8"/>
        <v>0.91962328993385167</v>
      </c>
      <c r="Q285">
        <f t="shared" si="8"/>
        <v>0.89959926334392126</v>
      </c>
      <c r="R285">
        <f t="shared" si="8"/>
        <v>0.87975269194400363</v>
      </c>
      <c r="S285">
        <f t="shared" si="8"/>
        <v>0.86051160224274548</v>
      </c>
      <c r="T285">
        <f t="shared" si="8"/>
        <v>0.83377320627346641</v>
      </c>
      <c r="U285">
        <f t="shared" si="8"/>
        <v>0.80820951297606791</v>
      </c>
      <c r="V285">
        <f t="shared" si="8"/>
        <v>0.79141899048766262</v>
      </c>
      <c r="W285">
        <f t="shared" si="8"/>
        <v>0.77544710094728486</v>
      </c>
      <c r="X285">
        <f t="shared" si="8"/>
        <v>0.76027660060751301</v>
      </c>
      <c r="Y285">
        <f t="shared" si="8"/>
        <v>0.74585391587363625</v>
      </c>
      <c r="Z285">
        <f t="shared" si="8"/>
        <v>0.73212501612152092</v>
      </c>
      <c r="AA285">
        <f t="shared" si="8"/>
        <v>0.71899342689106649</v>
      </c>
      <c r="AB285">
        <f t="shared" si="8"/>
        <v>0.69955569165152887</v>
      </c>
      <c r="AC285">
        <f t="shared" si="8"/>
        <v>0.68746272989837698</v>
      </c>
      <c r="AD285">
        <f t="shared" si="8"/>
        <v>0.67616648389888734</v>
      </c>
      <c r="AE285">
        <f t="shared" si="8"/>
        <v>0.66520005864137377</v>
      </c>
      <c r="AF285">
        <f t="shared" si="8"/>
        <v>0.65450109865982176</v>
      </c>
      <c r="AG285">
        <f t="shared" si="8"/>
        <v>0.64404390943658207</v>
      </c>
      <c r="AH285">
        <f t="shared" si="8"/>
        <v>0.63995472715371648</v>
      </c>
    </row>
    <row r="286" spans="1:34" x14ac:dyDescent="0.35">
      <c r="B286" s="225"/>
      <c r="C286" s="169" t="s">
        <v>25</v>
      </c>
      <c r="D286" t="s">
        <v>2076</v>
      </c>
      <c r="E286" t="s">
        <v>2077</v>
      </c>
      <c r="F286" t="s">
        <v>2078</v>
      </c>
      <c r="G286" t="s">
        <v>2079</v>
      </c>
      <c r="H286">
        <f>H35/$H$35</f>
        <v>1</v>
      </c>
      <c r="I286">
        <f t="shared" ref="I286:AH286" si="9">I35/$H$35</f>
        <v>1.0524681739165624</v>
      </c>
      <c r="J286">
        <f t="shared" si="9"/>
        <v>1.0273519906060882</v>
      </c>
      <c r="K286">
        <f t="shared" si="9"/>
        <v>0.98302237388496738</v>
      </c>
      <c r="L286">
        <f t="shared" si="9"/>
        <v>0.99849606702360805</v>
      </c>
      <c r="M286">
        <f t="shared" si="9"/>
        <v>1.0042024734177992</v>
      </c>
      <c r="N286">
        <f t="shared" si="9"/>
        <v>1.0099805783517881</v>
      </c>
      <c r="O286">
        <f t="shared" si="9"/>
        <v>1.0055646691860392</v>
      </c>
      <c r="P286">
        <f t="shared" si="9"/>
        <v>1.0202074696212833</v>
      </c>
      <c r="Q286">
        <f t="shared" si="9"/>
        <v>1.0152880770450359</v>
      </c>
      <c r="R286">
        <f t="shared" si="9"/>
        <v>1.0101276845067555</v>
      </c>
      <c r="S286">
        <f t="shared" si="9"/>
        <v>1.0047568802080302</v>
      </c>
      <c r="T286">
        <f t="shared" si="9"/>
        <v>0.98974231990794304</v>
      </c>
      <c r="U286">
        <f t="shared" si="9"/>
        <v>0.97455903226945184</v>
      </c>
      <c r="V286">
        <f t="shared" si="9"/>
        <v>0.96853711173991597</v>
      </c>
      <c r="W286">
        <f t="shared" si="9"/>
        <v>0.9622496390173203</v>
      </c>
      <c r="X286">
        <f t="shared" si="9"/>
        <v>0.95576228045847345</v>
      </c>
      <c r="Y286">
        <f t="shared" si="9"/>
        <v>0.94903084528226878</v>
      </c>
      <c r="Z286">
        <f t="shared" si="9"/>
        <v>0.94208154136800892</v>
      </c>
      <c r="AA286">
        <f t="shared" si="9"/>
        <v>0.93490818769868933</v>
      </c>
      <c r="AB286">
        <f t="shared" si="9"/>
        <v>0.91858943534427462</v>
      </c>
      <c r="AC286">
        <f t="shared" si="9"/>
        <v>0.91109204397069021</v>
      </c>
      <c r="AD286">
        <f t="shared" si="9"/>
        <v>0.90338274331336166</v>
      </c>
      <c r="AE286">
        <f t="shared" si="9"/>
        <v>0.89553241451951682</v>
      </c>
      <c r="AF286">
        <f t="shared" si="9"/>
        <v>0.88753370123579889</v>
      </c>
      <c r="AG286">
        <f t="shared" si="9"/>
        <v>0.87942556827492102</v>
      </c>
      <c r="AH286">
        <f t="shared" si="9"/>
        <v>0.87968050575822865</v>
      </c>
    </row>
    <row r="289" spans="2:9" x14ac:dyDescent="0.35">
      <c r="B289" s="169" t="s">
        <v>1181</v>
      </c>
      <c r="C289" s="169" t="s">
        <v>1182</v>
      </c>
      <c r="D289" s="169">
        <v>2015</v>
      </c>
      <c r="E289" s="169">
        <v>2016</v>
      </c>
      <c r="F289" s="169">
        <v>2017</v>
      </c>
      <c r="G289" s="169">
        <v>2018</v>
      </c>
      <c r="H289" s="169">
        <v>2019</v>
      </c>
      <c r="I289" t="s">
        <v>6721</v>
      </c>
    </row>
    <row r="290" spans="2:9" x14ac:dyDescent="0.35">
      <c r="B290" s="225" t="s">
        <v>78</v>
      </c>
      <c r="C290" s="169" t="s">
        <v>1183</v>
      </c>
      <c r="D290" t="s">
        <v>1315</v>
      </c>
      <c r="E290" t="s">
        <v>1316</v>
      </c>
      <c r="F290" t="s">
        <v>1317</v>
      </c>
      <c r="G290" t="s">
        <v>1318</v>
      </c>
      <c r="H290" t="s">
        <v>1319</v>
      </c>
      <c r="I290">
        <f>H290*About!$B$64</f>
        <v>20008110183336.16</v>
      </c>
    </row>
    <row r="291" spans="2:9" x14ac:dyDescent="0.35">
      <c r="B291" s="225"/>
      <c r="C291" s="169" t="s">
        <v>13</v>
      </c>
      <c r="D291" t="s">
        <v>1346</v>
      </c>
      <c r="E291" t="s">
        <v>1347</v>
      </c>
      <c r="F291" t="s">
        <v>1348</v>
      </c>
      <c r="G291" t="s">
        <v>1349</v>
      </c>
      <c r="H291" t="s">
        <v>1350</v>
      </c>
      <c r="I291">
        <f>H291*About!$B$64</f>
        <v>356767859192182.5</v>
      </c>
    </row>
    <row r="292" spans="2:9" x14ac:dyDescent="0.35">
      <c r="B292" s="225"/>
      <c r="C292" s="169" t="s">
        <v>121</v>
      </c>
      <c r="D292" t="s">
        <v>1377</v>
      </c>
      <c r="E292" t="s">
        <v>1378</v>
      </c>
      <c r="F292" t="s">
        <v>1379</v>
      </c>
      <c r="G292" t="s">
        <v>1380</v>
      </c>
      <c r="H292" t="s">
        <v>1381</v>
      </c>
      <c r="I292">
        <f>H292*About!$B$64</f>
        <v>200198938048541.25</v>
      </c>
    </row>
    <row r="293" spans="2:9" x14ac:dyDescent="0.35">
      <c r="B293" s="225"/>
      <c r="C293" s="169" t="s">
        <v>15</v>
      </c>
      <c r="D293" t="s">
        <v>1408</v>
      </c>
      <c r="E293" t="s">
        <v>1408</v>
      </c>
      <c r="F293" t="s">
        <v>1409</v>
      </c>
      <c r="G293" t="s">
        <v>1408</v>
      </c>
      <c r="H293" t="s">
        <v>1410</v>
      </c>
      <c r="I293">
        <f>H293*About!$B$64</f>
        <v>7577037137514.126</v>
      </c>
    </row>
    <row r="294" spans="2:9" x14ac:dyDescent="0.35">
      <c r="B294" s="225" t="s">
        <v>77</v>
      </c>
      <c r="C294" s="169" t="s">
        <v>13</v>
      </c>
      <c r="D294" t="s">
        <v>1921</v>
      </c>
      <c r="E294" t="s">
        <v>1922</v>
      </c>
      <c r="F294" t="s">
        <v>1923</v>
      </c>
      <c r="G294" t="s">
        <v>1924</v>
      </c>
      <c r="H294" t="s">
        <v>1925</v>
      </c>
      <c r="I294">
        <f>H294*About!$B$64</f>
        <v>296809993797431.06</v>
      </c>
    </row>
    <row r="295" spans="2:9" x14ac:dyDescent="0.35">
      <c r="B295" s="225"/>
      <c r="C295" s="169" t="s">
        <v>14</v>
      </c>
      <c r="D295" t="s">
        <v>1952</v>
      </c>
      <c r="E295" t="s">
        <v>1953</v>
      </c>
      <c r="F295" t="s">
        <v>1954</v>
      </c>
      <c r="G295" t="s">
        <v>1955</v>
      </c>
      <c r="H295" t="s">
        <v>1956</v>
      </c>
      <c r="I295">
        <f>H295*About!$B$64</f>
        <v>630030227463.25061</v>
      </c>
    </row>
    <row r="296" spans="2:9" x14ac:dyDescent="0.35">
      <c r="B296" s="225"/>
      <c r="C296" s="169" t="s">
        <v>20</v>
      </c>
      <c r="D296" t="s">
        <v>1983</v>
      </c>
      <c r="E296" t="s">
        <v>1984</v>
      </c>
      <c r="F296" t="s">
        <v>1985</v>
      </c>
      <c r="G296" t="s">
        <v>1986</v>
      </c>
      <c r="H296" t="s">
        <v>1987</v>
      </c>
      <c r="I296">
        <f>H296*About!$B$64</f>
        <v>1319305340405.8848</v>
      </c>
    </row>
    <row r="297" spans="2:9" x14ac:dyDescent="0.35">
      <c r="B297" s="225"/>
      <c r="C297" s="169" t="s">
        <v>19</v>
      </c>
      <c r="D297" t="s">
        <v>2014</v>
      </c>
      <c r="E297" t="s">
        <v>2015</v>
      </c>
      <c r="F297" t="s">
        <v>2016</v>
      </c>
      <c r="G297" t="s">
        <v>2017</v>
      </c>
      <c r="H297" t="s">
        <v>2018</v>
      </c>
      <c r="I297">
        <f>H297*About!$B$64</f>
        <v>14117925298090.781</v>
      </c>
    </row>
    <row r="298" spans="2:9" x14ac:dyDescent="0.35">
      <c r="B298" s="225"/>
      <c r="C298" s="169" t="s">
        <v>121</v>
      </c>
      <c r="D298" t="s">
        <v>2045</v>
      </c>
      <c r="E298" t="s">
        <v>2046</v>
      </c>
      <c r="F298" t="s">
        <v>2047</v>
      </c>
      <c r="G298" t="s">
        <v>2048</v>
      </c>
      <c r="H298" t="s">
        <v>2049</v>
      </c>
      <c r="I298">
        <f>H298*About!$B$64</f>
        <v>384637223893236.31</v>
      </c>
    </row>
    <row r="299" spans="2:9" x14ac:dyDescent="0.35">
      <c r="B299" s="225"/>
      <c r="C299" s="169" t="s">
        <v>25</v>
      </c>
      <c r="D299" t="s">
        <v>2076</v>
      </c>
      <c r="E299" t="s">
        <v>2077</v>
      </c>
      <c r="F299" t="s">
        <v>2078</v>
      </c>
      <c r="G299" t="s">
        <v>2079</v>
      </c>
      <c r="H299" t="s">
        <v>2080</v>
      </c>
      <c r="I299">
        <f>H299*About!$B$64</f>
        <v>3811261239027.1987</v>
      </c>
    </row>
  </sheetData>
  <mergeCells count="49">
    <mergeCell ref="A5:A46"/>
    <mergeCell ref="B5:B9"/>
    <mergeCell ref="B10:B13"/>
    <mergeCell ref="B14:B20"/>
    <mergeCell ref="B21:B24"/>
    <mergeCell ref="B25:B29"/>
    <mergeCell ref="B30:B35"/>
    <mergeCell ref="B36:B38"/>
    <mergeCell ref="B39:B46"/>
    <mergeCell ref="A47:A90"/>
    <mergeCell ref="B47:B51"/>
    <mergeCell ref="B52:B55"/>
    <mergeCell ref="B56:B63"/>
    <mergeCell ref="B64:B67"/>
    <mergeCell ref="B68:B72"/>
    <mergeCell ref="B73:B78"/>
    <mergeCell ref="B79:B81"/>
    <mergeCell ref="B82:B90"/>
    <mergeCell ref="A91:A151"/>
    <mergeCell ref="B91:B98"/>
    <mergeCell ref="B99:B105"/>
    <mergeCell ref="B106:B115"/>
    <mergeCell ref="B116:B122"/>
    <mergeCell ref="B123:B129"/>
    <mergeCell ref="B130:B137"/>
    <mergeCell ref="B138:B142"/>
    <mergeCell ref="B143:B151"/>
    <mergeCell ref="A152:A212"/>
    <mergeCell ref="B152:B159"/>
    <mergeCell ref="B160:B166"/>
    <mergeCell ref="B167:B176"/>
    <mergeCell ref="B177:B183"/>
    <mergeCell ref="B184:B190"/>
    <mergeCell ref="B191:B198"/>
    <mergeCell ref="B199:B203"/>
    <mergeCell ref="B204:B212"/>
    <mergeCell ref="B294:B299"/>
    <mergeCell ref="B277:B280"/>
    <mergeCell ref="B281:B286"/>
    <mergeCell ref="B290:B293"/>
    <mergeCell ref="A213:A273"/>
    <mergeCell ref="B213:B220"/>
    <mergeCell ref="B221:B227"/>
    <mergeCell ref="B228:B237"/>
    <mergeCell ref="B238:B244"/>
    <mergeCell ref="B245:B251"/>
    <mergeCell ref="B252:B259"/>
    <mergeCell ref="B260:B264"/>
    <mergeCell ref="B265:B273"/>
  </mergeCell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C494CE-4CC6-4500-AEEE-51FEC5BA8ACF}">
  <sheetPr>
    <tabColor theme="7"/>
  </sheetPr>
  <dimension ref="A2:AJ225"/>
  <sheetViews>
    <sheetView workbookViewId="0">
      <selection activeCell="P14" sqref="P14"/>
    </sheetView>
  </sheetViews>
  <sheetFormatPr defaultRowHeight="14.5" x14ac:dyDescent="0.35"/>
  <cols>
    <col min="1" max="1" width="31.7265625" bestFit="1" customWidth="1"/>
    <col min="2" max="2" width="19" style="7" customWidth="1"/>
    <col min="3" max="3" width="17.54296875" customWidth="1"/>
    <col min="4" max="4" width="24.26953125" style="2" bestFit="1" customWidth="1"/>
    <col min="5" max="35" width="9.7265625" style="2" customWidth="1"/>
  </cols>
  <sheetData>
    <row r="2" spans="1:36" x14ac:dyDescent="0.35">
      <c r="C2" s="1" t="s">
        <v>6723</v>
      </c>
    </row>
    <row r="3" spans="1:36" x14ac:dyDescent="0.35">
      <c r="A3" s="106" t="s">
        <v>986</v>
      </c>
      <c r="B3" s="106" t="s">
        <v>987</v>
      </c>
      <c r="C3" s="106" t="s">
        <v>988</v>
      </c>
      <c r="D3" s="68">
        <v>2019</v>
      </c>
      <c r="E3" s="68">
        <v>2020</v>
      </c>
      <c r="F3" s="68">
        <v>2021</v>
      </c>
      <c r="G3" s="68">
        <v>2022</v>
      </c>
      <c r="H3" s="68">
        <v>2023</v>
      </c>
      <c r="I3" s="68">
        <v>2024</v>
      </c>
      <c r="J3" s="68">
        <v>2025</v>
      </c>
      <c r="K3" s="68">
        <v>2026</v>
      </c>
      <c r="L3" s="68">
        <v>2027</v>
      </c>
      <c r="M3" s="68">
        <v>2028</v>
      </c>
      <c r="N3" s="68">
        <v>2029</v>
      </c>
      <c r="O3" s="68">
        <v>2030</v>
      </c>
      <c r="P3" s="68">
        <v>2031</v>
      </c>
      <c r="Q3" s="68">
        <v>2032</v>
      </c>
      <c r="R3" s="68">
        <v>2033</v>
      </c>
      <c r="S3" s="68">
        <v>2034</v>
      </c>
      <c r="T3" s="68">
        <v>2035</v>
      </c>
      <c r="U3" s="68">
        <v>2036</v>
      </c>
      <c r="V3" s="68">
        <v>2037</v>
      </c>
      <c r="W3" s="68">
        <v>2038</v>
      </c>
      <c r="X3" s="68">
        <v>2039</v>
      </c>
      <c r="Y3" s="68">
        <v>2040</v>
      </c>
      <c r="Z3" s="68">
        <v>2041</v>
      </c>
      <c r="AA3" s="68">
        <v>2042</v>
      </c>
      <c r="AB3" s="68">
        <v>2043</v>
      </c>
      <c r="AC3" s="68">
        <v>2044</v>
      </c>
      <c r="AD3" s="68">
        <v>2045</v>
      </c>
      <c r="AE3" s="68">
        <v>2046</v>
      </c>
      <c r="AF3" s="68">
        <v>2047</v>
      </c>
      <c r="AG3" s="68">
        <v>2048</v>
      </c>
      <c r="AH3" s="68">
        <v>2049</v>
      </c>
      <c r="AI3" s="68">
        <v>2050</v>
      </c>
      <c r="AJ3" s="64"/>
    </row>
    <row r="4" spans="1:36" x14ac:dyDescent="0.35">
      <c r="A4" t="s">
        <v>989</v>
      </c>
      <c r="B4" s="51" t="s">
        <v>2</v>
      </c>
      <c r="C4" s="66" t="s">
        <v>77</v>
      </c>
      <c r="D4" s="190">
        <f>'Electricity-CEC Outlook BaseMid'!E111*About!$B$66</f>
        <v>280882490035934.22</v>
      </c>
      <c r="E4" s="190">
        <f>'Electricity-CEC Outlook BaseMid'!F111*About!$B$66</f>
        <v>310070736789705.94</v>
      </c>
      <c r="F4" s="190">
        <f>'Electricity-CEC Outlook BaseMid'!G111*About!$B$66</f>
        <v>296176998250535.13</v>
      </c>
      <c r="G4" s="190">
        <f>'Electricity-CEC Outlook BaseMid'!H111*About!$B$66</f>
        <v>289349697701841.06</v>
      </c>
      <c r="H4" s="190">
        <f>'Electricity-CEC Outlook BaseMid'!I111*About!$B$66</f>
        <v>287108252419508.94</v>
      </c>
      <c r="I4" s="190">
        <f>'Electricity-CEC Outlook BaseMid'!J111*About!$B$66</f>
        <v>286243443470718.38</v>
      </c>
      <c r="J4" s="190">
        <f>'Electricity-CEC Outlook BaseMid'!K111*About!$B$66</f>
        <v>285435985227317.13</v>
      </c>
      <c r="K4" s="190">
        <f>'Electricity-CEC Outlook BaseMid'!L111*About!$B$66</f>
        <v>285082612662670.38</v>
      </c>
      <c r="L4" s="190">
        <f>'Electricity-CEC Outlook BaseMid'!M111*About!$B$66</f>
        <v>285537786822507.94</v>
      </c>
      <c r="M4" s="190">
        <f>'Electricity-CEC Outlook BaseMid'!N111*About!$B$66</f>
        <v>285557828611637.06</v>
      </c>
      <c r="N4" s="190">
        <f>'Electricity-CEC Outlook BaseMid'!O111*About!$B$66</f>
        <v>285510295057028.38</v>
      </c>
      <c r="O4" s="190">
        <f>'Electricity-CEC Outlook BaseMid'!P111*About!$B$66</f>
        <v>285313286529687.38</v>
      </c>
      <c r="P4" s="190">
        <f>'Electricity-CEC Outlook BaseMid'!Q111*About!$B$66</f>
        <v>284926146439312.81</v>
      </c>
      <c r="Q4" s="190">
        <f>'Electricity-CEC Outlook BaseMid'!R111*About!$B$66</f>
        <v>284320790902613.06</v>
      </c>
      <c r="R4" s="190">
        <f>'Electricity-CEC Outlook BaseMid'!S111*About!$B$66</f>
        <v>283611338399854.19</v>
      </c>
      <c r="S4" s="190">
        <f>'Electricity-CEC Outlook BaseMid'!T111*About!$B$66</f>
        <v>282821527751597.63</v>
      </c>
      <c r="T4" s="190">
        <f>'Electricity-CEC Outlook BaseMid'!U111*About!$B$66</f>
        <v>282001598670162.44</v>
      </c>
      <c r="U4" s="122">
        <f>_xlfn.FORECAST.LINEAR(U$3,$M4:$T4,$M$3:$T$3)</f>
        <v>281898102650039.75</v>
      </c>
      <c r="V4" s="122">
        <f t="shared" ref="V4:AI7" si="0">_xlfn.FORECAST.LINEAR(V$3,$M4:$T4,$M$3:$T$3)</f>
        <v>281373714006662.63</v>
      </c>
      <c r="W4" s="122">
        <f t="shared" si="0"/>
        <v>280849325363285.5</v>
      </c>
      <c r="X4" s="122">
        <f t="shared" si="0"/>
        <v>280324936719908.38</v>
      </c>
      <c r="Y4" s="122">
        <f t="shared" si="0"/>
        <v>279800548076531.38</v>
      </c>
      <c r="Z4" s="122">
        <f t="shared" si="0"/>
        <v>279276159433154.25</v>
      </c>
      <c r="AA4" s="122">
        <f t="shared" si="0"/>
        <v>278751770789777.13</v>
      </c>
      <c r="AB4" s="122">
        <f t="shared" si="0"/>
        <v>278227382146400.13</v>
      </c>
      <c r="AC4" s="122">
        <f t="shared" si="0"/>
        <v>277702993503023</v>
      </c>
      <c r="AD4" s="122">
        <f t="shared" si="0"/>
        <v>277178604859645.88</v>
      </c>
      <c r="AE4" s="122">
        <f t="shared" si="0"/>
        <v>276654216216268.75</v>
      </c>
      <c r="AF4" s="122">
        <f t="shared" si="0"/>
        <v>276129827572891.75</v>
      </c>
      <c r="AG4" s="122">
        <f t="shared" si="0"/>
        <v>275605438929514.63</v>
      </c>
      <c r="AH4" s="122">
        <f t="shared" si="0"/>
        <v>275081050286137.5</v>
      </c>
      <c r="AI4" s="122">
        <f t="shared" si="0"/>
        <v>274556661642760.5</v>
      </c>
      <c r="AJ4" s="60"/>
    </row>
    <row r="5" spans="1:36" x14ac:dyDescent="0.35">
      <c r="A5" t="s">
        <v>989</v>
      </c>
      <c r="B5" s="51" t="s">
        <v>2</v>
      </c>
      <c r="C5" s="66" t="s">
        <v>78</v>
      </c>
      <c r="D5" s="190">
        <f>'Electricity-CEC Outlook BaseMid'!E112*About!$B$66</f>
        <v>328673515677321.13</v>
      </c>
      <c r="E5" s="190">
        <f>'Electricity-CEC Outlook BaseMid'!F112*About!$B$66</f>
        <v>299807276338606.56</v>
      </c>
      <c r="F5" s="190">
        <f>'Electricity-CEC Outlook BaseMid'!G112*About!$B$66</f>
        <v>292165544831764.88</v>
      </c>
      <c r="G5" s="190">
        <f>'Electricity-CEC Outlook BaseMid'!H112*About!$B$66</f>
        <v>303321850157530.63</v>
      </c>
      <c r="H5" s="190">
        <f>'Electricity-CEC Outlook BaseMid'!I112*About!$B$66</f>
        <v>309182547678970.06</v>
      </c>
      <c r="I5" s="190">
        <f>'Electricity-CEC Outlook BaseMid'!J112*About!$B$66</f>
        <v>313194723499495.88</v>
      </c>
      <c r="J5" s="190">
        <f>'Electricity-CEC Outlook BaseMid'!K112*About!$B$66</f>
        <v>316914592907566.75</v>
      </c>
      <c r="K5" s="190">
        <f>'Electricity-CEC Outlook BaseMid'!L112*About!$B$66</f>
        <v>321299887969412.44</v>
      </c>
      <c r="L5" s="190">
        <f>'Electricity-CEC Outlook BaseMid'!M112*About!$B$66</f>
        <v>325582824396627.06</v>
      </c>
      <c r="M5" s="190">
        <f>'Electricity-CEC Outlook BaseMid'!N112*About!$B$66</f>
        <v>328980861127195.19</v>
      </c>
      <c r="N5" s="190">
        <f>'Electricity-CEC Outlook BaseMid'!O112*About!$B$66</f>
        <v>332458492714580.44</v>
      </c>
      <c r="O5" s="190">
        <f>'Electricity-CEC Outlook BaseMid'!P112*About!$B$66</f>
        <v>335801674396101</v>
      </c>
      <c r="P5" s="190">
        <f>'Electricity-CEC Outlook BaseMid'!Q112*About!$B$66</f>
        <v>339155700159257.63</v>
      </c>
      <c r="Q5" s="190">
        <f>'Electricity-CEC Outlook BaseMid'!R112*About!$B$66</f>
        <v>342261178617663.81</v>
      </c>
      <c r="R5" s="190">
        <f>'Electricity-CEC Outlook BaseMid'!S112*About!$B$66</f>
        <v>345274646700735.69</v>
      </c>
      <c r="S5" s="190">
        <f>'Electricity-CEC Outlook BaseMid'!T112*About!$B$66</f>
        <v>347685645130153.19</v>
      </c>
      <c r="T5" s="190">
        <f>'Electricity-CEC Outlook BaseMid'!U112*About!$B$66</f>
        <v>348956449042143.38</v>
      </c>
      <c r="U5" s="122">
        <f>_xlfn.FORECAST.LINEAR(U$3,$M5:$T5,$M$3:$T$3)</f>
        <v>353330184888916</v>
      </c>
      <c r="V5" s="122">
        <f t="shared" si="0"/>
        <v>356276485756235</v>
      </c>
      <c r="W5" s="122">
        <f t="shared" si="0"/>
        <v>359222786623554</v>
      </c>
      <c r="X5" s="122">
        <f t="shared" si="0"/>
        <v>362169087490873</v>
      </c>
      <c r="Y5" s="122">
        <f t="shared" si="0"/>
        <v>365115388358193</v>
      </c>
      <c r="Z5" s="122">
        <f t="shared" si="0"/>
        <v>368061689225512</v>
      </c>
      <c r="AA5" s="122">
        <f t="shared" si="0"/>
        <v>371007990092831</v>
      </c>
      <c r="AB5" s="122">
        <f t="shared" si="0"/>
        <v>373954290960150</v>
      </c>
      <c r="AC5" s="122">
        <f t="shared" si="0"/>
        <v>376900591827469</v>
      </c>
      <c r="AD5" s="122">
        <f t="shared" si="0"/>
        <v>379846892694788</v>
      </c>
      <c r="AE5" s="122">
        <f t="shared" si="0"/>
        <v>382793193562108</v>
      </c>
      <c r="AF5" s="122">
        <f t="shared" si="0"/>
        <v>385739494429427</v>
      </c>
      <c r="AG5" s="122">
        <f t="shared" si="0"/>
        <v>388685795296746</v>
      </c>
      <c r="AH5" s="122">
        <f t="shared" si="0"/>
        <v>391632096164065</v>
      </c>
      <c r="AI5" s="122">
        <f t="shared" si="0"/>
        <v>394578397031384</v>
      </c>
      <c r="AJ5" s="60"/>
    </row>
    <row r="6" spans="1:36" x14ac:dyDescent="0.35">
      <c r="A6" t="s">
        <v>989</v>
      </c>
      <c r="B6" s="51" t="s">
        <v>4</v>
      </c>
      <c r="C6" s="67" t="s">
        <v>77</v>
      </c>
      <c r="D6" s="123">
        <f>'NaturalGas-CEC Outlook BaseMid'!E57*About!$B$65*10^6</f>
        <v>479264413262623.31</v>
      </c>
      <c r="E6" s="123">
        <f>'NaturalGas-CEC Outlook BaseMid'!F57*About!$B$65*10^6</f>
        <v>478077275402398.56</v>
      </c>
      <c r="F6" s="123">
        <f>'NaturalGas-CEC Outlook BaseMid'!G57*About!$B$65*10^6</f>
        <v>494148580624289.81</v>
      </c>
      <c r="G6" s="123">
        <f>'NaturalGas-CEC Outlook BaseMid'!H57*About!$B$65*10^6</f>
        <v>495056869452878.75</v>
      </c>
      <c r="H6" s="123">
        <f>'NaturalGas-CEC Outlook BaseMid'!I57*About!$B$65*10^6</f>
        <v>495916012877051.88</v>
      </c>
      <c r="I6" s="123">
        <f>'NaturalGas-CEC Outlook BaseMid'!J57*About!$B$65*10^6</f>
        <v>496937025488868.63</v>
      </c>
      <c r="J6" s="123">
        <f>'NaturalGas-CEC Outlook BaseMid'!K57*About!$B$65*10^6</f>
        <v>498124810917743.13</v>
      </c>
      <c r="K6" s="123">
        <f>'NaturalGas-CEC Outlook BaseMid'!L57*About!$B$65*10^6</f>
        <v>499167662382215.5</v>
      </c>
      <c r="L6" s="123">
        <f>'NaturalGas-CEC Outlook BaseMid'!M57*About!$B$65*10^6</f>
        <v>500220425820164.63</v>
      </c>
      <c r="M6" s="123">
        <f>'NaturalGas-CEC Outlook BaseMid'!N57*About!$B$65*10^6</f>
        <v>501233454336201.13</v>
      </c>
      <c r="N6" s="123">
        <f>'NaturalGas-CEC Outlook BaseMid'!O57*About!$B$65*10^6</f>
        <v>502305547508185.88</v>
      </c>
      <c r="O6" s="123">
        <f>'NaturalGas-CEC Outlook BaseMid'!P57*About!$B$65*10^6</f>
        <v>503356620530102.38</v>
      </c>
      <c r="P6" s="123">
        <f>'NaturalGas-CEC Outlook BaseMid'!Q57*About!$B$65*10^6</f>
        <v>504544954598437.69</v>
      </c>
      <c r="Q6" s="123">
        <f>'NaturalGas-CEC Outlook BaseMid'!R57*About!$B$65*10^6</f>
        <v>505435152989480.81</v>
      </c>
      <c r="R6" s="123">
        <f>'NaturalGas-CEC Outlook BaseMid'!S57*About!$B$65*10^6</f>
        <v>506051184244616</v>
      </c>
      <c r="S6" s="123">
        <f>'NaturalGas-CEC Outlook BaseMid'!T57*About!$B$65*10^6</f>
        <v>506326038406449.94</v>
      </c>
      <c r="T6" s="123">
        <f>'NaturalGas-CEC Outlook BaseMid'!U57*About!$B$65*10^6</f>
        <v>506266509073853.19</v>
      </c>
      <c r="U6" s="123">
        <f>_xlfn.FORECAST.LINEAR(U$3,$M6:$T6,$M$3:$T$3)</f>
        <v>507884989524637.63</v>
      </c>
      <c r="V6" s="123">
        <f t="shared" si="0"/>
        <v>508650557705464.63</v>
      </c>
      <c r="W6" s="123">
        <f t="shared" si="0"/>
        <v>509416125886291.63</v>
      </c>
      <c r="X6" s="123">
        <f t="shared" si="0"/>
        <v>510181694067118.63</v>
      </c>
      <c r="Y6" s="123">
        <f t="shared" si="0"/>
        <v>510947262247945.63</v>
      </c>
      <c r="Z6" s="123">
        <f t="shared" si="0"/>
        <v>511712830428772.63</v>
      </c>
      <c r="AA6" s="123">
        <f t="shared" si="0"/>
        <v>512478398609599.63</v>
      </c>
      <c r="AB6" s="123">
        <f t="shared" si="0"/>
        <v>513243966790426.63</v>
      </c>
      <c r="AC6" s="123">
        <f t="shared" si="0"/>
        <v>514009534971253.63</v>
      </c>
      <c r="AD6" s="123">
        <f t="shared" si="0"/>
        <v>514775103152080.63</v>
      </c>
      <c r="AE6" s="123">
        <f t="shared" si="0"/>
        <v>515540671332907.63</v>
      </c>
      <c r="AF6" s="123">
        <f t="shared" si="0"/>
        <v>516306239513734.63</v>
      </c>
      <c r="AG6" s="123">
        <f t="shared" si="0"/>
        <v>517071807694561.63</v>
      </c>
      <c r="AH6" s="123">
        <f t="shared" si="0"/>
        <v>517837375875388.63</v>
      </c>
      <c r="AI6" s="123">
        <f t="shared" si="0"/>
        <v>518602944056215.63</v>
      </c>
      <c r="AJ6" s="60"/>
    </row>
    <row r="7" spans="1:36" x14ac:dyDescent="0.35">
      <c r="A7" t="s">
        <v>989</v>
      </c>
      <c r="B7" s="51" t="s">
        <v>4</v>
      </c>
      <c r="C7" s="67" t="s">
        <v>78</v>
      </c>
      <c r="D7" s="123">
        <f>'NaturalGas-CEC Outlook BaseMid'!E58*About!$B$65*10^6</f>
        <v>212521792526918.38</v>
      </c>
      <c r="E7" s="123">
        <f>'NaturalGas-CEC Outlook BaseMid'!F58*About!$B$65*10^6</f>
        <v>181498418818278.22</v>
      </c>
      <c r="F7" s="123">
        <f>'NaturalGas-CEC Outlook BaseMid'!G58*About!$B$65*10^6</f>
        <v>183917632556401.88</v>
      </c>
      <c r="G7" s="123">
        <f>'NaturalGas-CEC Outlook BaseMid'!H58*About!$B$65*10^6</f>
        <v>191117870082246.63</v>
      </c>
      <c r="H7" s="123">
        <f>'NaturalGas-CEC Outlook BaseMid'!I58*About!$B$65*10^6</f>
        <v>195097667948931.56</v>
      </c>
      <c r="I7" s="123">
        <f>'NaturalGas-CEC Outlook BaseMid'!J58*About!$B$65*10^6</f>
        <v>197504561578039.81</v>
      </c>
      <c r="J7" s="123">
        <f>'NaturalGas-CEC Outlook BaseMid'!K58*About!$B$65*10^6</f>
        <v>199013424553334.09</v>
      </c>
      <c r="K7" s="123">
        <f>'NaturalGas-CEC Outlook BaseMid'!L58*About!$B$65*10^6</f>
        <v>200008477825436.88</v>
      </c>
      <c r="L7" s="123">
        <f>'NaturalGas-CEC Outlook BaseMid'!M58*About!$B$65*10^6</f>
        <v>200933755900416.97</v>
      </c>
      <c r="M7" s="123">
        <f>'NaturalGas-CEC Outlook BaseMid'!N58*About!$B$65*10^6</f>
        <v>201781729728586.19</v>
      </c>
      <c r="N7" s="123">
        <f>'NaturalGas-CEC Outlook BaseMid'!O58*About!$B$65*10^6</f>
        <v>203320170004130.81</v>
      </c>
      <c r="O7" s="123">
        <f>'NaturalGas-CEC Outlook BaseMid'!P58*About!$B$65*10^6</f>
        <v>204466867033974.88</v>
      </c>
      <c r="P7" s="123">
        <f>'NaturalGas-CEC Outlook BaseMid'!Q58*About!$B$65*10^6</f>
        <v>205879892275348.47</v>
      </c>
      <c r="Q7" s="123">
        <f>'NaturalGas-CEC Outlook BaseMid'!R58*About!$B$65*10^6</f>
        <v>206952825130906.25</v>
      </c>
      <c r="R7" s="123">
        <f>'NaturalGas-CEC Outlook BaseMid'!S58*About!$B$65*10^6</f>
        <v>208407872002077.09</v>
      </c>
      <c r="S7" s="123">
        <f>'NaturalGas-CEC Outlook BaseMid'!T58*About!$B$65*10^6</f>
        <v>208910109269747.72</v>
      </c>
      <c r="T7" s="123">
        <f>'NaturalGas-CEC Outlook BaseMid'!U58*About!$B$65*10^6</f>
        <v>209722682307409.09</v>
      </c>
      <c r="U7" s="123">
        <f>_xlfn.FORECAST.LINEAR(U$3,$M7:$T7,$M$3:$T$3)</f>
        <v>211346285190792.5</v>
      </c>
      <c r="V7" s="123">
        <f t="shared" si="0"/>
        <v>212494288906741.5</v>
      </c>
      <c r="W7" s="123">
        <f t="shared" si="0"/>
        <v>213642292622690.5</v>
      </c>
      <c r="X7" s="123">
        <f t="shared" si="0"/>
        <v>214790296338639</v>
      </c>
      <c r="Y7" s="123">
        <f t="shared" si="0"/>
        <v>215938300054588</v>
      </c>
      <c r="Z7" s="123">
        <f t="shared" si="0"/>
        <v>217086303770537</v>
      </c>
      <c r="AA7" s="123">
        <f t="shared" si="0"/>
        <v>218234307486486</v>
      </c>
      <c r="AB7" s="123">
        <f t="shared" si="0"/>
        <v>219382311202435</v>
      </c>
      <c r="AC7" s="123">
        <f t="shared" si="0"/>
        <v>220530314918384</v>
      </c>
      <c r="AD7" s="123">
        <f t="shared" si="0"/>
        <v>221678318634332.5</v>
      </c>
      <c r="AE7" s="123">
        <f t="shared" si="0"/>
        <v>222826322350281.5</v>
      </c>
      <c r="AF7" s="123">
        <f t="shared" si="0"/>
        <v>223974326066230.5</v>
      </c>
      <c r="AG7" s="123">
        <f t="shared" si="0"/>
        <v>225122329782179.5</v>
      </c>
      <c r="AH7" s="123">
        <f t="shared" si="0"/>
        <v>226270333498128.5</v>
      </c>
      <c r="AI7" s="123">
        <f t="shared" si="0"/>
        <v>227418337214077.5</v>
      </c>
      <c r="AJ7" s="60"/>
    </row>
    <row r="8" spans="1:36" x14ac:dyDescent="0.35">
      <c r="A8" t="s">
        <v>990</v>
      </c>
      <c r="B8" s="51" t="s">
        <v>5</v>
      </c>
      <c r="C8" s="66" t="s">
        <v>77</v>
      </c>
      <c r="D8" s="122">
        <f>'CA GHG Summary'!$D$34</f>
        <v>313674000000</v>
      </c>
      <c r="E8" s="122">
        <f>D8</f>
        <v>313674000000</v>
      </c>
      <c r="F8" s="122">
        <f t="shared" ref="F8:AI15" si="1">E8</f>
        <v>313674000000</v>
      </c>
      <c r="G8" s="122">
        <f t="shared" si="1"/>
        <v>313674000000</v>
      </c>
      <c r="H8" s="122">
        <f t="shared" si="1"/>
        <v>313674000000</v>
      </c>
      <c r="I8" s="122">
        <f t="shared" si="1"/>
        <v>313674000000</v>
      </c>
      <c r="J8" s="122">
        <f t="shared" si="1"/>
        <v>313674000000</v>
      </c>
      <c r="K8" s="122">
        <f t="shared" si="1"/>
        <v>313674000000</v>
      </c>
      <c r="L8" s="122">
        <f t="shared" si="1"/>
        <v>313674000000</v>
      </c>
      <c r="M8" s="122">
        <f t="shared" si="1"/>
        <v>313674000000</v>
      </c>
      <c r="N8" s="122">
        <f t="shared" si="1"/>
        <v>313674000000</v>
      </c>
      <c r="O8" s="122">
        <f t="shared" si="1"/>
        <v>313674000000</v>
      </c>
      <c r="P8" s="122">
        <f t="shared" si="1"/>
        <v>313674000000</v>
      </c>
      <c r="Q8" s="122">
        <f t="shared" si="1"/>
        <v>313674000000</v>
      </c>
      <c r="R8" s="122">
        <f t="shared" si="1"/>
        <v>313674000000</v>
      </c>
      <c r="S8" s="122">
        <f t="shared" si="1"/>
        <v>313674000000</v>
      </c>
      <c r="T8" s="122">
        <f t="shared" si="1"/>
        <v>313674000000</v>
      </c>
      <c r="U8" s="122">
        <f t="shared" si="1"/>
        <v>313674000000</v>
      </c>
      <c r="V8" s="122">
        <f t="shared" si="1"/>
        <v>313674000000</v>
      </c>
      <c r="W8" s="122">
        <f t="shared" si="1"/>
        <v>313674000000</v>
      </c>
      <c r="X8" s="122">
        <f t="shared" si="1"/>
        <v>313674000000</v>
      </c>
      <c r="Y8" s="122">
        <f t="shared" si="1"/>
        <v>313674000000</v>
      </c>
      <c r="Z8" s="122">
        <f t="shared" si="1"/>
        <v>313674000000</v>
      </c>
      <c r="AA8" s="122">
        <f t="shared" si="1"/>
        <v>313674000000</v>
      </c>
      <c r="AB8" s="122">
        <f t="shared" si="1"/>
        <v>313674000000</v>
      </c>
      <c r="AC8" s="122">
        <f t="shared" si="1"/>
        <v>313674000000</v>
      </c>
      <c r="AD8" s="122">
        <f t="shared" si="1"/>
        <v>313674000000</v>
      </c>
      <c r="AE8" s="122">
        <f t="shared" si="1"/>
        <v>313674000000</v>
      </c>
      <c r="AF8" s="122">
        <f t="shared" si="1"/>
        <v>313674000000</v>
      </c>
      <c r="AG8" s="122">
        <f t="shared" si="1"/>
        <v>313674000000</v>
      </c>
      <c r="AH8" s="122">
        <f t="shared" si="1"/>
        <v>313674000000</v>
      </c>
      <c r="AI8" s="122">
        <f t="shared" si="1"/>
        <v>313674000000</v>
      </c>
    </row>
    <row r="9" spans="1:36" x14ac:dyDescent="0.35">
      <c r="A9" t="s">
        <v>990</v>
      </c>
      <c r="B9" s="51" t="s">
        <v>5</v>
      </c>
      <c r="C9" s="66" t="s">
        <v>78</v>
      </c>
      <c r="D9" s="122">
        <f>'CA GHG Summary'!$D$24</f>
        <v>20687072247047.656</v>
      </c>
      <c r="E9" s="122">
        <f>D9</f>
        <v>20687072247047.656</v>
      </c>
      <c r="F9" s="122">
        <f t="shared" si="1"/>
        <v>20687072247047.656</v>
      </c>
      <c r="G9" s="122">
        <f t="shared" si="1"/>
        <v>20687072247047.656</v>
      </c>
      <c r="H9" s="122">
        <f t="shared" si="1"/>
        <v>20687072247047.656</v>
      </c>
      <c r="I9" s="122">
        <f t="shared" si="1"/>
        <v>20687072247047.656</v>
      </c>
      <c r="J9" s="122">
        <f t="shared" si="1"/>
        <v>20687072247047.656</v>
      </c>
      <c r="K9" s="122">
        <f t="shared" si="1"/>
        <v>20687072247047.656</v>
      </c>
      <c r="L9" s="122">
        <f t="shared" si="1"/>
        <v>20687072247047.656</v>
      </c>
      <c r="M9" s="122">
        <f t="shared" si="1"/>
        <v>20687072247047.656</v>
      </c>
      <c r="N9" s="122">
        <f t="shared" si="1"/>
        <v>20687072247047.656</v>
      </c>
      <c r="O9" s="122">
        <f t="shared" si="1"/>
        <v>20687072247047.656</v>
      </c>
      <c r="P9" s="122">
        <f t="shared" si="1"/>
        <v>20687072247047.656</v>
      </c>
      <c r="Q9" s="122">
        <f t="shared" si="1"/>
        <v>20687072247047.656</v>
      </c>
      <c r="R9" s="122">
        <f t="shared" si="1"/>
        <v>20687072247047.656</v>
      </c>
      <c r="S9" s="122">
        <f t="shared" si="1"/>
        <v>20687072247047.656</v>
      </c>
      <c r="T9" s="122">
        <f t="shared" si="1"/>
        <v>20687072247047.656</v>
      </c>
      <c r="U9" s="122">
        <f t="shared" si="1"/>
        <v>20687072247047.656</v>
      </c>
      <c r="V9" s="122">
        <f t="shared" si="1"/>
        <v>20687072247047.656</v>
      </c>
      <c r="W9" s="122">
        <f t="shared" si="1"/>
        <v>20687072247047.656</v>
      </c>
      <c r="X9" s="122">
        <f t="shared" si="1"/>
        <v>20687072247047.656</v>
      </c>
      <c r="Y9" s="122">
        <f t="shared" si="1"/>
        <v>20687072247047.656</v>
      </c>
      <c r="Z9" s="122">
        <f t="shared" si="1"/>
        <v>20687072247047.656</v>
      </c>
      <c r="AA9" s="122">
        <f t="shared" si="1"/>
        <v>20687072247047.656</v>
      </c>
      <c r="AB9" s="122">
        <f t="shared" si="1"/>
        <v>20687072247047.656</v>
      </c>
      <c r="AC9" s="122">
        <f t="shared" si="1"/>
        <v>20687072247047.656</v>
      </c>
      <c r="AD9" s="122">
        <f t="shared" si="1"/>
        <v>20687072247047.656</v>
      </c>
      <c r="AE9" s="122">
        <f t="shared" si="1"/>
        <v>20687072247047.656</v>
      </c>
      <c r="AF9" s="122">
        <f t="shared" si="1"/>
        <v>20687072247047.656</v>
      </c>
      <c r="AG9" s="122">
        <f t="shared" si="1"/>
        <v>20687072247047.656</v>
      </c>
      <c r="AH9" s="122">
        <f t="shared" si="1"/>
        <v>20687072247047.656</v>
      </c>
      <c r="AI9" s="122">
        <f t="shared" si="1"/>
        <v>20687072247047.656</v>
      </c>
    </row>
    <row r="10" spans="1:36" x14ac:dyDescent="0.35">
      <c r="A10" t="s">
        <v>990</v>
      </c>
      <c r="B10" s="51" t="s">
        <v>8</v>
      </c>
      <c r="C10" s="67" t="s">
        <v>77</v>
      </c>
      <c r="D10" s="123">
        <f>'CA GHG Summary'!$D$36</f>
        <v>21879000000000.004</v>
      </c>
      <c r="E10" s="123">
        <f>D10</f>
        <v>21879000000000.004</v>
      </c>
      <c r="F10" s="123">
        <f t="shared" si="1"/>
        <v>21879000000000.004</v>
      </c>
      <c r="G10" s="123">
        <f t="shared" si="1"/>
        <v>21879000000000.004</v>
      </c>
      <c r="H10" s="123">
        <f t="shared" si="1"/>
        <v>21879000000000.004</v>
      </c>
      <c r="I10" s="123">
        <f t="shared" si="1"/>
        <v>21879000000000.004</v>
      </c>
      <c r="J10" s="123">
        <f t="shared" si="1"/>
        <v>21879000000000.004</v>
      </c>
      <c r="K10" s="123">
        <f t="shared" si="1"/>
        <v>21879000000000.004</v>
      </c>
      <c r="L10" s="123">
        <f t="shared" si="1"/>
        <v>21879000000000.004</v>
      </c>
      <c r="M10" s="123">
        <f t="shared" si="1"/>
        <v>21879000000000.004</v>
      </c>
      <c r="N10" s="123">
        <f t="shared" si="1"/>
        <v>21879000000000.004</v>
      </c>
      <c r="O10" s="123">
        <f t="shared" si="1"/>
        <v>21879000000000.004</v>
      </c>
      <c r="P10" s="123">
        <f t="shared" si="1"/>
        <v>21879000000000.004</v>
      </c>
      <c r="Q10" s="123">
        <f t="shared" si="1"/>
        <v>21879000000000.004</v>
      </c>
      <c r="R10" s="123">
        <f t="shared" si="1"/>
        <v>21879000000000.004</v>
      </c>
      <c r="S10" s="123">
        <f t="shared" si="1"/>
        <v>21879000000000.004</v>
      </c>
      <c r="T10" s="123">
        <f t="shared" si="1"/>
        <v>21879000000000.004</v>
      </c>
      <c r="U10" s="123">
        <f t="shared" si="1"/>
        <v>21879000000000.004</v>
      </c>
      <c r="V10" s="123">
        <f t="shared" si="1"/>
        <v>21879000000000.004</v>
      </c>
      <c r="W10" s="123">
        <f t="shared" si="1"/>
        <v>21879000000000.004</v>
      </c>
      <c r="X10" s="123">
        <f t="shared" si="1"/>
        <v>21879000000000.004</v>
      </c>
      <c r="Y10" s="123">
        <f t="shared" si="1"/>
        <v>21879000000000.004</v>
      </c>
      <c r="Z10" s="123">
        <f t="shared" si="1"/>
        <v>21879000000000.004</v>
      </c>
      <c r="AA10" s="123">
        <f t="shared" si="1"/>
        <v>21879000000000.004</v>
      </c>
      <c r="AB10" s="123">
        <f t="shared" si="1"/>
        <v>21879000000000.004</v>
      </c>
      <c r="AC10" s="123">
        <f t="shared" si="1"/>
        <v>21879000000000.004</v>
      </c>
      <c r="AD10" s="123">
        <f t="shared" si="1"/>
        <v>21879000000000.004</v>
      </c>
      <c r="AE10" s="123">
        <f t="shared" si="1"/>
        <v>21879000000000.004</v>
      </c>
      <c r="AF10" s="123">
        <f t="shared" si="1"/>
        <v>21879000000000.004</v>
      </c>
      <c r="AG10" s="123">
        <f t="shared" si="1"/>
        <v>21879000000000.004</v>
      </c>
      <c r="AH10" s="123">
        <f t="shared" si="1"/>
        <v>21879000000000.004</v>
      </c>
      <c r="AI10" s="123">
        <f t="shared" si="1"/>
        <v>21879000000000.004</v>
      </c>
    </row>
    <row r="11" spans="1:36" x14ac:dyDescent="0.35">
      <c r="A11" t="s">
        <v>990</v>
      </c>
      <c r="B11" s="51" t="s">
        <v>8</v>
      </c>
      <c r="C11" s="67" t="s">
        <v>78</v>
      </c>
      <c r="D11" s="123">
        <f>'CA GHG Summary'!$D$26</f>
        <v>3825745098080.5161</v>
      </c>
      <c r="E11" s="123">
        <f>D11</f>
        <v>3825745098080.5161</v>
      </c>
      <c r="F11" s="123">
        <f t="shared" si="1"/>
        <v>3825745098080.5161</v>
      </c>
      <c r="G11" s="123">
        <f t="shared" si="1"/>
        <v>3825745098080.5161</v>
      </c>
      <c r="H11" s="123">
        <f t="shared" si="1"/>
        <v>3825745098080.5161</v>
      </c>
      <c r="I11" s="123">
        <f t="shared" si="1"/>
        <v>3825745098080.5161</v>
      </c>
      <c r="J11" s="123">
        <f t="shared" si="1"/>
        <v>3825745098080.5161</v>
      </c>
      <c r="K11" s="123">
        <f t="shared" si="1"/>
        <v>3825745098080.5161</v>
      </c>
      <c r="L11" s="123">
        <f t="shared" si="1"/>
        <v>3825745098080.5161</v>
      </c>
      <c r="M11" s="123">
        <f t="shared" si="1"/>
        <v>3825745098080.5161</v>
      </c>
      <c r="N11" s="123">
        <f t="shared" si="1"/>
        <v>3825745098080.5161</v>
      </c>
      <c r="O11" s="123">
        <f t="shared" si="1"/>
        <v>3825745098080.5161</v>
      </c>
      <c r="P11" s="123">
        <f t="shared" si="1"/>
        <v>3825745098080.5161</v>
      </c>
      <c r="Q11" s="123">
        <f t="shared" si="1"/>
        <v>3825745098080.5161</v>
      </c>
      <c r="R11" s="123">
        <f t="shared" si="1"/>
        <v>3825745098080.5161</v>
      </c>
      <c r="S11" s="123">
        <f t="shared" si="1"/>
        <v>3825745098080.5161</v>
      </c>
      <c r="T11" s="123">
        <f t="shared" si="1"/>
        <v>3825745098080.5161</v>
      </c>
      <c r="U11" s="123">
        <f t="shared" si="1"/>
        <v>3825745098080.5161</v>
      </c>
      <c r="V11" s="123">
        <f t="shared" si="1"/>
        <v>3825745098080.5161</v>
      </c>
      <c r="W11" s="123">
        <f t="shared" si="1"/>
        <v>3825745098080.5161</v>
      </c>
      <c r="X11" s="123">
        <f t="shared" si="1"/>
        <v>3825745098080.5161</v>
      </c>
      <c r="Y11" s="123">
        <f t="shared" si="1"/>
        <v>3825745098080.5161</v>
      </c>
      <c r="Z11" s="123">
        <f t="shared" si="1"/>
        <v>3825745098080.5161</v>
      </c>
      <c r="AA11" s="123">
        <f t="shared" si="1"/>
        <v>3825745098080.5161</v>
      </c>
      <c r="AB11" s="123">
        <f t="shared" si="1"/>
        <v>3825745098080.5161</v>
      </c>
      <c r="AC11" s="123">
        <f t="shared" si="1"/>
        <v>3825745098080.5161</v>
      </c>
      <c r="AD11" s="123">
        <f t="shared" si="1"/>
        <v>3825745098080.5161</v>
      </c>
      <c r="AE11" s="123">
        <f t="shared" si="1"/>
        <v>3825745098080.5161</v>
      </c>
      <c r="AF11" s="123">
        <f t="shared" si="1"/>
        <v>3825745098080.5161</v>
      </c>
      <c r="AG11" s="123">
        <f t="shared" si="1"/>
        <v>3825745098080.5161</v>
      </c>
      <c r="AH11" s="123">
        <f t="shared" si="1"/>
        <v>3825745098080.5161</v>
      </c>
      <c r="AI11" s="123">
        <f t="shared" si="1"/>
        <v>3825745098080.5161</v>
      </c>
    </row>
    <row r="12" spans="1:36" x14ac:dyDescent="0.35">
      <c r="A12" t="s">
        <v>990</v>
      </c>
      <c r="B12" s="51" t="s">
        <v>93</v>
      </c>
      <c r="C12" s="66" t="s">
        <v>77</v>
      </c>
      <c r="D12" s="122">
        <f>'CA GHG Summary'!$D$37</f>
        <v>418365000000</v>
      </c>
      <c r="E12" s="122">
        <f>'CA GHG Summary'!$D$37</f>
        <v>418365000000</v>
      </c>
      <c r="F12" s="122">
        <f>'CA GHG Summary'!$D$37</f>
        <v>418365000000</v>
      </c>
      <c r="G12" s="122">
        <f>'CA GHG Summary'!$D$37</f>
        <v>418365000000</v>
      </c>
      <c r="H12" s="122">
        <f>'CA GHG Summary'!$D$37</f>
        <v>418365000000</v>
      </c>
      <c r="I12" s="122">
        <f>'CA GHG Summary'!$D$37</f>
        <v>418365000000</v>
      </c>
      <c r="J12" s="122">
        <f>'CA GHG Summary'!$D$37</f>
        <v>418365000000</v>
      </c>
      <c r="K12" s="122">
        <f>'CA GHG Summary'!$D$37</f>
        <v>418365000000</v>
      </c>
      <c r="L12" s="122">
        <f>'CA GHG Summary'!$D$37</f>
        <v>418365000000</v>
      </c>
      <c r="M12" s="122">
        <f>'CA GHG Summary'!$D$37</f>
        <v>418365000000</v>
      </c>
      <c r="N12" s="122">
        <f>'CA GHG Summary'!$D$37</f>
        <v>418365000000</v>
      </c>
      <c r="O12" s="122">
        <f>'CA GHG Summary'!$D$37</f>
        <v>418365000000</v>
      </c>
      <c r="P12" s="122">
        <f>'CA GHG Summary'!$D$37</f>
        <v>418365000000</v>
      </c>
      <c r="Q12" s="122">
        <f>'CA GHG Summary'!$D$37</f>
        <v>418365000000</v>
      </c>
      <c r="R12" s="122">
        <f>'CA GHG Summary'!$D$37</f>
        <v>418365000000</v>
      </c>
      <c r="S12" s="122">
        <f>'CA GHG Summary'!$D$37</f>
        <v>418365000000</v>
      </c>
      <c r="T12" s="122">
        <f>'CA GHG Summary'!$D$37</f>
        <v>418365000000</v>
      </c>
      <c r="U12" s="122">
        <f>'CA GHG Summary'!$D$37</f>
        <v>418365000000</v>
      </c>
      <c r="V12" s="122">
        <f>'CA GHG Summary'!$D$37</f>
        <v>418365000000</v>
      </c>
      <c r="W12" s="122">
        <f>'CA GHG Summary'!$D$37</f>
        <v>418365000000</v>
      </c>
      <c r="X12" s="122">
        <f>'CA GHG Summary'!$D$37</f>
        <v>418365000000</v>
      </c>
      <c r="Y12" s="122">
        <f>'CA GHG Summary'!$D$37</f>
        <v>418365000000</v>
      </c>
      <c r="Z12" s="122">
        <f>'CA GHG Summary'!$D$37</f>
        <v>418365000000</v>
      </c>
      <c r="AA12" s="122">
        <f>'CA GHG Summary'!$D$37</f>
        <v>418365000000</v>
      </c>
      <c r="AB12" s="122">
        <f>'CA GHG Summary'!$D$37</f>
        <v>418365000000</v>
      </c>
      <c r="AC12" s="122">
        <f>'CA GHG Summary'!$D$37</f>
        <v>418365000000</v>
      </c>
      <c r="AD12" s="122">
        <f>'CA GHG Summary'!$D$37</f>
        <v>418365000000</v>
      </c>
      <c r="AE12" s="122">
        <f>'CA GHG Summary'!$D$37</f>
        <v>418365000000</v>
      </c>
      <c r="AF12" s="122">
        <f>'CA GHG Summary'!$D$37</f>
        <v>418365000000</v>
      </c>
      <c r="AG12" s="122">
        <f>'CA GHG Summary'!$D$37</f>
        <v>418365000000</v>
      </c>
      <c r="AH12" s="122">
        <f>'CA GHG Summary'!$D$37</f>
        <v>418365000000</v>
      </c>
      <c r="AI12" s="122">
        <f>'CA GHG Summary'!$D$37</f>
        <v>418365000000</v>
      </c>
    </row>
    <row r="13" spans="1:36" x14ac:dyDescent="0.35">
      <c r="A13" t="s">
        <v>990</v>
      </c>
      <c r="B13" s="51" t="s">
        <v>93</v>
      </c>
      <c r="C13" s="66" t="s">
        <v>78</v>
      </c>
      <c r="D13" s="122">
        <f>'CA GHG Summary'!$D$27</f>
        <v>47950484913.793106</v>
      </c>
      <c r="E13" s="122">
        <f t="shared" ref="E13:E15" si="2">D13</f>
        <v>47950484913.793106</v>
      </c>
      <c r="F13" s="122">
        <f t="shared" ref="F13" si="3">E13</f>
        <v>47950484913.793106</v>
      </c>
      <c r="G13" s="122">
        <f t="shared" ref="G13" si="4">F13</f>
        <v>47950484913.793106</v>
      </c>
      <c r="H13" s="122">
        <f t="shared" ref="H13" si="5">G13</f>
        <v>47950484913.793106</v>
      </c>
      <c r="I13" s="122">
        <f t="shared" ref="I13" si="6">H13</f>
        <v>47950484913.793106</v>
      </c>
      <c r="J13" s="122">
        <f t="shared" ref="J13" si="7">I13</f>
        <v>47950484913.793106</v>
      </c>
      <c r="K13" s="122">
        <f t="shared" ref="K13" si="8">J13</f>
        <v>47950484913.793106</v>
      </c>
      <c r="L13" s="122">
        <f t="shared" ref="L13" si="9">K13</f>
        <v>47950484913.793106</v>
      </c>
      <c r="M13" s="122">
        <f t="shared" ref="M13" si="10">L13</f>
        <v>47950484913.793106</v>
      </c>
      <c r="N13" s="122">
        <f t="shared" ref="N13" si="11">M13</f>
        <v>47950484913.793106</v>
      </c>
      <c r="O13" s="122">
        <f t="shared" ref="O13" si="12">N13</f>
        <v>47950484913.793106</v>
      </c>
      <c r="P13" s="122">
        <f t="shared" ref="P13" si="13">O13</f>
        <v>47950484913.793106</v>
      </c>
      <c r="Q13" s="122">
        <f t="shared" ref="Q13" si="14">P13</f>
        <v>47950484913.793106</v>
      </c>
      <c r="R13" s="122">
        <f t="shared" ref="R13" si="15">Q13</f>
        <v>47950484913.793106</v>
      </c>
      <c r="S13" s="122">
        <f t="shared" ref="S13" si="16">R13</f>
        <v>47950484913.793106</v>
      </c>
      <c r="T13" s="122">
        <f t="shared" ref="T13" si="17">S13</f>
        <v>47950484913.793106</v>
      </c>
      <c r="U13" s="122">
        <f t="shared" ref="U13" si="18">T13</f>
        <v>47950484913.793106</v>
      </c>
      <c r="V13" s="122">
        <f t="shared" ref="V13" si="19">U13</f>
        <v>47950484913.793106</v>
      </c>
      <c r="W13" s="122">
        <f t="shared" ref="W13" si="20">V13</f>
        <v>47950484913.793106</v>
      </c>
      <c r="X13" s="122">
        <f t="shared" ref="X13" si="21">W13</f>
        <v>47950484913.793106</v>
      </c>
      <c r="Y13" s="122">
        <f t="shared" ref="Y13" si="22">X13</f>
        <v>47950484913.793106</v>
      </c>
      <c r="Z13" s="122">
        <f t="shared" ref="Z13" si="23">Y13</f>
        <v>47950484913.793106</v>
      </c>
      <c r="AA13" s="122">
        <f t="shared" ref="AA13" si="24">Z13</f>
        <v>47950484913.793106</v>
      </c>
      <c r="AB13" s="122">
        <f t="shared" ref="AB13" si="25">AA13</f>
        <v>47950484913.793106</v>
      </c>
      <c r="AC13" s="122">
        <f t="shared" ref="AC13" si="26">AB13</f>
        <v>47950484913.793106</v>
      </c>
      <c r="AD13" s="122">
        <f t="shared" ref="AD13" si="27">AC13</f>
        <v>47950484913.793106</v>
      </c>
      <c r="AE13" s="122">
        <f t="shared" ref="AE13" si="28">AD13</f>
        <v>47950484913.793106</v>
      </c>
      <c r="AF13" s="122">
        <f t="shared" ref="AF13" si="29">AE13</f>
        <v>47950484913.793106</v>
      </c>
      <c r="AG13" s="122">
        <f t="shared" ref="AG13" si="30">AF13</f>
        <v>47950484913.793106</v>
      </c>
      <c r="AH13" s="122">
        <f t="shared" ref="AH13" si="31">AG13</f>
        <v>47950484913.793106</v>
      </c>
      <c r="AI13" s="122">
        <f t="shared" ref="AI13" si="32">AH13</f>
        <v>47950484913.793106</v>
      </c>
    </row>
    <row r="14" spans="1:36" x14ac:dyDescent="0.35">
      <c r="A14" t="s">
        <v>990</v>
      </c>
      <c r="B14" s="51" t="s">
        <v>95</v>
      </c>
      <c r="C14" s="67" t="s">
        <v>77</v>
      </c>
      <c r="D14" s="123">
        <f>'CA GHG Summary'!$D$39</f>
        <v>25947000000000</v>
      </c>
      <c r="E14" s="123">
        <f>'E3_Energy Demand'!I33*About!$B$64</f>
        <v>14751355181365.105</v>
      </c>
      <c r="F14" s="123">
        <f>'E3_Energy Demand'!J33*About!$B$64</f>
        <v>14293512402165.15</v>
      </c>
      <c r="G14" s="123">
        <f>'E3_Energy Demand'!K33*About!$B$64</f>
        <v>13568400847578.051</v>
      </c>
      <c r="H14" s="123">
        <f>'E3_Energy Demand'!L33*About!$B$64</f>
        <v>13669456619414.48</v>
      </c>
      <c r="I14" s="123">
        <f>'E3_Energy Demand'!M33*About!$B$64</f>
        <v>13634058859719.283</v>
      </c>
      <c r="J14" s="123">
        <f>'E3_Energy Demand'!N33*About!$B$64</f>
        <v>13589479748131.535</v>
      </c>
      <c r="K14" s="123">
        <f>'E3_Energy Demand'!O33*About!$B$64</f>
        <v>13381143449324.324</v>
      </c>
      <c r="L14" s="123">
        <f>'E3_Energy Demand'!P33*About!$B$64</f>
        <v>13383756504926.965</v>
      </c>
      <c r="M14" s="123">
        <f>'E3_Energy Demand'!Q33*About!$B$64</f>
        <v>13103286291062.789</v>
      </c>
      <c r="N14" s="123">
        <f>'E3_Energy Demand'!R33*About!$B$64</f>
        <v>12819521129191.438</v>
      </c>
      <c r="O14" s="123">
        <f>'E3_Energy Demand'!S33*About!$B$64</f>
        <v>12541019161572.004</v>
      </c>
      <c r="P14" s="123">
        <f>'E3_Energy Demand'!T33*About!$B$64</f>
        <v>12158285644372.082</v>
      </c>
      <c r="Q14" s="123">
        <f>'E3_Energy Demand'!U33*About!$B$64</f>
        <v>11791734131730.744</v>
      </c>
      <c r="R14" s="123">
        <f>'E3_Energy Demand'!V33*About!$B$64</f>
        <v>11552021753160.785</v>
      </c>
      <c r="S14" s="123">
        <f>'E3_Energy Demand'!W33*About!$B$64</f>
        <v>11323625020795.059</v>
      </c>
      <c r="T14" s="123">
        <f>'E3_Energy Demand'!X33*About!$B$64</f>
        <v>11106748521123.176</v>
      </c>
      <c r="U14" s="123">
        <f>'E3_Energy Demand'!Y33*About!$B$64</f>
        <v>10901036162640.74</v>
      </c>
      <c r="V14" s="123">
        <f>'E3_Energy Demand'!Z33*About!$B$64</f>
        <v>10706185625549.236</v>
      </c>
      <c r="W14" s="123">
        <f>'E3_Energy Demand'!AA33*About!$B$64</f>
        <v>10520848405401.814</v>
      </c>
      <c r="X14" s="123">
        <f>'E3_Energy Demand'!AB33*About!$B$64</f>
        <v>10244137846677.447</v>
      </c>
      <c r="Y14" s="123">
        <f>'E3_Energy Demand'!AC33*About!$B$64</f>
        <v>10075532606736.5</v>
      </c>
      <c r="Z14" s="123">
        <f>'E3_Energy Demand'!AD33*About!$B$64</f>
        <v>9911916457022.6602</v>
      </c>
      <c r="AA14" s="123">
        <f>'E3_Energy Demand'!AE33*About!$B$64</f>
        <v>9752328792152.7656</v>
      </c>
      <c r="AB14" s="123">
        <f>'E3_Energy Demand'!AF33*About!$B$64</f>
        <v>9595163409352.1191</v>
      </c>
      <c r="AC14" s="123">
        <f>'E3_Energy Demand'!AG33*About!$B$64</f>
        <v>9440190578392.9883</v>
      </c>
      <c r="AD14" s="123">
        <f>'E3_Energy Demand'!AH33*About!$B$64</f>
        <v>9377157175011.748</v>
      </c>
      <c r="AE14" s="123" cm="1">
        <f t="array" ref="AE14">TREND(W14:AD14,W3:AD3,AE3,TRUE)</f>
        <v>9134680647530.5</v>
      </c>
      <c r="AF14" s="123" cm="1">
        <f t="array" ref="AF14">TREND(X14:AE14,X3:AE3,AF3,TRUE)</f>
        <v>9004044479930.5625</v>
      </c>
      <c r="AG14" s="123" cm="1">
        <f t="array" ref="AG14">TREND(Y14:AF14,Y3:AF3,AG3,TRUE)</f>
        <v>8857783003043.875</v>
      </c>
      <c r="AH14" s="123" cm="1">
        <f t="array" ref="AH14">TREND(Z14:AG14,Z3:AG3,AH3,TRUE)</f>
        <v>8711041777029.125</v>
      </c>
      <c r="AI14" s="123" cm="1">
        <f t="array" ref="AI14">TREND(AA14:AH14,AA3:AH3,AI3,TRUE)</f>
        <v>8562968770647.8125</v>
      </c>
    </row>
    <row r="15" spans="1:36" x14ac:dyDescent="0.35">
      <c r="A15" t="s">
        <v>990</v>
      </c>
      <c r="B15" s="51" t="s">
        <v>95</v>
      </c>
      <c r="C15" s="67" t="s">
        <v>78</v>
      </c>
      <c r="D15" s="123">
        <f>'CA GHG Summary'!$D$29</f>
        <v>13258391221430.805</v>
      </c>
      <c r="E15" s="123">
        <f t="shared" si="2"/>
        <v>13258391221430.805</v>
      </c>
      <c r="F15" s="123">
        <f t="shared" si="1"/>
        <v>13258391221430.805</v>
      </c>
      <c r="G15" s="123">
        <f t="shared" si="1"/>
        <v>13258391221430.805</v>
      </c>
      <c r="H15" s="123">
        <f t="shared" si="1"/>
        <v>13258391221430.805</v>
      </c>
      <c r="I15" s="123">
        <f t="shared" si="1"/>
        <v>13258391221430.805</v>
      </c>
      <c r="J15" s="123">
        <f t="shared" si="1"/>
        <v>13258391221430.805</v>
      </c>
      <c r="K15" s="123">
        <f t="shared" si="1"/>
        <v>13258391221430.805</v>
      </c>
      <c r="L15" s="123">
        <f t="shared" si="1"/>
        <v>13258391221430.805</v>
      </c>
      <c r="M15" s="123">
        <f t="shared" si="1"/>
        <v>13258391221430.805</v>
      </c>
      <c r="N15" s="123">
        <f t="shared" si="1"/>
        <v>13258391221430.805</v>
      </c>
      <c r="O15" s="123">
        <f t="shared" si="1"/>
        <v>13258391221430.805</v>
      </c>
      <c r="P15" s="123">
        <f t="shared" si="1"/>
        <v>13258391221430.805</v>
      </c>
      <c r="Q15" s="123">
        <f t="shared" si="1"/>
        <v>13258391221430.805</v>
      </c>
      <c r="R15" s="123">
        <f t="shared" si="1"/>
        <v>13258391221430.805</v>
      </c>
      <c r="S15" s="123">
        <f t="shared" si="1"/>
        <v>13258391221430.805</v>
      </c>
      <c r="T15" s="123">
        <f t="shared" si="1"/>
        <v>13258391221430.805</v>
      </c>
      <c r="U15" s="123">
        <f t="shared" si="1"/>
        <v>13258391221430.805</v>
      </c>
      <c r="V15" s="123">
        <f t="shared" si="1"/>
        <v>13258391221430.805</v>
      </c>
      <c r="W15" s="123">
        <f t="shared" si="1"/>
        <v>13258391221430.805</v>
      </c>
      <c r="X15" s="123">
        <f t="shared" si="1"/>
        <v>13258391221430.805</v>
      </c>
      <c r="Y15" s="123">
        <f t="shared" si="1"/>
        <v>13258391221430.805</v>
      </c>
      <c r="Z15" s="123">
        <f t="shared" si="1"/>
        <v>13258391221430.805</v>
      </c>
      <c r="AA15" s="123">
        <f t="shared" si="1"/>
        <v>13258391221430.805</v>
      </c>
      <c r="AB15" s="123">
        <f t="shared" si="1"/>
        <v>13258391221430.805</v>
      </c>
      <c r="AC15" s="123">
        <f t="shared" si="1"/>
        <v>13258391221430.805</v>
      </c>
      <c r="AD15" s="123">
        <f t="shared" si="1"/>
        <v>13258391221430.805</v>
      </c>
      <c r="AE15" s="123">
        <f t="shared" si="1"/>
        <v>13258391221430.805</v>
      </c>
      <c r="AF15" s="123">
        <f t="shared" si="1"/>
        <v>13258391221430.805</v>
      </c>
      <c r="AG15" s="123">
        <f t="shared" si="1"/>
        <v>13258391221430.805</v>
      </c>
      <c r="AH15" s="123">
        <f t="shared" si="1"/>
        <v>13258391221430.805</v>
      </c>
      <c r="AI15" s="123">
        <f t="shared" si="1"/>
        <v>13258391221430.805</v>
      </c>
    </row>
    <row r="16" spans="1:36" x14ac:dyDescent="0.35">
      <c r="B16" s="51"/>
      <c r="C16" s="51"/>
      <c r="D16" s="51"/>
      <c r="E16" s="51"/>
      <c r="F16" s="51"/>
      <c r="G16" s="51"/>
      <c r="H16" s="51"/>
      <c r="I16" s="51"/>
      <c r="J16" s="51"/>
      <c r="K16" s="51"/>
      <c r="L16" s="51"/>
      <c r="M16" s="51"/>
      <c r="N16" s="51"/>
      <c r="O16" s="51"/>
      <c r="P16" s="51"/>
      <c r="Q16" s="51"/>
      <c r="R16" s="51"/>
      <c r="S16" s="51"/>
      <c r="T16" s="51"/>
      <c r="U16" s="51"/>
      <c r="V16" s="51"/>
      <c r="W16" s="51"/>
      <c r="X16" s="51"/>
      <c r="Y16" s="51"/>
      <c r="Z16" s="51"/>
      <c r="AA16" s="51"/>
      <c r="AB16" s="51"/>
      <c r="AC16" s="51"/>
      <c r="AD16" s="51"/>
      <c r="AE16" s="51"/>
      <c r="AF16" s="51"/>
      <c r="AG16" s="51"/>
      <c r="AH16" s="51"/>
      <c r="AI16" s="51"/>
    </row>
    <row r="17" spans="1:35" x14ac:dyDescent="0.35">
      <c r="C17" s="51"/>
      <c r="D17" s="108"/>
    </row>
    <row r="18" spans="1:35" x14ac:dyDescent="0.35">
      <c r="A18" s="18" t="s">
        <v>470</v>
      </c>
      <c r="B18" s="62"/>
      <c r="C18" s="51"/>
      <c r="D18" s="107"/>
      <c r="E18" s="51"/>
      <c r="F18" s="51"/>
      <c r="G18" s="51"/>
      <c r="H18"/>
      <c r="I18"/>
      <c r="J18"/>
      <c r="K18"/>
      <c r="L18"/>
      <c r="M18"/>
      <c r="N18"/>
      <c r="O18"/>
      <c r="P18"/>
      <c r="Q18"/>
      <c r="R18"/>
      <c r="S18"/>
      <c r="T18"/>
      <c r="U18"/>
      <c r="V18"/>
      <c r="W18"/>
      <c r="X18"/>
      <c r="Y18"/>
      <c r="Z18"/>
      <c r="AA18"/>
      <c r="AB18"/>
      <c r="AC18"/>
      <c r="AD18"/>
      <c r="AE18"/>
      <c r="AF18"/>
      <c r="AG18"/>
      <c r="AH18" s="51"/>
      <c r="AI18" s="51"/>
    </row>
    <row r="19" spans="1:35" x14ac:dyDescent="0.35">
      <c r="A19" s="52" t="str">
        <f>A18</f>
        <v>BCEU-urban-residential-heating</v>
      </c>
      <c r="B19" s="61"/>
      <c r="C19" s="18" t="s">
        <v>1</v>
      </c>
      <c r="D19" s="18">
        <v>2019</v>
      </c>
      <c r="E19" s="18">
        <v>2020</v>
      </c>
      <c r="F19" s="18">
        <v>2021</v>
      </c>
      <c r="G19" s="18">
        <v>2022</v>
      </c>
      <c r="H19" s="18">
        <v>2023</v>
      </c>
      <c r="I19" s="18">
        <v>2024</v>
      </c>
      <c r="J19" s="18">
        <v>2025</v>
      </c>
      <c r="K19" s="18">
        <v>2026</v>
      </c>
      <c r="L19" s="18">
        <v>2027</v>
      </c>
      <c r="M19" s="18">
        <v>2028</v>
      </c>
      <c r="N19" s="18">
        <v>2029</v>
      </c>
      <c r="O19" s="18">
        <v>2030</v>
      </c>
      <c r="P19" s="18">
        <v>2031</v>
      </c>
      <c r="Q19" s="18">
        <v>2032</v>
      </c>
      <c r="R19" s="18">
        <v>2033</v>
      </c>
      <c r="S19" s="18">
        <v>2034</v>
      </c>
      <c r="T19" s="18">
        <v>2035</v>
      </c>
      <c r="U19" s="18">
        <v>2036</v>
      </c>
      <c r="V19" s="18">
        <v>2037</v>
      </c>
      <c r="W19" s="18">
        <v>2038</v>
      </c>
      <c r="X19" s="18">
        <v>2039</v>
      </c>
      <c r="Y19" s="18">
        <v>2040</v>
      </c>
      <c r="Z19" s="18">
        <v>2041</v>
      </c>
      <c r="AA19" s="18">
        <v>2042</v>
      </c>
      <c r="AB19" s="18">
        <v>2043</v>
      </c>
      <c r="AC19" s="18">
        <v>2044</v>
      </c>
      <c r="AD19" s="18">
        <v>2045</v>
      </c>
      <c r="AE19" s="18">
        <v>2046</v>
      </c>
      <c r="AF19" s="18">
        <v>2047</v>
      </c>
      <c r="AG19" s="18">
        <v>2048</v>
      </c>
      <c r="AH19" s="18">
        <v>2049</v>
      </c>
      <c r="AI19" s="18">
        <v>2050</v>
      </c>
    </row>
    <row r="20" spans="1:35" x14ac:dyDescent="0.35">
      <c r="A20" s="52" t="str">
        <f t="shared" ref="A20:A29" si="33">A19</f>
        <v>BCEU-urban-residential-heating</v>
      </c>
      <c r="B20" s="63" t="s">
        <v>536</v>
      </c>
      <c r="C20" s="18" t="s">
        <v>2</v>
      </c>
      <c r="D20" s="114">
        <f>SUMIFS('RMI - percents'!K:K,'RMI - percents'!$H:$H,$A20,'RMI - percents'!$J:$J,$C20)*D$4</f>
        <v>28454137092965.379</v>
      </c>
      <c r="E20" s="114">
        <f>SUMIFS('RMI - percents'!L:L,'RMI - percents'!$H:$H,$A20,'RMI - percents'!$J:$J,$C20)*E$4</f>
        <v>32592586639693.977</v>
      </c>
      <c r="F20" s="114">
        <f>SUMIFS('RMI - percents'!M:M,'RMI - percents'!$H:$H,$A20,'RMI - percents'!$J:$J,$C20)*F$4</f>
        <v>32197151724078.523</v>
      </c>
      <c r="G20" s="114">
        <f>SUMIFS('RMI - percents'!N:N,'RMI - percents'!$H:$H,$A20,'RMI - percents'!$J:$J,$C20)*G$4</f>
        <v>32493539342981.785</v>
      </c>
      <c r="H20" s="114">
        <f>SUMIFS('RMI - percents'!O:O,'RMI - percents'!$H:$H,$A20,'RMI - percents'!$J:$J,$C20)*H$4</f>
        <v>33402906311042.922</v>
      </c>
      <c r="I20" s="114">
        <f>SUMIFS('RMI - percents'!P:P,'RMI - percents'!$H:$H,$A20,'RMI - percents'!$J:$J,$C20)*I$4</f>
        <v>34389465231887.738</v>
      </c>
      <c r="J20" s="114">
        <f>SUMIFS('RMI - percents'!Q:Q,'RMI - percents'!$H:$H,$A20,'RMI - percents'!$J:$J,$C20)*J$4</f>
        <v>35297337748788.359</v>
      </c>
      <c r="K20" s="114">
        <f>SUMIFS('RMI - percents'!R:R,'RMI - percents'!$H:$H,$A20,'RMI - percents'!$J:$J,$C20)*K$4</f>
        <v>36272529935503.297</v>
      </c>
      <c r="L20" s="114">
        <f>SUMIFS('RMI - percents'!S:S,'RMI - percents'!$H:$H,$A20,'RMI - percents'!$J:$J,$C20)*L$4</f>
        <v>37290898103175.992</v>
      </c>
      <c r="M20" s="114">
        <f>SUMIFS('RMI - percents'!T:T,'RMI - percents'!$H:$H,$A20,'RMI - percents'!$J:$J,$C20)*M$4</f>
        <v>38167031597824.891</v>
      </c>
      <c r="N20" s="114">
        <f>SUMIFS('RMI - percents'!U:U,'RMI - percents'!$H:$H,$A20,'RMI - percents'!$J:$J,$C20)*N$4</f>
        <v>38988122805624.828</v>
      </c>
      <c r="O20" s="114">
        <f>SUMIFS('RMI - percents'!V:V,'RMI - percents'!$H:$H,$A20,'RMI - percents'!$J:$J,$C20)*O$4</f>
        <v>39786742130023.469</v>
      </c>
      <c r="P20" s="114">
        <f>SUMIFS('RMI - percents'!W:W,'RMI - percents'!$H:$H,$A20,'RMI - percents'!$J:$J,$C20)*P$4</f>
        <v>40539128943414.477</v>
      </c>
      <c r="Q20" s="114">
        <f>SUMIFS('RMI - percents'!X:X,'RMI - percents'!$H:$H,$A20,'RMI - percents'!$J:$J,$C20)*Q$4</f>
        <v>41225812277604.109</v>
      </c>
      <c r="R20" s="114">
        <f>SUMIFS('RMI - percents'!Y:Y,'RMI - percents'!$H:$H,$A20,'RMI - percents'!$J:$J,$C20)*R$4</f>
        <v>41857636638998.898</v>
      </c>
      <c r="S20" s="114">
        <f>SUMIFS('RMI - percents'!Z:Z,'RMI - percents'!$H:$H,$A20,'RMI - percents'!$J:$J,$C20)*S$4</f>
        <v>42440029352704.742</v>
      </c>
      <c r="T20" s="114">
        <f>SUMIFS('RMI - percents'!AA:AA,'RMI - percents'!$H:$H,$A20,'RMI - percents'!$J:$J,$C20)*T$4</f>
        <v>42982309211901.641</v>
      </c>
      <c r="U20" s="114">
        <f>SUMIFS('RMI - percents'!AB:AB,'RMI - percents'!$H:$H,$A20,'RMI - percents'!$J:$J,$C20)*U$4</f>
        <v>43644637650696.477</v>
      </c>
      <c r="V20" s="114">
        <f>SUMIFS('RMI - percents'!AC:AC,'RMI - percents'!$H:$H,$A20,'RMI - percents'!$J:$J,$C20)*V$4</f>
        <v>44291522551419.961</v>
      </c>
      <c r="W20" s="114">
        <f>SUMIFS('RMI - percents'!AD:AD,'RMI - percents'!$H:$H,$A20,'RMI - percents'!$J:$J,$C20)*W$4</f>
        <v>44957307565693.633</v>
      </c>
      <c r="X20" s="114">
        <f>SUMIFS('RMI - percents'!AE:AE,'RMI - percents'!$H:$H,$A20,'RMI - percents'!$J:$J,$C20)*X$4</f>
        <v>45621406514039.391</v>
      </c>
      <c r="Y20" s="114">
        <f>SUMIFS('RMI - percents'!AF:AF,'RMI - percents'!$H:$H,$A20,'RMI - percents'!$J:$J,$C20)*Y$4</f>
        <v>46322240717141.594</v>
      </c>
      <c r="Z20" s="114">
        <f>SUMIFS('RMI - percents'!AG:AG,'RMI - percents'!$H:$H,$A20,'RMI - percents'!$J:$J,$C20)*Z$4</f>
        <v>46889473136048.672</v>
      </c>
      <c r="AA20" s="114">
        <f>SUMIFS('RMI - percents'!AH:AH,'RMI - percents'!$H:$H,$A20,'RMI - percents'!$J:$J,$C20)*AA$4</f>
        <v>47459195525155.094</v>
      </c>
      <c r="AB20" s="114">
        <f>SUMIFS('RMI - percents'!AI:AI,'RMI - percents'!$H:$H,$A20,'RMI - percents'!$J:$J,$C20)*AB$4</f>
        <v>48036267225339.234</v>
      </c>
      <c r="AC20" s="114">
        <f>SUMIFS('RMI - percents'!AJ:AJ,'RMI - percents'!$H:$H,$A20,'RMI - percents'!$J:$J,$C20)*AC$4</f>
        <v>48569682773271.305</v>
      </c>
      <c r="AD20" s="114">
        <f>SUMIFS('RMI - percents'!AK:AK,'RMI - percents'!$H:$H,$A20,'RMI - percents'!$J:$J,$C20)*AD$4</f>
        <v>49082444596182.18</v>
      </c>
      <c r="AE20" s="114">
        <f>SUMIFS('RMI - percents'!AL:AL,'RMI - percents'!$H:$H,$A20,'RMI - percents'!$J:$J,$C20)*AE$4</f>
        <v>49590635799958.602</v>
      </c>
      <c r="AF20" s="114">
        <f>SUMIFS('RMI - percents'!AM:AM,'RMI - percents'!$H:$H,$A20,'RMI - percents'!$J:$J,$C20)*AF$4</f>
        <v>50093472841548.563</v>
      </c>
      <c r="AG20" s="114">
        <f>SUMIFS('RMI - percents'!AN:AN,'RMI - percents'!$H:$H,$A20,'RMI - percents'!$J:$J,$C20)*AG$4</f>
        <v>49984680437326.086</v>
      </c>
      <c r="AH20" s="114">
        <f>SUMIFS('RMI - percents'!AO:AO,'RMI - percents'!$H:$H,$A20,'RMI - percents'!$J:$J,$C20)*AH$4</f>
        <v>49766521184605.859</v>
      </c>
      <c r="AI20" s="114">
        <f>SUMIFS('RMI - percents'!AP:AP,'RMI - percents'!$H:$H,$A20,'RMI - percents'!$J:$J,$C20)*AI$4</f>
        <v>49538786240287.008</v>
      </c>
    </row>
    <row r="21" spans="1:35" x14ac:dyDescent="0.35">
      <c r="A21" s="52" t="str">
        <f t="shared" si="33"/>
        <v>BCEU-urban-residential-heating</v>
      </c>
      <c r="B21" s="63" t="s">
        <v>536</v>
      </c>
      <c r="C21" s="18" t="s">
        <v>3</v>
      </c>
      <c r="D21" s="115">
        <v>0</v>
      </c>
      <c r="E21" s="115">
        <v>0</v>
      </c>
      <c r="F21" s="115">
        <v>0</v>
      </c>
      <c r="G21" s="115">
        <v>0</v>
      </c>
      <c r="H21" s="115">
        <v>0</v>
      </c>
      <c r="I21" s="115">
        <v>0</v>
      </c>
      <c r="J21" s="115">
        <v>0</v>
      </c>
      <c r="K21" s="115">
        <v>0</v>
      </c>
      <c r="L21" s="115">
        <v>0</v>
      </c>
      <c r="M21" s="115">
        <v>0</v>
      </c>
      <c r="N21" s="115">
        <v>0</v>
      </c>
      <c r="O21" s="115">
        <v>0</v>
      </c>
      <c r="P21" s="115">
        <v>0</v>
      </c>
      <c r="Q21" s="115">
        <v>0</v>
      </c>
      <c r="R21" s="115">
        <v>0</v>
      </c>
      <c r="S21" s="115">
        <v>0</v>
      </c>
      <c r="T21" s="115">
        <v>0</v>
      </c>
      <c r="U21" s="115">
        <v>0</v>
      </c>
      <c r="V21" s="115">
        <v>0</v>
      </c>
      <c r="W21" s="115">
        <v>0</v>
      </c>
      <c r="X21" s="115">
        <v>0</v>
      </c>
      <c r="Y21" s="115">
        <v>0</v>
      </c>
      <c r="Z21" s="115">
        <v>0</v>
      </c>
      <c r="AA21" s="115">
        <v>0</v>
      </c>
      <c r="AB21" s="115">
        <v>0</v>
      </c>
      <c r="AC21" s="115">
        <v>0</v>
      </c>
      <c r="AD21" s="115">
        <v>0</v>
      </c>
      <c r="AE21" s="115">
        <v>0</v>
      </c>
      <c r="AF21" s="115">
        <v>0</v>
      </c>
      <c r="AG21" s="115">
        <v>0</v>
      </c>
      <c r="AH21" s="115">
        <v>0</v>
      </c>
      <c r="AI21" s="115">
        <v>0</v>
      </c>
    </row>
    <row r="22" spans="1:35" x14ac:dyDescent="0.35">
      <c r="A22" s="52" t="str">
        <f t="shared" si="33"/>
        <v>BCEU-urban-residential-heating</v>
      </c>
      <c r="B22" s="63" t="s">
        <v>536</v>
      </c>
      <c r="C22" s="18" t="s">
        <v>4</v>
      </c>
      <c r="D22" s="114">
        <f>SUMIFS('RMI - percents'!K:K,'RMI - percents'!$H:$H,$A22,'RMI - percents'!$J:$J,$C22)*D$6</f>
        <v>215629115488761.88</v>
      </c>
      <c r="E22" s="114">
        <f>SUMIFS('RMI - percents'!L:L,'RMI - percents'!$H:$H,$A22,'RMI - percents'!$J:$J,$C22)*E$6</f>
        <v>215642714432688.78</v>
      </c>
      <c r="F22" s="114">
        <f>SUMIFS('RMI - percents'!M:M,'RMI - percents'!$H:$H,$A22,'RMI - percents'!$J:$J,$C22)*F$6</f>
        <v>223337817220851.16</v>
      </c>
      <c r="G22" s="114">
        <f>SUMIFS('RMI - percents'!N:N,'RMI - percents'!$H:$H,$A22,'RMI - percents'!$J:$J,$C22)*G$6</f>
        <v>223975179689926.09</v>
      </c>
      <c r="H22" s="114">
        <f>SUMIFS('RMI - percents'!O:O,'RMI - percents'!$H:$H,$A22,'RMI - percents'!$J:$J,$C22)*H$6</f>
        <v>224265447511567.19</v>
      </c>
      <c r="I22" s="114">
        <f>SUMIFS('RMI - percents'!P:P,'RMI - percents'!$H:$H,$A22,'RMI - percents'!$J:$J,$C22)*I$6</f>
        <v>224549462192551.19</v>
      </c>
      <c r="J22" s="114">
        <f>SUMIFS('RMI - percents'!Q:Q,'RMI - percents'!$H:$H,$A22,'RMI - percents'!$J:$J,$C22)*J$6</f>
        <v>224619376642719.19</v>
      </c>
      <c r="K22" s="114">
        <f>SUMIFS('RMI - percents'!R:R,'RMI - percents'!$H:$H,$A22,'RMI - percents'!$J:$J,$C22)*K$6</f>
        <v>224364522940937.5</v>
      </c>
      <c r="L22" s="114">
        <f>SUMIFS('RMI - percents'!S:S,'RMI - percents'!$H:$H,$A22,'RMI - percents'!$J:$J,$C22)*L$6</f>
        <v>224065756672138.56</v>
      </c>
      <c r="M22" s="114">
        <f>SUMIFS('RMI - percents'!T:T,'RMI - percents'!$H:$H,$A22,'RMI - percents'!$J:$J,$C22)*M$6</f>
        <v>223625294883143.44</v>
      </c>
      <c r="N22" s="114">
        <f>SUMIFS('RMI - percents'!U:U,'RMI - percents'!$H:$H,$A22,'RMI - percents'!$J:$J,$C22)*N$6</f>
        <v>223054517149817.75</v>
      </c>
      <c r="O22" s="114">
        <f>SUMIFS('RMI - percents'!V:V,'RMI - percents'!$H:$H,$A22,'RMI - percents'!$J:$J,$C22)*O$6</f>
        <v>222556590089750.19</v>
      </c>
      <c r="P22" s="114">
        <f>SUMIFS('RMI - percents'!W:W,'RMI - percents'!$H:$H,$A22,'RMI - percents'!$J:$J,$C22)*P$6</f>
        <v>222064242788107.66</v>
      </c>
      <c r="Q22" s="114">
        <f>SUMIFS('RMI - percents'!X:X,'RMI - percents'!$H:$H,$A22,'RMI - percents'!$J:$J,$C22)*Q$6</f>
        <v>221492302797657.69</v>
      </c>
      <c r="R22" s="114">
        <f>SUMIFS('RMI - percents'!Y:Y,'RMI - percents'!$H:$H,$A22,'RMI - percents'!$J:$J,$C22)*R$6</f>
        <v>220806281578223.97</v>
      </c>
      <c r="S22" s="114">
        <f>SUMIFS('RMI - percents'!Z:Z,'RMI - percents'!$H:$H,$A22,'RMI - percents'!$J:$J,$C22)*S$6</f>
        <v>220188518627653.31</v>
      </c>
      <c r="T22" s="114">
        <f>SUMIFS('RMI - percents'!AA:AA,'RMI - percents'!$H:$H,$A22,'RMI - percents'!$J:$J,$C22)*T$6</f>
        <v>219451246103661.13</v>
      </c>
      <c r="U22" s="114">
        <f>SUMIFS('RMI - percents'!AB:AB,'RMI - percents'!$H:$H,$A22,'RMI - percents'!$J:$J,$C22)*U$6</f>
        <v>219456423956332.63</v>
      </c>
      <c r="V22" s="114">
        <f>SUMIFS('RMI - percents'!AC:AC,'RMI - percents'!$H:$H,$A22,'RMI - percents'!$J:$J,$C22)*V$6</f>
        <v>219395102154096.59</v>
      </c>
      <c r="W22" s="114">
        <f>SUMIFS('RMI - percents'!AD:AD,'RMI - percents'!$H:$H,$A22,'RMI - percents'!$J:$J,$C22)*W$6</f>
        <v>219434708099543.28</v>
      </c>
      <c r="X22" s="114">
        <f>SUMIFS('RMI - percents'!AE:AE,'RMI - percents'!$H:$H,$A22,'RMI - percents'!$J:$J,$C22)*X$6</f>
        <v>219538216005376.69</v>
      </c>
      <c r="Y22" s="114">
        <f>SUMIFS('RMI - percents'!AF:AF,'RMI - percents'!$H:$H,$A22,'RMI - percents'!$J:$J,$C22)*Y$6</f>
        <v>219790784131899.03</v>
      </c>
      <c r="Z22" s="114">
        <f>SUMIFS('RMI - percents'!AG:AG,'RMI - percents'!$H:$H,$A22,'RMI - percents'!$J:$J,$C22)*Z$6</f>
        <v>219249934892589.72</v>
      </c>
      <c r="AA22" s="114">
        <f>SUMIFS('RMI - percents'!AH:AH,'RMI - percents'!$H:$H,$A22,'RMI - percents'!$J:$J,$C22)*AA$6</f>
        <v>218797136652309.34</v>
      </c>
      <c r="AB22" s="114">
        <f>SUMIFS('RMI - percents'!AI:AI,'RMI - percents'!$H:$H,$A22,'RMI - percents'!$J:$J,$C22)*AB$6</f>
        <v>218488090683828.44</v>
      </c>
      <c r="AC22" s="114">
        <f>SUMIFS('RMI - percents'!AJ:AJ,'RMI - percents'!$H:$H,$A22,'RMI - percents'!$J:$J,$C22)*AC$6</f>
        <v>218152294986992</v>
      </c>
      <c r="AD22" s="114">
        <f>SUMIFS('RMI - percents'!AK:AK,'RMI - percents'!$H:$H,$A22,'RMI - percents'!$J:$J,$C22)*AD$6</f>
        <v>217844532011180.19</v>
      </c>
      <c r="AE22" s="114">
        <f>SUMIFS('RMI - percents'!AL:AL,'RMI - percents'!$H:$H,$A22,'RMI - percents'!$J:$J,$C22)*AE$6</f>
        <v>217544078817966.38</v>
      </c>
      <c r="AF22" s="114">
        <f>SUMIFS('RMI - percents'!AM:AM,'RMI - percents'!$H:$H,$A22,'RMI - percents'!$J:$J,$C22)*AF$6</f>
        <v>217226590693721.5</v>
      </c>
      <c r="AG22" s="114">
        <f>SUMIFS('RMI - percents'!AN:AN,'RMI - percents'!$H:$H,$A22,'RMI - percents'!$J:$J,$C22)*AG$6</f>
        <v>216879472331424.03</v>
      </c>
      <c r="AH22" s="114">
        <f>SUMIFS('RMI - percents'!AO:AO,'RMI - percents'!$H:$H,$A22,'RMI - percents'!$J:$J,$C22)*AH$6</f>
        <v>216492148901312.31</v>
      </c>
      <c r="AI22" s="114">
        <f>SUMIFS('RMI - percents'!AP:AP,'RMI - percents'!$H:$H,$A22,'RMI - percents'!$J:$J,$C22)*AI$6</f>
        <v>216059280192690.75</v>
      </c>
    </row>
    <row r="23" spans="1:35" x14ac:dyDescent="0.35">
      <c r="A23" s="52" t="str">
        <f t="shared" si="33"/>
        <v>BCEU-urban-residential-heating</v>
      </c>
      <c r="B23" s="63" t="s">
        <v>536</v>
      </c>
      <c r="C23" s="18" t="s">
        <v>5</v>
      </c>
      <c r="D23" s="114">
        <f>SUMIFS('RMI - percents'!K:K,'RMI - percents'!$H:$H,$A23,'RMI - percents'!$J:$J,$C23)*D$8</f>
        <v>293542962271.83569</v>
      </c>
      <c r="E23" s="114">
        <f>SUMIFS('RMI - percents'!L:L,'RMI - percents'!$H:$H,$A23,'RMI - percents'!$J:$J,$C23)*E$8</f>
        <v>293908562327.92682</v>
      </c>
      <c r="F23" s="114">
        <f>SUMIFS('RMI - percents'!M:M,'RMI - percents'!$H:$H,$A23,'RMI - percents'!$J:$J,$C23)*F$8</f>
        <v>294245707298.17889</v>
      </c>
      <c r="G23" s="114">
        <f>SUMIFS('RMI - percents'!N:N,'RMI - percents'!$H:$H,$A23,'RMI - percents'!$J:$J,$C23)*G$8</f>
        <v>294550753733.31659</v>
      </c>
      <c r="H23" s="114">
        <f>SUMIFS('RMI - percents'!O:O,'RMI - percents'!$H:$H,$A23,'RMI - percents'!$J:$J,$C23)*H$8</f>
        <v>294818412224.40875</v>
      </c>
      <c r="I23" s="114">
        <f>SUMIFS('RMI - percents'!P:P,'RMI - percents'!$H:$H,$A23,'RMI - percents'!$J:$J,$C23)*I$8</f>
        <v>295050968375.49628</v>
      </c>
      <c r="J23" s="114">
        <f>SUMIFS('RMI - percents'!Q:Q,'RMI - percents'!$H:$H,$A23,'RMI - percents'!$J:$J,$C23)*J$8</f>
        <v>295239137428.91309</v>
      </c>
      <c r="K23" s="114">
        <f>SUMIFS('RMI - percents'!R:R,'RMI - percents'!$H:$H,$A23,'RMI - percents'!$J:$J,$C23)*K$8</f>
        <v>295376637918.5177</v>
      </c>
      <c r="L23" s="114">
        <f>SUMIFS('RMI - percents'!S:S,'RMI - percents'!$H:$H,$A23,'RMI - percents'!$J:$J,$C23)*L$8</f>
        <v>295463768842.82727</v>
      </c>
      <c r="M23" s="114">
        <f>SUMIFS('RMI - percents'!T:T,'RMI - percents'!$H:$H,$A23,'RMI - percents'!$J:$J,$C23)*M$8</f>
        <v>295494558731.00439</v>
      </c>
      <c r="N23" s="114">
        <f>SUMIFS('RMI - percents'!U:U,'RMI - percents'!$H:$H,$A23,'RMI - percents'!$J:$J,$C23)*N$8</f>
        <v>295464047217.75177</v>
      </c>
      <c r="O23" s="114">
        <f>SUMIFS('RMI - percents'!V:V,'RMI - percents'!$H:$H,$A23,'RMI - percents'!$J:$J,$C23)*O$8</f>
        <v>295376092141.42609</v>
      </c>
      <c r="P23" s="114">
        <f>SUMIFS('RMI - percents'!W:W,'RMI - percents'!$H:$H,$A23,'RMI - percents'!$J:$J,$C23)*P$8</f>
        <v>295223372419.22363</v>
      </c>
      <c r="Q23" s="114">
        <f>SUMIFS('RMI - percents'!X:X,'RMI - percents'!$H:$H,$A23,'RMI - percents'!$J:$J,$C23)*Q$8</f>
        <v>295004412172.70721</v>
      </c>
      <c r="R23" s="114">
        <f>SUMIFS('RMI - percents'!Y:Y,'RMI - percents'!$H:$H,$A23,'RMI - percents'!$J:$J,$C23)*R$8</f>
        <v>294706967253.35999</v>
      </c>
      <c r="S23" s="114">
        <f>SUMIFS('RMI - percents'!Z:Z,'RMI - percents'!$H:$H,$A23,'RMI - percents'!$J:$J,$C23)*S$8</f>
        <v>294324262129.07056</v>
      </c>
      <c r="T23" s="114">
        <f>SUMIFS('RMI - percents'!AA:AA,'RMI - percents'!$H:$H,$A23,'RMI - percents'!$J:$J,$C23)*T$8</f>
        <v>293829667770.78589</v>
      </c>
      <c r="U23" s="114">
        <f>SUMIFS('RMI - percents'!AB:AB,'RMI - percents'!$H:$H,$A23,'RMI - percents'!$J:$J,$C23)*U$8</f>
        <v>293195396231.88</v>
      </c>
      <c r="V23" s="114">
        <f>SUMIFS('RMI - percents'!AC:AC,'RMI - percents'!$H:$H,$A23,'RMI - percents'!$J:$J,$C23)*V$8</f>
        <v>292397181125.84955</v>
      </c>
      <c r="W23" s="114">
        <f>SUMIFS('RMI - percents'!AD:AD,'RMI - percents'!$H:$H,$A23,'RMI - percents'!$J:$J,$C23)*W$8</f>
        <v>291373921613.93689</v>
      </c>
      <c r="X23" s="114">
        <f>SUMIFS('RMI - percents'!AE:AE,'RMI - percents'!$H:$H,$A23,'RMI - percents'!$J:$J,$C23)*X$8</f>
        <v>290058121489.09711</v>
      </c>
      <c r="Y23" s="114">
        <f>SUMIFS('RMI - percents'!AF:AF,'RMI - percents'!$H:$H,$A23,'RMI - percents'!$J:$J,$C23)*Y$8</f>
        <v>288357448303.61658</v>
      </c>
      <c r="Z23" s="114">
        <f>SUMIFS('RMI - percents'!AG:AG,'RMI - percents'!$H:$H,$A23,'RMI - percents'!$J:$J,$C23)*Z$8</f>
        <v>286045956532.27222</v>
      </c>
      <c r="AA23" s="114">
        <f>SUMIFS('RMI - percents'!AH:AH,'RMI - percents'!$H:$H,$A23,'RMI - percents'!$J:$J,$C23)*AA$8</f>
        <v>283012239930.12286</v>
      </c>
      <c r="AB23" s="114">
        <f>SUMIFS('RMI - percents'!AI:AI,'RMI - percents'!$H:$H,$A23,'RMI - percents'!$J:$J,$C23)*AB$8</f>
        <v>279029274484.66644</v>
      </c>
      <c r="AC23" s="114">
        <f>SUMIFS('RMI - percents'!AJ:AJ,'RMI - percents'!$H:$H,$A23,'RMI - percents'!$J:$J,$C23)*AC$8</f>
        <v>273789528094.59515</v>
      </c>
      <c r="AD23" s="114">
        <f>SUMIFS('RMI - percents'!AK:AK,'RMI - percents'!$H:$H,$A23,'RMI - percents'!$J:$J,$C23)*AD$8</f>
        <v>266991009745.9595</v>
      </c>
      <c r="AE23" s="114">
        <f>SUMIFS('RMI - percents'!AL:AL,'RMI - percents'!$H:$H,$A23,'RMI - percents'!$J:$J,$C23)*AE$8</f>
        <v>258361024025.62756</v>
      </c>
      <c r="AF23" s="114">
        <f>SUMIFS('RMI - percents'!AM:AM,'RMI - percents'!$H:$H,$A23,'RMI - percents'!$J:$J,$C23)*AF$8</f>
        <v>247762265580.66641</v>
      </c>
      <c r="AG23" s="114">
        <f>SUMIFS('RMI - percents'!AN:AN,'RMI - percents'!$H:$H,$A23,'RMI - percents'!$J:$J,$C23)*AG$8</f>
        <v>235320455232.33658</v>
      </c>
      <c r="AH23" s="114">
        <f>SUMIFS('RMI - percents'!AO:AO,'RMI - percents'!$H:$H,$A23,'RMI - percents'!$J:$J,$C23)*AH$8</f>
        <v>221501685262.75769</v>
      </c>
      <c r="AI23" s="114">
        <f>SUMIFS('RMI - percents'!AP:AP,'RMI - percents'!$H:$H,$A23,'RMI - percents'!$J:$J,$C23)*AI$8</f>
        <v>207096714059.13092</v>
      </c>
    </row>
    <row r="24" spans="1:35" x14ac:dyDescent="0.35">
      <c r="A24" s="52" t="str">
        <f t="shared" si="33"/>
        <v>BCEU-urban-residential-heating</v>
      </c>
      <c r="B24" s="63" t="s">
        <v>536</v>
      </c>
      <c r="C24" s="18" t="s">
        <v>7</v>
      </c>
      <c r="D24" s="115">
        <v>0</v>
      </c>
      <c r="E24" s="115">
        <v>0</v>
      </c>
      <c r="F24" s="115">
        <v>0</v>
      </c>
      <c r="G24" s="115">
        <v>0</v>
      </c>
      <c r="H24" s="115">
        <v>0</v>
      </c>
      <c r="I24" s="115">
        <v>0</v>
      </c>
      <c r="J24" s="115">
        <v>0</v>
      </c>
      <c r="K24" s="115">
        <v>0</v>
      </c>
      <c r="L24" s="115">
        <v>0</v>
      </c>
      <c r="M24" s="115">
        <v>0</v>
      </c>
      <c r="N24" s="115">
        <v>0</v>
      </c>
      <c r="O24" s="115">
        <v>0</v>
      </c>
      <c r="P24" s="115">
        <v>0</v>
      </c>
      <c r="Q24" s="115">
        <v>0</v>
      </c>
      <c r="R24" s="115">
        <v>0</v>
      </c>
      <c r="S24" s="115">
        <v>0</v>
      </c>
      <c r="T24" s="115">
        <v>0</v>
      </c>
      <c r="U24" s="115">
        <v>0</v>
      </c>
      <c r="V24" s="115">
        <v>0</v>
      </c>
      <c r="W24" s="115">
        <v>0</v>
      </c>
      <c r="X24" s="115">
        <v>0</v>
      </c>
      <c r="Y24" s="115">
        <v>0</v>
      </c>
      <c r="Z24" s="115">
        <v>0</v>
      </c>
      <c r="AA24" s="115">
        <v>0</v>
      </c>
      <c r="AB24" s="115">
        <v>0</v>
      </c>
      <c r="AC24" s="115">
        <v>0</v>
      </c>
      <c r="AD24" s="115">
        <v>0</v>
      </c>
      <c r="AE24" s="115">
        <v>0</v>
      </c>
      <c r="AF24" s="115">
        <v>0</v>
      </c>
      <c r="AG24" s="115">
        <v>0</v>
      </c>
      <c r="AH24" s="115">
        <v>0</v>
      </c>
      <c r="AI24" s="115">
        <v>0</v>
      </c>
    </row>
    <row r="25" spans="1:35" x14ac:dyDescent="0.35">
      <c r="A25" s="52" t="str">
        <f t="shared" si="33"/>
        <v>BCEU-urban-residential-heating</v>
      </c>
      <c r="B25" s="63" t="s">
        <v>536</v>
      </c>
      <c r="C25" s="18" t="s">
        <v>8</v>
      </c>
      <c r="D25" s="121">
        <f t="shared" ref="D25:AI25" si="34">urban_perc*D$10</f>
        <v>17789417631344.613</v>
      </c>
      <c r="E25" s="121">
        <f t="shared" si="34"/>
        <v>17789417631344.613</v>
      </c>
      <c r="F25" s="121">
        <f t="shared" si="34"/>
        <v>17789417631344.613</v>
      </c>
      <c r="G25" s="121">
        <f t="shared" si="34"/>
        <v>17789417631344.613</v>
      </c>
      <c r="H25" s="121">
        <f t="shared" si="34"/>
        <v>17789417631344.613</v>
      </c>
      <c r="I25" s="121">
        <f t="shared" si="34"/>
        <v>17789417631344.613</v>
      </c>
      <c r="J25" s="121">
        <f t="shared" si="34"/>
        <v>17789417631344.613</v>
      </c>
      <c r="K25" s="121">
        <f t="shared" si="34"/>
        <v>17789417631344.613</v>
      </c>
      <c r="L25" s="121">
        <f t="shared" si="34"/>
        <v>17789417631344.613</v>
      </c>
      <c r="M25" s="121">
        <f t="shared" si="34"/>
        <v>17789417631344.613</v>
      </c>
      <c r="N25" s="121">
        <f t="shared" si="34"/>
        <v>17789417631344.613</v>
      </c>
      <c r="O25" s="121">
        <f t="shared" si="34"/>
        <v>17789417631344.613</v>
      </c>
      <c r="P25" s="121">
        <f t="shared" si="34"/>
        <v>17789417631344.613</v>
      </c>
      <c r="Q25" s="121">
        <f t="shared" si="34"/>
        <v>17789417631344.613</v>
      </c>
      <c r="R25" s="121">
        <f t="shared" si="34"/>
        <v>17789417631344.613</v>
      </c>
      <c r="S25" s="121">
        <f t="shared" si="34"/>
        <v>17789417631344.613</v>
      </c>
      <c r="T25" s="121">
        <f t="shared" si="34"/>
        <v>17789417631344.613</v>
      </c>
      <c r="U25" s="121">
        <f t="shared" si="34"/>
        <v>17789417631344.613</v>
      </c>
      <c r="V25" s="121">
        <f t="shared" si="34"/>
        <v>17789417631344.613</v>
      </c>
      <c r="W25" s="121">
        <f t="shared" si="34"/>
        <v>17789417631344.613</v>
      </c>
      <c r="X25" s="121">
        <f t="shared" si="34"/>
        <v>17789417631344.613</v>
      </c>
      <c r="Y25" s="121">
        <f t="shared" si="34"/>
        <v>17789417631344.613</v>
      </c>
      <c r="Z25" s="121">
        <f t="shared" si="34"/>
        <v>17789417631344.613</v>
      </c>
      <c r="AA25" s="121">
        <f t="shared" si="34"/>
        <v>17789417631344.613</v>
      </c>
      <c r="AB25" s="121">
        <f t="shared" si="34"/>
        <v>17789417631344.613</v>
      </c>
      <c r="AC25" s="121">
        <f t="shared" si="34"/>
        <v>17789417631344.613</v>
      </c>
      <c r="AD25" s="121">
        <f t="shared" si="34"/>
        <v>17789417631344.613</v>
      </c>
      <c r="AE25" s="121">
        <f t="shared" si="34"/>
        <v>17789417631344.613</v>
      </c>
      <c r="AF25" s="121">
        <f t="shared" si="34"/>
        <v>17789417631344.613</v>
      </c>
      <c r="AG25" s="121">
        <f t="shared" si="34"/>
        <v>17789417631344.613</v>
      </c>
      <c r="AH25" s="121">
        <f t="shared" si="34"/>
        <v>17789417631344.613</v>
      </c>
      <c r="AI25" s="121">
        <f t="shared" si="34"/>
        <v>17789417631344.613</v>
      </c>
    </row>
    <row r="26" spans="1:35" x14ac:dyDescent="0.35">
      <c r="A26" s="52" t="str">
        <f t="shared" si="33"/>
        <v>BCEU-urban-residential-heating</v>
      </c>
      <c r="B26" s="63" t="s">
        <v>536</v>
      </c>
      <c r="C26" s="18" t="s">
        <v>93</v>
      </c>
      <c r="D26" s="115">
        <v>0</v>
      </c>
      <c r="E26" s="115">
        <v>0</v>
      </c>
      <c r="F26" s="115">
        <v>0</v>
      </c>
      <c r="G26" s="115">
        <v>0</v>
      </c>
      <c r="H26" s="115">
        <v>0</v>
      </c>
      <c r="I26" s="115">
        <v>0</v>
      </c>
      <c r="J26" s="115">
        <v>0</v>
      </c>
      <c r="K26" s="115">
        <v>0</v>
      </c>
      <c r="L26" s="115">
        <v>0</v>
      </c>
      <c r="M26" s="115">
        <v>0</v>
      </c>
      <c r="N26" s="115">
        <v>0</v>
      </c>
      <c r="O26" s="115">
        <v>0</v>
      </c>
      <c r="P26" s="115">
        <v>0</v>
      </c>
      <c r="Q26" s="115">
        <v>0</v>
      </c>
      <c r="R26" s="115">
        <v>0</v>
      </c>
      <c r="S26" s="115">
        <v>0</v>
      </c>
      <c r="T26" s="115">
        <v>0</v>
      </c>
      <c r="U26" s="115">
        <v>0</v>
      </c>
      <c r="V26" s="115">
        <v>0</v>
      </c>
      <c r="W26" s="115">
        <v>0</v>
      </c>
      <c r="X26" s="115">
        <v>0</v>
      </c>
      <c r="Y26" s="115">
        <v>0</v>
      </c>
      <c r="Z26" s="115">
        <v>0</v>
      </c>
      <c r="AA26" s="115">
        <v>0</v>
      </c>
      <c r="AB26" s="115">
        <v>0</v>
      </c>
      <c r="AC26" s="115">
        <v>0</v>
      </c>
      <c r="AD26" s="115">
        <v>0</v>
      </c>
      <c r="AE26" s="115">
        <v>0</v>
      </c>
      <c r="AF26" s="115">
        <v>0</v>
      </c>
      <c r="AG26" s="115">
        <v>0</v>
      </c>
      <c r="AH26" s="115">
        <v>0</v>
      </c>
      <c r="AI26" s="115">
        <v>0</v>
      </c>
    </row>
    <row r="27" spans="1:35" x14ac:dyDescent="0.35">
      <c r="A27" s="52" t="str">
        <f t="shared" si="33"/>
        <v>BCEU-urban-residential-heating</v>
      </c>
      <c r="B27" s="63" t="s">
        <v>536</v>
      </c>
      <c r="C27" s="18" t="s">
        <v>94</v>
      </c>
      <c r="D27" s="115">
        <v>0</v>
      </c>
      <c r="E27" s="115">
        <v>0</v>
      </c>
      <c r="F27" s="115">
        <v>0</v>
      </c>
      <c r="G27" s="115">
        <v>0</v>
      </c>
      <c r="H27" s="115">
        <v>0</v>
      </c>
      <c r="I27" s="115">
        <v>0</v>
      </c>
      <c r="J27" s="115">
        <v>0</v>
      </c>
      <c r="K27" s="115">
        <v>0</v>
      </c>
      <c r="L27" s="115">
        <v>0</v>
      </c>
      <c r="M27" s="115">
        <v>0</v>
      </c>
      <c r="N27" s="115">
        <v>0</v>
      </c>
      <c r="O27" s="115">
        <v>0</v>
      </c>
      <c r="P27" s="115">
        <v>0</v>
      </c>
      <c r="Q27" s="115">
        <v>0</v>
      </c>
      <c r="R27" s="115">
        <v>0</v>
      </c>
      <c r="S27" s="115">
        <v>0</v>
      </c>
      <c r="T27" s="115">
        <v>0</v>
      </c>
      <c r="U27" s="115">
        <v>0</v>
      </c>
      <c r="V27" s="115">
        <v>0</v>
      </c>
      <c r="W27" s="115">
        <v>0</v>
      </c>
      <c r="X27" s="115">
        <v>0</v>
      </c>
      <c r="Y27" s="115">
        <v>0</v>
      </c>
      <c r="Z27" s="115">
        <v>0</v>
      </c>
      <c r="AA27" s="115">
        <v>0</v>
      </c>
      <c r="AB27" s="115">
        <v>0</v>
      </c>
      <c r="AC27" s="115">
        <v>0</v>
      </c>
      <c r="AD27" s="115">
        <v>0</v>
      </c>
      <c r="AE27" s="115">
        <v>0</v>
      </c>
      <c r="AF27" s="115">
        <v>0</v>
      </c>
      <c r="AG27" s="115">
        <v>0</v>
      </c>
      <c r="AH27" s="115">
        <v>0</v>
      </c>
      <c r="AI27" s="115">
        <v>0</v>
      </c>
    </row>
    <row r="28" spans="1:35" x14ac:dyDescent="0.35">
      <c r="A28" s="52" t="str">
        <f t="shared" si="33"/>
        <v>BCEU-urban-residential-heating</v>
      </c>
      <c r="B28" s="63" t="s">
        <v>536</v>
      </c>
      <c r="C28" s="18" t="s">
        <v>95</v>
      </c>
      <c r="D28" s="121">
        <f t="shared" ref="D28:AI28" si="35">urban_perc*D$14</f>
        <v>21097034566502.063</v>
      </c>
      <c r="E28" s="121">
        <f t="shared" si="35"/>
        <v>11994059049755.615</v>
      </c>
      <c r="F28" s="121">
        <f t="shared" si="35"/>
        <v>11621795399283.313</v>
      </c>
      <c r="G28" s="121">
        <f t="shared" si="35"/>
        <v>11032220360485.221</v>
      </c>
      <c r="H28" s="121">
        <f t="shared" si="35"/>
        <v>11114386973641.951</v>
      </c>
      <c r="I28" s="121">
        <f t="shared" si="35"/>
        <v>11085605697969.762</v>
      </c>
      <c r="J28" s="121">
        <f t="shared" si="35"/>
        <v>11049359231784.436</v>
      </c>
      <c r="K28" s="121">
        <f t="shared" si="35"/>
        <v>10879964770097.426</v>
      </c>
      <c r="L28" s="121">
        <f t="shared" si="35"/>
        <v>10882089398161.291</v>
      </c>
      <c r="M28" s="121">
        <f t="shared" si="35"/>
        <v>10654044159915.377</v>
      </c>
      <c r="N28" s="121">
        <f t="shared" si="35"/>
        <v>10423319859272.953</v>
      </c>
      <c r="O28" s="121">
        <f t="shared" si="35"/>
        <v>10196874966310.143</v>
      </c>
      <c r="P28" s="121">
        <f t="shared" si="35"/>
        <v>9885681292971.1953</v>
      </c>
      <c r="Q28" s="121">
        <f t="shared" si="35"/>
        <v>9587644913713.5586</v>
      </c>
      <c r="R28" s="121">
        <f t="shared" si="35"/>
        <v>9392739131283.6484</v>
      </c>
      <c r="S28" s="121">
        <f t="shared" si="35"/>
        <v>9207033895318.1875</v>
      </c>
      <c r="T28" s="121">
        <f t="shared" si="35"/>
        <v>9030695551377.0879</v>
      </c>
      <c r="U28" s="121">
        <f t="shared" si="35"/>
        <v>8863434567923.8711</v>
      </c>
      <c r="V28" s="121">
        <f t="shared" si="35"/>
        <v>8705005134219.7461</v>
      </c>
      <c r="W28" s="121">
        <f t="shared" si="35"/>
        <v>8554310805784.4912</v>
      </c>
      <c r="X28" s="121">
        <f t="shared" si="35"/>
        <v>8329322474866.6943</v>
      </c>
      <c r="Y28" s="121">
        <f t="shared" si="35"/>
        <v>8192232615725.8477</v>
      </c>
      <c r="Z28" s="121">
        <f t="shared" si="35"/>
        <v>8059199295259.0947</v>
      </c>
      <c r="AA28" s="121">
        <f t="shared" si="35"/>
        <v>7929441462671.6074</v>
      </c>
      <c r="AB28" s="121">
        <f t="shared" si="35"/>
        <v>7801653143651.9609</v>
      </c>
      <c r="AC28" s="121">
        <f t="shared" si="35"/>
        <v>7675647548723.3193</v>
      </c>
      <c r="AD28" s="121">
        <f t="shared" si="35"/>
        <v>7624396232965.1094</v>
      </c>
      <c r="AE28" s="121">
        <f t="shared" si="35"/>
        <v>7427242971245.5547</v>
      </c>
      <c r="AF28" s="121">
        <f t="shared" si="35"/>
        <v>7321025075400.5156</v>
      </c>
      <c r="AG28" s="121">
        <f t="shared" si="35"/>
        <v>7202102524291.4814</v>
      </c>
      <c r="AH28" s="121">
        <f t="shared" si="35"/>
        <v>7082789897877.4814</v>
      </c>
      <c r="AI28" s="121">
        <f t="shared" si="35"/>
        <v>6962394425029.2744</v>
      </c>
    </row>
    <row r="29" spans="1:35" x14ac:dyDescent="0.35">
      <c r="A29" s="52" t="str">
        <f t="shared" si="33"/>
        <v>BCEU-urban-residential-heating</v>
      </c>
      <c r="B29" s="63" t="s">
        <v>536</v>
      </c>
      <c r="C29" s="18" t="s">
        <v>96</v>
      </c>
      <c r="D29" s="115">
        <v>0</v>
      </c>
      <c r="E29" s="115">
        <v>0</v>
      </c>
      <c r="F29" s="115">
        <v>0</v>
      </c>
      <c r="G29" s="115">
        <v>0</v>
      </c>
      <c r="H29" s="115">
        <v>0</v>
      </c>
      <c r="I29" s="115">
        <v>0</v>
      </c>
      <c r="J29" s="115">
        <v>0</v>
      </c>
      <c r="K29" s="115">
        <v>0</v>
      </c>
      <c r="L29" s="115">
        <v>0</v>
      </c>
      <c r="M29" s="115">
        <v>0</v>
      </c>
      <c r="N29" s="115">
        <v>0</v>
      </c>
      <c r="O29" s="115">
        <v>0</v>
      </c>
      <c r="P29" s="115">
        <v>0</v>
      </c>
      <c r="Q29" s="115">
        <v>0</v>
      </c>
      <c r="R29" s="115">
        <v>0</v>
      </c>
      <c r="S29" s="115">
        <v>0</v>
      </c>
      <c r="T29" s="115">
        <v>0</v>
      </c>
      <c r="U29" s="115">
        <v>0</v>
      </c>
      <c r="V29" s="115">
        <v>0</v>
      </c>
      <c r="W29" s="115">
        <v>0</v>
      </c>
      <c r="X29" s="115">
        <v>0</v>
      </c>
      <c r="Y29" s="115">
        <v>0</v>
      </c>
      <c r="Z29" s="115">
        <v>0</v>
      </c>
      <c r="AA29" s="115">
        <v>0</v>
      </c>
      <c r="AB29" s="115">
        <v>0</v>
      </c>
      <c r="AC29" s="115">
        <v>0</v>
      </c>
      <c r="AD29" s="115">
        <v>0</v>
      </c>
      <c r="AE29" s="115">
        <v>0</v>
      </c>
      <c r="AF29" s="115">
        <v>0</v>
      </c>
      <c r="AG29" s="115">
        <v>0</v>
      </c>
      <c r="AH29" s="115">
        <v>0</v>
      </c>
      <c r="AI29" s="115">
        <v>0</v>
      </c>
    </row>
    <row r="30" spans="1:35" x14ac:dyDescent="0.35">
      <c r="A30" s="51"/>
      <c r="B30" s="63" t="s">
        <v>536</v>
      </c>
      <c r="C30" s="51"/>
      <c r="D30" s="51"/>
      <c r="E30" s="51"/>
      <c r="F30" s="51"/>
      <c r="G30" s="51"/>
      <c r="H30"/>
      <c r="I30"/>
      <c r="J30"/>
      <c r="K30"/>
      <c r="L30"/>
      <c r="M30"/>
      <c r="N30"/>
      <c r="O30"/>
      <c r="P30"/>
      <c r="Q30"/>
      <c r="R30"/>
      <c r="S30"/>
      <c r="T30"/>
      <c r="U30"/>
      <c r="V30"/>
      <c r="W30"/>
      <c r="X30"/>
      <c r="Y30"/>
      <c r="Z30"/>
      <c r="AA30"/>
      <c r="AB30"/>
      <c r="AC30"/>
      <c r="AD30"/>
      <c r="AE30"/>
      <c r="AF30"/>
      <c r="AG30"/>
      <c r="AH30" s="51"/>
      <c r="AI30" s="51"/>
    </row>
    <row r="31" spans="1:35" x14ac:dyDescent="0.35">
      <c r="A31" s="18" t="s">
        <v>476</v>
      </c>
      <c r="B31" s="63" t="s">
        <v>536</v>
      </c>
      <c r="C31" s="51"/>
      <c r="D31" s="51"/>
      <c r="E31" s="51"/>
      <c r="F31" s="51"/>
      <c r="G31" s="51"/>
      <c r="H31"/>
      <c r="I31"/>
      <c r="J31"/>
      <c r="K31"/>
      <c r="L31"/>
      <c r="M31"/>
      <c r="N31"/>
      <c r="O31"/>
      <c r="P31"/>
      <c r="Q31"/>
      <c r="R31"/>
      <c r="S31"/>
      <c r="T31"/>
      <c r="U31"/>
      <c r="V31"/>
      <c r="W31"/>
      <c r="X31"/>
      <c r="Y31"/>
      <c r="Z31"/>
      <c r="AA31"/>
      <c r="AB31"/>
      <c r="AC31"/>
      <c r="AD31"/>
      <c r="AE31"/>
      <c r="AF31"/>
      <c r="AG31"/>
      <c r="AH31" s="51"/>
      <c r="AI31" s="51"/>
    </row>
    <row r="32" spans="1:35" x14ac:dyDescent="0.35">
      <c r="A32" s="52" t="str">
        <f>A31</f>
        <v>BCEU-urban-residential-cooling</v>
      </c>
      <c r="B32" s="63" t="s">
        <v>536</v>
      </c>
      <c r="C32" s="18" t="s">
        <v>1</v>
      </c>
      <c r="D32" s="18">
        <v>2019</v>
      </c>
      <c r="E32" s="18">
        <v>2020</v>
      </c>
      <c r="F32" s="18">
        <v>2021</v>
      </c>
      <c r="G32" s="18">
        <v>2022</v>
      </c>
      <c r="H32" s="18">
        <v>2023</v>
      </c>
      <c r="I32" s="18">
        <v>2024</v>
      </c>
      <c r="J32" s="18">
        <v>2025</v>
      </c>
      <c r="K32" s="18">
        <v>2026</v>
      </c>
      <c r="L32" s="18">
        <v>2027</v>
      </c>
      <c r="M32" s="18">
        <v>2028</v>
      </c>
      <c r="N32" s="18">
        <v>2029</v>
      </c>
      <c r="O32" s="18">
        <v>2030</v>
      </c>
      <c r="P32" s="18">
        <v>2031</v>
      </c>
      <c r="Q32" s="18">
        <v>2032</v>
      </c>
      <c r="R32" s="18">
        <v>2033</v>
      </c>
      <c r="S32" s="18">
        <v>2034</v>
      </c>
      <c r="T32" s="18">
        <v>2035</v>
      </c>
      <c r="U32" s="18">
        <v>2036</v>
      </c>
      <c r="V32" s="18">
        <v>2037</v>
      </c>
      <c r="W32" s="18">
        <v>2038</v>
      </c>
      <c r="X32" s="18">
        <v>2039</v>
      </c>
      <c r="Y32" s="18">
        <v>2040</v>
      </c>
      <c r="Z32" s="18">
        <v>2041</v>
      </c>
      <c r="AA32" s="18">
        <v>2042</v>
      </c>
      <c r="AB32" s="18">
        <v>2043</v>
      </c>
      <c r="AC32" s="18">
        <v>2044</v>
      </c>
      <c r="AD32" s="18">
        <v>2045</v>
      </c>
      <c r="AE32" s="18">
        <v>2046</v>
      </c>
      <c r="AF32" s="18">
        <v>2047</v>
      </c>
      <c r="AG32" s="18">
        <v>2048</v>
      </c>
      <c r="AH32" s="18">
        <v>2049</v>
      </c>
      <c r="AI32" s="18">
        <v>2050</v>
      </c>
    </row>
    <row r="33" spans="1:35" x14ac:dyDescent="0.35">
      <c r="A33" s="52" t="str">
        <f t="shared" ref="A33:A42" si="36">A32</f>
        <v>BCEU-urban-residential-cooling</v>
      </c>
      <c r="B33" s="63" t="s">
        <v>536</v>
      </c>
      <c r="C33" s="18" t="s">
        <v>2</v>
      </c>
      <c r="D33" s="114">
        <f>SUMIFS('RMI - percents'!K:K,'RMI - percents'!$H:$H,$A33,'RMI - percents'!$J:$J,$C33)*D$4</f>
        <v>20026005122659.164</v>
      </c>
      <c r="E33" s="114">
        <f>SUMIFS('RMI - percents'!L:L,'RMI - percents'!$H:$H,$A33,'RMI - percents'!$J:$J,$C33)*E$4</f>
        <v>21731425592437.211</v>
      </c>
      <c r="F33" s="114">
        <f>SUMIFS('RMI - percents'!M:M,'RMI - percents'!$H:$H,$A33,'RMI - percents'!$J:$J,$C33)*F$4</f>
        <v>20362804580443.348</v>
      </c>
      <c r="G33" s="114">
        <f>SUMIFS('RMI - percents'!N:N,'RMI - percents'!$H:$H,$A33,'RMI - percents'!$J:$J,$C33)*G$4</f>
        <v>19546586425599.07</v>
      </c>
      <c r="H33" s="114">
        <f>SUMIFS('RMI - percents'!O:O,'RMI - percents'!$H:$H,$A33,'RMI - percents'!$J:$J,$C33)*H$4</f>
        <v>19176775740893.059</v>
      </c>
      <c r="I33" s="114">
        <f>SUMIFS('RMI - percents'!P:P,'RMI - percents'!$H:$H,$A33,'RMI - percents'!$J:$J,$C33)*I$4</f>
        <v>18893631476033.699</v>
      </c>
      <c r="J33" s="114">
        <f>SUMIFS('RMI - percents'!Q:Q,'RMI - percents'!$H:$H,$A33,'RMI - percents'!$J:$J,$C33)*J$4</f>
        <v>18616176761373.461</v>
      </c>
      <c r="K33" s="114">
        <f>SUMIFS('RMI - percents'!R:R,'RMI - percents'!$H:$H,$A33,'RMI - percents'!$J:$J,$C33)*K$4</f>
        <v>18490105945044.262</v>
      </c>
      <c r="L33" s="114">
        <f>SUMIFS('RMI - percents'!S:S,'RMI - percents'!$H:$H,$A33,'RMI - percents'!$J:$J,$C33)*L$4</f>
        <v>18462518821071.539</v>
      </c>
      <c r="M33" s="114">
        <f>SUMIFS('RMI - percents'!T:T,'RMI - percents'!$H:$H,$A33,'RMI - percents'!$J:$J,$C33)*M$4</f>
        <v>18446150108918.176</v>
      </c>
      <c r="N33" s="114">
        <f>SUMIFS('RMI - percents'!U:U,'RMI - percents'!$H:$H,$A33,'RMI - percents'!$J:$J,$C33)*N$4</f>
        <v>18474551594845.84</v>
      </c>
      <c r="O33" s="114">
        <f>SUMIFS('RMI - percents'!V:V,'RMI - percents'!$H:$H,$A33,'RMI - percents'!$J:$J,$C33)*O$4</f>
        <v>18517420375006.129</v>
      </c>
      <c r="P33" s="114">
        <f>SUMIFS('RMI - percents'!W:W,'RMI - percents'!$H:$H,$A33,'RMI - percents'!$J:$J,$C33)*P$4</f>
        <v>18625614376897.984</v>
      </c>
      <c r="Q33" s="114">
        <f>SUMIFS('RMI - percents'!X:X,'RMI - percents'!$H:$H,$A33,'RMI - percents'!$J:$J,$C33)*Q$4</f>
        <v>18746151284573.953</v>
      </c>
      <c r="R33" s="114">
        <f>SUMIFS('RMI - percents'!Y:Y,'RMI - percents'!$H:$H,$A33,'RMI - percents'!$J:$J,$C33)*R$4</f>
        <v>18858621896008.043</v>
      </c>
      <c r="S33" s="114">
        <f>SUMIFS('RMI - percents'!Z:Z,'RMI - percents'!$H:$H,$A33,'RMI - percents'!$J:$J,$C33)*S$4</f>
        <v>18927143433120.609</v>
      </c>
      <c r="T33" s="114">
        <f>SUMIFS('RMI - percents'!AA:AA,'RMI - percents'!$H:$H,$A33,'RMI - percents'!$J:$J,$C33)*T$4</f>
        <v>19020816394031.449</v>
      </c>
      <c r="U33" s="114">
        <f>SUMIFS('RMI - percents'!AB:AB,'RMI - percents'!$H:$H,$A33,'RMI - percents'!$J:$J,$C33)*U$4</f>
        <v>19170538644975.438</v>
      </c>
      <c r="V33" s="114">
        <f>SUMIFS('RMI - percents'!AC:AC,'RMI - percents'!$H:$H,$A33,'RMI - percents'!$J:$J,$C33)*V$4</f>
        <v>19266878755877.527</v>
      </c>
      <c r="W33" s="114">
        <f>SUMIFS('RMI - percents'!AD:AD,'RMI - percents'!$H:$H,$A33,'RMI - percents'!$J:$J,$C33)*W$4</f>
        <v>19395460559607.68</v>
      </c>
      <c r="X33" s="114">
        <f>SUMIFS('RMI - percents'!AE:AE,'RMI - percents'!$H:$H,$A33,'RMI - percents'!$J:$J,$C33)*X$4</f>
        <v>19540763533800.625</v>
      </c>
      <c r="Y33" s="114">
        <f>SUMIFS('RMI - percents'!AF:AF,'RMI - percents'!$H:$H,$A33,'RMI - percents'!$J:$J,$C33)*Y$4</f>
        <v>19675507814589.348</v>
      </c>
      <c r="Z33" s="114">
        <f>SUMIFS('RMI - percents'!AG:AG,'RMI - percents'!$H:$H,$A33,'RMI - percents'!$J:$J,$C33)*Z$4</f>
        <v>19987268525406.203</v>
      </c>
      <c r="AA33" s="114">
        <f>SUMIFS('RMI - percents'!AH:AH,'RMI - percents'!$H:$H,$A33,'RMI - percents'!$J:$J,$C33)*AA$4</f>
        <v>20312522645888.184</v>
      </c>
      <c r="AB33" s="114">
        <f>SUMIFS('RMI - percents'!AI:AI,'RMI - percents'!$H:$H,$A33,'RMI - percents'!$J:$J,$C33)*AB$4</f>
        <v>20611164606827.633</v>
      </c>
      <c r="AC33" s="114">
        <f>SUMIFS('RMI - percents'!AJ:AJ,'RMI - percents'!$H:$H,$A33,'RMI - percents'!$J:$J,$C33)*AC$4</f>
        <v>20948762038733.555</v>
      </c>
      <c r="AD33" s="114">
        <f>SUMIFS('RMI - percents'!AK:AK,'RMI - percents'!$H:$H,$A33,'RMI - percents'!$J:$J,$C33)*AD$4</f>
        <v>21291374555978.336</v>
      </c>
      <c r="AE33" s="114">
        <f>SUMIFS('RMI - percents'!AL:AL,'RMI - percents'!$H:$H,$A33,'RMI - percents'!$J:$J,$C33)*AE$4</f>
        <v>21610752649422.355</v>
      </c>
      <c r="AF33" s="114">
        <f>SUMIFS('RMI - percents'!AM:AM,'RMI - percents'!$H:$H,$A33,'RMI - percents'!$J:$J,$C33)*AF$4</f>
        <v>21975223699315.641</v>
      </c>
      <c r="AG33" s="114">
        <f>SUMIFS('RMI - percents'!AN:AN,'RMI - percents'!$H:$H,$A33,'RMI - percents'!$J:$J,$C33)*AG$4</f>
        <v>22046190466645.902</v>
      </c>
      <c r="AH33" s="114">
        <f>SUMIFS('RMI - percents'!AO:AO,'RMI - percents'!$H:$H,$A33,'RMI - percents'!$J:$J,$C33)*AH$4</f>
        <v>22113610911879.965</v>
      </c>
      <c r="AI33" s="114">
        <f>SUMIFS('RMI - percents'!AP:AP,'RMI - percents'!$H:$H,$A33,'RMI - percents'!$J:$J,$C33)*AI$4</f>
        <v>22183246042582.043</v>
      </c>
    </row>
    <row r="34" spans="1:35" x14ac:dyDescent="0.35">
      <c r="A34" s="52" t="str">
        <f t="shared" si="36"/>
        <v>BCEU-urban-residential-cooling</v>
      </c>
      <c r="B34" s="63" t="s">
        <v>536</v>
      </c>
      <c r="C34" s="18" t="s">
        <v>3</v>
      </c>
      <c r="D34" s="116">
        <v>0</v>
      </c>
      <c r="E34" s="116">
        <v>0</v>
      </c>
      <c r="F34" s="116">
        <v>0</v>
      </c>
      <c r="G34" s="116">
        <v>0</v>
      </c>
      <c r="H34" s="116">
        <v>0</v>
      </c>
      <c r="I34" s="116">
        <v>0</v>
      </c>
      <c r="J34" s="116">
        <v>0</v>
      </c>
      <c r="K34" s="116">
        <v>0</v>
      </c>
      <c r="L34" s="116">
        <v>0</v>
      </c>
      <c r="M34" s="116">
        <v>0</v>
      </c>
      <c r="N34" s="116">
        <v>0</v>
      </c>
      <c r="O34" s="116">
        <v>0</v>
      </c>
      <c r="P34" s="116">
        <v>0</v>
      </c>
      <c r="Q34" s="116">
        <v>0</v>
      </c>
      <c r="R34" s="116">
        <v>0</v>
      </c>
      <c r="S34" s="116">
        <v>0</v>
      </c>
      <c r="T34" s="116">
        <v>0</v>
      </c>
      <c r="U34" s="116">
        <v>0</v>
      </c>
      <c r="V34" s="116">
        <v>0</v>
      </c>
      <c r="W34" s="116">
        <v>0</v>
      </c>
      <c r="X34" s="116">
        <v>0</v>
      </c>
      <c r="Y34" s="116">
        <v>0</v>
      </c>
      <c r="Z34" s="116">
        <v>0</v>
      </c>
      <c r="AA34" s="116">
        <v>0</v>
      </c>
      <c r="AB34" s="116">
        <v>0</v>
      </c>
      <c r="AC34" s="116">
        <v>0</v>
      </c>
      <c r="AD34" s="116">
        <v>0</v>
      </c>
      <c r="AE34" s="116">
        <v>0</v>
      </c>
      <c r="AF34" s="116">
        <v>0</v>
      </c>
      <c r="AG34" s="116">
        <v>0</v>
      </c>
      <c r="AH34" s="116">
        <v>0</v>
      </c>
      <c r="AI34" s="116">
        <v>0</v>
      </c>
    </row>
    <row r="35" spans="1:35" x14ac:dyDescent="0.35">
      <c r="A35" s="52" t="str">
        <f t="shared" si="36"/>
        <v>BCEU-urban-residential-cooling</v>
      </c>
      <c r="B35" s="63" t="s">
        <v>536</v>
      </c>
      <c r="C35" s="18" t="s">
        <v>4</v>
      </c>
      <c r="D35" s="114">
        <f>SUMIFS('RMI - percents'!K:K,'RMI - percents'!$H:$H,$A35,'RMI - percents'!$J:$J,$C35)*D$6</f>
        <v>206780609345.12704</v>
      </c>
      <c r="E35" s="114">
        <f>SUMIFS('RMI - percents'!L:L,'RMI - percents'!$H:$H,$A35,'RMI - percents'!$J:$J,$C35)*E$6</f>
        <v>200839696537.80878</v>
      </c>
      <c r="F35" s="114">
        <f>SUMIFS('RMI - percents'!M:M,'RMI - percents'!$H:$H,$A35,'RMI - percents'!$J:$J,$C35)*F$6</f>
        <v>202218271760.41083</v>
      </c>
      <c r="G35" s="114">
        <f>SUMIFS('RMI - percents'!N:N,'RMI - percents'!$H:$H,$A35,'RMI - percents'!$J:$J,$C35)*G$6</f>
        <v>197775158819.58984</v>
      </c>
      <c r="H35" s="114">
        <f>SUMIFS('RMI - percents'!O:O,'RMI - percents'!$H:$H,$A35,'RMI - percents'!$J:$J,$C35)*H$6</f>
        <v>193939691804.37717</v>
      </c>
      <c r="I35" s="114">
        <f>SUMIFS('RMI - percents'!P:P,'RMI - percents'!$H:$H,$A35,'RMI - percents'!$J:$J,$C35)*I$6</f>
        <v>190461089634.01575</v>
      </c>
      <c r="J35" s="114">
        <f>SUMIFS('RMI - percents'!Q:Q,'RMI - percents'!$H:$H,$A35,'RMI - percents'!$J:$J,$C35)*J$6</f>
        <v>187012122195.81607</v>
      </c>
      <c r="K35" s="114">
        <f>SUMIFS('RMI - percents'!R:R,'RMI - percents'!$H:$H,$A35,'RMI - percents'!$J:$J,$C35)*K$6</f>
        <v>184107155304.23557</v>
      </c>
      <c r="L35" s="114">
        <f>SUMIFS('RMI - percents'!S:S,'RMI - percents'!$H:$H,$A35,'RMI - percents'!$J:$J,$C35)*L$6</f>
        <v>181265122077.80573</v>
      </c>
      <c r="M35" s="114">
        <f>SUMIFS('RMI - percents'!T:T,'RMI - percents'!$H:$H,$A35,'RMI - percents'!$J:$J,$C35)*M$6</f>
        <v>178650708346.11676</v>
      </c>
      <c r="N35" s="114">
        <f>SUMIFS('RMI - percents'!U:U,'RMI - percents'!$H:$H,$A35,'RMI - percents'!$J:$J,$C35)*N$6</f>
        <v>176525728080.80075</v>
      </c>
      <c r="O35" s="114">
        <f>SUMIFS('RMI - percents'!V:V,'RMI - percents'!$H:$H,$A35,'RMI - percents'!$J:$J,$C35)*O$6</f>
        <v>174383678577.66846</v>
      </c>
      <c r="P35" s="114">
        <f>SUMIFS('RMI - percents'!W:W,'RMI - percents'!$H:$H,$A35,'RMI - percents'!$J:$J,$C35)*P$6</f>
        <v>172857381048.61154</v>
      </c>
      <c r="Q35" s="114">
        <f>SUMIFS('RMI - percents'!X:X,'RMI - percents'!$H:$H,$A35,'RMI - percents'!$J:$J,$C35)*Q$6</f>
        <v>171298212548.03589</v>
      </c>
      <c r="R35" s="114">
        <f>SUMIFS('RMI - percents'!Y:Y,'RMI - percents'!$H:$H,$A35,'RMI - percents'!$J:$J,$C35)*R$6</f>
        <v>169871531209.32169</v>
      </c>
      <c r="S35" s="114">
        <f>SUMIFS('RMI - percents'!Z:Z,'RMI - percents'!$H:$H,$A35,'RMI - percents'!$J:$J,$C35)*S$6</f>
        <v>168157146839.22418</v>
      </c>
      <c r="T35" s="114">
        <f>SUMIFS('RMI - percents'!AA:AA,'RMI - percents'!$H:$H,$A35,'RMI - percents'!$J:$J,$C35)*T$6</f>
        <v>166819621103.39526</v>
      </c>
      <c r="U35" s="114">
        <f>SUMIFS('RMI - percents'!AB:AB,'RMI - percents'!$H:$H,$A35,'RMI - percents'!$J:$J,$C35)*U$6</f>
        <v>166133231488.23605</v>
      </c>
      <c r="V35" s="114">
        <f>SUMIFS('RMI - percents'!AC:AC,'RMI - percents'!$H:$H,$A35,'RMI - percents'!$J:$J,$C35)*V$6</f>
        <v>164793385713.95804</v>
      </c>
      <c r="W35" s="114">
        <f>SUMIFS('RMI - percents'!AD:AD,'RMI - percents'!$H:$H,$A35,'RMI - percents'!$J:$J,$C35)*W$6</f>
        <v>163848818175.74667</v>
      </c>
      <c r="X35" s="114">
        <f>SUMIFS('RMI - percents'!AE:AE,'RMI - percents'!$H:$H,$A35,'RMI - percents'!$J:$J,$C35)*X$6</f>
        <v>163043588408.39172</v>
      </c>
      <c r="Y35" s="114">
        <f>SUMIFS('RMI - percents'!AF:AF,'RMI - percents'!$H:$H,$A35,'RMI - percents'!$J:$J,$C35)*Y$6</f>
        <v>162079471697.16583</v>
      </c>
      <c r="Z35" s="114">
        <f>SUMIFS('RMI - percents'!AG:AG,'RMI - percents'!$H:$H,$A35,'RMI - percents'!$J:$J,$C35)*Z$6</f>
        <v>163153407024.19681</v>
      </c>
      <c r="AA35" s="114">
        <f>SUMIFS('RMI - percents'!AH:AH,'RMI - percents'!$H:$H,$A35,'RMI - percents'!$J:$J,$C35)*AA$6</f>
        <v>165099410736.94699</v>
      </c>
      <c r="AB35" s="114">
        <f>SUMIFS('RMI - percents'!AI:AI,'RMI - percents'!$H:$H,$A35,'RMI - percents'!$J:$J,$C35)*AB$6</f>
        <v>166940031752.25925</v>
      </c>
      <c r="AC35" s="114">
        <f>SUMIFS('RMI - percents'!AJ:AJ,'RMI - percents'!$H:$H,$A35,'RMI - percents'!$J:$J,$C35)*AC$6</f>
        <v>169331507691.12494</v>
      </c>
      <c r="AD35" s="114">
        <f>SUMIFS('RMI - percents'!AK:AK,'RMI - percents'!$H:$H,$A35,'RMI - percents'!$J:$J,$C35)*AD$6</f>
        <v>171923627472.4729</v>
      </c>
      <c r="AE35" s="114">
        <f>SUMIFS('RMI - percents'!AL:AL,'RMI - percents'!$H:$H,$A35,'RMI - percents'!$J:$J,$C35)*AE$6</f>
        <v>174377496879.85596</v>
      </c>
      <c r="AF35" s="114">
        <f>SUMIFS('RMI - percents'!AM:AM,'RMI - percents'!$H:$H,$A35,'RMI - percents'!$J:$J,$C35)*AF$6</f>
        <v>177196024089.44513</v>
      </c>
      <c r="AG35" s="114">
        <f>SUMIFS('RMI - percents'!AN:AN,'RMI - percents'!$H:$H,$A35,'RMI - percents'!$J:$J,$C35)*AG$6</f>
        <v>179725758858.20889</v>
      </c>
      <c r="AH35" s="114">
        <f>SUMIFS('RMI - percents'!AO:AO,'RMI - percents'!$H:$H,$A35,'RMI - percents'!$J:$J,$C35)*AH$6</f>
        <v>182538550261.16031</v>
      </c>
      <c r="AI35" s="114">
        <f>SUMIFS('RMI - percents'!AP:AP,'RMI - percents'!$H:$H,$A35,'RMI - percents'!$J:$J,$C35)*AI$6</f>
        <v>185367014427.77319</v>
      </c>
    </row>
    <row r="36" spans="1:35" x14ac:dyDescent="0.35">
      <c r="A36" s="52" t="str">
        <f t="shared" si="36"/>
        <v>BCEU-urban-residential-cooling</v>
      </c>
      <c r="B36" s="63" t="s">
        <v>536</v>
      </c>
      <c r="C36" s="18" t="s">
        <v>5</v>
      </c>
      <c r="D36" s="116">
        <f>SUMIFS('RMI - percents'!K:K,'RMI - percents'!$H:$H,$A36,'RMI - percents'!$J:$J,$C36)*D$8</f>
        <v>0</v>
      </c>
      <c r="E36" s="116">
        <f>SUMIFS('RMI - percents'!L:L,'RMI - percents'!$H:$H,$A36,'RMI - percents'!$J:$J,$C36)*E$8</f>
        <v>0</v>
      </c>
      <c r="F36" s="116">
        <f>SUMIFS('RMI - percents'!M:M,'RMI - percents'!$H:$H,$A36,'RMI - percents'!$J:$J,$C36)*F$8</f>
        <v>0</v>
      </c>
      <c r="G36" s="116">
        <f>SUMIFS('RMI - percents'!N:N,'RMI - percents'!$H:$H,$A36,'RMI - percents'!$J:$J,$C36)*G$8</f>
        <v>0</v>
      </c>
      <c r="H36" s="116">
        <f>SUMIFS('RMI - percents'!O:O,'RMI - percents'!$H:$H,$A36,'RMI - percents'!$J:$J,$C36)*H$8</f>
        <v>0</v>
      </c>
      <c r="I36" s="116">
        <f>SUMIFS('RMI - percents'!P:P,'RMI - percents'!$H:$H,$A36,'RMI - percents'!$J:$J,$C36)*I$8</f>
        <v>0</v>
      </c>
      <c r="J36" s="116">
        <f>SUMIFS('RMI - percents'!Q:Q,'RMI - percents'!$H:$H,$A36,'RMI - percents'!$J:$J,$C36)*J$8</f>
        <v>0</v>
      </c>
      <c r="K36" s="116">
        <f>SUMIFS('RMI - percents'!R:R,'RMI - percents'!$H:$H,$A36,'RMI - percents'!$J:$J,$C36)*K$8</f>
        <v>0</v>
      </c>
      <c r="L36" s="116">
        <f>SUMIFS('RMI - percents'!S:S,'RMI - percents'!$H:$H,$A36,'RMI - percents'!$J:$J,$C36)*L$8</f>
        <v>0</v>
      </c>
      <c r="M36" s="116">
        <f>SUMIFS('RMI - percents'!T:T,'RMI - percents'!$H:$H,$A36,'RMI - percents'!$J:$J,$C36)*M$8</f>
        <v>0</v>
      </c>
      <c r="N36" s="116">
        <f>SUMIFS('RMI - percents'!U:U,'RMI - percents'!$H:$H,$A36,'RMI - percents'!$J:$J,$C36)*N$8</f>
        <v>0</v>
      </c>
      <c r="O36" s="116">
        <f>SUMIFS('RMI - percents'!V:V,'RMI - percents'!$H:$H,$A36,'RMI - percents'!$J:$J,$C36)*O$8</f>
        <v>0</v>
      </c>
      <c r="P36" s="116">
        <f>SUMIFS('RMI - percents'!W:W,'RMI - percents'!$H:$H,$A36,'RMI - percents'!$J:$J,$C36)*P$8</f>
        <v>0</v>
      </c>
      <c r="Q36" s="116">
        <f>SUMIFS('RMI - percents'!X:X,'RMI - percents'!$H:$H,$A36,'RMI - percents'!$J:$J,$C36)*Q$8</f>
        <v>0</v>
      </c>
      <c r="R36" s="116">
        <f>SUMIFS('RMI - percents'!Y:Y,'RMI - percents'!$H:$H,$A36,'RMI - percents'!$J:$J,$C36)*R$8</f>
        <v>0</v>
      </c>
      <c r="S36" s="116">
        <f>SUMIFS('RMI - percents'!Z:Z,'RMI - percents'!$H:$H,$A36,'RMI - percents'!$J:$J,$C36)*S$8</f>
        <v>0</v>
      </c>
      <c r="T36" s="116">
        <f>SUMIFS('RMI - percents'!AA:AA,'RMI - percents'!$H:$H,$A36,'RMI - percents'!$J:$J,$C36)*T$8</f>
        <v>0</v>
      </c>
      <c r="U36" s="116">
        <f>SUMIFS('RMI - percents'!AB:AB,'RMI - percents'!$H:$H,$A36,'RMI - percents'!$J:$J,$C36)*U$8</f>
        <v>0</v>
      </c>
      <c r="V36" s="116">
        <f>SUMIFS('RMI - percents'!AC:AC,'RMI - percents'!$H:$H,$A36,'RMI - percents'!$J:$J,$C36)*V$8</f>
        <v>0</v>
      </c>
      <c r="W36" s="116">
        <f>SUMIFS('RMI - percents'!AD:AD,'RMI - percents'!$H:$H,$A36,'RMI - percents'!$J:$J,$C36)*W$8</f>
        <v>0</v>
      </c>
      <c r="X36" s="116">
        <f>SUMIFS('RMI - percents'!AE:AE,'RMI - percents'!$H:$H,$A36,'RMI - percents'!$J:$J,$C36)*X$8</f>
        <v>0</v>
      </c>
      <c r="Y36" s="116">
        <f>SUMIFS('RMI - percents'!AF:AF,'RMI - percents'!$H:$H,$A36,'RMI - percents'!$J:$J,$C36)*Y$8</f>
        <v>0</v>
      </c>
      <c r="Z36" s="116">
        <f>SUMIFS('RMI - percents'!AG:AG,'RMI - percents'!$H:$H,$A36,'RMI - percents'!$J:$J,$C36)*Z$8</f>
        <v>0</v>
      </c>
      <c r="AA36" s="116">
        <f>SUMIFS('RMI - percents'!AH:AH,'RMI - percents'!$H:$H,$A36,'RMI - percents'!$J:$J,$C36)*AA$8</f>
        <v>0</v>
      </c>
      <c r="AB36" s="116">
        <f>SUMIFS('RMI - percents'!AI:AI,'RMI - percents'!$H:$H,$A36,'RMI - percents'!$J:$J,$C36)*AB$8</f>
        <v>0</v>
      </c>
      <c r="AC36" s="116">
        <f>SUMIFS('RMI - percents'!AJ:AJ,'RMI - percents'!$H:$H,$A36,'RMI - percents'!$J:$J,$C36)*AC$8</f>
        <v>0</v>
      </c>
      <c r="AD36" s="116">
        <f>SUMIFS('RMI - percents'!AK:AK,'RMI - percents'!$H:$H,$A36,'RMI - percents'!$J:$J,$C36)*AD$8</f>
        <v>0</v>
      </c>
      <c r="AE36" s="116">
        <f>SUMIFS('RMI - percents'!AL:AL,'RMI - percents'!$H:$H,$A36,'RMI - percents'!$J:$J,$C36)*AE$8</f>
        <v>0</v>
      </c>
      <c r="AF36" s="116">
        <f>SUMIFS('RMI - percents'!AM:AM,'RMI - percents'!$H:$H,$A36,'RMI - percents'!$J:$J,$C36)*AF$8</f>
        <v>0</v>
      </c>
      <c r="AG36" s="116">
        <f>SUMIFS('RMI - percents'!AN:AN,'RMI - percents'!$H:$H,$A36,'RMI - percents'!$J:$J,$C36)*AG$8</f>
        <v>0</v>
      </c>
      <c r="AH36" s="116">
        <f>SUMIFS('RMI - percents'!AO:AO,'RMI - percents'!$H:$H,$A36,'RMI - percents'!$J:$J,$C36)*AH$8</f>
        <v>0</v>
      </c>
      <c r="AI36" s="116">
        <f>SUMIFS('RMI - percents'!AP:AP,'RMI - percents'!$H:$H,$A36,'RMI - percents'!$J:$J,$C36)*AI$8</f>
        <v>0</v>
      </c>
    </row>
    <row r="37" spans="1:35" x14ac:dyDescent="0.35">
      <c r="A37" s="52" t="str">
        <f t="shared" si="36"/>
        <v>BCEU-urban-residential-cooling</v>
      </c>
      <c r="B37" s="63" t="s">
        <v>536</v>
      </c>
      <c r="C37" s="18" t="s">
        <v>7</v>
      </c>
      <c r="D37" s="116">
        <v>0</v>
      </c>
      <c r="E37" s="116">
        <v>0</v>
      </c>
      <c r="F37" s="116">
        <v>0</v>
      </c>
      <c r="G37" s="116">
        <v>0</v>
      </c>
      <c r="H37" s="116">
        <v>0</v>
      </c>
      <c r="I37" s="116">
        <v>0</v>
      </c>
      <c r="J37" s="116">
        <v>0</v>
      </c>
      <c r="K37" s="116">
        <v>0</v>
      </c>
      <c r="L37" s="116">
        <v>0</v>
      </c>
      <c r="M37" s="116">
        <v>0</v>
      </c>
      <c r="N37" s="116">
        <v>0</v>
      </c>
      <c r="O37" s="116">
        <v>0</v>
      </c>
      <c r="P37" s="116">
        <v>0</v>
      </c>
      <c r="Q37" s="116">
        <v>0</v>
      </c>
      <c r="R37" s="116">
        <v>0</v>
      </c>
      <c r="S37" s="116">
        <v>0</v>
      </c>
      <c r="T37" s="116">
        <v>0</v>
      </c>
      <c r="U37" s="116">
        <v>0</v>
      </c>
      <c r="V37" s="116">
        <v>0</v>
      </c>
      <c r="W37" s="116">
        <v>0</v>
      </c>
      <c r="X37" s="116">
        <v>0</v>
      </c>
      <c r="Y37" s="116">
        <v>0</v>
      </c>
      <c r="Z37" s="116">
        <v>0</v>
      </c>
      <c r="AA37" s="116">
        <v>0</v>
      </c>
      <c r="AB37" s="116">
        <v>0</v>
      </c>
      <c r="AC37" s="116">
        <v>0</v>
      </c>
      <c r="AD37" s="116">
        <v>0</v>
      </c>
      <c r="AE37" s="116">
        <v>0</v>
      </c>
      <c r="AF37" s="116">
        <v>0</v>
      </c>
      <c r="AG37" s="116">
        <v>0</v>
      </c>
      <c r="AH37" s="116">
        <v>0</v>
      </c>
      <c r="AI37" s="116">
        <v>0</v>
      </c>
    </row>
    <row r="38" spans="1:35" x14ac:dyDescent="0.35">
      <c r="A38" s="52" t="str">
        <f t="shared" si="36"/>
        <v>BCEU-urban-residential-cooling</v>
      </c>
      <c r="B38" s="63" t="s">
        <v>536</v>
      </c>
      <c r="C38" s="18" t="s">
        <v>8</v>
      </c>
      <c r="D38" s="116">
        <f>SUMIFS('RMI - percents'!K:K,'RMI - percents'!$H:$H,$A38,'RMI - percents'!$J:$J,$C38)*D$10</f>
        <v>0</v>
      </c>
      <c r="E38" s="116">
        <f>SUMIFS('RMI - percents'!L:L,'RMI - percents'!$H:$H,$A38,'RMI - percents'!$J:$J,$C38)*E$10</f>
        <v>0</v>
      </c>
      <c r="F38" s="116">
        <f>SUMIFS('RMI - percents'!M:M,'RMI - percents'!$H:$H,$A38,'RMI - percents'!$J:$J,$C38)*F$10</f>
        <v>0</v>
      </c>
      <c r="G38" s="116">
        <f>SUMIFS('RMI - percents'!N:N,'RMI - percents'!$H:$H,$A38,'RMI - percents'!$J:$J,$C38)*G$10</f>
        <v>0</v>
      </c>
      <c r="H38" s="116">
        <f>SUMIFS('RMI - percents'!O:O,'RMI - percents'!$H:$H,$A38,'RMI - percents'!$J:$J,$C38)*H$10</f>
        <v>0</v>
      </c>
      <c r="I38" s="116">
        <f>SUMIFS('RMI - percents'!P:P,'RMI - percents'!$H:$H,$A38,'RMI - percents'!$J:$J,$C38)*I$10</f>
        <v>0</v>
      </c>
      <c r="J38" s="116">
        <f>SUMIFS('RMI - percents'!Q:Q,'RMI - percents'!$H:$H,$A38,'RMI - percents'!$J:$J,$C38)*J$10</f>
        <v>0</v>
      </c>
      <c r="K38" s="116">
        <f>SUMIFS('RMI - percents'!R:R,'RMI - percents'!$H:$H,$A38,'RMI - percents'!$J:$J,$C38)*K$10</f>
        <v>0</v>
      </c>
      <c r="L38" s="116">
        <f>SUMIFS('RMI - percents'!S:S,'RMI - percents'!$H:$H,$A38,'RMI - percents'!$J:$J,$C38)*L$10</f>
        <v>0</v>
      </c>
      <c r="M38" s="116">
        <f>SUMIFS('RMI - percents'!T:T,'RMI - percents'!$H:$H,$A38,'RMI - percents'!$J:$J,$C38)*M$10</f>
        <v>0</v>
      </c>
      <c r="N38" s="116">
        <f>SUMIFS('RMI - percents'!U:U,'RMI - percents'!$H:$H,$A38,'RMI - percents'!$J:$J,$C38)*N$10</f>
        <v>0</v>
      </c>
      <c r="O38" s="116">
        <f>SUMIFS('RMI - percents'!V:V,'RMI - percents'!$H:$H,$A38,'RMI - percents'!$J:$J,$C38)*O$10</f>
        <v>0</v>
      </c>
      <c r="P38" s="116">
        <f>SUMIFS('RMI - percents'!W:W,'RMI - percents'!$H:$H,$A38,'RMI - percents'!$J:$J,$C38)*P$10</f>
        <v>0</v>
      </c>
      <c r="Q38" s="116">
        <f>SUMIFS('RMI - percents'!X:X,'RMI - percents'!$H:$H,$A38,'RMI - percents'!$J:$J,$C38)*Q$10</f>
        <v>0</v>
      </c>
      <c r="R38" s="116">
        <f>SUMIFS('RMI - percents'!Y:Y,'RMI - percents'!$H:$H,$A38,'RMI - percents'!$J:$J,$C38)*R$10</f>
        <v>0</v>
      </c>
      <c r="S38" s="116">
        <f>SUMIFS('RMI - percents'!Z:Z,'RMI - percents'!$H:$H,$A38,'RMI - percents'!$J:$J,$C38)*S$10</f>
        <v>0</v>
      </c>
      <c r="T38" s="116">
        <f>SUMIFS('RMI - percents'!AA:AA,'RMI - percents'!$H:$H,$A38,'RMI - percents'!$J:$J,$C38)*T$10</f>
        <v>0</v>
      </c>
      <c r="U38" s="116">
        <f>SUMIFS('RMI - percents'!AB:AB,'RMI - percents'!$H:$H,$A38,'RMI - percents'!$J:$J,$C38)*U$10</f>
        <v>0</v>
      </c>
      <c r="V38" s="116">
        <f>SUMIFS('RMI - percents'!AC:AC,'RMI - percents'!$H:$H,$A38,'RMI - percents'!$J:$J,$C38)*V$10</f>
        <v>0</v>
      </c>
      <c r="W38" s="116">
        <f>SUMIFS('RMI - percents'!AD:AD,'RMI - percents'!$H:$H,$A38,'RMI - percents'!$J:$J,$C38)*W$10</f>
        <v>0</v>
      </c>
      <c r="X38" s="116">
        <f>SUMIFS('RMI - percents'!AE:AE,'RMI - percents'!$H:$H,$A38,'RMI - percents'!$J:$J,$C38)*X$10</f>
        <v>0</v>
      </c>
      <c r="Y38" s="116">
        <f>SUMIFS('RMI - percents'!AF:AF,'RMI - percents'!$H:$H,$A38,'RMI - percents'!$J:$J,$C38)*Y$10</f>
        <v>0</v>
      </c>
      <c r="Z38" s="116">
        <f>SUMIFS('RMI - percents'!AG:AG,'RMI - percents'!$H:$H,$A38,'RMI - percents'!$J:$J,$C38)*Z$10</f>
        <v>0</v>
      </c>
      <c r="AA38" s="116">
        <f>SUMIFS('RMI - percents'!AH:AH,'RMI - percents'!$H:$H,$A38,'RMI - percents'!$J:$J,$C38)*AA$10</f>
        <v>0</v>
      </c>
      <c r="AB38" s="116">
        <f>SUMIFS('RMI - percents'!AI:AI,'RMI - percents'!$H:$H,$A38,'RMI - percents'!$J:$J,$C38)*AB$10</f>
        <v>0</v>
      </c>
      <c r="AC38" s="116">
        <f>SUMIFS('RMI - percents'!AJ:AJ,'RMI - percents'!$H:$H,$A38,'RMI - percents'!$J:$J,$C38)*AC$10</f>
        <v>0</v>
      </c>
      <c r="AD38" s="116">
        <f>SUMIFS('RMI - percents'!AK:AK,'RMI - percents'!$H:$H,$A38,'RMI - percents'!$J:$J,$C38)*AD$10</f>
        <v>0</v>
      </c>
      <c r="AE38" s="116">
        <f>SUMIFS('RMI - percents'!AL:AL,'RMI - percents'!$H:$H,$A38,'RMI - percents'!$J:$J,$C38)*AE$10</f>
        <v>0</v>
      </c>
      <c r="AF38" s="116">
        <f>SUMIFS('RMI - percents'!AM:AM,'RMI - percents'!$H:$H,$A38,'RMI - percents'!$J:$J,$C38)*AF$10</f>
        <v>0</v>
      </c>
      <c r="AG38" s="116">
        <f>SUMIFS('RMI - percents'!AN:AN,'RMI - percents'!$H:$H,$A38,'RMI - percents'!$J:$J,$C38)*AG$10</f>
        <v>0</v>
      </c>
      <c r="AH38" s="116">
        <f>SUMIFS('RMI - percents'!AO:AO,'RMI - percents'!$H:$H,$A38,'RMI - percents'!$J:$J,$C38)*AH$10</f>
        <v>0</v>
      </c>
      <c r="AI38" s="116">
        <f>SUMIFS('RMI - percents'!AP:AP,'RMI - percents'!$H:$H,$A38,'RMI - percents'!$J:$J,$C38)*AI$10</f>
        <v>0</v>
      </c>
    </row>
    <row r="39" spans="1:35" x14ac:dyDescent="0.35">
      <c r="A39" s="52" t="str">
        <f t="shared" si="36"/>
        <v>BCEU-urban-residential-cooling</v>
      </c>
      <c r="B39" s="63" t="s">
        <v>536</v>
      </c>
      <c r="C39" s="18" t="s">
        <v>93</v>
      </c>
      <c r="D39" s="116">
        <v>0</v>
      </c>
      <c r="E39" s="116">
        <v>0</v>
      </c>
      <c r="F39" s="116">
        <v>0</v>
      </c>
      <c r="G39" s="116">
        <v>0</v>
      </c>
      <c r="H39" s="116">
        <v>0</v>
      </c>
      <c r="I39" s="116">
        <v>0</v>
      </c>
      <c r="J39" s="116">
        <v>0</v>
      </c>
      <c r="K39" s="116">
        <v>0</v>
      </c>
      <c r="L39" s="116">
        <v>0</v>
      </c>
      <c r="M39" s="116">
        <v>0</v>
      </c>
      <c r="N39" s="116">
        <v>0</v>
      </c>
      <c r="O39" s="116">
        <v>0</v>
      </c>
      <c r="P39" s="116">
        <v>0</v>
      </c>
      <c r="Q39" s="116">
        <v>0</v>
      </c>
      <c r="R39" s="116">
        <v>0</v>
      </c>
      <c r="S39" s="116">
        <v>0</v>
      </c>
      <c r="T39" s="116">
        <v>0</v>
      </c>
      <c r="U39" s="116">
        <v>0</v>
      </c>
      <c r="V39" s="116">
        <v>0</v>
      </c>
      <c r="W39" s="116">
        <v>0</v>
      </c>
      <c r="X39" s="116">
        <v>0</v>
      </c>
      <c r="Y39" s="116">
        <v>0</v>
      </c>
      <c r="Z39" s="116">
        <v>0</v>
      </c>
      <c r="AA39" s="116">
        <v>0</v>
      </c>
      <c r="AB39" s="116">
        <v>0</v>
      </c>
      <c r="AC39" s="116">
        <v>0</v>
      </c>
      <c r="AD39" s="116">
        <v>0</v>
      </c>
      <c r="AE39" s="116">
        <v>0</v>
      </c>
      <c r="AF39" s="116">
        <v>0</v>
      </c>
      <c r="AG39" s="116">
        <v>0</v>
      </c>
      <c r="AH39" s="116">
        <v>0</v>
      </c>
      <c r="AI39" s="116">
        <v>0</v>
      </c>
    </row>
    <row r="40" spans="1:35" x14ac:dyDescent="0.35">
      <c r="A40" s="52" t="str">
        <f t="shared" si="36"/>
        <v>BCEU-urban-residential-cooling</v>
      </c>
      <c r="B40" s="63" t="s">
        <v>536</v>
      </c>
      <c r="C40" s="18" t="s">
        <v>94</v>
      </c>
      <c r="D40" s="116">
        <v>0</v>
      </c>
      <c r="E40" s="116">
        <v>0</v>
      </c>
      <c r="F40" s="116">
        <v>0</v>
      </c>
      <c r="G40" s="116">
        <v>0</v>
      </c>
      <c r="H40" s="116">
        <v>0</v>
      </c>
      <c r="I40" s="116">
        <v>0</v>
      </c>
      <c r="J40" s="116">
        <v>0</v>
      </c>
      <c r="K40" s="116">
        <v>0</v>
      </c>
      <c r="L40" s="116">
        <v>0</v>
      </c>
      <c r="M40" s="116">
        <v>0</v>
      </c>
      <c r="N40" s="116">
        <v>0</v>
      </c>
      <c r="O40" s="116">
        <v>0</v>
      </c>
      <c r="P40" s="116">
        <v>0</v>
      </c>
      <c r="Q40" s="116">
        <v>0</v>
      </c>
      <c r="R40" s="116">
        <v>0</v>
      </c>
      <c r="S40" s="116">
        <v>0</v>
      </c>
      <c r="T40" s="116">
        <v>0</v>
      </c>
      <c r="U40" s="116">
        <v>0</v>
      </c>
      <c r="V40" s="116">
        <v>0</v>
      </c>
      <c r="W40" s="116">
        <v>0</v>
      </c>
      <c r="X40" s="116">
        <v>0</v>
      </c>
      <c r="Y40" s="116">
        <v>0</v>
      </c>
      <c r="Z40" s="116">
        <v>0</v>
      </c>
      <c r="AA40" s="116">
        <v>0</v>
      </c>
      <c r="AB40" s="116">
        <v>0</v>
      </c>
      <c r="AC40" s="116">
        <v>0</v>
      </c>
      <c r="AD40" s="116">
        <v>0</v>
      </c>
      <c r="AE40" s="116">
        <v>0</v>
      </c>
      <c r="AF40" s="116">
        <v>0</v>
      </c>
      <c r="AG40" s="116">
        <v>0</v>
      </c>
      <c r="AH40" s="116">
        <v>0</v>
      </c>
      <c r="AI40" s="116">
        <v>0</v>
      </c>
    </row>
    <row r="41" spans="1:35" x14ac:dyDescent="0.35">
      <c r="A41" s="52" t="str">
        <f t="shared" si="36"/>
        <v>BCEU-urban-residential-cooling</v>
      </c>
      <c r="B41" s="63" t="s">
        <v>536</v>
      </c>
      <c r="C41" s="18" t="s">
        <v>95</v>
      </c>
      <c r="D41" s="116">
        <f>SUMIFS('RMI - percents'!K:K,'RMI - percents'!$H:$H,$A41,'RMI - percents'!$J:$J,$C41)*D$14</f>
        <v>0</v>
      </c>
      <c r="E41" s="116">
        <f>SUMIFS('RMI - percents'!L:L,'RMI - percents'!$H:$H,$A41,'RMI - percents'!$J:$J,$C41)*E$14</f>
        <v>0</v>
      </c>
      <c r="F41" s="116">
        <f>SUMIFS('RMI - percents'!M:M,'RMI - percents'!$H:$H,$A41,'RMI - percents'!$J:$J,$C41)*F$14</f>
        <v>0</v>
      </c>
      <c r="G41" s="116">
        <f>SUMIFS('RMI - percents'!N:N,'RMI - percents'!$H:$H,$A41,'RMI - percents'!$J:$J,$C41)*G$14</f>
        <v>0</v>
      </c>
      <c r="H41" s="116">
        <f>SUMIFS('RMI - percents'!O:O,'RMI - percents'!$H:$H,$A41,'RMI - percents'!$J:$J,$C41)*H$14</f>
        <v>0</v>
      </c>
      <c r="I41" s="116">
        <f>SUMIFS('RMI - percents'!P:P,'RMI - percents'!$H:$H,$A41,'RMI - percents'!$J:$J,$C41)*I$14</f>
        <v>0</v>
      </c>
      <c r="J41" s="116">
        <f>SUMIFS('RMI - percents'!Q:Q,'RMI - percents'!$H:$H,$A41,'RMI - percents'!$J:$J,$C41)*J$14</f>
        <v>0</v>
      </c>
      <c r="K41" s="116">
        <f>SUMIFS('RMI - percents'!R:R,'RMI - percents'!$H:$H,$A41,'RMI - percents'!$J:$J,$C41)*K$14</f>
        <v>0</v>
      </c>
      <c r="L41" s="116">
        <f>SUMIFS('RMI - percents'!S:S,'RMI - percents'!$H:$H,$A41,'RMI - percents'!$J:$J,$C41)*L$14</f>
        <v>0</v>
      </c>
      <c r="M41" s="116">
        <f>SUMIFS('RMI - percents'!T:T,'RMI - percents'!$H:$H,$A41,'RMI - percents'!$J:$J,$C41)*M$14</f>
        <v>0</v>
      </c>
      <c r="N41" s="116">
        <f>SUMIFS('RMI - percents'!U:U,'RMI - percents'!$H:$H,$A41,'RMI - percents'!$J:$J,$C41)*N$14</f>
        <v>0</v>
      </c>
      <c r="O41" s="116">
        <f>SUMIFS('RMI - percents'!V:V,'RMI - percents'!$H:$H,$A41,'RMI - percents'!$J:$J,$C41)*O$14</f>
        <v>0</v>
      </c>
      <c r="P41" s="116">
        <f>SUMIFS('RMI - percents'!W:W,'RMI - percents'!$H:$H,$A41,'RMI - percents'!$J:$J,$C41)*P$14</f>
        <v>0</v>
      </c>
      <c r="Q41" s="116">
        <f>SUMIFS('RMI - percents'!X:X,'RMI - percents'!$H:$H,$A41,'RMI - percents'!$J:$J,$C41)*Q$14</f>
        <v>0</v>
      </c>
      <c r="R41" s="116">
        <f>SUMIFS('RMI - percents'!Y:Y,'RMI - percents'!$H:$H,$A41,'RMI - percents'!$J:$J,$C41)*R$14</f>
        <v>0</v>
      </c>
      <c r="S41" s="116">
        <f>SUMIFS('RMI - percents'!Z:Z,'RMI - percents'!$H:$H,$A41,'RMI - percents'!$J:$J,$C41)*S$14</f>
        <v>0</v>
      </c>
      <c r="T41" s="116">
        <f>SUMIFS('RMI - percents'!AA:AA,'RMI - percents'!$H:$H,$A41,'RMI - percents'!$J:$J,$C41)*T$14</f>
        <v>0</v>
      </c>
      <c r="U41" s="116">
        <f>SUMIFS('RMI - percents'!AB:AB,'RMI - percents'!$H:$H,$A41,'RMI - percents'!$J:$J,$C41)*U$14</f>
        <v>0</v>
      </c>
      <c r="V41" s="116">
        <f>SUMIFS('RMI - percents'!AC:AC,'RMI - percents'!$H:$H,$A41,'RMI - percents'!$J:$J,$C41)*V$14</f>
        <v>0</v>
      </c>
      <c r="W41" s="116">
        <f>SUMIFS('RMI - percents'!AD:AD,'RMI - percents'!$H:$H,$A41,'RMI - percents'!$J:$J,$C41)*W$14</f>
        <v>0</v>
      </c>
      <c r="X41" s="116">
        <f>SUMIFS('RMI - percents'!AE:AE,'RMI - percents'!$H:$H,$A41,'RMI - percents'!$J:$J,$C41)*X$14</f>
        <v>0</v>
      </c>
      <c r="Y41" s="116">
        <f>SUMIFS('RMI - percents'!AF:AF,'RMI - percents'!$H:$H,$A41,'RMI - percents'!$J:$J,$C41)*Y$14</f>
        <v>0</v>
      </c>
      <c r="Z41" s="116">
        <f>SUMIFS('RMI - percents'!AG:AG,'RMI - percents'!$H:$H,$A41,'RMI - percents'!$J:$J,$C41)*Z$14</f>
        <v>0</v>
      </c>
      <c r="AA41" s="116">
        <f>SUMIFS('RMI - percents'!AH:AH,'RMI - percents'!$H:$H,$A41,'RMI - percents'!$J:$J,$C41)*AA$14</f>
        <v>0</v>
      </c>
      <c r="AB41" s="116">
        <f>SUMIFS('RMI - percents'!AI:AI,'RMI - percents'!$H:$H,$A41,'RMI - percents'!$J:$J,$C41)*AB$14</f>
        <v>0</v>
      </c>
      <c r="AC41" s="116">
        <f>SUMIFS('RMI - percents'!AJ:AJ,'RMI - percents'!$H:$H,$A41,'RMI - percents'!$J:$J,$C41)*AC$14</f>
        <v>0</v>
      </c>
      <c r="AD41" s="116">
        <f>SUMIFS('RMI - percents'!AK:AK,'RMI - percents'!$H:$H,$A41,'RMI - percents'!$J:$J,$C41)*AD$14</f>
        <v>0</v>
      </c>
      <c r="AE41" s="116">
        <f>SUMIFS('RMI - percents'!AL:AL,'RMI - percents'!$H:$H,$A41,'RMI - percents'!$J:$J,$C41)*AE$14</f>
        <v>0</v>
      </c>
      <c r="AF41" s="116">
        <f>SUMIFS('RMI - percents'!AM:AM,'RMI - percents'!$H:$H,$A41,'RMI - percents'!$J:$J,$C41)*AF$14</f>
        <v>0</v>
      </c>
      <c r="AG41" s="116">
        <f>SUMIFS('RMI - percents'!AN:AN,'RMI - percents'!$H:$H,$A41,'RMI - percents'!$J:$J,$C41)*AG$14</f>
        <v>0</v>
      </c>
      <c r="AH41" s="116">
        <f>SUMIFS('RMI - percents'!AO:AO,'RMI - percents'!$H:$H,$A41,'RMI - percents'!$J:$J,$C41)*AH$14</f>
        <v>0</v>
      </c>
      <c r="AI41" s="116">
        <f>SUMIFS('RMI - percents'!AP:AP,'RMI - percents'!$H:$H,$A41,'RMI - percents'!$J:$J,$C41)*AI$14</f>
        <v>0</v>
      </c>
    </row>
    <row r="42" spans="1:35" x14ac:dyDescent="0.35">
      <c r="A42" s="52" t="str">
        <f t="shared" si="36"/>
        <v>BCEU-urban-residential-cooling</v>
      </c>
      <c r="B42" s="63" t="s">
        <v>536</v>
      </c>
      <c r="C42" s="18" t="s">
        <v>96</v>
      </c>
      <c r="D42" s="116">
        <v>0</v>
      </c>
      <c r="E42" s="116">
        <v>0</v>
      </c>
      <c r="F42" s="116">
        <v>0</v>
      </c>
      <c r="G42" s="116">
        <v>0</v>
      </c>
      <c r="H42" s="116">
        <v>0</v>
      </c>
      <c r="I42" s="116">
        <v>0</v>
      </c>
      <c r="J42" s="116">
        <v>0</v>
      </c>
      <c r="K42" s="116">
        <v>0</v>
      </c>
      <c r="L42" s="116">
        <v>0</v>
      </c>
      <c r="M42" s="116">
        <v>0</v>
      </c>
      <c r="N42" s="116">
        <v>0</v>
      </c>
      <c r="O42" s="116">
        <v>0</v>
      </c>
      <c r="P42" s="116">
        <v>0</v>
      </c>
      <c r="Q42" s="116">
        <v>0</v>
      </c>
      <c r="R42" s="116">
        <v>0</v>
      </c>
      <c r="S42" s="116">
        <v>0</v>
      </c>
      <c r="T42" s="116">
        <v>0</v>
      </c>
      <c r="U42" s="116">
        <v>0</v>
      </c>
      <c r="V42" s="116">
        <v>0</v>
      </c>
      <c r="W42" s="116">
        <v>0</v>
      </c>
      <c r="X42" s="116">
        <v>0</v>
      </c>
      <c r="Y42" s="116">
        <v>0</v>
      </c>
      <c r="Z42" s="116">
        <v>0</v>
      </c>
      <c r="AA42" s="116">
        <v>0</v>
      </c>
      <c r="AB42" s="116">
        <v>0</v>
      </c>
      <c r="AC42" s="116">
        <v>0</v>
      </c>
      <c r="AD42" s="116">
        <v>0</v>
      </c>
      <c r="AE42" s="116">
        <v>0</v>
      </c>
      <c r="AF42" s="116">
        <v>0</v>
      </c>
      <c r="AG42" s="116">
        <v>0</v>
      </c>
      <c r="AH42" s="116">
        <v>0</v>
      </c>
      <c r="AI42" s="116">
        <v>0</v>
      </c>
    </row>
    <row r="43" spans="1:35" x14ac:dyDescent="0.35">
      <c r="A43" s="51"/>
      <c r="B43" s="63" t="s">
        <v>536</v>
      </c>
      <c r="C43" s="51"/>
      <c r="D43" s="51"/>
      <c r="E43" s="51"/>
      <c r="F43" s="51"/>
      <c r="G43" s="51"/>
      <c r="H43"/>
      <c r="I43"/>
      <c r="J43"/>
      <c r="K43"/>
      <c r="L43"/>
      <c r="M43"/>
      <c r="N43"/>
      <c r="O43"/>
      <c r="P43"/>
      <c r="Q43"/>
      <c r="R43"/>
      <c r="S43"/>
      <c r="T43"/>
      <c r="U43"/>
      <c r="V43"/>
      <c r="W43"/>
      <c r="X43"/>
      <c r="Y43"/>
      <c r="Z43"/>
      <c r="AA43"/>
      <c r="AB43"/>
      <c r="AC43"/>
      <c r="AD43"/>
      <c r="AE43"/>
      <c r="AF43"/>
      <c r="AG43"/>
      <c r="AH43" s="51"/>
      <c r="AI43" s="51"/>
    </row>
    <row r="44" spans="1:35" x14ac:dyDescent="0.35">
      <c r="A44" s="18" t="s">
        <v>480</v>
      </c>
      <c r="B44" s="63" t="s">
        <v>536</v>
      </c>
      <c r="C44" s="51"/>
      <c r="D44" s="51"/>
      <c r="E44" s="51"/>
      <c r="F44" s="51"/>
      <c r="G44" s="51"/>
      <c r="H44"/>
      <c r="I44"/>
      <c r="J44"/>
      <c r="K44"/>
      <c r="L44"/>
      <c r="M44"/>
      <c r="N44"/>
      <c r="O44"/>
      <c r="P44"/>
      <c r="Q44"/>
      <c r="R44"/>
      <c r="S44"/>
      <c r="T44"/>
      <c r="U44"/>
      <c r="V44"/>
      <c r="W44"/>
      <c r="X44"/>
      <c r="Y44"/>
      <c r="Z44"/>
      <c r="AA44"/>
      <c r="AB44"/>
      <c r="AC44"/>
      <c r="AD44"/>
      <c r="AE44"/>
      <c r="AF44"/>
      <c r="AG44"/>
      <c r="AH44" s="51"/>
      <c r="AI44" s="51"/>
    </row>
    <row r="45" spans="1:35" x14ac:dyDescent="0.35">
      <c r="A45" s="52" t="str">
        <f>A44</f>
        <v>BCEU-urban-residential-lighting</v>
      </c>
      <c r="B45" s="63" t="s">
        <v>536</v>
      </c>
      <c r="C45" s="18" t="s">
        <v>1</v>
      </c>
      <c r="D45" s="18">
        <v>2019</v>
      </c>
      <c r="E45" s="18">
        <v>2020</v>
      </c>
      <c r="F45" s="18">
        <v>2021</v>
      </c>
      <c r="G45" s="18">
        <v>2022</v>
      </c>
      <c r="H45" s="18">
        <v>2023</v>
      </c>
      <c r="I45" s="18">
        <v>2024</v>
      </c>
      <c r="J45" s="18">
        <v>2025</v>
      </c>
      <c r="K45" s="18">
        <v>2026</v>
      </c>
      <c r="L45" s="18">
        <v>2027</v>
      </c>
      <c r="M45" s="18">
        <v>2028</v>
      </c>
      <c r="N45" s="18">
        <v>2029</v>
      </c>
      <c r="O45" s="18">
        <v>2030</v>
      </c>
      <c r="P45" s="18">
        <v>2031</v>
      </c>
      <c r="Q45" s="18">
        <v>2032</v>
      </c>
      <c r="R45" s="18">
        <v>2033</v>
      </c>
      <c r="S45" s="18">
        <v>2034</v>
      </c>
      <c r="T45" s="18">
        <v>2035</v>
      </c>
      <c r="U45" s="18">
        <v>2036</v>
      </c>
      <c r="V45" s="18">
        <v>2037</v>
      </c>
      <c r="W45" s="18">
        <v>2038</v>
      </c>
      <c r="X45" s="18">
        <v>2039</v>
      </c>
      <c r="Y45" s="18">
        <v>2040</v>
      </c>
      <c r="Z45" s="18">
        <v>2041</v>
      </c>
      <c r="AA45" s="18">
        <v>2042</v>
      </c>
      <c r="AB45" s="18">
        <v>2043</v>
      </c>
      <c r="AC45" s="18">
        <v>2044</v>
      </c>
      <c r="AD45" s="18">
        <v>2045</v>
      </c>
      <c r="AE45" s="18">
        <v>2046</v>
      </c>
      <c r="AF45" s="18">
        <v>2047</v>
      </c>
      <c r="AG45" s="18">
        <v>2048</v>
      </c>
      <c r="AH45" s="18">
        <v>2049</v>
      </c>
      <c r="AI45" s="18">
        <v>2050</v>
      </c>
    </row>
    <row r="46" spans="1:35" x14ac:dyDescent="0.35">
      <c r="A46" s="52" t="str">
        <f t="shared" ref="A46:A55" si="37">A45</f>
        <v>BCEU-urban-residential-lighting</v>
      </c>
      <c r="B46" s="63" t="s">
        <v>536</v>
      </c>
      <c r="C46" s="18" t="s">
        <v>2</v>
      </c>
      <c r="D46" s="114">
        <f>SUMIFS('RMI - percents'!K:K,'RMI - percents'!$H:$H,$A46,'RMI - percents'!$J:$J,$C46)*D$4</f>
        <v>21080934760136.359</v>
      </c>
      <c r="E46" s="114">
        <f>SUMIFS('RMI - percents'!L:L,'RMI - percents'!$H:$H,$A46,'RMI - percents'!$J:$J,$C46)*E$4</f>
        <v>22622576416387.746</v>
      </c>
      <c r="F46" s="114">
        <f>SUMIFS('RMI - percents'!M:M,'RMI - percents'!$H:$H,$A46,'RMI - percents'!$J:$J,$C46)*F$4</f>
        <v>21629015523659.395</v>
      </c>
      <c r="G46" s="114">
        <f>SUMIFS('RMI - percents'!N:N,'RMI - percents'!$H:$H,$A46,'RMI - percents'!$J:$J,$C46)*G$4</f>
        <v>21333572499883.035</v>
      </c>
      <c r="H46" s="114">
        <f>SUMIFS('RMI - percents'!O:O,'RMI - percents'!$H:$H,$A46,'RMI - percents'!$J:$J,$C46)*H$4</f>
        <v>21461210608463.457</v>
      </c>
      <c r="I46" s="114">
        <f>SUMIFS('RMI - percents'!P:P,'RMI - percents'!$H:$H,$A46,'RMI - percents'!$J:$J,$C46)*I$4</f>
        <v>21642354368758.52</v>
      </c>
      <c r="J46" s="114">
        <f>SUMIFS('RMI - percents'!Q:Q,'RMI - percents'!$H:$H,$A46,'RMI - percents'!$J:$J,$C46)*J$4</f>
        <v>21920180802143.055</v>
      </c>
      <c r="K46" s="114">
        <f>SUMIFS('RMI - percents'!R:R,'RMI - percents'!$H:$H,$A46,'RMI - percents'!$J:$J,$C46)*K$4</f>
        <v>22370312749708.652</v>
      </c>
      <c r="L46" s="114">
        <f>SUMIFS('RMI - percents'!S:S,'RMI - percents'!$H:$H,$A46,'RMI - percents'!$J:$J,$C46)*L$4</f>
        <v>22882975829639.406</v>
      </c>
      <c r="M46" s="114">
        <f>SUMIFS('RMI - percents'!T:T,'RMI - percents'!$H:$H,$A46,'RMI - percents'!$J:$J,$C46)*M$4</f>
        <v>23299162271351.355</v>
      </c>
      <c r="N46" s="114">
        <f>SUMIFS('RMI - percents'!U:U,'RMI - percents'!$H:$H,$A46,'RMI - percents'!$J:$J,$C46)*N$4</f>
        <v>23676771385464.934</v>
      </c>
      <c r="O46" s="114">
        <f>SUMIFS('RMI - percents'!V:V,'RMI - percents'!$H:$H,$A46,'RMI - percents'!$J:$J,$C46)*O$4</f>
        <v>24060299038082.859</v>
      </c>
      <c r="P46" s="114">
        <f>SUMIFS('RMI - percents'!W:W,'RMI - percents'!$H:$H,$A46,'RMI - percents'!$J:$J,$C46)*P$4</f>
        <v>24476183046994.398</v>
      </c>
      <c r="Q46" s="114">
        <f>SUMIFS('RMI - percents'!X:X,'RMI - percents'!$H:$H,$A46,'RMI - percents'!$J:$J,$C46)*Q$4</f>
        <v>24911633936786.699</v>
      </c>
      <c r="R46" s="114">
        <f>SUMIFS('RMI - percents'!Y:Y,'RMI - percents'!$H:$H,$A46,'RMI - percents'!$J:$J,$C46)*R$4</f>
        <v>25336934752748.547</v>
      </c>
      <c r="S46" s="114">
        <f>SUMIFS('RMI - percents'!Z:Z,'RMI - percents'!$H:$H,$A46,'RMI - percents'!$J:$J,$C46)*S$4</f>
        <v>25717525777692.148</v>
      </c>
      <c r="T46" s="114">
        <f>SUMIFS('RMI - percents'!AA:AA,'RMI - percents'!$H:$H,$A46,'RMI - percents'!$J:$J,$C46)*T$4</f>
        <v>26063577859513.684</v>
      </c>
      <c r="U46" s="114">
        <f>SUMIFS('RMI - percents'!AB:AB,'RMI - percents'!$H:$H,$A46,'RMI - percents'!$J:$J,$C46)*U$4</f>
        <v>26387381723779.695</v>
      </c>
      <c r="V46" s="114">
        <f>SUMIFS('RMI - percents'!AC:AC,'RMI - percents'!$H:$H,$A46,'RMI - percents'!$J:$J,$C46)*V$4</f>
        <v>26639248539863.633</v>
      </c>
      <c r="W46" s="114">
        <f>SUMIFS('RMI - percents'!AD:AD,'RMI - percents'!$H:$H,$A46,'RMI - percents'!$J:$J,$C46)*W$4</f>
        <v>26857461431871.117</v>
      </c>
      <c r="X46" s="114">
        <f>SUMIFS('RMI - percents'!AE:AE,'RMI - percents'!$H:$H,$A46,'RMI - percents'!$J:$J,$C46)*X$4</f>
        <v>27075339238793.461</v>
      </c>
      <c r="Y46" s="114">
        <f>SUMIFS('RMI - percents'!AF:AF,'RMI - percents'!$H:$H,$A46,'RMI - percents'!$J:$J,$C46)*Y$4</f>
        <v>27307313339235.93</v>
      </c>
      <c r="Z46" s="114">
        <f>SUMIFS('RMI - percents'!AG:AG,'RMI - percents'!$H:$H,$A46,'RMI - percents'!$J:$J,$C46)*Z$4</f>
        <v>27604958866169.012</v>
      </c>
      <c r="AA46" s="114">
        <f>SUMIFS('RMI - percents'!AH:AH,'RMI - percents'!$H:$H,$A46,'RMI - percents'!$J:$J,$C46)*AA$4</f>
        <v>27923987489675.105</v>
      </c>
      <c r="AB46" s="114">
        <f>SUMIFS('RMI - percents'!AI:AI,'RMI - percents'!$H:$H,$A46,'RMI - percents'!$J:$J,$C46)*AB$4</f>
        <v>28262342969415.652</v>
      </c>
      <c r="AC46" s="114">
        <f>SUMIFS('RMI - percents'!AJ:AJ,'RMI - percents'!$H:$H,$A46,'RMI - percents'!$J:$J,$C46)*AC$4</f>
        <v>28619312722358.563</v>
      </c>
      <c r="AD46" s="114">
        <f>SUMIFS('RMI - percents'!AK:AK,'RMI - percents'!$H:$H,$A46,'RMI - percents'!$J:$J,$C46)*AD$4</f>
        <v>28997366599565.266</v>
      </c>
      <c r="AE46" s="114">
        <f>SUMIFS('RMI - percents'!AL:AL,'RMI - percents'!$H:$H,$A46,'RMI - percents'!$J:$J,$C46)*AE$4</f>
        <v>29403961488771.996</v>
      </c>
      <c r="AF46" s="114">
        <f>SUMIFS('RMI - percents'!AM:AM,'RMI - percents'!$H:$H,$A46,'RMI - percents'!$J:$J,$C46)*AF$4</f>
        <v>29835378103263.672</v>
      </c>
      <c r="AG46" s="114">
        <f>SUMIFS('RMI - percents'!AN:AN,'RMI - percents'!$H:$H,$A46,'RMI - percents'!$J:$J,$C46)*AG$4</f>
        <v>29925658369032.367</v>
      </c>
      <c r="AH46" s="114">
        <f>SUMIFS('RMI - percents'!AO:AO,'RMI - percents'!$H:$H,$A46,'RMI - percents'!$J:$J,$C46)*AH$4</f>
        <v>29969491010382.281</v>
      </c>
      <c r="AI46" s="114">
        <f>SUMIFS('RMI - percents'!AP:AP,'RMI - percents'!$H:$H,$A46,'RMI - percents'!$J:$J,$C46)*AI$4</f>
        <v>30024409252291.18</v>
      </c>
    </row>
    <row r="47" spans="1:35" x14ac:dyDescent="0.35">
      <c r="A47" s="52" t="str">
        <f t="shared" si="37"/>
        <v>BCEU-urban-residential-lighting</v>
      </c>
      <c r="B47" s="63" t="s">
        <v>536</v>
      </c>
      <c r="C47" s="18" t="s">
        <v>3</v>
      </c>
      <c r="D47" s="116">
        <v>0</v>
      </c>
      <c r="E47" s="116">
        <v>0</v>
      </c>
      <c r="F47" s="116">
        <v>0</v>
      </c>
      <c r="G47" s="116">
        <v>0</v>
      </c>
      <c r="H47" s="116">
        <v>0</v>
      </c>
      <c r="I47" s="116">
        <v>0</v>
      </c>
      <c r="J47" s="116">
        <v>0</v>
      </c>
      <c r="K47" s="116">
        <v>0</v>
      </c>
      <c r="L47" s="116">
        <v>0</v>
      </c>
      <c r="M47" s="116">
        <v>0</v>
      </c>
      <c r="N47" s="116">
        <v>0</v>
      </c>
      <c r="O47" s="116">
        <v>0</v>
      </c>
      <c r="P47" s="116">
        <v>0</v>
      </c>
      <c r="Q47" s="116">
        <v>0</v>
      </c>
      <c r="R47" s="116">
        <v>0</v>
      </c>
      <c r="S47" s="116">
        <v>0</v>
      </c>
      <c r="T47" s="116">
        <v>0</v>
      </c>
      <c r="U47" s="116">
        <v>0</v>
      </c>
      <c r="V47" s="116">
        <v>0</v>
      </c>
      <c r="W47" s="116">
        <v>0</v>
      </c>
      <c r="X47" s="116">
        <v>0</v>
      </c>
      <c r="Y47" s="116">
        <v>0</v>
      </c>
      <c r="Z47" s="116">
        <v>0</v>
      </c>
      <c r="AA47" s="116">
        <v>0</v>
      </c>
      <c r="AB47" s="116">
        <v>0</v>
      </c>
      <c r="AC47" s="116">
        <v>0</v>
      </c>
      <c r="AD47" s="116">
        <v>0</v>
      </c>
      <c r="AE47" s="116">
        <v>0</v>
      </c>
      <c r="AF47" s="116">
        <v>0</v>
      </c>
      <c r="AG47" s="116">
        <v>0</v>
      </c>
      <c r="AH47" s="116">
        <v>0</v>
      </c>
      <c r="AI47" s="116">
        <v>0</v>
      </c>
    </row>
    <row r="48" spans="1:35" x14ac:dyDescent="0.35">
      <c r="A48" s="52" t="str">
        <f t="shared" si="37"/>
        <v>BCEU-urban-residential-lighting</v>
      </c>
      <c r="B48" s="63" t="s">
        <v>536</v>
      </c>
      <c r="C48" s="18" t="s">
        <v>4</v>
      </c>
      <c r="D48" s="116">
        <f>SUMIFS('RMI - percents'!K:K,'RMI - percents'!$H:$H,$A48,'RMI - percents'!$J:$J,$C48)*D$6</f>
        <v>0</v>
      </c>
      <c r="E48" s="116">
        <f>SUMIFS('RMI - percents'!L:L,'RMI - percents'!$H:$H,$A48,'RMI - percents'!$J:$J,$C48)*E$6</f>
        <v>0</v>
      </c>
      <c r="F48" s="116">
        <f>SUMIFS('RMI - percents'!M:M,'RMI - percents'!$H:$H,$A48,'RMI - percents'!$J:$J,$C48)*F$6</f>
        <v>0</v>
      </c>
      <c r="G48" s="116">
        <f>SUMIFS('RMI - percents'!N:N,'RMI - percents'!$H:$H,$A48,'RMI - percents'!$J:$J,$C48)*G$6</f>
        <v>0</v>
      </c>
      <c r="H48" s="116">
        <f>SUMIFS('RMI - percents'!O:O,'RMI - percents'!$H:$H,$A48,'RMI - percents'!$J:$J,$C48)*H$6</f>
        <v>0</v>
      </c>
      <c r="I48" s="116">
        <f>SUMIFS('RMI - percents'!P:P,'RMI - percents'!$H:$H,$A48,'RMI - percents'!$J:$J,$C48)*I$6</f>
        <v>0</v>
      </c>
      <c r="J48" s="116">
        <f>SUMIFS('RMI - percents'!Q:Q,'RMI - percents'!$H:$H,$A48,'RMI - percents'!$J:$J,$C48)*J$6</f>
        <v>0</v>
      </c>
      <c r="K48" s="116">
        <f>SUMIFS('RMI - percents'!R:R,'RMI - percents'!$H:$H,$A48,'RMI - percents'!$J:$J,$C48)*K$6</f>
        <v>0</v>
      </c>
      <c r="L48" s="116">
        <f>SUMIFS('RMI - percents'!S:S,'RMI - percents'!$H:$H,$A48,'RMI - percents'!$J:$J,$C48)*L$6</f>
        <v>0</v>
      </c>
      <c r="M48" s="116">
        <f>SUMIFS('RMI - percents'!T:T,'RMI - percents'!$H:$H,$A48,'RMI - percents'!$J:$J,$C48)*M$6</f>
        <v>0</v>
      </c>
      <c r="N48" s="116">
        <f>SUMIFS('RMI - percents'!U:U,'RMI - percents'!$H:$H,$A48,'RMI - percents'!$J:$J,$C48)*N$6</f>
        <v>0</v>
      </c>
      <c r="O48" s="116">
        <f>SUMIFS('RMI - percents'!V:V,'RMI - percents'!$H:$H,$A48,'RMI - percents'!$J:$J,$C48)*O$6</f>
        <v>0</v>
      </c>
      <c r="P48" s="116">
        <f>SUMIFS('RMI - percents'!W:W,'RMI - percents'!$H:$H,$A48,'RMI - percents'!$J:$J,$C48)*P$6</f>
        <v>0</v>
      </c>
      <c r="Q48" s="116">
        <f>SUMIFS('RMI - percents'!X:X,'RMI - percents'!$H:$H,$A48,'RMI - percents'!$J:$J,$C48)*Q$6</f>
        <v>0</v>
      </c>
      <c r="R48" s="116">
        <f>SUMIFS('RMI - percents'!Y:Y,'RMI - percents'!$H:$H,$A48,'RMI - percents'!$J:$J,$C48)*R$6</f>
        <v>0</v>
      </c>
      <c r="S48" s="116">
        <f>SUMIFS('RMI - percents'!Z:Z,'RMI - percents'!$H:$H,$A48,'RMI - percents'!$J:$J,$C48)*S$6</f>
        <v>0</v>
      </c>
      <c r="T48" s="116">
        <f>SUMIFS('RMI - percents'!AA:AA,'RMI - percents'!$H:$H,$A48,'RMI - percents'!$J:$J,$C48)*T$6</f>
        <v>0</v>
      </c>
      <c r="U48" s="116">
        <f>SUMIFS('RMI - percents'!AB:AB,'RMI - percents'!$H:$H,$A48,'RMI - percents'!$J:$J,$C48)*U$6</f>
        <v>0</v>
      </c>
      <c r="V48" s="116">
        <f>SUMIFS('RMI - percents'!AC:AC,'RMI - percents'!$H:$H,$A48,'RMI - percents'!$J:$J,$C48)*V$6</f>
        <v>0</v>
      </c>
      <c r="W48" s="116">
        <f>SUMIFS('RMI - percents'!AD:AD,'RMI - percents'!$H:$H,$A48,'RMI - percents'!$J:$J,$C48)*W$6</f>
        <v>0</v>
      </c>
      <c r="X48" s="116">
        <f>SUMIFS('RMI - percents'!AE:AE,'RMI - percents'!$H:$H,$A48,'RMI - percents'!$J:$J,$C48)*X$6</f>
        <v>0</v>
      </c>
      <c r="Y48" s="116">
        <f>SUMIFS('RMI - percents'!AF:AF,'RMI - percents'!$H:$H,$A48,'RMI - percents'!$J:$J,$C48)*Y$6</f>
        <v>0</v>
      </c>
      <c r="Z48" s="116">
        <f>SUMIFS('RMI - percents'!AG:AG,'RMI - percents'!$H:$H,$A48,'RMI - percents'!$J:$J,$C48)*Z$6</f>
        <v>0</v>
      </c>
      <c r="AA48" s="116">
        <f>SUMIFS('RMI - percents'!AH:AH,'RMI - percents'!$H:$H,$A48,'RMI - percents'!$J:$J,$C48)*AA$6</f>
        <v>0</v>
      </c>
      <c r="AB48" s="116">
        <f>SUMIFS('RMI - percents'!AI:AI,'RMI - percents'!$H:$H,$A48,'RMI - percents'!$J:$J,$C48)*AB$6</f>
        <v>0</v>
      </c>
      <c r="AC48" s="116">
        <f>SUMIFS('RMI - percents'!AJ:AJ,'RMI - percents'!$H:$H,$A48,'RMI - percents'!$J:$J,$C48)*AC$6</f>
        <v>0</v>
      </c>
      <c r="AD48" s="116">
        <f>SUMIFS('RMI - percents'!AK:AK,'RMI - percents'!$H:$H,$A48,'RMI - percents'!$J:$J,$C48)*AD$6</f>
        <v>0</v>
      </c>
      <c r="AE48" s="116">
        <f>SUMIFS('RMI - percents'!AL:AL,'RMI - percents'!$H:$H,$A48,'RMI - percents'!$J:$J,$C48)*AE$6</f>
        <v>0</v>
      </c>
      <c r="AF48" s="116">
        <f>SUMIFS('RMI - percents'!AM:AM,'RMI - percents'!$H:$H,$A48,'RMI - percents'!$J:$J,$C48)*AF$6</f>
        <v>0</v>
      </c>
      <c r="AG48" s="116">
        <f>SUMIFS('RMI - percents'!AN:AN,'RMI - percents'!$H:$H,$A48,'RMI - percents'!$J:$J,$C48)*AG$6</f>
        <v>0</v>
      </c>
      <c r="AH48" s="116">
        <f>SUMIFS('RMI - percents'!AO:AO,'RMI - percents'!$H:$H,$A48,'RMI - percents'!$J:$J,$C48)*AH$6</f>
        <v>0</v>
      </c>
      <c r="AI48" s="116">
        <f>SUMIFS('RMI - percents'!AP:AP,'RMI - percents'!$H:$H,$A48,'RMI - percents'!$J:$J,$C48)*AI$6</f>
        <v>0</v>
      </c>
    </row>
    <row r="49" spans="1:35" x14ac:dyDescent="0.35">
      <c r="A49" s="52" t="str">
        <f t="shared" si="37"/>
        <v>BCEU-urban-residential-lighting</v>
      </c>
      <c r="B49" s="63" t="s">
        <v>536</v>
      </c>
      <c r="C49" s="18" t="s">
        <v>5</v>
      </c>
      <c r="D49" s="116">
        <f>SUMIFS('RMI - percents'!K:K,'RMI - percents'!$H:$H,$A49,'RMI - percents'!$J:$J,$C49)*D$8</f>
        <v>0</v>
      </c>
      <c r="E49" s="116">
        <f>SUMIFS('RMI - percents'!L:L,'RMI - percents'!$H:$H,$A49,'RMI - percents'!$J:$J,$C49)*E$8</f>
        <v>0</v>
      </c>
      <c r="F49" s="116">
        <f>SUMIFS('RMI - percents'!M:M,'RMI - percents'!$H:$H,$A49,'RMI - percents'!$J:$J,$C49)*F$8</f>
        <v>0</v>
      </c>
      <c r="G49" s="116">
        <f>SUMIFS('RMI - percents'!N:N,'RMI - percents'!$H:$H,$A49,'RMI - percents'!$J:$J,$C49)*G$8</f>
        <v>0</v>
      </c>
      <c r="H49" s="116">
        <f>SUMIFS('RMI - percents'!O:O,'RMI - percents'!$H:$H,$A49,'RMI - percents'!$J:$J,$C49)*H$8</f>
        <v>0</v>
      </c>
      <c r="I49" s="116">
        <f>SUMIFS('RMI - percents'!P:P,'RMI - percents'!$H:$H,$A49,'RMI - percents'!$J:$J,$C49)*I$8</f>
        <v>0</v>
      </c>
      <c r="J49" s="116">
        <f>SUMIFS('RMI - percents'!Q:Q,'RMI - percents'!$H:$H,$A49,'RMI - percents'!$J:$J,$C49)*J$8</f>
        <v>0</v>
      </c>
      <c r="K49" s="116">
        <f>SUMIFS('RMI - percents'!R:R,'RMI - percents'!$H:$H,$A49,'RMI - percents'!$J:$J,$C49)*K$8</f>
        <v>0</v>
      </c>
      <c r="L49" s="116">
        <f>SUMIFS('RMI - percents'!S:S,'RMI - percents'!$H:$H,$A49,'RMI - percents'!$J:$J,$C49)*L$8</f>
        <v>0</v>
      </c>
      <c r="M49" s="116">
        <f>SUMIFS('RMI - percents'!T:T,'RMI - percents'!$H:$H,$A49,'RMI - percents'!$J:$J,$C49)*M$8</f>
        <v>0</v>
      </c>
      <c r="N49" s="116">
        <f>SUMIFS('RMI - percents'!U:U,'RMI - percents'!$H:$H,$A49,'RMI - percents'!$J:$J,$C49)*N$8</f>
        <v>0</v>
      </c>
      <c r="O49" s="116">
        <f>SUMIFS('RMI - percents'!V:V,'RMI - percents'!$H:$H,$A49,'RMI - percents'!$J:$J,$C49)*O$8</f>
        <v>0</v>
      </c>
      <c r="P49" s="116">
        <f>SUMIFS('RMI - percents'!W:W,'RMI - percents'!$H:$H,$A49,'RMI - percents'!$J:$J,$C49)*P$8</f>
        <v>0</v>
      </c>
      <c r="Q49" s="116">
        <f>SUMIFS('RMI - percents'!X:X,'RMI - percents'!$H:$H,$A49,'RMI - percents'!$J:$J,$C49)*Q$8</f>
        <v>0</v>
      </c>
      <c r="R49" s="116">
        <f>SUMIFS('RMI - percents'!Y:Y,'RMI - percents'!$H:$H,$A49,'RMI - percents'!$J:$J,$C49)*R$8</f>
        <v>0</v>
      </c>
      <c r="S49" s="116">
        <f>SUMIFS('RMI - percents'!Z:Z,'RMI - percents'!$H:$H,$A49,'RMI - percents'!$J:$J,$C49)*S$8</f>
        <v>0</v>
      </c>
      <c r="T49" s="116">
        <f>SUMIFS('RMI - percents'!AA:AA,'RMI - percents'!$H:$H,$A49,'RMI - percents'!$J:$J,$C49)*T$8</f>
        <v>0</v>
      </c>
      <c r="U49" s="116">
        <f>SUMIFS('RMI - percents'!AB:AB,'RMI - percents'!$H:$H,$A49,'RMI - percents'!$J:$J,$C49)*U$8</f>
        <v>0</v>
      </c>
      <c r="V49" s="116">
        <f>SUMIFS('RMI - percents'!AC:AC,'RMI - percents'!$H:$H,$A49,'RMI - percents'!$J:$J,$C49)*V$8</f>
        <v>0</v>
      </c>
      <c r="W49" s="116">
        <f>SUMIFS('RMI - percents'!AD:AD,'RMI - percents'!$H:$H,$A49,'RMI - percents'!$J:$J,$C49)*W$8</f>
        <v>0</v>
      </c>
      <c r="X49" s="116">
        <f>SUMIFS('RMI - percents'!AE:AE,'RMI - percents'!$H:$H,$A49,'RMI - percents'!$J:$J,$C49)*X$8</f>
        <v>0</v>
      </c>
      <c r="Y49" s="116">
        <f>SUMIFS('RMI - percents'!AF:AF,'RMI - percents'!$H:$H,$A49,'RMI - percents'!$J:$J,$C49)*Y$8</f>
        <v>0</v>
      </c>
      <c r="Z49" s="116">
        <f>SUMIFS('RMI - percents'!AG:AG,'RMI - percents'!$H:$H,$A49,'RMI - percents'!$J:$J,$C49)*Z$8</f>
        <v>0</v>
      </c>
      <c r="AA49" s="116">
        <f>SUMIFS('RMI - percents'!AH:AH,'RMI - percents'!$H:$H,$A49,'RMI - percents'!$J:$J,$C49)*AA$8</f>
        <v>0</v>
      </c>
      <c r="AB49" s="116">
        <f>SUMIFS('RMI - percents'!AI:AI,'RMI - percents'!$H:$H,$A49,'RMI - percents'!$J:$J,$C49)*AB$8</f>
        <v>0</v>
      </c>
      <c r="AC49" s="116">
        <f>SUMIFS('RMI - percents'!AJ:AJ,'RMI - percents'!$H:$H,$A49,'RMI - percents'!$J:$J,$C49)*AC$8</f>
        <v>0</v>
      </c>
      <c r="AD49" s="116">
        <f>SUMIFS('RMI - percents'!AK:AK,'RMI - percents'!$H:$H,$A49,'RMI - percents'!$J:$J,$C49)*AD$8</f>
        <v>0</v>
      </c>
      <c r="AE49" s="116">
        <f>SUMIFS('RMI - percents'!AL:AL,'RMI - percents'!$H:$H,$A49,'RMI - percents'!$J:$J,$C49)*AE$8</f>
        <v>0</v>
      </c>
      <c r="AF49" s="116">
        <f>SUMIFS('RMI - percents'!AM:AM,'RMI - percents'!$H:$H,$A49,'RMI - percents'!$J:$J,$C49)*AF$8</f>
        <v>0</v>
      </c>
      <c r="AG49" s="116">
        <f>SUMIFS('RMI - percents'!AN:AN,'RMI - percents'!$H:$H,$A49,'RMI - percents'!$J:$J,$C49)*AG$8</f>
        <v>0</v>
      </c>
      <c r="AH49" s="116">
        <f>SUMIFS('RMI - percents'!AO:AO,'RMI - percents'!$H:$H,$A49,'RMI - percents'!$J:$J,$C49)*AH$8</f>
        <v>0</v>
      </c>
      <c r="AI49" s="116">
        <f>SUMIFS('RMI - percents'!AP:AP,'RMI - percents'!$H:$H,$A49,'RMI - percents'!$J:$J,$C49)*AI$8</f>
        <v>0</v>
      </c>
    </row>
    <row r="50" spans="1:35" x14ac:dyDescent="0.35">
      <c r="A50" s="52" t="str">
        <f t="shared" si="37"/>
        <v>BCEU-urban-residential-lighting</v>
      </c>
      <c r="B50" s="63" t="s">
        <v>536</v>
      </c>
      <c r="C50" s="18" t="s">
        <v>7</v>
      </c>
      <c r="D50" s="116">
        <v>0</v>
      </c>
      <c r="E50" s="116">
        <v>0</v>
      </c>
      <c r="F50" s="116">
        <v>0</v>
      </c>
      <c r="G50" s="116">
        <v>0</v>
      </c>
      <c r="H50" s="116">
        <v>0</v>
      </c>
      <c r="I50" s="116">
        <v>0</v>
      </c>
      <c r="J50" s="116">
        <v>0</v>
      </c>
      <c r="K50" s="116">
        <v>0</v>
      </c>
      <c r="L50" s="116">
        <v>0</v>
      </c>
      <c r="M50" s="116">
        <v>0</v>
      </c>
      <c r="N50" s="116">
        <v>0</v>
      </c>
      <c r="O50" s="116">
        <v>0</v>
      </c>
      <c r="P50" s="116">
        <v>0</v>
      </c>
      <c r="Q50" s="116">
        <v>0</v>
      </c>
      <c r="R50" s="116">
        <v>0</v>
      </c>
      <c r="S50" s="116">
        <v>0</v>
      </c>
      <c r="T50" s="116">
        <v>0</v>
      </c>
      <c r="U50" s="116">
        <v>0</v>
      </c>
      <c r="V50" s="116">
        <v>0</v>
      </c>
      <c r="W50" s="116">
        <v>0</v>
      </c>
      <c r="X50" s="116">
        <v>0</v>
      </c>
      <c r="Y50" s="116">
        <v>0</v>
      </c>
      <c r="Z50" s="116">
        <v>0</v>
      </c>
      <c r="AA50" s="116">
        <v>0</v>
      </c>
      <c r="AB50" s="116">
        <v>0</v>
      </c>
      <c r="AC50" s="116">
        <v>0</v>
      </c>
      <c r="AD50" s="116">
        <v>0</v>
      </c>
      <c r="AE50" s="116">
        <v>0</v>
      </c>
      <c r="AF50" s="116">
        <v>0</v>
      </c>
      <c r="AG50" s="116">
        <v>0</v>
      </c>
      <c r="AH50" s="116">
        <v>0</v>
      </c>
      <c r="AI50" s="116">
        <v>0</v>
      </c>
    </row>
    <row r="51" spans="1:35" x14ac:dyDescent="0.35">
      <c r="A51" s="52" t="str">
        <f t="shared" si="37"/>
        <v>BCEU-urban-residential-lighting</v>
      </c>
      <c r="B51" s="63" t="s">
        <v>536</v>
      </c>
      <c r="C51" s="18" t="s">
        <v>8</v>
      </c>
      <c r="D51" s="116">
        <f>SUMIFS('RMI - percents'!K:K,'RMI - percents'!$H:$H,$A51,'RMI - percents'!$J:$J,$C51)*D$10</f>
        <v>0</v>
      </c>
      <c r="E51" s="116">
        <f>SUMIFS('RMI - percents'!L:L,'RMI - percents'!$H:$H,$A51,'RMI - percents'!$J:$J,$C51)*E$10</f>
        <v>0</v>
      </c>
      <c r="F51" s="116">
        <f>SUMIFS('RMI - percents'!M:M,'RMI - percents'!$H:$H,$A51,'RMI - percents'!$J:$J,$C51)*F$10</f>
        <v>0</v>
      </c>
      <c r="G51" s="116">
        <f>SUMIFS('RMI - percents'!N:N,'RMI - percents'!$H:$H,$A51,'RMI - percents'!$J:$J,$C51)*G$10</f>
        <v>0</v>
      </c>
      <c r="H51" s="116">
        <f>SUMIFS('RMI - percents'!O:O,'RMI - percents'!$H:$H,$A51,'RMI - percents'!$J:$J,$C51)*H$10</f>
        <v>0</v>
      </c>
      <c r="I51" s="116">
        <f>SUMIFS('RMI - percents'!P:P,'RMI - percents'!$H:$H,$A51,'RMI - percents'!$J:$J,$C51)*I$10</f>
        <v>0</v>
      </c>
      <c r="J51" s="116">
        <f>SUMIFS('RMI - percents'!Q:Q,'RMI - percents'!$H:$H,$A51,'RMI - percents'!$J:$J,$C51)*J$10</f>
        <v>0</v>
      </c>
      <c r="K51" s="116">
        <f>SUMIFS('RMI - percents'!R:R,'RMI - percents'!$H:$H,$A51,'RMI - percents'!$J:$J,$C51)*K$10</f>
        <v>0</v>
      </c>
      <c r="L51" s="116">
        <f>SUMIFS('RMI - percents'!S:S,'RMI - percents'!$H:$H,$A51,'RMI - percents'!$J:$J,$C51)*L$10</f>
        <v>0</v>
      </c>
      <c r="M51" s="116">
        <f>SUMIFS('RMI - percents'!T:T,'RMI - percents'!$H:$H,$A51,'RMI - percents'!$J:$J,$C51)*M$10</f>
        <v>0</v>
      </c>
      <c r="N51" s="116">
        <f>SUMIFS('RMI - percents'!U:U,'RMI - percents'!$H:$H,$A51,'RMI - percents'!$J:$J,$C51)*N$10</f>
        <v>0</v>
      </c>
      <c r="O51" s="116">
        <f>SUMIFS('RMI - percents'!V:V,'RMI - percents'!$H:$H,$A51,'RMI - percents'!$J:$J,$C51)*O$10</f>
        <v>0</v>
      </c>
      <c r="P51" s="116">
        <f>SUMIFS('RMI - percents'!W:W,'RMI - percents'!$H:$H,$A51,'RMI - percents'!$J:$J,$C51)*P$10</f>
        <v>0</v>
      </c>
      <c r="Q51" s="116">
        <f>SUMIFS('RMI - percents'!X:X,'RMI - percents'!$H:$H,$A51,'RMI - percents'!$J:$J,$C51)*Q$10</f>
        <v>0</v>
      </c>
      <c r="R51" s="116">
        <f>SUMIFS('RMI - percents'!Y:Y,'RMI - percents'!$H:$H,$A51,'RMI - percents'!$J:$J,$C51)*R$10</f>
        <v>0</v>
      </c>
      <c r="S51" s="116">
        <f>SUMIFS('RMI - percents'!Z:Z,'RMI - percents'!$H:$H,$A51,'RMI - percents'!$J:$J,$C51)*S$10</f>
        <v>0</v>
      </c>
      <c r="T51" s="116">
        <f>SUMIFS('RMI - percents'!AA:AA,'RMI - percents'!$H:$H,$A51,'RMI - percents'!$J:$J,$C51)*T$10</f>
        <v>0</v>
      </c>
      <c r="U51" s="116">
        <f>SUMIFS('RMI - percents'!AB:AB,'RMI - percents'!$H:$H,$A51,'RMI - percents'!$J:$J,$C51)*U$10</f>
        <v>0</v>
      </c>
      <c r="V51" s="116">
        <f>SUMIFS('RMI - percents'!AC:AC,'RMI - percents'!$H:$H,$A51,'RMI - percents'!$J:$J,$C51)*V$10</f>
        <v>0</v>
      </c>
      <c r="W51" s="116">
        <f>SUMIFS('RMI - percents'!AD:AD,'RMI - percents'!$H:$H,$A51,'RMI - percents'!$J:$J,$C51)*W$10</f>
        <v>0</v>
      </c>
      <c r="X51" s="116">
        <f>SUMIFS('RMI - percents'!AE:AE,'RMI - percents'!$H:$H,$A51,'RMI - percents'!$J:$J,$C51)*X$10</f>
        <v>0</v>
      </c>
      <c r="Y51" s="116">
        <f>SUMIFS('RMI - percents'!AF:AF,'RMI - percents'!$H:$H,$A51,'RMI - percents'!$J:$J,$C51)*Y$10</f>
        <v>0</v>
      </c>
      <c r="Z51" s="116">
        <f>SUMIFS('RMI - percents'!AG:AG,'RMI - percents'!$H:$H,$A51,'RMI - percents'!$J:$J,$C51)*Z$10</f>
        <v>0</v>
      </c>
      <c r="AA51" s="116">
        <f>SUMIFS('RMI - percents'!AH:AH,'RMI - percents'!$H:$H,$A51,'RMI - percents'!$J:$J,$C51)*AA$10</f>
        <v>0</v>
      </c>
      <c r="AB51" s="116">
        <f>SUMIFS('RMI - percents'!AI:AI,'RMI - percents'!$H:$H,$A51,'RMI - percents'!$J:$J,$C51)*AB$10</f>
        <v>0</v>
      </c>
      <c r="AC51" s="116">
        <f>SUMIFS('RMI - percents'!AJ:AJ,'RMI - percents'!$H:$H,$A51,'RMI - percents'!$J:$J,$C51)*AC$10</f>
        <v>0</v>
      </c>
      <c r="AD51" s="116">
        <f>SUMIFS('RMI - percents'!AK:AK,'RMI - percents'!$H:$H,$A51,'RMI - percents'!$J:$J,$C51)*AD$10</f>
        <v>0</v>
      </c>
      <c r="AE51" s="116">
        <f>SUMIFS('RMI - percents'!AL:AL,'RMI - percents'!$H:$H,$A51,'RMI - percents'!$J:$J,$C51)*AE$10</f>
        <v>0</v>
      </c>
      <c r="AF51" s="116">
        <f>SUMIFS('RMI - percents'!AM:AM,'RMI - percents'!$H:$H,$A51,'RMI - percents'!$J:$J,$C51)*AF$10</f>
        <v>0</v>
      </c>
      <c r="AG51" s="116">
        <f>SUMIFS('RMI - percents'!AN:AN,'RMI - percents'!$H:$H,$A51,'RMI - percents'!$J:$J,$C51)*AG$10</f>
        <v>0</v>
      </c>
      <c r="AH51" s="116">
        <f>SUMIFS('RMI - percents'!AO:AO,'RMI - percents'!$H:$H,$A51,'RMI - percents'!$J:$J,$C51)*AH$10</f>
        <v>0</v>
      </c>
      <c r="AI51" s="116">
        <f>SUMIFS('RMI - percents'!AP:AP,'RMI - percents'!$H:$H,$A51,'RMI - percents'!$J:$J,$C51)*AI$10</f>
        <v>0</v>
      </c>
    </row>
    <row r="52" spans="1:35" x14ac:dyDescent="0.35">
      <c r="A52" s="52" t="str">
        <f t="shared" si="37"/>
        <v>BCEU-urban-residential-lighting</v>
      </c>
      <c r="B52" s="63" t="s">
        <v>536</v>
      </c>
      <c r="C52" s="18" t="s">
        <v>93</v>
      </c>
      <c r="D52" s="116">
        <v>0</v>
      </c>
      <c r="E52" s="116">
        <v>0</v>
      </c>
      <c r="F52" s="116">
        <v>0</v>
      </c>
      <c r="G52" s="116">
        <v>0</v>
      </c>
      <c r="H52" s="116">
        <v>0</v>
      </c>
      <c r="I52" s="116">
        <v>0</v>
      </c>
      <c r="J52" s="116">
        <v>0</v>
      </c>
      <c r="K52" s="116">
        <v>0</v>
      </c>
      <c r="L52" s="116">
        <v>0</v>
      </c>
      <c r="M52" s="116">
        <v>0</v>
      </c>
      <c r="N52" s="116">
        <v>0</v>
      </c>
      <c r="O52" s="116">
        <v>0</v>
      </c>
      <c r="P52" s="116">
        <v>0</v>
      </c>
      <c r="Q52" s="116">
        <v>0</v>
      </c>
      <c r="R52" s="116">
        <v>0</v>
      </c>
      <c r="S52" s="116">
        <v>0</v>
      </c>
      <c r="T52" s="116">
        <v>0</v>
      </c>
      <c r="U52" s="116">
        <v>0</v>
      </c>
      <c r="V52" s="116">
        <v>0</v>
      </c>
      <c r="W52" s="116">
        <v>0</v>
      </c>
      <c r="X52" s="116">
        <v>0</v>
      </c>
      <c r="Y52" s="116">
        <v>0</v>
      </c>
      <c r="Z52" s="116">
        <v>0</v>
      </c>
      <c r="AA52" s="116">
        <v>0</v>
      </c>
      <c r="AB52" s="116">
        <v>0</v>
      </c>
      <c r="AC52" s="116">
        <v>0</v>
      </c>
      <c r="AD52" s="116">
        <v>0</v>
      </c>
      <c r="AE52" s="116">
        <v>0</v>
      </c>
      <c r="AF52" s="116">
        <v>0</v>
      </c>
      <c r="AG52" s="116">
        <v>0</v>
      </c>
      <c r="AH52" s="116">
        <v>0</v>
      </c>
      <c r="AI52" s="116">
        <v>0</v>
      </c>
    </row>
    <row r="53" spans="1:35" x14ac:dyDescent="0.35">
      <c r="A53" s="52" t="str">
        <f t="shared" si="37"/>
        <v>BCEU-urban-residential-lighting</v>
      </c>
      <c r="B53" s="63" t="s">
        <v>536</v>
      </c>
      <c r="C53" s="18" t="s">
        <v>94</v>
      </c>
      <c r="D53" s="116">
        <v>0</v>
      </c>
      <c r="E53" s="116">
        <v>0</v>
      </c>
      <c r="F53" s="116">
        <v>0</v>
      </c>
      <c r="G53" s="116">
        <v>0</v>
      </c>
      <c r="H53" s="116">
        <v>0</v>
      </c>
      <c r="I53" s="116">
        <v>0</v>
      </c>
      <c r="J53" s="116">
        <v>0</v>
      </c>
      <c r="K53" s="116">
        <v>0</v>
      </c>
      <c r="L53" s="116">
        <v>0</v>
      </c>
      <c r="M53" s="116">
        <v>0</v>
      </c>
      <c r="N53" s="116">
        <v>0</v>
      </c>
      <c r="O53" s="116">
        <v>0</v>
      </c>
      <c r="P53" s="116">
        <v>0</v>
      </c>
      <c r="Q53" s="116">
        <v>0</v>
      </c>
      <c r="R53" s="116">
        <v>0</v>
      </c>
      <c r="S53" s="116">
        <v>0</v>
      </c>
      <c r="T53" s="116">
        <v>0</v>
      </c>
      <c r="U53" s="116">
        <v>0</v>
      </c>
      <c r="V53" s="116">
        <v>0</v>
      </c>
      <c r="W53" s="116">
        <v>0</v>
      </c>
      <c r="X53" s="116">
        <v>0</v>
      </c>
      <c r="Y53" s="116">
        <v>0</v>
      </c>
      <c r="Z53" s="116">
        <v>0</v>
      </c>
      <c r="AA53" s="116">
        <v>0</v>
      </c>
      <c r="AB53" s="116">
        <v>0</v>
      </c>
      <c r="AC53" s="116">
        <v>0</v>
      </c>
      <c r="AD53" s="116">
        <v>0</v>
      </c>
      <c r="AE53" s="116">
        <v>0</v>
      </c>
      <c r="AF53" s="116">
        <v>0</v>
      </c>
      <c r="AG53" s="116">
        <v>0</v>
      </c>
      <c r="AH53" s="116">
        <v>0</v>
      </c>
      <c r="AI53" s="116">
        <v>0</v>
      </c>
    </row>
    <row r="54" spans="1:35" x14ac:dyDescent="0.35">
      <c r="A54" s="52" t="str">
        <f t="shared" si="37"/>
        <v>BCEU-urban-residential-lighting</v>
      </c>
      <c r="B54" s="63" t="s">
        <v>536</v>
      </c>
      <c r="C54" s="18" t="s">
        <v>95</v>
      </c>
      <c r="D54" s="116">
        <f>SUMIFS('RMI - percents'!K:K,'RMI - percents'!$H:$H,$A54,'RMI - percents'!$J:$J,$C54)*D$14</f>
        <v>0</v>
      </c>
      <c r="E54" s="116">
        <f>SUMIFS('RMI - percents'!L:L,'RMI - percents'!$H:$H,$A54,'RMI - percents'!$J:$J,$C54)*E$14</f>
        <v>0</v>
      </c>
      <c r="F54" s="116">
        <f>SUMIFS('RMI - percents'!M:M,'RMI - percents'!$H:$H,$A54,'RMI - percents'!$J:$J,$C54)*F$14</f>
        <v>0</v>
      </c>
      <c r="G54" s="116">
        <f>SUMIFS('RMI - percents'!N:N,'RMI - percents'!$H:$H,$A54,'RMI - percents'!$J:$J,$C54)*G$14</f>
        <v>0</v>
      </c>
      <c r="H54" s="116">
        <f>SUMIFS('RMI - percents'!O:O,'RMI - percents'!$H:$H,$A54,'RMI - percents'!$J:$J,$C54)*H$14</f>
        <v>0</v>
      </c>
      <c r="I54" s="116">
        <f>SUMIFS('RMI - percents'!P:P,'RMI - percents'!$H:$H,$A54,'RMI - percents'!$J:$J,$C54)*I$14</f>
        <v>0</v>
      </c>
      <c r="J54" s="116">
        <f>SUMIFS('RMI - percents'!Q:Q,'RMI - percents'!$H:$H,$A54,'RMI - percents'!$J:$J,$C54)*J$14</f>
        <v>0</v>
      </c>
      <c r="K54" s="116">
        <f>SUMIFS('RMI - percents'!R:R,'RMI - percents'!$H:$H,$A54,'RMI - percents'!$J:$J,$C54)*K$14</f>
        <v>0</v>
      </c>
      <c r="L54" s="116">
        <f>SUMIFS('RMI - percents'!S:S,'RMI - percents'!$H:$H,$A54,'RMI - percents'!$J:$J,$C54)*L$14</f>
        <v>0</v>
      </c>
      <c r="M54" s="116">
        <f>SUMIFS('RMI - percents'!T:T,'RMI - percents'!$H:$H,$A54,'RMI - percents'!$J:$J,$C54)*M$14</f>
        <v>0</v>
      </c>
      <c r="N54" s="116">
        <f>SUMIFS('RMI - percents'!U:U,'RMI - percents'!$H:$H,$A54,'RMI - percents'!$J:$J,$C54)*N$14</f>
        <v>0</v>
      </c>
      <c r="O54" s="116">
        <f>SUMIFS('RMI - percents'!V:V,'RMI - percents'!$H:$H,$A54,'RMI - percents'!$J:$J,$C54)*O$14</f>
        <v>0</v>
      </c>
      <c r="P54" s="116">
        <f>SUMIFS('RMI - percents'!W:W,'RMI - percents'!$H:$H,$A54,'RMI - percents'!$J:$J,$C54)*P$14</f>
        <v>0</v>
      </c>
      <c r="Q54" s="116">
        <f>SUMIFS('RMI - percents'!X:X,'RMI - percents'!$H:$H,$A54,'RMI - percents'!$J:$J,$C54)*Q$14</f>
        <v>0</v>
      </c>
      <c r="R54" s="116">
        <f>SUMIFS('RMI - percents'!Y:Y,'RMI - percents'!$H:$H,$A54,'RMI - percents'!$J:$J,$C54)*R$14</f>
        <v>0</v>
      </c>
      <c r="S54" s="116">
        <f>SUMIFS('RMI - percents'!Z:Z,'RMI - percents'!$H:$H,$A54,'RMI - percents'!$J:$J,$C54)*S$14</f>
        <v>0</v>
      </c>
      <c r="T54" s="116">
        <f>SUMIFS('RMI - percents'!AA:AA,'RMI - percents'!$H:$H,$A54,'RMI - percents'!$J:$J,$C54)*T$14</f>
        <v>0</v>
      </c>
      <c r="U54" s="116">
        <f>SUMIFS('RMI - percents'!AB:AB,'RMI - percents'!$H:$H,$A54,'RMI - percents'!$J:$J,$C54)*U$14</f>
        <v>0</v>
      </c>
      <c r="V54" s="116">
        <f>SUMIFS('RMI - percents'!AC:AC,'RMI - percents'!$H:$H,$A54,'RMI - percents'!$J:$J,$C54)*V$14</f>
        <v>0</v>
      </c>
      <c r="W54" s="116">
        <f>SUMIFS('RMI - percents'!AD:AD,'RMI - percents'!$H:$H,$A54,'RMI - percents'!$J:$J,$C54)*W$14</f>
        <v>0</v>
      </c>
      <c r="X54" s="116">
        <f>SUMIFS('RMI - percents'!AE:AE,'RMI - percents'!$H:$H,$A54,'RMI - percents'!$J:$J,$C54)*X$14</f>
        <v>0</v>
      </c>
      <c r="Y54" s="116">
        <f>SUMIFS('RMI - percents'!AF:AF,'RMI - percents'!$H:$H,$A54,'RMI - percents'!$J:$J,$C54)*Y$14</f>
        <v>0</v>
      </c>
      <c r="Z54" s="116">
        <f>SUMIFS('RMI - percents'!AG:AG,'RMI - percents'!$H:$H,$A54,'RMI - percents'!$J:$J,$C54)*Z$14</f>
        <v>0</v>
      </c>
      <c r="AA54" s="116">
        <f>SUMIFS('RMI - percents'!AH:AH,'RMI - percents'!$H:$H,$A54,'RMI - percents'!$J:$J,$C54)*AA$14</f>
        <v>0</v>
      </c>
      <c r="AB54" s="116">
        <f>SUMIFS('RMI - percents'!AI:AI,'RMI - percents'!$H:$H,$A54,'RMI - percents'!$J:$J,$C54)*AB$14</f>
        <v>0</v>
      </c>
      <c r="AC54" s="116">
        <f>SUMIFS('RMI - percents'!AJ:AJ,'RMI - percents'!$H:$H,$A54,'RMI - percents'!$J:$J,$C54)*AC$14</f>
        <v>0</v>
      </c>
      <c r="AD54" s="116">
        <f>SUMIFS('RMI - percents'!AK:AK,'RMI - percents'!$H:$H,$A54,'RMI - percents'!$J:$J,$C54)*AD$14</f>
        <v>0</v>
      </c>
      <c r="AE54" s="116">
        <f>SUMIFS('RMI - percents'!AL:AL,'RMI - percents'!$H:$H,$A54,'RMI - percents'!$J:$J,$C54)*AE$14</f>
        <v>0</v>
      </c>
      <c r="AF54" s="116">
        <f>SUMIFS('RMI - percents'!AM:AM,'RMI - percents'!$H:$H,$A54,'RMI - percents'!$J:$J,$C54)*AF$14</f>
        <v>0</v>
      </c>
      <c r="AG54" s="116">
        <f>SUMIFS('RMI - percents'!AN:AN,'RMI - percents'!$H:$H,$A54,'RMI - percents'!$J:$J,$C54)*AG$14</f>
        <v>0</v>
      </c>
      <c r="AH54" s="116">
        <f>SUMIFS('RMI - percents'!AO:AO,'RMI - percents'!$H:$H,$A54,'RMI - percents'!$J:$J,$C54)*AH$14</f>
        <v>0</v>
      </c>
      <c r="AI54" s="116">
        <f>SUMIFS('RMI - percents'!AP:AP,'RMI - percents'!$H:$H,$A54,'RMI - percents'!$J:$J,$C54)*AI$14</f>
        <v>0</v>
      </c>
    </row>
    <row r="55" spans="1:35" x14ac:dyDescent="0.35">
      <c r="A55" s="52" t="str">
        <f t="shared" si="37"/>
        <v>BCEU-urban-residential-lighting</v>
      </c>
      <c r="B55" s="63" t="s">
        <v>536</v>
      </c>
      <c r="C55" s="18" t="s">
        <v>96</v>
      </c>
      <c r="D55" s="116">
        <v>0</v>
      </c>
      <c r="E55" s="116">
        <v>0</v>
      </c>
      <c r="F55" s="116">
        <v>0</v>
      </c>
      <c r="G55" s="116">
        <v>0</v>
      </c>
      <c r="H55" s="116">
        <v>0</v>
      </c>
      <c r="I55" s="116">
        <v>0</v>
      </c>
      <c r="J55" s="116">
        <v>0</v>
      </c>
      <c r="K55" s="116">
        <v>0</v>
      </c>
      <c r="L55" s="116">
        <v>0</v>
      </c>
      <c r="M55" s="116">
        <v>0</v>
      </c>
      <c r="N55" s="116">
        <v>0</v>
      </c>
      <c r="O55" s="116">
        <v>0</v>
      </c>
      <c r="P55" s="116">
        <v>0</v>
      </c>
      <c r="Q55" s="116">
        <v>0</v>
      </c>
      <c r="R55" s="116">
        <v>0</v>
      </c>
      <c r="S55" s="116">
        <v>0</v>
      </c>
      <c r="T55" s="116">
        <v>0</v>
      </c>
      <c r="U55" s="116">
        <v>0</v>
      </c>
      <c r="V55" s="116">
        <v>0</v>
      </c>
      <c r="W55" s="116">
        <v>0</v>
      </c>
      <c r="X55" s="116">
        <v>0</v>
      </c>
      <c r="Y55" s="116">
        <v>0</v>
      </c>
      <c r="Z55" s="116">
        <v>0</v>
      </c>
      <c r="AA55" s="116">
        <v>0</v>
      </c>
      <c r="AB55" s="116">
        <v>0</v>
      </c>
      <c r="AC55" s="116">
        <v>0</v>
      </c>
      <c r="AD55" s="116">
        <v>0</v>
      </c>
      <c r="AE55" s="116">
        <v>0</v>
      </c>
      <c r="AF55" s="116">
        <v>0</v>
      </c>
      <c r="AG55" s="116">
        <v>0</v>
      </c>
      <c r="AH55" s="116">
        <v>0</v>
      </c>
      <c r="AI55" s="116">
        <v>0</v>
      </c>
    </row>
    <row r="56" spans="1:35" x14ac:dyDescent="0.35">
      <c r="A56" s="51"/>
      <c r="B56" s="63" t="s">
        <v>536</v>
      </c>
      <c r="C56" s="51"/>
      <c r="D56" s="51"/>
      <c r="E56" s="51"/>
      <c r="F56" s="51"/>
      <c r="G56" s="51"/>
      <c r="H56"/>
      <c r="I56"/>
      <c r="J56"/>
      <c r="K56"/>
      <c r="L56"/>
      <c r="M56"/>
      <c r="N56"/>
      <c r="O56"/>
      <c r="P56"/>
      <c r="Q56"/>
      <c r="R56"/>
      <c r="S56"/>
      <c r="T56"/>
      <c r="U56"/>
      <c r="V56"/>
      <c r="W56"/>
      <c r="X56"/>
      <c r="Y56"/>
      <c r="Z56"/>
      <c r="AA56"/>
      <c r="AB56"/>
      <c r="AC56"/>
      <c r="AD56"/>
      <c r="AE56"/>
      <c r="AF56"/>
      <c r="AG56"/>
      <c r="AH56" s="51"/>
      <c r="AI56" s="51"/>
    </row>
    <row r="57" spans="1:35" x14ac:dyDescent="0.35">
      <c r="A57" s="18" t="s">
        <v>482</v>
      </c>
      <c r="B57" s="63" t="s">
        <v>536</v>
      </c>
      <c r="C57" s="51"/>
      <c r="D57" s="51"/>
      <c r="E57" s="51"/>
      <c r="F57" s="51"/>
      <c r="G57" s="51"/>
      <c r="H57"/>
      <c r="I57"/>
      <c r="J57"/>
      <c r="K57"/>
      <c r="L57"/>
      <c r="M57"/>
      <c r="N57"/>
      <c r="O57"/>
      <c r="P57"/>
      <c r="Q57"/>
      <c r="R57"/>
      <c r="S57"/>
      <c r="T57"/>
      <c r="U57"/>
      <c r="V57"/>
      <c r="W57"/>
      <c r="X57"/>
      <c r="Y57"/>
      <c r="Z57"/>
      <c r="AA57"/>
      <c r="AB57"/>
      <c r="AC57"/>
      <c r="AD57"/>
      <c r="AE57"/>
      <c r="AF57"/>
      <c r="AG57"/>
      <c r="AH57" s="51"/>
      <c r="AI57" s="51"/>
    </row>
    <row r="58" spans="1:35" x14ac:dyDescent="0.35">
      <c r="A58" s="52" t="str">
        <f>A57</f>
        <v>BCEU-urban-residential-appl</v>
      </c>
      <c r="B58" s="63" t="s">
        <v>536</v>
      </c>
      <c r="C58" s="18" t="s">
        <v>1</v>
      </c>
      <c r="D58" s="18">
        <v>2019</v>
      </c>
      <c r="E58" s="18">
        <v>2020</v>
      </c>
      <c r="F58" s="18">
        <v>2021</v>
      </c>
      <c r="G58" s="18">
        <v>2022</v>
      </c>
      <c r="H58" s="18">
        <v>2023</v>
      </c>
      <c r="I58" s="18">
        <v>2024</v>
      </c>
      <c r="J58" s="18">
        <v>2025</v>
      </c>
      <c r="K58" s="18">
        <v>2026</v>
      </c>
      <c r="L58" s="18">
        <v>2027</v>
      </c>
      <c r="M58" s="18">
        <v>2028</v>
      </c>
      <c r="N58" s="18">
        <v>2029</v>
      </c>
      <c r="O58" s="18">
        <v>2030</v>
      </c>
      <c r="P58" s="18">
        <v>2031</v>
      </c>
      <c r="Q58" s="18">
        <v>2032</v>
      </c>
      <c r="R58" s="18">
        <v>2033</v>
      </c>
      <c r="S58" s="18">
        <v>2034</v>
      </c>
      <c r="T58" s="18">
        <v>2035</v>
      </c>
      <c r="U58" s="18">
        <v>2036</v>
      </c>
      <c r="V58" s="18">
        <v>2037</v>
      </c>
      <c r="W58" s="18">
        <v>2038</v>
      </c>
      <c r="X58" s="18">
        <v>2039</v>
      </c>
      <c r="Y58" s="18">
        <v>2040</v>
      </c>
      <c r="Z58" s="18">
        <v>2041</v>
      </c>
      <c r="AA58" s="18">
        <v>2042</v>
      </c>
      <c r="AB58" s="18">
        <v>2043</v>
      </c>
      <c r="AC58" s="18">
        <v>2044</v>
      </c>
      <c r="AD58" s="18">
        <v>2045</v>
      </c>
      <c r="AE58" s="18">
        <v>2046</v>
      </c>
      <c r="AF58" s="18">
        <v>2047</v>
      </c>
      <c r="AG58" s="18">
        <v>2048</v>
      </c>
      <c r="AH58" s="18">
        <v>2049</v>
      </c>
      <c r="AI58" s="18">
        <v>2050</v>
      </c>
    </row>
    <row r="59" spans="1:35" x14ac:dyDescent="0.35">
      <c r="A59" s="52" t="str">
        <f t="shared" ref="A59:A68" si="38">A58</f>
        <v>BCEU-urban-residential-appl</v>
      </c>
      <c r="B59" s="63" t="s">
        <v>536</v>
      </c>
      <c r="C59" s="18" t="s">
        <v>2</v>
      </c>
      <c r="D59" s="114">
        <f>SUMIFS('RMI - percents'!K:K,'RMI - percents'!$H:$H,$A59,'RMI - percents'!$J:$J,$C59)*D$4</f>
        <v>81512067170706.063</v>
      </c>
      <c r="E59" s="114">
        <f>SUMIFS('RMI - percents'!L:L,'RMI - percents'!$H:$H,$A59,'RMI - percents'!$J:$J,$C59)*E$4</f>
        <v>91077951162021.938</v>
      </c>
      <c r="F59" s="114">
        <f>SUMIFS('RMI - percents'!M:M,'RMI - percents'!$H:$H,$A59,'RMI - percents'!$J:$J,$C59)*F$4</f>
        <v>87788800669897.906</v>
      </c>
      <c r="G59" s="114">
        <f>SUMIFS('RMI - percents'!N:N,'RMI - percents'!$H:$H,$A59,'RMI - percents'!$J:$J,$C59)*G$4</f>
        <v>86492729131937</v>
      </c>
      <c r="H59" s="114">
        <f>SUMIFS('RMI - percents'!O:O,'RMI - percents'!$H:$H,$A59,'RMI - percents'!$J:$J,$C59)*H$4</f>
        <v>86892022598587.219</v>
      </c>
      <c r="I59" s="114">
        <f>SUMIFS('RMI - percents'!P:P,'RMI - percents'!$H:$H,$A59,'RMI - percents'!$J:$J,$C59)*I$4</f>
        <v>87443912623930.266</v>
      </c>
      <c r="J59" s="114">
        <f>SUMIFS('RMI - percents'!Q:Q,'RMI - percents'!$H:$H,$A59,'RMI - percents'!$J:$J,$C59)*J$4</f>
        <v>87954844037167.109</v>
      </c>
      <c r="K59" s="114">
        <f>SUMIFS('RMI - percents'!R:R,'RMI - percents'!$H:$H,$A59,'RMI - percents'!$J:$J,$C59)*K$4</f>
        <v>88772659500695.5</v>
      </c>
      <c r="L59" s="114">
        <f>SUMIFS('RMI - percents'!S:S,'RMI - percents'!$H:$H,$A59,'RMI - percents'!$J:$J,$C59)*L$4</f>
        <v>89828451285404.234</v>
      </c>
      <c r="M59" s="114">
        <f>SUMIFS('RMI - percents'!T:T,'RMI - percents'!$H:$H,$A59,'RMI - percents'!$J:$J,$C59)*M$4</f>
        <v>90697985441009.813</v>
      </c>
      <c r="N59" s="114">
        <f>SUMIFS('RMI - percents'!U:U,'RMI - percents'!$H:$H,$A59,'RMI - percents'!$J:$J,$C59)*N$4</f>
        <v>91553268198374.844</v>
      </c>
      <c r="O59" s="114">
        <f>SUMIFS('RMI - percents'!V:V,'RMI - percents'!$H:$H,$A59,'RMI - percents'!$J:$J,$C59)*O$4</f>
        <v>92506841194192.391</v>
      </c>
      <c r="P59" s="114">
        <f>SUMIFS('RMI - percents'!W:W,'RMI - percents'!$H:$H,$A59,'RMI - percents'!$J:$J,$C59)*P$4</f>
        <v>93537699798402.031</v>
      </c>
      <c r="Q59" s="114">
        <f>SUMIFS('RMI - percents'!X:X,'RMI - percents'!$H:$H,$A59,'RMI - percents'!$J:$J,$C59)*Q$4</f>
        <v>94570883250172.031</v>
      </c>
      <c r="R59" s="114">
        <f>SUMIFS('RMI - percents'!Y:Y,'RMI - percents'!$H:$H,$A59,'RMI - percents'!$J:$J,$C59)*R$4</f>
        <v>95532545796118.969</v>
      </c>
      <c r="S59" s="114">
        <f>SUMIFS('RMI - percents'!Z:Z,'RMI - percents'!$H:$H,$A59,'RMI - percents'!$J:$J,$C59)*S$4</f>
        <v>96476306647087.891</v>
      </c>
      <c r="T59" s="114">
        <f>SUMIFS('RMI - percents'!AA:AA,'RMI - percents'!$H:$H,$A59,'RMI - percents'!$J:$J,$C59)*T$4</f>
        <v>97414488141469.859</v>
      </c>
      <c r="U59" s="114">
        <f>SUMIFS('RMI - percents'!AB:AB,'RMI - percents'!$H:$H,$A59,'RMI - percents'!$J:$J,$C59)*U$4</f>
        <v>98664705728655.094</v>
      </c>
      <c r="V59" s="114">
        <f>SUMIFS('RMI - percents'!AC:AC,'RMI - percents'!$H:$H,$A59,'RMI - percents'!$J:$J,$C59)*V$4</f>
        <v>99810233508716.813</v>
      </c>
      <c r="W59" s="114">
        <f>SUMIFS('RMI - percents'!AD:AD,'RMI - percents'!$H:$H,$A59,'RMI - percents'!$J:$J,$C59)*W$4</f>
        <v>100935798290098.28</v>
      </c>
      <c r="X59" s="114">
        <f>SUMIFS('RMI - percents'!AE:AE,'RMI - percents'!$H:$H,$A59,'RMI - percents'!$J:$J,$C59)*X$4</f>
        <v>102131155659046.25</v>
      </c>
      <c r="Y59" s="114">
        <f>SUMIFS('RMI - percents'!AF:AF,'RMI - percents'!$H:$H,$A59,'RMI - percents'!$J:$J,$C59)*Y$4</f>
        <v>103430255170847.02</v>
      </c>
      <c r="Z59" s="114">
        <f>SUMIFS('RMI - percents'!AG:AG,'RMI - percents'!$H:$H,$A59,'RMI - percents'!$J:$J,$C59)*Z$4</f>
        <v>104907991083886.36</v>
      </c>
      <c r="AA59" s="114">
        <f>SUMIFS('RMI - percents'!AH:AH,'RMI - percents'!$H:$H,$A59,'RMI - percents'!$J:$J,$C59)*AA$4</f>
        <v>106434421235336.28</v>
      </c>
      <c r="AB59" s="114">
        <f>SUMIFS('RMI - percents'!AI:AI,'RMI - percents'!$H:$H,$A59,'RMI - percents'!$J:$J,$C59)*AB$4</f>
        <v>107978951048242.98</v>
      </c>
      <c r="AC59" s="114">
        <f>SUMIFS('RMI - percents'!AJ:AJ,'RMI - percents'!$H:$H,$A59,'RMI - percents'!$J:$J,$C59)*AC$4</f>
        <v>109521492983209.56</v>
      </c>
      <c r="AD59" s="114">
        <f>SUMIFS('RMI - percents'!AK:AK,'RMI - percents'!$H:$H,$A59,'RMI - percents'!$J:$J,$C59)*AD$4</f>
        <v>111071668979107.61</v>
      </c>
      <c r="AE59" s="114">
        <f>SUMIFS('RMI - percents'!AL:AL,'RMI - percents'!$H:$H,$A59,'RMI - percents'!$J:$J,$C59)*AE$4</f>
        <v>112664798923237.23</v>
      </c>
      <c r="AF59" s="114">
        <f>SUMIFS('RMI - percents'!AM:AM,'RMI - percents'!$H:$H,$A59,'RMI - percents'!$J:$J,$C59)*AF$4</f>
        <v>114297492259942.52</v>
      </c>
      <c r="AG59" s="114">
        <f>SUMIFS('RMI - percents'!AN:AN,'RMI - percents'!$H:$H,$A59,'RMI - percents'!$J:$J,$C59)*AG$4</f>
        <v>114582586498310.48</v>
      </c>
      <c r="AH59" s="114">
        <f>SUMIFS('RMI - percents'!AO:AO,'RMI - percents'!$H:$H,$A59,'RMI - percents'!$J:$J,$C59)*AH$4</f>
        <v>114656950845451.59</v>
      </c>
      <c r="AI59" s="114">
        <f>SUMIFS('RMI - percents'!AP:AP,'RMI - percents'!$H:$H,$A59,'RMI - percents'!$J:$J,$C59)*AI$4</f>
        <v>114744474232845.11</v>
      </c>
    </row>
    <row r="60" spans="1:35" x14ac:dyDescent="0.35">
      <c r="A60" s="52" t="str">
        <f t="shared" si="38"/>
        <v>BCEU-urban-residential-appl</v>
      </c>
      <c r="B60" s="63" t="s">
        <v>536</v>
      </c>
      <c r="C60" s="18" t="s">
        <v>3</v>
      </c>
      <c r="D60" s="115">
        <v>0</v>
      </c>
      <c r="E60" s="115">
        <v>0</v>
      </c>
      <c r="F60" s="115">
        <v>0</v>
      </c>
      <c r="G60" s="115">
        <v>0</v>
      </c>
      <c r="H60" s="115">
        <v>0</v>
      </c>
      <c r="I60" s="115">
        <v>0</v>
      </c>
      <c r="J60" s="115">
        <v>0</v>
      </c>
      <c r="K60" s="115">
        <v>0</v>
      </c>
      <c r="L60" s="115">
        <v>0</v>
      </c>
      <c r="M60" s="115">
        <v>0</v>
      </c>
      <c r="N60" s="115">
        <v>0</v>
      </c>
      <c r="O60" s="115">
        <v>0</v>
      </c>
      <c r="P60" s="115">
        <v>0</v>
      </c>
      <c r="Q60" s="115">
        <v>0</v>
      </c>
      <c r="R60" s="115">
        <v>0</v>
      </c>
      <c r="S60" s="115">
        <v>0</v>
      </c>
      <c r="T60" s="115">
        <v>0</v>
      </c>
      <c r="U60" s="115">
        <v>0</v>
      </c>
      <c r="V60" s="115">
        <v>0</v>
      </c>
      <c r="W60" s="115">
        <v>0</v>
      </c>
      <c r="X60" s="115">
        <v>0</v>
      </c>
      <c r="Y60" s="115">
        <v>0</v>
      </c>
      <c r="Z60" s="115">
        <v>0</v>
      </c>
      <c r="AA60" s="115">
        <v>0</v>
      </c>
      <c r="AB60" s="115">
        <v>0</v>
      </c>
      <c r="AC60" s="115">
        <v>0</v>
      </c>
      <c r="AD60" s="115">
        <v>0</v>
      </c>
      <c r="AE60" s="115">
        <v>0</v>
      </c>
      <c r="AF60" s="115">
        <v>0</v>
      </c>
      <c r="AG60" s="115">
        <v>0</v>
      </c>
      <c r="AH60" s="115">
        <v>0</v>
      </c>
      <c r="AI60" s="115">
        <v>0</v>
      </c>
    </row>
    <row r="61" spans="1:35" x14ac:dyDescent="0.35">
      <c r="A61" s="52" t="str">
        <f t="shared" si="38"/>
        <v>BCEU-urban-residential-appl</v>
      </c>
      <c r="B61" s="63" t="s">
        <v>536</v>
      </c>
      <c r="C61" s="18" t="s">
        <v>4</v>
      </c>
      <c r="D61" s="114">
        <f>SUMIFS('RMI - percents'!K:K,'RMI - percents'!$H:$H,$A61,'RMI - percents'!$J:$J,$C61)*D$6</f>
        <v>239465296501385.16</v>
      </c>
      <c r="E61" s="114">
        <f>SUMIFS('RMI - percents'!L:L,'RMI - percents'!$H:$H,$A61,'RMI - percents'!$J:$J,$C61)*E$6</f>
        <v>238329857503052</v>
      </c>
      <c r="F61" s="114">
        <f>SUMIFS('RMI - percents'!M:M,'RMI - percents'!$H:$H,$A61,'RMI - percents'!$J:$J,$C61)*F$6</f>
        <v>245901116100463.78</v>
      </c>
      <c r="G61" s="114">
        <f>SUMIFS('RMI - percents'!N:N,'RMI - percents'!$H:$H,$A61,'RMI - percents'!$J:$J,$C61)*G$6</f>
        <v>246131071131489.13</v>
      </c>
      <c r="H61" s="114">
        <f>SUMIFS('RMI - percents'!O:O,'RMI - percents'!$H:$H,$A61,'RMI - percents'!$J:$J,$C61)*H$6</f>
        <v>246660825029827.72</v>
      </c>
      <c r="I61" s="114">
        <f>SUMIFS('RMI - percents'!P:P,'RMI - percents'!$H:$H,$A61,'RMI - percents'!$J:$J,$C61)*I$6</f>
        <v>247350250932239.88</v>
      </c>
      <c r="J61" s="114">
        <f>SUMIFS('RMI - percents'!Q:Q,'RMI - percents'!$H:$H,$A61,'RMI - percents'!$J:$J,$C61)*J$6</f>
        <v>248412181606940.94</v>
      </c>
      <c r="K61" s="114">
        <f>SUMIFS('RMI - percents'!R:R,'RMI - percents'!$H:$H,$A61,'RMI - percents'!$J:$J,$C61)*K$6</f>
        <v>249660649166862.97</v>
      </c>
      <c r="L61" s="114">
        <f>SUMIFS('RMI - percents'!S:S,'RMI - percents'!$H:$H,$A61,'RMI - percents'!$J:$J,$C61)*L$6</f>
        <v>250962382734939.94</v>
      </c>
      <c r="M61" s="114">
        <f>SUMIFS('RMI - percents'!T:T,'RMI - percents'!$H:$H,$A61,'RMI - percents'!$J:$J,$C61)*M$6</f>
        <v>252367836027901.44</v>
      </c>
      <c r="N61" s="114">
        <f>SUMIFS('RMI - percents'!U:U,'RMI - percents'!$H:$H,$A61,'RMI - percents'!$J:$J,$C61)*N$6</f>
        <v>253959227254877.97</v>
      </c>
      <c r="O61" s="114">
        <f>SUMIFS('RMI - percents'!V:V,'RMI - percents'!$H:$H,$A61,'RMI - percents'!$J:$J,$C61)*O$6</f>
        <v>255457815735269.41</v>
      </c>
      <c r="P61" s="114">
        <f>SUMIFS('RMI - percents'!W:W,'RMI - percents'!$H:$H,$A61,'RMI - percents'!$J:$J,$C61)*P$6</f>
        <v>257080606699359.53</v>
      </c>
      <c r="Q61" s="114">
        <f>SUMIFS('RMI - percents'!X:X,'RMI - percents'!$H:$H,$A61,'RMI - percents'!$J:$J,$C61)*Q$6</f>
        <v>258499794329801.03</v>
      </c>
      <c r="R61" s="114">
        <f>SUMIFS('RMI - percents'!Y:Y,'RMI - percents'!$H:$H,$A61,'RMI - percents'!$J:$J,$C61)*R$6</f>
        <v>259772471922951.88</v>
      </c>
      <c r="S61" s="114">
        <f>SUMIFS('RMI - percents'!Z:Z,'RMI - percents'!$H:$H,$A61,'RMI - percents'!$J:$J,$C61)*S$6</f>
        <v>260653060711634.84</v>
      </c>
      <c r="T61" s="114">
        <f>SUMIFS('RMI - percents'!AA:AA,'RMI - percents'!$H:$H,$A61,'RMI - percents'!$J:$J,$C61)*T$6</f>
        <v>261335117895395.97</v>
      </c>
      <c r="U61" s="114">
        <f>SUMIFS('RMI - percents'!AB:AB,'RMI - percents'!$H:$H,$A61,'RMI - percents'!$J:$J,$C61)*U$6</f>
        <v>262868182860584.81</v>
      </c>
      <c r="V61" s="114">
        <f>SUMIFS('RMI - percents'!AC:AC,'RMI - percents'!$H:$H,$A61,'RMI - percents'!$J:$J,$C61)*V$6</f>
        <v>263658134280380.69</v>
      </c>
      <c r="W61" s="114">
        <f>SUMIFS('RMI - percents'!AD:AD,'RMI - percents'!$H:$H,$A61,'RMI - percents'!$J:$J,$C61)*W$6</f>
        <v>264346762674258.09</v>
      </c>
      <c r="X61" s="114">
        <f>SUMIFS('RMI - percents'!AE:AE,'RMI - percents'!$H:$H,$A61,'RMI - percents'!$J:$J,$C61)*X$6</f>
        <v>264971349769977.63</v>
      </c>
      <c r="Y61" s="114">
        <f>SUMIFS('RMI - percents'!AF:AF,'RMI - percents'!$H:$H,$A61,'RMI - percents'!$J:$J,$C61)*Y$6</f>
        <v>265447035531952.13</v>
      </c>
      <c r="Z61" s="114">
        <f>SUMIFS('RMI - percents'!AG:AG,'RMI - percents'!$H:$H,$A61,'RMI - percents'!$J:$J,$C61)*Z$6</f>
        <v>266714100607720.06</v>
      </c>
      <c r="AA61" s="114">
        <f>SUMIFS('RMI - percents'!AH:AH,'RMI - percents'!$H:$H,$A61,'RMI - percents'!$J:$J,$C61)*AA$6</f>
        <v>267892242616073.31</v>
      </c>
      <c r="AB61" s="114">
        <f>SUMIFS('RMI - percents'!AI:AI,'RMI - percents'!$H:$H,$A61,'RMI - percents'!$J:$J,$C61)*AB$6</f>
        <v>268926737735324.56</v>
      </c>
      <c r="AC61" s="114">
        <f>SUMIFS('RMI - percents'!AJ:AJ,'RMI - percents'!$H:$H,$A61,'RMI - percents'!$J:$J,$C61)*AC$6</f>
        <v>269987431728007.75</v>
      </c>
      <c r="AD61" s="114">
        <f>SUMIFS('RMI - percents'!AK:AK,'RMI - percents'!$H:$H,$A61,'RMI - percents'!$J:$J,$C61)*AD$6</f>
        <v>271019892355823.88</v>
      </c>
      <c r="AE61" s="114">
        <f>SUMIFS('RMI - percents'!AL:AL,'RMI - percents'!$H:$H,$A61,'RMI - percents'!$J:$J,$C61)*AE$6</f>
        <v>272045181451415.97</v>
      </c>
      <c r="AF61" s="114">
        <f>SUMIFS('RMI - percents'!AM:AM,'RMI - percents'!$H:$H,$A61,'RMI - percents'!$J:$J,$C61)*AF$6</f>
        <v>273087140820236.94</v>
      </c>
      <c r="AG61" s="114">
        <f>SUMIFS('RMI - percents'!AN:AN,'RMI - percents'!$H:$H,$A61,'RMI - percents'!$J:$J,$C61)*AG$6</f>
        <v>274159019219551.22</v>
      </c>
      <c r="AH61" s="114">
        <f>SUMIFS('RMI - percents'!AO:AO,'RMI - percents'!$H:$H,$A61,'RMI - percents'!$J:$J,$C61)*AH$6</f>
        <v>275270819630045.69</v>
      </c>
      <c r="AI61" s="114">
        <f>SUMIFS('RMI - percents'!AP:AP,'RMI - percents'!$H:$H,$A61,'RMI - percents'!$J:$J,$C61)*AI$6</f>
        <v>276428149646286.34</v>
      </c>
    </row>
    <row r="62" spans="1:35" x14ac:dyDescent="0.35">
      <c r="A62" s="52" t="str">
        <f t="shared" si="38"/>
        <v>BCEU-urban-residential-appl</v>
      </c>
      <c r="B62" s="63" t="s">
        <v>536</v>
      </c>
      <c r="C62" s="18" t="s">
        <v>5</v>
      </c>
      <c r="D62" s="114">
        <f>SUMIFS('RMI - percents'!K:K,'RMI - percents'!$H:$H,$A62,'RMI - percents'!$J:$J,$C62)*D$8</f>
        <v>4447337728.1642942</v>
      </c>
      <c r="E62" s="114">
        <f>SUMIFS('RMI - percents'!L:L,'RMI - percents'!$H:$H,$A62,'RMI - percents'!$J:$J,$C62)*E$8</f>
        <v>4081737672.0731564</v>
      </c>
      <c r="F62" s="114">
        <f>SUMIFS('RMI - percents'!M:M,'RMI - percents'!$H:$H,$A62,'RMI - percents'!$J:$J,$C62)*F$8</f>
        <v>3744592701.8210907</v>
      </c>
      <c r="G62" s="114">
        <f>SUMIFS('RMI - percents'!N:N,'RMI - percents'!$H:$H,$A62,'RMI - percents'!$J:$J,$C62)*G$8</f>
        <v>3439546266.6834097</v>
      </c>
      <c r="H62" s="114">
        <f>SUMIFS('RMI - percents'!O:O,'RMI - percents'!$H:$H,$A62,'RMI - percents'!$J:$J,$C62)*H$8</f>
        <v>3171887775.5912104</v>
      </c>
      <c r="I62" s="114">
        <f>SUMIFS('RMI - percents'!P:P,'RMI - percents'!$H:$H,$A62,'RMI - percents'!$J:$J,$C62)*I$8</f>
        <v>2939331624.5037146</v>
      </c>
      <c r="J62" s="114">
        <f>SUMIFS('RMI - percents'!Q:Q,'RMI - percents'!$H:$H,$A62,'RMI - percents'!$J:$J,$C62)*J$8</f>
        <v>2751162571.0869403</v>
      </c>
      <c r="K62" s="114">
        <f>SUMIFS('RMI - percents'!R:R,'RMI - percents'!$H:$H,$A62,'RMI - percents'!$J:$J,$C62)*K$8</f>
        <v>2613662081.4822855</v>
      </c>
      <c r="L62" s="114">
        <f>SUMIFS('RMI - percents'!S:S,'RMI - percents'!$H:$H,$A62,'RMI - percents'!$J:$J,$C62)*L$8</f>
        <v>2526531157.1727242</v>
      </c>
      <c r="M62" s="114">
        <f>SUMIFS('RMI - percents'!T:T,'RMI - percents'!$H:$H,$A62,'RMI - percents'!$J:$J,$C62)*M$8</f>
        <v>2495741268.995585</v>
      </c>
      <c r="N62" s="114">
        <f>SUMIFS('RMI - percents'!U:U,'RMI - percents'!$H:$H,$A62,'RMI - percents'!$J:$J,$C62)*N$8</f>
        <v>2526252782.2482238</v>
      </c>
      <c r="O62" s="114">
        <f>SUMIFS('RMI - percents'!V:V,'RMI - percents'!$H:$H,$A62,'RMI - percents'!$J:$J,$C62)*O$8</f>
        <v>2614207858.5738559</v>
      </c>
      <c r="P62" s="114">
        <f>SUMIFS('RMI - percents'!W:W,'RMI - percents'!$H:$H,$A62,'RMI - percents'!$J:$J,$C62)*P$8</f>
        <v>2766927580.7763839</v>
      </c>
      <c r="Q62" s="114">
        <f>SUMIFS('RMI - percents'!X:X,'RMI - percents'!$H:$H,$A62,'RMI - percents'!$J:$J,$C62)*Q$8</f>
        <v>2985887827.2927709</v>
      </c>
      <c r="R62" s="114">
        <f>SUMIFS('RMI - percents'!Y:Y,'RMI - percents'!$H:$H,$A62,'RMI - percents'!$J:$J,$C62)*R$8</f>
        <v>3283332746.6399646</v>
      </c>
      <c r="S62" s="114">
        <f>SUMIFS('RMI - percents'!Z:Z,'RMI - percents'!$H:$H,$A62,'RMI - percents'!$J:$J,$C62)*S$8</f>
        <v>3666037870.9293857</v>
      </c>
      <c r="T62" s="114">
        <f>SUMIFS('RMI - percents'!AA:AA,'RMI - percents'!$H:$H,$A62,'RMI - percents'!$J:$J,$C62)*T$8</f>
        <v>4160632229.2140765</v>
      </c>
      <c r="U62" s="114">
        <f>SUMIFS('RMI - percents'!AB:AB,'RMI - percents'!$H:$H,$A62,'RMI - percents'!$J:$J,$C62)*U$8</f>
        <v>4794903768.1200294</v>
      </c>
      <c r="V62" s="114">
        <f>SUMIFS('RMI - percents'!AC:AC,'RMI - percents'!$H:$H,$A62,'RMI - percents'!$J:$J,$C62)*V$8</f>
        <v>5593118874.1503611</v>
      </c>
      <c r="W62" s="114">
        <f>SUMIFS('RMI - percents'!AD:AD,'RMI - percents'!$H:$H,$A62,'RMI - percents'!$J:$J,$C62)*W$8</f>
        <v>6616378386.063055</v>
      </c>
      <c r="X62" s="114">
        <f>SUMIFS('RMI - percents'!AE:AE,'RMI - percents'!$H:$H,$A62,'RMI - percents'!$J:$J,$C62)*X$8</f>
        <v>7932178510.9028883</v>
      </c>
      <c r="Y62" s="114">
        <f>SUMIFS('RMI - percents'!AF:AF,'RMI - percents'!$H:$H,$A62,'RMI - percents'!$J:$J,$C62)*Y$8</f>
        <v>9632851696.3834267</v>
      </c>
      <c r="Z62" s="114">
        <f>SUMIFS('RMI - percents'!AG:AG,'RMI - percents'!$H:$H,$A62,'RMI - percents'!$J:$J,$C62)*Z$8</f>
        <v>11944343467.727703</v>
      </c>
      <c r="AA62" s="114">
        <f>SUMIFS('RMI - percents'!AH:AH,'RMI - percents'!$H:$H,$A62,'RMI - percents'!$J:$J,$C62)*AA$8</f>
        <v>14978060069.877092</v>
      </c>
      <c r="AB62" s="114">
        <f>SUMIFS('RMI - percents'!AI:AI,'RMI - percents'!$H:$H,$A62,'RMI - percents'!$J:$J,$C62)*AB$8</f>
        <v>18961025515.333549</v>
      </c>
      <c r="AC62" s="114">
        <f>SUMIFS('RMI - percents'!AJ:AJ,'RMI - percents'!$H:$H,$A62,'RMI - percents'!$J:$J,$C62)*AC$8</f>
        <v>24200771905.404781</v>
      </c>
      <c r="AD62" s="114">
        <f>SUMIFS('RMI - percents'!AK:AK,'RMI - percents'!$H:$H,$A62,'RMI - percents'!$J:$J,$C62)*AD$8</f>
        <v>30999290254.040508</v>
      </c>
      <c r="AE62" s="114">
        <f>SUMIFS('RMI - percents'!AL:AL,'RMI - percents'!$H:$H,$A62,'RMI - percents'!$J:$J,$C62)*AE$8</f>
        <v>39629275974.372414</v>
      </c>
      <c r="AF62" s="114">
        <f>SUMIFS('RMI - percents'!AM:AM,'RMI - percents'!$H:$H,$A62,'RMI - percents'!$J:$J,$C62)*AF$8</f>
        <v>50228034419.333611</v>
      </c>
      <c r="AG62" s="114">
        <f>SUMIFS('RMI - percents'!AN:AN,'RMI - percents'!$H:$H,$A62,'RMI - percents'!$J:$J,$C62)*AG$8</f>
        <v>62669844767.663422</v>
      </c>
      <c r="AH62" s="114">
        <f>SUMIFS('RMI - percents'!AO:AO,'RMI - percents'!$H:$H,$A62,'RMI - percents'!$J:$J,$C62)*AH$8</f>
        <v>76488614737.242249</v>
      </c>
      <c r="AI62" s="114">
        <f>SUMIFS('RMI - percents'!AP:AP,'RMI - percents'!$H:$H,$A62,'RMI - percents'!$J:$J,$C62)*AI$8</f>
        <v>90893585940.869125</v>
      </c>
    </row>
    <row r="63" spans="1:35" x14ac:dyDescent="0.35">
      <c r="A63" s="52" t="str">
        <f t="shared" si="38"/>
        <v>BCEU-urban-residential-appl</v>
      </c>
      <c r="B63" s="63" t="s">
        <v>536</v>
      </c>
      <c r="C63" s="18" t="s">
        <v>7</v>
      </c>
      <c r="D63" s="115">
        <v>0</v>
      </c>
      <c r="E63" s="115">
        <v>0</v>
      </c>
      <c r="F63" s="115">
        <v>0</v>
      </c>
      <c r="G63" s="115">
        <v>0</v>
      </c>
      <c r="H63" s="115">
        <v>0</v>
      </c>
      <c r="I63" s="115">
        <v>0</v>
      </c>
      <c r="J63" s="115">
        <v>0</v>
      </c>
      <c r="K63" s="115">
        <v>0</v>
      </c>
      <c r="L63" s="115">
        <v>0</v>
      </c>
      <c r="M63" s="115">
        <v>0</v>
      </c>
      <c r="N63" s="115">
        <v>0</v>
      </c>
      <c r="O63" s="115">
        <v>0</v>
      </c>
      <c r="P63" s="115">
        <v>0</v>
      </c>
      <c r="Q63" s="115">
        <v>0</v>
      </c>
      <c r="R63" s="115">
        <v>0</v>
      </c>
      <c r="S63" s="115">
        <v>0</v>
      </c>
      <c r="T63" s="115">
        <v>0</v>
      </c>
      <c r="U63" s="115">
        <v>0</v>
      </c>
      <c r="V63" s="115">
        <v>0</v>
      </c>
      <c r="W63" s="115">
        <v>0</v>
      </c>
      <c r="X63" s="115">
        <v>0</v>
      </c>
      <c r="Y63" s="115">
        <v>0</v>
      </c>
      <c r="Z63" s="115">
        <v>0</v>
      </c>
      <c r="AA63" s="115">
        <v>0</v>
      </c>
      <c r="AB63" s="115">
        <v>0</v>
      </c>
      <c r="AC63" s="115">
        <v>0</v>
      </c>
      <c r="AD63" s="115">
        <v>0</v>
      </c>
      <c r="AE63" s="115">
        <v>0</v>
      </c>
      <c r="AF63" s="115">
        <v>0</v>
      </c>
      <c r="AG63" s="115">
        <v>0</v>
      </c>
      <c r="AH63" s="115">
        <v>0</v>
      </c>
      <c r="AI63" s="115">
        <v>0</v>
      </c>
    </row>
    <row r="64" spans="1:35" x14ac:dyDescent="0.35">
      <c r="A64" s="52" t="str">
        <f t="shared" si="38"/>
        <v>BCEU-urban-residential-appl</v>
      </c>
      <c r="B64" s="63" t="s">
        <v>536</v>
      </c>
      <c r="C64" s="18" t="s">
        <v>8</v>
      </c>
      <c r="D64" s="114">
        <f>SUMIFS('RMI - percents'!K:K,'RMI - percents'!$H:$H,$A64,'RMI - percents'!$J:$J,$C64)*D$10</f>
        <v>0</v>
      </c>
      <c r="E64" s="114">
        <f>SUMIFS('RMI - percents'!L:L,'RMI - percents'!$H:$H,$A64,'RMI - percents'!$J:$J,$C64)*E$10</f>
        <v>0</v>
      </c>
      <c r="F64" s="114">
        <f>SUMIFS('RMI - percents'!M:M,'RMI - percents'!$H:$H,$A64,'RMI - percents'!$J:$J,$C64)*F$10</f>
        <v>0</v>
      </c>
      <c r="G64" s="114">
        <f>SUMIFS('RMI - percents'!N:N,'RMI - percents'!$H:$H,$A64,'RMI - percents'!$J:$J,$C64)*G$10</f>
        <v>0</v>
      </c>
      <c r="H64" s="114">
        <f>SUMIFS('RMI - percents'!O:O,'RMI - percents'!$H:$H,$A64,'RMI - percents'!$J:$J,$C64)*H$10</f>
        <v>0</v>
      </c>
      <c r="I64" s="114">
        <f>SUMIFS('RMI - percents'!P:P,'RMI - percents'!$H:$H,$A64,'RMI - percents'!$J:$J,$C64)*I$10</f>
        <v>0</v>
      </c>
      <c r="J64" s="114">
        <f>SUMIFS('RMI - percents'!Q:Q,'RMI - percents'!$H:$H,$A64,'RMI - percents'!$J:$J,$C64)*J$10</f>
        <v>0</v>
      </c>
      <c r="K64" s="114">
        <f>SUMIFS('RMI - percents'!R:R,'RMI - percents'!$H:$H,$A64,'RMI - percents'!$J:$J,$C64)*K$10</f>
        <v>0</v>
      </c>
      <c r="L64" s="114">
        <f>SUMIFS('RMI - percents'!S:S,'RMI - percents'!$H:$H,$A64,'RMI - percents'!$J:$J,$C64)*L$10</f>
        <v>0</v>
      </c>
      <c r="M64" s="114">
        <f>SUMIFS('RMI - percents'!T:T,'RMI - percents'!$H:$H,$A64,'RMI - percents'!$J:$J,$C64)*M$10</f>
        <v>0</v>
      </c>
      <c r="N64" s="114">
        <f>SUMIFS('RMI - percents'!U:U,'RMI - percents'!$H:$H,$A64,'RMI - percents'!$J:$J,$C64)*N$10</f>
        <v>0</v>
      </c>
      <c r="O64" s="114">
        <f>SUMIFS('RMI - percents'!V:V,'RMI - percents'!$H:$H,$A64,'RMI - percents'!$J:$J,$C64)*O$10</f>
        <v>0</v>
      </c>
      <c r="P64" s="114">
        <f>SUMIFS('RMI - percents'!W:W,'RMI - percents'!$H:$H,$A64,'RMI - percents'!$J:$J,$C64)*P$10</f>
        <v>0</v>
      </c>
      <c r="Q64" s="114">
        <f>SUMIFS('RMI - percents'!X:X,'RMI - percents'!$H:$H,$A64,'RMI - percents'!$J:$J,$C64)*Q$10</f>
        <v>0</v>
      </c>
      <c r="R64" s="114">
        <f>SUMIFS('RMI - percents'!Y:Y,'RMI - percents'!$H:$H,$A64,'RMI - percents'!$J:$J,$C64)*R$10</f>
        <v>0</v>
      </c>
      <c r="S64" s="114">
        <f>SUMIFS('RMI - percents'!Z:Z,'RMI - percents'!$H:$H,$A64,'RMI - percents'!$J:$J,$C64)*S$10</f>
        <v>0</v>
      </c>
      <c r="T64" s="114">
        <f>SUMIFS('RMI - percents'!AA:AA,'RMI - percents'!$H:$H,$A64,'RMI - percents'!$J:$J,$C64)*T$10</f>
        <v>0</v>
      </c>
      <c r="U64" s="114">
        <f>SUMIFS('RMI - percents'!AB:AB,'RMI - percents'!$H:$H,$A64,'RMI - percents'!$J:$J,$C64)*U$10</f>
        <v>0</v>
      </c>
      <c r="V64" s="114">
        <f>SUMIFS('RMI - percents'!AC:AC,'RMI - percents'!$H:$H,$A64,'RMI - percents'!$J:$J,$C64)*V$10</f>
        <v>0</v>
      </c>
      <c r="W64" s="114">
        <f>SUMIFS('RMI - percents'!AD:AD,'RMI - percents'!$H:$H,$A64,'RMI - percents'!$J:$J,$C64)*W$10</f>
        <v>0</v>
      </c>
      <c r="X64" s="114">
        <f>SUMIFS('RMI - percents'!AE:AE,'RMI - percents'!$H:$H,$A64,'RMI - percents'!$J:$J,$C64)*X$10</f>
        <v>0</v>
      </c>
      <c r="Y64" s="114">
        <f>SUMIFS('RMI - percents'!AF:AF,'RMI - percents'!$H:$H,$A64,'RMI - percents'!$J:$J,$C64)*Y$10</f>
        <v>0</v>
      </c>
      <c r="Z64" s="114">
        <f>SUMIFS('RMI - percents'!AG:AG,'RMI - percents'!$H:$H,$A64,'RMI - percents'!$J:$J,$C64)*Z$10</f>
        <v>0</v>
      </c>
      <c r="AA64" s="114">
        <f>SUMIFS('RMI - percents'!AH:AH,'RMI - percents'!$H:$H,$A64,'RMI - percents'!$J:$J,$C64)*AA$10</f>
        <v>0</v>
      </c>
      <c r="AB64" s="114">
        <f>SUMIFS('RMI - percents'!AI:AI,'RMI - percents'!$H:$H,$A64,'RMI - percents'!$J:$J,$C64)*AB$10</f>
        <v>0</v>
      </c>
      <c r="AC64" s="114">
        <f>SUMIFS('RMI - percents'!AJ:AJ,'RMI - percents'!$H:$H,$A64,'RMI - percents'!$J:$J,$C64)*AC$10</f>
        <v>0</v>
      </c>
      <c r="AD64" s="114">
        <f>SUMIFS('RMI - percents'!AK:AK,'RMI - percents'!$H:$H,$A64,'RMI - percents'!$J:$J,$C64)*AD$10</f>
        <v>0</v>
      </c>
      <c r="AE64" s="114">
        <f>SUMIFS('RMI - percents'!AL:AL,'RMI - percents'!$H:$H,$A64,'RMI - percents'!$J:$J,$C64)*AE$10</f>
        <v>0</v>
      </c>
      <c r="AF64" s="114">
        <f>SUMIFS('RMI - percents'!AM:AM,'RMI - percents'!$H:$H,$A64,'RMI - percents'!$J:$J,$C64)*AF$10</f>
        <v>0</v>
      </c>
      <c r="AG64" s="114">
        <f>SUMIFS('RMI - percents'!AN:AN,'RMI - percents'!$H:$H,$A64,'RMI - percents'!$J:$J,$C64)*AG$10</f>
        <v>0</v>
      </c>
      <c r="AH64" s="114">
        <f>SUMIFS('RMI - percents'!AO:AO,'RMI - percents'!$H:$H,$A64,'RMI - percents'!$J:$J,$C64)*AH$10</f>
        <v>0</v>
      </c>
      <c r="AI64" s="114">
        <f>SUMIFS('RMI - percents'!AP:AP,'RMI - percents'!$H:$H,$A64,'RMI - percents'!$J:$J,$C64)*AI$10</f>
        <v>0</v>
      </c>
    </row>
    <row r="65" spans="1:35" x14ac:dyDescent="0.35">
      <c r="A65" s="52" t="str">
        <f t="shared" si="38"/>
        <v>BCEU-urban-residential-appl</v>
      </c>
      <c r="B65" s="63" t="s">
        <v>536</v>
      </c>
      <c r="C65" s="18" t="s">
        <v>93</v>
      </c>
      <c r="D65" s="115">
        <v>0</v>
      </c>
      <c r="E65" s="115">
        <v>0</v>
      </c>
      <c r="F65" s="115">
        <v>0</v>
      </c>
      <c r="G65" s="115">
        <v>0</v>
      </c>
      <c r="H65" s="115">
        <v>0</v>
      </c>
      <c r="I65" s="115">
        <v>0</v>
      </c>
      <c r="J65" s="115">
        <v>0</v>
      </c>
      <c r="K65" s="115">
        <v>0</v>
      </c>
      <c r="L65" s="115">
        <v>0</v>
      </c>
      <c r="M65" s="115">
        <v>0</v>
      </c>
      <c r="N65" s="115">
        <v>0</v>
      </c>
      <c r="O65" s="115">
        <v>0</v>
      </c>
      <c r="P65" s="115">
        <v>0</v>
      </c>
      <c r="Q65" s="115">
        <v>0</v>
      </c>
      <c r="R65" s="115">
        <v>0</v>
      </c>
      <c r="S65" s="115">
        <v>0</v>
      </c>
      <c r="T65" s="115">
        <v>0</v>
      </c>
      <c r="U65" s="115">
        <v>0</v>
      </c>
      <c r="V65" s="115">
        <v>0</v>
      </c>
      <c r="W65" s="115">
        <v>0</v>
      </c>
      <c r="X65" s="115">
        <v>0</v>
      </c>
      <c r="Y65" s="115">
        <v>0</v>
      </c>
      <c r="Z65" s="115">
        <v>0</v>
      </c>
      <c r="AA65" s="115">
        <v>0</v>
      </c>
      <c r="AB65" s="115">
        <v>0</v>
      </c>
      <c r="AC65" s="115">
        <v>0</v>
      </c>
      <c r="AD65" s="115">
        <v>0</v>
      </c>
      <c r="AE65" s="115">
        <v>0</v>
      </c>
      <c r="AF65" s="115">
        <v>0</v>
      </c>
      <c r="AG65" s="115">
        <v>0</v>
      </c>
      <c r="AH65" s="115">
        <v>0</v>
      </c>
      <c r="AI65" s="115">
        <v>0</v>
      </c>
    </row>
    <row r="66" spans="1:35" x14ac:dyDescent="0.35">
      <c r="A66" s="52" t="str">
        <f t="shared" si="38"/>
        <v>BCEU-urban-residential-appl</v>
      </c>
      <c r="B66" s="63" t="s">
        <v>536</v>
      </c>
      <c r="C66" s="18" t="s">
        <v>94</v>
      </c>
      <c r="D66" s="115">
        <v>0</v>
      </c>
      <c r="E66" s="115">
        <v>0</v>
      </c>
      <c r="F66" s="115">
        <v>0</v>
      </c>
      <c r="G66" s="115">
        <v>0</v>
      </c>
      <c r="H66" s="115">
        <v>0</v>
      </c>
      <c r="I66" s="115">
        <v>0</v>
      </c>
      <c r="J66" s="115">
        <v>0</v>
      </c>
      <c r="K66" s="115">
        <v>0</v>
      </c>
      <c r="L66" s="115">
        <v>0</v>
      </c>
      <c r="M66" s="115">
        <v>0</v>
      </c>
      <c r="N66" s="115">
        <v>0</v>
      </c>
      <c r="O66" s="115">
        <v>0</v>
      </c>
      <c r="P66" s="115">
        <v>0</v>
      </c>
      <c r="Q66" s="115">
        <v>0</v>
      </c>
      <c r="R66" s="115">
        <v>0</v>
      </c>
      <c r="S66" s="115">
        <v>0</v>
      </c>
      <c r="T66" s="115">
        <v>0</v>
      </c>
      <c r="U66" s="115">
        <v>0</v>
      </c>
      <c r="V66" s="115">
        <v>0</v>
      </c>
      <c r="W66" s="115">
        <v>0</v>
      </c>
      <c r="X66" s="115">
        <v>0</v>
      </c>
      <c r="Y66" s="115">
        <v>0</v>
      </c>
      <c r="Z66" s="115">
        <v>0</v>
      </c>
      <c r="AA66" s="115">
        <v>0</v>
      </c>
      <c r="AB66" s="115">
        <v>0</v>
      </c>
      <c r="AC66" s="115">
        <v>0</v>
      </c>
      <c r="AD66" s="115">
        <v>0</v>
      </c>
      <c r="AE66" s="115">
        <v>0</v>
      </c>
      <c r="AF66" s="115">
        <v>0</v>
      </c>
      <c r="AG66" s="115">
        <v>0</v>
      </c>
      <c r="AH66" s="115">
        <v>0</v>
      </c>
      <c r="AI66" s="115">
        <v>0</v>
      </c>
    </row>
    <row r="67" spans="1:35" x14ac:dyDescent="0.35">
      <c r="A67" s="52" t="str">
        <f t="shared" si="38"/>
        <v>BCEU-urban-residential-appl</v>
      </c>
      <c r="B67" s="63" t="s">
        <v>536</v>
      </c>
      <c r="C67" s="18" t="s">
        <v>95</v>
      </c>
      <c r="D67" s="114">
        <f>SUMIFS('RMI - percents'!K:K,'RMI - percents'!$H:$H,$A67,'RMI - percents'!$J:$J,$C67)*D$14</f>
        <v>8226450101734.9717</v>
      </c>
      <c r="E67" s="114">
        <f>SUMIFS('RMI - percents'!L:L,'RMI - percents'!$H:$H,$A67,'RMI - percents'!$J:$J,$C67)*E$14</f>
        <v>4441095263847.292</v>
      </c>
      <c r="F67" s="114">
        <f>SUMIFS('RMI - percents'!M:M,'RMI - percents'!$H:$H,$A67,'RMI - percents'!$J:$J,$C67)*F$14</f>
        <v>4105357748107.3081</v>
      </c>
      <c r="G67" s="114">
        <f>SUMIFS('RMI - percents'!N:N,'RMI - percents'!$H:$H,$A67,'RMI - percents'!$J:$J,$C67)*G$14</f>
        <v>3738472719229.771</v>
      </c>
      <c r="H67" s="114">
        <f>SUMIFS('RMI - percents'!O:O,'RMI - percents'!$H:$H,$A67,'RMI - percents'!$J:$J,$C67)*H$14</f>
        <v>3635706665235.5063</v>
      </c>
      <c r="I67" s="114">
        <f>SUMIFS('RMI - percents'!P:P,'RMI - percents'!$H:$H,$A67,'RMI - percents'!$J:$J,$C67)*I$14</f>
        <v>3518317206529.124</v>
      </c>
      <c r="J67" s="114">
        <f>SUMIFS('RMI - percents'!Q:Q,'RMI - percents'!$H:$H,$A67,'RMI - percents'!$J:$J,$C67)*J$14</f>
        <v>3420766223765.356</v>
      </c>
      <c r="K67" s="114">
        <f>SUMIFS('RMI - percents'!R:R,'RMI - percents'!$H:$H,$A67,'RMI - percents'!$J:$J,$C67)*K$14</f>
        <v>3300638236013.8735</v>
      </c>
      <c r="L67" s="114">
        <f>SUMIFS('RMI - percents'!S:S,'RMI - percents'!$H:$H,$A67,'RMI - percents'!$J:$J,$C67)*L$14</f>
        <v>3244478567517.4248</v>
      </c>
      <c r="M67" s="114">
        <f>SUMIFS('RMI - percents'!T:T,'RMI - percents'!$H:$H,$A67,'RMI - percents'!$J:$J,$C67)*M$14</f>
        <v>3131116133438.2686</v>
      </c>
      <c r="N67" s="114">
        <f>SUMIFS('RMI - percents'!U:U,'RMI - percents'!$H:$H,$A67,'RMI - percents'!$J:$J,$C67)*N$14</f>
        <v>3028636523600.6636</v>
      </c>
      <c r="O67" s="114">
        <f>SUMIFS('RMI - percents'!V:V,'RMI - percents'!$H:$H,$A67,'RMI - percents'!$J:$J,$C67)*O$14</f>
        <v>2931598357311.667</v>
      </c>
      <c r="P67" s="114">
        <f>SUMIFS('RMI - percents'!W:W,'RMI - percents'!$H:$H,$A67,'RMI - percents'!$J:$J,$C67)*P$14</f>
        <v>2816738925009.6646</v>
      </c>
      <c r="Q67" s="114">
        <f>SUMIFS('RMI - percents'!X:X,'RMI - percents'!$H:$H,$A67,'RMI - percents'!$J:$J,$C67)*Q$14</f>
        <v>2710236006727.7261</v>
      </c>
      <c r="R67" s="114">
        <f>SUMIFS('RMI - percents'!Y:Y,'RMI - percents'!$H:$H,$A67,'RMI - percents'!$J:$J,$C67)*R$14</f>
        <v>2638176172972.3169</v>
      </c>
      <c r="S67" s="114">
        <f>SUMIFS('RMI - percents'!Z:Z,'RMI - percents'!$H:$H,$A67,'RMI - percents'!$J:$J,$C67)*S$14</f>
        <v>2569196516638.3096</v>
      </c>
      <c r="T67" s="114">
        <f>SUMIFS('RMI - percents'!AA:AA,'RMI - percents'!$H:$H,$A67,'RMI - percents'!$J:$J,$C67)*T$14</f>
        <v>2506698201531.5952</v>
      </c>
      <c r="U67" s="114">
        <f>SUMIFS('RMI - percents'!AB:AB,'RMI - percents'!$H:$H,$A67,'RMI - percents'!$J:$J,$C67)*U$14</f>
        <v>2450376926188.9199</v>
      </c>
      <c r="V67" s="114">
        <f>SUMIFS('RMI - percents'!AC:AC,'RMI - percents'!$H:$H,$A67,'RMI - percents'!$J:$J,$C67)*V$14</f>
        <v>2395939334366.0391</v>
      </c>
      <c r="W67" s="114">
        <f>SUMIFS('RMI - percents'!AD:AD,'RMI - percents'!$H:$H,$A67,'RMI - percents'!$J:$J,$C67)*W$14</f>
        <v>2345933360807.3232</v>
      </c>
      <c r="X67" s="114">
        <f>SUMIFS('RMI - percents'!AE:AE,'RMI - percents'!$H:$H,$A67,'RMI - percents'!$J:$J,$C67)*X$14</f>
        <v>2276941617567.3711</v>
      </c>
      <c r="Y67" s="114">
        <f>SUMIFS('RMI - percents'!AF:AF,'RMI - percents'!$H:$H,$A67,'RMI - percents'!$J:$J,$C67)*Y$14</f>
        <v>2232212794626.2705</v>
      </c>
      <c r="Z67" s="114">
        <f>SUMIFS('RMI - percents'!AG:AG,'RMI - percents'!$H:$H,$A67,'RMI - percents'!$J:$J,$C67)*Z$14</f>
        <v>2202652250484.6343</v>
      </c>
      <c r="AA67" s="114">
        <f>SUMIFS('RMI - percents'!AH:AH,'RMI - percents'!$H:$H,$A67,'RMI - percents'!$J:$J,$C67)*AA$14</f>
        <v>2173262009863.0747</v>
      </c>
      <c r="AB67" s="114">
        <f>SUMIFS('RMI - percents'!AI:AI,'RMI - percents'!$H:$H,$A67,'RMI - percents'!$J:$J,$C67)*AB$14</f>
        <v>2142657332268.5403</v>
      </c>
      <c r="AC67" s="114">
        <f>SUMIFS('RMI - percents'!AJ:AJ,'RMI - percents'!$H:$H,$A67,'RMI - percents'!$J:$J,$C67)*AC$14</f>
        <v>2112919807345.6003</v>
      </c>
      <c r="AD67" s="114">
        <f>SUMIFS('RMI - percents'!AK:AK,'RMI - percents'!$H:$H,$A67,'RMI - percents'!$J:$J,$C67)*AD$14</f>
        <v>2103306757514.8992</v>
      </c>
      <c r="AE67" s="114">
        <f>SUMIFS('RMI - percents'!AL:AL,'RMI - percents'!$H:$H,$A67,'RMI - percents'!$J:$J,$C67)*AE$14</f>
        <v>2053217011462.3955</v>
      </c>
      <c r="AF67" s="114">
        <f>SUMIFS('RMI - percents'!AM:AM,'RMI - percents'!$H:$H,$A67,'RMI - percents'!$J:$J,$C67)*AF$14</f>
        <v>2028307825467.6311</v>
      </c>
      <c r="AG67" s="114">
        <f>SUMIFS('RMI - percents'!AN:AN,'RMI - percents'!$H:$H,$A67,'RMI - percents'!$J:$J,$C67)*AG$14</f>
        <v>2000118684462.0879</v>
      </c>
      <c r="AH67" s="114">
        <f>SUMIFS('RMI - percents'!AO:AO,'RMI - percents'!$H:$H,$A67,'RMI - percents'!$J:$J,$C67)*AH$14</f>
        <v>1972189193954.1079</v>
      </c>
      <c r="AI67" s="114">
        <f>SUMIFS('RMI - percents'!AP:AP,'RMI - percents'!$H:$H,$A67,'RMI - percents'!$J:$J,$C67)*AI$14</f>
        <v>1944350753423.1555</v>
      </c>
    </row>
    <row r="68" spans="1:35" x14ac:dyDescent="0.35">
      <c r="A68" s="52" t="str">
        <f t="shared" si="38"/>
        <v>BCEU-urban-residential-appl</v>
      </c>
      <c r="B68" s="63" t="s">
        <v>536</v>
      </c>
      <c r="C68" s="18" t="s">
        <v>96</v>
      </c>
      <c r="D68" s="115">
        <v>0</v>
      </c>
      <c r="E68" s="115">
        <v>0</v>
      </c>
      <c r="F68" s="115">
        <v>0</v>
      </c>
      <c r="G68" s="115">
        <v>0</v>
      </c>
      <c r="H68" s="115">
        <v>0</v>
      </c>
      <c r="I68" s="115">
        <v>0</v>
      </c>
      <c r="J68" s="115">
        <v>0</v>
      </c>
      <c r="K68" s="115">
        <v>0</v>
      </c>
      <c r="L68" s="115">
        <v>0</v>
      </c>
      <c r="M68" s="115">
        <v>0</v>
      </c>
      <c r="N68" s="115">
        <v>0</v>
      </c>
      <c r="O68" s="115">
        <v>0</v>
      </c>
      <c r="P68" s="115">
        <v>0</v>
      </c>
      <c r="Q68" s="115">
        <v>0</v>
      </c>
      <c r="R68" s="115">
        <v>0</v>
      </c>
      <c r="S68" s="115">
        <v>0</v>
      </c>
      <c r="T68" s="115">
        <v>0</v>
      </c>
      <c r="U68" s="115">
        <v>0</v>
      </c>
      <c r="V68" s="115">
        <v>0</v>
      </c>
      <c r="W68" s="115">
        <v>0</v>
      </c>
      <c r="X68" s="115">
        <v>0</v>
      </c>
      <c r="Y68" s="115">
        <v>0</v>
      </c>
      <c r="Z68" s="115">
        <v>0</v>
      </c>
      <c r="AA68" s="115">
        <v>0</v>
      </c>
      <c r="AB68" s="115">
        <v>0</v>
      </c>
      <c r="AC68" s="115">
        <v>0</v>
      </c>
      <c r="AD68" s="115">
        <v>0</v>
      </c>
      <c r="AE68" s="115">
        <v>0</v>
      </c>
      <c r="AF68" s="115">
        <v>0</v>
      </c>
      <c r="AG68" s="115">
        <v>0</v>
      </c>
      <c r="AH68" s="115">
        <v>0</v>
      </c>
      <c r="AI68" s="115">
        <v>0</v>
      </c>
    </row>
    <row r="69" spans="1:35" x14ac:dyDescent="0.35">
      <c r="A69" s="51"/>
      <c r="B69" s="63" t="s">
        <v>536</v>
      </c>
      <c r="C69" s="51"/>
      <c r="D69" s="51"/>
      <c r="E69" s="51"/>
      <c r="F69" s="51"/>
      <c r="G69" s="51"/>
      <c r="H69"/>
      <c r="I69"/>
      <c r="J69"/>
      <c r="K69"/>
      <c r="L69"/>
      <c r="M69"/>
      <c r="N69"/>
      <c r="O69"/>
      <c r="P69"/>
      <c r="Q69"/>
      <c r="R69"/>
      <c r="S69"/>
      <c r="T69"/>
      <c r="U69"/>
      <c r="V69"/>
      <c r="W69"/>
      <c r="X69"/>
      <c r="Y69"/>
      <c r="Z69"/>
      <c r="AA69"/>
      <c r="AB69"/>
      <c r="AC69"/>
      <c r="AD69"/>
      <c r="AE69"/>
      <c r="AF69"/>
      <c r="AG69"/>
      <c r="AH69" s="51"/>
      <c r="AI69" s="51"/>
    </row>
    <row r="70" spans="1:35" x14ac:dyDescent="0.35">
      <c r="A70" s="18" t="s">
        <v>496</v>
      </c>
      <c r="B70" s="63" t="s">
        <v>536</v>
      </c>
      <c r="C70" s="51"/>
      <c r="D70" s="51"/>
      <c r="E70" s="51"/>
      <c r="F70" s="51"/>
      <c r="G70" s="51"/>
      <c r="H70"/>
      <c r="I70"/>
      <c r="J70"/>
      <c r="K70"/>
      <c r="L70"/>
      <c r="M70"/>
      <c r="N70"/>
      <c r="O70"/>
      <c r="P70"/>
      <c r="Q70"/>
      <c r="R70"/>
      <c r="S70"/>
      <c r="T70"/>
      <c r="U70"/>
      <c r="V70"/>
      <c r="W70"/>
      <c r="X70"/>
      <c r="Y70"/>
      <c r="Z70"/>
      <c r="AA70"/>
      <c r="AB70"/>
      <c r="AC70"/>
      <c r="AD70"/>
      <c r="AE70"/>
      <c r="AF70"/>
      <c r="AG70"/>
      <c r="AH70" s="51"/>
      <c r="AI70" s="51"/>
    </row>
    <row r="71" spans="1:35" x14ac:dyDescent="0.35">
      <c r="A71" s="52" t="str">
        <f>A70</f>
        <v>BCEU-urban-residential-other</v>
      </c>
      <c r="B71" s="63" t="s">
        <v>536</v>
      </c>
      <c r="C71" s="18" t="s">
        <v>1</v>
      </c>
      <c r="D71" s="18">
        <v>2019</v>
      </c>
      <c r="E71" s="18">
        <v>2020</v>
      </c>
      <c r="F71" s="18">
        <v>2021</v>
      </c>
      <c r="G71" s="18">
        <v>2022</v>
      </c>
      <c r="H71" s="18">
        <v>2023</v>
      </c>
      <c r="I71" s="18">
        <v>2024</v>
      </c>
      <c r="J71" s="18">
        <v>2025</v>
      </c>
      <c r="K71" s="18">
        <v>2026</v>
      </c>
      <c r="L71" s="18">
        <v>2027</v>
      </c>
      <c r="M71" s="18">
        <v>2028</v>
      </c>
      <c r="N71" s="18">
        <v>2029</v>
      </c>
      <c r="O71" s="18">
        <v>2030</v>
      </c>
      <c r="P71" s="18">
        <v>2031</v>
      </c>
      <c r="Q71" s="18">
        <v>2032</v>
      </c>
      <c r="R71" s="18">
        <v>2033</v>
      </c>
      <c r="S71" s="18">
        <v>2034</v>
      </c>
      <c r="T71" s="18">
        <v>2035</v>
      </c>
      <c r="U71" s="18">
        <v>2036</v>
      </c>
      <c r="V71" s="18">
        <v>2037</v>
      </c>
      <c r="W71" s="18">
        <v>2038</v>
      </c>
      <c r="X71" s="18">
        <v>2039</v>
      </c>
      <c r="Y71" s="18">
        <v>2040</v>
      </c>
      <c r="Z71" s="18">
        <v>2041</v>
      </c>
      <c r="AA71" s="18">
        <v>2042</v>
      </c>
      <c r="AB71" s="18">
        <v>2043</v>
      </c>
      <c r="AC71" s="18">
        <v>2044</v>
      </c>
      <c r="AD71" s="18">
        <v>2045</v>
      </c>
      <c r="AE71" s="18">
        <v>2046</v>
      </c>
      <c r="AF71" s="18">
        <v>2047</v>
      </c>
      <c r="AG71" s="18">
        <v>2048</v>
      </c>
      <c r="AH71" s="18">
        <v>2049</v>
      </c>
      <c r="AI71" s="18">
        <v>2050</v>
      </c>
    </row>
    <row r="72" spans="1:35" x14ac:dyDescent="0.35">
      <c r="A72" s="52" t="str">
        <f t="shared" ref="A72:A81" si="39">A71</f>
        <v>BCEU-urban-residential-other</v>
      </c>
      <c r="B72" s="63" t="s">
        <v>536</v>
      </c>
      <c r="C72" s="18" t="s">
        <v>2</v>
      </c>
      <c r="D72" s="114">
        <f>SUMIFS('RMI - percents'!K:K,'RMI - percents'!$H:$H,$A72,'RMI - percents'!$J:$J,$C72)*D$4</f>
        <v>115765221387670.5</v>
      </c>
      <c r="E72" s="114">
        <f>SUMIFS('RMI - percents'!L:L,'RMI - percents'!$H:$H,$A72,'RMI - percents'!$J:$J,$C72)*E$4</f>
        <v>126542660139679.78</v>
      </c>
      <c r="F72" s="114">
        <f>SUMIFS('RMI - percents'!M:M,'RMI - percents'!$H:$H,$A72,'RMI - percents'!$J:$J,$C72)*F$4</f>
        <v>119390375839929.16</v>
      </c>
      <c r="G72" s="114">
        <f>SUMIFS('RMI - percents'!N:N,'RMI - percents'!$H:$H,$A72,'RMI - percents'!$J:$J,$C72)*G$4</f>
        <v>115015785416348.06</v>
      </c>
      <c r="H72" s="114">
        <f>SUMIFS('RMI - percents'!O:O,'RMI - percents'!$H:$H,$A72,'RMI - percents'!$J:$J,$C72)*H$4</f>
        <v>111819924539546.81</v>
      </c>
      <c r="I72" s="114">
        <f>SUMIFS('RMI - percents'!P:P,'RMI - percents'!$H:$H,$A72,'RMI - percents'!$J:$J,$C72)*I$4</f>
        <v>109561907596572.17</v>
      </c>
      <c r="J72" s="114">
        <f>SUMIFS('RMI - percents'!Q:Q,'RMI - percents'!$H:$H,$A72,'RMI - percents'!$J:$J,$C72)*J$4</f>
        <v>107375646616479.34</v>
      </c>
      <c r="K72" s="114">
        <f>SUMIFS('RMI - percents'!R:R,'RMI - percents'!$H:$H,$A72,'RMI - percents'!$J:$J,$C72)*K$4</f>
        <v>104922873898585.08</v>
      </c>
      <c r="L72" s="114">
        <f>SUMIFS('RMI - percents'!S:S,'RMI - percents'!$H:$H,$A72,'RMI - percents'!$J:$J,$C72)*L$4</f>
        <v>102796053442091.38</v>
      </c>
      <c r="M72" s="114">
        <f>SUMIFS('RMI - percents'!T:T,'RMI - percents'!$H:$H,$A72,'RMI - percents'!$J:$J,$C72)*M$4</f>
        <v>100669607761950.91</v>
      </c>
      <c r="N72" s="114">
        <f>SUMIFS('RMI - percents'!U:U,'RMI - percents'!$H:$H,$A72,'RMI - percents'!$J:$J,$C72)*N$4</f>
        <v>98542066319866.516</v>
      </c>
      <c r="O72" s="114">
        <f>SUMIFS('RMI - percents'!V:V,'RMI - percents'!$H:$H,$A72,'RMI - percents'!$J:$J,$C72)*O$4</f>
        <v>96176319465898.156</v>
      </c>
      <c r="P72" s="114">
        <f>SUMIFS('RMI - percents'!W:W,'RMI - percents'!$H:$H,$A72,'RMI - percents'!$J:$J,$C72)*P$4</f>
        <v>93501212951638.234</v>
      </c>
      <c r="Q72" s="114">
        <f>SUMIFS('RMI - percents'!X:X,'RMI - percents'!$H:$H,$A72,'RMI - percents'!$J:$J,$C72)*Q$4</f>
        <v>90650270608345.594</v>
      </c>
      <c r="R72" s="114">
        <f>SUMIFS('RMI - percents'!Y:Y,'RMI - percents'!$H:$H,$A72,'RMI - percents'!$J:$J,$C72)*R$4</f>
        <v>87845032395987</v>
      </c>
      <c r="S72" s="114">
        <f>SUMIFS('RMI - percents'!Z:Z,'RMI - percents'!$H:$H,$A72,'RMI - percents'!$J:$J,$C72)*S$4</f>
        <v>85119446153412.328</v>
      </c>
      <c r="T72" s="114">
        <f>SUMIFS('RMI - percents'!AA:AA,'RMI - percents'!$H:$H,$A72,'RMI - percents'!$J:$J,$C72)*T$4</f>
        <v>82420327129737.672</v>
      </c>
      <c r="U72" s="114">
        <f>SUMIFS('RMI - percents'!AB:AB,'RMI - percents'!$H:$H,$A72,'RMI - percents'!$J:$J,$C72)*U$4</f>
        <v>79935933769431</v>
      </c>
      <c r="V72" s="114">
        <f>SUMIFS('RMI - percents'!AC:AC,'RMI - percents'!$H:$H,$A72,'RMI - percents'!$J:$J,$C72)*V$4</f>
        <v>77297144950451.563</v>
      </c>
      <c r="W72" s="114">
        <f>SUMIFS('RMI - percents'!AD:AD,'RMI - percents'!$H:$H,$A72,'RMI - percents'!$J:$J,$C72)*W$4</f>
        <v>74660831247850.469</v>
      </c>
      <c r="X72" s="114">
        <f>SUMIFS('RMI - percents'!AE:AE,'RMI - percents'!$H:$H,$A72,'RMI - percents'!$J:$J,$C72)*X$4</f>
        <v>71940024938233.188</v>
      </c>
      <c r="Y72" s="114">
        <f>SUMIFS('RMI - percents'!AF:AF,'RMI - percents'!$H:$H,$A72,'RMI - percents'!$J:$J,$C72)*Y$4</f>
        <v>69075203630890.836</v>
      </c>
      <c r="Z72" s="114">
        <f>SUMIFS('RMI - percents'!AG:AG,'RMI - percents'!$H:$H,$A72,'RMI - percents'!$J:$J,$C72)*Z$4</f>
        <v>65922659849986.258</v>
      </c>
      <c r="AA72" s="114">
        <f>SUMIFS('RMI - percents'!AH:AH,'RMI - percents'!$H:$H,$A72,'RMI - percents'!$J:$J,$C72)*AA$4</f>
        <v>62684055354233.586</v>
      </c>
      <c r="AB72" s="114">
        <f>SUMIFS('RMI - percents'!AI:AI,'RMI - percents'!$H:$H,$A72,'RMI - percents'!$J:$J,$C72)*AB$4</f>
        <v>59427287189254.594</v>
      </c>
      <c r="AC72" s="114">
        <f>SUMIFS('RMI - percents'!AJ:AJ,'RMI - percents'!$H:$H,$A72,'RMI - percents'!$J:$J,$C72)*AC$4</f>
        <v>56158593310298.828</v>
      </c>
      <c r="AD72" s="114">
        <f>SUMIFS('RMI - percents'!AK:AK,'RMI - percents'!$H:$H,$A72,'RMI - percents'!$J:$J,$C72)*AD$4</f>
        <v>52876819885830.203</v>
      </c>
      <c r="AE72" s="114">
        <f>SUMIFS('RMI - percents'!AL:AL,'RMI - percents'!$H:$H,$A72,'RMI - percents'!$J:$J,$C72)*AE$4</f>
        <v>49551356544065.078</v>
      </c>
      <c r="AF72" s="114">
        <f>SUMIFS('RMI - percents'!AM:AM,'RMI - percents'!$H:$H,$A72,'RMI - percents'!$J:$J,$C72)*AF$4</f>
        <v>46121769290176.727</v>
      </c>
      <c r="AG72" s="114">
        <f>SUMIFS('RMI - percents'!AN:AN,'RMI - percents'!$H:$H,$A72,'RMI - percents'!$J:$J,$C72)*AG$4</f>
        <v>45286051211724.031</v>
      </c>
      <c r="AH72" s="114">
        <f>SUMIFS('RMI - percents'!AO:AO,'RMI - percents'!$H:$H,$A72,'RMI - percents'!$J:$J,$C72)*AH$4</f>
        <v>44820423819510.859</v>
      </c>
      <c r="AI72" s="114">
        <f>SUMIFS('RMI - percents'!AP:AP,'RMI - percents'!$H:$H,$A72,'RMI - percents'!$J:$J,$C72)*AI$4</f>
        <v>44337912792617.141</v>
      </c>
    </row>
    <row r="73" spans="1:35" x14ac:dyDescent="0.35">
      <c r="A73" s="52" t="str">
        <f t="shared" si="39"/>
        <v>BCEU-urban-residential-other</v>
      </c>
      <c r="B73" s="63" t="s">
        <v>536</v>
      </c>
      <c r="C73" s="18" t="s">
        <v>3</v>
      </c>
      <c r="D73" s="116">
        <v>0</v>
      </c>
      <c r="E73" s="116">
        <v>0</v>
      </c>
      <c r="F73" s="116">
        <v>0</v>
      </c>
      <c r="G73" s="116">
        <v>0</v>
      </c>
      <c r="H73" s="116">
        <v>0</v>
      </c>
      <c r="I73" s="116">
        <v>0</v>
      </c>
      <c r="J73" s="116">
        <v>0</v>
      </c>
      <c r="K73" s="116">
        <v>0</v>
      </c>
      <c r="L73" s="116">
        <v>0</v>
      </c>
      <c r="M73" s="116">
        <v>0</v>
      </c>
      <c r="N73" s="116">
        <v>0</v>
      </c>
      <c r="O73" s="116">
        <v>0</v>
      </c>
      <c r="P73" s="116">
        <v>0</v>
      </c>
      <c r="Q73" s="116">
        <v>0</v>
      </c>
      <c r="R73" s="116">
        <v>0</v>
      </c>
      <c r="S73" s="116">
        <v>0</v>
      </c>
      <c r="T73" s="116">
        <v>0</v>
      </c>
      <c r="U73" s="116">
        <v>0</v>
      </c>
      <c r="V73" s="116">
        <v>0</v>
      </c>
      <c r="W73" s="116">
        <v>0</v>
      </c>
      <c r="X73" s="116">
        <v>0</v>
      </c>
      <c r="Y73" s="116">
        <v>0</v>
      </c>
      <c r="Z73" s="116">
        <v>0</v>
      </c>
      <c r="AA73" s="116">
        <v>0</v>
      </c>
      <c r="AB73" s="116">
        <v>0</v>
      </c>
      <c r="AC73" s="116">
        <v>0</v>
      </c>
      <c r="AD73" s="116">
        <v>0</v>
      </c>
      <c r="AE73" s="116">
        <v>0</v>
      </c>
      <c r="AF73" s="116">
        <v>0</v>
      </c>
      <c r="AG73" s="116">
        <v>0</v>
      </c>
      <c r="AH73" s="116">
        <v>0</v>
      </c>
      <c r="AI73" s="116">
        <v>0</v>
      </c>
    </row>
    <row r="74" spans="1:35" x14ac:dyDescent="0.35">
      <c r="A74" s="52" t="str">
        <f t="shared" si="39"/>
        <v>BCEU-urban-residential-other</v>
      </c>
      <c r="B74" s="63" t="s">
        <v>536</v>
      </c>
      <c r="C74" s="18" t="s">
        <v>4</v>
      </c>
      <c r="D74" s="116">
        <f>SUMIFS('RMI - percents'!K:K,'RMI - percents'!$H:$H,$A74,'RMI - percents'!$J:$J,$C74)*D$6</f>
        <v>0</v>
      </c>
      <c r="E74" s="116">
        <f>SUMIFS('RMI - percents'!L:L,'RMI - percents'!$H:$H,$A74,'RMI - percents'!$J:$J,$C74)*E$6</f>
        <v>0</v>
      </c>
      <c r="F74" s="116">
        <f>SUMIFS('RMI - percents'!M:M,'RMI - percents'!$H:$H,$A74,'RMI - percents'!$J:$J,$C74)*F$6</f>
        <v>0</v>
      </c>
      <c r="G74" s="116">
        <f>SUMIFS('RMI - percents'!N:N,'RMI - percents'!$H:$H,$A74,'RMI - percents'!$J:$J,$C74)*G$6</f>
        <v>0</v>
      </c>
      <c r="H74" s="116">
        <f>SUMIFS('RMI - percents'!O:O,'RMI - percents'!$H:$H,$A74,'RMI - percents'!$J:$J,$C74)*H$6</f>
        <v>0</v>
      </c>
      <c r="I74" s="116">
        <f>SUMIFS('RMI - percents'!P:P,'RMI - percents'!$H:$H,$A74,'RMI - percents'!$J:$J,$C74)*I$6</f>
        <v>0</v>
      </c>
      <c r="J74" s="116">
        <f>SUMIFS('RMI - percents'!Q:Q,'RMI - percents'!$H:$H,$A74,'RMI - percents'!$J:$J,$C74)*J$6</f>
        <v>0</v>
      </c>
      <c r="K74" s="116">
        <f>SUMIFS('RMI - percents'!R:R,'RMI - percents'!$H:$H,$A74,'RMI - percents'!$J:$J,$C74)*K$6</f>
        <v>0</v>
      </c>
      <c r="L74" s="116">
        <f>SUMIFS('RMI - percents'!S:S,'RMI - percents'!$H:$H,$A74,'RMI - percents'!$J:$J,$C74)*L$6</f>
        <v>0</v>
      </c>
      <c r="M74" s="116">
        <f>SUMIFS('RMI - percents'!T:T,'RMI - percents'!$H:$H,$A74,'RMI - percents'!$J:$J,$C74)*M$6</f>
        <v>0</v>
      </c>
      <c r="N74" s="116">
        <f>SUMIFS('RMI - percents'!U:U,'RMI - percents'!$H:$H,$A74,'RMI - percents'!$J:$J,$C74)*N$6</f>
        <v>0</v>
      </c>
      <c r="O74" s="116">
        <f>SUMIFS('RMI - percents'!V:V,'RMI - percents'!$H:$H,$A74,'RMI - percents'!$J:$J,$C74)*O$6</f>
        <v>0</v>
      </c>
      <c r="P74" s="116">
        <f>SUMIFS('RMI - percents'!W:W,'RMI - percents'!$H:$H,$A74,'RMI - percents'!$J:$J,$C74)*P$6</f>
        <v>0</v>
      </c>
      <c r="Q74" s="116">
        <f>SUMIFS('RMI - percents'!X:X,'RMI - percents'!$H:$H,$A74,'RMI - percents'!$J:$J,$C74)*Q$6</f>
        <v>0</v>
      </c>
      <c r="R74" s="116">
        <f>SUMIFS('RMI - percents'!Y:Y,'RMI - percents'!$H:$H,$A74,'RMI - percents'!$J:$J,$C74)*R$6</f>
        <v>0</v>
      </c>
      <c r="S74" s="116">
        <f>SUMIFS('RMI - percents'!Z:Z,'RMI - percents'!$H:$H,$A74,'RMI - percents'!$J:$J,$C74)*S$6</f>
        <v>0</v>
      </c>
      <c r="T74" s="116">
        <f>SUMIFS('RMI - percents'!AA:AA,'RMI - percents'!$H:$H,$A74,'RMI - percents'!$J:$J,$C74)*T$6</f>
        <v>0</v>
      </c>
      <c r="U74" s="116">
        <f>SUMIFS('RMI - percents'!AB:AB,'RMI - percents'!$H:$H,$A74,'RMI - percents'!$J:$J,$C74)*U$6</f>
        <v>0</v>
      </c>
      <c r="V74" s="116">
        <f>SUMIFS('RMI - percents'!AC:AC,'RMI - percents'!$H:$H,$A74,'RMI - percents'!$J:$J,$C74)*V$6</f>
        <v>0</v>
      </c>
      <c r="W74" s="116">
        <f>SUMIFS('RMI - percents'!AD:AD,'RMI - percents'!$H:$H,$A74,'RMI - percents'!$J:$J,$C74)*W$6</f>
        <v>0</v>
      </c>
      <c r="X74" s="116">
        <f>SUMIFS('RMI - percents'!AE:AE,'RMI - percents'!$H:$H,$A74,'RMI - percents'!$J:$J,$C74)*X$6</f>
        <v>0</v>
      </c>
      <c r="Y74" s="116">
        <f>SUMIFS('RMI - percents'!AF:AF,'RMI - percents'!$H:$H,$A74,'RMI - percents'!$J:$J,$C74)*Y$6</f>
        <v>0</v>
      </c>
      <c r="Z74" s="116">
        <f>SUMIFS('RMI - percents'!AG:AG,'RMI - percents'!$H:$H,$A74,'RMI - percents'!$J:$J,$C74)*Z$6</f>
        <v>0</v>
      </c>
      <c r="AA74" s="116">
        <f>SUMIFS('RMI - percents'!AH:AH,'RMI - percents'!$H:$H,$A74,'RMI - percents'!$J:$J,$C74)*AA$6</f>
        <v>0</v>
      </c>
      <c r="AB74" s="116">
        <f>SUMIFS('RMI - percents'!AI:AI,'RMI - percents'!$H:$H,$A74,'RMI - percents'!$J:$J,$C74)*AB$6</f>
        <v>0</v>
      </c>
      <c r="AC74" s="116">
        <f>SUMIFS('RMI - percents'!AJ:AJ,'RMI - percents'!$H:$H,$A74,'RMI - percents'!$J:$J,$C74)*AC$6</f>
        <v>0</v>
      </c>
      <c r="AD74" s="116">
        <f>SUMIFS('RMI - percents'!AK:AK,'RMI - percents'!$H:$H,$A74,'RMI - percents'!$J:$J,$C74)*AD$6</f>
        <v>0</v>
      </c>
      <c r="AE74" s="116">
        <f>SUMIFS('RMI - percents'!AL:AL,'RMI - percents'!$H:$H,$A74,'RMI - percents'!$J:$J,$C74)*AE$6</f>
        <v>0</v>
      </c>
      <c r="AF74" s="116">
        <f>SUMIFS('RMI - percents'!AM:AM,'RMI - percents'!$H:$H,$A74,'RMI - percents'!$J:$J,$C74)*AF$6</f>
        <v>0</v>
      </c>
      <c r="AG74" s="116">
        <f>SUMIFS('RMI - percents'!AN:AN,'RMI - percents'!$H:$H,$A74,'RMI - percents'!$J:$J,$C74)*AG$6</f>
        <v>0</v>
      </c>
      <c r="AH74" s="116">
        <f>SUMIFS('RMI - percents'!AO:AO,'RMI - percents'!$H:$H,$A74,'RMI - percents'!$J:$J,$C74)*AH$6</f>
        <v>0</v>
      </c>
      <c r="AI74" s="116">
        <f>SUMIFS('RMI - percents'!AP:AP,'RMI - percents'!$H:$H,$A74,'RMI - percents'!$J:$J,$C74)*AI$6</f>
        <v>0</v>
      </c>
    </row>
    <row r="75" spans="1:35" x14ac:dyDescent="0.35">
      <c r="A75" s="52" t="str">
        <f t="shared" si="39"/>
        <v>BCEU-urban-residential-other</v>
      </c>
      <c r="B75" s="63" t="s">
        <v>536</v>
      </c>
      <c r="C75" s="18" t="s">
        <v>5</v>
      </c>
      <c r="D75" s="116">
        <f>SUMIFS('RMI - percents'!K:K,'RMI - percents'!$H:$H,$A75,'RMI - percents'!$J:$J,$C75)*D$8</f>
        <v>0</v>
      </c>
      <c r="E75" s="116">
        <f>SUMIFS('RMI - percents'!L:L,'RMI - percents'!$H:$H,$A75,'RMI - percents'!$J:$J,$C75)*E$8</f>
        <v>0</v>
      </c>
      <c r="F75" s="116">
        <f>SUMIFS('RMI - percents'!M:M,'RMI - percents'!$H:$H,$A75,'RMI - percents'!$J:$J,$C75)*F$8</f>
        <v>0</v>
      </c>
      <c r="G75" s="116">
        <f>SUMIFS('RMI - percents'!N:N,'RMI - percents'!$H:$H,$A75,'RMI - percents'!$J:$J,$C75)*G$8</f>
        <v>0</v>
      </c>
      <c r="H75" s="116">
        <f>SUMIFS('RMI - percents'!O:O,'RMI - percents'!$H:$H,$A75,'RMI - percents'!$J:$J,$C75)*H$8</f>
        <v>0</v>
      </c>
      <c r="I75" s="116">
        <f>SUMIFS('RMI - percents'!P:P,'RMI - percents'!$H:$H,$A75,'RMI - percents'!$J:$J,$C75)*I$8</f>
        <v>0</v>
      </c>
      <c r="J75" s="116">
        <f>SUMIFS('RMI - percents'!Q:Q,'RMI - percents'!$H:$H,$A75,'RMI - percents'!$J:$J,$C75)*J$8</f>
        <v>0</v>
      </c>
      <c r="K75" s="116">
        <f>SUMIFS('RMI - percents'!R:R,'RMI - percents'!$H:$H,$A75,'RMI - percents'!$J:$J,$C75)*K$8</f>
        <v>0</v>
      </c>
      <c r="L75" s="116">
        <f>SUMIFS('RMI - percents'!S:S,'RMI - percents'!$H:$H,$A75,'RMI - percents'!$J:$J,$C75)*L$8</f>
        <v>0</v>
      </c>
      <c r="M75" s="116">
        <f>SUMIFS('RMI - percents'!T:T,'RMI - percents'!$H:$H,$A75,'RMI - percents'!$J:$J,$C75)*M$8</f>
        <v>0</v>
      </c>
      <c r="N75" s="116">
        <f>SUMIFS('RMI - percents'!U:U,'RMI - percents'!$H:$H,$A75,'RMI - percents'!$J:$J,$C75)*N$8</f>
        <v>0</v>
      </c>
      <c r="O75" s="116">
        <f>SUMIFS('RMI - percents'!V:V,'RMI - percents'!$H:$H,$A75,'RMI - percents'!$J:$J,$C75)*O$8</f>
        <v>0</v>
      </c>
      <c r="P75" s="116">
        <f>SUMIFS('RMI - percents'!W:W,'RMI - percents'!$H:$H,$A75,'RMI - percents'!$J:$J,$C75)*P$8</f>
        <v>0</v>
      </c>
      <c r="Q75" s="116">
        <f>SUMIFS('RMI - percents'!X:X,'RMI - percents'!$H:$H,$A75,'RMI - percents'!$J:$J,$C75)*Q$8</f>
        <v>0</v>
      </c>
      <c r="R75" s="116">
        <f>SUMIFS('RMI - percents'!Y:Y,'RMI - percents'!$H:$H,$A75,'RMI - percents'!$J:$J,$C75)*R$8</f>
        <v>0</v>
      </c>
      <c r="S75" s="116">
        <f>SUMIFS('RMI - percents'!Z:Z,'RMI - percents'!$H:$H,$A75,'RMI - percents'!$J:$J,$C75)*S$8</f>
        <v>0</v>
      </c>
      <c r="T75" s="116">
        <f>SUMIFS('RMI - percents'!AA:AA,'RMI - percents'!$H:$H,$A75,'RMI - percents'!$J:$J,$C75)*T$8</f>
        <v>0</v>
      </c>
      <c r="U75" s="116">
        <f>SUMIFS('RMI - percents'!AB:AB,'RMI - percents'!$H:$H,$A75,'RMI - percents'!$J:$J,$C75)*U$8</f>
        <v>0</v>
      </c>
      <c r="V75" s="116">
        <f>SUMIFS('RMI - percents'!AC:AC,'RMI - percents'!$H:$H,$A75,'RMI - percents'!$J:$J,$C75)*V$8</f>
        <v>0</v>
      </c>
      <c r="W75" s="116">
        <f>SUMIFS('RMI - percents'!AD:AD,'RMI - percents'!$H:$H,$A75,'RMI - percents'!$J:$J,$C75)*W$8</f>
        <v>0</v>
      </c>
      <c r="X75" s="116">
        <f>SUMIFS('RMI - percents'!AE:AE,'RMI - percents'!$H:$H,$A75,'RMI - percents'!$J:$J,$C75)*X$8</f>
        <v>0</v>
      </c>
      <c r="Y75" s="116">
        <f>SUMIFS('RMI - percents'!AF:AF,'RMI - percents'!$H:$H,$A75,'RMI - percents'!$J:$J,$C75)*Y$8</f>
        <v>0</v>
      </c>
      <c r="Z75" s="116">
        <f>SUMIFS('RMI - percents'!AG:AG,'RMI - percents'!$H:$H,$A75,'RMI - percents'!$J:$J,$C75)*Z$8</f>
        <v>0</v>
      </c>
      <c r="AA75" s="116">
        <f>SUMIFS('RMI - percents'!AH:AH,'RMI - percents'!$H:$H,$A75,'RMI - percents'!$J:$J,$C75)*AA$8</f>
        <v>0</v>
      </c>
      <c r="AB75" s="116">
        <f>SUMIFS('RMI - percents'!AI:AI,'RMI - percents'!$H:$H,$A75,'RMI - percents'!$J:$J,$C75)*AB$8</f>
        <v>0</v>
      </c>
      <c r="AC75" s="116">
        <f>SUMIFS('RMI - percents'!AJ:AJ,'RMI - percents'!$H:$H,$A75,'RMI - percents'!$J:$J,$C75)*AC$8</f>
        <v>0</v>
      </c>
      <c r="AD75" s="116">
        <f>SUMIFS('RMI - percents'!AK:AK,'RMI - percents'!$H:$H,$A75,'RMI - percents'!$J:$J,$C75)*AD$8</f>
        <v>0</v>
      </c>
      <c r="AE75" s="116">
        <f>SUMIFS('RMI - percents'!AL:AL,'RMI - percents'!$H:$H,$A75,'RMI - percents'!$J:$J,$C75)*AE$8</f>
        <v>0</v>
      </c>
      <c r="AF75" s="116">
        <f>SUMIFS('RMI - percents'!AM:AM,'RMI - percents'!$H:$H,$A75,'RMI - percents'!$J:$J,$C75)*AF$8</f>
        <v>0</v>
      </c>
      <c r="AG75" s="116">
        <f>SUMIFS('RMI - percents'!AN:AN,'RMI - percents'!$H:$H,$A75,'RMI - percents'!$J:$J,$C75)*AG$8</f>
        <v>0</v>
      </c>
      <c r="AH75" s="116">
        <f>SUMIFS('RMI - percents'!AO:AO,'RMI - percents'!$H:$H,$A75,'RMI - percents'!$J:$J,$C75)*AH$8</f>
        <v>0</v>
      </c>
      <c r="AI75" s="116">
        <f>SUMIFS('RMI - percents'!AP:AP,'RMI - percents'!$H:$H,$A75,'RMI - percents'!$J:$J,$C75)*AI$8</f>
        <v>0</v>
      </c>
    </row>
    <row r="76" spans="1:35" x14ac:dyDescent="0.35">
      <c r="A76" s="52" t="str">
        <f t="shared" si="39"/>
        <v>BCEU-urban-residential-other</v>
      </c>
      <c r="B76" s="63" t="s">
        <v>536</v>
      </c>
      <c r="C76" s="18" t="s">
        <v>7</v>
      </c>
      <c r="D76" s="116">
        <v>0</v>
      </c>
      <c r="E76" s="116">
        <v>0</v>
      </c>
      <c r="F76" s="116">
        <v>0</v>
      </c>
      <c r="G76" s="116">
        <v>0</v>
      </c>
      <c r="H76" s="116">
        <v>0</v>
      </c>
      <c r="I76" s="116">
        <v>0</v>
      </c>
      <c r="J76" s="116">
        <v>0</v>
      </c>
      <c r="K76" s="116">
        <v>0</v>
      </c>
      <c r="L76" s="116">
        <v>0</v>
      </c>
      <c r="M76" s="116">
        <v>0</v>
      </c>
      <c r="N76" s="116">
        <v>0</v>
      </c>
      <c r="O76" s="116">
        <v>0</v>
      </c>
      <c r="P76" s="116">
        <v>0</v>
      </c>
      <c r="Q76" s="116">
        <v>0</v>
      </c>
      <c r="R76" s="116">
        <v>0</v>
      </c>
      <c r="S76" s="116">
        <v>0</v>
      </c>
      <c r="T76" s="116">
        <v>0</v>
      </c>
      <c r="U76" s="116">
        <v>0</v>
      </c>
      <c r="V76" s="116">
        <v>0</v>
      </c>
      <c r="W76" s="116">
        <v>0</v>
      </c>
      <c r="X76" s="116">
        <v>0</v>
      </c>
      <c r="Y76" s="116">
        <v>0</v>
      </c>
      <c r="Z76" s="116">
        <v>0</v>
      </c>
      <c r="AA76" s="116">
        <v>0</v>
      </c>
      <c r="AB76" s="116">
        <v>0</v>
      </c>
      <c r="AC76" s="116">
        <v>0</v>
      </c>
      <c r="AD76" s="116">
        <v>0</v>
      </c>
      <c r="AE76" s="116">
        <v>0</v>
      </c>
      <c r="AF76" s="116">
        <v>0</v>
      </c>
      <c r="AG76" s="116">
        <v>0</v>
      </c>
      <c r="AH76" s="116">
        <v>0</v>
      </c>
      <c r="AI76" s="116">
        <v>0</v>
      </c>
    </row>
    <row r="77" spans="1:35" x14ac:dyDescent="0.35">
      <c r="A77" s="52" t="str">
        <f t="shared" si="39"/>
        <v>BCEU-urban-residential-other</v>
      </c>
      <c r="B77" s="63" t="s">
        <v>536</v>
      </c>
      <c r="C77" s="18" t="s">
        <v>8</v>
      </c>
      <c r="D77" s="116">
        <f>SUMIFS('RMI - percents'!K:K,'RMI - percents'!$H:$H,$A77,'RMI - percents'!$J:$J,$C77)*D$10</f>
        <v>0</v>
      </c>
      <c r="E77" s="116">
        <f>SUMIFS('RMI - percents'!L:L,'RMI - percents'!$H:$H,$A77,'RMI - percents'!$J:$J,$C77)*E$10</f>
        <v>0</v>
      </c>
      <c r="F77" s="116">
        <f>SUMIFS('RMI - percents'!M:M,'RMI - percents'!$H:$H,$A77,'RMI - percents'!$J:$J,$C77)*F$10</f>
        <v>0</v>
      </c>
      <c r="G77" s="116">
        <f>SUMIFS('RMI - percents'!N:N,'RMI - percents'!$H:$H,$A77,'RMI - percents'!$J:$J,$C77)*G$10</f>
        <v>0</v>
      </c>
      <c r="H77" s="116">
        <f>SUMIFS('RMI - percents'!O:O,'RMI - percents'!$H:$H,$A77,'RMI - percents'!$J:$J,$C77)*H$10</f>
        <v>0</v>
      </c>
      <c r="I77" s="116">
        <f>SUMIFS('RMI - percents'!P:P,'RMI - percents'!$H:$H,$A77,'RMI - percents'!$J:$J,$C77)*I$10</f>
        <v>0</v>
      </c>
      <c r="J77" s="116">
        <f>SUMIFS('RMI - percents'!Q:Q,'RMI - percents'!$H:$H,$A77,'RMI - percents'!$J:$J,$C77)*J$10</f>
        <v>0</v>
      </c>
      <c r="K77" s="116">
        <f>SUMIFS('RMI - percents'!R:R,'RMI - percents'!$H:$H,$A77,'RMI - percents'!$J:$J,$C77)*K$10</f>
        <v>0</v>
      </c>
      <c r="L77" s="116">
        <f>SUMIFS('RMI - percents'!S:S,'RMI - percents'!$H:$H,$A77,'RMI - percents'!$J:$J,$C77)*L$10</f>
        <v>0</v>
      </c>
      <c r="M77" s="116">
        <f>SUMIFS('RMI - percents'!T:T,'RMI - percents'!$H:$H,$A77,'RMI - percents'!$J:$J,$C77)*M$10</f>
        <v>0</v>
      </c>
      <c r="N77" s="116">
        <f>SUMIFS('RMI - percents'!U:U,'RMI - percents'!$H:$H,$A77,'RMI - percents'!$J:$J,$C77)*N$10</f>
        <v>0</v>
      </c>
      <c r="O77" s="116">
        <f>SUMIFS('RMI - percents'!V:V,'RMI - percents'!$H:$H,$A77,'RMI - percents'!$J:$J,$C77)*O$10</f>
        <v>0</v>
      </c>
      <c r="P77" s="116">
        <f>SUMIFS('RMI - percents'!W:W,'RMI - percents'!$H:$H,$A77,'RMI - percents'!$J:$J,$C77)*P$10</f>
        <v>0</v>
      </c>
      <c r="Q77" s="116">
        <f>SUMIFS('RMI - percents'!X:X,'RMI - percents'!$H:$H,$A77,'RMI - percents'!$J:$J,$C77)*Q$10</f>
        <v>0</v>
      </c>
      <c r="R77" s="116">
        <f>SUMIFS('RMI - percents'!Y:Y,'RMI - percents'!$H:$H,$A77,'RMI - percents'!$J:$J,$C77)*R$10</f>
        <v>0</v>
      </c>
      <c r="S77" s="116">
        <f>SUMIFS('RMI - percents'!Z:Z,'RMI - percents'!$H:$H,$A77,'RMI - percents'!$J:$J,$C77)*S$10</f>
        <v>0</v>
      </c>
      <c r="T77" s="116">
        <f>SUMIFS('RMI - percents'!AA:AA,'RMI - percents'!$H:$H,$A77,'RMI - percents'!$J:$J,$C77)*T$10</f>
        <v>0</v>
      </c>
      <c r="U77" s="116">
        <f>SUMIFS('RMI - percents'!AB:AB,'RMI - percents'!$H:$H,$A77,'RMI - percents'!$J:$J,$C77)*U$10</f>
        <v>0</v>
      </c>
      <c r="V77" s="116">
        <f>SUMIFS('RMI - percents'!AC:AC,'RMI - percents'!$H:$H,$A77,'RMI - percents'!$J:$J,$C77)*V$10</f>
        <v>0</v>
      </c>
      <c r="W77" s="116">
        <f>SUMIFS('RMI - percents'!AD:AD,'RMI - percents'!$H:$H,$A77,'RMI - percents'!$J:$J,$C77)*W$10</f>
        <v>0</v>
      </c>
      <c r="X77" s="116">
        <f>SUMIFS('RMI - percents'!AE:AE,'RMI - percents'!$H:$H,$A77,'RMI - percents'!$J:$J,$C77)*X$10</f>
        <v>0</v>
      </c>
      <c r="Y77" s="116">
        <f>SUMIFS('RMI - percents'!AF:AF,'RMI - percents'!$H:$H,$A77,'RMI - percents'!$J:$J,$C77)*Y$10</f>
        <v>0</v>
      </c>
      <c r="Z77" s="116">
        <f>SUMIFS('RMI - percents'!AG:AG,'RMI - percents'!$H:$H,$A77,'RMI - percents'!$J:$J,$C77)*Z$10</f>
        <v>0</v>
      </c>
      <c r="AA77" s="116">
        <f>SUMIFS('RMI - percents'!AH:AH,'RMI - percents'!$H:$H,$A77,'RMI - percents'!$J:$J,$C77)*AA$10</f>
        <v>0</v>
      </c>
      <c r="AB77" s="116">
        <f>SUMIFS('RMI - percents'!AI:AI,'RMI - percents'!$H:$H,$A77,'RMI - percents'!$J:$J,$C77)*AB$10</f>
        <v>0</v>
      </c>
      <c r="AC77" s="116">
        <f>SUMIFS('RMI - percents'!AJ:AJ,'RMI - percents'!$H:$H,$A77,'RMI - percents'!$J:$J,$C77)*AC$10</f>
        <v>0</v>
      </c>
      <c r="AD77" s="116">
        <f>SUMIFS('RMI - percents'!AK:AK,'RMI - percents'!$H:$H,$A77,'RMI - percents'!$J:$J,$C77)*AD$10</f>
        <v>0</v>
      </c>
      <c r="AE77" s="116">
        <f>SUMIFS('RMI - percents'!AL:AL,'RMI - percents'!$H:$H,$A77,'RMI - percents'!$J:$J,$C77)*AE$10</f>
        <v>0</v>
      </c>
      <c r="AF77" s="116">
        <f>SUMIFS('RMI - percents'!AM:AM,'RMI - percents'!$H:$H,$A77,'RMI - percents'!$J:$J,$C77)*AF$10</f>
        <v>0</v>
      </c>
      <c r="AG77" s="116">
        <f>SUMIFS('RMI - percents'!AN:AN,'RMI - percents'!$H:$H,$A77,'RMI - percents'!$J:$J,$C77)*AG$10</f>
        <v>0</v>
      </c>
      <c r="AH77" s="116">
        <f>SUMIFS('RMI - percents'!AO:AO,'RMI - percents'!$H:$H,$A77,'RMI - percents'!$J:$J,$C77)*AH$10</f>
        <v>0</v>
      </c>
      <c r="AI77" s="116">
        <f>SUMIFS('RMI - percents'!AP:AP,'RMI - percents'!$H:$H,$A77,'RMI - percents'!$J:$J,$C77)*AI$10</f>
        <v>0</v>
      </c>
    </row>
    <row r="78" spans="1:35" x14ac:dyDescent="0.35">
      <c r="A78" s="52" t="str">
        <f t="shared" si="39"/>
        <v>BCEU-urban-residential-other</v>
      </c>
      <c r="B78" s="63" t="s">
        <v>536</v>
      </c>
      <c r="C78" s="18" t="s">
        <v>93</v>
      </c>
      <c r="D78" s="116">
        <v>0</v>
      </c>
      <c r="E78" s="116">
        <v>0</v>
      </c>
      <c r="F78" s="116">
        <v>0</v>
      </c>
      <c r="G78" s="116">
        <v>0</v>
      </c>
      <c r="H78" s="116">
        <v>0</v>
      </c>
      <c r="I78" s="116">
        <v>0</v>
      </c>
      <c r="J78" s="116">
        <v>0</v>
      </c>
      <c r="K78" s="116">
        <v>0</v>
      </c>
      <c r="L78" s="116">
        <v>0</v>
      </c>
      <c r="M78" s="116">
        <v>0</v>
      </c>
      <c r="N78" s="116">
        <v>0</v>
      </c>
      <c r="O78" s="116">
        <v>0</v>
      </c>
      <c r="P78" s="116">
        <v>0</v>
      </c>
      <c r="Q78" s="116">
        <v>0</v>
      </c>
      <c r="R78" s="116">
        <v>0</v>
      </c>
      <c r="S78" s="116">
        <v>0</v>
      </c>
      <c r="T78" s="116">
        <v>0</v>
      </c>
      <c r="U78" s="116">
        <v>0</v>
      </c>
      <c r="V78" s="116">
        <v>0</v>
      </c>
      <c r="W78" s="116">
        <v>0</v>
      </c>
      <c r="X78" s="116">
        <v>0</v>
      </c>
      <c r="Y78" s="116">
        <v>0</v>
      </c>
      <c r="Z78" s="116">
        <v>0</v>
      </c>
      <c r="AA78" s="116">
        <v>0</v>
      </c>
      <c r="AB78" s="116">
        <v>0</v>
      </c>
      <c r="AC78" s="116">
        <v>0</v>
      </c>
      <c r="AD78" s="116">
        <v>0</v>
      </c>
      <c r="AE78" s="116">
        <v>0</v>
      </c>
      <c r="AF78" s="116">
        <v>0</v>
      </c>
      <c r="AG78" s="116">
        <v>0</v>
      </c>
      <c r="AH78" s="116">
        <v>0</v>
      </c>
      <c r="AI78" s="116">
        <v>0</v>
      </c>
    </row>
    <row r="79" spans="1:35" x14ac:dyDescent="0.35">
      <c r="A79" s="52" t="str">
        <f t="shared" si="39"/>
        <v>BCEU-urban-residential-other</v>
      </c>
      <c r="B79" s="63" t="s">
        <v>536</v>
      </c>
      <c r="C79" s="18" t="s">
        <v>94</v>
      </c>
      <c r="D79" s="116">
        <v>0</v>
      </c>
      <c r="E79" s="116">
        <v>0</v>
      </c>
      <c r="F79" s="116">
        <v>0</v>
      </c>
      <c r="G79" s="116">
        <v>0</v>
      </c>
      <c r="H79" s="116">
        <v>0</v>
      </c>
      <c r="I79" s="116">
        <v>0</v>
      </c>
      <c r="J79" s="116">
        <v>0</v>
      </c>
      <c r="K79" s="116">
        <v>0</v>
      </c>
      <c r="L79" s="116">
        <v>0</v>
      </c>
      <c r="M79" s="116">
        <v>0</v>
      </c>
      <c r="N79" s="116">
        <v>0</v>
      </c>
      <c r="O79" s="116">
        <v>0</v>
      </c>
      <c r="P79" s="116">
        <v>0</v>
      </c>
      <c r="Q79" s="116">
        <v>0</v>
      </c>
      <c r="R79" s="116">
        <v>0</v>
      </c>
      <c r="S79" s="116">
        <v>0</v>
      </c>
      <c r="T79" s="116">
        <v>0</v>
      </c>
      <c r="U79" s="116">
        <v>0</v>
      </c>
      <c r="V79" s="116">
        <v>0</v>
      </c>
      <c r="W79" s="116">
        <v>0</v>
      </c>
      <c r="X79" s="116">
        <v>0</v>
      </c>
      <c r="Y79" s="116">
        <v>0</v>
      </c>
      <c r="Z79" s="116">
        <v>0</v>
      </c>
      <c r="AA79" s="116">
        <v>0</v>
      </c>
      <c r="AB79" s="116">
        <v>0</v>
      </c>
      <c r="AC79" s="116">
        <v>0</v>
      </c>
      <c r="AD79" s="116">
        <v>0</v>
      </c>
      <c r="AE79" s="116">
        <v>0</v>
      </c>
      <c r="AF79" s="116">
        <v>0</v>
      </c>
      <c r="AG79" s="116">
        <v>0</v>
      </c>
      <c r="AH79" s="116">
        <v>0</v>
      </c>
      <c r="AI79" s="116">
        <v>0</v>
      </c>
    </row>
    <row r="80" spans="1:35" x14ac:dyDescent="0.35">
      <c r="A80" s="52" t="str">
        <f t="shared" si="39"/>
        <v>BCEU-urban-residential-other</v>
      </c>
      <c r="B80" s="63" t="s">
        <v>536</v>
      </c>
      <c r="C80" s="18" t="s">
        <v>95</v>
      </c>
      <c r="D80" s="116">
        <f>SUMIFS('RMI - percents'!K:K,'RMI - percents'!$H:$H,$A80,'RMI - percents'!$J:$J,$C80)*D$14</f>
        <v>0</v>
      </c>
      <c r="E80" s="116">
        <f>SUMIFS('RMI - percents'!L:L,'RMI - percents'!$H:$H,$A80,'RMI - percents'!$J:$J,$C80)*E$14</f>
        <v>0</v>
      </c>
      <c r="F80" s="116">
        <f>SUMIFS('RMI - percents'!M:M,'RMI - percents'!$H:$H,$A80,'RMI - percents'!$J:$J,$C80)*F$14</f>
        <v>0</v>
      </c>
      <c r="G80" s="116">
        <f>SUMIFS('RMI - percents'!N:N,'RMI - percents'!$H:$H,$A80,'RMI - percents'!$J:$J,$C80)*G$14</f>
        <v>0</v>
      </c>
      <c r="H80" s="116">
        <f>SUMIFS('RMI - percents'!O:O,'RMI - percents'!$H:$H,$A80,'RMI - percents'!$J:$J,$C80)*H$14</f>
        <v>0</v>
      </c>
      <c r="I80" s="116">
        <f>SUMIFS('RMI - percents'!P:P,'RMI - percents'!$H:$H,$A80,'RMI - percents'!$J:$J,$C80)*I$14</f>
        <v>0</v>
      </c>
      <c r="J80" s="116">
        <f>SUMIFS('RMI - percents'!Q:Q,'RMI - percents'!$H:$H,$A80,'RMI - percents'!$J:$J,$C80)*J$14</f>
        <v>0</v>
      </c>
      <c r="K80" s="116">
        <f>SUMIFS('RMI - percents'!R:R,'RMI - percents'!$H:$H,$A80,'RMI - percents'!$J:$J,$C80)*K$14</f>
        <v>0</v>
      </c>
      <c r="L80" s="116">
        <f>SUMIFS('RMI - percents'!S:S,'RMI - percents'!$H:$H,$A80,'RMI - percents'!$J:$J,$C80)*L$14</f>
        <v>0</v>
      </c>
      <c r="M80" s="116">
        <f>SUMIFS('RMI - percents'!T:T,'RMI - percents'!$H:$H,$A80,'RMI - percents'!$J:$J,$C80)*M$14</f>
        <v>0</v>
      </c>
      <c r="N80" s="116">
        <f>SUMIFS('RMI - percents'!U:U,'RMI - percents'!$H:$H,$A80,'RMI - percents'!$J:$J,$C80)*N$14</f>
        <v>0</v>
      </c>
      <c r="O80" s="116">
        <f>SUMIFS('RMI - percents'!V:V,'RMI - percents'!$H:$H,$A80,'RMI - percents'!$J:$J,$C80)*O$14</f>
        <v>0</v>
      </c>
      <c r="P80" s="116">
        <f>SUMIFS('RMI - percents'!W:W,'RMI - percents'!$H:$H,$A80,'RMI - percents'!$J:$J,$C80)*P$14</f>
        <v>0</v>
      </c>
      <c r="Q80" s="116">
        <f>SUMIFS('RMI - percents'!X:X,'RMI - percents'!$H:$H,$A80,'RMI - percents'!$J:$J,$C80)*Q$14</f>
        <v>0</v>
      </c>
      <c r="R80" s="116">
        <f>SUMIFS('RMI - percents'!Y:Y,'RMI - percents'!$H:$H,$A80,'RMI - percents'!$J:$J,$C80)*R$14</f>
        <v>0</v>
      </c>
      <c r="S80" s="116">
        <f>SUMIFS('RMI - percents'!Z:Z,'RMI - percents'!$H:$H,$A80,'RMI - percents'!$J:$J,$C80)*S$14</f>
        <v>0</v>
      </c>
      <c r="T80" s="116">
        <f>SUMIFS('RMI - percents'!AA:AA,'RMI - percents'!$H:$H,$A80,'RMI - percents'!$J:$J,$C80)*T$14</f>
        <v>0</v>
      </c>
      <c r="U80" s="116">
        <f>SUMIFS('RMI - percents'!AB:AB,'RMI - percents'!$H:$H,$A80,'RMI - percents'!$J:$J,$C80)*U$14</f>
        <v>0</v>
      </c>
      <c r="V80" s="116">
        <f>SUMIFS('RMI - percents'!AC:AC,'RMI - percents'!$H:$H,$A80,'RMI - percents'!$J:$J,$C80)*V$14</f>
        <v>0</v>
      </c>
      <c r="W80" s="116">
        <f>SUMIFS('RMI - percents'!AD:AD,'RMI - percents'!$H:$H,$A80,'RMI - percents'!$J:$J,$C80)*W$14</f>
        <v>0</v>
      </c>
      <c r="X80" s="116">
        <f>SUMIFS('RMI - percents'!AE:AE,'RMI - percents'!$H:$H,$A80,'RMI - percents'!$J:$J,$C80)*X$14</f>
        <v>0</v>
      </c>
      <c r="Y80" s="116">
        <f>SUMIFS('RMI - percents'!AF:AF,'RMI - percents'!$H:$H,$A80,'RMI - percents'!$J:$J,$C80)*Y$14</f>
        <v>0</v>
      </c>
      <c r="Z80" s="116">
        <f>SUMIFS('RMI - percents'!AG:AG,'RMI - percents'!$H:$H,$A80,'RMI - percents'!$J:$J,$C80)*Z$14</f>
        <v>0</v>
      </c>
      <c r="AA80" s="116">
        <f>SUMIFS('RMI - percents'!AH:AH,'RMI - percents'!$H:$H,$A80,'RMI - percents'!$J:$J,$C80)*AA$14</f>
        <v>0</v>
      </c>
      <c r="AB80" s="116">
        <f>SUMIFS('RMI - percents'!AI:AI,'RMI - percents'!$H:$H,$A80,'RMI - percents'!$J:$J,$C80)*AB$14</f>
        <v>0</v>
      </c>
      <c r="AC80" s="116">
        <f>SUMIFS('RMI - percents'!AJ:AJ,'RMI - percents'!$H:$H,$A80,'RMI - percents'!$J:$J,$C80)*AC$14</f>
        <v>0</v>
      </c>
      <c r="AD80" s="116">
        <f>SUMIFS('RMI - percents'!AK:AK,'RMI - percents'!$H:$H,$A80,'RMI - percents'!$J:$J,$C80)*AD$14</f>
        <v>0</v>
      </c>
      <c r="AE80" s="116">
        <f>SUMIFS('RMI - percents'!AL:AL,'RMI - percents'!$H:$H,$A80,'RMI - percents'!$J:$J,$C80)*AE$14</f>
        <v>0</v>
      </c>
      <c r="AF80" s="116">
        <f>SUMIFS('RMI - percents'!AM:AM,'RMI - percents'!$H:$H,$A80,'RMI - percents'!$J:$J,$C80)*AF$14</f>
        <v>0</v>
      </c>
      <c r="AG80" s="116">
        <f>SUMIFS('RMI - percents'!AN:AN,'RMI - percents'!$H:$H,$A80,'RMI - percents'!$J:$J,$C80)*AG$14</f>
        <v>0</v>
      </c>
      <c r="AH80" s="116">
        <f>SUMIFS('RMI - percents'!AO:AO,'RMI - percents'!$H:$H,$A80,'RMI - percents'!$J:$J,$C80)*AH$14</f>
        <v>0</v>
      </c>
      <c r="AI80" s="116">
        <f>SUMIFS('RMI - percents'!AP:AP,'RMI - percents'!$H:$H,$A80,'RMI - percents'!$J:$J,$C80)*AI$14</f>
        <v>0</v>
      </c>
    </row>
    <row r="81" spans="1:35" x14ac:dyDescent="0.35">
      <c r="A81" s="52" t="str">
        <f t="shared" si="39"/>
        <v>BCEU-urban-residential-other</v>
      </c>
      <c r="B81" s="63" t="s">
        <v>536</v>
      </c>
      <c r="C81" s="18" t="s">
        <v>96</v>
      </c>
      <c r="D81" s="116">
        <v>0</v>
      </c>
      <c r="E81" s="116">
        <v>0</v>
      </c>
      <c r="F81" s="116">
        <v>0</v>
      </c>
      <c r="G81" s="116">
        <v>0</v>
      </c>
      <c r="H81" s="116">
        <v>0</v>
      </c>
      <c r="I81" s="116">
        <v>0</v>
      </c>
      <c r="J81" s="116">
        <v>0</v>
      </c>
      <c r="K81" s="116">
        <v>0</v>
      </c>
      <c r="L81" s="116">
        <v>0</v>
      </c>
      <c r="M81" s="116">
        <v>0</v>
      </c>
      <c r="N81" s="116">
        <v>0</v>
      </c>
      <c r="O81" s="116">
        <v>0</v>
      </c>
      <c r="P81" s="116">
        <v>0</v>
      </c>
      <c r="Q81" s="116">
        <v>0</v>
      </c>
      <c r="R81" s="116">
        <v>0</v>
      </c>
      <c r="S81" s="116">
        <v>0</v>
      </c>
      <c r="T81" s="116">
        <v>0</v>
      </c>
      <c r="U81" s="116">
        <v>0</v>
      </c>
      <c r="V81" s="116">
        <v>0</v>
      </c>
      <c r="W81" s="116">
        <v>0</v>
      </c>
      <c r="X81" s="116">
        <v>0</v>
      </c>
      <c r="Y81" s="116">
        <v>0</v>
      </c>
      <c r="Z81" s="116">
        <v>0</v>
      </c>
      <c r="AA81" s="116">
        <v>0</v>
      </c>
      <c r="AB81" s="116">
        <v>0</v>
      </c>
      <c r="AC81" s="116">
        <v>0</v>
      </c>
      <c r="AD81" s="116">
        <v>0</v>
      </c>
      <c r="AE81" s="116">
        <v>0</v>
      </c>
      <c r="AF81" s="116">
        <v>0</v>
      </c>
      <c r="AG81" s="116">
        <v>0</v>
      </c>
      <c r="AH81" s="116">
        <v>0</v>
      </c>
      <c r="AI81" s="116">
        <v>0</v>
      </c>
    </row>
    <row r="82" spans="1:35" x14ac:dyDescent="0.35">
      <c r="A82" s="51"/>
      <c r="B82" s="63" t="s">
        <v>536</v>
      </c>
      <c r="C82" s="51"/>
      <c r="D82" s="51"/>
      <c r="E82" s="51"/>
      <c r="F82" s="51"/>
      <c r="G82" s="51"/>
      <c r="H82"/>
      <c r="I82"/>
      <c r="J82"/>
      <c r="K82"/>
      <c r="L82"/>
      <c r="M82"/>
      <c r="N82"/>
      <c r="O82"/>
      <c r="P82"/>
      <c r="Q82"/>
      <c r="R82"/>
      <c r="S82"/>
      <c r="T82"/>
      <c r="U82"/>
      <c r="V82"/>
      <c r="W82"/>
      <c r="X82"/>
      <c r="Y82"/>
      <c r="Z82"/>
      <c r="AA82"/>
      <c r="AB82"/>
      <c r="AC82"/>
      <c r="AD82"/>
      <c r="AE82"/>
      <c r="AF82"/>
      <c r="AG82"/>
      <c r="AH82" s="51"/>
      <c r="AI82" s="51"/>
    </row>
    <row r="83" spans="1:35" x14ac:dyDescent="0.35">
      <c r="A83" s="18" t="s">
        <v>503</v>
      </c>
      <c r="B83" s="63" t="s">
        <v>536</v>
      </c>
      <c r="C83" s="51"/>
      <c r="D83" s="51"/>
      <c r="E83" s="51"/>
      <c r="F83" s="51"/>
      <c r="G83" s="51"/>
      <c r="H83"/>
      <c r="I83"/>
      <c r="J83"/>
      <c r="K83"/>
      <c r="L83"/>
      <c r="M83"/>
      <c r="N83"/>
      <c r="O83"/>
      <c r="P83"/>
      <c r="Q83"/>
      <c r="R83"/>
      <c r="S83"/>
      <c r="T83"/>
      <c r="U83"/>
      <c r="V83"/>
      <c r="W83"/>
      <c r="X83"/>
      <c r="Y83"/>
      <c r="Z83"/>
      <c r="AA83"/>
      <c r="AB83"/>
      <c r="AC83"/>
      <c r="AD83"/>
      <c r="AE83"/>
      <c r="AF83"/>
      <c r="AG83"/>
      <c r="AH83" s="51"/>
      <c r="AI83" s="51"/>
    </row>
    <row r="84" spans="1:35" x14ac:dyDescent="0.35">
      <c r="A84" s="52" t="str">
        <f>A83</f>
        <v>BCEU-rural-residential-heating</v>
      </c>
      <c r="B84" s="63" t="s">
        <v>536</v>
      </c>
      <c r="C84" s="18" t="s">
        <v>1</v>
      </c>
      <c r="D84" s="18">
        <v>2019</v>
      </c>
      <c r="E84" s="18">
        <v>2020</v>
      </c>
      <c r="F84" s="18">
        <v>2021</v>
      </c>
      <c r="G84" s="18">
        <v>2022</v>
      </c>
      <c r="H84" s="18">
        <v>2023</v>
      </c>
      <c r="I84" s="18">
        <v>2024</v>
      </c>
      <c r="J84" s="18">
        <v>2025</v>
      </c>
      <c r="K84" s="18">
        <v>2026</v>
      </c>
      <c r="L84" s="18">
        <v>2027</v>
      </c>
      <c r="M84" s="18">
        <v>2028</v>
      </c>
      <c r="N84" s="18">
        <v>2029</v>
      </c>
      <c r="O84" s="18">
        <v>2030</v>
      </c>
      <c r="P84" s="18">
        <v>2031</v>
      </c>
      <c r="Q84" s="18">
        <v>2032</v>
      </c>
      <c r="R84" s="18">
        <v>2033</v>
      </c>
      <c r="S84" s="18">
        <v>2034</v>
      </c>
      <c r="T84" s="18">
        <v>2035</v>
      </c>
      <c r="U84" s="18">
        <v>2036</v>
      </c>
      <c r="V84" s="18">
        <v>2037</v>
      </c>
      <c r="W84" s="18">
        <v>2038</v>
      </c>
      <c r="X84" s="18">
        <v>2039</v>
      </c>
      <c r="Y84" s="18">
        <v>2040</v>
      </c>
      <c r="Z84" s="18">
        <v>2041</v>
      </c>
      <c r="AA84" s="18">
        <v>2042</v>
      </c>
      <c r="AB84" s="18">
        <v>2043</v>
      </c>
      <c r="AC84" s="18">
        <v>2044</v>
      </c>
      <c r="AD84" s="18">
        <v>2045</v>
      </c>
      <c r="AE84" s="18">
        <v>2046</v>
      </c>
      <c r="AF84" s="18">
        <v>2047</v>
      </c>
      <c r="AG84" s="18">
        <v>2048</v>
      </c>
      <c r="AH84" s="18">
        <v>2049</v>
      </c>
      <c r="AI84" s="18">
        <v>2050</v>
      </c>
    </row>
    <row r="85" spans="1:35" x14ac:dyDescent="0.35">
      <c r="A85" s="52" t="str">
        <f t="shared" ref="A85:A94" si="40">A84</f>
        <v>BCEU-rural-residential-heating</v>
      </c>
      <c r="B85" s="63" t="s">
        <v>536</v>
      </c>
      <c r="C85" s="18" t="s">
        <v>2</v>
      </c>
      <c r="D85" s="114">
        <f>SUMIFS('RMI - percents'!K:K,'RMI - percents'!$H:$H,$A85,'RMI - percents'!$J:$J,$C85)*D$4</f>
        <v>1497586162787.6526</v>
      </c>
      <c r="E85" s="114">
        <f>SUMIFS('RMI - percents'!L:L,'RMI - percents'!$H:$H,$A85,'RMI - percents'!$J:$J,$C85)*E$4</f>
        <v>1715399296825.9998</v>
      </c>
      <c r="F85" s="114">
        <f>SUMIFS('RMI - percents'!M:M,'RMI - percents'!$H:$H,$A85,'RMI - percents'!$J:$J,$C85)*F$4</f>
        <v>1694586932846.239</v>
      </c>
      <c r="G85" s="114">
        <f>SUMIFS('RMI - percents'!N:N,'RMI - percents'!$H:$H,$A85,'RMI - percents'!$J:$J,$C85)*G$4</f>
        <v>1710186281209.5701</v>
      </c>
      <c r="H85" s="114">
        <f>SUMIFS('RMI - percents'!O:O,'RMI - percents'!$H:$H,$A85,'RMI - percents'!$J:$J,$C85)*H$4</f>
        <v>1758047700581.2063</v>
      </c>
      <c r="I85" s="114">
        <f>SUMIFS('RMI - percents'!P:P,'RMI - percents'!$H:$H,$A85,'RMI - percents'!$J:$J,$C85)*I$4</f>
        <v>1809971854309.8828</v>
      </c>
      <c r="J85" s="114">
        <f>SUMIFS('RMI - percents'!Q:Q,'RMI - percents'!$H:$H,$A85,'RMI - percents'!$J:$J,$C85)*J$4</f>
        <v>1857754618357.2825</v>
      </c>
      <c r="K85" s="114">
        <f>SUMIFS('RMI - percents'!R:R,'RMI - percents'!$H:$H,$A85,'RMI - percents'!$J:$J,$C85)*K$4</f>
        <v>1909080522921.229</v>
      </c>
      <c r="L85" s="114">
        <f>SUMIFS('RMI - percents'!S:S,'RMI - percents'!$H:$H,$A85,'RMI - percents'!$J:$J,$C85)*L$4</f>
        <v>1962678847535.5808</v>
      </c>
      <c r="M85" s="114">
        <f>SUMIFS('RMI - percents'!T:T,'RMI - percents'!$H:$H,$A85,'RMI - percents'!$J:$J,$C85)*M$4</f>
        <v>2008791136727.6284</v>
      </c>
      <c r="N85" s="114">
        <f>SUMIFS('RMI - percents'!U:U,'RMI - percents'!$H:$H,$A85,'RMI - percents'!$J:$J,$C85)*N$4</f>
        <v>2052006463453.9409</v>
      </c>
      <c r="O85" s="114">
        <f>SUMIFS('RMI - percents'!V:V,'RMI - percents'!$H:$H,$A85,'RMI - percents'!$J:$J,$C85)*O$4</f>
        <v>2094039059474.9219</v>
      </c>
      <c r="P85" s="114">
        <f>SUMIFS('RMI - percents'!W:W,'RMI - percents'!$H:$H,$A85,'RMI - percents'!$J:$J,$C85)*P$4</f>
        <v>2133638365442.8699</v>
      </c>
      <c r="Q85" s="114">
        <f>SUMIFS('RMI - percents'!X:X,'RMI - percents'!$H:$H,$A85,'RMI - percents'!$J:$J,$C85)*Q$4</f>
        <v>2169779593558.1138</v>
      </c>
      <c r="R85" s="114">
        <f>SUMIFS('RMI - percents'!Y:Y,'RMI - percents'!$H:$H,$A85,'RMI - percents'!$J:$J,$C85)*R$4</f>
        <v>2203033507315.7314</v>
      </c>
      <c r="S85" s="114">
        <f>SUMIFS('RMI - percents'!Z:Z,'RMI - percents'!$H:$H,$A85,'RMI - percents'!$J:$J,$C85)*S$4</f>
        <v>2233685755405.5146</v>
      </c>
      <c r="T85" s="114">
        <f>SUMIFS('RMI - percents'!AA:AA,'RMI - percents'!$H:$H,$A85,'RMI - percents'!$J:$J,$C85)*T$4</f>
        <v>2262226800626.4048</v>
      </c>
      <c r="U85" s="114">
        <f>SUMIFS('RMI - percents'!AB:AB,'RMI - percents'!$H:$H,$A85,'RMI - percents'!$J:$J,$C85)*U$4</f>
        <v>2297086192141.9229</v>
      </c>
      <c r="V85" s="114">
        <f>SUMIFS('RMI - percents'!AC:AC,'RMI - percents'!$H:$H,$A85,'RMI - percents'!$J:$J,$C85)*V$4</f>
        <v>2331132765864.2114</v>
      </c>
      <c r="W85" s="114">
        <f>SUMIFS('RMI - percents'!AD:AD,'RMI - percents'!$H:$H,$A85,'RMI - percents'!$J:$J,$C85)*W$4</f>
        <v>2366174082404.9307</v>
      </c>
      <c r="X85" s="114">
        <f>SUMIFS('RMI - percents'!AE:AE,'RMI - percents'!$H:$H,$A85,'RMI - percents'!$J:$J,$C85)*X$4</f>
        <v>2401126658633.6538</v>
      </c>
      <c r="Y85" s="114">
        <f>SUMIFS('RMI - percents'!AF:AF,'RMI - percents'!$H:$H,$A85,'RMI - percents'!$J:$J,$C85)*Y$4</f>
        <v>2438012669323.2451</v>
      </c>
      <c r="Z85" s="114">
        <f>SUMIFS('RMI - percents'!AG:AG,'RMI - percents'!$H:$H,$A85,'RMI - percents'!$J:$J,$C85)*Z$4</f>
        <v>2467867007160.4585</v>
      </c>
      <c r="AA85" s="114">
        <f>SUMIFS('RMI - percents'!AH:AH,'RMI - percents'!$H:$H,$A85,'RMI - percents'!$J:$J,$C85)*AA$4</f>
        <v>2497852396060.7964</v>
      </c>
      <c r="AB85" s="114">
        <f>SUMIFS('RMI - percents'!AI:AI,'RMI - percents'!$H:$H,$A85,'RMI - percents'!$J:$J,$C85)*AB$4</f>
        <v>2528224590807.332</v>
      </c>
      <c r="AC85" s="114">
        <f>SUMIFS('RMI - percents'!AJ:AJ,'RMI - percents'!$H:$H,$A85,'RMI - percents'!$J:$J,$C85)*AC$4</f>
        <v>2556299093330.0713</v>
      </c>
      <c r="AD85" s="114">
        <f>SUMIFS('RMI - percents'!AK:AK,'RMI - percents'!$H:$H,$A85,'RMI - percents'!$J:$J,$C85)*AD$4</f>
        <v>2583286557693.8013</v>
      </c>
      <c r="AE85" s="114">
        <f>SUMIFS('RMI - percents'!AL:AL,'RMI - percents'!$H:$H,$A85,'RMI - percents'!$J:$J,$C85)*AE$4</f>
        <v>2610033463155.7183</v>
      </c>
      <c r="AF85" s="114">
        <f>SUMIFS('RMI - percents'!AM:AM,'RMI - percents'!$H:$H,$A85,'RMI - percents'!$J:$J,$C85)*AF$4</f>
        <v>2636498570607.8223</v>
      </c>
      <c r="AG85" s="114">
        <f>SUMIFS('RMI - percents'!AN:AN,'RMI - percents'!$H:$H,$A85,'RMI - percents'!$J:$J,$C85)*AG$4</f>
        <v>2630772654596.1113</v>
      </c>
      <c r="AH85" s="114">
        <f>SUMIFS('RMI - percents'!AO:AO,'RMI - percents'!$H:$H,$A85,'RMI - percents'!$J:$J,$C85)*AH$4</f>
        <v>2619290588663.4692</v>
      </c>
      <c r="AI85" s="114">
        <f>SUMIFS('RMI - percents'!AP:AP,'RMI - percents'!$H:$H,$A85,'RMI - percents'!$J:$J,$C85)*AI$4</f>
        <v>2607304538962.4771</v>
      </c>
    </row>
    <row r="86" spans="1:35" x14ac:dyDescent="0.35">
      <c r="A86" s="52" t="str">
        <f t="shared" si="40"/>
        <v>BCEU-rural-residential-heating</v>
      </c>
      <c r="B86" s="63" t="s">
        <v>536</v>
      </c>
      <c r="C86" s="18" t="s">
        <v>3</v>
      </c>
      <c r="D86" s="115">
        <v>0</v>
      </c>
      <c r="E86" s="115">
        <v>0</v>
      </c>
      <c r="F86" s="115">
        <v>0</v>
      </c>
      <c r="G86" s="115">
        <v>0</v>
      </c>
      <c r="H86" s="115">
        <v>0</v>
      </c>
      <c r="I86" s="115">
        <v>0</v>
      </c>
      <c r="J86" s="115">
        <v>0</v>
      </c>
      <c r="K86" s="115">
        <v>0</v>
      </c>
      <c r="L86" s="115">
        <v>0</v>
      </c>
      <c r="M86" s="115">
        <v>0</v>
      </c>
      <c r="N86" s="115">
        <v>0</v>
      </c>
      <c r="O86" s="115">
        <v>0</v>
      </c>
      <c r="P86" s="115">
        <v>0</v>
      </c>
      <c r="Q86" s="115">
        <v>0</v>
      </c>
      <c r="R86" s="115">
        <v>0</v>
      </c>
      <c r="S86" s="115">
        <v>0</v>
      </c>
      <c r="T86" s="115">
        <v>0</v>
      </c>
      <c r="U86" s="115">
        <v>0</v>
      </c>
      <c r="V86" s="115">
        <v>0</v>
      </c>
      <c r="W86" s="115">
        <v>0</v>
      </c>
      <c r="X86" s="115">
        <v>0</v>
      </c>
      <c r="Y86" s="115">
        <v>0</v>
      </c>
      <c r="Z86" s="115">
        <v>0</v>
      </c>
      <c r="AA86" s="115">
        <v>0</v>
      </c>
      <c r="AB86" s="115">
        <v>0</v>
      </c>
      <c r="AC86" s="115">
        <v>0</v>
      </c>
      <c r="AD86" s="115">
        <v>0</v>
      </c>
      <c r="AE86" s="115">
        <v>0</v>
      </c>
      <c r="AF86" s="115">
        <v>0</v>
      </c>
      <c r="AG86" s="115">
        <v>0</v>
      </c>
      <c r="AH86" s="115">
        <v>0</v>
      </c>
      <c r="AI86" s="115">
        <v>0</v>
      </c>
    </row>
    <row r="87" spans="1:35" x14ac:dyDescent="0.35">
      <c r="A87" s="52" t="str">
        <f t="shared" si="40"/>
        <v>BCEU-rural-residential-heating</v>
      </c>
      <c r="B87" s="63" t="s">
        <v>536</v>
      </c>
      <c r="C87" s="18" t="s">
        <v>4</v>
      </c>
      <c r="D87" s="114">
        <f>SUMIFS('RMI - percents'!K:K,'RMI - percents'!$H:$H,$A87,'RMI - percents'!$J:$J,$C87)*D$6</f>
        <v>11348900815198.004</v>
      </c>
      <c r="E87" s="114">
        <f>SUMIFS('RMI - percents'!L:L,'RMI - percents'!$H:$H,$A87,'RMI - percents'!$J:$J,$C87)*E$6</f>
        <v>11349616549088.898</v>
      </c>
      <c r="F87" s="114">
        <f>SUMIFS('RMI - percents'!M:M,'RMI - percents'!$H:$H,$A87,'RMI - percents'!$J:$J,$C87)*F$6</f>
        <v>11754621958992.174</v>
      </c>
      <c r="G87" s="114">
        <f>SUMIFS('RMI - percents'!N:N,'RMI - percents'!$H:$H,$A87,'RMI - percents'!$J:$J,$C87)*G$6</f>
        <v>11788167352101.381</v>
      </c>
      <c r="H87" s="114">
        <f>SUMIFS('RMI - percents'!O:O,'RMI - percents'!$H:$H,$A87,'RMI - percents'!$J:$J,$C87)*H$6</f>
        <v>11803444605871.963</v>
      </c>
      <c r="I87" s="114">
        <f>SUMIFS('RMI - percents'!P:P,'RMI - percents'!$H:$H,$A87,'RMI - percents'!$J:$J,$C87)*I$6</f>
        <v>11818392746976.4</v>
      </c>
      <c r="J87" s="114">
        <f>SUMIFS('RMI - percents'!Q:Q,'RMI - percents'!$H:$H,$A87,'RMI - percents'!$J:$J,$C87)*J$6</f>
        <v>11822072454879.967</v>
      </c>
      <c r="K87" s="114">
        <f>SUMIFS('RMI - percents'!R:R,'RMI - percents'!$H:$H,$A87,'RMI - percents'!$J:$J,$C87)*K$6</f>
        <v>11808659102154.619</v>
      </c>
      <c r="L87" s="114">
        <f>SUMIFS('RMI - percents'!S:S,'RMI - percents'!$H:$H,$A87,'RMI - percents'!$J:$J,$C87)*L$6</f>
        <v>11792934561691.516</v>
      </c>
      <c r="M87" s="114">
        <f>SUMIFS('RMI - percents'!T:T,'RMI - percents'!$H:$H,$A87,'RMI - percents'!$J:$J,$C87)*M$6</f>
        <v>11769752362270.725</v>
      </c>
      <c r="N87" s="114">
        <f>SUMIFS('RMI - percents'!U:U,'RMI - percents'!$H:$H,$A87,'RMI - percents'!$J:$J,$C87)*N$6</f>
        <v>11739711428937.799</v>
      </c>
      <c r="O87" s="114">
        <f>SUMIFS('RMI - percents'!V:V,'RMI - percents'!$H:$H,$A87,'RMI - percents'!$J:$J,$C87)*O$6</f>
        <v>11713504741565.818</v>
      </c>
      <c r="P87" s="114">
        <f>SUMIFS('RMI - percents'!W:W,'RMI - percents'!$H:$H,$A87,'RMI - percents'!$J:$J,$C87)*P$6</f>
        <v>11687591725689.889</v>
      </c>
      <c r="Q87" s="114">
        <f>SUMIFS('RMI - percents'!X:X,'RMI - percents'!$H:$H,$A87,'RMI - percents'!$J:$J,$C87)*Q$6</f>
        <v>11657489620929.357</v>
      </c>
      <c r="R87" s="114">
        <f>SUMIFS('RMI - percents'!Y:Y,'RMI - percents'!$H:$H,$A87,'RMI - percents'!$J:$J,$C87)*R$6</f>
        <v>11621383240959.168</v>
      </c>
      <c r="S87" s="114">
        <f>SUMIFS('RMI - percents'!Z:Z,'RMI - percents'!$H:$H,$A87,'RMI - percents'!$J:$J,$C87)*S$6</f>
        <v>11588869401455.441</v>
      </c>
      <c r="T87" s="114">
        <f>SUMIFS('RMI - percents'!AA:AA,'RMI - percents'!$H:$H,$A87,'RMI - percents'!$J:$J,$C87)*T$6</f>
        <v>11550065584403.234</v>
      </c>
      <c r="U87" s="114">
        <f>SUMIFS('RMI - percents'!AB:AB,'RMI - percents'!$H:$H,$A87,'RMI - percents'!$J:$J,$C87)*U$6</f>
        <v>11550338102964.893</v>
      </c>
      <c r="V87" s="114">
        <f>SUMIFS('RMI - percents'!AC:AC,'RMI - percents'!$H:$H,$A87,'RMI - percents'!$J:$J,$C87)*V$6</f>
        <v>11547110639689.311</v>
      </c>
      <c r="W87" s="114">
        <f>SUMIFS('RMI - percents'!AD:AD,'RMI - percents'!$H:$H,$A87,'RMI - percents'!$J:$J,$C87)*W$6</f>
        <v>11549195163133.875</v>
      </c>
      <c r="X87" s="114">
        <f>SUMIFS('RMI - percents'!AE:AE,'RMI - percents'!$H:$H,$A87,'RMI - percents'!$J:$J,$C87)*X$6</f>
        <v>11554642947651.416</v>
      </c>
      <c r="Y87" s="114">
        <f>SUMIFS('RMI - percents'!AF:AF,'RMI - percents'!$H:$H,$A87,'RMI - percents'!$J:$J,$C87)*Y$6</f>
        <v>11567936006942.066</v>
      </c>
      <c r="Z87" s="114">
        <f>SUMIFS('RMI - percents'!AG:AG,'RMI - percents'!$H:$H,$A87,'RMI - percents'!$J:$J,$C87)*Z$6</f>
        <v>11539470257504.734</v>
      </c>
      <c r="AA87" s="114">
        <f>SUMIFS('RMI - percents'!AH:AH,'RMI - percents'!$H:$H,$A87,'RMI - percents'!$J:$J,$C87)*AA$6</f>
        <v>11515638771174.186</v>
      </c>
      <c r="AB87" s="114">
        <f>SUMIFS('RMI - percents'!AI:AI,'RMI - percents'!$H:$H,$A87,'RMI - percents'!$J:$J,$C87)*AB$6</f>
        <v>11499373193885.725</v>
      </c>
      <c r="AC87" s="114">
        <f>SUMIFS('RMI - percents'!AJ:AJ,'RMI - percents'!$H:$H,$A87,'RMI - percents'!$J:$J,$C87)*AC$6</f>
        <v>11481699736157.488</v>
      </c>
      <c r="AD87" s="114">
        <f>SUMIFS('RMI - percents'!AK:AK,'RMI - percents'!$H:$H,$A87,'RMI - percents'!$J:$J,$C87)*AD$6</f>
        <v>11465501684798.967</v>
      </c>
      <c r="AE87" s="114">
        <f>SUMIFS('RMI - percents'!AL:AL,'RMI - percents'!$H:$H,$A87,'RMI - percents'!$J:$J,$C87)*AE$6</f>
        <v>11449688358840.35</v>
      </c>
      <c r="AF87" s="114">
        <f>SUMIFS('RMI - percents'!AM:AM,'RMI - percents'!$H:$H,$A87,'RMI - percents'!$J:$J,$C87)*AF$6</f>
        <v>11432978457564.299</v>
      </c>
      <c r="AG87" s="114">
        <f>SUMIFS('RMI - percents'!AN:AN,'RMI - percents'!$H:$H,$A87,'RMI - percents'!$J:$J,$C87)*AG$6</f>
        <v>11414709070074.963</v>
      </c>
      <c r="AH87" s="114">
        <f>SUMIFS('RMI - percents'!AO:AO,'RMI - percents'!$H:$H,$A87,'RMI - percents'!$J:$J,$C87)*AH$6</f>
        <v>11394323626384.873</v>
      </c>
      <c r="AI87" s="114">
        <f>SUMIFS('RMI - percents'!AP:AP,'RMI - percents'!$H:$H,$A87,'RMI - percents'!$J:$J,$C87)*AI$6</f>
        <v>11371541062773.201</v>
      </c>
    </row>
    <row r="88" spans="1:35" x14ac:dyDescent="0.35">
      <c r="A88" s="52" t="str">
        <f t="shared" si="40"/>
        <v>BCEU-rural-residential-heating</v>
      </c>
      <c r="B88" s="63" t="s">
        <v>536</v>
      </c>
      <c r="C88" s="18" t="s">
        <v>5</v>
      </c>
      <c r="D88" s="114">
        <f>SUMIFS('RMI - percents'!K:K,'RMI - percents'!$H:$H,$A88,'RMI - percents'!$J:$J,$C88)*D$8</f>
        <v>15449629593.254524</v>
      </c>
      <c r="E88" s="114">
        <f>SUMIFS('RMI - percents'!L:L,'RMI - percents'!$H:$H,$A88,'RMI - percents'!$J:$J,$C88)*E$8</f>
        <v>15468871701.469851</v>
      </c>
      <c r="F88" s="114">
        <f>SUMIFS('RMI - percents'!M:M,'RMI - percents'!$H:$H,$A88,'RMI - percents'!$J:$J,$C88)*F$8</f>
        <v>15486616173.588383</v>
      </c>
      <c r="G88" s="114">
        <f>SUMIFS('RMI - percents'!N:N,'RMI - percents'!$H:$H,$A88,'RMI - percents'!$J:$J,$C88)*G$8</f>
        <v>15502671249.12195</v>
      </c>
      <c r="H88" s="114">
        <f>SUMIFS('RMI - percents'!O:O,'RMI - percents'!$H:$H,$A88,'RMI - percents'!$J:$J,$C88)*H$8</f>
        <v>15516758538.126789</v>
      </c>
      <c r="I88" s="114">
        <f>SUMIFS('RMI - percents'!P:P,'RMI - percents'!$H:$H,$A88,'RMI - percents'!$J:$J,$C88)*I$8</f>
        <v>15528998335.552456</v>
      </c>
      <c r="J88" s="114">
        <f>SUMIFS('RMI - percents'!Q:Q,'RMI - percents'!$H:$H,$A88,'RMI - percents'!$J:$J,$C88)*J$8</f>
        <v>15538901969.94281</v>
      </c>
      <c r="K88" s="114">
        <f>SUMIFS('RMI - percents'!R:R,'RMI - percents'!$H:$H,$A88,'RMI - percents'!$J:$J,$C88)*K$8</f>
        <v>15546138837.816738</v>
      </c>
      <c r="L88" s="114">
        <f>SUMIFS('RMI - percents'!S:S,'RMI - percents'!$H:$H,$A88,'RMI - percents'!$J:$J,$C88)*L$8</f>
        <v>15550724675.938301</v>
      </c>
      <c r="M88" s="114">
        <f>SUMIFS('RMI - percents'!T:T,'RMI - percents'!$H:$H,$A88,'RMI - percents'!$J:$J,$C88)*M$8</f>
        <v>15552345196.368668</v>
      </c>
      <c r="N88" s="114">
        <f>SUMIFS('RMI - percents'!U:U,'RMI - percents'!$H:$H,$A88,'RMI - percents'!$J:$J,$C88)*N$8</f>
        <v>15550739327.250118</v>
      </c>
      <c r="O88" s="114">
        <f>SUMIFS('RMI - percents'!V:V,'RMI - percents'!$H:$H,$A88,'RMI - percents'!$J:$J,$C88)*O$8</f>
        <v>15546110112.706654</v>
      </c>
      <c r="P88" s="114">
        <f>SUMIFS('RMI - percents'!W:W,'RMI - percents'!$H:$H,$A88,'RMI - percents'!$J:$J,$C88)*P$8</f>
        <v>15538072232.590734</v>
      </c>
      <c r="Q88" s="114">
        <f>SUMIFS('RMI - percents'!X:X,'RMI - percents'!$H:$H,$A88,'RMI - percents'!$J:$J,$C88)*Q$8</f>
        <v>15526548009.089865</v>
      </c>
      <c r="R88" s="114">
        <f>SUMIFS('RMI - percents'!Y:Y,'RMI - percents'!$H:$H,$A88,'RMI - percents'!$J:$J,$C88)*R$8</f>
        <v>15510893013.334753</v>
      </c>
      <c r="S88" s="114">
        <f>SUMIFS('RMI - percents'!Z:Z,'RMI - percents'!$H:$H,$A88,'RMI - percents'!$J:$J,$C88)*S$8</f>
        <v>15490750638.372154</v>
      </c>
      <c r="T88" s="114">
        <f>SUMIFS('RMI - percents'!AA:AA,'RMI - percents'!$H:$H,$A88,'RMI - percents'!$J:$J,$C88)*T$8</f>
        <v>15464719356.357162</v>
      </c>
      <c r="U88" s="114">
        <f>SUMIFS('RMI - percents'!AB:AB,'RMI - percents'!$H:$H,$A88,'RMI - percents'!$J:$J,$C88)*U$8</f>
        <v>15431336643.783169</v>
      </c>
      <c r="V88" s="114">
        <f>SUMIFS('RMI - percents'!AC:AC,'RMI - percents'!$H:$H,$A88,'RMI - percents'!$J:$J,$C88)*V$8</f>
        <v>15389325322.413155</v>
      </c>
      <c r="W88" s="114">
        <f>SUMIFS('RMI - percents'!AD:AD,'RMI - percents'!$H:$H,$A88,'RMI - percents'!$J:$J,$C88)*W$8</f>
        <v>15335469558.628283</v>
      </c>
      <c r="X88" s="114">
        <f>SUMIFS('RMI - percents'!AE:AE,'RMI - percents'!$H:$H,$A88,'RMI - percents'!$J:$J,$C88)*X$8</f>
        <v>15266216920.478806</v>
      </c>
      <c r="Y88" s="114">
        <f>SUMIFS('RMI - percents'!AF:AF,'RMI - percents'!$H:$H,$A88,'RMI - percents'!$J:$J,$C88)*Y$8</f>
        <v>15176707805.453514</v>
      </c>
      <c r="Z88" s="114">
        <f>SUMIFS('RMI - percents'!AG:AG,'RMI - percents'!$H:$H,$A88,'RMI - percents'!$J:$J,$C88)*Z$8</f>
        <v>15055050343.803812</v>
      </c>
      <c r="AA88" s="114">
        <f>SUMIFS('RMI - percents'!AH:AH,'RMI - percents'!$H:$H,$A88,'RMI - percents'!$J:$J,$C88)*AA$8</f>
        <v>14895381048.95385</v>
      </c>
      <c r="AB88" s="114">
        <f>SUMIFS('RMI - percents'!AI:AI,'RMI - percents'!$H:$H,$A88,'RMI - percents'!$J:$J,$C88)*AB$8</f>
        <v>14685751288.666677</v>
      </c>
      <c r="AC88" s="114">
        <f>SUMIFS('RMI - percents'!AJ:AJ,'RMI - percents'!$H:$H,$A88,'RMI - percents'!$J:$J,$C88)*AC$8</f>
        <v>14409975162.873449</v>
      </c>
      <c r="AD88" s="114">
        <f>SUMIFS('RMI - percents'!AK:AK,'RMI - percents'!$H:$H,$A88,'RMI - percents'!$J:$J,$C88)*AD$8</f>
        <v>14052158407.682087</v>
      </c>
      <c r="AE88" s="114">
        <f>SUMIFS('RMI - percents'!AL:AL,'RMI - percents'!$H:$H,$A88,'RMI - percents'!$J:$J,$C88)*AE$8</f>
        <v>13597948632.927778</v>
      </c>
      <c r="AF88" s="114">
        <f>SUMIFS('RMI - percents'!AM:AM,'RMI - percents'!$H:$H,$A88,'RMI - percents'!$J:$J,$C88)*AF$8</f>
        <v>13040119241.087715</v>
      </c>
      <c r="AG88" s="114">
        <f>SUMIFS('RMI - percents'!AN:AN,'RMI - percents'!$H:$H,$A88,'RMI - percents'!$J:$J,$C88)*AG$8</f>
        <v>12385287117.491413</v>
      </c>
      <c r="AH88" s="114">
        <f>SUMIFS('RMI - percents'!AO:AO,'RMI - percents'!$H:$H,$A88,'RMI - percents'!$J:$J,$C88)*AH$8</f>
        <v>11657983434.881998</v>
      </c>
      <c r="AI88" s="114">
        <f>SUMIFS('RMI - percents'!AP:AP,'RMI - percents'!$H:$H,$A88,'RMI - percents'!$J:$J,$C88)*AI$8</f>
        <v>10899827055.74375</v>
      </c>
    </row>
    <row r="89" spans="1:35" x14ac:dyDescent="0.35">
      <c r="A89" s="52" t="str">
        <f t="shared" si="40"/>
        <v>BCEU-rural-residential-heating</v>
      </c>
      <c r="B89" s="63" t="s">
        <v>536</v>
      </c>
      <c r="C89" s="18" t="s">
        <v>7</v>
      </c>
      <c r="D89" s="115">
        <v>0</v>
      </c>
      <c r="E89" s="115">
        <v>0</v>
      </c>
      <c r="F89" s="115">
        <v>0</v>
      </c>
      <c r="G89" s="115">
        <v>0</v>
      </c>
      <c r="H89" s="115">
        <v>0</v>
      </c>
      <c r="I89" s="115">
        <v>0</v>
      </c>
      <c r="J89" s="115">
        <v>0</v>
      </c>
      <c r="K89" s="115">
        <v>0</v>
      </c>
      <c r="L89" s="115">
        <v>0</v>
      </c>
      <c r="M89" s="115">
        <v>0</v>
      </c>
      <c r="N89" s="115">
        <v>0</v>
      </c>
      <c r="O89" s="115">
        <v>0</v>
      </c>
      <c r="P89" s="115">
        <v>0</v>
      </c>
      <c r="Q89" s="115">
        <v>0</v>
      </c>
      <c r="R89" s="115">
        <v>0</v>
      </c>
      <c r="S89" s="115">
        <v>0</v>
      </c>
      <c r="T89" s="115">
        <v>0</v>
      </c>
      <c r="U89" s="115">
        <v>0</v>
      </c>
      <c r="V89" s="115">
        <v>0</v>
      </c>
      <c r="W89" s="115">
        <v>0</v>
      </c>
      <c r="X89" s="115">
        <v>0</v>
      </c>
      <c r="Y89" s="115">
        <v>0</v>
      </c>
      <c r="Z89" s="115">
        <v>0</v>
      </c>
      <c r="AA89" s="115">
        <v>0</v>
      </c>
      <c r="AB89" s="115">
        <v>0</v>
      </c>
      <c r="AC89" s="115">
        <v>0</v>
      </c>
      <c r="AD89" s="115">
        <v>0</v>
      </c>
      <c r="AE89" s="115">
        <v>0</v>
      </c>
      <c r="AF89" s="115">
        <v>0</v>
      </c>
      <c r="AG89" s="115">
        <v>0</v>
      </c>
      <c r="AH89" s="115">
        <v>0</v>
      </c>
      <c r="AI89" s="115">
        <v>0</v>
      </c>
    </row>
    <row r="90" spans="1:35" x14ac:dyDescent="0.35">
      <c r="A90" s="52" t="str">
        <f t="shared" si="40"/>
        <v>BCEU-rural-residential-heating</v>
      </c>
      <c r="B90" s="63" t="s">
        <v>536</v>
      </c>
      <c r="C90" s="18" t="s">
        <v>8</v>
      </c>
      <c r="D90" s="121">
        <f t="shared" ref="D90:AI90" si="41">rural_perc*D$10</f>
        <v>4089582368655.3882</v>
      </c>
      <c r="E90" s="121">
        <f t="shared" si="41"/>
        <v>4089582368655.3882</v>
      </c>
      <c r="F90" s="121">
        <f t="shared" si="41"/>
        <v>4089582368655.3882</v>
      </c>
      <c r="G90" s="121">
        <f t="shared" si="41"/>
        <v>4089582368655.3882</v>
      </c>
      <c r="H90" s="121">
        <f t="shared" si="41"/>
        <v>4089582368655.3882</v>
      </c>
      <c r="I90" s="121">
        <f t="shared" si="41"/>
        <v>4089582368655.3882</v>
      </c>
      <c r="J90" s="121">
        <f t="shared" si="41"/>
        <v>4089582368655.3882</v>
      </c>
      <c r="K90" s="121">
        <f t="shared" si="41"/>
        <v>4089582368655.3882</v>
      </c>
      <c r="L90" s="121">
        <f t="shared" si="41"/>
        <v>4089582368655.3882</v>
      </c>
      <c r="M90" s="121">
        <f t="shared" si="41"/>
        <v>4089582368655.3882</v>
      </c>
      <c r="N90" s="121">
        <f t="shared" si="41"/>
        <v>4089582368655.3882</v>
      </c>
      <c r="O90" s="121">
        <f t="shared" si="41"/>
        <v>4089582368655.3882</v>
      </c>
      <c r="P90" s="121">
        <f t="shared" si="41"/>
        <v>4089582368655.3882</v>
      </c>
      <c r="Q90" s="121">
        <f t="shared" si="41"/>
        <v>4089582368655.3882</v>
      </c>
      <c r="R90" s="121">
        <f t="shared" si="41"/>
        <v>4089582368655.3882</v>
      </c>
      <c r="S90" s="121">
        <f t="shared" si="41"/>
        <v>4089582368655.3882</v>
      </c>
      <c r="T90" s="121">
        <f t="shared" si="41"/>
        <v>4089582368655.3882</v>
      </c>
      <c r="U90" s="121">
        <f t="shared" si="41"/>
        <v>4089582368655.3882</v>
      </c>
      <c r="V90" s="121">
        <f t="shared" si="41"/>
        <v>4089582368655.3882</v>
      </c>
      <c r="W90" s="121">
        <f t="shared" si="41"/>
        <v>4089582368655.3882</v>
      </c>
      <c r="X90" s="121">
        <f t="shared" si="41"/>
        <v>4089582368655.3882</v>
      </c>
      <c r="Y90" s="121">
        <f t="shared" si="41"/>
        <v>4089582368655.3882</v>
      </c>
      <c r="Z90" s="121">
        <f t="shared" si="41"/>
        <v>4089582368655.3882</v>
      </c>
      <c r="AA90" s="121">
        <f t="shared" si="41"/>
        <v>4089582368655.3882</v>
      </c>
      <c r="AB90" s="121">
        <f t="shared" si="41"/>
        <v>4089582368655.3882</v>
      </c>
      <c r="AC90" s="121">
        <f t="shared" si="41"/>
        <v>4089582368655.3882</v>
      </c>
      <c r="AD90" s="121">
        <f t="shared" si="41"/>
        <v>4089582368655.3882</v>
      </c>
      <c r="AE90" s="121">
        <f t="shared" si="41"/>
        <v>4089582368655.3882</v>
      </c>
      <c r="AF90" s="121">
        <f t="shared" si="41"/>
        <v>4089582368655.3882</v>
      </c>
      <c r="AG90" s="121">
        <f t="shared" si="41"/>
        <v>4089582368655.3882</v>
      </c>
      <c r="AH90" s="121">
        <f t="shared" si="41"/>
        <v>4089582368655.3882</v>
      </c>
      <c r="AI90" s="121">
        <f t="shared" si="41"/>
        <v>4089582368655.3882</v>
      </c>
    </row>
    <row r="91" spans="1:35" x14ac:dyDescent="0.35">
      <c r="A91" s="52" t="str">
        <f t="shared" si="40"/>
        <v>BCEU-rural-residential-heating</v>
      </c>
      <c r="B91" s="63" t="s">
        <v>536</v>
      </c>
      <c r="C91" s="18" t="s">
        <v>93</v>
      </c>
      <c r="D91" s="115">
        <v>0</v>
      </c>
      <c r="E91" s="115">
        <v>0</v>
      </c>
      <c r="F91" s="115">
        <v>0</v>
      </c>
      <c r="G91" s="115">
        <v>0</v>
      </c>
      <c r="H91" s="115">
        <v>0</v>
      </c>
      <c r="I91" s="115">
        <v>0</v>
      </c>
      <c r="J91" s="115">
        <v>0</v>
      </c>
      <c r="K91" s="115">
        <v>0</v>
      </c>
      <c r="L91" s="115">
        <v>0</v>
      </c>
      <c r="M91" s="115">
        <v>0</v>
      </c>
      <c r="N91" s="115">
        <v>0</v>
      </c>
      <c r="O91" s="115">
        <v>0</v>
      </c>
      <c r="P91" s="115">
        <v>0</v>
      </c>
      <c r="Q91" s="115">
        <v>0</v>
      </c>
      <c r="R91" s="115">
        <v>0</v>
      </c>
      <c r="S91" s="115">
        <v>0</v>
      </c>
      <c r="T91" s="115">
        <v>0</v>
      </c>
      <c r="U91" s="115">
        <v>0</v>
      </c>
      <c r="V91" s="115">
        <v>0</v>
      </c>
      <c r="W91" s="115">
        <v>0</v>
      </c>
      <c r="X91" s="115">
        <v>0</v>
      </c>
      <c r="Y91" s="115">
        <v>0</v>
      </c>
      <c r="Z91" s="115">
        <v>0</v>
      </c>
      <c r="AA91" s="115">
        <v>0</v>
      </c>
      <c r="AB91" s="115">
        <v>0</v>
      </c>
      <c r="AC91" s="115">
        <v>0</v>
      </c>
      <c r="AD91" s="115">
        <v>0</v>
      </c>
      <c r="AE91" s="115">
        <v>0</v>
      </c>
      <c r="AF91" s="115">
        <v>0</v>
      </c>
      <c r="AG91" s="115">
        <v>0</v>
      </c>
      <c r="AH91" s="115">
        <v>0</v>
      </c>
      <c r="AI91" s="115">
        <v>0</v>
      </c>
    </row>
    <row r="92" spans="1:35" x14ac:dyDescent="0.35">
      <c r="A92" s="52" t="str">
        <f t="shared" si="40"/>
        <v>BCEU-rural-residential-heating</v>
      </c>
      <c r="B92" s="63" t="s">
        <v>536</v>
      </c>
      <c r="C92" s="18" t="s">
        <v>94</v>
      </c>
      <c r="D92" s="115">
        <v>0</v>
      </c>
      <c r="E92" s="115">
        <v>0</v>
      </c>
      <c r="F92" s="115">
        <v>0</v>
      </c>
      <c r="G92" s="115">
        <v>0</v>
      </c>
      <c r="H92" s="115">
        <v>0</v>
      </c>
      <c r="I92" s="115">
        <v>0</v>
      </c>
      <c r="J92" s="115">
        <v>0</v>
      </c>
      <c r="K92" s="115">
        <v>0</v>
      </c>
      <c r="L92" s="115">
        <v>0</v>
      </c>
      <c r="M92" s="115">
        <v>0</v>
      </c>
      <c r="N92" s="115">
        <v>0</v>
      </c>
      <c r="O92" s="115">
        <v>0</v>
      </c>
      <c r="P92" s="115">
        <v>0</v>
      </c>
      <c r="Q92" s="115">
        <v>0</v>
      </c>
      <c r="R92" s="115">
        <v>0</v>
      </c>
      <c r="S92" s="115">
        <v>0</v>
      </c>
      <c r="T92" s="115">
        <v>0</v>
      </c>
      <c r="U92" s="115">
        <v>0</v>
      </c>
      <c r="V92" s="115">
        <v>0</v>
      </c>
      <c r="W92" s="115">
        <v>0</v>
      </c>
      <c r="X92" s="115">
        <v>0</v>
      </c>
      <c r="Y92" s="115">
        <v>0</v>
      </c>
      <c r="Z92" s="115">
        <v>0</v>
      </c>
      <c r="AA92" s="115">
        <v>0</v>
      </c>
      <c r="AB92" s="115">
        <v>0</v>
      </c>
      <c r="AC92" s="115">
        <v>0</v>
      </c>
      <c r="AD92" s="115">
        <v>0</v>
      </c>
      <c r="AE92" s="115">
        <v>0</v>
      </c>
      <c r="AF92" s="115">
        <v>0</v>
      </c>
      <c r="AG92" s="115">
        <v>0</v>
      </c>
      <c r="AH92" s="115">
        <v>0</v>
      </c>
      <c r="AI92" s="115">
        <v>0</v>
      </c>
    </row>
    <row r="93" spans="1:35" x14ac:dyDescent="0.35">
      <c r="A93" s="52" t="str">
        <f t="shared" si="40"/>
        <v>BCEU-rural-residential-heating</v>
      </c>
      <c r="B93" s="63" t="s">
        <v>536</v>
      </c>
      <c r="C93" s="18" t="s">
        <v>95</v>
      </c>
      <c r="D93" s="121">
        <f t="shared" ref="D93:AI93" si="42">rural_perc*D$14</f>
        <v>4849965433497.9355</v>
      </c>
      <c r="E93" s="121">
        <f t="shared" si="42"/>
        <v>2757296131609.4897</v>
      </c>
      <c r="F93" s="121">
        <f t="shared" si="42"/>
        <v>2671717002881.8369</v>
      </c>
      <c r="G93" s="121">
        <f t="shared" si="42"/>
        <v>2536180487092.8291</v>
      </c>
      <c r="H93" s="121">
        <f t="shared" si="42"/>
        <v>2555069645772.5278</v>
      </c>
      <c r="I93" s="121">
        <f t="shared" si="42"/>
        <v>2548453161749.5205</v>
      </c>
      <c r="J93" s="121">
        <f t="shared" si="42"/>
        <v>2540120516347.0991</v>
      </c>
      <c r="K93" s="121">
        <f t="shared" si="42"/>
        <v>2501178679226.8975</v>
      </c>
      <c r="L93" s="121">
        <f t="shared" si="42"/>
        <v>2501667106765.6733</v>
      </c>
      <c r="M93" s="121">
        <f t="shared" si="42"/>
        <v>2449242131147.4121</v>
      </c>
      <c r="N93" s="121">
        <f t="shared" si="42"/>
        <v>2396201269918.4839</v>
      </c>
      <c r="O93" s="121">
        <f t="shared" si="42"/>
        <v>2344144195261.8599</v>
      </c>
      <c r="P93" s="121">
        <f t="shared" si="42"/>
        <v>2272604351400.8853</v>
      </c>
      <c r="Q93" s="121">
        <f t="shared" si="42"/>
        <v>2204089218017.1851</v>
      </c>
      <c r="R93" s="121">
        <f t="shared" si="42"/>
        <v>2159282621877.1353</v>
      </c>
      <c r="S93" s="121">
        <f t="shared" si="42"/>
        <v>2116591125476.8711</v>
      </c>
      <c r="T93" s="121">
        <f t="shared" si="42"/>
        <v>2076052969746.0869</v>
      </c>
      <c r="U93" s="121">
        <f t="shared" si="42"/>
        <v>2037601594716.8679</v>
      </c>
      <c r="V93" s="121">
        <f t="shared" si="42"/>
        <v>2001180491329.4897</v>
      </c>
      <c r="W93" s="121">
        <f t="shared" si="42"/>
        <v>1966537599617.3228</v>
      </c>
      <c r="X93" s="121">
        <f t="shared" si="42"/>
        <v>1914815371810.7524</v>
      </c>
      <c r="Y93" s="121">
        <f t="shared" si="42"/>
        <v>1883299991010.6516</v>
      </c>
      <c r="Z93" s="121">
        <f t="shared" si="42"/>
        <v>1852717161763.5652</v>
      </c>
      <c r="AA93" s="121">
        <f t="shared" si="42"/>
        <v>1822887329481.1572</v>
      </c>
      <c r="AB93" s="121">
        <f t="shared" si="42"/>
        <v>1793510265700.1572</v>
      </c>
      <c r="AC93" s="121">
        <f t="shared" si="42"/>
        <v>1764543029669.668</v>
      </c>
      <c r="AD93" s="121">
        <f t="shared" si="42"/>
        <v>1752760942046.6384</v>
      </c>
      <c r="AE93" s="121">
        <f t="shared" si="42"/>
        <v>1707437676284.9448</v>
      </c>
      <c r="AF93" s="121">
        <f t="shared" si="42"/>
        <v>1683019404530.0469</v>
      </c>
      <c r="AG93" s="121">
        <f t="shared" si="42"/>
        <v>1655680478752.3926</v>
      </c>
      <c r="AH93" s="121">
        <f t="shared" si="42"/>
        <v>1628251879151.6433</v>
      </c>
      <c r="AI93" s="121">
        <f t="shared" si="42"/>
        <v>1600574345618.5378</v>
      </c>
    </row>
    <row r="94" spans="1:35" x14ac:dyDescent="0.35">
      <c r="A94" s="52" t="str">
        <f t="shared" si="40"/>
        <v>BCEU-rural-residential-heating</v>
      </c>
      <c r="B94" s="63" t="s">
        <v>536</v>
      </c>
      <c r="C94" s="18" t="s">
        <v>96</v>
      </c>
      <c r="D94" s="115">
        <v>0</v>
      </c>
      <c r="E94" s="115">
        <v>0</v>
      </c>
      <c r="F94" s="115">
        <v>0</v>
      </c>
      <c r="G94" s="115">
        <v>0</v>
      </c>
      <c r="H94" s="115">
        <v>0</v>
      </c>
      <c r="I94" s="115">
        <v>0</v>
      </c>
      <c r="J94" s="115">
        <v>0</v>
      </c>
      <c r="K94" s="115">
        <v>0</v>
      </c>
      <c r="L94" s="115">
        <v>0</v>
      </c>
      <c r="M94" s="115">
        <v>0</v>
      </c>
      <c r="N94" s="115">
        <v>0</v>
      </c>
      <c r="O94" s="115">
        <v>0</v>
      </c>
      <c r="P94" s="115">
        <v>0</v>
      </c>
      <c r="Q94" s="115">
        <v>0</v>
      </c>
      <c r="R94" s="115">
        <v>0</v>
      </c>
      <c r="S94" s="115">
        <v>0</v>
      </c>
      <c r="T94" s="115">
        <v>0</v>
      </c>
      <c r="U94" s="115">
        <v>0</v>
      </c>
      <c r="V94" s="115">
        <v>0</v>
      </c>
      <c r="W94" s="115">
        <v>0</v>
      </c>
      <c r="X94" s="115">
        <v>0</v>
      </c>
      <c r="Y94" s="115">
        <v>0</v>
      </c>
      <c r="Z94" s="115">
        <v>0</v>
      </c>
      <c r="AA94" s="115">
        <v>0</v>
      </c>
      <c r="AB94" s="115">
        <v>0</v>
      </c>
      <c r="AC94" s="115">
        <v>0</v>
      </c>
      <c r="AD94" s="115">
        <v>0</v>
      </c>
      <c r="AE94" s="115">
        <v>0</v>
      </c>
      <c r="AF94" s="115">
        <v>0</v>
      </c>
      <c r="AG94" s="115">
        <v>0</v>
      </c>
      <c r="AH94" s="115">
        <v>0</v>
      </c>
      <c r="AI94" s="115">
        <v>0</v>
      </c>
    </row>
    <row r="95" spans="1:35" x14ac:dyDescent="0.35">
      <c r="A95" s="51"/>
      <c r="B95" s="63" t="s">
        <v>536</v>
      </c>
      <c r="C95" s="51"/>
      <c r="D95" s="51"/>
      <c r="E95" s="51"/>
      <c r="F95" s="51"/>
      <c r="G95" s="51"/>
      <c r="H95"/>
      <c r="I95"/>
      <c r="J95"/>
      <c r="K95"/>
      <c r="L95"/>
      <c r="M95"/>
      <c r="N95"/>
      <c r="O95"/>
      <c r="P95"/>
      <c r="Q95"/>
      <c r="R95"/>
      <c r="S95"/>
      <c r="T95"/>
      <c r="U95"/>
      <c r="V95"/>
      <c r="W95"/>
      <c r="X95"/>
      <c r="Y95"/>
      <c r="Z95"/>
      <c r="AA95"/>
      <c r="AB95"/>
      <c r="AC95"/>
      <c r="AD95"/>
      <c r="AE95"/>
      <c r="AF95"/>
      <c r="AG95"/>
      <c r="AH95" s="51"/>
      <c r="AI95" s="51"/>
    </row>
    <row r="96" spans="1:35" x14ac:dyDescent="0.35">
      <c r="A96" s="18" t="s">
        <v>504</v>
      </c>
      <c r="B96" s="63" t="s">
        <v>536</v>
      </c>
      <c r="C96" s="51"/>
      <c r="D96" s="51"/>
      <c r="E96" s="51"/>
      <c r="F96" s="51"/>
      <c r="G96" s="51"/>
      <c r="H96"/>
      <c r="I96"/>
      <c r="J96"/>
      <c r="K96"/>
      <c r="L96"/>
      <c r="M96"/>
      <c r="N96"/>
      <c r="O96"/>
      <c r="P96"/>
      <c r="Q96"/>
      <c r="R96"/>
      <c r="S96"/>
      <c r="T96"/>
      <c r="U96"/>
      <c r="V96"/>
      <c r="W96"/>
      <c r="X96"/>
      <c r="Y96"/>
      <c r="Z96"/>
      <c r="AA96"/>
      <c r="AB96"/>
      <c r="AC96"/>
      <c r="AD96"/>
      <c r="AE96"/>
      <c r="AF96"/>
      <c r="AG96"/>
      <c r="AH96" s="51"/>
      <c r="AI96" s="51"/>
    </row>
    <row r="97" spans="1:35" x14ac:dyDescent="0.35">
      <c r="A97" s="52" t="str">
        <f>A96</f>
        <v>BCEU-rural-residential-cooling</v>
      </c>
      <c r="B97" s="63" t="s">
        <v>536</v>
      </c>
      <c r="C97" s="18" t="s">
        <v>1</v>
      </c>
      <c r="D97" s="18">
        <v>2019</v>
      </c>
      <c r="E97" s="18">
        <v>2020</v>
      </c>
      <c r="F97" s="18">
        <v>2021</v>
      </c>
      <c r="G97" s="18">
        <v>2022</v>
      </c>
      <c r="H97" s="18">
        <v>2023</v>
      </c>
      <c r="I97" s="18">
        <v>2024</v>
      </c>
      <c r="J97" s="18">
        <v>2025</v>
      </c>
      <c r="K97" s="18">
        <v>2026</v>
      </c>
      <c r="L97" s="18">
        <v>2027</v>
      </c>
      <c r="M97" s="18">
        <v>2028</v>
      </c>
      <c r="N97" s="18">
        <v>2029</v>
      </c>
      <c r="O97" s="18">
        <v>2030</v>
      </c>
      <c r="P97" s="18">
        <v>2031</v>
      </c>
      <c r="Q97" s="18">
        <v>2032</v>
      </c>
      <c r="R97" s="18">
        <v>2033</v>
      </c>
      <c r="S97" s="18">
        <v>2034</v>
      </c>
      <c r="T97" s="18">
        <v>2035</v>
      </c>
      <c r="U97" s="18">
        <v>2036</v>
      </c>
      <c r="V97" s="18">
        <v>2037</v>
      </c>
      <c r="W97" s="18">
        <v>2038</v>
      </c>
      <c r="X97" s="18">
        <v>2039</v>
      </c>
      <c r="Y97" s="18">
        <v>2040</v>
      </c>
      <c r="Z97" s="18">
        <v>2041</v>
      </c>
      <c r="AA97" s="18">
        <v>2042</v>
      </c>
      <c r="AB97" s="18">
        <v>2043</v>
      </c>
      <c r="AC97" s="18">
        <v>2044</v>
      </c>
      <c r="AD97" s="18">
        <v>2045</v>
      </c>
      <c r="AE97" s="18">
        <v>2046</v>
      </c>
      <c r="AF97" s="18">
        <v>2047</v>
      </c>
      <c r="AG97" s="18">
        <v>2048</v>
      </c>
      <c r="AH97" s="18">
        <v>2049</v>
      </c>
      <c r="AI97" s="18">
        <v>2050</v>
      </c>
    </row>
    <row r="98" spans="1:35" x14ac:dyDescent="0.35">
      <c r="A98" s="52" t="str">
        <f t="shared" ref="A98:A107" si="43">A97</f>
        <v>BCEU-rural-residential-cooling</v>
      </c>
      <c r="B98" s="63" t="s">
        <v>536</v>
      </c>
      <c r="C98" s="18" t="s">
        <v>2</v>
      </c>
      <c r="D98" s="114">
        <f>SUMIFS('RMI - percents'!K:K,'RMI - percents'!$H:$H,$A98,'RMI - percents'!$J:$J,$C98)*D$4</f>
        <v>1054000269613.6414</v>
      </c>
      <c r="E98" s="114">
        <f>SUMIFS('RMI - percents'!L:L,'RMI - percents'!$H:$H,$A98,'RMI - percents'!$J:$J,$C98)*E$4</f>
        <v>1143759241707.2229</v>
      </c>
      <c r="F98" s="114">
        <f>SUMIFS('RMI - percents'!M:M,'RMI - percents'!$H:$H,$A98,'RMI - percents'!$J:$J,$C98)*F$4</f>
        <v>1071726556865.4402</v>
      </c>
      <c r="G98" s="114">
        <f>SUMIFS('RMI - percents'!N:N,'RMI - percents'!$H:$H,$A98,'RMI - percents'!$J:$J,$C98)*G$4</f>
        <v>1028767706610.4775</v>
      </c>
      <c r="H98" s="114">
        <f>SUMIFS('RMI - percents'!O:O,'RMI - percents'!$H:$H,$A98,'RMI - percents'!$J:$J,$C98)*H$4</f>
        <v>1009303986362.7939</v>
      </c>
      <c r="I98" s="114">
        <f>SUMIFS('RMI - percents'!P:P,'RMI - percents'!$H:$H,$A98,'RMI - percents'!$J:$J,$C98)*I$4</f>
        <v>994401656633.35327</v>
      </c>
      <c r="J98" s="114">
        <f>SUMIFS('RMI - percents'!Q:Q,'RMI - percents'!$H:$H,$A98,'RMI - percents'!$J:$J,$C98)*J$4</f>
        <v>979798776914.39392</v>
      </c>
      <c r="K98" s="114">
        <f>SUMIFS('RMI - percents'!R:R,'RMI - percents'!$H:$H,$A98,'RMI - percents'!$J:$J,$C98)*K$4</f>
        <v>973163470791.80444</v>
      </c>
      <c r="L98" s="114">
        <f>SUMIFS('RMI - percents'!S:S,'RMI - percents'!$H:$H,$A98,'RMI - percents'!$J:$J,$C98)*L$4</f>
        <v>971711516898.50354</v>
      </c>
      <c r="M98" s="114">
        <f>SUMIFS('RMI - percents'!T:T,'RMI - percents'!$H:$H,$A98,'RMI - percents'!$J:$J,$C98)*M$4</f>
        <v>970850005732.53711</v>
      </c>
      <c r="N98" s="114">
        <f>SUMIFS('RMI - percents'!U:U,'RMI - percents'!$H:$H,$A98,'RMI - percents'!$J:$J,$C98)*N$4</f>
        <v>972344820781.36084</v>
      </c>
      <c r="O98" s="114">
        <f>SUMIFS('RMI - percents'!V:V,'RMI - percents'!$H:$H,$A98,'RMI - percents'!$J:$J,$C98)*O$4</f>
        <v>974601072368.74487</v>
      </c>
      <c r="P98" s="114">
        <f>SUMIFS('RMI - percents'!W:W,'RMI - percents'!$H:$H,$A98,'RMI - percents'!$J:$J,$C98)*P$4</f>
        <v>980295493520.94727</v>
      </c>
      <c r="Q98" s="114">
        <f>SUMIFS('RMI - percents'!X:X,'RMI - percents'!$H:$H,$A98,'RMI - percents'!$J:$J,$C98)*Q$4</f>
        <v>986639541293.36731</v>
      </c>
      <c r="R98" s="114">
        <f>SUMIFS('RMI - percents'!Y:Y,'RMI - percents'!$H:$H,$A98,'RMI - percents'!$J:$J,$C98)*R$4</f>
        <v>992559047158.3186</v>
      </c>
      <c r="S98" s="114">
        <f>SUMIFS('RMI - percents'!Z:Z,'RMI - percents'!$H:$H,$A98,'RMI - percents'!$J:$J,$C98)*S$4</f>
        <v>996165443848.45422</v>
      </c>
      <c r="T98" s="114">
        <f>SUMIFS('RMI - percents'!AA:AA,'RMI - percents'!$H:$H,$A98,'RMI - percents'!$J:$J,$C98)*T$4</f>
        <v>1001095599685.8671</v>
      </c>
      <c r="U98" s="114">
        <f>SUMIFS('RMI - percents'!AB:AB,'RMI - percents'!$H:$H,$A98,'RMI - percents'!$J:$J,$C98)*U$4</f>
        <v>1008975718156.6033</v>
      </c>
      <c r="V98" s="114">
        <f>SUMIFS('RMI - percents'!AC:AC,'RMI - percents'!$H:$H,$A98,'RMI - percents'!$J:$J,$C98)*V$4</f>
        <v>1014046250309.3446</v>
      </c>
      <c r="W98" s="114">
        <f>SUMIFS('RMI - percents'!AD:AD,'RMI - percents'!$H:$H,$A98,'RMI - percents'!$J:$J,$C98)*W$4</f>
        <v>1020813713663.563</v>
      </c>
      <c r="X98" s="114">
        <f>SUMIFS('RMI - percents'!AE:AE,'RMI - percents'!$H:$H,$A98,'RMI - percents'!$J:$J,$C98)*X$4</f>
        <v>1028461238621.0867</v>
      </c>
      <c r="Y98" s="114">
        <f>SUMIFS('RMI - percents'!AF:AF,'RMI - percents'!$H:$H,$A98,'RMI - percents'!$J:$J,$C98)*Y$4</f>
        <v>1035553042873.1246</v>
      </c>
      <c r="Z98" s="114">
        <f>SUMIFS('RMI - percents'!AG:AG,'RMI - percents'!$H:$H,$A98,'RMI - percents'!$J:$J,$C98)*Z$4</f>
        <v>1051961501337.1698</v>
      </c>
      <c r="AA98" s="114">
        <f>SUMIFS('RMI - percents'!AH:AH,'RMI - percents'!$H:$H,$A98,'RMI - percents'!$J:$J,$C98)*AA$4</f>
        <v>1069080139257.2738</v>
      </c>
      <c r="AB98" s="114">
        <f>SUMIFS('RMI - percents'!AI:AI,'RMI - percents'!$H:$H,$A98,'RMI - percents'!$J:$J,$C98)*AB$4</f>
        <v>1084798137201.4553</v>
      </c>
      <c r="AC98" s="114">
        <f>SUMIFS('RMI - percents'!AJ:AJ,'RMI - percents'!$H:$H,$A98,'RMI - percents'!$J:$J,$C98)*AC$4</f>
        <v>1102566423091.2405</v>
      </c>
      <c r="AD98" s="114">
        <f>SUMIFS('RMI - percents'!AK:AK,'RMI - percents'!$H:$H,$A98,'RMI - percents'!$J:$J,$C98)*AD$4</f>
        <v>1120598660840.9666</v>
      </c>
      <c r="AE98" s="114">
        <f>SUMIFS('RMI - percents'!AL:AL,'RMI - percents'!$H:$H,$A98,'RMI - percents'!$J:$J,$C98)*AE$4</f>
        <v>1137408034180.1255</v>
      </c>
      <c r="AF98" s="114">
        <f>SUMIFS('RMI - percents'!AM:AM,'RMI - percents'!$H:$H,$A98,'RMI - percents'!$J:$J,$C98)*AF$4</f>
        <v>1156590721016.6138</v>
      </c>
      <c r="AG98" s="114">
        <f>SUMIFS('RMI - percents'!AN:AN,'RMI - percents'!$H:$H,$A98,'RMI - percents'!$J:$J,$C98)*AG$4</f>
        <v>1160325814033.9968</v>
      </c>
      <c r="AH98" s="114">
        <f>SUMIFS('RMI - percents'!AO:AO,'RMI - percents'!$H:$H,$A98,'RMI - percents'!$J:$J,$C98)*AH$4</f>
        <v>1163874258519.9998</v>
      </c>
      <c r="AI98" s="114">
        <f>SUMIFS('RMI - percents'!AP:AP,'RMI - percents'!$H:$H,$A98,'RMI - percents'!$J:$J,$C98)*AI$4</f>
        <v>1167539265399.0569</v>
      </c>
    </row>
    <row r="99" spans="1:35" x14ac:dyDescent="0.35">
      <c r="A99" s="52" t="str">
        <f t="shared" si="43"/>
        <v>BCEU-rural-residential-cooling</v>
      </c>
      <c r="B99" s="63" t="s">
        <v>536</v>
      </c>
      <c r="C99" s="18" t="s">
        <v>3</v>
      </c>
      <c r="D99" s="116">
        <v>0</v>
      </c>
      <c r="E99" s="116">
        <v>0</v>
      </c>
      <c r="F99" s="116">
        <v>0</v>
      </c>
      <c r="G99" s="116">
        <v>0</v>
      </c>
      <c r="H99" s="116">
        <v>0</v>
      </c>
      <c r="I99" s="116">
        <v>0</v>
      </c>
      <c r="J99" s="116">
        <v>0</v>
      </c>
      <c r="K99" s="116">
        <v>0</v>
      </c>
      <c r="L99" s="116">
        <v>0</v>
      </c>
      <c r="M99" s="116">
        <v>0</v>
      </c>
      <c r="N99" s="116">
        <v>0</v>
      </c>
      <c r="O99" s="116">
        <v>0</v>
      </c>
      <c r="P99" s="116">
        <v>0</v>
      </c>
      <c r="Q99" s="116">
        <v>0</v>
      </c>
      <c r="R99" s="116">
        <v>0</v>
      </c>
      <c r="S99" s="116">
        <v>0</v>
      </c>
      <c r="T99" s="116">
        <v>0</v>
      </c>
      <c r="U99" s="116">
        <v>0</v>
      </c>
      <c r="V99" s="116">
        <v>0</v>
      </c>
      <c r="W99" s="116">
        <v>0</v>
      </c>
      <c r="X99" s="116">
        <v>0</v>
      </c>
      <c r="Y99" s="116">
        <v>0</v>
      </c>
      <c r="Z99" s="116">
        <v>0</v>
      </c>
      <c r="AA99" s="116">
        <v>0</v>
      </c>
      <c r="AB99" s="116">
        <v>0</v>
      </c>
      <c r="AC99" s="116">
        <v>0</v>
      </c>
      <c r="AD99" s="116">
        <v>0</v>
      </c>
      <c r="AE99" s="116">
        <v>0</v>
      </c>
      <c r="AF99" s="116">
        <v>0</v>
      </c>
      <c r="AG99" s="116">
        <v>0</v>
      </c>
      <c r="AH99" s="116">
        <v>0</v>
      </c>
      <c r="AI99" s="116">
        <v>0</v>
      </c>
    </row>
    <row r="100" spans="1:35" x14ac:dyDescent="0.35">
      <c r="A100" s="52" t="str">
        <f t="shared" si="43"/>
        <v>BCEU-rural-residential-cooling</v>
      </c>
      <c r="B100" s="63" t="s">
        <v>536</v>
      </c>
      <c r="C100" s="18" t="s">
        <v>4</v>
      </c>
      <c r="D100" s="114">
        <f>SUMIFS('RMI - percents'!K:K,'RMI - percents'!$H:$H,$A100,'RMI - percents'!$J:$J,$C100)*D$6</f>
        <v>10883189965.533012</v>
      </c>
      <c r="E100" s="114">
        <f>SUMIFS('RMI - percents'!L:L,'RMI - percents'!$H:$H,$A100,'RMI - percents'!$J:$J,$C100)*E$6</f>
        <v>10570510344.095211</v>
      </c>
      <c r="F100" s="114">
        <f>SUMIFS('RMI - percents'!M:M,'RMI - percents'!$H:$H,$A100,'RMI - percents'!$J:$J,$C100)*F$6</f>
        <v>10643066934.758476</v>
      </c>
      <c r="G100" s="114">
        <f>SUMIFS('RMI - percents'!N:N,'RMI - percents'!$H:$H,$A100,'RMI - percents'!$J:$J,$C100)*G$6</f>
        <v>10409218885.241583</v>
      </c>
      <c r="H100" s="114">
        <f>SUMIFS('RMI - percents'!O:O,'RMI - percents'!$H:$H,$A100,'RMI - percents'!$J:$J,$C100)*H$6</f>
        <v>10207352200.230391</v>
      </c>
      <c r="I100" s="114">
        <f>SUMIFS('RMI - percents'!P:P,'RMI - percents'!$H:$H,$A100,'RMI - percents'!$J:$J,$C100)*I$6</f>
        <v>10024267875.474524</v>
      </c>
      <c r="J100" s="114">
        <f>SUMIFS('RMI - percents'!Q:Q,'RMI - percents'!$H:$H,$A100,'RMI - percents'!$J:$J,$C100)*J$6</f>
        <v>9842743273.4640121</v>
      </c>
      <c r="K100" s="114">
        <f>SUMIFS('RMI - percents'!R:R,'RMI - percents'!$H:$H,$A100,'RMI - percents'!$J:$J,$C100)*K$6</f>
        <v>9689850279.1703014</v>
      </c>
      <c r="L100" s="114">
        <f>SUMIFS('RMI - percents'!S:S,'RMI - percents'!$H:$H,$A100,'RMI - percents'!$J:$J,$C100)*L$6</f>
        <v>9540269583.0424137</v>
      </c>
      <c r="M100" s="114">
        <f>SUMIFS('RMI - percents'!T:T,'RMI - percents'!$H:$H,$A100,'RMI - percents'!$J:$J,$C100)*M$6</f>
        <v>9402668860.3219433</v>
      </c>
      <c r="N100" s="114">
        <f>SUMIFS('RMI - percents'!U:U,'RMI - percents'!$H:$H,$A100,'RMI - percents'!$J:$J,$C100)*N$6</f>
        <v>9290827793.726368</v>
      </c>
      <c r="O100" s="114">
        <f>SUMIFS('RMI - percents'!V:V,'RMI - percents'!$H:$H,$A100,'RMI - percents'!$J:$J,$C100)*O$6</f>
        <v>9178088346.1930847</v>
      </c>
      <c r="P100" s="114">
        <f>SUMIFS('RMI - percents'!W:W,'RMI - percents'!$H:$H,$A100,'RMI - percents'!$J:$J,$C100)*P$6</f>
        <v>9097756897.295351</v>
      </c>
      <c r="Q100" s="114">
        <f>SUMIFS('RMI - percents'!X:X,'RMI - percents'!$H:$H,$A100,'RMI - percents'!$J:$J,$C100)*Q$6</f>
        <v>9015695397.2650566</v>
      </c>
      <c r="R100" s="114">
        <f>SUMIFS('RMI - percents'!Y:Y,'RMI - percents'!$H:$H,$A100,'RMI - percents'!$J:$J,$C100)*R$6</f>
        <v>8940606905.7537861</v>
      </c>
      <c r="S100" s="114">
        <f>SUMIFS('RMI - percents'!Z:Z,'RMI - percents'!$H:$H,$A100,'RMI - percents'!$J:$J,$C100)*S$6</f>
        <v>8850376149.4328613</v>
      </c>
      <c r="T100" s="114">
        <f>SUMIFS('RMI - percents'!AA:AA,'RMI - percents'!$H:$H,$A100,'RMI - percents'!$J:$J,$C100)*T$6</f>
        <v>8779980058.0734406</v>
      </c>
      <c r="U100" s="114">
        <f>SUMIFS('RMI - percents'!AB:AB,'RMI - percents'!$H:$H,$A100,'RMI - percents'!$J:$J,$C100)*U$6</f>
        <v>8743854288.854538</v>
      </c>
      <c r="V100" s="114">
        <f>SUMIFS('RMI - percents'!AC:AC,'RMI - percents'!$H:$H,$A100,'RMI - percents'!$J:$J,$C100)*V$6</f>
        <v>8673336090.2083244</v>
      </c>
      <c r="W100" s="114">
        <f>SUMIFS('RMI - percents'!AD:AD,'RMI - percents'!$H:$H,$A100,'RMI - percents'!$J:$J,$C100)*W$6</f>
        <v>8623622009.2498341</v>
      </c>
      <c r="X100" s="114">
        <f>SUMIFS('RMI - percents'!AE:AE,'RMI - percents'!$H:$H,$A100,'RMI - percents'!$J:$J,$C100)*X$6</f>
        <v>8581241495.1785221</v>
      </c>
      <c r="Y100" s="114">
        <f>SUMIFS('RMI - percents'!AF:AF,'RMI - percents'!$H:$H,$A100,'RMI - percents'!$J:$J,$C100)*Y$6</f>
        <v>8530498510.3771563</v>
      </c>
      <c r="Z100" s="114">
        <f>SUMIFS('RMI - percents'!AG:AG,'RMI - percents'!$H:$H,$A100,'RMI - percents'!$J:$J,$C100)*Z$6</f>
        <v>8587021422.3261538</v>
      </c>
      <c r="AA100" s="114">
        <f>SUMIFS('RMI - percents'!AH:AH,'RMI - percents'!$H:$H,$A100,'RMI - percents'!$J:$J,$C100)*AA$6</f>
        <v>8689442670.365633</v>
      </c>
      <c r="AB100" s="114">
        <f>SUMIFS('RMI - percents'!AI:AI,'RMI - percents'!$H:$H,$A100,'RMI - percents'!$J:$J,$C100)*AB$6</f>
        <v>8786317460.6452293</v>
      </c>
      <c r="AC100" s="114">
        <f>SUMIFS('RMI - percents'!AJ:AJ,'RMI - percents'!$H:$H,$A100,'RMI - percents'!$J:$J,$C100)*AC$6</f>
        <v>8912184615.3223782</v>
      </c>
      <c r="AD100" s="114">
        <f>SUMIFS('RMI - percents'!AK:AK,'RMI - percents'!$H:$H,$A100,'RMI - percents'!$J:$J,$C100)*AD$6</f>
        <v>9048611972.2354221</v>
      </c>
      <c r="AE100" s="114">
        <f>SUMIFS('RMI - percents'!AL:AL,'RMI - percents'!$H:$H,$A100,'RMI - percents'!$J:$J,$C100)*AE$6</f>
        <v>9177762993.6766472</v>
      </c>
      <c r="AF100" s="114">
        <f>SUMIFS('RMI - percents'!AM:AM,'RMI - percents'!$H:$H,$A100,'RMI - percents'!$J:$J,$C100)*AF$6</f>
        <v>9326106531.0234394</v>
      </c>
      <c r="AG100" s="114">
        <f>SUMIFS('RMI - percents'!AN:AN,'RMI - percents'!$H:$H,$A100,'RMI - percents'!$J:$J,$C100)*AG$6</f>
        <v>9459250466.221529</v>
      </c>
      <c r="AH100" s="114">
        <f>SUMIFS('RMI - percents'!AO:AO,'RMI - percents'!$H:$H,$A100,'RMI - percents'!$J:$J,$C100)*AH$6</f>
        <v>9607292119.0084476</v>
      </c>
      <c r="AI100" s="114">
        <f>SUMIFS('RMI - percents'!AP:AP,'RMI - percents'!$H:$H,$A100,'RMI - percents'!$J:$J,$C100)*AI$6</f>
        <v>9756158654.0933361</v>
      </c>
    </row>
    <row r="101" spans="1:35" x14ac:dyDescent="0.35">
      <c r="A101" s="52" t="str">
        <f t="shared" si="43"/>
        <v>BCEU-rural-residential-cooling</v>
      </c>
      <c r="B101" s="63" t="s">
        <v>536</v>
      </c>
      <c r="C101" s="18" t="s">
        <v>5</v>
      </c>
      <c r="D101" s="116">
        <f>SUMIFS('RMI - percents'!K:K,'RMI - percents'!$H:$H,$A101,'RMI - percents'!$J:$J,$C101)*D$8</f>
        <v>0</v>
      </c>
      <c r="E101" s="116">
        <f>SUMIFS('RMI - percents'!L:L,'RMI - percents'!$H:$H,$A101,'RMI - percents'!$J:$J,$C101)*E$8</f>
        <v>0</v>
      </c>
      <c r="F101" s="116">
        <f>SUMIFS('RMI - percents'!M:M,'RMI - percents'!$H:$H,$A101,'RMI - percents'!$J:$J,$C101)*F$8</f>
        <v>0</v>
      </c>
      <c r="G101" s="116">
        <f>SUMIFS('RMI - percents'!N:N,'RMI - percents'!$H:$H,$A101,'RMI - percents'!$J:$J,$C101)*G$8</f>
        <v>0</v>
      </c>
      <c r="H101" s="116">
        <f>SUMIFS('RMI - percents'!O:O,'RMI - percents'!$H:$H,$A101,'RMI - percents'!$J:$J,$C101)*H$8</f>
        <v>0</v>
      </c>
      <c r="I101" s="116">
        <f>SUMIFS('RMI - percents'!P:P,'RMI - percents'!$H:$H,$A101,'RMI - percents'!$J:$J,$C101)*I$8</f>
        <v>0</v>
      </c>
      <c r="J101" s="116">
        <f>SUMIFS('RMI - percents'!Q:Q,'RMI - percents'!$H:$H,$A101,'RMI - percents'!$J:$J,$C101)*J$8</f>
        <v>0</v>
      </c>
      <c r="K101" s="116">
        <f>SUMIFS('RMI - percents'!R:R,'RMI - percents'!$H:$H,$A101,'RMI - percents'!$J:$J,$C101)*K$8</f>
        <v>0</v>
      </c>
      <c r="L101" s="116">
        <f>SUMIFS('RMI - percents'!S:S,'RMI - percents'!$H:$H,$A101,'RMI - percents'!$J:$J,$C101)*L$8</f>
        <v>0</v>
      </c>
      <c r="M101" s="116">
        <f>SUMIFS('RMI - percents'!T:T,'RMI - percents'!$H:$H,$A101,'RMI - percents'!$J:$J,$C101)*M$8</f>
        <v>0</v>
      </c>
      <c r="N101" s="116">
        <f>SUMIFS('RMI - percents'!U:U,'RMI - percents'!$H:$H,$A101,'RMI - percents'!$J:$J,$C101)*N$8</f>
        <v>0</v>
      </c>
      <c r="O101" s="116">
        <f>SUMIFS('RMI - percents'!V:V,'RMI - percents'!$H:$H,$A101,'RMI - percents'!$J:$J,$C101)*O$8</f>
        <v>0</v>
      </c>
      <c r="P101" s="116">
        <f>SUMIFS('RMI - percents'!W:W,'RMI - percents'!$H:$H,$A101,'RMI - percents'!$J:$J,$C101)*P$8</f>
        <v>0</v>
      </c>
      <c r="Q101" s="116">
        <f>SUMIFS('RMI - percents'!X:X,'RMI - percents'!$H:$H,$A101,'RMI - percents'!$J:$J,$C101)*Q$8</f>
        <v>0</v>
      </c>
      <c r="R101" s="116">
        <f>SUMIFS('RMI - percents'!Y:Y,'RMI - percents'!$H:$H,$A101,'RMI - percents'!$J:$J,$C101)*R$8</f>
        <v>0</v>
      </c>
      <c r="S101" s="116">
        <f>SUMIFS('RMI - percents'!Z:Z,'RMI - percents'!$H:$H,$A101,'RMI - percents'!$J:$J,$C101)*S$8</f>
        <v>0</v>
      </c>
      <c r="T101" s="116">
        <f>SUMIFS('RMI - percents'!AA:AA,'RMI - percents'!$H:$H,$A101,'RMI - percents'!$J:$J,$C101)*T$8</f>
        <v>0</v>
      </c>
      <c r="U101" s="116">
        <f>SUMIFS('RMI - percents'!AB:AB,'RMI - percents'!$H:$H,$A101,'RMI - percents'!$J:$J,$C101)*U$8</f>
        <v>0</v>
      </c>
      <c r="V101" s="116">
        <f>SUMIFS('RMI - percents'!AC:AC,'RMI - percents'!$H:$H,$A101,'RMI - percents'!$J:$J,$C101)*V$8</f>
        <v>0</v>
      </c>
      <c r="W101" s="116">
        <f>SUMIFS('RMI - percents'!AD:AD,'RMI - percents'!$H:$H,$A101,'RMI - percents'!$J:$J,$C101)*W$8</f>
        <v>0</v>
      </c>
      <c r="X101" s="116">
        <f>SUMIFS('RMI - percents'!AE:AE,'RMI - percents'!$H:$H,$A101,'RMI - percents'!$J:$J,$C101)*X$8</f>
        <v>0</v>
      </c>
      <c r="Y101" s="116">
        <f>SUMIFS('RMI - percents'!AF:AF,'RMI - percents'!$H:$H,$A101,'RMI - percents'!$J:$J,$C101)*Y$8</f>
        <v>0</v>
      </c>
      <c r="Z101" s="116">
        <f>SUMIFS('RMI - percents'!AG:AG,'RMI - percents'!$H:$H,$A101,'RMI - percents'!$J:$J,$C101)*Z$8</f>
        <v>0</v>
      </c>
      <c r="AA101" s="116">
        <f>SUMIFS('RMI - percents'!AH:AH,'RMI - percents'!$H:$H,$A101,'RMI - percents'!$J:$J,$C101)*AA$8</f>
        <v>0</v>
      </c>
      <c r="AB101" s="116">
        <f>SUMIFS('RMI - percents'!AI:AI,'RMI - percents'!$H:$H,$A101,'RMI - percents'!$J:$J,$C101)*AB$8</f>
        <v>0</v>
      </c>
      <c r="AC101" s="116">
        <f>SUMIFS('RMI - percents'!AJ:AJ,'RMI - percents'!$H:$H,$A101,'RMI - percents'!$J:$J,$C101)*AC$8</f>
        <v>0</v>
      </c>
      <c r="AD101" s="116">
        <f>SUMIFS('RMI - percents'!AK:AK,'RMI - percents'!$H:$H,$A101,'RMI - percents'!$J:$J,$C101)*AD$8</f>
        <v>0</v>
      </c>
      <c r="AE101" s="116">
        <f>SUMIFS('RMI - percents'!AL:AL,'RMI - percents'!$H:$H,$A101,'RMI - percents'!$J:$J,$C101)*AE$8</f>
        <v>0</v>
      </c>
      <c r="AF101" s="116">
        <f>SUMIFS('RMI - percents'!AM:AM,'RMI - percents'!$H:$H,$A101,'RMI - percents'!$J:$J,$C101)*AF$8</f>
        <v>0</v>
      </c>
      <c r="AG101" s="116">
        <f>SUMIFS('RMI - percents'!AN:AN,'RMI - percents'!$H:$H,$A101,'RMI - percents'!$J:$J,$C101)*AG$8</f>
        <v>0</v>
      </c>
      <c r="AH101" s="116">
        <f>SUMIFS('RMI - percents'!AO:AO,'RMI - percents'!$H:$H,$A101,'RMI - percents'!$J:$J,$C101)*AH$8</f>
        <v>0</v>
      </c>
      <c r="AI101" s="116">
        <f>SUMIFS('RMI - percents'!AP:AP,'RMI - percents'!$H:$H,$A101,'RMI - percents'!$J:$J,$C101)*AI$8</f>
        <v>0</v>
      </c>
    </row>
    <row r="102" spans="1:35" x14ac:dyDescent="0.35">
      <c r="A102" s="52" t="str">
        <f t="shared" si="43"/>
        <v>BCEU-rural-residential-cooling</v>
      </c>
      <c r="B102" s="63" t="s">
        <v>536</v>
      </c>
      <c r="C102" s="18" t="s">
        <v>7</v>
      </c>
      <c r="D102" s="116">
        <v>0</v>
      </c>
      <c r="E102" s="116">
        <v>0</v>
      </c>
      <c r="F102" s="116">
        <v>0</v>
      </c>
      <c r="G102" s="116">
        <v>0</v>
      </c>
      <c r="H102" s="116">
        <v>0</v>
      </c>
      <c r="I102" s="116">
        <v>0</v>
      </c>
      <c r="J102" s="116">
        <v>0</v>
      </c>
      <c r="K102" s="116">
        <v>0</v>
      </c>
      <c r="L102" s="116">
        <v>0</v>
      </c>
      <c r="M102" s="116">
        <v>0</v>
      </c>
      <c r="N102" s="116">
        <v>0</v>
      </c>
      <c r="O102" s="116">
        <v>0</v>
      </c>
      <c r="P102" s="116">
        <v>0</v>
      </c>
      <c r="Q102" s="116">
        <v>0</v>
      </c>
      <c r="R102" s="116">
        <v>0</v>
      </c>
      <c r="S102" s="116">
        <v>0</v>
      </c>
      <c r="T102" s="116">
        <v>0</v>
      </c>
      <c r="U102" s="116">
        <v>0</v>
      </c>
      <c r="V102" s="116">
        <v>0</v>
      </c>
      <c r="W102" s="116">
        <v>0</v>
      </c>
      <c r="X102" s="116">
        <v>0</v>
      </c>
      <c r="Y102" s="116">
        <v>0</v>
      </c>
      <c r="Z102" s="116">
        <v>0</v>
      </c>
      <c r="AA102" s="116">
        <v>0</v>
      </c>
      <c r="AB102" s="116">
        <v>0</v>
      </c>
      <c r="AC102" s="116">
        <v>0</v>
      </c>
      <c r="AD102" s="116">
        <v>0</v>
      </c>
      <c r="AE102" s="116">
        <v>0</v>
      </c>
      <c r="AF102" s="116">
        <v>0</v>
      </c>
      <c r="AG102" s="116">
        <v>0</v>
      </c>
      <c r="AH102" s="116">
        <v>0</v>
      </c>
      <c r="AI102" s="116">
        <v>0</v>
      </c>
    </row>
    <row r="103" spans="1:35" x14ac:dyDescent="0.35">
      <c r="A103" s="52" t="str">
        <f t="shared" si="43"/>
        <v>BCEU-rural-residential-cooling</v>
      </c>
      <c r="B103" s="63" t="s">
        <v>536</v>
      </c>
      <c r="C103" s="18" t="s">
        <v>8</v>
      </c>
      <c r="D103" s="116">
        <f>SUMIFS('RMI - percents'!K:K,'RMI - percents'!$H:$H,$A103,'RMI - percents'!$J:$J,$C103)*D$10</f>
        <v>0</v>
      </c>
      <c r="E103" s="116">
        <f>SUMIFS('RMI - percents'!L:L,'RMI - percents'!$H:$H,$A103,'RMI - percents'!$J:$J,$C103)*E$10</f>
        <v>0</v>
      </c>
      <c r="F103" s="116">
        <f>SUMIFS('RMI - percents'!M:M,'RMI - percents'!$H:$H,$A103,'RMI - percents'!$J:$J,$C103)*F$10</f>
        <v>0</v>
      </c>
      <c r="G103" s="116">
        <f>SUMIFS('RMI - percents'!N:N,'RMI - percents'!$H:$H,$A103,'RMI - percents'!$J:$J,$C103)*G$10</f>
        <v>0</v>
      </c>
      <c r="H103" s="116">
        <f>SUMIFS('RMI - percents'!O:O,'RMI - percents'!$H:$H,$A103,'RMI - percents'!$J:$J,$C103)*H$10</f>
        <v>0</v>
      </c>
      <c r="I103" s="116">
        <f>SUMIFS('RMI - percents'!P:P,'RMI - percents'!$H:$H,$A103,'RMI - percents'!$J:$J,$C103)*I$10</f>
        <v>0</v>
      </c>
      <c r="J103" s="116">
        <f>SUMIFS('RMI - percents'!Q:Q,'RMI - percents'!$H:$H,$A103,'RMI - percents'!$J:$J,$C103)*J$10</f>
        <v>0</v>
      </c>
      <c r="K103" s="116">
        <f>SUMIFS('RMI - percents'!R:R,'RMI - percents'!$H:$H,$A103,'RMI - percents'!$J:$J,$C103)*K$10</f>
        <v>0</v>
      </c>
      <c r="L103" s="116">
        <f>SUMIFS('RMI - percents'!S:S,'RMI - percents'!$H:$H,$A103,'RMI - percents'!$J:$J,$C103)*L$10</f>
        <v>0</v>
      </c>
      <c r="M103" s="116">
        <f>SUMIFS('RMI - percents'!T:T,'RMI - percents'!$H:$H,$A103,'RMI - percents'!$J:$J,$C103)*M$10</f>
        <v>0</v>
      </c>
      <c r="N103" s="116">
        <f>SUMIFS('RMI - percents'!U:U,'RMI - percents'!$H:$H,$A103,'RMI - percents'!$J:$J,$C103)*N$10</f>
        <v>0</v>
      </c>
      <c r="O103" s="116">
        <f>SUMIFS('RMI - percents'!V:V,'RMI - percents'!$H:$H,$A103,'RMI - percents'!$J:$J,$C103)*O$10</f>
        <v>0</v>
      </c>
      <c r="P103" s="116">
        <f>SUMIFS('RMI - percents'!W:W,'RMI - percents'!$H:$H,$A103,'RMI - percents'!$J:$J,$C103)*P$10</f>
        <v>0</v>
      </c>
      <c r="Q103" s="116">
        <f>SUMIFS('RMI - percents'!X:X,'RMI - percents'!$H:$H,$A103,'RMI - percents'!$J:$J,$C103)*Q$10</f>
        <v>0</v>
      </c>
      <c r="R103" s="116">
        <f>SUMIFS('RMI - percents'!Y:Y,'RMI - percents'!$H:$H,$A103,'RMI - percents'!$J:$J,$C103)*R$10</f>
        <v>0</v>
      </c>
      <c r="S103" s="116">
        <f>SUMIFS('RMI - percents'!Z:Z,'RMI - percents'!$H:$H,$A103,'RMI - percents'!$J:$J,$C103)*S$10</f>
        <v>0</v>
      </c>
      <c r="T103" s="116">
        <f>SUMIFS('RMI - percents'!AA:AA,'RMI - percents'!$H:$H,$A103,'RMI - percents'!$J:$J,$C103)*T$10</f>
        <v>0</v>
      </c>
      <c r="U103" s="116">
        <f>SUMIFS('RMI - percents'!AB:AB,'RMI - percents'!$H:$H,$A103,'RMI - percents'!$J:$J,$C103)*U$10</f>
        <v>0</v>
      </c>
      <c r="V103" s="116">
        <f>SUMIFS('RMI - percents'!AC:AC,'RMI - percents'!$H:$H,$A103,'RMI - percents'!$J:$J,$C103)*V$10</f>
        <v>0</v>
      </c>
      <c r="W103" s="116">
        <f>SUMIFS('RMI - percents'!AD:AD,'RMI - percents'!$H:$H,$A103,'RMI - percents'!$J:$J,$C103)*W$10</f>
        <v>0</v>
      </c>
      <c r="X103" s="116">
        <f>SUMIFS('RMI - percents'!AE:AE,'RMI - percents'!$H:$H,$A103,'RMI - percents'!$J:$J,$C103)*X$10</f>
        <v>0</v>
      </c>
      <c r="Y103" s="116">
        <f>SUMIFS('RMI - percents'!AF:AF,'RMI - percents'!$H:$H,$A103,'RMI - percents'!$J:$J,$C103)*Y$10</f>
        <v>0</v>
      </c>
      <c r="Z103" s="116">
        <f>SUMIFS('RMI - percents'!AG:AG,'RMI - percents'!$H:$H,$A103,'RMI - percents'!$J:$J,$C103)*Z$10</f>
        <v>0</v>
      </c>
      <c r="AA103" s="116">
        <f>SUMIFS('RMI - percents'!AH:AH,'RMI - percents'!$H:$H,$A103,'RMI - percents'!$J:$J,$C103)*AA$10</f>
        <v>0</v>
      </c>
      <c r="AB103" s="116">
        <f>SUMIFS('RMI - percents'!AI:AI,'RMI - percents'!$H:$H,$A103,'RMI - percents'!$J:$J,$C103)*AB$10</f>
        <v>0</v>
      </c>
      <c r="AC103" s="116">
        <f>SUMIFS('RMI - percents'!AJ:AJ,'RMI - percents'!$H:$H,$A103,'RMI - percents'!$J:$J,$C103)*AC$10</f>
        <v>0</v>
      </c>
      <c r="AD103" s="116">
        <f>SUMIFS('RMI - percents'!AK:AK,'RMI - percents'!$H:$H,$A103,'RMI - percents'!$J:$J,$C103)*AD$10</f>
        <v>0</v>
      </c>
      <c r="AE103" s="116">
        <f>SUMIFS('RMI - percents'!AL:AL,'RMI - percents'!$H:$H,$A103,'RMI - percents'!$J:$J,$C103)*AE$10</f>
        <v>0</v>
      </c>
      <c r="AF103" s="116">
        <f>SUMIFS('RMI - percents'!AM:AM,'RMI - percents'!$H:$H,$A103,'RMI - percents'!$J:$J,$C103)*AF$10</f>
        <v>0</v>
      </c>
      <c r="AG103" s="116">
        <f>SUMIFS('RMI - percents'!AN:AN,'RMI - percents'!$H:$H,$A103,'RMI - percents'!$J:$J,$C103)*AG$10</f>
        <v>0</v>
      </c>
      <c r="AH103" s="116">
        <f>SUMIFS('RMI - percents'!AO:AO,'RMI - percents'!$H:$H,$A103,'RMI - percents'!$J:$J,$C103)*AH$10</f>
        <v>0</v>
      </c>
      <c r="AI103" s="116">
        <f>SUMIFS('RMI - percents'!AP:AP,'RMI - percents'!$H:$H,$A103,'RMI - percents'!$J:$J,$C103)*AI$10</f>
        <v>0</v>
      </c>
    </row>
    <row r="104" spans="1:35" x14ac:dyDescent="0.35">
      <c r="A104" s="52" t="str">
        <f t="shared" si="43"/>
        <v>BCEU-rural-residential-cooling</v>
      </c>
      <c r="B104" s="63" t="s">
        <v>536</v>
      </c>
      <c r="C104" s="18" t="s">
        <v>93</v>
      </c>
      <c r="D104" s="116">
        <v>0</v>
      </c>
      <c r="E104" s="116">
        <v>0</v>
      </c>
      <c r="F104" s="116">
        <v>0</v>
      </c>
      <c r="G104" s="116">
        <v>0</v>
      </c>
      <c r="H104" s="116">
        <v>0</v>
      </c>
      <c r="I104" s="116">
        <v>0</v>
      </c>
      <c r="J104" s="116">
        <v>0</v>
      </c>
      <c r="K104" s="116">
        <v>0</v>
      </c>
      <c r="L104" s="116">
        <v>0</v>
      </c>
      <c r="M104" s="116">
        <v>0</v>
      </c>
      <c r="N104" s="116">
        <v>0</v>
      </c>
      <c r="O104" s="116">
        <v>0</v>
      </c>
      <c r="P104" s="116">
        <v>0</v>
      </c>
      <c r="Q104" s="116">
        <v>0</v>
      </c>
      <c r="R104" s="116">
        <v>0</v>
      </c>
      <c r="S104" s="116">
        <v>0</v>
      </c>
      <c r="T104" s="116">
        <v>0</v>
      </c>
      <c r="U104" s="116">
        <v>0</v>
      </c>
      <c r="V104" s="116">
        <v>0</v>
      </c>
      <c r="W104" s="116">
        <v>0</v>
      </c>
      <c r="X104" s="116">
        <v>0</v>
      </c>
      <c r="Y104" s="116">
        <v>0</v>
      </c>
      <c r="Z104" s="116">
        <v>0</v>
      </c>
      <c r="AA104" s="116">
        <v>0</v>
      </c>
      <c r="AB104" s="116">
        <v>0</v>
      </c>
      <c r="AC104" s="116">
        <v>0</v>
      </c>
      <c r="AD104" s="116">
        <v>0</v>
      </c>
      <c r="AE104" s="116">
        <v>0</v>
      </c>
      <c r="AF104" s="116">
        <v>0</v>
      </c>
      <c r="AG104" s="116">
        <v>0</v>
      </c>
      <c r="AH104" s="116">
        <v>0</v>
      </c>
      <c r="AI104" s="116">
        <v>0</v>
      </c>
    </row>
    <row r="105" spans="1:35" x14ac:dyDescent="0.35">
      <c r="A105" s="52" t="str">
        <f t="shared" si="43"/>
        <v>BCEU-rural-residential-cooling</v>
      </c>
      <c r="B105" s="63" t="s">
        <v>536</v>
      </c>
      <c r="C105" s="18" t="s">
        <v>94</v>
      </c>
      <c r="D105" s="116">
        <v>0</v>
      </c>
      <c r="E105" s="116">
        <v>0</v>
      </c>
      <c r="F105" s="116">
        <v>0</v>
      </c>
      <c r="G105" s="116">
        <v>0</v>
      </c>
      <c r="H105" s="116">
        <v>0</v>
      </c>
      <c r="I105" s="116">
        <v>0</v>
      </c>
      <c r="J105" s="116">
        <v>0</v>
      </c>
      <c r="K105" s="116">
        <v>0</v>
      </c>
      <c r="L105" s="116">
        <v>0</v>
      </c>
      <c r="M105" s="116">
        <v>0</v>
      </c>
      <c r="N105" s="116">
        <v>0</v>
      </c>
      <c r="O105" s="116">
        <v>0</v>
      </c>
      <c r="P105" s="116">
        <v>0</v>
      </c>
      <c r="Q105" s="116">
        <v>0</v>
      </c>
      <c r="R105" s="116">
        <v>0</v>
      </c>
      <c r="S105" s="116">
        <v>0</v>
      </c>
      <c r="T105" s="116">
        <v>0</v>
      </c>
      <c r="U105" s="116">
        <v>0</v>
      </c>
      <c r="V105" s="116">
        <v>0</v>
      </c>
      <c r="W105" s="116">
        <v>0</v>
      </c>
      <c r="X105" s="116">
        <v>0</v>
      </c>
      <c r="Y105" s="116">
        <v>0</v>
      </c>
      <c r="Z105" s="116">
        <v>0</v>
      </c>
      <c r="AA105" s="116">
        <v>0</v>
      </c>
      <c r="AB105" s="116">
        <v>0</v>
      </c>
      <c r="AC105" s="116">
        <v>0</v>
      </c>
      <c r="AD105" s="116">
        <v>0</v>
      </c>
      <c r="AE105" s="116">
        <v>0</v>
      </c>
      <c r="AF105" s="116">
        <v>0</v>
      </c>
      <c r="AG105" s="116">
        <v>0</v>
      </c>
      <c r="AH105" s="116">
        <v>0</v>
      </c>
      <c r="AI105" s="116">
        <v>0</v>
      </c>
    </row>
    <row r="106" spans="1:35" x14ac:dyDescent="0.35">
      <c r="A106" s="52" t="str">
        <f t="shared" si="43"/>
        <v>BCEU-rural-residential-cooling</v>
      </c>
      <c r="B106" s="63" t="s">
        <v>536</v>
      </c>
      <c r="C106" s="18" t="s">
        <v>95</v>
      </c>
      <c r="D106" s="116">
        <f>SUMIFS('RMI - percents'!K:K,'RMI - percents'!$H:$H,$A106,'RMI - percents'!$J:$J,$C106)*D$14</f>
        <v>0</v>
      </c>
      <c r="E106" s="116">
        <f>SUMIFS('RMI - percents'!L:L,'RMI - percents'!$H:$H,$A106,'RMI - percents'!$J:$J,$C106)*E$14</f>
        <v>0</v>
      </c>
      <c r="F106" s="116">
        <f>SUMIFS('RMI - percents'!M:M,'RMI - percents'!$H:$H,$A106,'RMI - percents'!$J:$J,$C106)*F$14</f>
        <v>0</v>
      </c>
      <c r="G106" s="116">
        <f>SUMIFS('RMI - percents'!N:N,'RMI - percents'!$H:$H,$A106,'RMI - percents'!$J:$J,$C106)*G$14</f>
        <v>0</v>
      </c>
      <c r="H106" s="116">
        <f>SUMIFS('RMI - percents'!O:O,'RMI - percents'!$H:$H,$A106,'RMI - percents'!$J:$J,$C106)*H$14</f>
        <v>0</v>
      </c>
      <c r="I106" s="116">
        <f>SUMIFS('RMI - percents'!P:P,'RMI - percents'!$H:$H,$A106,'RMI - percents'!$J:$J,$C106)*I$14</f>
        <v>0</v>
      </c>
      <c r="J106" s="116">
        <f>SUMIFS('RMI - percents'!Q:Q,'RMI - percents'!$H:$H,$A106,'RMI - percents'!$J:$J,$C106)*J$14</f>
        <v>0</v>
      </c>
      <c r="K106" s="116">
        <f>SUMIFS('RMI - percents'!R:R,'RMI - percents'!$H:$H,$A106,'RMI - percents'!$J:$J,$C106)*K$14</f>
        <v>0</v>
      </c>
      <c r="L106" s="116">
        <f>SUMIFS('RMI - percents'!S:S,'RMI - percents'!$H:$H,$A106,'RMI - percents'!$J:$J,$C106)*L$14</f>
        <v>0</v>
      </c>
      <c r="M106" s="116">
        <f>SUMIFS('RMI - percents'!T:T,'RMI - percents'!$H:$H,$A106,'RMI - percents'!$J:$J,$C106)*M$14</f>
        <v>0</v>
      </c>
      <c r="N106" s="116">
        <f>SUMIFS('RMI - percents'!U:U,'RMI - percents'!$H:$H,$A106,'RMI - percents'!$J:$J,$C106)*N$14</f>
        <v>0</v>
      </c>
      <c r="O106" s="116">
        <f>SUMIFS('RMI - percents'!V:V,'RMI - percents'!$H:$H,$A106,'RMI - percents'!$J:$J,$C106)*O$14</f>
        <v>0</v>
      </c>
      <c r="P106" s="116">
        <f>SUMIFS('RMI - percents'!W:W,'RMI - percents'!$H:$H,$A106,'RMI - percents'!$J:$J,$C106)*P$14</f>
        <v>0</v>
      </c>
      <c r="Q106" s="116">
        <f>SUMIFS('RMI - percents'!X:X,'RMI - percents'!$H:$H,$A106,'RMI - percents'!$J:$J,$C106)*Q$14</f>
        <v>0</v>
      </c>
      <c r="R106" s="116">
        <f>SUMIFS('RMI - percents'!Y:Y,'RMI - percents'!$H:$H,$A106,'RMI - percents'!$J:$J,$C106)*R$14</f>
        <v>0</v>
      </c>
      <c r="S106" s="116">
        <f>SUMIFS('RMI - percents'!Z:Z,'RMI - percents'!$H:$H,$A106,'RMI - percents'!$J:$J,$C106)*S$14</f>
        <v>0</v>
      </c>
      <c r="T106" s="116">
        <f>SUMIFS('RMI - percents'!AA:AA,'RMI - percents'!$H:$H,$A106,'RMI - percents'!$J:$J,$C106)*T$14</f>
        <v>0</v>
      </c>
      <c r="U106" s="116">
        <f>SUMIFS('RMI - percents'!AB:AB,'RMI - percents'!$H:$H,$A106,'RMI - percents'!$J:$J,$C106)*U$14</f>
        <v>0</v>
      </c>
      <c r="V106" s="116">
        <f>SUMIFS('RMI - percents'!AC:AC,'RMI - percents'!$H:$H,$A106,'RMI - percents'!$J:$J,$C106)*V$14</f>
        <v>0</v>
      </c>
      <c r="W106" s="116">
        <f>SUMIFS('RMI - percents'!AD:AD,'RMI - percents'!$H:$H,$A106,'RMI - percents'!$J:$J,$C106)*W$14</f>
        <v>0</v>
      </c>
      <c r="X106" s="116">
        <f>SUMIFS('RMI - percents'!AE:AE,'RMI - percents'!$H:$H,$A106,'RMI - percents'!$J:$J,$C106)*X$14</f>
        <v>0</v>
      </c>
      <c r="Y106" s="116">
        <f>SUMIFS('RMI - percents'!AF:AF,'RMI - percents'!$H:$H,$A106,'RMI - percents'!$J:$J,$C106)*Y$14</f>
        <v>0</v>
      </c>
      <c r="Z106" s="116">
        <f>SUMIFS('RMI - percents'!AG:AG,'RMI - percents'!$H:$H,$A106,'RMI - percents'!$J:$J,$C106)*Z$14</f>
        <v>0</v>
      </c>
      <c r="AA106" s="116">
        <f>SUMIFS('RMI - percents'!AH:AH,'RMI - percents'!$H:$H,$A106,'RMI - percents'!$J:$J,$C106)*AA$14</f>
        <v>0</v>
      </c>
      <c r="AB106" s="116">
        <f>SUMIFS('RMI - percents'!AI:AI,'RMI - percents'!$H:$H,$A106,'RMI - percents'!$J:$J,$C106)*AB$14</f>
        <v>0</v>
      </c>
      <c r="AC106" s="116">
        <f>SUMIFS('RMI - percents'!AJ:AJ,'RMI - percents'!$H:$H,$A106,'RMI - percents'!$J:$J,$C106)*AC$14</f>
        <v>0</v>
      </c>
      <c r="AD106" s="116">
        <f>SUMIFS('RMI - percents'!AK:AK,'RMI - percents'!$H:$H,$A106,'RMI - percents'!$J:$J,$C106)*AD$14</f>
        <v>0</v>
      </c>
      <c r="AE106" s="116">
        <f>SUMIFS('RMI - percents'!AL:AL,'RMI - percents'!$H:$H,$A106,'RMI - percents'!$J:$J,$C106)*AE$14</f>
        <v>0</v>
      </c>
      <c r="AF106" s="116">
        <f>SUMIFS('RMI - percents'!AM:AM,'RMI - percents'!$H:$H,$A106,'RMI - percents'!$J:$J,$C106)*AF$14</f>
        <v>0</v>
      </c>
      <c r="AG106" s="116">
        <f>SUMIFS('RMI - percents'!AN:AN,'RMI - percents'!$H:$H,$A106,'RMI - percents'!$J:$J,$C106)*AG$14</f>
        <v>0</v>
      </c>
      <c r="AH106" s="116">
        <f>SUMIFS('RMI - percents'!AO:AO,'RMI - percents'!$H:$H,$A106,'RMI - percents'!$J:$J,$C106)*AH$14</f>
        <v>0</v>
      </c>
      <c r="AI106" s="116">
        <f>SUMIFS('RMI - percents'!AP:AP,'RMI - percents'!$H:$H,$A106,'RMI - percents'!$J:$J,$C106)*AI$14</f>
        <v>0</v>
      </c>
    </row>
    <row r="107" spans="1:35" x14ac:dyDescent="0.35">
      <c r="A107" s="52" t="str">
        <f t="shared" si="43"/>
        <v>BCEU-rural-residential-cooling</v>
      </c>
      <c r="B107" s="63" t="s">
        <v>536</v>
      </c>
      <c r="C107" s="18" t="s">
        <v>96</v>
      </c>
      <c r="D107" s="116">
        <v>0</v>
      </c>
      <c r="E107" s="116">
        <v>0</v>
      </c>
      <c r="F107" s="116">
        <v>0</v>
      </c>
      <c r="G107" s="116">
        <v>0</v>
      </c>
      <c r="H107" s="116">
        <v>0</v>
      </c>
      <c r="I107" s="116">
        <v>0</v>
      </c>
      <c r="J107" s="116">
        <v>0</v>
      </c>
      <c r="K107" s="116">
        <v>0</v>
      </c>
      <c r="L107" s="116">
        <v>0</v>
      </c>
      <c r="M107" s="116">
        <v>0</v>
      </c>
      <c r="N107" s="116">
        <v>0</v>
      </c>
      <c r="O107" s="116">
        <v>0</v>
      </c>
      <c r="P107" s="116">
        <v>0</v>
      </c>
      <c r="Q107" s="116">
        <v>0</v>
      </c>
      <c r="R107" s="116">
        <v>0</v>
      </c>
      <c r="S107" s="116">
        <v>0</v>
      </c>
      <c r="T107" s="116">
        <v>0</v>
      </c>
      <c r="U107" s="116">
        <v>0</v>
      </c>
      <c r="V107" s="116">
        <v>0</v>
      </c>
      <c r="W107" s="116">
        <v>0</v>
      </c>
      <c r="X107" s="116">
        <v>0</v>
      </c>
      <c r="Y107" s="116">
        <v>0</v>
      </c>
      <c r="Z107" s="116">
        <v>0</v>
      </c>
      <c r="AA107" s="116">
        <v>0</v>
      </c>
      <c r="AB107" s="116">
        <v>0</v>
      </c>
      <c r="AC107" s="116">
        <v>0</v>
      </c>
      <c r="AD107" s="116">
        <v>0</v>
      </c>
      <c r="AE107" s="116">
        <v>0</v>
      </c>
      <c r="AF107" s="116">
        <v>0</v>
      </c>
      <c r="AG107" s="116">
        <v>0</v>
      </c>
      <c r="AH107" s="116">
        <v>0</v>
      </c>
      <c r="AI107" s="116">
        <v>0</v>
      </c>
    </row>
    <row r="108" spans="1:35" x14ac:dyDescent="0.35">
      <c r="A108" s="51"/>
      <c r="B108" s="63" t="s">
        <v>536</v>
      </c>
      <c r="C108" s="51"/>
      <c r="D108" s="51"/>
      <c r="E108" s="51"/>
      <c r="F108" s="51"/>
      <c r="G108" s="51"/>
      <c r="H108"/>
      <c r="I108"/>
      <c r="J108"/>
      <c r="K108"/>
      <c r="L108"/>
      <c r="M108"/>
      <c r="N108"/>
      <c r="O108"/>
      <c r="P108"/>
      <c r="Q108"/>
      <c r="R108"/>
      <c r="S108"/>
      <c r="T108"/>
      <c r="U108"/>
      <c r="V108"/>
      <c r="W108"/>
      <c r="X108"/>
      <c r="Y108"/>
      <c r="Z108"/>
      <c r="AA108"/>
      <c r="AB108"/>
      <c r="AC108"/>
      <c r="AD108"/>
      <c r="AE108"/>
      <c r="AF108"/>
      <c r="AG108"/>
      <c r="AH108" s="51"/>
      <c r="AI108" s="51"/>
    </row>
    <row r="109" spans="1:35" x14ac:dyDescent="0.35">
      <c r="A109" s="18" t="s">
        <v>505</v>
      </c>
      <c r="B109" s="63" t="s">
        <v>536</v>
      </c>
      <c r="C109" s="51"/>
      <c r="D109" s="51"/>
      <c r="E109" s="51"/>
      <c r="F109" s="51"/>
      <c r="G109" s="51"/>
      <c r="H109"/>
      <c r="I109"/>
      <c r="J109"/>
      <c r="K109"/>
      <c r="L109"/>
      <c r="M109"/>
      <c r="N109"/>
      <c r="O109"/>
      <c r="P109"/>
      <c r="Q109"/>
      <c r="R109"/>
      <c r="S109"/>
      <c r="T109"/>
      <c r="U109"/>
      <c r="V109"/>
      <c r="W109"/>
      <c r="X109"/>
      <c r="Y109"/>
      <c r="Z109"/>
      <c r="AA109"/>
      <c r="AB109"/>
      <c r="AC109"/>
      <c r="AD109"/>
      <c r="AE109"/>
      <c r="AF109"/>
      <c r="AG109"/>
      <c r="AH109" s="51"/>
      <c r="AI109" s="51"/>
    </row>
    <row r="110" spans="1:35" x14ac:dyDescent="0.35">
      <c r="A110" s="52" t="str">
        <f>A109</f>
        <v>BCEU-rural-residential-lighting</v>
      </c>
      <c r="B110" s="63" t="s">
        <v>536</v>
      </c>
      <c r="C110" s="18" t="s">
        <v>1</v>
      </c>
      <c r="D110" s="18">
        <v>2019</v>
      </c>
      <c r="E110" s="18">
        <v>2020</v>
      </c>
      <c r="F110" s="18">
        <v>2021</v>
      </c>
      <c r="G110" s="18">
        <v>2022</v>
      </c>
      <c r="H110" s="18">
        <v>2023</v>
      </c>
      <c r="I110" s="18">
        <v>2024</v>
      </c>
      <c r="J110" s="18">
        <v>2025</v>
      </c>
      <c r="K110" s="18">
        <v>2026</v>
      </c>
      <c r="L110" s="18">
        <v>2027</v>
      </c>
      <c r="M110" s="18">
        <v>2028</v>
      </c>
      <c r="N110" s="18">
        <v>2029</v>
      </c>
      <c r="O110" s="18">
        <v>2030</v>
      </c>
      <c r="P110" s="18">
        <v>2031</v>
      </c>
      <c r="Q110" s="18">
        <v>2032</v>
      </c>
      <c r="R110" s="18">
        <v>2033</v>
      </c>
      <c r="S110" s="18">
        <v>2034</v>
      </c>
      <c r="T110" s="18">
        <v>2035</v>
      </c>
      <c r="U110" s="18">
        <v>2036</v>
      </c>
      <c r="V110" s="18">
        <v>2037</v>
      </c>
      <c r="W110" s="18">
        <v>2038</v>
      </c>
      <c r="X110" s="18">
        <v>2039</v>
      </c>
      <c r="Y110" s="18">
        <v>2040</v>
      </c>
      <c r="Z110" s="18">
        <v>2041</v>
      </c>
      <c r="AA110" s="18">
        <v>2042</v>
      </c>
      <c r="AB110" s="18">
        <v>2043</v>
      </c>
      <c r="AC110" s="18">
        <v>2044</v>
      </c>
      <c r="AD110" s="18">
        <v>2045</v>
      </c>
      <c r="AE110" s="18">
        <v>2046</v>
      </c>
      <c r="AF110" s="18">
        <v>2047</v>
      </c>
      <c r="AG110" s="18">
        <v>2048</v>
      </c>
      <c r="AH110" s="18">
        <v>2049</v>
      </c>
      <c r="AI110" s="18">
        <v>2050</v>
      </c>
    </row>
    <row r="111" spans="1:35" x14ac:dyDescent="0.35">
      <c r="A111" s="52" t="str">
        <f t="shared" ref="A111:A120" si="44">A110</f>
        <v>BCEU-rural-residential-lighting</v>
      </c>
      <c r="B111" s="63" t="s">
        <v>536</v>
      </c>
      <c r="C111" s="18" t="s">
        <v>2</v>
      </c>
      <c r="D111" s="114">
        <f>SUMIFS('RMI - percents'!K:K,'RMI - percents'!$H:$H,$A111,'RMI - percents'!$J:$J,$C111)*D$4</f>
        <v>1109522882112.4407</v>
      </c>
      <c r="E111" s="114">
        <f>SUMIFS('RMI - percents'!L:L,'RMI - percents'!$H:$H,$A111,'RMI - percents'!$J:$J,$C111)*E$4</f>
        <v>1190661916651.9878</v>
      </c>
      <c r="F111" s="114">
        <f>SUMIFS('RMI - percents'!M:M,'RMI - percents'!$H:$H,$A111,'RMI - percents'!$J:$J,$C111)*F$4</f>
        <v>1138369238087.3369</v>
      </c>
      <c r="G111" s="114">
        <f>SUMIFS('RMI - percents'!N:N,'RMI - percents'!$H:$H,$A111,'RMI - percents'!$J:$J,$C111)*G$4</f>
        <v>1122819605257.0032</v>
      </c>
      <c r="H111" s="114">
        <f>SUMIFS('RMI - percents'!O:O,'RMI - percents'!$H:$H,$A111,'RMI - percents'!$J:$J,$C111)*H$4</f>
        <v>1129537400445.4465</v>
      </c>
      <c r="I111" s="114">
        <f>SUMIFS('RMI - percents'!P:P,'RMI - percents'!$H:$H,$A111,'RMI - percents'!$J:$J,$C111)*I$4</f>
        <v>1139071282566.2393</v>
      </c>
      <c r="J111" s="114">
        <f>SUMIFS('RMI - percents'!Q:Q,'RMI - percents'!$H:$H,$A111,'RMI - percents'!$J:$J,$C111)*J$4</f>
        <v>1153693726428.584</v>
      </c>
      <c r="K111" s="114">
        <f>SUMIFS('RMI - percents'!R:R,'RMI - percents'!$H:$H,$A111,'RMI - percents'!$J:$J,$C111)*K$4</f>
        <v>1177384881563.6152</v>
      </c>
      <c r="L111" s="114">
        <f>SUMIFS('RMI - percents'!S:S,'RMI - percents'!$H:$H,$A111,'RMI - percents'!$J:$J,$C111)*L$4</f>
        <v>1204367148928.3921</v>
      </c>
      <c r="M111" s="114">
        <f>SUMIFS('RMI - percents'!T:T,'RMI - percents'!$H:$H,$A111,'RMI - percents'!$J:$J,$C111)*M$4</f>
        <v>1226271698492.1782</v>
      </c>
      <c r="N111" s="114">
        <f>SUMIFS('RMI - percents'!U:U,'RMI - percents'!$H:$H,$A111,'RMI - percents'!$J:$J,$C111)*N$4</f>
        <v>1246145862392.8931</v>
      </c>
      <c r="O111" s="114">
        <f>SUMIFS('RMI - percents'!V:V,'RMI - percents'!$H:$H,$A111,'RMI - percents'!$J:$J,$C111)*O$4</f>
        <v>1266331528320.1514</v>
      </c>
      <c r="P111" s="114">
        <f>SUMIFS('RMI - percents'!W:W,'RMI - percents'!$H:$H,$A111,'RMI - percents'!$J:$J,$C111)*P$4</f>
        <v>1288220160368.1282</v>
      </c>
      <c r="Q111" s="114">
        <f>SUMIFS('RMI - percents'!X:X,'RMI - percents'!$H:$H,$A111,'RMI - percents'!$J:$J,$C111)*Q$4</f>
        <v>1311138628251.9336</v>
      </c>
      <c r="R111" s="114">
        <f>SUMIFS('RMI - percents'!Y:Y,'RMI - percents'!$H:$H,$A111,'RMI - percents'!$J:$J,$C111)*R$4</f>
        <v>1333522881723.6091</v>
      </c>
      <c r="S111" s="114">
        <f>SUMIFS('RMI - percents'!Z:Z,'RMI - percents'!$H:$H,$A111,'RMI - percents'!$J:$J,$C111)*S$4</f>
        <v>1353553988299.5881</v>
      </c>
      <c r="T111" s="114">
        <f>SUMIFS('RMI - percents'!AA:AA,'RMI - percents'!$H:$H,$A111,'RMI - percents'!$J:$J,$C111)*T$4</f>
        <v>1371767255763.8799</v>
      </c>
      <c r="U111" s="114">
        <f>SUMIFS('RMI - percents'!AB:AB,'RMI - percents'!$H:$H,$A111,'RMI - percents'!$J:$J,$C111)*U$4</f>
        <v>1388809564409.459</v>
      </c>
      <c r="V111" s="114">
        <f>SUMIFS('RMI - percents'!AC:AC,'RMI - percents'!$H:$H,$A111,'RMI - percents'!$J:$J,$C111)*V$4</f>
        <v>1402065712624.4031</v>
      </c>
      <c r="W111" s="114">
        <f>SUMIFS('RMI - percents'!AD:AD,'RMI - percents'!$H:$H,$A111,'RMI - percents'!$J:$J,$C111)*W$4</f>
        <v>1413550601677.4292</v>
      </c>
      <c r="X111" s="114">
        <f>SUMIFS('RMI - percents'!AE:AE,'RMI - percents'!$H:$H,$A111,'RMI - percents'!$J:$J,$C111)*X$4</f>
        <v>1425017854673.342</v>
      </c>
      <c r="Y111" s="114">
        <f>SUMIFS('RMI - percents'!AF:AF,'RMI - percents'!$H:$H,$A111,'RMI - percents'!$J:$J,$C111)*Y$4</f>
        <v>1437227017854.5239</v>
      </c>
      <c r="Z111" s="114">
        <f>SUMIFS('RMI - percents'!AG:AG,'RMI - percents'!$H:$H,$A111,'RMI - percents'!$J:$J,$C111)*Z$4</f>
        <v>1452892571903.6343</v>
      </c>
      <c r="AA111" s="114">
        <f>SUMIFS('RMI - percents'!AH:AH,'RMI - percents'!$H:$H,$A111,'RMI - percents'!$J:$J,$C111)*AA$4</f>
        <v>1469683552088.1648</v>
      </c>
      <c r="AB111" s="114">
        <f>SUMIFS('RMI - percents'!AI:AI,'RMI - percents'!$H:$H,$A111,'RMI - percents'!$J:$J,$C111)*AB$4</f>
        <v>1487491735232.4053</v>
      </c>
      <c r="AC111" s="114">
        <f>SUMIFS('RMI - percents'!AJ:AJ,'RMI - percents'!$H:$H,$A111,'RMI - percents'!$J:$J,$C111)*AC$4</f>
        <v>1506279616966.2415</v>
      </c>
      <c r="AD111" s="114">
        <f>SUMIFS('RMI - percents'!AK:AK,'RMI - percents'!$H:$H,$A111,'RMI - percents'!$J:$J,$C111)*AD$4</f>
        <v>1526177189450.8066</v>
      </c>
      <c r="AE111" s="114">
        <f>SUMIFS('RMI - percents'!AL:AL,'RMI - percents'!$H:$H,$A111,'RMI - percents'!$J:$J,$C111)*AE$4</f>
        <v>1547576920461.6858</v>
      </c>
      <c r="AF111" s="114">
        <f>SUMIFS('RMI - percents'!AM:AM,'RMI - percents'!$H:$H,$A111,'RMI - percents'!$J:$J,$C111)*AF$4</f>
        <v>1570283058066.51</v>
      </c>
      <c r="AG111" s="114">
        <f>SUMIFS('RMI - percents'!AN:AN,'RMI - percents'!$H:$H,$A111,'RMI - percents'!$J:$J,$C111)*AG$4</f>
        <v>1575034651001.7061</v>
      </c>
      <c r="AH111" s="114">
        <f>SUMIFS('RMI - percents'!AO:AO,'RMI - percents'!$H:$H,$A111,'RMI - percents'!$J:$J,$C111)*AH$4</f>
        <v>1577341632125.386</v>
      </c>
      <c r="AI111" s="114">
        <f>SUMIFS('RMI - percents'!AP:AP,'RMI - percents'!$H:$H,$A111,'RMI - percents'!$J:$J,$C111)*AI$4</f>
        <v>1580232065910.0642</v>
      </c>
    </row>
    <row r="112" spans="1:35" x14ac:dyDescent="0.35">
      <c r="A112" s="52" t="str">
        <f t="shared" si="44"/>
        <v>BCEU-rural-residential-lighting</v>
      </c>
      <c r="B112" s="63" t="s">
        <v>536</v>
      </c>
      <c r="C112" s="18" t="s">
        <v>3</v>
      </c>
      <c r="D112" s="116">
        <v>0</v>
      </c>
      <c r="E112" s="116">
        <v>0</v>
      </c>
      <c r="F112" s="116">
        <v>0</v>
      </c>
      <c r="G112" s="116">
        <v>0</v>
      </c>
      <c r="H112" s="116">
        <v>0</v>
      </c>
      <c r="I112" s="116">
        <v>0</v>
      </c>
      <c r="J112" s="116">
        <v>0</v>
      </c>
      <c r="K112" s="116">
        <v>0</v>
      </c>
      <c r="L112" s="116">
        <v>0</v>
      </c>
      <c r="M112" s="116">
        <v>0</v>
      </c>
      <c r="N112" s="116">
        <v>0</v>
      </c>
      <c r="O112" s="116">
        <v>0</v>
      </c>
      <c r="P112" s="116">
        <v>0</v>
      </c>
      <c r="Q112" s="116">
        <v>0</v>
      </c>
      <c r="R112" s="116">
        <v>0</v>
      </c>
      <c r="S112" s="116">
        <v>0</v>
      </c>
      <c r="T112" s="116">
        <v>0</v>
      </c>
      <c r="U112" s="116">
        <v>0</v>
      </c>
      <c r="V112" s="116">
        <v>0</v>
      </c>
      <c r="W112" s="116">
        <v>0</v>
      </c>
      <c r="X112" s="116">
        <v>0</v>
      </c>
      <c r="Y112" s="116">
        <v>0</v>
      </c>
      <c r="Z112" s="116">
        <v>0</v>
      </c>
      <c r="AA112" s="116">
        <v>0</v>
      </c>
      <c r="AB112" s="116">
        <v>0</v>
      </c>
      <c r="AC112" s="116">
        <v>0</v>
      </c>
      <c r="AD112" s="116">
        <v>0</v>
      </c>
      <c r="AE112" s="116">
        <v>0</v>
      </c>
      <c r="AF112" s="116">
        <v>0</v>
      </c>
      <c r="AG112" s="116">
        <v>0</v>
      </c>
      <c r="AH112" s="116">
        <v>0</v>
      </c>
      <c r="AI112" s="116">
        <v>0</v>
      </c>
    </row>
    <row r="113" spans="1:35" x14ac:dyDescent="0.35">
      <c r="A113" s="52" t="str">
        <f t="shared" si="44"/>
        <v>BCEU-rural-residential-lighting</v>
      </c>
      <c r="B113" s="63" t="s">
        <v>536</v>
      </c>
      <c r="C113" s="18" t="s">
        <v>4</v>
      </c>
      <c r="D113" s="116">
        <f>SUMIFS('RMI - percents'!K:K,'RMI - percents'!$H:$H,$A113,'RMI - percents'!$J:$J,$C113)*D$6</f>
        <v>0</v>
      </c>
      <c r="E113" s="116">
        <f>SUMIFS('RMI - percents'!L:L,'RMI - percents'!$H:$H,$A113,'RMI - percents'!$J:$J,$C113)*E$6</f>
        <v>0</v>
      </c>
      <c r="F113" s="116">
        <f>SUMIFS('RMI - percents'!M:M,'RMI - percents'!$H:$H,$A113,'RMI - percents'!$J:$J,$C113)*F$6</f>
        <v>0</v>
      </c>
      <c r="G113" s="116">
        <f>SUMIFS('RMI - percents'!N:N,'RMI - percents'!$H:$H,$A113,'RMI - percents'!$J:$J,$C113)*G$6</f>
        <v>0</v>
      </c>
      <c r="H113" s="116">
        <f>SUMIFS('RMI - percents'!O:O,'RMI - percents'!$H:$H,$A113,'RMI - percents'!$J:$J,$C113)*H$6</f>
        <v>0</v>
      </c>
      <c r="I113" s="116">
        <f>SUMIFS('RMI - percents'!P:P,'RMI - percents'!$H:$H,$A113,'RMI - percents'!$J:$J,$C113)*I$6</f>
        <v>0</v>
      </c>
      <c r="J113" s="116">
        <f>SUMIFS('RMI - percents'!Q:Q,'RMI - percents'!$H:$H,$A113,'RMI - percents'!$J:$J,$C113)*J$6</f>
        <v>0</v>
      </c>
      <c r="K113" s="116">
        <f>SUMIFS('RMI - percents'!R:R,'RMI - percents'!$H:$H,$A113,'RMI - percents'!$J:$J,$C113)*K$6</f>
        <v>0</v>
      </c>
      <c r="L113" s="116">
        <f>SUMIFS('RMI - percents'!S:S,'RMI - percents'!$H:$H,$A113,'RMI - percents'!$J:$J,$C113)*L$6</f>
        <v>0</v>
      </c>
      <c r="M113" s="116">
        <f>SUMIFS('RMI - percents'!T:T,'RMI - percents'!$H:$H,$A113,'RMI - percents'!$J:$J,$C113)*M$6</f>
        <v>0</v>
      </c>
      <c r="N113" s="116">
        <f>SUMIFS('RMI - percents'!U:U,'RMI - percents'!$H:$H,$A113,'RMI - percents'!$J:$J,$C113)*N$6</f>
        <v>0</v>
      </c>
      <c r="O113" s="116">
        <f>SUMIFS('RMI - percents'!V:V,'RMI - percents'!$H:$H,$A113,'RMI - percents'!$J:$J,$C113)*O$6</f>
        <v>0</v>
      </c>
      <c r="P113" s="116">
        <f>SUMIFS('RMI - percents'!W:W,'RMI - percents'!$H:$H,$A113,'RMI - percents'!$J:$J,$C113)*P$6</f>
        <v>0</v>
      </c>
      <c r="Q113" s="116">
        <f>SUMIFS('RMI - percents'!X:X,'RMI - percents'!$H:$H,$A113,'RMI - percents'!$J:$J,$C113)*Q$6</f>
        <v>0</v>
      </c>
      <c r="R113" s="116">
        <f>SUMIFS('RMI - percents'!Y:Y,'RMI - percents'!$H:$H,$A113,'RMI - percents'!$J:$J,$C113)*R$6</f>
        <v>0</v>
      </c>
      <c r="S113" s="116">
        <f>SUMIFS('RMI - percents'!Z:Z,'RMI - percents'!$H:$H,$A113,'RMI - percents'!$J:$J,$C113)*S$6</f>
        <v>0</v>
      </c>
      <c r="T113" s="116">
        <f>SUMIFS('RMI - percents'!AA:AA,'RMI - percents'!$H:$H,$A113,'RMI - percents'!$J:$J,$C113)*T$6</f>
        <v>0</v>
      </c>
      <c r="U113" s="116">
        <f>SUMIFS('RMI - percents'!AB:AB,'RMI - percents'!$H:$H,$A113,'RMI - percents'!$J:$J,$C113)*U$6</f>
        <v>0</v>
      </c>
      <c r="V113" s="116">
        <f>SUMIFS('RMI - percents'!AC:AC,'RMI - percents'!$H:$H,$A113,'RMI - percents'!$J:$J,$C113)*V$6</f>
        <v>0</v>
      </c>
      <c r="W113" s="116">
        <f>SUMIFS('RMI - percents'!AD:AD,'RMI - percents'!$H:$H,$A113,'RMI - percents'!$J:$J,$C113)*W$6</f>
        <v>0</v>
      </c>
      <c r="X113" s="116">
        <f>SUMIFS('RMI - percents'!AE:AE,'RMI - percents'!$H:$H,$A113,'RMI - percents'!$J:$J,$C113)*X$6</f>
        <v>0</v>
      </c>
      <c r="Y113" s="116">
        <f>SUMIFS('RMI - percents'!AF:AF,'RMI - percents'!$H:$H,$A113,'RMI - percents'!$J:$J,$C113)*Y$6</f>
        <v>0</v>
      </c>
      <c r="Z113" s="116">
        <f>SUMIFS('RMI - percents'!AG:AG,'RMI - percents'!$H:$H,$A113,'RMI - percents'!$J:$J,$C113)*Z$6</f>
        <v>0</v>
      </c>
      <c r="AA113" s="116">
        <f>SUMIFS('RMI - percents'!AH:AH,'RMI - percents'!$H:$H,$A113,'RMI - percents'!$J:$J,$C113)*AA$6</f>
        <v>0</v>
      </c>
      <c r="AB113" s="116">
        <f>SUMIFS('RMI - percents'!AI:AI,'RMI - percents'!$H:$H,$A113,'RMI - percents'!$J:$J,$C113)*AB$6</f>
        <v>0</v>
      </c>
      <c r="AC113" s="116">
        <f>SUMIFS('RMI - percents'!AJ:AJ,'RMI - percents'!$H:$H,$A113,'RMI - percents'!$J:$J,$C113)*AC$6</f>
        <v>0</v>
      </c>
      <c r="AD113" s="116">
        <f>SUMIFS('RMI - percents'!AK:AK,'RMI - percents'!$H:$H,$A113,'RMI - percents'!$J:$J,$C113)*AD$6</f>
        <v>0</v>
      </c>
      <c r="AE113" s="116">
        <f>SUMIFS('RMI - percents'!AL:AL,'RMI - percents'!$H:$H,$A113,'RMI - percents'!$J:$J,$C113)*AE$6</f>
        <v>0</v>
      </c>
      <c r="AF113" s="116">
        <f>SUMIFS('RMI - percents'!AM:AM,'RMI - percents'!$H:$H,$A113,'RMI - percents'!$J:$J,$C113)*AF$6</f>
        <v>0</v>
      </c>
      <c r="AG113" s="116">
        <f>SUMIFS('RMI - percents'!AN:AN,'RMI - percents'!$H:$H,$A113,'RMI - percents'!$J:$J,$C113)*AG$6</f>
        <v>0</v>
      </c>
      <c r="AH113" s="116">
        <f>SUMIFS('RMI - percents'!AO:AO,'RMI - percents'!$H:$H,$A113,'RMI - percents'!$J:$J,$C113)*AH$6</f>
        <v>0</v>
      </c>
      <c r="AI113" s="116">
        <f>SUMIFS('RMI - percents'!AP:AP,'RMI - percents'!$H:$H,$A113,'RMI - percents'!$J:$J,$C113)*AI$6</f>
        <v>0</v>
      </c>
    </row>
    <row r="114" spans="1:35" x14ac:dyDescent="0.35">
      <c r="A114" s="52" t="str">
        <f t="shared" si="44"/>
        <v>BCEU-rural-residential-lighting</v>
      </c>
      <c r="B114" s="63" t="s">
        <v>536</v>
      </c>
      <c r="C114" s="18" t="s">
        <v>5</v>
      </c>
      <c r="D114" s="116">
        <f>SUMIFS('RMI - percents'!K:K,'RMI - percents'!$H:$H,$A114,'RMI - percents'!$J:$J,$C114)*D$8</f>
        <v>0</v>
      </c>
      <c r="E114" s="116">
        <f>SUMIFS('RMI - percents'!L:L,'RMI - percents'!$H:$H,$A114,'RMI - percents'!$J:$J,$C114)*E$8</f>
        <v>0</v>
      </c>
      <c r="F114" s="116">
        <f>SUMIFS('RMI - percents'!M:M,'RMI - percents'!$H:$H,$A114,'RMI - percents'!$J:$J,$C114)*F$8</f>
        <v>0</v>
      </c>
      <c r="G114" s="116">
        <f>SUMIFS('RMI - percents'!N:N,'RMI - percents'!$H:$H,$A114,'RMI - percents'!$J:$J,$C114)*G$8</f>
        <v>0</v>
      </c>
      <c r="H114" s="116">
        <f>SUMIFS('RMI - percents'!O:O,'RMI - percents'!$H:$H,$A114,'RMI - percents'!$J:$J,$C114)*H$8</f>
        <v>0</v>
      </c>
      <c r="I114" s="116">
        <f>SUMIFS('RMI - percents'!P:P,'RMI - percents'!$H:$H,$A114,'RMI - percents'!$J:$J,$C114)*I$8</f>
        <v>0</v>
      </c>
      <c r="J114" s="116">
        <f>SUMIFS('RMI - percents'!Q:Q,'RMI - percents'!$H:$H,$A114,'RMI - percents'!$J:$J,$C114)*J$8</f>
        <v>0</v>
      </c>
      <c r="K114" s="116">
        <f>SUMIFS('RMI - percents'!R:R,'RMI - percents'!$H:$H,$A114,'RMI - percents'!$J:$J,$C114)*K$8</f>
        <v>0</v>
      </c>
      <c r="L114" s="116">
        <f>SUMIFS('RMI - percents'!S:S,'RMI - percents'!$H:$H,$A114,'RMI - percents'!$J:$J,$C114)*L$8</f>
        <v>0</v>
      </c>
      <c r="M114" s="116">
        <f>SUMIFS('RMI - percents'!T:T,'RMI - percents'!$H:$H,$A114,'RMI - percents'!$J:$J,$C114)*M$8</f>
        <v>0</v>
      </c>
      <c r="N114" s="116">
        <f>SUMIFS('RMI - percents'!U:U,'RMI - percents'!$H:$H,$A114,'RMI - percents'!$J:$J,$C114)*N$8</f>
        <v>0</v>
      </c>
      <c r="O114" s="116">
        <f>SUMIFS('RMI - percents'!V:V,'RMI - percents'!$H:$H,$A114,'RMI - percents'!$J:$J,$C114)*O$8</f>
        <v>0</v>
      </c>
      <c r="P114" s="116">
        <f>SUMIFS('RMI - percents'!W:W,'RMI - percents'!$H:$H,$A114,'RMI - percents'!$J:$J,$C114)*P$8</f>
        <v>0</v>
      </c>
      <c r="Q114" s="116">
        <f>SUMIFS('RMI - percents'!X:X,'RMI - percents'!$H:$H,$A114,'RMI - percents'!$J:$J,$C114)*Q$8</f>
        <v>0</v>
      </c>
      <c r="R114" s="116">
        <f>SUMIFS('RMI - percents'!Y:Y,'RMI - percents'!$H:$H,$A114,'RMI - percents'!$J:$J,$C114)*R$8</f>
        <v>0</v>
      </c>
      <c r="S114" s="116">
        <f>SUMIFS('RMI - percents'!Z:Z,'RMI - percents'!$H:$H,$A114,'RMI - percents'!$J:$J,$C114)*S$8</f>
        <v>0</v>
      </c>
      <c r="T114" s="116">
        <f>SUMIFS('RMI - percents'!AA:AA,'RMI - percents'!$H:$H,$A114,'RMI - percents'!$J:$J,$C114)*T$8</f>
        <v>0</v>
      </c>
      <c r="U114" s="116">
        <f>SUMIFS('RMI - percents'!AB:AB,'RMI - percents'!$H:$H,$A114,'RMI - percents'!$J:$J,$C114)*U$8</f>
        <v>0</v>
      </c>
      <c r="V114" s="116">
        <f>SUMIFS('RMI - percents'!AC:AC,'RMI - percents'!$H:$H,$A114,'RMI - percents'!$J:$J,$C114)*V$8</f>
        <v>0</v>
      </c>
      <c r="W114" s="116">
        <f>SUMIFS('RMI - percents'!AD:AD,'RMI - percents'!$H:$H,$A114,'RMI - percents'!$J:$J,$C114)*W$8</f>
        <v>0</v>
      </c>
      <c r="X114" s="116">
        <f>SUMIFS('RMI - percents'!AE:AE,'RMI - percents'!$H:$H,$A114,'RMI - percents'!$J:$J,$C114)*X$8</f>
        <v>0</v>
      </c>
      <c r="Y114" s="116">
        <f>SUMIFS('RMI - percents'!AF:AF,'RMI - percents'!$H:$H,$A114,'RMI - percents'!$J:$J,$C114)*Y$8</f>
        <v>0</v>
      </c>
      <c r="Z114" s="116">
        <f>SUMIFS('RMI - percents'!AG:AG,'RMI - percents'!$H:$H,$A114,'RMI - percents'!$J:$J,$C114)*Z$8</f>
        <v>0</v>
      </c>
      <c r="AA114" s="116">
        <f>SUMIFS('RMI - percents'!AH:AH,'RMI - percents'!$H:$H,$A114,'RMI - percents'!$J:$J,$C114)*AA$8</f>
        <v>0</v>
      </c>
      <c r="AB114" s="116">
        <f>SUMIFS('RMI - percents'!AI:AI,'RMI - percents'!$H:$H,$A114,'RMI - percents'!$J:$J,$C114)*AB$8</f>
        <v>0</v>
      </c>
      <c r="AC114" s="116">
        <f>SUMIFS('RMI - percents'!AJ:AJ,'RMI - percents'!$H:$H,$A114,'RMI - percents'!$J:$J,$C114)*AC$8</f>
        <v>0</v>
      </c>
      <c r="AD114" s="116">
        <f>SUMIFS('RMI - percents'!AK:AK,'RMI - percents'!$H:$H,$A114,'RMI - percents'!$J:$J,$C114)*AD$8</f>
        <v>0</v>
      </c>
      <c r="AE114" s="116">
        <f>SUMIFS('RMI - percents'!AL:AL,'RMI - percents'!$H:$H,$A114,'RMI - percents'!$J:$J,$C114)*AE$8</f>
        <v>0</v>
      </c>
      <c r="AF114" s="116">
        <f>SUMIFS('RMI - percents'!AM:AM,'RMI - percents'!$H:$H,$A114,'RMI - percents'!$J:$J,$C114)*AF$8</f>
        <v>0</v>
      </c>
      <c r="AG114" s="116">
        <f>SUMIFS('RMI - percents'!AN:AN,'RMI - percents'!$H:$H,$A114,'RMI - percents'!$J:$J,$C114)*AG$8</f>
        <v>0</v>
      </c>
      <c r="AH114" s="116">
        <f>SUMIFS('RMI - percents'!AO:AO,'RMI - percents'!$H:$H,$A114,'RMI - percents'!$J:$J,$C114)*AH$8</f>
        <v>0</v>
      </c>
      <c r="AI114" s="116">
        <f>SUMIFS('RMI - percents'!AP:AP,'RMI - percents'!$H:$H,$A114,'RMI - percents'!$J:$J,$C114)*AI$8</f>
        <v>0</v>
      </c>
    </row>
    <row r="115" spans="1:35" x14ac:dyDescent="0.35">
      <c r="A115" s="52" t="str">
        <f t="shared" si="44"/>
        <v>BCEU-rural-residential-lighting</v>
      </c>
      <c r="B115" s="63" t="s">
        <v>536</v>
      </c>
      <c r="C115" s="18" t="s">
        <v>7</v>
      </c>
      <c r="D115" s="116">
        <v>0</v>
      </c>
      <c r="E115" s="116">
        <v>0</v>
      </c>
      <c r="F115" s="116">
        <v>0</v>
      </c>
      <c r="G115" s="116">
        <v>0</v>
      </c>
      <c r="H115" s="116">
        <v>0</v>
      </c>
      <c r="I115" s="116">
        <v>0</v>
      </c>
      <c r="J115" s="116">
        <v>0</v>
      </c>
      <c r="K115" s="116">
        <v>0</v>
      </c>
      <c r="L115" s="116">
        <v>0</v>
      </c>
      <c r="M115" s="116">
        <v>0</v>
      </c>
      <c r="N115" s="116">
        <v>0</v>
      </c>
      <c r="O115" s="116">
        <v>0</v>
      </c>
      <c r="P115" s="116">
        <v>0</v>
      </c>
      <c r="Q115" s="116">
        <v>0</v>
      </c>
      <c r="R115" s="116">
        <v>0</v>
      </c>
      <c r="S115" s="116">
        <v>0</v>
      </c>
      <c r="T115" s="116">
        <v>0</v>
      </c>
      <c r="U115" s="116">
        <v>0</v>
      </c>
      <c r="V115" s="116">
        <v>0</v>
      </c>
      <c r="W115" s="116">
        <v>0</v>
      </c>
      <c r="X115" s="116">
        <v>0</v>
      </c>
      <c r="Y115" s="116">
        <v>0</v>
      </c>
      <c r="Z115" s="116">
        <v>0</v>
      </c>
      <c r="AA115" s="116">
        <v>0</v>
      </c>
      <c r="AB115" s="116">
        <v>0</v>
      </c>
      <c r="AC115" s="116">
        <v>0</v>
      </c>
      <c r="AD115" s="116">
        <v>0</v>
      </c>
      <c r="AE115" s="116">
        <v>0</v>
      </c>
      <c r="AF115" s="116">
        <v>0</v>
      </c>
      <c r="AG115" s="116">
        <v>0</v>
      </c>
      <c r="AH115" s="116">
        <v>0</v>
      </c>
      <c r="AI115" s="116">
        <v>0</v>
      </c>
    </row>
    <row r="116" spans="1:35" x14ac:dyDescent="0.35">
      <c r="A116" s="52" t="str">
        <f t="shared" si="44"/>
        <v>BCEU-rural-residential-lighting</v>
      </c>
      <c r="B116" s="63" t="s">
        <v>536</v>
      </c>
      <c r="C116" s="18" t="s">
        <v>8</v>
      </c>
      <c r="D116" s="116">
        <f>SUMIFS('RMI - percents'!K:K,'RMI - percents'!$H:$H,$A116,'RMI - percents'!$J:$J,$C116)*D$10</f>
        <v>0</v>
      </c>
      <c r="E116" s="116">
        <f>SUMIFS('RMI - percents'!L:L,'RMI - percents'!$H:$H,$A116,'RMI - percents'!$J:$J,$C116)*E$10</f>
        <v>0</v>
      </c>
      <c r="F116" s="116">
        <f>SUMIFS('RMI - percents'!M:M,'RMI - percents'!$H:$H,$A116,'RMI - percents'!$J:$J,$C116)*F$10</f>
        <v>0</v>
      </c>
      <c r="G116" s="116">
        <f>SUMIFS('RMI - percents'!N:N,'RMI - percents'!$H:$H,$A116,'RMI - percents'!$J:$J,$C116)*G$10</f>
        <v>0</v>
      </c>
      <c r="H116" s="116">
        <f>SUMIFS('RMI - percents'!O:O,'RMI - percents'!$H:$H,$A116,'RMI - percents'!$J:$J,$C116)*H$10</f>
        <v>0</v>
      </c>
      <c r="I116" s="116">
        <f>SUMIFS('RMI - percents'!P:P,'RMI - percents'!$H:$H,$A116,'RMI - percents'!$J:$J,$C116)*I$10</f>
        <v>0</v>
      </c>
      <c r="J116" s="116">
        <f>SUMIFS('RMI - percents'!Q:Q,'RMI - percents'!$H:$H,$A116,'RMI - percents'!$J:$J,$C116)*J$10</f>
        <v>0</v>
      </c>
      <c r="K116" s="116">
        <f>SUMIFS('RMI - percents'!R:R,'RMI - percents'!$H:$H,$A116,'RMI - percents'!$J:$J,$C116)*K$10</f>
        <v>0</v>
      </c>
      <c r="L116" s="116">
        <f>SUMIFS('RMI - percents'!S:S,'RMI - percents'!$H:$H,$A116,'RMI - percents'!$J:$J,$C116)*L$10</f>
        <v>0</v>
      </c>
      <c r="M116" s="116">
        <f>SUMIFS('RMI - percents'!T:T,'RMI - percents'!$H:$H,$A116,'RMI - percents'!$J:$J,$C116)*M$10</f>
        <v>0</v>
      </c>
      <c r="N116" s="116">
        <f>SUMIFS('RMI - percents'!U:U,'RMI - percents'!$H:$H,$A116,'RMI - percents'!$J:$J,$C116)*N$10</f>
        <v>0</v>
      </c>
      <c r="O116" s="116">
        <f>SUMIFS('RMI - percents'!V:V,'RMI - percents'!$H:$H,$A116,'RMI - percents'!$J:$J,$C116)*O$10</f>
        <v>0</v>
      </c>
      <c r="P116" s="116">
        <f>SUMIFS('RMI - percents'!W:W,'RMI - percents'!$H:$H,$A116,'RMI - percents'!$J:$J,$C116)*P$10</f>
        <v>0</v>
      </c>
      <c r="Q116" s="116">
        <f>SUMIFS('RMI - percents'!X:X,'RMI - percents'!$H:$H,$A116,'RMI - percents'!$J:$J,$C116)*Q$10</f>
        <v>0</v>
      </c>
      <c r="R116" s="116">
        <f>SUMIFS('RMI - percents'!Y:Y,'RMI - percents'!$H:$H,$A116,'RMI - percents'!$J:$J,$C116)*R$10</f>
        <v>0</v>
      </c>
      <c r="S116" s="116">
        <f>SUMIFS('RMI - percents'!Z:Z,'RMI - percents'!$H:$H,$A116,'RMI - percents'!$J:$J,$C116)*S$10</f>
        <v>0</v>
      </c>
      <c r="T116" s="116">
        <f>SUMIFS('RMI - percents'!AA:AA,'RMI - percents'!$H:$H,$A116,'RMI - percents'!$J:$J,$C116)*T$10</f>
        <v>0</v>
      </c>
      <c r="U116" s="116">
        <f>SUMIFS('RMI - percents'!AB:AB,'RMI - percents'!$H:$H,$A116,'RMI - percents'!$J:$J,$C116)*U$10</f>
        <v>0</v>
      </c>
      <c r="V116" s="116">
        <f>SUMIFS('RMI - percents'!AC:AC,'RMI - percents'!$H:$H,$A116,'RMI - percents'!$J:$J,$C116)*V$10</f>
        <v>0</v>
      </c>
      <c r="W116" s="116">
        <f>SUMIFS('RMI - percents'!AD:AD,'RMI - percents'!$H:$H,$A116,'RMI - percents'!$J:$J,$C116)*W$10</f>
        <v>0</v>
      </c>
      <c r="X116" s="116">
        <f>SUMIFS('RMI - percents'!AE:AE,'RMI - percents'!$H:$H,$A116,'RMI - percents'!$J:$J,$C116)*X$10</f>
        <v>0</v>
      </c>
      <c r="Y116" s="116">
        <f>SUMIFS('RMI - percents'!AF:AF,'RMI - percents'!$H:$H,$A116,'RMI - percents'!$J:$J,$C116)*Y$10</f>
        <v>0</v>
      </c>
      <c r="Z116" s="116">
        <f>SUMIFS('RMI - percents'!AG:AG,'RMI - percents'!$H:$H,$A116,'RMI - percents'!$J:$J,$C116)*Z$10</f>
        <v>0</v>
      </c>
      <c r="AA116" s="116">
        <f>SUMIFS('RMI - percents'!AH:AH,'RMI - percents'!$H:$H,$A116,'RMI - percents'!$J:$J,$C116)*AA$10</f>
        <v>0</v>
      </c>
      <c r="AB116" s="116">
        <f>SUMIFS('RMI - percents'!AI:AI,'RMI - percents'!$H:$H,$A116,'RMI - percents'!$J:$J,$C116)*AB$10</f>
        <v>0</v>
      </c>
      <c r="AC116" s="116">
        <f>SUMIFS('RMI - percents'!AJ:AJ,'RMI - percents'!$H:$H,$A116,'RMI - percents'!$J:$J,$C116)*AC$10</f>
        <v>0</v>
      </c>
      <c r="AD116" s="116">
        <f>SUMIFS('RMI - percents'!AK:AK,'RMI - percents'!$H:$H,$A116,'RMI - percents'!$J:$J,$C116)*AD$10</f>
        <v>0</v>
      </c>
      <c r="AE116" s="116">
        <f>SUMIFS('RMI - percents'!AL:AL,'RMI - percents'!$H:$H,$A116,'RMI - percents'!$J:$J,$C116)*AE$10</f>
        <v>0</v>
      </c>
      <c r="AF116" s="116">
        <f>SUMIFS('RMI - percents'!AM:AM,'RMI - percents'!$H:$H,$A116,'RMI - percents'!$J:$J,$C116)*AF$10</f>
        <v>0</v>
      </c>
      <c r="AG116" s="116">
        <f>SUMIFS('RMI - percents'!AN:AN,'RMI - percents'!$H:$H,$A116,'RMI - percents'!$J:$J,$C116)*AG$10</f>
        <v>0</v>
      </c>
      <c r="AH116" s="116">
        <f>SUMIFS('RMI - percents'!AO:AO,'RMI - percents'!$H:$H,$A116,'RMI - percents'!$J:$J,$C116)*AH$10</f>
        <v>0</v>
      </c>
      <c r="AI116" s="116">
        <f>SUMIFS('RMI - percents'!AP:AP,'RMI - percents'!$H:$H,$A116,'RMI - percents'!$J:$J,$C116)*AI$10</f>
        <v>0</v>
      </c>
    </row>
    <row r="117" spans="1:35" x14ac:dyDescent="0.35">
      <c r="A117" s="52" t="str">
        <f t="shared" si="44"/>
        <v>BCEU-rural-residential-lighting</v>
      </c>
      <c r="B117" s="63" t="s">
        <v>536</v>
      </c>
      <c r="C117" s="18" t="s">
        <v>93</v>
      </c>
      <c r="D117" s="116">
        <v>0</v>
      </c>
      <c r="E117" s="116">
        <v>0</v>
      </c>
      <c r="F117" s="116">
        <v>0</v>
      </c>
      <c r="G117" s="116">
        <v>0</v>
      </c>
      <c r="H117" s="116">
        <v>0</v>
      </c>
      <c r="I117" s="116">
        <v>0</v>
      </c>
      <c r="J117" s="116">
        <v>0</v>
      </c>
      <c r="K117" s="116">
        <v>0</v>
      </c>
      <c r="L117" s="116">
        <v>0</v>
      </c>
      <c r="M117" s="116">
        <v>0</v>
      </c>
      <c r="N117" s="116">
        <v>0</v>
      </c>
      <c r="O117" s="116">
        <v>0</v>
      </c>
      <c r="P117" s="116">
        <v>0</v>
      </c>
      <c r="Q117" s="116">
        <v>0</v>
      </c>
      <c r="R117" s="116">
        <v>0</v>
      </c>
      <c r="S117" s="116">
        <v>0</v>
      </c>
      <c r="T117" s="116">
        <v>0</v>
      </c>
      <c r="U117" s="116">
        <v>0</v>
      </c>
      <c r="V117" s="116">
        <v>0</v>
      </c>
      <c r="W117" s="116">
        <v>0</v>
      </c>
      <c r="X117" s="116">
        <v>0</v>
      </c>
      <c r="Y117" s="116">
        <v>0</v>
      </c>
      <c r="Z117" s="116">
        <v>0</v>
      </c>
      <c r="AA117" s="116">
        <v>0</v>
      </c>
      <c r="AB117" s="116">
        <v>0</v>
      </c>
      <c r="AC117" s="116">
        <v>0</v>
      </c>
      <c r="AD117" s="116">
        <v>0</v>
      </c>
      <c r="AE117" s="116">
        <v>0</v>
      </c>
      <c r="AF117" s="116">
        <v>0</v>
      </c>
      <c r="AG117" s="116">
        <v>0</v>
      </c>
      <c r="AH117" s="116">
        <v>0</v>
      </c>
      <c r="AI117" s="116">
        <v>0</v>
      </c>
    </row>
    <row r="118" spans="1:35" x14ac:dyDescent="0.35">
      <c r="A118" s="52" t="str">
        <f t="shared" si="44"/>
        <v>BCEU-rural-residential-lighting</v>
      </c>
      <c r="B118" s="63" t="s">
        <v>536</v>
      </c>
      <c r="C118" s="18" t="s">
        <v>94</v>
      </c>
      <c r="D118" s="116">
        <v>0</v>
      </c>
      <c r="E118" s="116">
        <v>0</v>
      </c>
      <c r="F118" s="116">
        <v>0</v>
      </c>
      <c r="G118" s="116">
        <v>0</v>
      </c>
      <c r="H118" s="116">
        <v>0</v>
      </c>
      <c r="I118" s="116">
        <v>0</v>
      </c>
      <c r="J118" s="116">
        <v>0</v>
      </c>
      <c r="K118" s="116">
        <v>0</v>
      </c>
      <c r="L118" s="116">
        <v>0</v>
      </c>
      <c r="M118" s="116">
        <v>0</v>
      </c>
      <c r="N118" s="116">
        <v>0</v>
      </c>
      <c r="O118" s="116">
        <v>0</v>
      </c>
      <c r="P118" s="116">
        <v>0</v>
      </c>
      <c r="Q118" s="116">
        <v>0</v>
      </c>
      <c r="R118" s="116">
        <v>0</v>
      </c>
      <c r="S118" s="116">
        <v>0</v>
      </c>
      <c r="T118" s="116">
        <v>0</v>
      </c>
      <c r="U118" s="116">
        <v>0</v>
      </c>
      <c r="V118" s="116">
        <v>0</v>
      </c>
      <c r="W118" s="116">
        <v>0</v>
      </c>
      <c r="X118" s="116">
        <v>0</v>
      </c>
      <c r="Y118" s="116">
        <v>0</v>
      </c>
      <c r="Z118" s="116">
        <v>0</v>
      </c>
      <c r="AA118" s="116">
        <v>0</v>
      </c>
      <c r="AB118" s="116">
        <v>0</v>
      </c>
      <c r="AC118" s="116">
        <v>0</v>
      </c>
      <c r="AD118" s="116">
        <v>0</v>
      </c>
      <c r="AE118" s="116">
        <v>0</v>
      </c>
      <c r="AF118" s="116">
        <v>0</v>
      </c>
      <c r="AG118" s="116">
        <v>0</v>
      </c>
      <c r="AH118" s="116">
        <v>0</v>
      </c>
      <c r="AI118" s="116">
        <v>0</v>
      </c>
    </row>
    <row r="119" spans="1:35" x14ac:dyDescent="0.35">
      <c r="A119" s="52" t="str">
        <f t="shared" si="44"/>
        <v>BCEU-rural-residential-lighting</v>
      </c>
      <c r="B119" s="63" t="s">
        <v>536</v>
      </c>
      <c r="C119" s="18" t="s">
        <v>95</v>
      </c>
      <c r="D119" s="116">
        <f>SUMIFS('RMI - percents'!K:K,'RMI - percents'!$H:$H,$A119,'RMI - percents'!$J:$J,$C119)*D$14</f>
        <v>0</v>
      </c>
      <c r="E119" s="116">
        <f>SUMIFS('RMI - percents'!L:L,'RMI - percents'!$H:$H,$A119,'RMI - percents'!$J:$J,$C119)*E$14</f>
        <v>0</v>
      </c>
      <c r="F119" s="116">
        <f>SUMIFS('RMI - percents'!M:M,'RMI - percents'!$H:$H,$A119,'RMI - percents'!$J:$J,$C119)*F$14</f>
        <v>0</v>
      </c>
      <c r="G119" s="116">
        <f>SUMIFS('RMI - percents'!N:N,'RMI - percents'!$H:$H,$A119,'RMI - percents'!$J:$J,$C119)*G$14</f>
        <v>0</v>
      </c>
      <c r="H119" s="116">
        <f>SUMIFS('RMI - percents'!O:O,'RMI - percents'!$H:$H,$A119,'RMI - percents'!$J:$J,$C119)*H$14</f>
        <v>0</v>
      </c>
      <c r="I119" s="116">
        <f>SUMIFS('RMI - percents'!P:P,'RMI - percents'!$H:$H,$A119,'RMI - percents'!$J:$J,$C119)*I$14</f>
        <v>0</v>
      </c>
      <c r="J119" s="116">
        <f>SUMIFS('RMI - percents'!Q:Q,'RMI - percents'!$H:$H,$A119,'RMI - percents'!$J:$J,$C119)*J$14</f>
        <v>0</v>
      </c>
      <c r="K119" s="116">
        <f>SUMIFS('RMI - percents'!R:R,'RMI - percents'!$H:$H,$A119,'RMI - percents'!$J:$J,$C119)*K$14</f>
        <v>0</v>
      </c>
      <c r="L119" s="116">
        <f>SUMIFS('RMI - percents'!S:S,'RMI - percents'!$H:$H,$A119,'RMI - percents'!$J:$J,$C119)*L$14</f>
        <v>0</v>
      </c>
      <c r="M119" s="116">
        <f>SUMIFS('RMI - percents'!T:T,'RMI - percents'!$H:$H,$A119,'RMI - percents'!$J:$J,$C119)*M$14</f>
        <v>0</v>
      </c>
      <c r="N119" s="116">
        <f>SUMIFS('RMI - percents'!U:U,'RMI - percents'!$H:$H,$A119,'RMI - percents'!$J:$J,$C119)*N$14</f>
        <v>0</v>
      </c>
      <c r="O119" s="116">
        <f>SUMIFS('RMI - percents'!V:V,'RMI - percents'!$H:$H,$A119,'RMI - percents'!$J:$J,$C119)*O$14</f>
        <v>0</v>
      </c>
      <c r="P119" s="116">
        <f>SUMIFS('RMI - percents'!W:W,'RMI - percents'!$H:$H,$A119,'RMI - percents'!$J:$J,$C119)*P$14</f>
        <v>0</v>
      </c>
      <c r="Q119" s="116">
        <f>SUMIFS('RMI - percents'!X:X,'RMI - percents'!$H:$H,$A119,'RMI - percents'!$J:$J,$C119)*Q$14</f>
        <v>0</v>
      </c>
      <c r="R119" s="116">
        <f>SUMIFS('RMI - percents'!Y:Y,'RMI - percents'!$H:$H,$A119,'RMI - percents'!$J:$J,$C119)*R$14</f>
        <v>0</v>
      </c>
      <c r="S119" s="116">
        <f>SUMIFS('RMI - percents'!Z:Z,'RMI - percents'!$H:$H,$A119,'RMI - percents'!$J:$J,$C119)*S$14</f>
        <v>0</v>
      </c>
      <c r="T119" s="116">
        <f>SUMIFS('RMI - percents'!AA:AA,'RMI - percents'!$H:$H,$A119,'RMI - percents'!$J:$J,$C119)*T$14</f>
        <v>0</v>
      </c>
      <c r="U119" s="116">
        <f>SUMIFS('RMI - percents'!AB:AB,'RMI - percents'!$H:$H,$A119,'RMI - percents'!$J:$J,$C119)*U$14</f>
        <v>0</v>
      </c>
      <c r="V119" s="116">
        <f>SUMIFS('RMI - percents'!AC:AC,'RMI - percents'!$H:$H,$A119,'RMI - percents'!$J:$J,$C119)*V$14</f>
        <v>0</v>
      </c>
      <c r="W119" s="116">
        <f>SUMIFS('RMI - percents'!AD:AD,'RMI - percents'!$H:$H,$A119,'RMI - percents'!$J:$J,$C119)*W$14</f>
        <v>0</v>
      </c>
      <c r="X119" s="116">
        <f>SUMIFS('RMI - percents'!AE:AE,'RMI - percents'!$H:$H,$A119,'RMI - percents'!$J:$J,$C119)*X$14</f>
        <v>0</v>
      </c>
      <c r="Y119" s="116">
        <f>SUMIFS('RMI - percents'!AF:AF,'RMI - percents'!$H:$H,$A119,'RMI - percents'!$J:$J,$C119)*Y$14</f>
        <v>0</v>
      </c>
      <c r="Z119" s="116">
        <f>SUMIFS('RMI - percents'!AG:AG,'RMI - percents'!$H:$H,$A119,'RMI - percents'!$J:$J,$C119)*Z$14</f>
        <v>0</v>
      </c>
      <c r="AA119" s="116">
        <f>SUMIFS('RMI - percents'!AH:AH,'RMI - percents'!$H:$H,$A119,'RMI - percents'!$J:$J,$C119)*AA$14</f>
        <v>0</v>
      </c>
      <c r="AB119" s="116">
        <f>SUMIFS('RMI - percents'!AI:AI,'RMI - percents'!$H:$H,$A119,'RMI - percents'!$J:$J,$C119)*AB$14</f>
        <v>0</v>
      </c>
      <c r="AC119" s="116">
        <f>SUMIFS('RMI - percents'!AJ:AJ,'RMI - percents'!$H:$H,$A119,'RMI - percents'!$J:$J,$C119)*AC$14</f>
        <v>0</v>
      </c>
      <c r="AD119" s="116">
        <f>SUMIFS('RMI - percents'!AK:AK,'RMI - percents'!$H:$H,$A119,'RMI - percents'!$J:$J,$C119)*AD$14</f>
        <v>0</v>
      </c>
      <c r="AE119" s="116">
        <f>SUMIFS('RMI - percents'!AL:AL,'RMI - percents'!$H:$H,$A119,'RMI - percents'!$J:$J,$C119)*AE$14</f>
        <v>0</v>
      </c>
      <c r="AF119" s="116">
        <f>SUMIFS('RMI - percents'!AM:AM,'RMI - percents'!$H:$H,$A119,'RMI - percents'!$J:$J,$C119)*AF$14</f>
        <v>0</v>
      </c>
      <c r="AG119" s="116">
        <f>SUMIFS('RMI - percents'!AN:AN,'RMI - percents'!$H:$H,$A119,'RMI - percents'!$J:$J,$C119)*AG$14</f>
        <v>0</v>
      </c>
      <c r="AH119" s="116">
        <f>SUMIFS('RMI - percents'!AO:AO,'RMI - percents'!$H:$H,$A119,'RMI - percents'!$J:$J,$C119)*AH$14</f>
        <v>0</v>
      </c>
      <c r="AI119" s="116">
        <f>SUMIFS('RMI - percents'!AP:AP,'RMI - percents'!$H:$H,$A119,'RMI - percents'!$J:$J,$C119)*AI$14</f>
        <v>0</v>
      </c>
    </row>
    <row r="120" spans="1:35" x14ac:dyDescent="0.35">
      <c r="A120" s="52" t="str">
        <f t="shared" si="44"/>
        <v>BCEU-rural-residential-lighting</v>
      </c>
      <c r="B120" s="63" t="s">
        <v>536</v>
      </c>
      <c r="C120" s="18" t="s">
        <v>96</v>
      </c>
      <c r="D120" s="116">
        <v>0</v>
      </c>
      <c r="E120" s="116">
        <v>0</v>
      </c>
      <c r="F120" s="116">
        <v>0</v>
      </c>
      <c r="G120" s="116">
        <v>0</v>
      </c>
      <c r="H120" s="116">
        <v>0</v>
      </c>
      <c r="I120" s="116">
        <v>0</v>
      </c>
      <c r="J120" s="116">
        <v>0</v>
      </c>
      <c r="K120" s="116">
        <v>0</v>
      </c>
      <c r="L120" s="116">
        <v>0</v>
      </c>
      <c r="M120" s="116">
        <v>0</v>
      </c>
      <c r="N120" s="116">
        <v>0</v>
      </c>
      <c r="O120" s="116">
        <v>0</v>
      </c>
      <c r="P120" s="116">
        <v>0</v>
      </c>
      <c r="Q120" s="116">
        <v>0</v>
      </c>
      <c r="R120" s="116">
        <v>0</v>
      </c>
      <c r="S120" s="116">
        <v>0</v>
      </c>
      <c r="T120" s="116">
        <v>0</v>
      </c>
      <c r="U120" s="116">
        <v>0</v>
      </c>
      <c r="V120" s="116">
        <v>0</v>
      </c>
      <c r="W120" s="116">
        <v>0</v>
      </c>
      <c r="X120" s="116">
        <v>0</v>
      </c>
      <c r="Y120" s="116">
        <v>0</v>
      </c>
      <c r="Z120" s="116">
        <v>0</v>
      </c>
      <c r="AA120" s="116">
        <v>0</v>
      </c>
      <c r="AB120" s="116">
        <v>0</v>
      </c>
      <c r="AC120" s="116">
        <v>0</v>
      </c>
      <c r="AD120" s="116">
        <v>0</v>
      </c>
      <c r="AE120" s="116">
        <v>0</v>
      </c>
      <c r="AF120" s="116">
        <v>0</v>
      </c>
      <c r="AG120" s="116">
        <v>0</v>
      </c>
      <c r="AH120" s="116">
        <v>0</v>
      </c>
      <c r="AI120" s="116">
        <v>0</v>
      </c>
    </row>
    <row r="121" spans="1:35" x14ac:dyDescent="0.35">
      <c r="A121" s="51"/>
      <c r="B121" s="63" t="s">
        <v>536</v>
      </c>
      <c r="C121" s="51"/>
      <c r="D121" s="51"/>
      <c r="E121" s="51"/>
      <c r="F121" s="51"/>
      <c r="G121" s="51"/>
      <c r="H121"/>
      <c r="I121"/>
      <c r="J121"/>
      <c r="K121"/>
      <c r="L121"/>
      <c r="M121"/>
      <c r="N121"/>
      <c r="O121"/>
      <c r="P121"/>
      <c r="Q121"/>
      <c r="R121"/>
      <c r="S121"/>
      <c r="T121"/>
      <c r="U121"/>
      <c r="V121"/>
      <c r="W121"/>
      <c r="X121"/>
      <c r="Y121"/>
      <c r="Z121"/>
      <c r="AA121"/>
      <c r="AB121"/>
      <c r="AC121"/>
      <c r="AD121"/>
      <c r="AE121"/>
      <c r="AF121"/>
      <c r="AG121"/>
      <c r="AH121" s="51"/>
      <c r="AI121" s="51"/>
    </row>
    <row r="122" spans="1:35" x14ac:dyDescent="0.35">
      <c r="A122" s="18" t="s">
        <v>506</v>
      </c>
      <c r="B122" s="63" t="s">
        <v>536</v>
      </c>
      <c r="C122" s="51"/>
      <c r="D122" s="51"/>
      <c r="E122" s="51"/>
      <c r="F122" s="51"/>
      <c r="G122" s="51"/>
      <c r="H122"/>
      <c r="I122"/>
      <c r="J122"/>
      <c r="K122"/>
      <c r="L122"/>
      <c r="M122"/>
      <c r="N122"/>
      <c r="O122"/>
      <c r="P122"/>
      <c r="Q122"/>
      <c r="R122"/>
      <c r="S122"/>
      <c r="T122"/>
      <c r="U122"/>
      <c r="V122"/>
      <c r="W122"/>
      <c r="X122"/>
      <c r="Y122"/>
      <c r="Z122"/>
      <c r="AA122"/>
      <c r="AB122"/>
      <c r="AC122"/>
      <c r="AD122"/>
      <c r="AE122"/>
      <c r="AF122"/>
      <c r="AG122"/>
      <c r="AH122" s="51"/>
      <c r="AI122" s="51"/>
    </row>
    <row r="123" spans="1:35" x14ac:dyDescent="0.35">
      <c r="A123" s="52" t="str">
        <f>A122</f>
        <v>BCEU-rural-residential-appl</v>
      </c>
      <c r="B123" s="63" t="s">
        <v>536</v>
      </c>
      <c r="C123" s="18" t="s">
        <v>1</v>
      </c>
      <c r="D123" s="18">
        <v>2019</v>
      </c>
      <c r="E123" s="18">
        <v>2020</v>
      </c>
      <c r="F123" s="18">
        <v>2021</v>
      </c>
      <c r="G123" s="18">
        <v>2022</v>
      </c>
      <c r="H123" s="18">
        <v>2023</v>
      </c>
      <c r="I123" s="18">
        <v>2024</v>
      </c>
      <c r="J123" s="18">
        <v>2025</v>
      </c>
      <c r="K123" s="18">
        <v>2026</v>
      </c>
      <c r="L123" s="18">
        <v>2027</v>
      </c>
      <c r="M123" s="18">
        <v>2028</v>
      </c>
      <c r="N123" s="18">
        <v>2029</v>
      </c>
      <c r="O123" s="18">
        <v>2030</v>
      </c>
      <c r="P123" s="18">
        <v>2031</v>
      </c>
      <c r="Q123" s="18">
        <v>2032</v>
      </c>
      <c r="R123" s="18">
        <v>2033</v>
      </c>
      <c r="S123" s="18">
        <v>2034</v>
      </c>
      <c r="T123" s="18">
        <v>2035</v>
      </c>
      <c r="U123" s="18">
        <v>2036</v>
      </c>
      <c r="V123" s="18">
        <v>2037</v>
      </c>
      <c r="W123" s="18">
        <v>2038</v>
      </c>
      <c r="X123" s="18">
        <v>2039</v>
      </c>
      <c r="Y123" s="18">
        <v>2040</v>
      </c>
      <c r="Z123" s="18">
        <v>2041</v>
      </c>
      <c r="AA123" s="18">
        <v>2042</v>
      </c>
      <c r="AB123" s="18">
        <v>2043</v>
      </c>
      <c r="AC123" s="18">
        <v>2044</v>
      </c>
      <c r="AD123" s="18">
        <v>2045</v>
      </c>
      <c r="AE123" s="18">
        <v>2046</v>
      </c>
      <c r="AF123" s="18">
        <v>2047</v>
      </c>
      <c r="AG123" s="18">
        <v>2048</v>
      </c>
      <c r="AH123" s="18">
        <v>2049</v>
      </c>
      <c r="AI123" s="18">
        <v>2050</v>
      </c>
    </row>
    <row r="124" spans="1:35" x14ac:dyDescent="0.35">
      <c r="A124" s="52" t="str">
        <f t="shared" ref="A124:A133" si="45">A123</f>
        <v>BCEU-rural-residential-appl</v>
      </c>
      <c r="B124" s="63" t="s">
        <v>536</v>
      </c>
      <c r="C124" s="18" t="s">
        <v>2</v>
      </c>
      <c r="D124" s="114">
        <f>SUMIFS('RMI - percents'!K:K,'RMI - percents'!$H:$H,$A124,'RMI - percents'!$J:$J,$C124)*D$4</f>
        <v>4290108798458.2207</v>
      </c>
      <c r="E124" s="114">
        <f>SUMIFS('RMI - percents'!L:L,'RMI - percents'!$H:$H,$A124,'RMI - percents'!$J:$J,$C124)*E$4</f>
        <v>4793576376948.5264</v>
      </c>
      <c r="F124" s="114">
        <f>SUMIFS('RMI - percents'!M:M,'RMI - percents'!$H:$H,$A124,'RMI - percents'!$J:$J,$C124)*F$4</f>
        <v>4620463193152.5293</v>
      </c>
      <c r="G124" s="114">
        <f>SUMIFS('RMI - percents'!N:N,'RMI - percents'!$H:$H,$A124,'RMI - percents'!$J:$J,$C124)*G$4</f>
        <v>4552248901680.9004</v>
      </c>
      <c r="H124" s="114">
        <f>SUMIFS('RMI - percents'!O:O,'RMI - percents'!$H:$H,$A124,'RMI - percents'!$J:$J,$C124)*H$4</f>
        <v>4573264347294.0703</v>
      </c>
      <c r="I124" s="114">
        <f>SUMIFS('RMI - percents'!P:P,'RMI - percents'!$H:$H,$A124,'RMI - percents'!$J:$J,$C124)*I$4</f>
        <v>4602311190733.1777</v>
      </c>
      <c r="J124" s="114">
        <f>SUMIFS('RMI - percents'!Q:Q,'RMI - percents'!$H:$H,$A124,'RMI - percents'!$J:$J,$C124)*J$4</f>
        <v>4629202317745.6426</v>
      </c>
      <c r="K124" s="114">
        <f>SUMIFS('RMI - percents'!R:R,'RMI - percents'!$H:$H,$A124,'RMI - percents'!$J:$J,$C124)*K$4</f>
        <v>4672245236878.7188</v>
      </c>
      <c r="L124" s="114">
        <f>SUMIFS('RMI - percents'!S:S,'RMI - percents'!$H:$H,$A124,'RMI - percents'!$J:$J,$C124)*L$4</f>
        <v>4727813225547.5957</v>
      </c>
      <c r="M124" s="114">
        <f>SUMIFS('RMI - percents'!T:T,'RMI - percents'!$H:$H,$A124,'RMI - percents'!$J:$J,$C124)*M$4</f>
        <v>4773578181105.7881</v>
      </c>
      <c r="N124" s="114">
        <f>SUMIFS('RMI - percents'!U:U,'RMI - percents'!$H:$H,$A124,'RMI - percents'!$J:$J,$C124)*N$4</f>
        <v>4818593063072.3691</v>
      </c>
      <c r="O124" s="114">
        <f>SUMIFS('RMI - percents'!V:V,'RMI - percents'!$H:$H,$A124,'RMI - percents'!$J:$J,$C124)*O$4</f>
        <v>4868781115483.8145</v>
      </c>
      <c r="P124" s="114">
        <f>SUMIFS('RMI - percents'!W:W,'RMI - percents'!$H:$H,$A124,'RMI - percents'!$J:$J,$C124)*P$4</f>
        <v>4923036831494.8477</v>
      </c>
      <c r="Q124" s="114">
        <f>SUMIFS('RMI - percents'!X:X,'RMI - percents'!$H:$H,$A124,'RMI - percents'!$J:$J,$C124)*Q$4</f>
        <v>4977414907903.7979</v>
      </c>
      <c r="R124" s="114">
        <f>SUMIFS('RMI - percents'!Y:Y,'RMI - percents'!$H:$H,$A124,'RMI - percents'!$J:$J,$C124)*R$4</f>
        <v>5028028726111.5313</v>
      </c>
      <c r="S124" s="114">
        <f>SUMIFS('RMI - percents'!Z:Z,'RMI - percents'!$H:$H,$A124,'RMI - percents'!$J:$J,$C124)*S$4</f>
        <v>5077700349846.7363</v>
      </c>
      <c r="T124" s="114">
        <f>SUMIFS('RMI - percents'!AA:AA,'RMI - percents'!$H:$H,$A124,'RMI - percents'!$J:$J,$C124)*T$4</f>
        <v>5127078323235.2627</v>
      </c>
      <c r="U124" s="114">
        <f>SUMIFS('RMI - percents'!AB:AB,'RMI - percents'!$H:$H,$A124,'RMI - percents'!$J:$J,$C124)*U$4</f>
        <v>5192879248876.5898</v>
      </c>
      <c r="V124" s="114">
        <f>SUMIFS('RMI - percents'!AC:AC,'RMI - percents'!$H:$H,$A124,'RMI - percents'!$J:$J,$C124)*V$4</f>
        <v>5253170184669.3125</v>
      </c>
      <c r="W124" s="114">
        <f>SUMIFS('RMI - percents'!AD:AD,'RMI - percents'!$H:$H,$A124,'RMI - percents'!$J:$J,$C124)*W$4</f>
        <v>5312410436320.9727</v>
      </c>
      <c r="X124" s="114">
        <f>SUMIFS('RMI - percents'!AE:AE,'RMI - percents'!$H:$H,$A124,'RMI - percents'!$J:$J,$C124)*X$4</f>
        <v>5375323982055.0732</v>
      </c>
      <c r="Y124" s="114">
        <f>SUMIFS('RMI - percents'!AF:AF,'RMI - percents'!$H:$H,$A124,'RMI - percents'!$J:$J,$C124)*Y$4</f>
        <v>5443697640570.9033</v>
      </c>
      <c r="Z124" s="114">
        <f>SUMIFS('RMI - percents'!AG:AG,'RMI - percents'!$H:$H,$A124,'RMI - percents'!$J:$J,$C124)*Z$4</f>
        <v>5521473214941.3955</v>
      </c>
      <c r="AA124" s="114">
        <f>SUMIFS('RMI - percents'!AH:AH,'RMI - percents'!$H:$H,$A124,'RMI - percents'!$J:$J,$C124)*AA$4</f>
        <v>5601811643965.0742</v>
      </c>
      <c r="AB124" s="114">
        <f>SUMIFS('RMI - percents'!AI:AI,'RMI - percents'!$H:$H,$A124,'RMI - percents'!$J:$J,$C124)*AB$4</f>
        <v>5683102686749.6396</v>
      </c>
      <c r="AC124" s="114">
        <f>SUMIFS('RMI - percents'!AJ:AJ,'RMI - percents'!$H:$H,$A124,'RMI - percents'!$J:$J,$C124)*AC$4</f>
        <v>5764289104379.4551</v>
      </c>
      <c r="AD124" s="114">
        <f>SUMIFS('RMI - percents'!AK:AK,'RMI - percents'!$H:$H,$A124,'RMI - percents'!$J:$J,$C124)*AD$4</f>
        <v>5845877314689.8828</v>
      </c>
      <c r="AE124" s="114">
        <f>SUMIFS('RMI - percents'!AL:AL,'RMI - percents'!$H:$H,$A124,'RMI - percents'!$J:$J,$C124)*AE$4</f>
        <v>5929726259117.7568</v>
      </c>
      <c r="AF124" s="114">
        <f>SUMIFS('RMI - percents'!AM:AM,'RMI - percents'!$H:$H,$A124,'RMI - percents'!$J:$J,$C124)*AF$4</f>
        <v>6015657487365.4033</v>
      </c>
      <c r="AG124" s="114">
        <f>SUMIFS('RMI - percents'!AN:AN,'RMI - percents'!$H:$H,$A124,'RMI - percents'!$J:$J,$C124)*AG$4</f>
        <v>6030662447279.5059</v>
      </c>
      <c r="AH124" s="114">
        <f>SUMIFS('RMI - percents'!AO:AO,'RMI - percents'!$H:$H,$A124,'RMI - percents'!$J:$J,$C124)*AH$4</f>
        <v>6034576360286.9316</v>
      </c>
      <c r="AI124" s="114">
        <f>SUMIFS('RMI - percents'!AP:AP,'RMI - percents'!$H:$H,$A124,'RMI - percents'!$J:$J,$C124)*AI$4</f>
        <v>6039182854360.2793</v>
      </c>
    </row>
    <row r="125" spans="1:35" x14ac:dyDescent="0.35">
      <c r="A125" s="52" t="str">
        <f t="shared" si="45"/>
        <v>BCEU-rural-residential-appl</v>
      </c>
      <c r="B125" s="63" t="s">
        <v>536</v>
      </c>
      <c r="C125" s="18" t="s">
        <v>3</v>
      </c>
      <c r="D125" s="115">
        <v>0</v>
      </c>
      <c r="E125" s="115">
        <v>0</v>
      </c>
      <c r="F125" s="115">
        <v>0</v>
      </c>
      <c r="G125" s="115">
        <v>0</v>
      </c>
      <c r="H125" s="115">
        <v>0</v>
      </c>
      <c r="I125" s="115">
        <v>0</v>
      </c>
      <c r="J125" s="115">
        <v>0</v>
      </c>
      <c r="K125" s="115">
        <v>0</v>
      </c>
      <c r="L125" s="115">
        <v>0</v>
      </c>
      <c r="M125" s="115">
        <v>0</v>
      </c>
      <c r="N125" s="115">
        <v>0</v>
      </c>
      <c r="O125" s="115">
        <v>0</v>
      </c>
      <c r="P125" s="115">
        <v>0</v>
      </c>
      <c r="Q125" s="115">
        <v>0</v>
      </c>
      <c r="R125" s="115">
        <v>0</v>
      </c>
      <c r="S125" s="115">
        <v>0</v>
      </c>
      <c r="T125" s="115">
        <v>0</v>
      </c>
      <c r="U125" s="115">
        <v>0</v>
      </c>
      <c r="V125" s="115">
        <v>0</v>
      </c>
      <c r="W125" s="115">
        <v>0</v>
      </c>
      <c r="X125" s="115">
        <v>0</v>
      </c>
      <c r="Y125" s="115">
        <v>0</v>
      </c>
      <c r="Z125" s="115">
        <v>0</v>
      </c>
      <c r="AA125" s="115">
        <v>0</v>
      </c>
      <c r="AB125" s="115">
        <v>0</v>
      </c>
      <c r="AC125" s="115">
        <v>0</v>
      </c>
      <c r="AD125" s="115">
        <v>0</v>
      </c>
      <c r="AE125" s="115">
        <v>0</v>
      </c>
      <c r="AF125" s="115">
        <v>0</v>
      </c>
      <c r="AG125" s="115">
        <v>0</v>
      </c>
      <c r="AH125" s="115">
        <v>0</v>
      </c>
      <c r="AI125" s="115">
        <v>0</v>
      </c>
    </row>
    <row r="126" spans="1:35" x14ac:dyDescent="0.35">
      <c r="A126" s="52" t="str">
        <f t="shared" si="45"/>
        <v>BCEU-rural-residential-appl</v>
      </c>
      <c r="B126" s="63" t="s">
        <v>536</v>
      </c>
      <c r="C126" s="18" t="s">
        <v>4</v>
      </c>
      <c r="D126" s="114">
        <f>SUMIFS('RMI - percents'!K:K,'RMI - percents'!$H:$H,$A126,'RMI - percents'!$J:$J,$C126)*D$6</f>
        <v>12603436657967.664</v>
      </c>
      <c r="E126" s="114">
        <f>SUMIFS('RMI - percents'!L:L,'RMI - percents'!$H:$H,$A126,'RMI - percents'!$J:$J,$C126)*E$6</f>
        <v>12543676710686.965</v>
      </c>
      <c r="F126" s="114">
        <f>SUMIFS('RMI - percents'!M:M,'RMI - percents'!$H:$H,$A126,'RMI - percents'!$J:$J,$C126)*F$6</f>
        <v>12942164005287.586</v>
      </c>
      <c r="G126" s="114">
        <f>SUMIFS('RMI - percents'!N:N,'RMI - percents'!$H:$H,$A126,'RMI - percents'!$J:$J,$C126)*G$6</f>
        <v>12954266901657.334</v>
      </c>
      <c r="H126" s="114">
        <f>SUMIFS('RMI - percents'!O:O,'RMI - percents'!$H:$H,$A126,'RMI - percents'!$J:$J,$C126)*H$6</f>
        <v>12982148685780.426</v>
      </c>
      <c r="I126" s="114">
        <f>SUMIFS('RMI - percents'!P:P,'RMI - percents'!$H:$H,$A126,'RMI - percents'!$J:$J,$C126)*I$6</f>
        <v>13018434259591.596</v>
      </c>
      <c r="J126" s="114">
        <f>SUMIFS('RMI - percents'!Q:Q,'RMI - percents'!$H:$H,$A126,'RMI - percents'!$J:$J,$C126)*J$6</f>
        <v>13074325347733.74</v>
      </c>
      <c r="K126" s="114">
        <f>SUMIFS('RMI - percents'!R:R,'RMI - percents'!$H:$H,$A126,'RMI - percents'!$J:$J,$C126)*K$6</f>
        <v>13140034166677.012</v>
      </c>
      <c r="L126" s="114">
        <f>SUMIFS('RMI - percents'!S:S,'RMI - percents'!$H:$H,$A126,'RMI - percents'!$J:$J,$C126)*L$6</f>
        <v>13208546459733.693</v>
      </c>
      <c r="M126" s="114">
        <f>SUMIFS('RMI - percents'!T:T,'RMI - percents'!$H:$H,$A126,'RMI - percents'!$J:$J,$C126)*M$6</f>
        <v>13282517685679.039</v>
      </c>
      <c r="N126" s="114">
        <f>SUMIFS('RMI - percents'!U:U,'RMI - percents'!$H:$H,$A126,'RMI - percents'!$J:$J,$C126)*N$6</f>
        <v>13366275118677.801</v>
      </c>
      <c r="O126" s="114">
        <f>SUMIFS('RMI - percents'!V:V,'RMI - percents'!$H:$H,$A126,'RMI - percents'!$J:$J,$C126)*O$6</f>
        <v>13445148196593.139</v>
      </c>
      <c r="P126" s="114">
        <f>SUMIFS('RMI - percents'!W:W,'RMI - percents'!$H:$H,$A126,'RMI - percents'!$J:$J,$C126)*P$6</f>
        <v>13530558247334.727</v>
      </c>
      <c r="Q126" s="114">
        <f>SUMIFS('RMI - percents'!X:X,'RMI - percents'!$H:$H,$A126,'RMI - percents'!$J:$J,$C126)*Q$6</f>
        <v>13605252333147.438</v>
      </c>
      <c r="R126" s="114">
        <f>SUMIFS('RMI - percents'!Y:Y,'RMI - percents'!$H:$H,$A126,'RMI - percents'!$J:$J,$C126)*R$6</f>
        <v>13672235364365.904</v>
      </c>
      <c r="S126" s="114">
        <f>SUMIFS('RMI - percents'!Z:Z,'RMI - percents'!$H:$H,$A126,'RMI - percents'!$J:$J,$C126)*S$6</f>
        <v>13718582142717.641</v>
      </c>
      <c r="T126" s="114">
        <f>SUMIFS('RMI - percents'!AA:AA,'RMI - percents'!$H:$H,$A126,'RMI - percents'!$J:$J,$C126)*T$6</f>
        <v>13754479889231.381</v>
      </c>
      <c r="U126" s="114">
        <f>SUMIFS('RMI - percents'!AB:AB,'RMI - percents'!$H:$H,$A126,'RMI - percents'!$J:$J,$C126)*U$6</f>
        <v>13835167518978.164</v>
      </c>
      <c r="V126" s="114">
        <f>SUMIFS('RMI - percents'!AC:AC,'RMI - percents'!$H:$H,$A126,'RMI - percents'!$J:$J,$C126)*V$6</f>
        <v>13876743909493.738</v>
      </c>
      <c r="W126" s="114">
        <f>SUMIFS('RMI - percents'!AD:AD,'RMI - percents'!$H:$H,$A126,'RMI - percents'!$J:$J,$C126)*W$6</f>
        <v>13912987509171.492</v>
      </c>
      <c r="X126" s="114">
        <f>SUMIFS('RMI - percents'!AE:AE,'RMI - percents'!$H:$H,$A126,'RMI - percents'!$J:$J,$C126)*X$6</f>
        <v>13945860514209.367</v>
      </c>
      <c r="Y126" s="114">
        <f>SUMIFS('RMI - percents'!AF:AF,'RMI - percents'!$H:$H,$A126,'RMI - percents'!$J:$J,$C126)*Y$6</f>
        <v>13970896606944.861</v>
      </c>
      <c r="Z126" s="114">
        <f>SUMIFS('RMI - percents'!AG:AG,'RMI - percents'!$H:$H,$A126,'RMI - percents'!$J:$J,$C126)*Z$6</f>
        <v>14037584242511.604</v>
      </c>
      <c r="AA126" s="114">
        <f>SUMIFS('RMI - percents'!AH:AH,'RMI - percents'!$H:$H,$A126,'RMI - percents'!$J:$J,$C126)*AA$6</f>
        <v>14099591716635.459</v>
      </c>
      <c r="AB126" s="114">
        <f>SUMIFS('RMI - percents'!AI:AI,'RMI - percents'!$H:$H,$A126,'RMI - percents'!$J:$J,$C126)*AB$6</f>
        <v>14154038828174.988</v>
      </c>
      <c r="AC126" s="114">
        <f>SUMIFS('RMI - percents'!AJ:AJ,'RMI - percents'!$H:$H,$A126,'RMI - percents'!$J:$J,$C126)*AC$6</f>
        <v>14209864827789.898</v>
      </c>
      <c r="AD126" s="114">
        <f>SUMIFS('RMI - percents'!AK:AK,'RMI - percents'!$H:$H,$A126,'RMI - percents'!$J:$J,$C126)*AD$6</f>
        <v>14264204860832.846</v>
      </c>
      <c r="AE126" s="114">
        <f>SUMIFS('RMI - percents'!AL:AL,'RMI - percents'!$H:$H,$A126,'RMI - percents'!$J:$J,$C126)*AE$6</f>
        <v>14318167444811.383</v>
      </c>
      <c r="AF126" s="114">
        <f>SUMIFS('RMI - percents'!AM:AM,'RMI - percents'!$H:$H,$A126,'RMI - percents'!$J:$J,$C126)*AF$6</f>
        <v>14373007411591.438</v>
      </c>
      <c r="AG126" s="114">
        <f>SUMIFS('RMI - percents'!AN:AN,'RMI - percents'!$H:$H,$A126,'RMI - percents'!$J:$J,$C126)*AG$6</f>
        <v>14429422064186.93</v>
      </c>
      <c r="AH126" s="114">
        <f>SUMIFS('RMI - percents'!AO:AO,'RMI - percents'!$H:$H,$A126,'RMI - percents'!$J:$J,$C126)*AH$6</f>
        <v>14487937875265.584</v>
      </c>
      <c r="AI126" s="114">
        <f>SUMIFS('RMI - percents'!AP:AP,'RMI - percents'!$H:$H,$A126,'RMI - percents'!$J:$J,$C126)*AI$6</f>
        <v>14548849981383.506</v>
      </c>
    </row>
    <row r="127" spans="1:35" x14ac:dyDescent="0.35">
      <c r="A127" s="52" t="str">
        <f t="shared" si="45"/>
        <v>BCEU-rural-residential-appl</v>
      </c>
      <c r="B127" s="63" t="s">
        <v>536</v>
      </c>
      <c r="C127" s="18" t="s">
        <v>5</v>
      </c>
      <c r="D127" s="114">
        <f>SUMIFS('RMI - percents'!K:K,'RMI - percents'!$H:$H,$A127,'RMI - percents'!$J:$J,$C127)*D$8</f>
        <v>234070406.74548945</v>
      </c>
      <c r="E127" s="114">
        <f>SUMIFS('RMI - percents'!L:L,'RMI - percents'!$H:$H,$A127,'RMI - percents'!$J:$J,$C127)*E$8</f>
        <v>214828298.53016639</v>
      </c>
      <c r="F127" s="114">
        <f>SUMIFS('RMI - percents'!M:M,'RMI - percents'!$H:$H,$A127,'RMI - percents'!$J:$J,$C127)*F$8</f>
        <v>197083826.41163659</v>
      </c>
      <c r="G127" s="114">
        <f>SUMIFS('RMI - percents'!N:N,'RMI - percents'!$H:$H,$A127,'RMI - percents'!$J:$J,$C127)*G$8</f>
        <v>181028750.87807447</v>
      </c>
      <c r="H127" s="114">
        <f>SUMIFS('RMI - percents'!O:O,'RMI - percents'!$H:$H,$A127,'RMI - percents'!$J:$J,$C127)*H$8</f>
        <v>166941461.87322184</v>
      </c>
      <c r="I127" s="114">
        <f>SUMIFS('RMI - percents'!P:P,'RMI - percents'!$H:$H,$A127,'RMI - percents'!$J:$J,$C127)*I$8</f>
        <v>154701664.44756415</v>
      </c>
      <c r="J127" s="114">
        <f>SUMIFS('RMI - percents'!Q:Q,'RMI - percents'!$H:$H,$A127,'RMI - percents'!$J:$J,$C127)*J$8</f>
        <v>144798030.05720752</v>
      </c>
      <c r="K127" s="114">
        <f>SUMIFS('RMI - percents'!R:R,'RMI - percents'!$H:$H,$A127,'RMI - percents'!$J:$J,$C127)*K$8</f>
        <v>137561162.18327832</v>
      </c>
      <c r="L127" s="114">
        <f>SUMIFS('RMI - percents'!S:S,'RMI - percents'!$H:$H,$A127,'RMI - percents'!$J:$J,$C127)*L$8</f>
        <v>132975324.06172252</v>
      </c>
      <c r="M127" s="114">
        <f>SUMIFS('RMI - percents'!T:T,'RMI - percents'!$H:$H,$A127,'RMI - percents'!$J:$J,$C127)*M$8</f>
        <v>131354803.63134678</v>
      </c>
      <c r="N127" s="114">
        <f>SUMIFS('RMI - percents'!U:U,'RMI - percents'!$H:$H,$A127,'RMI - percents'!$J:$J,$C127)*N$8</f>
        <v>132960672.74990672</v>
      </c>
      <c r="O127" s="114">
        <f>SUMIFS('RMI - percents'!V:V,'RMI - percents'!$H:$H,$A127,'RMI - percents'!$J:$J,$C127)*O$8</f>
        <v>137589887.29336101</v>
      </c>
      <c r="P127" s="114">
        <f>SUMIFS('RMI - percents'!W:W,'RMI - percents'!$H:$H,$A127,'RMI - percents'!$J:$J,$C127)*P$8</f>
        <v>145627767.40928352</v>
      </c>
      <c r="Q127" s="114">
        <f>SUMIFS('RMI - percents'!X:X,'RMI - percents'!$H:$H,$A127,'RMI - percents'!$J:$J,$C127)*Q$8</f>
        <v>157151990.91014603</v>
      </c>
      <c r="R127" s="114">
        <f>SUMIFS('RMI - percents'!Y:Y,'RMI - percents'!$H:$H,$A127,'RMI - percents'!$J:$J,$C127)*R$8</f>
        <v>172806986.66526142</v>
      </c>
      <c r="S127" s="114">
        <f>SUMIFS('RMI - percents'!Z:Z,'RMI - percents'!$H:$H,$A127,'RMI - percents'!$J:$J,$C127)*S$8</f>
        <v>192949361.6278626</v>
      </c>
      <c r="T127" s="114">
        <f>SUMIFS('RMI - percents'!AA:AA,'RMI - percents'!$H:$H,$A127,'RMI - percents'!$J:$J,$C127)*T$8</f>
        <v>218980643.64284635</v>
      </c>
      <c r="U127" s="114">
        <f>SUMIFS('RMI - percents'!AB:AB,'RMI - percents'!$H:$H,$A127,'RMI - percents'!$J:$J,$C127)*U$8</f>
        <v>252363356.21684393</v>
      </c>
      <c r="V127" s="114">
        <f>SUMIFS('RMI - percents'!AC:AC,'RMI - percents'!$H:$H,$A127,'RMI - percents'!$J:$J,$C127)*V$8</f>
        <v>294374677.58686161</v>
      </c>
      <c r="W127" s="114">
        <f>SUMIFS('RMI - percents'!AD:AD,'RMI - percents'!$H:$H,$A127,'RMI - percents'!$J:$J,$C127)*W$8</f>
        <v>348230441.37174004</v>
      </c>
      <c r="X127" s="114">
        <f>SUMIFS('RMI - percents'!AE:AE,'RMI - percents'!$H:$H,$A127,'RMI - percents'!$J:$J,$C127)*X$8</f>
        <v>417483079.52120519</v>
      </c>
      <c r="Y127" s="114">
        <f>SUMIFS('RMI - percents'!AF:AF,'RMI - percents'!$H:$H,$A127,'RMI - percents'!$J:$J,$C127)*Y$8</f>
        <v>506992194.54649663</v>
      </c>
      <c r="Z127" s="114">
        <f>SUMIFS('RMI - percents'!AG:AG,'RMI - percents'!$H:$H,$A127,'RMI - percents'!$J:$J,$C127)*Z$8</f>
        <v>628649656.1961956</v>
      </c>
      <c r="AA127" s="114">
        <f>SUMIFS('RMI - percents'!AH:AH,'RMI - percents'!$H:$H,$A127,'RMI - percents'!$J:$J,$C127)*AA$8</f>
        <v>788318951.04616416</v>
      </c>
      <c r="AB127" s="114">
        <f>SUMIFS('RMI - percents'!AI:AI,'RMI - percents'!$H:$H,$A127,'RMI - percents'!$J:$J,$C127)*AB$8</f>
        <v>997948711.33334589</v>
      </c>
      <c r="AC127" s="114">
        <f>SUMIFS('RMI - percents'!AJ:AJ,'RMI - percents'!$H:$H,$A127,'RMI - percents'!$J:$J,$C127)*AC$8</f>
        <v>1273724837.126569</v>
      </c>
      <c r="AD127" s="114">
        <f>SUMIFS('RMI - percents'!AK:AK,'RMI - percents'!$H:$H,$A127,'RMI - percents'!$J:$J,$C127)*AD$8</f>
        <v>1631541592.3179228</v>
      </c>
      <c r="AE127" s="114">
        <f>SUMIFS('RMI - percents'!AL:AL,'RMI - percents'!$H:$H,$A127,'RMI - percents'!$J:$J,$C127)*AE$8</f>
        <v>2085751367.0722356</v>
      </c>
      <c r="AF127" s="114">
        <f>SUMIFS('RMI - percents'!AM:AM,'RMI - percents'!$H:$H,$A127,'RMI - percents'!$J:$J,$C127)*AF$8</f>
        <v>2643580758.9122982</v>
      </c>
      <c r="AG127" s="114">
        <f>SUMIFS('RMI - percents'!AN:AN,'RMI - percents'!$H:$H,$A127,'RMI - percents'!$J:$J,$C127)*AG$8</f>
        <v>3298412882.5086031</v>
      </c>
      <c r="AH127" s="114">
        <f>SUMIFS('RMI - percents'!AO:AO,'RMI - percents'!$H:$H,$A127,'RMI - percents'!$J:$J,$C127)*AH$8</f>
        <v>4025716565.1180167</v>
      </c>
      <c r="AI127" s="114">
        <f>SUMIFS('RMI - percents'!AP:AP,'RMI - percents'!$H:$H,$A127,'RMI - percents'!$J:$J,$C127)*AI$8</f>
        <v>4783872944.2562742</v>
      </c>
    </row>
    <row r="128" spans="1:35" x14ac:dyDescent="0.35">
      <c r="A128" s="52" t="str">
        <f t="shared" si="45"/>
        <v>BCEU-rural-residential-appl</v>
      </c>
      <c r="B128" s="63" t="s">
        <v>536</v>
      </c>
      <c r="C128" s="18" t="s">
        <v>7</v>
      </c>
      <c r="D128" s="115">
        <v>0</v>
      </c>
      <c r="E128" s="115">
        <v>0</v>
      </c>
      <c r="F128" s="115">
        <v>0</v>
      </c>
      <c r="G128" s="115">
        <v>0</v>
      </c>
      <c r="H128" s="115">
        <v>0</v>
      </c>
      <c r="I128" s="115">
        <v>0</v>
      </c>
      <c r="J128" s="115">
        <v>0</v>
      </c>
      <c r="K128" s="115">
        <v>0</v>
      </c>
      <c r="L128" s="115">
        <v>0</v>
      </c>
      <c r="M128" s="115">
        <v>0</v>
      </c>
      <c r="N128" s="115">
        <v>0</v>
      </c>
      <c r="O128" s="115">
        <v>0</v>
      </c>
      <c r="P128" s="115">
        <v>0</v>
      </c>
      <c r="Q128" s="115">
        <v>0</v>
      </c>
      <c r="R128" s="115">
        <v>0</v>
      </c>
      <c r="S128" s="115">
        <v>0</v>
      </c>
      <c r="T128" s="115">
        <v>0</v>
      </c>
      <c r="U128" s="115">
        <v>0</v>
      </c>
      <c r="V128" s="115">
        <v>0</v>
      </c>
      <c r="W128" s="115">
        <v>0</v>
      </c>
      <c r="X128" s="115">
        <v>0</v>
      </c>
      <c r="Y128" s="115">
        <v>0</v>
      </c>
      <c r="Z128" s="115">
        <v>0</v>
      </c>
      <c r="AA128" s="115">
        <v>0</v>
      </c>
      <c r="AB128" s="115">
        <v>0</v>
      </c>
      <c r="AC128" s="115">
        <v>0</v>
      </c>
      <c r="AD128" s="115">
        <v>0</v>
      </c>
      <c r="AE128" s="115">
        <v>0</v>
      </c>
      <c r="AF128" s="115">
        <v>0</v>
      </c>
      <c r="AG128" s="115">
        <v>0</v>
      </c>
      <c r="AH128" s="115">
        <v>0</v>
      </c>
      <c r="AI128" s="115">
        <v>0</v>
      </c>
    </row>
    <row r="129" spans="1:35" x14ac:dyDescent="0.35">
      <c r="A129" s="52" t="str">
        <f t="shared" si="45"/>
        <v>BCEU-rural-residential-appl</v>
      </c>
      <c r="B129" s="63" t="s">
        <v>536</v>
      </c>
      <c r="C129" s="18" t="s">
        <v>8</v>
      </c>
      <c r="D129" s="114">
        <f>SUMIFS('RMI - percents'!K:K,'RMI - percents'!$H:$H,$A129,'RMI - percents'!$J:$J,$C129)*D$10</f>
        <v>0</v>
      </c>
      <c r="E129" s="114">
        <f>SUMIFS('RMI - percents'!L:L,'RMI - percents'!$H:$H,$A129,'RMI - percents'!$J:$J,$C129)*E$10</f>
        <v>0</v>
      </c>
      <c r="F129" s="114">
        <f>SUMIFS('RMI - percents'!M:M,'RMI - percents'!$H:$H,$A129,'RMI - percents'!$J:$J,$C129)*F$10</f>
        <v>0</v>
      </c>
      <c r="G129" s="114">
        <f>SUMIFS('RMI - percents'!N:N,'RMI - percents'!$H:$H,$A129,'RMI - percents'!$J:$J,$C129)*G$10</f>
        <v>0</v>
      </c>
      <c r="H129" s="114">
        <f>SUMIFS('RMI - percents'!O:O,'RMI - percents'!$H:$H,$A129,'RMI - percents'!$J:$J,$C129)*H$10</f>
        <v>0</v>
      </c>
      <c r="I129" s="114">
        <f>SUMIFS('RMI - percents'!P:P,'RMI - percents'!$H:$H,$A129,'RMI - percents'!$J:$J,$C129)*I$10</f>
        <v>0</v>
      </c>
      <c r="J129" s="114">
        <f>SUMIFS('RMI - percents'!Q:Q,'RMI - percents'!$H:$H,$A129,'RMI - percents'!$J:$J,$C129)*J$10</f>
        <v>0</v>
      </c>
      <c r="K129" s="114">
        <f>SUMIFS('RMI - percents'!R:R,'RMI - percents'!$H:$H,$A129,'RMI - percents'!$J:$J,$C129)*K$10</f>
        <v>0</v>
      </c>
      <c r="L129" s="114">
        <f>SUMIFS('RMI - percents'!S:S,'RMI - percents'!$H:$H,$A129,'RMI - percents'!$J:$J,$C129)*L$10</f>
        <v>0</v>
      </c>
      <c r="M129" s="114">
        <f>SUMIFS('RMI - percents'!T:T,'RMI - percents'!$H:$H,$A129,'RMI - percents'!$J:$J,$C129)*M$10</f>
        <v>0</v>
      </c>
      <c r="N129" s="114">
        <f>SUMIFS('RMI - percents'!U:U,'RMI - percents'!$H:$H,$A129,'RMI - percents'!$J:$J,$C129)*N$10</f>
        <v>0</v>
      </c>
      <c r="O129" s="114">
        <f>SUMIFS('RMI - percents'!V:V,'RMI - percents'!$H:$H,$A129,'RMI - percents'!$J:$J,$C129)*O$10</f>
        <v>0</v>
      </c>
      <c r="P129" s="114">
        <f>SUMIFS('RMI - percents'!W:W,'RMI - percents'!$H:$H,$A129,'RMI - percents'!$J:$J,$C129)*P$10</f>
        <v>0</v>
      </c>
      <c r="Q129" s="114">
        <f>SUMIFS('RMI - percents'!X:X,'RMI - percents'!$H:$H,$A129,'RMI - percents'!$J:$J,$C129)*Q$10</f>
        <v>0</v>
      </c>
      <c r="R129" s="114">
        <f>SUMIFS('RMI - percents'!Y:Y,'RMI - percents'!$H:$H,$A129,'RMI - percents'!$J:$J,$C129)*R$10</f>
        <v>0</v>
      </c>
      <c r="S129" s="114">
        <f>SUMIFS('RMI - percents'!Z:Z,'RMI - percents'!$H:$H,$A129,'RMI - percents'!$J:$J,$C129)*S$10</f>
        <v>0</v>
      </c>
      <c r="T129" s="114">
        <f>SUMIFS('RMI - percents'!AA:AA,'RMI - percents'!$H:$H,$A129,'RMI - percents'!$J:$J,$C129)*T$10</f>
        <v>0</v>
      </c>
      <c r="U129" s="114">
        <f>SUMIFS('RMI - percents'!AB:AB,'RMI - percents'!$H:$H,$A129,'RMI - percents'!$J:$J,$C129)*U$10</f>
        <v>0</v>
      </c>
      <c r="V129" s="114">
        <f>SUMIFS('RMI - percents'!AC:AC,'RMI - percents'!$H:$H,$A129,'RMI - percents'!$J:$J,$C129)*V$10</f>
        <v>0</v>
      </c>
      <c r="W129" s="114">
        <f>SUMIFS('RMI - percents'!AD:AD,'RMI - percents'!$H:$H,$A129,'RMI - percents'!$J:$J,$C129)*W$10</f>
        <v>0</v>
      </c>
      <c r="X129" s="114">
        <f>SUMIFS('RMI - percents'!AE:AE,'RMI - percents'!$H:$H,$A129,'RMI - percents'!$J:$J,$C129)*X$10</f>
        <v>0</v>
      </c>
      <c r="Y129" s="114">
        <f>SUMIFS('RMI - percents'!AF:AF,'RMI - percents'!$H:$H,$A129,'RMI - percents'!$J:$J,$C129)*Y$10</f>
        <v>0</v>
      </c>
      <c r="Z129" s="114">
        <f>SUMIFS('RMI - percents'!AG:AG,'RMI - percents'!$H:$H,$A129,'RMI - percents'!$J:$J,$C129)*Z$10</f>
        <v>0</v>
      </c>
      <c r="AA129" s="114">
        <f>SUMIFS('RMI - percents'!AH:AH,'RMI - percents'!$H:$H,$A129,'RMI - percents'!$J:$J,$C129)*AA$10</f>
        <v>0</v>
      </c>
      <c r="AB129" s="114">
        <f>SUMIFS('RMI - percents'!AI:AI,'RMI - percents'!$H:$H,$A129,'RMI - percents'!$J:$J,$C129)*AB$10</f>
        <v>0</v>
      </c>
      <c r="AC129" s="114">
        <f>SUMIFS('RMI - percents'!AJ:AJ,'RMI - percents'!$H:$H,$A129,'RMI - percents'!$J:$J,$C129)*AC$10</f>
        <v>0</v>
      </c>
      <c r="AD129" s="114">
        <f>SUMIFS('RMI - percents'!AK:AK,'RMI - percents'!$H:$H,$A129,'RMI - percents'!$J:$J,$C129)*AD$10</f>
        <v>0</v>
      </c>
      <c r="AE129" s="114">
        <f>SUMIFS('RMI - percents'!AL:AL,'RMI - percents'!$H:$H,$A129,'RMI - percents'!$J:$J,$C129)*AE$10</f>
        <v>0</v>
      </c>
      <c r="AF129" s="114">
        <f>SUMIFS('RMI - percents'!AM:AM,'RMI - percents'!$H:$H,$A129,'RMI - percents'!$J:$J,$C129)*AF$10</f>
        <v>0</v>
      </c>
      <c r="AG129" s="114">
        <f>SUMIFS('RMI - percents'!AN:AN,'RMI - percents'!$H:$H,$A129,'RMI - percents'!$J:$J,$C129)*AG$10</f>
        <v>0</v>
      </c>
      <c r="AH129" s="114">
        <f>SUMIFS('RMI - percents'!AO:AO,'RMI - percents'!$H:$H,$A129,'RMI - percents'!$J:$J,$C129)*AH$10</f>
        <v>0</v>
      </c>
      <c r="AI129" s="114">
        <f>SUMIFS('RMI - percents'!AP:AP,'RMI - percents'!$H:$H,$A129,'RMI - percents'!$J:$J,$C129)*AI$10</f>
        <v>0</v>
      </c>
    </row>
    <row r="130" spans="1:35" x14ac:dyDescent="0.35">
      <c r="A130" s="52" t="str">
        <f t="shared" si="45"/>
        <v>BCEU-rural-residential-appl</v>
      </c>
      <c r="B130" s="63" t="s">
        <v>536</v>
      </c>
      <c r="C130" s="18" t="s">
        <v>93</v>
      </c>
      <c r="D130" s="115">
        <v>0</v>
      </c>
      <c r="E130" s="115">
        <v>0</v>
      </c>
      <c r="F130" s="115">
        <v>0</v>
      </c>
      <c r="G130" s="115">
        <v>0</v>
      </c>
      <c r="H130" s="115">
        <v>0</v>
      </c>
      <c r="I130" s="115">
        <v>0</v>
      </c>
      <c r="J130" s="115">
        <v>0</v>
      </c>
      <c r="K130" s="115">
        <v>0</v>
      </c>
      <c r="L130" s="115">
        <v>0</v>
      </c>
      <c r="M130" s="115">
        <v>0</v>
      </c>
      <c r="N130" s="115">
        <v>0</v>
      </c>
      <c r="O130" s="115">
        <v>0</v>
      </c>
      <c r="P130" s="115">
        <v>0</v>
      </c>
      <c r="Q130" s="115">
        <v>0</v>
      </c>
      <c r="R130" s="115">
        <v>0</v>
      </c>
      <c r="S130" s="115">
        <v>0</v>
      </c>
      <c r="T130" s="115">
        <v>0</v>
      </c>
      <c r="U130" s="115">
        <v>0</v>
      </c>
      <c r="V130" s="115">
        <v>0</v>
      </c>
      <c r="W130" s="115">
        <v>0</v>
      </c>
      <c r="X130" s="115">
        <v>0</v>
      </c>
      <c r="Y130" s="115">
        <v>0</v>
      </c>
      <c r="Z130" s="115">
        <v>0</v>
      </c>
      <c r="AA130" s="115">
        <v>0</v>
      </c>
      <c r="AB130" s="115">
        <v>0</v>
      </c>
      <c r="AC130" s="115">
        <v>0</v>
      </c>
      <c r="AD130" s="115">
        <v>0</v>
      </c>
      <c r="AE130" s="115">
        <v>0</v>
      </c>
      <c r="AF130" s="115">
        <v>0</v>
      </c>
      <c r="AG130" s="115">
        <v>0</v>
      </c>
      <c r="AH130" s="115">
        <v>0</v>
      </c>
      <c r="AI130" s="115">
        <v>0</v>
      </c>
    </row>
    <row r="131" spans="1:35" x14ac:dyDescent="0.35">
      <c r="A131" s="52" t="str">
        <f t="shared" si="45"/>
        <v>BCEU-rural-residential-appl</v>
      </c>
      <c r="B131" s="63" t="s">
        <v>536</v>
      </c>
      <c r="C131" s="18" t="s">
        <v>94</v>
      </c>
      <c r="D131" s="115">
        <v>0</v>
      </c>
      <c r="E131" s="115">
        <v>0</v>
      </c>
      <c r="F131" s="115">
        <v>0</v>
      </c>
      <c r="G131" s="115">
        <v>0</v>
      </c>
      <c r="H131" s="115">
        <v>0</v>
      </c>
      <c r="I131" s="115">
        <v>0</v>
      </c>
      <c r="J131" s="115">
        <v>0</v>
      </c>
      <c r="K131" s="115">
        <v>0</v>
      </c>
      <c r="L131" s="115">
        <v>0</v>
      </c>
      <c r="M131" s="115">
        <v>0</v>
      </c>
      <c r="N131" s="115">
        <v>0</v>
      </c>
      <c r="O131" s="115">
        <v>0</v>
      </c>
      <c r="P131" s="115">
        <v>0</v>
      </c>
      <c r="Q131" s="115">
        <v>0</v>
      </c>
      <c r="R131" s="115">
        <v>0</v>
      </c>
      <c r="S131" s="115">
        <v>0</v>
      </c>
      <c r="T131" s="115">
        <v>0</v>
      </c>
      <c r="U131" s="115">
        <v>0</v>
      </c>
      <c r="V131" s="115">
        <v>0</v>
      </c>
      <c r="W131" s="115">
        <v>0</v>
      </c>
      <c r="X131" s="115">
        <v>0</v>
      </c>
      <c r="Y131" s="115">
        <v>0</v>
      </c>
      <c r="Z131" s="115">
        <v>0</v>
      </c>
      <c r="AA131" s="115">
        <v>0</v>
      </c>
      <c r="AB131" s="115">
        <v>0</v>
      </c>
      <c r="AC131" s="115">
        <v>0</v>
      </c>
      <c r="AD131" s="115">
        <v>0</v>
      </c>
      <c r="AE131" s="115">
        <v>0</v>
      </c>
      <c r="AF131" s="115">
        <v>0</v>
      </c>
      <c r="AG131" s="115">
        <v>0</v>
      </c>
      <c r="AH131" s="115">
        <v>0</v>
      </c>
      <c r="AI131" s="115">
        <v>0</v>
      </c>
    </row>
    <row r="132" spans="1:35" x14ac:dyDescent="0.35">
      <c r="A132" s="52" t="str">
        <f t="shared" si="45"/>
        <v>BCEU-rural-residential-appl</v>
      </c>
      <c r="B132" s="63" t="s">
        <v>536</v>
      </c>
      <c r="C132" s="18" t="s">
        <v>95</v>
      </c>
      <c r="D132" s="114">
        <f>SUMIFS('RMI - percents'!K:K,'RMI - percents'!$H:$H,$A132,'RMI - percents'!$J:$J,$C132)*D$14</f>
        <v>432971057986.05157</v>
      </c>
      <c r="E132" s="114">
        <f>SUMIFS('RMI - percents'!L:L,'RMI - percents'!$H:$H,$A132,'RMI - percents'!$J:$J,$C132)*E$14</f>
        <v>233741855991.96295</v>
      </c>
      <c r="F132" s="114">
        <f>SUMIFS('RMI - percents'!M:M,'RMI - percents'!$H:$H,$A132,'RMI - percents'!$J:$J,$C132)*F$14</f>
        <v>216071460426.70059</v>
      </c>
      <c r="G132" s="114">
        <f>SUMIFS('RMI - percents'!N:N,'RMI - percents'!$H:$H,$A132,'RMI - percents'!$J:$J,$C132)*G$14</f>
        <v>196761722064.72504</v>
      </c>
      <c r="H132" s="114">
        <f>SUMIFS('RMI - percents'!O:O,'RMI - percents'!$H:$H,$A132,'RMI - percents'!$J:$J,$C132)*H$14</f>
        <v>191352982380.81628</v>
      </c>
      <c r="I132" s="114">
        <f>SUMIFS('RMI - percents'!P:P,'RMI - percents'!$H:$H,$A132,'RMI - percents'!$J:$J,$C132)*I$14</f>
        <v>185174589817.32266</v>
      </c>
      <c r="J132" s="114">
        <f>SUMIFS('RMI - percents'!Q:Q,'RMI - percents'!$H:$H,$A132,'RMI - percents'!$J:$J,$C132)*J$14</f>
        <v>180040327566.59784</v>
      </c>
      <c r="K132" s="114">
        <f>SUMIFS('RMI - percents'!R:R,'RMI - percents'!$H:$H,$A132,'RMI - percents'!$J:$J,$C132)*K$14</f>
        <v>173717801895.46722</v>
      </c>
      <c r="L132" s="114">
        <f>SUMIFS('RMI - percents'!S:S,'RMI - percents'!$H:$H,$A132,'RMI - percents'!$J:$J,$C132)*L$14</f>
        <v>170762029869.33841</v>
      </c>
      <c r="M132" s="114">
        <f>SUMIFS('RMI - percents'!T:T,'RMI - percents'!$H:$H,$A132,'RMI - percents'!$J:$J,$C132)*M$14</f>
        <v>164795585970.43539</v>
      </c>
      <c r="N132" s="114">
        <f>SUMIFS('RMI - percents'!U:U,'RMI - percents'!$H:$H,$A132,'RMI - percents'!$J:$J,$C132)*N$14</f>
        <v>159401922294.77191</v>
      </c>
      <c r="O132" s="114">
        <f>SUMIFS('RMI - percents'!V:V,'RMI - percents'!$H:$H,$A132,'RMI - percents'!$J:$J,$C132)*O$14</f>
        <v>154294650384.82477</v>
      </c>
      <c r="P132" s="114">
        <f>SUMIFS('RMI - percents'!W:W,'RMI - percents'!$H:$H,$A132,'RMI - percents'!$J:$J,$C132)*P$14</f>
        <v>148249417105.77197</v>
      </c>
      <c r="Q132" s="114">
        <f>SUMIFS('RMI - percents'!X:X,'RMI - percents'!$H:$H,$A132,'RMI - percents'!$J:$J,$C132)*Q$14</f>
        <v>142644000354.091</v>
      </c>
      <c r="R132" s="114">
        <f>SUMIFS('RMI - percents'!Y:Y,'RMI - percents'!$H:$H,$A132,'RMI - percents'!$J:$J,$C132)*R$14</f>
        <v>138851377524.85895</v>
      </c>
      <c r="S132" s="114">
        <f>SUMIFS('RMI - percents'!Z:Z,'RMI - percents'!$H:$H,$A132,'RMI - percents'!$J:$J,$C132)*S$14</f>
        <v>135220869296.75325</v>
      </c>
      <c r="T132" s="114">
        <f>SUMIFS('RMI - percents'!AA:AA,'RMI - percents'!$H:$H,$A132,'RMI - percents'!$J:$J,$C132)*T$14</f>
        <v>131931484291.13672</v>
      </c>
      <c r="U132" s="114">
        <f>SUMIFS('RMI - percents'!AB:AB,'RMI - percents'!$H:$H,$A132,'RMI - percents'!$J:$J,$C132)*U$14</f>
        <v>128967206641.52223</v>
      </c>
      <c r="V132" s="114">
        <f>SUMIFS('RMI - percents'!AC:AC,'RMI - percents'!$H:$H,$A132,'RMI - percents'!$J:$J,$C132)*V$14</f>
        <v>126102070229.79164</v>
      </c>
      <c r="W132" s="114">
        <f>SUMIFS('RMI - percents'!AD:AD,'RMI - percents'!$H:$H,$A132,'RMI - percents'!$J:$J,$C132)*W$14</f>
        <v>123470176884.59612</v>
      </c>
      <c r="X132" s="114">
        <f>SUMIFS('RMI - percents'!AE:AE,'RMI - percents'!$H:$H,$A132,'RMI - percents'!$J:$J,$C132)*X$14</f>
        <v>119839032503.54591</v>
      </c>
      <c r="Y132" s="114">
        <f>SUMIFS('RMI - percents'!AF:AF,'RMI - percents'!$H:$H,$A132,'RMI - percents'!$J:$J,$C132)*Y$14</f>
        <v>117484883927.69862</v>
      </c>
      <c r="Z132" s="114">
        <f>SUMIFS('RMI - percents'!AG:AG,'RMI - percents'!$H:$H,$A132,'RMI - percents'!$J:$J,$C132)*Z$14</f>
        <v>115929065814.98091</v>
      </c>
      <c r="AA132" s="114">
        <f>SUMIFS('RMI - percents'!AH:AH,'RMI - percents'!$H:$H,$A132,'RMI - percents'!$J:$J,$C132)*AA$14</f>
        <v>114382211045.42513</v>
      </c>
      <c r="AB132" s="114">
        <f>SUMIFS('RMI - percents'!AI:AI,'RMI - percents'!$H:$H,$A132,'RMI - percents'!$J:$J,$C132)*AB$14</f>
        <v>112771438540.44963</v>
      </c>
      <c r="AC132" s="114">
        <f>SUMIFS('RMI - percents'!AJ:AJ,'RMI - percents'!$H:$H,$A132,'RMI - percents'!$J:$J,$C132)*AC$14</f>
        <v>111206305649.76855</v>
      </c>
      <c r="AD132" s="114">
        <f>SUMIFS('RMI - percents'!AK:AK,'RMI - percents'!$H:$H,$A132,'RMI - percents'!$J:$J,$C132)*AD$14</f>
        <v>110700355658.67903</v>
      </c>
      <c r="AE132" s="114">
        <f>SUMIFS('RMI - percents'!AL:AL,'RMI - percents'!$H:$H,$A132,'RMI - percents'!$J:$J,$C132)*AE$14</f>
        <v>108064053234.86305</v>
      </c>
      <c r="AF132" s="114">
        <f>SUMIFS('RMI - percents'!AM:AM,'RMI - percents'!$H:$H,$A132,'RMI - percents'!$J:$J,$C132)*AF$14</f>
        <v>106753043445.66493</v>
      </c>
      <c r="AG132" s="114">
        <f>SUMIFS('RMI - percents'!AN:AN,'RMI - percents'!$H:$H,$A132,'RMI - percents'!$J:$J,$C132)*AG$14</f>
        <v>105269404445.37315</v>
      </c>
      <c r="AH132" s="114">
        <f>SUMIFS('RMI - percents'!AO:AO,'RMI - percents'!$H:$H,$A132,'RMI - percents'!$J:$J,$C132)*AH$14</f>
        <v>103799431260.74263</v>
      </c>
      <c r="AI132" s="114">
        <f>SUMIFS('RMI - percents'!AP:AP,'RMI - percents'!$H:$H,$A132,'RMI - percents'!$J:$J,$C132)*AI$14</f>
        <v>102334250180.16618</v>
      </c>
    </row>
    <row r="133" spans="1:35" x14ac:dyDescent="0.35">
      <c r="A133" s="52" t="str">
        <f t="shared" si="45"/>
        <v>BCEU-rural-residential-appl</v>
      </c>
      <c r="B133" s="63" t="s">
        <v>536</v>
      </c>
      <c r="C133" s="18" t="s">
        <v>96</v>
      </c>
      <c r="D133" s="115">
        <v>0</v>
      </c>
      <c r="E133" s="115">
        <v>0</v>
      </c>
      <c r="F133" s="115">
        <v>0</v>
      </c>
      <c r="G133" s="115">
        <v>0</v>
      </c>
      <c r="H133" s="115">
        <v>0</v>
      </c>
      <c r="I133" s="115">
        <v>0</v>
      </c>
      <c r="J133" s="115">
        <v>0</v>
      </c>
      <c r="K133" s="115">
        <v>0</v>
      </c>
      <c r="L133" s="115">
        <v>0</v>
      </c>
      <c r="M133" s="115">
        <v>0</v>
      </c>
      <c r="N133" s="115">
        <v>0</v>
      </c>
      <c r="O133" s="115">
        <v>0</v>
      </c>
      <c r="P133" s="115">
        <v>0</v>
      </c>
      <c r="Q133" s="115">
        <v>0</v>
      </c>
      <c r="R133" s="115">
        <v>0</v>
      </c>
      <c r="S133" s="115">
        <v>0</v>
      </c>
      <c r="T133" s="115">
        <v>0</v>
      </c>
      <c r="U133" s="115">
        <v>0</v>
      </c>
      <c r="V133" s="115">
        <v>0</v>
      </c>
      <c r="W133" s="115">
        <v>0</v>
      </c>
      <c r="X133" s="115">
        <v>0</v>
      </c>
      <c r="Y133" s="115">
        <v>0</v>
      </c>
      <c r="Z133" s="115">
        <v>0</v>
      </c>
      <c r="AA133" s="115">
        <v>0</v>
      </c>
      <c r="AB133" s="115">
        <v>0</v>
      </c>
      <c r="AC133" s="115">
        <v>0</v>
      </c>
      <c r="AD133" s="115">
        <v>0</v>
      </c>
      <c r="AE133" s="115">
        <v>0</v>
      </c>
      <c r="AF133" s="115">
        <v>0</v>
      </c>
      <c r="AG133" s="115">
        <v>0</v>
      </c>
      <c r="AH133" s="115">
        <v>0</v>
      </c>
      <c r="AI133" s="115">
        <v>0</v>
      </c>
    </row>
    <row r="134" spans="1:35" x14ac:dyDescent="0.35">
      <c r="A134" s="51"/>
      <c r="B134" s="63" t="s">
        <v>536</v>
      </c>
      <c r="C134" s="51"/>
      <c r="D134" s="51"/>
      <c r="E134" s="51"/>
      <c r="F134" s="51"/>
      <c r="G134" s="51"/>
      <c r="H134"/>
      <c r="I134"/>
      <c r="J134"/>
      <c r="K134"/>
      <c r="L134"/>
      <c r="M134"/>
      <c r="N134"/>
      <c r="O134"/>
      <c r="P134"/>
      <c r="Q134"/>
      <c r="R134"/>
      <c r="S134"/>
      <c r="T134"/>
      <c r="U134"/>
      <c r="V134"/>
      <c r="W134"/>
      <c r="X134"/>
      <c r="Y134"/>
      <c r="Z134"/>
      <c r="AA134"/>
      <c r="AB134"/>
      <c r="AC134"/>
      <c r="AD134"/>
      <c r="AE134"/>
      <c r="AF134"/>
      <c r="AG134"/>
      <c r="AH134" s="51"/>
      <c r="AI134" s="51"/>
    </row>
    <row r="135" spans="1:35" x14ac:dyDescent="0.35">
      <c r="A135" s="18" t="s">
        <v>507</v>
      </c>
      <c r="B135" s="63" t="s">
        <v>536</v>
      </c>
      <c r="C135" s="51"/>
      <c r="D135" s="51"/>
      <c r="E135" s="51"/>
      <c r="F135" s="51"/>
      <c r="G135" s="51"/>
      <c r="H135"/>
      <c r="I135"/>
      <c r="J135"/>
      <c r="K135"/>
      <c r="L135"/>
      <c r="M135"/>
      <c r="N135"/>
      <c r="O135"/>
      <c r="P135"/>
      <c r="Q135"/>
      <c r="R135"/>
      <c r="S135"/>
      <c r="T135"/>
      <c r="U135"/>
      <c r="V135"/>
      <c r="W135"/>
      <c r="X135"/>
      <c r="Y135"/>
      <c r="Z135"/>
      <c r="AA135"/>
      <c r="AB135"/>
      <c r="AC135"/>
      <c r="AD135"/>
      <c r="AE135"/>
      <c r="AF135"/>
      <c r="AG135"/>
      <c r="AH135" s="51"/>
      <c r="AI135" s="51"/>
    </row>
    <row r="136" spans="1:35" x14ac:dyDescent="0.35">
      <c r="A136" s="52" t="str">
        <f>A135</f>
        <v>BCEU-rural-residential-other</v>
      </c>
      <c r="B136" s="63" t="s">
        <v>536</v>
      </c>
      <c r="C136" s="18" t="s">
        <v>1</v>
      </c>
      <c r="D136" s="18">
        <v>2019</v>
      </c>
      <c r="E136" s="18">
        <v>2020</v>
      </c>
      <c r="F136" s="18">
        <v>2021</v>
      </c>
      <c r="G136" s="18">
        <v>2022</v>
      </c>
      <c r="H136" s="18">
        <v>2023</v>
      </c>
      <c r="I136" s="18">
        <v>2024</v>
      </c>
      <c r="J136" s="18">
        <v>2025</v>
      </c>
      <c r="K136" s="18">
        <v>2026</v>
      </c>
      <c r="L136" s="18">
        <v>2027</v>
      </c>
      <c r="M136" s="18">
        <v>2028</v>
      </c>
      <c r="N136" s="18">
        <v>2029</v>
      </c>
      <c r="O136" s="18">
        <v>2030</v>
      </c>
      <c r="P136" s="18">
        <v>2031</v>
      </c>
      <c r="Q136" s="18">
        <v>2032</v>
      </c>
      <c r="R136" s="18">
        <v>2033</v>
      </c>
      <c r="S136" s="18">
        <v>2034</v>
      </c>
      <c r="T136" s="18">
        <v>2035</v>
      </c>
      <c r="U136" s="18">
        <v>2036</v>
      </c>
      <c r="V136" s="18">
        <v>2037</v>
      </c>
      <c r="W136" s="18">
        <v>2038</v>
      </c>
      <c r="X136" s="18">
        <v>2039</v>
      </c>
      <c r="Y136" s="18">
        <v>2040</v>
      </c>
      <c r="Z136" s="18">
        <v>2041</v>
      </c>
      <c r="AA136" s="18">
        <v>2042</v>
      </c>
      <c r="AB136" s="18">
        <v>2043</v>
      </c>
      <c r="AC136" s="18">
        <v>2044</v>
      </c>
      <c r="AD136" s="18">
        <v>2045</v>
      </c>
      <c r="AE136" s="18">
        <v>2046</v>
      </c>
      <c r="AF136" s="18">
        <v>2047</v>
      </c>
      <c r="AG136" s="18">
        <v>2048</v>
      </c>
      <c r="AH136" s="18">
        <v>2049</v>
      </c>
      <c r="AI136" s="18">
        <v>2050</v>
      </c>
    </row>
    <row r="137" spans="1:35" x14ac:dyDescent="0.35">
      <c r="A137" s="52" t="str">
        <f t="shared" ref="A137:A146" si="46">A136</f>
        <v>BCEU-rural-residential-other</v>
      </c>
      <c r="B137" s="63" t="s">
        <v>536</v>
      </c>
      <c r="C137" s="18" t="s">
        <v>2</v>
      </c>
      <c r="D137" s="114">
        <f>SUMIFS('RMI - percents'!K:K,'RMI - percents'!$H:$H,$A137,'RMI - percents'!$J:$J,$C137)*D$4</f>
        <v>6092906388824.7695</v>
      </c>
      <c r="E137" s="114">
        <f>SUMIFS('RMI - percents'!L:L,'RMI - percents'!$H:$H,$A137,'RMI - percents'!$J:$J,$C137)*E$4</f>
        <v>6660140007351.5723</v>
      </c>
      <c r="F137" s="114">
        <f>SUMIFS('RMI - percents'!M:M,'RMI - percents'!$H:$H,$A137,'RMI - percents'!$J:$J,$C137)*F$4</f>
        <v>6283703991575.2256</v>
      </c>
      <c r="G137" s="114">
        <f>SUMIFS('RMI - percents'!N:N,'RMI - percents'!$H:$H,$A137,'RMI - percents'!$J:$J,$C137)*G$4</f>
        <v>6053462390334.1162</v>
      </c>
      <c r="H137" s="114">
        <f>SUMIFS('RMI - percents'!O:O,'RMI - percents'!$H:$H,$A137,'RMI - percents'!$J:$J,$C137)*H$4</f>
        <v>5885259186291.9443</v>
      </c>
      <c r="I137" s="114">
        <f>SUMIFS('RMI - percents'!P:P,'RMI - percents'!$H:$H,$A137,'RMI - percents'!$J:$J,$C137)*I$4</f>
        <v>5766416189293.2813</v>
      </c>
      <c r="J137" s="114">
        <f>SUMIFS('RMI - percents'!Q:Q,'RMI - percents'!$H:$H,$A137,'RMI - percents'!$J:$J,$C137)*J$4</f>
        <v>5651349821919.9688</v>
      </c>
      <c r="K137" s="114">
        <f>SUMIFS('RMI - percents'!R:R,'RMI - percents'!$H:$H,$A137,'RMI - percents'!$J:$J,$C137)*K$4</f>
        <v>5522256520978.167</v>
      </c>
      <c r="L137" s="114">
        <f>SUMIFS('RMI - percents'!S:S,'RMI - percents'!$H:$H,$A137,'RMI - percents'!$J:$J,$C137)*L$4</f>
        <v>5410318602215.3408</v>
      </c>
      <c r="M137" s="114">
        <f>SUMIFS('RMI - percents'!T:T,'RMI - percents'!$H:$H,$A137,'RMI - percents'!$J:$J,$C137)*M$4</f>
        <v>5298400408523.7393</v>
      </c>
      <c r="N137" s="114">
        <f>SUMIFS('RMI - percents'!U:U,'RMI - percents'!$H:$H,$A137,'RMI - percents'!$J:$J,$C137)*N$4</f>
        <v>5186424543150.876</v>
      </c>
      <c r="O137" s="114">
        <f>SUMIFS('RMI - percents'!V:V,'RMI - percents'!$H:$H,$A137,'RMI - percents'!$J:$J,$C137)*O$4</f>
        <v>5061911550836.751</v>
      </c>
      <c r="P137" s="114">
        <f>SUMIFS('RMI - percents'!W:W,'RMI - percents'!$H:$H,$A137,'RMI - percents'!$J:$J,$C137)*P$4</f>
        <v>4921116471138.8574</v>
      </c>
      <c r="Q137" s="114">
        <f>SUMIFS('RMI - percents'!X:X,'RMI - percents'!$H:$H,$A137,'RMI - percents'!$J:$J,$C137)*Q$4</f>
        <v>4771066874123.4561</v>
      </c>
      <c r="R137" s="114">
        <f>SUMIFS('RMI - percents'!Y:Y,'RMI - percents'!$H:$H,$A137,'RMI - percents'!$J:$J,$C137)*R$4</f>
        <v>4623422757683.5303</v>
      </c>
      <c r="S137" s="114">
        <f>SUMIFS('RMI - percents'!Z:Z,'RMI - percents'!$H:$H,$A137,'RMI - percents'!$J:$J,$C137)*S$4</f>
        <v>4479970850179.5986</v>
      </c>
      <c r="T137" s="114">
        <f>SUMIFS('RMI - percents'!AA:AA,'RMI - percents'!$H:$H,$A137,'RMI - percents'!$J:$J,$C137)*T$4</f>
        <v>4337911954196.7236</v>
      </c>
      <c r="U137" s="114">
        <f>SUMIFS('RMI - percents'!AB:AB,'RMI - percents'!$H:$H,$A137,'RMI - percents'!$J:$J,$C137)*U$4</f>
        <v>4207154408917.4238</v>
      </c>
      <c r="V137" s="114">
        <f>SUMIFS('RMI - percents'!AC:AC,'RMI - percents'!$H:$H,$A137,'RMI - percents'!$J:$J,$C137)*V$4</f>
        <v>4068270786865.8755</v>
      </c>
      <c r="W137" s="114">
        <f>SUMIFS('RMI - percents'!AD:AD,'RMI - percents'!$H:$H,$A137,'RMI - percents'!$J:$J,$C137)*W$4</f>
        <v>3929517434097.3979</v>
      </c>
      <c r="X137" s="114">
        <f>SUMIFS('RMI - percents'!AE:AE,'RMI - percents'!$H:$H,$A137,'RMI - percents'!$J:$J,$C137)*X$4</f>
        <v>3786317102012.2769</v>
      </c>
      <c r="Y137" s="114">
        <f>SUMIFS('RMI - percents'!AF:AF,'RMI - percents'!$H:$H,$A137,'RMI - percents'!$J:$J,$C137)*Y$4</f>
        <v>3635537033204.7861</v>
      </c>
      <c r="Z137" s="114">
        <f>SUMIFS('RMI - percents'!AG:AG,'RMI - percents'!$H:$H,$A137,'RMI - percents'!$J:$J,$C137)*Z$4</f>
        <v>3469613676315.0693</v>
      </c>
      <c r="AA137" s="114">
        <f>SUMIFS('RMI - percents'!AH:AH,'RMI - percents'!$H:$H,$A137,'RMI - percents'!$J:$J,$C137)*AA$4</f>
        <v>3299160808117.5605</v>
      </c>
      <c r="AB137" s="114">
        <f>SUMIFS('RMI - percents'!AI:AI,'RMI - percents'!$H:$H,$A137,'RMI - percents'!$J:$J,$C137)*AB$4</f>
        <v>3127751957329.1909</v>
      </c>
      <c r="AC137" s="114">
        <f>SUMIFS('RMI - percents'!AJ:AJ,'RMI - percents'!$H:$H,$A137,'RMI - percents'!$J:$J,$C137)*AC$4</f>
        <v>2955715437384.1523</v>
      </c>
      <c r="AD137" s="114">
        <f>SUMIFS('RMI - percents'!AK:AK,'RMI - percents'!$H:$H,$A137,'RMI - percents'!$J:$J,$C137)*AD$4</f>
        <v>2782990520306.8564</v>
      </c>
      <c r="AE137" s="114">
        <f>SUMIFS('RMI - percents'!AL:AL,'RMI - percents'!$H:$H,$A137,'RMI - percents'!$J:$J,$C137)*AE$4</f>
        <v>2607966133898.1641</v>
      </c>
      <c r="AF137" s="114">
        <f>SUMIFS('RMI - percents'!AM:AM,'RMI - percents'!$H:$H,$A137,'RMI - percents'!$J:$J,$C137)*AF$4</f>
        <v>2427461541588.251</v>
      </c>
      <c r="AG137" s="114">
        <f>SUMIFS('RMI - percents'!AN:AN,'RMI - percents'!$H:$H,$A137,'RMI - percents'!$J:$J,$C137)*AG$4</f>
        <v>2383476379564.4253</v>
      </c>
      <c r="AH137" s="114">
        <f>SUMIFS('RMI - percents'!AO:AO,'RMI - percents'!$H:$H,$A137,'RMI - percents'!$J:$J,$C137)*AH$4</f>
        <v>2358969674711.1001</v>
      </c>
      <c r="AI137" s="114">
        <f>SUMIFS('RMI - percents'!AP:AP,'RMI - percents'!$H:$H,$A137,'RMI - percents'!$J:$J,$C137)*AI$4</f>
        <v>2333574357506.167</v>
      </c>
    </row>
    <row r="138" spans="1:35" x14ac:dyDescent="0.35">
      <c r="A138" s="52" t="str">
        <f t="shared" si="46"/>
        <v>BCEU-rural-residential-other</v>
      </c>
      <c r="B138" s="63" t="s">
        <v>536</v>
      </c>
      <c r="C138" s="18" t="s">
        <v>3</v>
      </c>
      <c r="D138" s="116">
        <v>0</v>
      </c>
      <c r="E138" s="116">
        <v>0</v>
      </c>
      <c r="F138" s="116">
        <v>0</v>
      </c>
      <c r="G138" s="116">
        <v>0</v>
      </c>
      <c r="H138" s="116">
        <v>0</v>
      </c>
      <c r="I138" s="116">
        <v>0</v>
      </c>
      <c r="J138" s="116">
        <v>0</v>
      </c>
      <c r="K138" s="116">
        <v>0</v>
      </c>
      <c r="L138" s="116">
        <v>0</v>
      </c>
      <c r="M138" s="116">
        <v>0</v>
      </c>
      <c r="N138" s="116">
        <v>0</v>
      </c>
      <c r="O138" s="116">
        <v>0</v>
      </c>
      <c r="P138" s="116">
        <v>0</v>
      </c>
      <c r="Q138" s="116">
        <v>0</v>
      </c>
      <c r="R138" s="116">
        <v>0</v>
      </c>
      <c r="S138" s="116">
        <v>0</v>
      </c>
      <c r="T138" s="116">
        <v>0</v>
      </c>
      <c r="U138" s="116">
        <v>0</v>
      </c>
      <c r="V138" s="116">
        <v>0</v>
      </c>
      <c r="W138" s="116">
        <v>0</v>
      </c>
      <c r="X138" s="116">
        <v>0</v>
      </c>
      <c r="Y138" s="116">
        <v>0</v>
      </c>
      <c r="Z138" s="116">
        <v>0</v>
      </c>
      <c r="AA138" s="116">
        <v>0</v>
      </c>
      <c r="AB138" s="116">
        <v>0</v>
      </c>
      <c r="AC138" s="116">
        <v>0</v>
      </c>
      <c r="AD138" s="116">
        <v>0</v>
      </c>
      <c r="AE138" s="116">
        <v>0</v>
      </c>
      <c r="AF138" s="116">
        <v>0</v>
      </c>
      <c r="AG138" s="116">
        <v>0</v>
      </c>
      <c r="AH138" s="116">
        <v>0</v>
      </c>
      <c r="AI138" s="116">
        <v>0</v>
      </c>
    </row>
    <row r="139" spans="1:35" x14ac:dyDescent="0.35">
      <c r="A139" s="52" t="str">
        <f t="shared" si="46"/>
        <v>BCEU-rural-residential-other</v>
      </c>
      <c r="B139" s="63" t="s">
        <v>536</v>
      </c>
      <c r="C139" s="18" t="s">
        <v>4</v>
      </c>
      <c r="D139" s="116">
        <f>SUMIFS('RMI - percents'!K:K,'RMI - percents'!$H:$H,$A139,'RMI - percents'!$J:$J,$C139)*D$6</f>
        <v>0</v>
      </c>
      <c r="E139" s="116">
        <f>SUMIFS('RMI - percents'!L:L,'RMI - percents'!$H:$H,$A139,'RMI - percents'!$J:$J,$C139)*E$6</f>
        <v>0</v>
      </c>
      <c r="F139" s="116">
        <f>SUMIFS('RMI - percents'!M:M,'RMI - percents'!$H:$H,$A139,'RMI - percents'!$J:$J,$C139)*F$6</f>
        <v>0</v>
      </c>
      <c r="G139" s="116">
        <f>SUMIFS('RMI - percents'!N:N,'RMI - percents'!$H:$H,$A139,'RMI - percents'!$J:$J,$C139)*G$6</f>
        <v>0</v>
      </c>
      <c r="H139" s="116">
        <f>SUMIFS('RMI - percents'!O:O,'RMI - percents'!$H:$H,$A139,'RMI - percents'!$J:$J,$C139)*H$6</f>
        <v>0</v>
      </c>
      <c r="I139" s="116">
        <f>SUMIFS('RMI - percents'!P:P,'RMI - percents'!$H:$H,$A139,'RMI - percents'!$J:$J,$C139)*I$6</f>
        <v>0</v>
      </c>
      <c r="J139" s="116">
        <f>SUMIFS('RMI - percents'!Q:Q,'RMI - percents'!$H:$H,$A139,'RMI - percents'!$J:$J,$C139)*J$6</f>
        <v>0</v>
      </c>
      <c r="K139" s="116">
        <f>SUMIFS('RMI - percents'!R:R,'RMI - percents'!$H:$H,$A139,'RMI - percents'!$J:$J,$C139)*K$6</f>
        <v>0</v>
      </c>
      <c r="L139" s="116">
        <f>SUMIFS('RMI - percents'!S:S,'RMI - percents'!$H:$H,$A139,'RMI - percents'!$J:$J,$C139)*L$6</f>
        <v>0</v>
      </c>
      <c r="M139" s="116">
        <f>SUMIFS('RMI - percents'!T:T,'RMI - percents'!$H:$H,$A139,'RMI - percents'!$J:$J,$C139)*M$6</f>
        <v>0</v>
      </c>
      <c r="N139" s="116">
        <f>SUMIFS('RMI - percents'!U:U,'RMI - percents'!$H:$H,$A139,'RMI - percents'!$J:$J,$C139)*N$6</f>
        <v>0</v>
      </c>
      <c r="O139" s="116">
        <f>SUMIFS('RMI - percents'!V:V,'RMI - percents'!$H:$H,$A139,'RMI - percents'!$J:$J,$C139)*O$6</f>
        <v>0</v>
      </c>
      <c r="P139" s="116">
        <f>SUMIFS('RMI - percents'!W:W,'RMI - percents'!$H:$H,$A139,'RMI - percents'!$J:$J,$C139)*P$6</f>
        <v>0</v>
      </c>
      <c r="Q139" s="116">
        <f>SUMIFS('RMI - percents'!X:X,'RMI - percents'!$H:$H,$A139,'RMI - percents'!$J:$J,$C139)*Q$6</f>
        <v>0</v>
      </c>
      <c r="R139" s="116">
        <f>SUMIFS('RMI - percents'!Y:Y,'RMI - percents'!$H:$H,$A139,'RMI - percents'!$J:$J,$C139)*R$6</f>
        <v>0</v>
      </c>
      <c r="S139" s="116">
        <f>SUMIFS('RMI - percents'!Z:Z,'RMI - percents'!$H:$H,$A139,'RMI - percents'!$J:$J,$C139)*S$6</f>
        <v>0</v>
      </c>
      <c r="T139" s="116">
        <f>SUMIFS('RMI - percents'!AA:AA,'RMI - percents'!$H:$H,$A139,'RMI - percents'!$J:$J,$C139)*T$6</f>
        <v>0</v>
      </c>
      <c r="U139" s="116">
        <f>SUMIFS('RMI - percents'!AB:AB,'RMI - percents'!$H:$H,$A139,'RMI - percents'!$J:$J,$C139)*U$6</f>
        <v>0</v>
      </c>
      <c r="V139" s="116">
        <f>SUMIFS('RMI - percents'!AC:AC,'RMI - percents'!$H:$H,$A139,'RMI - percents'!$J:$J,$C139)*V$6</f>
        <v>0</v>
      </c>
      <c r="W139" s="116">
        <f>SUMIFS('RMI - percents'!AD:AD,'RMI - percents'!$H:$H,$A139,'RMI - percents'!$J:$J,$C139)*W$6</f>
        <v>0</v>
      </c>
      <c r="X139" s="116">
        <f>SUMIFS('RMI - percents'!AE:AE,'RMI - percents'!$H:$H,$A139,'RMI - percents'!$J:$J,$C139)*X$6</f>
        <v>0</v>
      </c>
      <c r="Y139" s="116">
        <f>SUMIFS('RMI - percents'!AF:AF,'RMI - percents'!$H:$H,$A139,'RMI - percents'!$J:$J,$C139)*Y$6</f>
        <v>0</v>
      </c>
      <c r="Z139" s="116">
        <f>SUMIFS('RMI - percents'!AG:AG,'RMI - percents'!$H:$H,$A139,'RMI - percents'!$J:$J,$C139)*Z$6</f>
        <v>0</v>
      </c>
      <c r="AA139" s="116">
        <f>SUMIFS('RMI - percents'!AH:AH,'RMI - percents'!$H:$H,$A139,'RMI - percents'!$J:$J,$C139)*AA$6</f>
        <v>0</v>
      </c>
      <c r="AB139" s="116">
        <f>SUMIFS('RMI - percents'!AI:AI,'RMI - percents'!$H:$H,$A139,'RMI - percents'!$J:$J,$C139)*AB$6</f>
        <v>0</v>
      </c>
      <c r="AC139" s="116">
        <f>SUMIFS('RMI - percents'!AJ:AJ,'RMI - percents'!$H:$H,$A139,'RMI - percents'!$J:$J,$C139)*AC$6</f>
        <v>0</v>
      </c>
      <c r="AD139" s="116">
        <f>SUMIFS('RMI - percents'!AK:AK,'RMI - percents'!$H:$H,$A139,'RMI - percents'!$J:$J,$C139)*AD$6</f>
        <v>0</v>
      </c>
      <c r="AE139" s="116">
        <f>SUMIFS('RMI - percents'!AL:AL,'RMI - percents'!$H:$H,$A139,'RMI - percents'!$J:$J,$C139)*AE$6</f>
        <v>0</v>
      </c>
      <c r="AF139" s="116">
        <f>SUMIFS('RMI - percents'!AM:AM,'RMI - percents'!$H:$H,$A139,'RMI - percents'!$J:$J,$C139)*AF$6</f>
        <v>0</v>
      </c>
      <c r="AG139" s="116">
        <f>SUMIFS('RMI - percents'!AN:AN,'RMI - percents'!$H:$H,$A139,'RMI - percents'!$J:$J,$C139)*AG$6</f>
        <v>0</v>
      </c>
      <c r="AH139" s="116">
        <f>SUMIFS('RMI - percents'!AO:AO,'RMI - percents'!$H:$H,$A139,'RMI - percents'!$J:$J,$C139)*AH$6</f>
        <v>0</v>
      </c>
      <c r="AI139" s="116">
        <f>SUMIFS('RMI - percents'!AP:AP,'RMI - percents'!$H:$H,$A139,'RMI - percents'!$J:$J,$C139)*AI$6</f>
        <v>0</v>
      </c>
    </row>
    <row r="140" spans="1:35" x14ac:dyDescent="0.35">
      <c r="A140" s="52" t="str">
        <f t="shared" si="46"/>
        <v>BCEU-rural-residential-other</v>
      </c>
      <c r="B140" s="63" t="s">
        <v>536</v>
      </c>
      <c r="C140" s="18" t="s">
        <v>5</v>
      </c>
      <c r="D140" s="116">
        <f>SUMIFS('RMI - percents'!K:K,'RMI - percents'!$H:$H,$A140,'RMI - percents'!$J:$J,$C140)*D$8</f>
        <v>0</v>
      </c>
      <c r="E140" s="116">
        <f>SUMIFS('RMI - percents'!L:L,'RMI - percents'!$H:$H,$A140,'RMI - percents'!$J:$J,$C140)*E$8</f>
        <v>0</v>
      </c>
      <c r="F140" s="116">
        <f>SUMIFS('RMI - percents'!M:M,'RMI - percents'!$H:$H,$A140,'RMI - percents'!$J:$J,$C140)*F$8</f>
        <v>0</v>
      </c>
      <c r="G140" s="116">
        <f>SUMIFS('RMI - percents'!N:N,'RMI - percents'!$H:$H,$A140,'RMI - percents'!$J:$J,$C140)*G$8</f>
        <v>0</v>
      </c>
      <c r="H140" s="116">
        <f>SUMIFS('RMI - percents'!O:O,'RMI - percents'!$H:$H,$A140,'RMI - percents'!$J:$J,$C140)*H$8</f>
        <v>0</v>
      </c>
      <c r="I140" s="116">
        <f>SUMIFS('RMI - percents'!P:P,'RMI - percents'!$H:$H,$A140,'RMI - percents'!$J:$J,$C140)*I$8</f>
        <v>0</v>
      </c>
      <c r="J140" s="116">
        <f>SUMIFS('RMI - percents'!Q:Q,'RMI - percents'!$H:$H,$A140,'RMI - percents'!$J:$J,$C140)*J$8</f>
        <v>0</v>
      </c>
      <c r="K140" s="116">
        <f>SUMIFS('RMI - percents'!R:R,'RMI - percents'!$H:$H,$A140,'RMI - percents'!$J:$J,$C140)*K$8</f>
        <v>0</v>
      </c>
      <c r="L140" s="116">
        <f>SUMIFS('RMI - percents'!S:S,'RMI - percents'!$H:$H,$A140,'RMI - percents'!$J:$J,$C140)*L$8</f>
        <v>0</v>
      </c>
      <c r="M140" s="116">
        <f>SUMIFS('RMI - percents'!T:T,'RMI - percents'!$H:$H,$A140,'RMI - percents'!$J:$J,$C140)*M$8</f>
        <v>0</v>
      </c>
      <c r="N140" s="116">
        <f>SUMIFS('RMI - percents'!U:U,'RMI - percents'!$H:$H,$A140,'RMI - percents'!$J:$J,$C140)*N$8</f>
        <v>0</v>
      </c>
      <c r="O140" s="116">
        <f>SUMIFS('RMI - percents'!V:V,'RMI - percents'!$H:$H,$A140,'RMI - percents'!$J:$J,$C140)*O$8</f>
        <v>0</v>
      </c>
      <c r="P140" s="116">
        <f>SUMIFS('RMI - percents'!W:W,'RMI - percents'!$H:$H,$A140,'RMI - percents'!$J:$J,$C140)*P$8</f>
        <v>0</v>
      </c>
      <c r="Q140" s="116">
        <f>SUMIFS('RMI - percents'!X:X,'RMI - percents'!$H:$H,$A140,'RMI - percents'!$J:$J,$C140)*Q$8</f>
        <v>0</v>
      </c>
      <c r="R140" s="116">
        <f>SUMIFS('RMI - percents'!Y:Y,'RMI - percents'!$H:$H,$A140,'RMI - percents'!$J:$J,$C140)*R$8</f>
        <v>0</v>
      </c>
      <c r="S140" s="116">
        <f>SUMIFS('RMI - percents'!Z:Z,'RMI - percents'!$H:$H,$A140,'RMI - percents'!$J:$J,$C140)*S$8</f>
        <v>0</v>
      </c>
      <c r="T140" s="116">
        <f>SUMIFS('RMI - percents'!AA:AA,'RMI - percents'!$H:$H,$A140,'RMI - percents'!$J:$J,$C140)*T$8</f>
        <v>0</v>
      </c>
      <c r="U140" s="116">
        <f>SUMIFS('RMI - percents'!AB:AB,'RMI - percents'!$H:$H,$A140,'RMI - percents'!$J:$J,$C140)*U$8</f>
        <v>0</v>
      </c>
      <c r="V140" s="116">
        <f>SUMIFS('RMI - percents'!AC:AC,'RMI - percents'!$H:$H,$A140,'RMI - percents'!$J:$J,$C140)*V$8</f>
        <v>0</v>
      </c>
      <c r="W140" s="116">
        <f>SUMIFS('RMI - percents'!AD:AD,'RMI - percents'!$H:$H,$A140,'RMI - percents'!$J:$J,$C140)*W$8</f>
        <v>0</v>
      </c>
      <c r="X140" s="116">
        <f>SUMIFS('RMI - percents'!AE:AE,'RMI - percents'!$H:$H,$A140,'RMI - percents'!$J:$J,$C140)*X$8</f>
        <v>0</v>
      </c>
      <c r="Y140" s="116">
        <f>SUMIFS('RMI - percents'!AF:AF,'RMI - percents'!$H:$H,$A140,'RMI - percents'!$J:$J,$C140)*Y$8</f>
        <v>0</v>
      </c>
      <c r="Z140" s="116">
        <f>SUMIFS('RMI - percents'!AG:AG,'RMI - percents'!$H:$H,$A140,'RMI - percents'!$J:$J,$C140)*Z$8</f>
        <v>0</v>
      </c>
      <c r="AA140" s="116">
        <f>SUMIFS('RMI - percents'!AH:AH,'RMI - percents'!$H:$H,$A140,'RMI - percents'!$J:$J,$C140)*AA$8</f>
        <v>0</v>
      </c>
      <c r="AB140" s="116">
        <f>SUMIFS('RMI - percents'!AI:AI,'RMI - percents'!$H:$H,$A140,'RMI - percents'!$J:$J,$C140)*AB$8</f>
        <v>0</v>
      </c>
      <c r="AC140" s="116">
        <f>SUMIFS('RMI - percents'!AJ:AJ,'RMI - percents'!$H:$H,$A140,'RMI - percents'!$J:$J,$C140)*AC$8</f>
        <v>0</v>
      </c>
      <c r="AD140" s="116">
        <f>SUMIFS('RMI - percents'!AK:AK,'RMI - percents'!$H:$H,$A140,'RMI - percents'!$J:$J,$C140)*AD$8</f>
        <v>0</v>
      </c>
      <c r="AE140" s="116">
        <f>SUMIFS('RMI - percents'!AL:AL,'RMI - percents'!$H:$H,$A140,'RMI - percents'!$J:$J,$C140)*AE$8</f>
        <v>0</v>
      </c>
      <c r="AF140" s="116">
        <f>SUMIFS('RMI - percents'!AM:AM,'RMI - percents'!$H:$H,$A140,'RMI - percents'!$J:$J,$C140)*AF$8</f>
        <v>0</v>
      </c>
      <c r="AG140" s="116">
        <f>SUMIFS('RMI - percents'!AN:AN,'RMI - percents'!$H:$H,$A140,'RMI - percents'!$J:$J,$C140)*AG$8</f>
        <v>0</v>
      </c>
      <c r="AH140" s="116">
        <f>SUMIFS('RMI - percents'!AO:AO,'RMI - percents'!$H:$H,$A140,'RMI - percents'!$J:$J,$C140)*AH$8</f>
        <v>0</v>
      </c>
      <c r="AI140" s="116">
        <f>SUMIFS('RMI - percents'!AP:AP,'RMI - percents'!$H:$H,$A140,'RMI - percents'!$J:$J,$C140)*AI$8</f>
        <v>0</v>
      </c>
    </row>
    <row r="141" spans="1:35" x14ac:dyDescent="0.35">
      <c r="A141" s="52" t="str">
        <f t="shared" si="46"/>
        <v>BCEU-rural-residential-other</v>
      </c>
      <c r="B141" s="63" t="s">
        <v>536</v>
      </c>
      <c r="C141" s="18" t="s">
        <v>7</v>
      </c>
      <c r="D141" s="116">
        <v>0</v>
      </c>
      <c r="E141" s="116">
        <v>0</v>
      </c>
      <c r="F141" s="116">
        <v>0</v>
      </c>
      <c r="G141" s="116">
        <v>0</v>
      </c>
      <c r="H141" s="116">
        <v>0</v>
      </c>
      <c r="I141" s="116">
        <v>0</v>
      </c>
      <c r="J141" s="116">
        <v>0</v>
      </c>
      <c r="K141" s="116">
        <v>0</v>
      </c>
      <c r="L141" s="116">
        <v>0</v>
      </c>
      <c r="M141" s="116">
        <v>0</v>
      </c>
      <c r="N141" s="116">
        <v>0</v>
      </c>
      <c r="O141" s="116">
        <v>0</v>
      </c>
      <c r="P141" s="116">
        <v>0</v>
      </c>
      <c r="Q141" s="116">
        <v>0</v>
      </c>
      <c r="R141" s="116">
        <v>0</v>
      </c>
      <c r="S141" s="116">
        <v>0</v>
      </c>
      <c r="T141" s="116">
        <v>0</v>
      </c>
      <c r="U141" s="116">
        <v>0</v>
      </c>
      <c r="V141" s="116">
        <v>0</v>
      </c>
      <c r="W141" s="116">
        <v>0</v>
      </c>
      <c r="X141" s="116">
        <v>0</v>
      </c>
      <c r="Y141" s="116">
        <v>0</v>
      </c>
      <c r="Z141" s="116">
        <v>0</v>
      </c>
      <c r="AA141" s="116">
        <v>0</v>
      </c>
      <c r="AB141" s="116">
        <v>0</v>
      </c>
      <c r="AC141" s="116">
        <v>0</v>
      </c>
      <c r="AD141" s="116">
        <v>0</v>
      </c>
      <c r="AE141" s="116">
        <v>0</v>
      </c>
      <c r="AF141" s="116">
        <v>0</v>
      </c>
      <c r="AG141" s="116">
        <v>0</v>
      </c>
      <c r="AH141" s="116">
        <v>0</v>
      </c>
      <c r="AI141" s="116">
        <v>0</v>
      </c>
    </row>
    <row r="142" spans="1:35" x14ac:dyDescent="0.35">
      <c r="A142" s="52" t="str">
        <f t="shared" si="46"/>
        <v>BCEU-rural-residential-other</v>
      </c>
      <c r="B142" s="63" t="s">
        <v>536</v>
      </c>
      <c r="C142" s="18" t="s">
        <v>8</v>
      </c>
      <c r="D142" s="116">
        <f>SUMIFS('RMI - percents'!K:K,'RMI - percents'!$H:$H,$A142,'RMI - percents'!$J:$J,$C142)*D$10</f>
        <v>0</v>
      </c>
      <c r="E142" s="116">
        <f>SUMIFS('RMI - percents'!L:L,'RMI - percents'!$H:$H,$A142,'RMI - percents'!$J:$J,$C142)*E$10</f>
        <v>0</v>
      </c>
      <c r="F142" s="116">
        <f>SUMIFS('RMI - percents'!M:M,'RMI - percents'!$H:$H,$A142,'RMI - percents'!$J:$J,$C142)*F$10</f>
        <v>0</v>
      </c>
      <c r="G142" s="116">
        <f>SUMIFS('RMI - percents'!N:N,'RMI - percents'!$H:$H,$A142,'RMI - percents'!$J:$J,$C142)*G$10</f>
        <v>0</v>
      </c>
      <c r="H142" s="116">
        <f>SUMIFS('RMI - percents'!O:O,'RMI - percents'!$H:$H,$A142,'RMI - percents'!$J:$J,$C142)*H$10</f>
        <v>0</v>
      </c>
      <c r="I142" s="116">
        <f>SUMIFS('RMI - percents'!P:P,'RMI - percents'!$H:$H,$A142,'RMI - percents'!$J:$J,$C142)*I$10</f>
        <v>0</v>
      </c>
      <c r="J142" s="116">
        <f>SUMIFS('RMI - percents'!Q:Q,'RMI - percents'!$H:$H,$A142,'RMI - percents'!$J:$J,$C142)*J$10</f>
        <v>0</v>
      </c>
      <c r="K142" s="116">
        <f>SUMIFS('RMI - percents'!R:R,'RMI - percents'!$H:$H,$A142,'RMI - percents'!$J:$J,$C142)*K$10</f>
        <v>0</v>
      </c>
      <c r="L142" s="116">
        <f>SUMIFS('RMI - percents'!S:S,'RMI - percents'!$H:$H,$A142,'RMI - percents'!$J:$J,$C142)*L$10</f>
        <v>0</v>
      </c>
      <c r="M142" s="116">
        <f>SUMIFS('RMI - percents'!T:T,'RMI - percents'!$H:$H,$A142,'RMI - percents'!$J:$J,$C142)*M$10</f>
        <v>0</v>
      </c>
      <c r="N142" s="116">
        <f>SUMIFS('RMI - percents'!U:U,'RMI - percents'!$H:$H,$A142,'RMI - percents'!$J:$J,$C142)*N$10</f>
        <v>0</v>
      </c>
      <c r="O142" s="116">
        <f>SUMIFS('RMI - percents'!V:V,'RMI - percents'!$H:$H,$A142,'RMI - percents'!$J:$J,$C142)*O$10</f>
        <v>0</v>
      </c>
      <c r="P142" s="116">
        <f>SUMIFS('RMI - percents'!W:W,'RMI - percents'!$H:$H,$A142,'RMI - percents'!$J:$J,$C142)*P$10</f>
        <v>0</v>
      </c>
      <c r="Q142" s="116">
        <f>SUMIFS('RMI - percents'!X:X,'RMI - percents'!$H:$H,$A142,'RMI - percents'!$J:$J,$C142)*Q$10</f>
        <v>0</v>
      </c>
      <c r="R142" s="116">
        <f>SUMIFS('RMI - percents'!Y:Y,'RMI - percents'!$H:$H,$A142,'RMI - percents'!$J:$J,$C142)*R$10</f>
        <v>0</v>
      </c>
      <c r="S142" s="116">
        <f>SUMIFS('RMI - percents'!Z:Z,'RMI - percents'!$H:$H,$A142,'RMI - percents'!$J:$J,$C142)*S$10</f>
        <v>0</v>
      </c>
      <c r="T142" s="116">
        <f>SUMIFS('RMI - percents'!AA:AA,'RMI - percents'!$H:$H,$A142,'RMI - percents'!$J:$J,$C142)*T$10</f>
        <v>0</v>
      </c>
      <c r="U142" s="116">
        <f>SUMIFS('RMI - percents'!AB:AB,'RMI - percents'!$H:$H,$A142,'RMI - percents'!$J:$J,$C142)*U$10</f>
        <v>0</v>
      </c>
      <c r="V142" s="116">
        <f>SUMIFS('RMI - percents'!AC:AC,'RMI - percents'!$H:$H,$A142,'RMI - percents'!$J:$J,$C142)*V$10</f>
        <v>0</v>
      </c>
      <c r="W142" s="116">
        <f>SUMIFS('RMI - percents'!AD:AD,'RMI - percents'!$H:$H,$A142,'RMI - percents'!$J:$J,$C142)*W$10</f>
        <v>0</v>
      </c>
      <c r="X142" s="116">
        <f>SUMIFS('RMI - percents'!AE:AE,'RMI - percents'!$H:$H,$A142,'RMI - percents'!$J:$J,$C142)*X$10</f>
        <v>0</v>
      </c>
      <c r="Y142" s="116">
        <f>SUMIFS('RMI - percents'!AF:AF,'RMI - percents'!$H:$H,$A142,'RMI - percents'!$J:$J,$C142)*Y$10</f>
        <v>0</v>
      </c>
      <c r="Z142" s="116">
        <f>SUMIFS('RMI - percents'!AG:AG,'RMI - percents'!$H:$H,$A142,'RMI - percents'!$J:$J,$C142)*Z$10</f>
        <v>0</v>
      </c>
      <c r="AA142" s="116">
        <f>SUMIFS('RMI - percents'!AH:AH,'RMI - percents'!$H:$H,$A142,'RMI - percents'!$J:$J,$C142)*AA$10</f>
        <v>0</v>
      </c>
      <c r="AB142" s="116">
        <f>SUMIFS('RMI - percents'!AI:AI,'RMI - percents'!$H:$H,$A142,'RMI - percents'!$J:$J,$C142)*AB$10</f>
        <v>0</v>
      </c>
      <c r="AC142" s="116">
        <f>SUMIFS('RMI - percents'!AJ:AJ,'RMI - percents'!$H:$H,$A142,'RMI - percents'!$J:$J,$C142)*AC$10</f>
        <v>0</v>
      </c>
      <c r="AD142" s="116">
        <f>SUMIFS('RMI - percents'!AK:AK,'RMI - percents'!$H:$H,$A142,'RMI - percents'!$J:$J,$C142)*AD$10</f>
        <v>0</v>
      </c>
      <c r="AE142" s="116">
        <f>SUMIFS('RMI - percents'!AL:AL,'RMI - percents'!$H:$H,$A142,'RMI - percents'!$J:$J,$C142)*AE$10</f>
        <v>0</v>
      </c>
      <c r="AF142" s="116">
        <f>SUMIFS('RMI - percents'!AM:AM,'RMI - percents'!$H:$H,$A142,'RMI - percents'!$J:$J,$C142)*AF$10</f>
        <v>0</v>
      </c>
      <c r="AG142" s="116">
        <f>SUMIFS('RMI - percents'!AN:AN,'RMI - percents'!$H:$H,$A142,'RMI - percents'!$J:$J,$C142)*AG$10</f>
        <v>0</v>
      </c>
      <c r="AH142" s="116">
        <f>SUMIFS('RMI - percents'!AO:AO,'RMI - percents'!$H:$H,$A142,'RMI - percents'!$J:$J,$C142)*AH$10</f>
        <v>0</v>
      </c>
      <c r="AI142" s="116">
        <f>SUMIFS('RMI - percents'!AP:AP,'RMI - percents'!$H:$H,$A142,'RMI - percents'!$J:$J,$C142)*AI$10</f>
        <v>0</v>
      </c>
    </row>
    <row r="143" spans="1:35" x14ac:dyDescent="0.35">
      <c r="A143" s="52" t="str">
        <f t="shared" si="46"/>
        <v>BCEU-rural-residential-other</v>
      </c>
      <c r="B143" s="63" t="s">
        <v>536</v>
      </c>
      <c r="C143" s="18" t="s">
        <v>93</v>
      </c>
      <c r="D143" s="116">
        <v>0</v>
      </c>
      <c r="E143" s="116">
        <v>0</v>
      </c>
      <c r="F143" s="116">
        <v>0</v>
      </c>
      <c r="G143" s="116">
        <v>0</v>
      </c>
      <c r="H143" s="116">
        <v>0</v>
      </c>
      <c r="I143" s="116">
        <v>0</v>
      </c>
      <c r="J143" s="116">
        <v>0</v>
      </c>
      <c r="K143" s="116">
        <v>0</v>
      </c>
      <c r="L143" s="116">
        <v>0</v>
      </c>
      <c r="M143" s="116">
        <v>0</v>
      </c>
      <c r="N143" s="116">
        <v>0</v>
      </c>
      <c r="O143" s="116">
        <v>0</v>
      </c>
      <c r="P143" s="116">
        <v>0</v>
      </c>
      <c r="Q143" s="116">
        <v>0</v>
      </c>
      <c r="R143" s="116">
        <v>0</v>
      </c>
      <c r="S143" s="116">
        <v>0</v>
      </c>
      <c r="T143" s="116">
        <v>0</v>
      </c>
      <c r="U143" s="116">
        <v>0</v>
      </c>
      <c r="V143" s="116">
        <v>0</v>
      </c>
      <c r="W143" s="116">
        <v>0</v>
      </c>
      <c r="X143" s="116">
        <v>0</v>
      </c>
      <c r="Y143" s="116">
        <v>0</v>
      </c>
      <c r="Z143" s="116">
        <v>0</v>
      </c>
      <c r="AA143" s="116">
        <v>0</v>
      </c>
      <c r="AB143" s="116">
        <v>0</v>
      </c>
      <c r="AC143" s="116">
        <v>0</v>
      </c>
      <c r="AD143" s="116">
        <v>0</v>
      </c>
      <c r="AE143" s="116">
        <v>0</v>
      </c>
      <c r="AF143" s="116">
        <v>0</v>
      </c>
      <c r="AG143" s="116">
        <v>0</v>
      </c>
      <c r="AH143" s="116">
        <v>0</v>
      </c>
      <c r="AI143" s="116">
        <v>0</v>
      </c>
    </row>
    <row r="144" spans="1:35" x14ac:dyDescent="0.35">
      <c r="A144" s="52" t="str">
        <f t="shared" si="46"/>
        <v>BCEU-rural-residential-other</v>
      </c>
      <c r="B144" s="63" t="s">
        <v>536</v>
      </c>
      <c r="C144" s="18" t="s">
        <v>94</v>
      </c>
      <c r="D144" s="116">
        <v>0</v>
      </c>
      <c r="E144" s="116">
        <v>0</v>
      </c>
      <c r="F144" s="116">
        <v>0</v>
      </c>
      <c r="G144" s="116">
        <v>0</v>
      </c>
      <c r="H144" s="116">
        <v>0</v>
      </c>
      <c r="I144" s="116">
        <v>0</v>
      </c>
      <c r="J144" s="116">
        <v>0</v>
      </c>
      <c r="K144" s="116">
        <v>0</v>
      </c>
      <c r="L144" s="116">
        <v>0</v>
      </c>
      <c r="M144" s="116">
        <v>0</v>
      </c>
      <c r="N144" s="116">
        <v>0</v>
      </c>
      <c r="O144" s="116">
        <v>0</v>
      </c>
      <c r="P144" s="116">
        <v>0</v>
      </c>
      <c r="Q144" s="116">
        <v>0</v>
      </c>
      <c r="R144" s="116">
        <v>0</v>
      </c>
      <c r="S144" s="116">
        <v>0</v>
      </c>
      <c r="T144" s="116">
        <v>0</v>
      </c>
      <c r="U144" s="116">
        <v>0</v>
      </c>
      <c r="V144" s="116">
        <v>0</v>
      </c>
      <c r="W144" s="116">
        <v>0</v>
      </c>
      <c r="X144" s="116">
        <v>0</v>
      </c>
      <c r="Y144" s="116">
        <v>0</v>
      </c>
      <c r="Z144" s="116">
        <v>0</v>
      </c>
      <c r="AA144" s="116">
        <v>0</v>
      </c>
      <c r="AB144" s="116">
        <v>0</v>
      </c>
      <c r="AC144" s="116">
        <v>0</v>
      </c>
      <c r="AD144" s="116">
        <v>0</v>
      </c>
      <c r="AE144" s="116">
        <v>0</v>
      </c>
      <c r="AF144" s="116">
        <v>0</v>
      </c>
      <c r="AG144" s="116">
        <v>0</v>
      </c>
      <c r="AH144" s="116">
        <v>0</v>
      </c>
      <c r="AI144" s="116">
        <v>0</v>
      </c>
    </row>
    <row r="145" spans="1:35" x14ac:dyDescent="0.35">
      <c r="A145" s="52" t="str">
        <f t="shared" si="46"/>
        <v>BCEU-rural-residential-other</v>
      </c>
      <c r="B145" s="63" t="s">
        <v>536</v>
      </c>
      <c r="C145" s="18" t="s">
        <v>95</v>
      </c>
      <c r="D145" s="116">
        <f>SUMIFS('RMI - percents'!K:K,'RMI - percents'!$H:$H,$A145,'RMI - percents'!$J:$J,$C145)*D$14</f>
        <v>0</v>
      </c>
      <c r="E145" s="116">
        <f>SUMIFS('RMI - percents'!L:L,'RMI - percents'!$H:$H,$A145,'RMI - percents'!$J:$J,$C145)*E$14</f>
        <v>0</v>
      </c>
      <c r="F145" s="116">
        <f>SUMIFS('RMI - percents'!M:M,'RMI - percents'!$H:$H,$A145,'RMI - percents'!$J:$J,$C145)*F$14</f>
        <v>0</v>
      </c>
      <c r="G145" s="116">
        <f>SUMIFS('RMI - percents'!N:N,'RMI - percents'!$H:$H,$A145,'RMI - percents'!$J:$J,$C145)*G$14</f>
        <v>0</v>
      </c>
      <c r="H145" s="116">
        <f>SUMIFS('RMI - percents'!O:O,'RMI - percents'!$H:$H,$A145,'RMI - percents'!$J:$J,$C145)*H$14</f>
        <v>0</v>
      </c>
      <c r="I145" s="116">
        <f>SUMIFS('RMI - percents'!P:P,'RMI - percents'!$H:$H,$A145,'RMI - percents'!$J:$J,$C145)*I$14</f>
        <v>0</v>
      </c>
      <c r="J145" s="116">
        <f>SUMIFS('RMI - percents'!Q:Q,'RMI - percents'!$H:$H,$A145,'RMI - percents'!$J:$J,$C145)*J$14</f>
        <v>0</v>
      </c>
      <c r="K145" s="116">
        <f>SUMIFS('RMI - percents'!R:R,'RMI - percents'!$H:$H,$A145,'RMI - percents'!$J:$J,$C145)*K$14</f>
        <v>0</v>
      </c>
      <c r="L145" s="116">
        <f>SUMIFS('RMI - percents'!S:S,'RMI - percents'!$H:$H,$A145,'RMI - percents'!$J:$J,$C145)*L$14</f>
        <v>0</v>
      </c>
      <c r="M145" s="116">
        <f>SUMIFS('RMI - percents'!T:T,'RMI - percents'!$H:$H,$A145,'RMI - percents'!$J:$J,$C145)*M$14</f>
        <v>0</v>
      </c>
      <c r="N145" s="116">
        <f>SUMIFS('RMI - percents'!U:U,'RMI - percents'!$H:$H,$A145,'RMI - percents'!$J:$J,$C145)*N$14</f>
        <v>0</v>
      </c>
      <c r="O145" s="116">
        <f>SUMIFS('RMI - percents'!V:V,'RMI - percents'!$H:$H,$A145,'RMI - percents'!$J:$J,$C145)*O$14</f>
        <v>0</v>
      </c>
      <c r="P145" s="116">
        <f>SUMIFS('RMI - percents'!W:W,'RMI - percents'!$H:$H,$A145,'RMI - percents'!$J:$J,$C145)*P$14</f>
        <v>0</v>
      </c>
      <c r="Q145" s="116">
        <f>SUMIFS('RMI - percents'!X:X,'RMI - percents'!$H:$H,$A145,'RMI - percents'!$J:$J,$C145)*Q$14</f>
        <v>0</v>
      </c>
      <c r="R145" s="116">
        <f>SUMIFS('RMI - percents'!Y:Y,'RMI - percents'!$H:$H,$A145,'RMI - percents'!$J:$J,$C145)*R$14</f>
        <v>0</v>
      </c>
      <c r="S145" s="116">
        <f>SUMIFS('RMI - percents'!Z:Z,'RMI - percents'!$H:$H,$A145,'RMI - percents'!$J:$J,$C145)*S$14</f>
        <v>0</v>
      </c>
      <c r="T145" s="116">
        <f>SUMIFS('RMI - percents'!AA:AA,'RMI - percents'!$H:$H,$A145,'RMI - percents'!$J:$J,$C145)*T$14</f>
        <v>0</v>
      </c>
      <c r="U145" s="116">
        <f>SUMIFS('RMI - percents'!AB:AB,'RMI - percents'!$H:$H,$A145,'RMI - percents'!$J:$J,$C145)*U$14</f>
        <v>0</v>
      </c>
      <c r="V145" s="116">
        <f>SUMIFS('RMI - percents'!AC:AC,'RMI - percents'!$H:$H,$A145,'RMI - percents'!$J:$J,$C145)*V$14</f>
        <v>0</v>
      </c>
      <c r="W145" s="116">
        <f>SUMIFS('RMI - percents'!AD:AD,'RMI - percents'!$H:$H,$A145,'RMI - percents'!$J:$J,$C145)*W$14</f>
        <v>0</v>
      </c>
      <c r="X145" s="116">
        <f>SUMIFS('RMI - percents'!AE:AE,'RMI - percents'!$H:$H,$A145,'RMI - percents'!$J:$J,$C145)*X$14</f>
        <v>0</v>
      </c>
      <c r="Y145" s="116">
        <f>SUMIFS('RMI - percents'!AF:AF,'RMI - percents'!$H:$H,$A145,'RMI - percents'!$J:$J,$C145)*Y$14</f>
        <v>0</v>
      </c>
      <c r="Z145" s="116">
        <f>SUMIFS('RMI - percents'!AG:AG,'RMI - percents'!$H:$H,$A145,'RMI - percents'!$J:$J,$C145)*Z$14</f>
        <v>0</v>
      </c>
      <c r="AA145" s="116">
        <f>SUMIFS('RMI - percents'!AH:AH,'RMI - percents'!$H:$H,$A145,'RMI - percents'!$J:$J,$C145)*AA$14</f>
        <v>0</v>
      </c>
      <c r="AB145" s="116">
        <f>SUMIFS('RMI - percents'!AI:AI,'RMI - percents'!$H:$H,$A145,'RMI - percents'!$J:$J,$C145)*AB$14</f>
        <v>0</v>
      </c>
      <c r="AC145" s="116">
        <f>SUMIFS('RMI - percents'!AJ:AJ,'RMI - percents'!$H:$H,$A145,'RMI - percents'!$J:$J,$C145)*AC$14</f>
        <v>0</v>
      </c>
      <c r="AD145" s="116">
        <f>SUMIFS('RMI - percents'!AK:AK,'RMI - percents'!$H:$H,$A145,'RMI - percents'!$J:$J,$C145)*AD$14</f>
        <v>0</v>
      </c>
      <c r="AE145" s="116">
        <f>SUMIFS('RMI - percents'!AL:AL,'RMI - percents'!$H:$H,$A145,'RMI - percents'!$J:$J,$C145)*AE$14</f>
        <v>0</v>
      </c>
      <c r="AF145" s="116">
        <f>SUMIFS('RMI - percents'!AM:AM,'RMI - percents'!$H:$H,$A145,'RMI - percents'!$J:$J,$C145)*AF$14</f>
        <v>0</v>
      </c>
      <c r="AG145" s="116">
        <f>SUMIFS('RMI - percents'!AN:AN,'RMI - percents'!$H:$H,$A145,'RMI - percents'!$J:$J,$C145)*AG$14</f>
        <v>0</v>
      </c>
      <c r="AH145" s="116">
        <f>SUMIFS('RMI - percents'!AO:AO,'RMI - percents'!$H:$H,$A145,'RMI - percents'!$J:$J,$C145)*AH$14</f>
        <v>0</v>
      </c>
      <c r="AI145" s="116">
        <f>SUMIFS('RMI - percents'!AP:AP,'RMI - percents'!$H:$H,$A145,'RMI - percents'!$J:$J,$C145)*AI$14</f>
        <v>0</v>
      </c>
    </row>
    <row r="146" spans="1:35" x14ac:dyDescent="0.35">
      <c r="A146" s="52" t="str">
        <f t="shared" si="46"/>
        <v>BCEU-rural-residential-other</v>
      </c>
      <c r="B146" s="63" t="s">
        <v>536</v>
      </c>
      <c r="C146" s="18" t="s">
        <v>96</v>
      </c>
      <c r="D146" s="116">
        <v>0</v>
      </c>
      <c r="E146" s="116">
        <v>0</v>
      </c>
      <c r="F146" s="116">
        <v>0</v>
      </c>
      <c r="G146" s="116">
        <v>0</v>
      </c>
      <c r="H146" s="116">
        <v>0</v>
      </c>
      <c r="I146" s="116">
        <v>0</v>
      </c>
      <c r="J146" s="116">
        <v>0</v>
      </c>
      <c r="K146" s="116">
        <v>0</v>
      </c>
      <c r="L146" s="116">
        <v>0</v>
      </c>
      <c r="M146" s="116">
        <v>0</v>
      </c>
      <c r="N146" s="116">
        <v>0</v>
      </c>
      <c r="O146" s="116">
        <v>0</v>
      </c>
      <c r="P146" s="116">
        <v>0</v>
      </c>
      <c r="Q146" s="116">
        <v>0</v>
      </c>
      <c r="R146" s="116">
        <v>0</v>
      </c>
      <c r="S146" s="116">
        <v>0</v>
      </c>
      <c r="T146" s="116">
        <v>0</v>
      </c>
      <c r="U146" s="116">
        <v>0</v>
      </c>
      <c r="V146" s="116">
        <v>0</v>
      </c>
      <c r="W146" s="116">
        <v>0</v>
      </c>
      <c r="X146" s="116">
        <v>0</v>
      </c>
      <c r="Y146" s="116">
        <v>0</v>
      </c>
      <c r="Z146" s="116">
        <v>0</v>
      </c>
      <c r="AA146" s="116">
        <v>0</v>
      </c>
      <c r="AB146" s="116">
        <v>0</v>
      </c>
      <c r="AC146" s="116">
        <v>0</v>
      </c>
      <c r="AD146" s="116">
        <v>0</v>
      </c>
      <c r="AE146" s="116">
        <v>0</v>
      </c>
      <c r="AF146" s="116">
        <v>0</v>
      </c>
      <c r="AG146" s="116">
        <v>0</v>
      </c>
      <c r="AH146" s="116">
        <v>0</v>
      </c>
      <c r="AI146" s="116">
        <v>0</v>
      </c>
    </row>
    <row r="147" spans="1:35" x14ac:dyDescent="0.35">
      <c r="A147" s="51"/>
      <c r="B147" s="61"/>
      <c r="C147" s="51"/>
      <c r="D147" s="51"/>
      <c r="E147" s="51"/>
      <c r="F147" s="51"/>
      <c r="G147" s="51"/>
      <c r="H147"/>
      <c r="I147"/>
      <c r="J147"/>
      <c r="K147"/>
      <c r="L147"/>
      <c r="M147"/>
      <c r="N147"/>
      <c r="O147"/>
      <c r="P147"/>
      <c r="Q147"/>
      <c r="R147"/>
      <c r="S147"/>
      <c r="T147"/>
      <c r="U147"/>
      <c r="V147"/>
      <c r="W147"/>
      <c r="X147"/>
      <c r="Y147"/>
      <c r="Z147"/>
      <c r="AA147"/>
      <c r="AB147"/>
      <c r="AC147"/>
      <c r="AD147"/>
      <c r="AE147"/>
      <c r="AF147"/>
      <c r="AG147"/>
      <c r="AH147" s="51"/>
      <c r="AI147" s="51"/>
    </row>
    <row r="148" spans="1:35" x14ac:dyDescent="0.35">
      <c r="A148" s="18" t="s">
        <v>509</v>
      </c>
      <c r="B148" s="62"/>
      <c r="C148" s="51"/>
      <c r="D148" s="51"/>
      <c r="E148" s="51"/>
      <c r="F148" s="51"/>
      <c r="G148" s="51"/>
      <c r="H148"/>
      <c r="I148"/>
      <c r="J148"/>
      <c r="K148"/>
      <c r="L148"/>
      <c r="M148"/>
      <c r="N148"/>
      <c r="O148"/>
      <c r="P148"/>
      <c r="Q148"/>
      <c r="R148"/>
      <c r="S148"/>
      <c r="T148"/>
      <c r="U148"/>
      <c r="V148"/>
      <c r="W148"/>
      <c r="X148"/>
      <c r="Y148"/>
      <c r="Z148"/>
      <c r="AA148"/>
      <c r="AB148"/>
      <c r="AC148"/>
      <c r="AD148"/>
      <c r="AE148"/>
      <c r="AF148"/>
      <c r="AG148"/>
      <c r="AH148" s="51"/>
      <c r="AI148" s="51"/>
    </row>
    <row r="149" spans="1:35" x14ac:dyDescent="0.35">
      <c r="A149" s="52" t="str">
        <f>A148</f>
        <v>BCEU-commercial-heating</v>
      </c>
      <c r="B149" s="61"/>
      <c r="C149" s="18" t="s">
        <v>1</v>
      </c>
      <c r="D149" s="18">
        <v>2019</v>
      </c>
      <c r="E149" s="18">
        <v>2020</v>
      </c>
      <c r="F149" s="18">
        <v>2021</v>
      </c>
      <c r="G149" s="18">
        <v>2022</v>
      </c>
      <c r="H149" s="18">
        <v>2023</v>
      </c>
      <c r="I149" s="18">
        <v>2024</v>
      </c>
      <c r="J149" s="18">
        <v>2025</v>
      </c>
      <c r="K149" s="18">
        <v>2026</v>
      </c>
      <c r="L149" s="18">
        <v>2027</v>
      </c>
      <c r="M149" s="18">
        <v>2028</v>
      </c>
      <c r="N149" s="18">
        <v>2029</v>
      </c>
      <c r="O149" s="18">
        <v>2030</v>
      </c>
      <c r="P149" s="18">
        <v>2031</v>
      </c>
      <c r="Q149" s="18">
        <v>2032</v>
      </c>
      <c r="R149" s="18">
        <v>2033</v>
      </c>
      <c r="S149" s="18">
        <v>2034</v>
      </c>
      <c r="T149" s="18">
        <v>2035</v>
      </c>
      <c r="U149" s="18">
        <v>2036</v>
      </c>
      <c r="V149" s="18">
        <v>2037</v>
      </c>
      <c r="W149" s="18">
        <v>2038</v>
      </c>
      <c r="X149" s="18">
        <v>2039</v>
      </c>
      <c r="Y149" s="18">
        <v>2040</v>
      </c>
      <c r="Z149" s="18">
        <v>2041</v>
      </c>
      <c r="AA149" s="18">
        <v>2042</v>
      </c>
      <c r="AB149" s="18">
        <v>2043</v>
      </c>
      <c r="AC149" s="18">
        <v>2044</v>
      </c>
      <c r="AD149" s="18">
        <v>2045</v>
      </c>
      <c r="AE149" s="18">
        <v>2046</v>
      </c>
      <c r="AF149" s="18">
        <v>2047</v>
      </c>
      <c r="AG149" s="18">
        <v>2048</v>
      </c>
      <c r="AH149" s="18">
        <v>2049</v>
      </c>
      <c r="AI149" s="18">
        <v>2050</v>
      </c>
    </row>
    <row r="150" spans="1:35" x14ac:dyDescent="0.35">
      <c r="A150" s="52" t="str">
        <f t="shared" ref="A150:A159" si="47">A149</f>
        <v>BCEU-commercial-heating</v>
      </c>
      <c r="B150" s="63" t="s">
        <v>537</v>
      </c>
      <c r="C150" s="18" t="s">
        <v>2</v>
      </c>
      <c r="D150" s="117">
        <f>SUMIFS('RMI - percents'!K:K,'RMI - percents'!$H:$H,$A150,'RMI - percents'!$J:$J,$C150)*D$5</f>
        <v>8270881908385.7441</v>
      </c>
      <c r="E150" s="117">
        <f>SUMIFS('RMI - percents'!L:L,'RMI - percents'!$H:$H,$A150,'RMI - percents'!$J:$J,$C150)*E$5</f>
        <v>7363951553647.9287</v>
      </c>
      <c r="F150" s="117">
        <f>SUMIFS('RMI - percents'!M:M,'RMI - percents'!$H:$H,$A150,'RMI - percents'!$J:$J,$C150)*F$5</f>
        <v>7004758231290.7939</v>
      </c>
      <c r="G150" s="117">
        <f>SUMIFS('RMI - percents'!N:N,'RMI - percents'!$H:$H,$A150,'RMI - percents'!$J:$J,$C150)*G$5</f>
        <v>7105522104728.124</v>
      </c>
      <c r="H150" s="117">
        <f>SUMIFS('RMI - percents'!O:O,'RMI - percents'!$H:$H,$A150,'RMI - percents'!$J:$J,$C150)*H$5</f>
        <v>7081323837017.8057</v>
      </c>
      <c r="I150" s="117">
        <f>SUMIFS('RMI - percents'!P:P,'RMI - percents'!$H:$H,$A150,'RMI - percents'!$J:$J,$C150)*I$5</f>
        <v>7009058742949.1016</v>
      </c>
      <c r="J150" s="117">
        <f>SUMIFS('RMI - percents'!Q:Q,'RMI - percents'!$H:$H,$A150,'RMI - percents'!$J:$J,$C150)*J$5</f>
        <v>6933429427790.0322</v>
      </c>
      <c r="K150" s="117">
        <f>SUMIFS('RMI - percents'!R:R,'RMI - percents'!$H:$H,$A150,'RMI - percents'!$J:$J,$C150)*K$5</f>
        <v>6873867484074.9922</v>
      </c>
      <c r="L150" s="117">
        <f>SUMIFS('RMI - percents'!S:S,'RMI - percents'!$H:$H,$A150,'RMI - percents'!$J:$J,$C150)*L$5</f>
        <v>6814326866489.8662</v>
      </c>
      <c r="M150" s="117">
        <f>SUMIFS('RMI - percents'!T:T,'RMI - percents'!$H:$H,$A150,'RMI - percents'!$J:$J,$C150)*M$5</f>
        <v>6736271116144.4023</v>
      </c>
      <c r="N150" s="117">
        <f>SUMIFS('RMI - percents'!U:U,'RMI - percents'!$H:$H,$A150,'RMI - percents'!$J:$J,$C150)*N$5</f>
        <v>6656447156092.9336</v>
      </c>
      <c r="O150" s="117">
        <f>SUMIFS('RMI - percents'!V:V,'RMI - percents'!$H:$H,$A150,'RMI - percents'!$J:$J,$C150)*O$5</f>
        <v>6569190584782.6123</v>
      </c>
      <c r="P150" s="117">
        <f>SUMIFS('RMI - percents'!W:W,'RMI - percents'!$H:$H,$A150,'RMI - percents'!$J:$J,$C150)*P$5</f>
        <v>6477390791807.6563</v>
      </c>
      <c r="Q150" s="117">
        <f>SUMIFS('RMI - percents'!X:X,'RMI - percents'!$H:$H,$A150,'RMI - percents'!$J:$J,$C150)*Q$5</f>
        <v>6370788291265.8193</v>
      </c>
      <c r="R150" s="117">
        <f>SUMIFS('RMI - percents'!Y:Y,'RMI - percents'!$H:$H,$A150,'RMI - percents'!$J:$J,$C150)*R$5</f>
        <v>6258366013664.7725</v>
      </c>
      <c r="S150" s="117">
        <f>SUMIFS('RMI - percents'!Z:Z,'RMI - percents'!$H:$H,$A150,'RMI - percents'!$J:$J,$C150)*S$5</f>
        <v>6130307427696.5225</v>
      </c>
      <c r="T150" s="117">
        <f>SUMIFS('RMI - percents'!AA:AA,'RMI - percents'!$H:$H,$A150,'RMI - percents'!$J:$J,$C150)*T$5</f>
        <v>5978891666595.1592</v>
      </c>
      <c r="U150" s="117">
        <f>SUMIFS('RMI - percents'!AB:AB,'RMI - percents'!$H:$H,$A150,'RMI - percents'!$J:$J,$C150)*U$5</f>
        <v>5880112171835.9824</v>
      </c>
      <c r="V150" s="117">
        <f>SUMIFS('RMI - percents'!AC:AC,'RMI - percents'!$H:$H,$A150,'RMI - percents'!$J:$J,$C150)*V$5</f>
        <v>5749720204429.7686</v>
      </c>
      <c r="W150" s="117">
        <f>SUMIFS('RMI - percents'!AD:AD,'RMI - percents'!$H:$H,$A150,'RMI - percents'!$J:$J,$C150)*W$5</f>
        <v>5618600375788.9805</v>
      </c>
      <c r="X150" s="117">
        <f>SUMIFS('RMI - percents'!AE:AE,'RMI - percents'!$H:$H,$A150,'RMI - percents'!$J:$J,$C150)*X$5</f>
        <v>5483586164644.1729</v>
      </c>
      <c r="Y150" s="117">
        <f>SUMIFS('RMI - percents'!AF:AF,'RMI - percents'!$H:$H,$A150,'RMI - percents'!$J:$J,$C150)*Y$5</f>
        <v>5346284146802.2207</v>
      </c>
      <c r="Z150" s="117">
        <f>SUMIFS('RMI - percents'!AG:AG,'RMI - percents'!$H:$H,$A150,'RMI - percents'!$J:$J,$C150)*Z$5</f>
        <v>5205005561205.3545</v>
      </c>
      <c r="AA150" s="117">
        <f>SUMIFS('RMI - percents'!AH:AH,'RMI - percents'!$H:$H,$A150,'RMI - percents'!$J:$J,$C150)*AA$5</f>
        <v>5062791751073.6846</v>
      </c>
      <c r="AB150" s="117">
        <f>SUMIFS('RMI - percents'!AI:AI,'RMI - percents'!$H:$H,$A150,'RMI - percents'!$J:$J,$C150)*AB$5</f>
        <v>4918700403167.458</v>
      </c>
      <c r="AC150" s="117">
        <f>SUMIFS('RMI - percents'!AJ:AJ,'RMI - percents'!$H:$H,$A150,'RMI - percents'!$J:$J,$C150)*AC$5</f>
        <v>4774355324079.6221</v>
      </c>
      <c r="AD150" s="117">
        <f>SUMIFS('RMI - percents'!AK:AK,'RMI - percents'!$H:$H,$A150,'RMI - percents'!$J:$J,$C150)*AD$5</f>
        <v>4632614446471.2217</v>
      </c>
      <c r="AE150" s="117">
        <f>SUMIFS('RMI - percents'!AL:AL,'RMI - percents'!$H:$H,$A150,'RMI - percents'!$J:$J,$C150)*AE$5</f>
        <v>4489502876752.1406</v>
      </c>
      <c r="AF150" s="117">
        <f>SUMIFS('RMI - percents'!AM:AM,'RMI - percents'!$H:$H,$A150,'RMI - percents'!$J:$J,$C150)*AF$5</f>
        <v>4349506114524.0225</v>
      </c>
      <c r="AG150" s="117">
        <f>SUMIFS('RMI - percents'!AN:AN,'RMI - percents'!$H:$H,$A150,'RMI - percents'!$J:$J,$C150)*AG$5</f>
        <v>4209137995890.1406</v>
      </c>
      <c r="AH150" s="117">
        <f>SUMIFS('RMI - percents'!AO:AO,'RMI - percents'!$H:$H,$A150,'RMI - percents'!$J:$J,$C150)*AH$5</f>
        <v>4070800302213.5518</v>
      </c>
      <c r="AI150" s="117">
        <f>SUMIFS('RMI - percents'!AP:AP,'RMI - percents'!$H:$H,$A150,'RMI - percents'!$J:$J,$C150)*AI$5</f>
        <v>3933582177344.5049</v>
      </c>
    </row>
    <row r="151" spans="1:35" x14ac:dyDescent="0.35">
      <c r="A151" s="52" t="str">
        <f t="shared" si="47"/>
        <v>BCEU-commercial-heating</v>
      </c>
      <c r="B151" s="63" t="s">
        <v>537</v>
      </c>
      <c r="C151" s="18" t="s">
        <v>3</v>
      </c>
      <c r="D151" s="118">
        <f>SUMIFS('RMI - percents'!K:K,'RMI - percents'!$H:$H,$A151,'RMI - percents'!$J:$J,$C151)</f>
        <v>0</v>
      </c>
      <c r="E151" s="118">
        <f>SUMIFS('RMI - percents'!L:L,'RMI - percents'!$H:$H,$A151,'RMI - percents'!$J:$J,$C151)</f>
        <v>0</v>
      </c>
      <c r="F151" s="118">
        <f>SUMIFS('RMI - percents'!M:M,'RMI - percents'!$H:$H,$A151,'RMI - percents'!$J:$J,$C151)</f>
        <v>0</v>
      </c>
      <c r="G151" s="118">
        <f>SUMIFS('RMI - percents'!N:N,'RMI - percents'!$H:$H,$A151,'RMI - percents'!$J:$J,$C151)</f>
        <v>0</v>
      </c>
      <c r="H151" s="118">
        <f>SUMIFS('RMI - percents'!O:O,'RMI - percents'!$H:$H,$A151,'RMI - percents'!$J:$J,$C151)</f>
        <v>0</v>
      </c>
      <c r="I151" s="118">
        <f>SUMIFS('RMI - percents'!P:P,'RMI - percents'!$H:$H,$A151,'RMI - percents'!$J:$J,$C151)</f>
        <v>0</v>
      </c>
      <c r="J151" s="118">
        <f>SUMIFS('RMI - percents'!Q:Q,'RMI - percents'!$H:$H,$A151,'RMI - percents'!$J:$J,$C151)</f>
        <v>0</v>
      </c>
      <c r="K151" s="118">
        <f>SUMIFS('RMI - percents'!R:R,'RMI - percents'!$H:$H,$A151,'RMI - percents'!$J:$J,$C151)</f>
        <v>0</v>
      </c>
      <c r="L151" s="118">
        <f>SUMIFS('RMI - percents'!S:S,'RMI - percents'!$H:$H,$A151,'RMI - percents'!$J:$J,$C151)</f>
        <v>0</v>
      </c>
      <c r="M151" s="118">
        <f>SUMIFS('RMI - percents'!T:T,'RMI - percents'!$H:$H,$A151,'RMI - percents'!$J:$J,$C151)</f>
        <v>0</v>
      </c>
      <c r="N151" s="118">
        <f>SUMIFS('RMI - percents'!U:U,'RMI - percents'!$H:$H,$A151,'RMI - percents'!$J:$J,$C151)</f>
        <v>0</v>
      </c>
      <c r="O151" s="118">
        <f>SUMIFS('RMI - percents'!V:V,'RMI - percents'!$H:$H,$A151,'RMI - percents'!$J:$J,$C151)</f>
        <v>0</v>
      </c>
      <c r="P151" s="118">
        <f>SUMIFS('RMI - percents'!W:W,'RMI - percents'!$H:$H,$A151,'RMI - percents'!$J:$J,$C151)</f>
        <v>0</v>
      </c>
      <c r="Q151" s="118">
        <f>SUMIFS('RMI - percents'!X:X,'RMI - percents'!$H:$H,$A151,'RMI - percents'!$J:$J,$C151)</f>
        <v>0</v>
      </c>
      <c r="R151" s="118">
        <f>SUMIFS('RMI - percents'!Y:Y,'RMI - percents'!$H:$H,$A151,'RMI - percents'!$J:$J,$C151)</f>
        <v>0</v>
      </c>
      <c r="S151" s="118">
        <f>SUMIFS('RMI - percents'!Z:Z,'RMI - percents'!$H:$H,$A151,'RMI - percents'!$J:$J,$C151)</f>
        <v>0</v>
      </c>
      <c r="T151" s="118">
        <f>SUMIFS('RMI - percents'!AA:AA,'RMI - percents'!$H:$H,$A151,'RMI - percents'!$J:$J,$C151)</f>
        <v>0</v>
      </c>
      <c r="U151" s="118">
        <f>SUMIFS('RMI - percents'!AB:AB,'RMI - percents'!$H:$H,$A151,'RMI - percents'!$J:$J,$C151)</f>
        <v>0</v>
      </c>
      <c r="V151" s="118">
        <f>SUMIFS('RMI - percents'!AC:AC,'RMI - percents'!$H:$H,$A151,'RMI - percents'!$J:$J,$C151)</f>
        <v>0</v>
      </c>
      <c r="W151" s="118">
        <f>SUMIFS('RMI - percents'!AD:AD,'RMI - percents'!$H:$H,$A151,'RMI - percents'!$J:$J,$C151)</f>
        <v>0</v>
      </c>
      <c r="X151" s="118">
        <f>SUMIFS('RMI - percents'!AE:AE,'RMI - percents'!$H:$H,$A151,'RMI - percents'!$J:$J,$C151)</f>
        <v>0</v>
      </c>
      <c r="Y151" s="118">
        <f>SUMIFS('RMI - percents'!AF:AF,'RMI - percents'!$H:$H,$A151,'RMI - percents'!$J:$J,$C151)</f>
        <v>0</v>
      </c>
      <c r="Z151" s="118">
        <f>SUMIFS('RMI - percents'!AG:AG,'RMI - percents'!$H:$H,$A151,'RMI - percents'!$J:$J,$C151)</f>
        <v>0</v>
      </c>
      <c r="AA151" s="118">
        <f>SUMIFS('RMI - percents'!AH:AH,'RMI - percents'!$H:$H,$A151,'RMI - percents'!$J:$J,$C151)</f>
        <v>0</v>
      </c>
      <c r="AB151" s="118">
        <f>SUMIFS('RMI - percents'!AI:AI,'RMI - percents'!$H:$H,$A151,'RMI - percents'!$J:$J,$C151)</f>
        <v>0</v>
      </c>
      <c r="AC151" s="118">
        <f>SUMIFS('RMI - percents'!AJ:AJ,'RMI - percents'!$H:$H,$A151,'RMI - percents'!$J:$J,$C151)</f>
        <v>0</v>
      </c>
      <c r="AD151" s="118">
        <f>SUMIFS('RMI - percents'!AK:AK,'RMI - percents'!$H:$H,$A151,'RMI - percents'!$J:$J,$C151)</f>
        <v>0</v>
      </c>
      <c r="AE151" s="118">
        <f>SUMIFS('RMI - percents'!AL:AL,'RMI - percents'!$H:$H,$A151,'RMI - percents'!$J:$J,$C151)</f>
        <v>0</v>
      </c>
      <c r="AF151" s="118">
        <f>SUMIFS('RMI - percents'!AM:AM,'RMI - percents'!$H:$H,$A151,'RMI - percents'!$J:$J,$C151)</f>
        <v>0</v>
      </c>
      <c r="AG151" s="118">
        <f>SUMIFS('RMI - percents'!AN:AN,'RMI - percents'!$H:$H,$A151,'RMI - percents'!$J:$J,$C151)</f>
        <v>0</v>
      </c>
      <c r="AH151" s="118">
        <f>SUMIFS('RMI - percents'!AO:AO,'RMI - percents'!$H:$H,$A151,'RMI - percents'!$J:$J,$C151)</f>
        <v>0</v>
      </c>
      <c r="AI151" s="118">
        <f>SUMIFS('RMI - percents'!AP:AP,'RMI - percents'!$H:$H,$A151,'RMI - percents'!$J:$J,$C151)</f>
        <v>0</v>
      </c>
    </row>
    <row r="152" spans="1:35" x14ac:dyDescent="0.35">
      <c r="A152" s="52" t="str">
        <f t="shared" si="47"/>
        <v>BCEU-commercial-heating</v>
      </c>
      <c r="B152" s="63" t="s">
        <v>537</v>
      </c>
      <c r="C152" s="18" t="s">
        <v>4</v>
      </c>
      <c r="D152" s="117">
        <f>SUMIFS('RMI - percents'!K:K,'RMI - percents'!$H:$H,$A152,'RMI - percents'!$J:$J,$C152)*D$7</f>
        <v>54912151077405.727</v>
      </c>
      <c r="E152" s="117">
        <f>SUMIFS('RMI - percents'!L:L,'RMI - percents'!$H:$H,$A152,'RMI - percents'!$J:$J,$C152)*E$7</f>
        <v>46519461563516.992</v>
      </c>
      <c r="F152" s="117">
        <f>SUMIFS('RMI - percents'!M:M,'RMI - percents'!$H:$H,$A152,'RMI - percents'!$J:$J,$C152)*F$7</f>
        <v>46531514721218.773</v>
      </c>
      <c r="G152" s="117">
        <f>SUMIFS('RMI - percents'!N:N,'RMI - percents'!$H:$H,$A152,'RMI - percents'!$J:$J,$C152)*G$7</f>
        <v>47361180753668.648</v>
      </c>
      <c r="H152" s="117">
        <f>SUMIFS('RMI - percents'!O:O,'RMI - percents'!$H:$H,$A152,'RMI - percents'!$J:$J,$C152)*H$7</f>
        <v>47295207461171.609</v>
      </c>
      <c r="I152" s="117">
        <f>SUMIFS('RMI - percents'!P:P,'RMI - percents'!$H:$H,$A152,'RMI - percents'!$J:$J,$C152)*I$7</f>
        <v>46846498089390.313</v>
      </c>
      <c r="J152" s="117">
        <f>SUMIFS('RMI - percents'!Q:Q,'RMI - percents'!$H:$H,$A152,'RMI - percents'!$J:$J,$C152)*J$7</f>
        <v>46193787439436.695</v>
      </c>
      <c r="K152" s="117">
        <f>SUMIFS('RMI - percents'!R:R,'RMI - percents'!$H:$H,$A152,'RMI - percents'!$J:$J,$C152)*K$7</f>
        <v>45425885761216.57</v>
      </c>
      <c r="L152" s="117">
        <f>SUMIFS('RMI - percents'!S:S,'RMI - percents'!$H:$H,$A152,'RMI - percents'!$J:$J,$C152)*L$7</f>
        <v>44709819018425.422</v>
      </c>
      <c r="M152" s="117">
        <f>SUMIFS('RMI - percents'!T:T,'RMI - percents'!$H:$H,$A152,'RMI - percents'!$J:$J,$C152)*M$7</f>
        <v>43963059694188.438</v>
      </c>
      <c r="N152" s="117">
        <f>SUMIFS('RMI - percents'!U:U,'RMI - percents'!$H:$H,$A152,'RMI - percents'!$J:$J,$C152)*N$7</f>
        <v>43352762923942.5</v>
      </c>
      <c r="O152" s="117">
        <f>SUMIFS('RMI - percents'!V:V,'RMI - percents'!$H:$H,$A152,'RMI - percents'!$J:$J,$C152)*O$7</f>
        <v>42639658213754.039</v>
      </c>
      <c r="P152" s="117">
        <f>SUMIFS('RMI - percents'!W:W,'RMI - percents'!$H:$H,$A152,'RMI - percents'!$J:$J,$C152)*P$7</f>
        <v>42015558372013.703</v>
      </c>
      <c r="Q152" s="117">
        <f>SUMIFS('RMI - percents'!X:X,'RMI - percents'!$H:$H,$A152,'RMI - percents'!$J:$J,$C152)*Q$7</f>
        <v>41344047720730.023</v>
      </c>
      <c r="R152" s="117">
        <f>SUMIFS('RMI - percents'!Y:Y,'RMI - percents'!$H:$H,$A152,'RMI - percents'!$J:$J,$C152)*R$7</f>
        <v>40778858624949.195</v>
      </c>
      <c r="S152" s="117">
        <f>SUMIFS('RMI - percents'!Z:Z,'RMI - percents'!$H:$H,$A152,'RMI - percents'!$J:$J,$C152)*S$7</f>
        <v>40086262484878.859</v>
      </c>
      <c r="T152" s="117">
        <f>SUMIFS('RMI - percents'!AA:AA,'RMI - percents'!$H:$H,$A152,'RMI - percents'!$J:$J,$C152)*T$7</f>
        <v>39523270585736.969</v>
      </c>
      <c r="U152" s="117">
        <f>SUMIFS('RMI - percents'!AB:AB,'RMI - percents'!$H:$H,$A152,'RMI - percents'!$J:$J,$C152)*U$7</f>
        <v>39138414197441.648</v>
      </c>
      <c r="V152" s="117">
        <f>SUMIFS('RMI - percents'!AC:AC,'RMI - percents'!$H:$H,$A152,'RMI - percents'!$J:$J,$C152)*V$7</f>
        <v>38667196056346.109</v>
      </c>
      <c r="W152" s="117">
        <f>SUMIFS('RMI - percents'!AD:AD,'RMI - percents'!$H:$H,$A152,'RMI - percents'!$J:$J,$C152)*W$7</f>
        <v>38196908061270.063</v>
      </c>
      <c r="X152" s="117">
        <f>SUMIFS('RMI - percents'!AE:AE,'RMI - percents'!$H:$H,$A152,'RMI - percents'!$J:$J,$C152)*X$7</f>
        <v>37734136687378.531</v>
      </c>
      <c r="Y152" s="117">
        <f>SUMIFS('RMI - percents'!AF:AF,'RMI - percents'!$H:$H,$A152,'RMI - percents'!$J:$J,$C152)*Y$7</f>
        <v>37265388215427.664</v>
      </c>
      <c r="Z152" s="117">
        <f>SUMIFS('RMI - percents'!AG:AG,'RMI - percents'!$H:$H,$A152,'RMI - percents'!$J:$J,$C152)*Z$7</f>
        <v>36796133230938.289</v>
      </c>
      <c r="AA152" s="117">
        <f>SUMIFS('RMI - percents'!AH:AH,'RMI - percents'!$H:$H,$A152,'RMI - percents'!$J:$J,$C152)*AA$7</f>
        <v>36342782100997.141</v>
      </c>
      <c r="AB152" s="117">
        <f>SUMIFS('RMI - percents'!AI:AI,'RMI - percents'!$H:$H,$A152,'RMI - percents'!$J:$J,$C152)*AB$7</f>
        <v>35899932198170</v>
      </c>
      <c r="AC152" s="117">
        <f>SUMIFS('RMI - percents'!AJ:AJ,'RMI - percents'!$H:$H,$A152,'RMI - percents'!$J:$J,$C152)*AC$7</f>
        <v>35463644973181.328</v>
      </c>
      <c r="AD152" s="117">
        <f>SUMIFS('RMI - percents'!AK:AK,'RMI - percents'!$H:$H,$A152,'RMI - percents'!$J:$J,$C152)*AD$7</f>
        <v>35025672758576.922</v>
      </c>
      <c r="AE152" s="117">
        <f>SUMIFS('RMI - percents'!AL:AL,'RMI - percents'!$H:$H,$A152,'RMI - percents'!$J:$J,$C152)*AE$7</f>
        <v>34591042237710.48</v>
      </c>
      <c r="AF152" s="117">
        <f>SUMIFS('RMI - percents'!AM:AM,'RMI - percents'!$H:$H,$A152,'RMI - percents'!$J:$J,$C152)*AF$7</f>
        <v>34136014509237.41</v>
      </c>
      <c r="AG152" s="117">
        <f>SUMIFS('RMI - percents'!AN:AN,'RMI - percents'!$H:$H,$A152,'RMI - percents'!$J:$J,$C152)*AG$7</f>
        <v>33686868825122.461</v>
      </c>
      <c r="AH152" s="117">
        <f>SUMIFS('RMI - percents'!AO:AO,'RMI - percents'!$H:$H,$A152,'RMI - percents'!$J:$J,$C152)*AH$7</f>
        <v>33230741105671.652</v>
      </c>
      <c r="AI152" s="117">
        <f>SUMIFS('RMI - percents'!AP:AP,'RMI - percents'!$H:$H,$A152,'RMI - percents'!$J:$J,$C152)*AI$7</f>
        <v>32773676633979.793</v>
      </c>
    </row>
    <row r="153" spans="1:35" x14ac:dyDescent="0.35">
      <c r="A153" s="52" t="str">
        <f t="shared" si="47"/>
        <v>BCEU-commercial-heating</v>
      </c>
      <c r="B153" s="63" t="s">
        <v>537</v>
      </c>
      <c r="C153" s="18" t="s">
        <v>5</v>
      </c>
      <c r="D153" s="117">
        <f>SUMIFS('RMI - percents'!K:K,'RMI - percents'!$H:$H,$A153,'RMI - percents'!$J:$J,$C153)*D$9</f>
        <v>0</v>
      </c>
      <c r="E153" s="117">
        <f>SUMIFS('RMI - percents'!L:L,'RMI - percents'!$H:$H,$A153,'RMI - percents'!$J:$J,$C153)*E$9</f>
        <v>0</v>
      </c>
      <c r="F153" s="117">
        <f>SUMIFS('RMI - percents'!M:M,'RMI - percents'!$H:$H,$A153,'RMI - percents'!$J:$J,$C153)*F$9</f>
        <v>0</v>
      </c>
      <c r="G153" s="117">
        <f>SUMIFS('RMI - percents'!N:N,'RMI - percents'!$H:$H,$A153,'RMI - percents'!$J:$J,$C153)*G$9</f>
        <v>0</v>
      </c>
      <c r="H153" s="117">
        <f>SUMIFS('RMI - percents'!O:O,'RMI - percents'!$H:$H,$A153,'RMI - percents'!$J:$J,$C153)*H$9</f>
        <v>0</v>
      </c>
      <c r="I153" s="117">
        <f>SUMIFS('RMI - percents'!P:P,'RMI - percents'!$H:$H,$A153,'RMI - percents'!$J:$J,$C153)*I$9</f>
        <v>0</v>
      </c>
      <c r="J153" s="117">
        <f>SUMIFS('RMI - percents'!Q:Q,'RMI - percents'!$H:$H,$A153,'RMI - percents'!$J:$J,$C153)*J$9</f>
        <v>0</v>
      </c>
      <c r="K153" s="117">
        <f>SUMIFS('RMI - percents'!R:R,'RMI - percents'!$H:$H,$A153,'RMI - percents'!$J:$J,$C153)*K$9</f>
        <v>0</v>
      </c>
      <c r="L153" s="117">
        <f>SUMIFS('RMI - percents'!S:S,'RMI - percents'!$H:$H,$A153,'RMI - percents'!$J:$J,$C153)*L$9</f>
        <v>0</v>
      </c>
      <c r="M153" s="117">
        <f>SUMIFS('RMI - percents'!T:T,'RMI - percents'!$H:$H,$A153,'RMI - percents'!$J:$J,$C153)*M$9</f>
        <v>0</v>
      </c>
      <c r="N153" s="117">
        <f>SUMIFS('RMI - percents'!U:U,'RMI - percents'!$H:$H,$A153,'RMI - percents'!$J:$J,$C153)*N$9</f>
        <v>0</v>
      </c>
      <c r="O153" s="117">
        <f>SUMIFS('RMI - percents'!V:V,'RMI - percents'!$H:$H,$A153,'RMI - percents'!$J:$J,$C153)*O$9</f>
        <v>0</v>
      </c>
      <c r="P153" s="117">
        <f>SUMIFS('RMI - percents'!W:W,'RMI - percents'!$H:$H,$A153,'RMI - percents'!$J:$J,$C153)*P$9</f>
        <v>0</v>
      </c>
      <c r="Q153" s="117">
        <f>SUMIFS('RMI - percents'!X:X,'RMI - percents'!$H:$H,$A153,'RMI - percents'!$J:$J,$C153)*Q$9</f>
        <v>0</v>
      </c>
      <c r="R153" s="117">
        <f>SUMIFS('RMI - percents'!Y:Y,'RMI - percents'!$H:$H,$A153,'RMI - percents'!$J:$J,$C153)*R$9</f>
        <v>0</v>
      </c>
      <c r="S153" s="117">
        <f>SUMIFS('RMI - percents'!Z:Z,'RMI - percents'!$H:$H,$A153,'RMI - percents'!$J:$J,$C153)*S$9</f>
        <v>0</v>
      </c>
      <c r="T153" s="117">
        <f>SUMIFS('RMI - percents'!AA:AA,'RMI - percents'!$H:$H,$A153,'RMI - percents'!$J:$J,$C153)*T$9</f>
        <v>0</v>
      </c>
      <c r="U153" s="117">
        <f>SUMIFS('RMI - percents'!AB:AB,'RMI - percents'!$H:$H,$A153,'RMI - percents'!$J:$J,$C153)*U$9</f>
        <v>0</v>
      </c>
      <c r="V153" s="117">
        <f>SUMIFS('RMI - percents'!AC:AC,'RMI - percents'!$H:$H,$A153,'RMI - percents'!$J:$J,$C153)*V$9</f>
        <v>0</v>
      </c>
      <c r="W153" s="117">
        <f>SUMIFS('RMI - percents'!AD:AD,'RMI - percents'!$H:$H,$A153,'RMI - percents'!$J:$J,$C153)*W$9</f>
        <v>0</v>
      </c>
      <c r="X153" s="117">
        <f>SUMIFS('RMI - percents'!AE:AE,'RMI - percents'!$H:$H,$A153,'RMI - percents'!$J:$J,$C153)*X$9</f>
        <v>0</v>
      </c>
      <c r="Y153" s="117">
        <f>SUMIFS('RMI - percents'!AF:AF,'RMI - percents'!$H:$H,$A153,'RMI - percents'!$J:$J,$C153)*Y$9</f>
        <v>0</v>
      </c>
      <c r="Z153" s="117">
        <f>SUMIFS('RMI - percents'!AG:AG,'RMI - percents'!$H:$H,$A153,'RMI - percents'!$J:$J,$C153)*Z$9</f>
        <v>0</v>
      </c>
      <c r="AA153" s="117">
        <f>SUMIFS('RMI - percents'!AH:AH,'RMI - percents'!$H:$H,$A153,'RMI - percents'!$J:$J,$C153)*AA$9</f>
        <v>0</v>
      </c>
      <c r="AB153" s="117">
        <f>SUMIFS('RMI - percents'!AI:AI,'RMI - percents'!$H:$H,$A153,'RMI - percents'!$J:$J,$C153)*AB$9</f>
        <v>0</v>
      </c>
      <c r="AC153" s="117">
        <f>SUMIFS('RMI - percents'!AJ:AJ,'RMI - percents'!$H:$H,$A153,'RMI - percents'!$J:$J,$C153)*AC$9</f>
        <v>0</v>
      </c>
      <c r="AD153" s="117">
        <f>SUMIFS('RMI - percents'!AK:AK,'RMI - percents'!$H:$H,$A153,'RMI - percents'!$J:$J,$C153)*AD$9</f>
        <v>0</v>
      </c>
      <c r="AE153" s="117">
        <f>SUMIFS('RMI - percents'!AL:AL,'RMI - percents'!$H:$H,$A153,'RMI - percents'!$J:$J,$C153)*AE$9</f>
        <v>0</v>
      </c>
      <c r="AF153" s="117">
        <f>SUMIFS('RMI - percents'!AM:AM,'RMI - percents'!$H:$H,$A153,'RMI - percents'!$J:$J,$C153)*AF$9</f>
        <v>0</v>
      </c>
      <c r="AG153" s="117">
        <f>SUMIFS('RMI - percents'!AN:AN,'RMI - percents'!$H:$H,$A153,'RMI - percents'!$J:$J,$C153)*AG$9</f>
        <v>0</v>
      </c>
      <c r="AH153" s="117">
        <f>SUMIFS('RMI - percents'!AO:AO,'RMI - percents'!$H:$H,$A153,'RMI - percents'!$J:$J,$C153)*AH$9</f>
        <v>0</v>
      </c>
      <c r="AI153" s="117">
        <f>SUMIFS('RMI - percents'!AP:AP,'RMI - percents'!$H:$H,$A153,'RMI - percents'!$J:$J,$C153)*AI$9</f>
        <v>0</v>
      </c>
    </row>
    <row r="154" spans="1:35" x14ac:dyDescent="0.35">
      <c r="A154" s="52" t="str">
        <f t="shared" si="47"/>
        <v>BCEU-commercial-heating</v>
      </c>
      <c r="B154" s="63" t="s">
        <v>537</v>
      </c>
      <c r="C154" s="18" t="s">
        <v>7</v>
      </c>
      <c r="D154" s="118">
        <f>SUMIFS('RMI - percents'!K:K,'RMI - percents'!$H:$H,$A154,'RMI - percents'!$J:$J,$C154)</f>
        <v>0</v>
      </c>
      <c r="E154" s="118">
        <f>SUMIFS('RMI - percents'!L:L,'RMI - percents'!$H:$H,$A154,'RMI - percents'!$J:$J,$C154)</f>
        <v>0</v>
      </c>
      <c r="F154" s="118">
        <f>SUMIFS('RMI - percents'!M:M,'RMI - percents'!$H:$H,$A154,'RMI - percents'!$J:$J,$C154)</f>
        <v>0</v>
      </c>
      <c r="G154" s="118">
        <f>SUMIFS('RMI - percents'!N:N,'RMI - percents'!$H:$H,$A154,'RMI - percents'!$J:$J,$C154)</f>
        <v>0</v>
      </c>
      <c r="H154" s="118">
        <f>SUMIFS('RMI - percents'!O:O,'RMI - percents'!$H:$H,$A154,'RMI - percents'!$J:$J,$C154)</f>
        <v>0</v>
      </c>
      <c r="I154" s="118">
        <f>SUMIFS('RMI - percents'!P:P,'RMI - percents'!$H:$H,$A154,'RMI - percents'!$J:$J,$C154)</f>
        <v>0</v>
      </c>
      <c r="J154" s="118">
        <f>SUMIFS('RMI - percents'!Q:Q,'RMI - percents'!$H:$H,$A154,'RMI - percents'!$J:$J,$C154)</f>
        <v>0</v>
      </c>
      <c r="K154" s="118">
        <f>SUMIFS('RMI - percents'!R:R,'RMI - percents'!$H:$H,$A154,'RMI - percents'!$J:$J,$C154)</f>
        <v>0</v>
      </c>
      <c r="L154" s="118">
        <f>SUMIFS('RMI - percents'!S:S,'RMI - percents'!$H:$H,$A154,'RMI - percents'!$J:$J,$C154)</f>
        <v>0</v>
      </c>
      <c r="M154" s="118">
        <f>SUMIFS('RMI - percents'!T:T,'RMI - percents'!$H:$H,$A154,'RMI - percents'!$J:$J,$C154)</f>
        <v>0</v>
      </c>
      <c r="N154" s="118">
        <f>SUMIFS('RMI - percents'!U:U,'RMI - percents'!$H:$H,$A154,'RMI - percents'!$J:$J,$C154)</f>
        <v>0</v>
      </c>
      <c r="O154" s="118">
        <f>SUMIFS('RMI - percents'!V:V,'RMI - percents'!$H:$H,$A154,'RMI - percents'!$J:$J,$C154)</f>
        <v>0</v>
      </c>
      <c r="P154" s="118">
        <f>SUMIFS('RMI - percents'!W:W,'RMI - percents'!$H:$H,$A154,'RMI - percents'!$J:$J,$C154)</f>
        <v>0</v>
      </c>
      <c r="Q154" s="118">
        <f>SUMIFS('RMI - percents'!X:X,'RMI - percents'!$H:$H,$A154,'RMI - percents'!$J:$J,$C154)</f>
        <v>0</v>
      </c>
      <c r="R154" s="118">
        <f>SUMIFS('RMI - percents'!Y:Y,'RMI - percents'!$H:$H,$A154,'RMI - percents'!$J:$J,$C154)</f>
        <v>0</v>
      </c>
      <c r="S154" s="118">
        <f>SUMIFS('RMI - percents'!Z:Z,'RMI - percents'!$H:$H,$A154,'RMI - percents'!$J:$J,$C154)</f>
        <v>0</v>
      </c>
      <c r="T154" s="118">
        <f>SUMIFS('RMI - percents'!AA:AA,'RMI - percents'!$H:$H,$A154,'RMI - percents'!$J:$J,$C154)</f>
        <v>0</v>
      </c>
      <c r="U154" s="118">
        <f>SUMIFS('RMI - percents'!AB:AB,'RMI - percents'!$H:$H,$A154,'RMI - percents'!$J:$J,$C154)</f>
        <v>0</v>
      </c>
      <c r="V154" s="118">
        <f>SUMIFS('RMI - percents'!AC:AC,'RMI - percents'!$H:$H,$A154,'RMI - percents'!$J:$J,$C154)</f>
        <v>0</v>
      </c>
      <c r="W154" s="118">
        <f>SUMIFS('RMI - percents'!AD:AD,'RMI - percents'!$H:$H,$A154,'RMI - percents'!$J:$J,$C154)</f>
        <v>0</v>
      </c>
      <c r="X154" s="118">
        <f>SUMIFS('RMI - percents'!AE:AE,'RMI - percents'!$H:$H,$A154,'RMI - percents'!$J:$J,$C154)</f>
        <v>0</v>
      </c>
      <c r="Y154" s="118">
        <f>SUMIFS('RMI - percents'!AF:AF,'RMI - percents'!$H:$H,$A154,'RMI - percents'!$J:$J,$C154)</f>
        <v>0</v>
      </c>
      <c r="Z154" s="118">
        <f>SUMIFS('RMI - percents'!AG:AG,'RMI - percents'!$H:$H,$A154,'RMI - percents'!$J:$J,$C154)</f>
        <v>0</v>
      </c>
      <c r="AA154" s="118">
        <f>SUMIFS('RMI - percents'!AH:AH,'RMI - percents'!$H:$H,$A154,'RMI - percents'!$J:$J,$C154)</f>
        <v>0</v>
      </c>
      <c r="AB154" s="118">
        <f>SUMIFS('RMI - percents'!AI:AI,'RMI - percents'!$H:$H,$A154,'RMI - percents'!$J:$J,$C154)</f>
        <v>0</v>
      </c>
      <c r="AC154" s="118">
        <f>SUMIFS('RMI - percents'!AJ:AJ,'RMI - percents'!$H:$H,$A154,'RMI - percents'!$J:$J,$C154)</f>
        <v>0</v>
      </c>
      <c r="AD154" s="118">
        <f>SUMIFS('RMI - percents'!AK:AK,'RMI - percents'!$H:$H,$A154,'RMI - percents'!$J:$J,$C154)</f>
        <v>0</v>
      </c>
      <c r="AE154" s="118">
        <f>SUMIFS('RMI - percents'!AL:AL,'RMI - percents'!$H:$H,$A154,'RMI - percents'!$J:$J,$C154)</f>
        <v>0</v>
      </c>
      <c r="AF154" s="118">
        <f>SUMIFS('RMI - percents'!AM:AM,'RMI - percents'!$H:$H,$A154,'RMI - percents'!$J:$J,$C154)</f>
        <v>0</v>
      </c>
      <c r="AG154" s="118">
        <f>SUMIFS('RMI - percents'!AN:AN,'RMI - percents'!$H:$H,$A154,'RMI - percents'!$J:$J,$C154)</f>
        <v>0</v>
      </c>
      <c r="AH154" s="118">
        <f>SUMIFS('RMI - percents'!AO:AO,'RMI - percents'!$H:$H,$A154,'RMI - percents'!$J:$J,$C154)</f>
        <v>0</v>
      </c>
      <c r="AI154" s="118">
        <f>SUMIFS('RMI - percents'!AP:AP,'RMI - percents'!$H:$H,$A154,'RMI - percents'!$J:$J,$C154)</f>
        <v>0</v>
      </c>
    </row>
    <row r="155" spans="1:35" x14ac:dyDescent="0.35">
      <c r="A155" s="52" t="str">
        <f t="shared" si="47"/>
        <v>BCEU-commercial-heating</v>
      </c>
      <c r="B155" s="63" t="s">
        <v>537</v>
      </c>
      <c r="C155" s="18" t="s">
        <v>8</v>
      </c>
      <c r="D155" s="121">
        <f t="shared" ref="D155:AI155" si="48">D11</f>
        <v>3825745098080.5161</v>
      </c>
      <c r="E155" s="121">
        <f t="shared" si="48"/>
        <v>3825745098080.5161</v>
      </c>
      <c r="F155" s="121">
        <f t="shared" si="48"/>
        <v>3825745098080.5161</v>
      </c>
      <c r="G155" s="121">
        <f t="shared" si="48"/>
        <v>3825745098080.5161</v>
      </c>
      <c r="H155" s="121">
        <f t="shared" si="48"/>
        <v>3825745098080.5161</v>
      </c>
      <c r="I155" s="121">
        <f t="shared" si="48"/>
        <v>3825745098080.5161</v>
      </c>
      <c r="J155" s="121">
        <f t="shared" si="48"/>
        <v>3825745098080.5161</v>
      </c>
      <c r="K155" s="121">
        <f t="shared" si="48"/>
        <v>3825745098080.5161</v>
      </c>
      <c r="L155" s="121">
        <f t="shared" si="48"/>
        <v>3825745098080.5161</v>
      </c>
      <c r="M155" s="121">
        <f t="shared" si="48"/>
        <v>3825745098080.5161</v>
      </c>
      <c r="N155" s="121">
        <f t="shared" si="48"/>
        <v>3825745098080.5161</v>
      </c>
      <c r="O155" s="121">
        <f t="shared" si="48"/>
        <v>3825745098080.5161</v>
      </c>
      <c r="P155" s="121">
        <f t="shared" si="48"/>
        <v>3825745098080.5161</v>
      </c>
      <c r="Q155" s="121">
        <f t="shared" si="48"/>
        <v>3825745098080.5161</v>
      </c>
      <c r="R155" s="121">
        <f t="shared" si="48"/>
        <v>3825745098080.5161</v>
      </c>
      <c r="S155" s="121">
        <f t="shared" si="48"/>
        <v>3825745098080.5161</v>
      </c>
      <c r="T155" s="121">
        <f t="shared" si="48"/>
        <v>3825745098080.5161</v>
      </c>
      <c r="U155" s="121">
        <f t="shared" si="48"/>
        <v>3825745098080.5161</v>
      </c>
      <c r="V155" s="121">
        <f t="shared" si="48"/>
        <v>3825745098080.5161</v>
      </c>
      <c r="W155" s="121">
        <f t="shared" si="48"/>
        <v>3825745098080.5161</v>
      </c>
      <c r="X155" s="121">
        <f t="shared" si="48"/>
        <v>3825745098080.5161</v>
      </c>
      <c r="Y155" s="121">
        <f t="shared" si="48"/>
        <v>3825745098080.5161</v>
      </c>
      <c r="Z155" s="121">
        <f t="shared" si="48"/>
        <v>3825745098080.5161</v>
      </c>
      <c r="AA155" s="121">
        <f t="shared" si="48"/>
        <v>3825745098080.5161</v>
      </c>
      <c r="AB155" s="121">
        <f t="shared" si="48"/>
        <v>3825745098080.5161</v>
      </c>
      <c r="AC155" s="121">
        <f t="shared" si="48"/>
        <v>3825745098080.5161</v>
      </c>
      <c r="AD155" s="121">
        <f t="shared" si="48"/>
        <v>3825745098080.5161</v>
      </c>
      <c r="AE155" s="121">
        <f t="shared" si="48"/>
        <v>3825745098080.5161</v>
      </c>
      <c r="AF155" s="121">
        <f t="shared" si="48"/>
        <v>3825745098080.5161</v>
      </c>
      <c r="AG155" s="121">
        <f t="shared" si="48"/>
        <v>3825745098080.5161</v>
      </c>
      <c r="AH155" s="121">
        <f t="shared" si="48"/>
        <v>3825745098080.5161</v>
      </c>
      <c r="AI155" s="121">
        <f t="shared" si="48"/>
        <v>3825745098080.5161</v>
      </c>
    </row>
    <row r="156" spans="1:35" x14ac:dyDescent="0.35">
      <c r="A156" s="52" t="str">
        <f t="shared" si="47"/>
        <v>BCEU-commercial-heating</v>
      </c>
      <c r="B156" s="63" t="s">
        <v>537</v>
      </c>
      <c r="C156" s="18" t="s">
        <v>93</v>
      </c>
      <c r="D156" s="118">
        <f>SUMIFS('RMI - percents'!K:K,'RMI - percents'!$H:$H,$A156,'RMI - percents'!$J:$J,$C156)</f>
        <v>0</v>
      </c>
      <c r="E156" s="118">
        <f>SUMIFS('RMI - percents'!L:L,'RMI - percents'!$H:$H,$A156,'RMI - percents'!$J:$J,$C156)</f>
        <v>0</v>
      </c>
      <c r="F156" s="118">
        <f>SUMIFS('RMI - percents'!M:M,'RMI - percents'!$H:$H,$A156,'RMI - percents'!$J:$J,$C156)</f>
        <v>0</v>
      </c>
      <c r="G156" s="118">
        <f>SUMIFS('RMI - percents'!N:N,'RMI - percents'!$H:$H,$A156,'RMI - percents'!$J:$J,$C156)</f>
        <v>0</v>
      </c>
      <c r="H156" s="118">
        <f>SUMIFS('RMI - percents'!O:O,'RMI - percents'!$H:$H,$A156,'RMI - percents'!$J:$J,$C156)</f>
        <v>0</v>
      </c>
      <c r="I156" s="118">
        <f>SUMIFS('RMI - percents'!P:P,'RMI - percents'!$H:$H,$A156,'RMI - percents'!$J:$J,$C156)</f>
        <v>0</v>
      </c>
      <c r="J156" s="118">
        <f>SUMIFS('RMI - percents'!Q:Q,'RMI - percents'!$H:$H,$A156,'RMI - percents'!$J:$J,$C156)</f>
        <v>0</v>
      </c>
      <c r="K156" s="118">
        <f>SUMIFS('RMI - percents'!R:R,'RMI - percents'!$H:$H,$A156,'RMI - percents'!$J:$J,$C156)</f>
        <v>0</v>
      </c>
      <c r="L156" s="118">
        <f>SUMIFS('RMI - percents'!S:S,'RMI - percents'!$H:$H,$A156,'RMI - percents'!$J:$J,$C156)</f>
        <v>0</v>
      </c>
      <c r="M156" s="118">
        <f>SUMIFS('RMI - percents'!T:T,'RMI - percents'!$H:$H,$A156,'RMI - percents'!$J:$J,$C156)</f>
        <v>0</v>
      </c>
      <c r="N156" s="118">
        <f>SUMIFS('RMI - percents'!U:U,'RMI - percents'!$H:$H,$A156,'RMI - percents'!$J:$J,$C156)</f>
        <v>0</v>
      </c>
      <c r="O156" s="118">
        <f>SUMIFS('RMI - percents'!V:V,'RMI - percents'!$H:$H,$A156,'RMI - percents'!$J:$J,$C156)</f>
        <v>0</v>
      </c>
      <c r="P156" s="118">
        <f>SUMIFS('RMI - percents'!W:W,'RMI - percents'!$H:$H,$A156,'RMI - percents'!$J:$J,$C156)</f>
        <v>0</v>
      </c>
      <c r="Q156" s="118">
        <f>SUMIFS('RMI - percents'!X:X,'RMI - percents'!$H:$H,$A156,'RMI - percents'!$J:$J,$C156)</f>
        <v>0</v>
      </c>
      <c r="R156" s="118">
        <f>SUMIFS('RMI - percents'!Y:Y,'RMI - percents'!$H:$H,$A156,'RMI - percents'!$J:$J,$C156)</f>
        <v>0</v>
      </c>
      <c r="S156" s="118">
        <f>SUMIFS('RMI - percents'!Z:Z,'RMI - percents'!$H:$H,$A156,'RMI - percents'!$J:$J,$C156)</f>
        <v>0</v>
      </c>
      <c r="T156" s="118">
        <f>SUMIFS('RMI - percents'!AA:AA,'RMI - percents'!$H:$H,$A156,'RMI - percents'!$J:$J,$C156)</f>
        <v>0</v>
      </c>
      <c r="U156" s="118">
        <f>SUMIFS('RMI - percents'!AB:AB,'RMI - percents'!$H:$H,$A156,'RMI - percents'!$J:$J,$C156)</f>
        <v>0</v>
      </c>
      <c r="V156" s="118">
        <f>SUMIFS('RMI - percents'!AC:AC,'RMI - percents'!$H:$H,$A156,'RMI - percents'!$J:$J,$C156)</f>
        <v>0</v>
      </c>
      <c r="W156" s="118">
        <f>SUMIFS('RMI - percents'!AD:AD,'RMI - percents'!$H:$H,$A156,'RMI - percents'!$J:$J,$C156)</f>
        <v>0</v>
      </c>
      <c r="X156" s="118">
        <f>SUMIFS('RMI - percents'!AE:AE,'RMI - percents'!$H:$H,$A156,'RMI - percents'!$J:$J,$C156)</f>
        <v>0</v>
      </c>
      <c r="Y156" s="118">
        <f>SUMIFS('RMI - percents'!AF:AF,'RMI - percents'!$H:$H,$A156,'RMI - percents'!$J:$J,$C156)</f>
        <v>0</v>
      </c>
      <c r="Z156" s="118">
        <f>SUMIFS('RMI - percents'!AG:AG,'RMI - percents'!$H:$H,$A156,'RMI - percents'!$J:$J,$C156)</f>
        <v>0</v>
      </c>
      <c r="AA156" s="118">
        <f>SUMIFS('RMI - percents'!AH:AH,'RMI - percents'!$H:$H,$A156,'RMI - percents'!$J:$J,$C156)</f>
        <v>0</v>
      </c>
      <c r="AB156" s="118">
        <f>SUMIFS('RMI - percents'!AI:AI,'RMI - percents'!$H:$H,$A156,'RMI - percents'!$J:$J,$C156)</f>
        <v>0</v>
      </c>
      <c r="AC156" s="118">
        <f>SUMIFS('RMI - percents'!AJ:AJ,'RMI - percents'!$H:$H,$A156,'RMI - percents'!$J:$J,$C156)</f>
        <v>0</v>
      </c>
      <c r="AD156" s="118">
        <f>SUMIFS('RMI - percents'!AK:AK,'RMI - percents'!$H:$H,$A156,'RMI - percents'!$J:$J,$C156)</f>
        <v>0</v>
      </c>
      <c r="AE156" s="118">
        <f>SUMIFS('RMI - percents'!AL:AL,'RMI - percents'!$H:$H,$A156,'RMI - percents'!$J:$J,$C156)</f>
        <v>0</v>
      </c>
      <c r="AF156" s="118">
        <f>SUMIFS('RMI - percents'!AM:AM,'RMI - percents'!$H:$H,$A156,'RMI - percents'!$J:$J,$C156)</f>
        <v>0</v>
      </c>
      <c r="AG156" s="118">
        <f>SUMIFS('RMI - percents'!AN:AN,'RMI - percents'!$H:$H,$A156,'RMI - percents'!$J:$J,$C156)</f>
        <v>0</v>
      </c>
      <c r="AH156" s="118">
        <f>SUMIFS('RMI - percents'!AO:AO,'RMI - percents'!$H:$H,$A156,'RMI - percents'!$J:$J,$C156)</f>
        <v>0</v>
      </c>
      <c r="AI156" s="118">
        <f>SUMIFS('RMI - percents'!AP:AP,'RMI - percents'!$H:$H,$A156,'RMI - percents'!$J:$J,$C156)</f>
        <v>0</v>
      </c>
    </row>
    <row r="157" spans="1:35" x14ac:dyDescent="0.35">
      <c r="A157" s="52" t="str">
        <f t="shared" si="47"/>
        <v>BCEU-commercial-heating</v>
      </c>
      <c r="B157" s="63" t="s">
        <v>537</v>
      </c>
      <c r="C157" s="18" t="s">
        <v>94</v>
      </c>
      <c r="D157" s="118">
        <f>SUMIFS('RMI - percents'!K:K,'RMI - percents'!$H:$H,$A157,'RMI - percents'!$J:$J,$C157)</f>
        <v>0</v>
      </c>
      <c r="E157" s="118">
        <f>SUMIFS('RMI - percents'!L:L,'RMI - percents'!$H:$H,$A157,'RMI - percents'!$J:$J,$C157)</f>
        <v>0</v>
      </c>
      <c r="F157" s="118">
        <f>SUMIFS('RMI - percents'!M:M,'RMI - percents'!$H:$H,$A157,'RMI - percents'!$J:$J,$C157)</f>
        <v>0</v>
      </c>
      <c r="G157" s="118">
        <f>SUMIFS('RMI - percents'!N:N,'RMI - percents'!$H:$H,$A157,'RMI - percents'!$J:$J,$C157)</f>
        <v>0</v>
      </c>
      <c r="H157" s="118">
        <f>SUMIFS('RMI - percents'!O:O,'RMI - percents'!$H:$H,$A157,'RMI - percents'!$J:$J,$C157)</f>
        <v>0</v>
      </c>
      <c r="I157" s="118">
        <f>SUMIFS('RMI - percents'!P:P,'RMI - percents'!$H:$H,$A157,'RMI - percents'!$J:$J,$C157)</f>
        <v>0</v>
      </c>
      <c r="J157" s="118">
        <f>SUMIFS('RMI - percents'!Q:Q,'RMI - percents'!$H:$H,$A157,'RMI - percents'!$J:$J,$C157)</f>
        <v>0</v>
      </c>
      <c r="K157" s="118">
        <f>SUMIFS('RMI - percents'!R:R,'RMI - percents'!$H:$H,$A157,'RMI - percents'!$J:$J,$C157)</f>
        <v>0</v>
      </c>
      <c r="L157" s="118">
        <f>SUMIFS('RMI - percents'!S:S,'RMI - percents'!$H:$H,$A157,'RMI - percents'!$J:$J,$C157)</f>
        <v>0</v>
      </c>
      <c r="M157" s="118">
        <f>SUMIFS('RMI - percents'!T:T,'RMI - percents'!$H:$H,$A157,'RMI - percents'!$J:$J,$C157)</f>
        <v>0</v>
      </c>
      <c r="N157" s="118">
        <f>SUMIFS('RMI - percents'!U:U,'RMI - percents'!$H:$H,$A157,'RMI - percents'!$J:$J,$C157)</f>
        <v>0</v>
      </c>
      <c r="O157" s="118">
        <f>SUMIFS('RMI - percents'!V:V,'RMI - percents'!$H:$H,$A157,'RMI - percents'!$J:$J,$C157)</f>
        <v>0</v>
      </c>
      <c r="P157" s="118">
        <f>SUMIFS('RMI - percents'!W:W,'RMI - percents'!$H:$H,$A157,'RMI - percents'!$J:$J,$C157)</f>
        <v>0</v>
      </c>
      <c r="Q157" s="118">
        <f>SUMIFS('RMI - percents'!X:X,'RMI - percents'!$H:$H,$A157,'RMI - percents'!$J:$J,$C157)</f>
        <v>0</v>
      </c>
      <c r="R157" s="118">
        <f>SUMIFS('RMI - percents'!Y:Y,'RMI - percents'!$H:$H,$A157,'RMI - percents'!$J:$J,$C157)</f>
        <v>0</v>
      </c>
      <c r="S157" s="118">
        <f>SUMIFS('RMI - percents'!Z:Z,'RMI - percents'!$H:$H,$A157,'RMI - percents'!$J:$J,$C157)</f>
        <v>0</v>
      </c>
      <c r="T157" s="118">
        <f>SUMIFS('RMI - percents'!AA:AA,'RMI - percents'!$H:$H,$A157,'RMI - percents'!$J:$J,$C157)</f>
        <v>0</v>
      </c>
      <c r="U157" s="118">
        <f>SUMIFS('RMI - percents'!AB:AB,'RMI - percents'!$H:$H,$A157,'RMI - percents'!$J:$J,$C157)</f>
        <v>0</v>
      </c>
      <c r="V157" s="118">
        <f>SUMIFS('RMI - percents'!AC:AC,'RMI - percents'!$H:$H,$A157,'RMI - percents'!$J:$J,$C157)</f>
        <v>0</v>
      </c>
      <c r="W157" s="118">
        <f>SUMIFS('RMI - percents'!AD:AD,'RMI - percents'!$H:$H,$A157,'RMI - percents'!$J:$J,$C157)</f>
        <v>0</v>
      </c>
      <c r="X157" s="118">
        <f>SUMIFS('RMI - percents'!AE:AE,'RMI - percents'!$H:$H,$A157,'RMI - percents'!$J:$J,$C157)</f>
        <v>0</v>
      </c>
      <c r="Y157" s="118">
        <f>SUMIFS('RMI - percents'!AF:AF,'RMI - percents'!$H:$H,$A157,'RMI - percents'!$J:$J,$C157)</f>
        <v>0</v>
      </c>
      <c r="Z157" s="118">
        <f>SUMIFS('RMI - percents'!AG:AG,'RMI - percents'!$H:$H,$A157,'RMI - percents'!$J:$J,$C157)</f>
        <v>0</v>
      </c>
      <c r="AA157" s="118">
        <f>SUMIFS('RMI - percents'!AH:AH,'RMI - percents'!$H:$H,$A157,'RMI - percents'!$J:$J,$C157)</f>
        <v>0</v>
      </c>
      <c r="AB157" s="118">
        <f>SUMIFS('RMI - percents'!AI:AI,'RMI - percents'!$H:$H,$A157,'RMI - percents'!$J:$J,$C157)</f>
        <v>0</v>
      </c>
      <c r="AC157" s="118">
        <f>SUMIFS('RMI - percents'!AJ:AJ,'RMI - percents'!$H:$H,$A157,'RMI - percents'!$J:$J,$C157)</f>
        <v>0</v>
      </c>
      <c r="AD157" s="118">
        <f>SUMIFS('RMI - percents'!AK:AK,'RMI - percents'!$H:$H,$A157,'RMI - percents'!$J:$J,$C157)</f>
        <v>0</v>
      </c>
      <c r="AE157" s="118">
        <f>SUMIFS('RMI - percents'!AL:AL,'RMI - percents'!$H:$H,$A157,'RMI - percents'!$J:$J,$C157)</f>
        <v>0</v>
      </c>
      <c r="AF157" s="118">
        <f>SUMIFS('RMI - percents'!AM:AM,'RMI - percents'!$H:$H,$A157,'RMI - percents'!$J:$J,$C157)</f>
        <v>0</v>
      </c>
      <c r="AG157" s="118">
        <f>SUMIFS('RMI - percents'!AN:AN,'RMI - percents'!$H:$H,$A157,'RMI - percents'!$J:$J,$C157)</f>
        <v>0</v>
      </c>
      <c r="AH157" s="118">
        <f>SUMIFS('RMI - percents'!AO:AO,'RMI - percents'!$H:$H,$A157,'RMI - percents'!$J:$J,$C157)</f>
        <v>0</v>
      </c>
      <c r="AI157" s="118">
        <f>SUMIFS('RMI - percents'!AP:AP,'RMI - percents'!$H:$H,$A157,'RMI - percents'!$J:$J,$C157)</f>
        <v>0</v>
      </c>
    </row>
    <row r="158" spans="1:35" x14ac:dyDescent="0.35">
      <c r="A158" s="52" t="str">
        <f t="shared" si="47"/>
        <v>BCEU-commercial-heating</v>
      </c>
      <c r="B158" s="63" t="s">
        <v>537</v>
      </c>
      <c r="C158" s="18" t="s">
        <v>95</v>
      </c>
      <c r="D158" s="121">
        <f t="shared" ref="D158:AI158" si="49">D15</f>
        <v>13258391221430.805</v>
      </c>
      <c r="E158" s="121">
        <f t="shared" si="49"/>
        <v>13258391221430.805</v>
      </c>
      <c r="F158" s="121">
        <f t="shared" si="49"/>
        <v>13258391221430.805</v>
      </c>
      <c r="G158" s="121">
        <f t="shared" si="49"/>
        <v>13258391221430.805</v>
      </c>
      <c r="H158" s="121">
        <f t="shared" si="49"/>
        <v>13258391221430.805</v>
      </c>
      <c r="I158" s="121">
        <f t="shared" si="49"/>
        <v>13258391221430.805</v>
      </c>
      <c r="J158" s="121">
        <f t="shared" si="49"/>
        <v>13258391221430.805</v>
      </c>
      <c r="K158" s="121">
        <f t="shared" si="49"/>
        <v>13258391221430.805</v>
      </c>
      <c r="L158" s="121">
        <f t="shared" si="49"/>
        <v>13258391221430.805</v>
      </c>
      <c r="M158" s="121">
        <f t="shared" si="49"/>
        <v>13258391221430.805</v>
      </c>
      <c r="N158" s="121">
        <f t="shared" si="49"/>
        <v>13258391221430.805</v>
      </c>
      <c r="O158" s="121">
        <f t="shared" si="49"/>
        <v>13258391221430.805</v>
      </c>
      <c r="P158" s="121">
        <f t="shared" si="49"/>
        <v>13258391221430.805</v>
      </c>
      <c r="Q158" s="121">
        <f t="shared" si="49"/>
        <v>13258391221430.805</v>
      </c>
      <c r="R158" s="121">
        <f t="shared" si="49"/>
        <v>13258391221430.805</v>
      </c>
      <c r="S158" s="121">
        <f t="shared" si="49"/>
        <v>13258391221430.805</v>
      </c>
      <c r="T158" s="121">
        <f t="shared" si="49"/>
        <v>13258391221430.805</v>
      </c>
      <c r="U158" s="121">
        <f t="shared" si="49"/>
        <v>13258391221430.805</v>
      </c>
      <c r="V158" s="121">
        <f t="shared" si="49"/>
        <v>13258391221430.805</v>
      </c>
      <c r="W158" s="121">
        <f t="shared" si="49"/>
        <v>13258391221430.805</v>
      </c>
      <c r="X158" s="121">
        <f t="shared" si="49"/>
        <v>13258391221430.805</v>
      </c>
      <c r="Y158" s="121">
        <f t="shared" si="49"/>
        <v>13258391221430.805</v>
      </c>
      <c r="Z158" s="121">
        <f t="shared" si="49"/>
        <v>13258391221430.805</v>
      </c>
      <c r="AA158" s="121">
        <f t="shared" si="49"/>
        <v>13258391221430.805</v>
      </c>
      <c r="AB158" s="121">
        <f t="shared" si="49"/>
        <v>13258391221430.805</v>
      </c>
      <c r="AC158" s="121">
        <f t="shared" si="49"/>
        <v>13258391221430.805</v>
      </c>
      <c r="AD158" s="121">
        <f t="shared" si="49"/>
        <v>13258391221430.805</v>
      </c>
      <c r="AE158" s="121">
        <f t="shared" si="49"/>
        <v>13258391221430.805</v>
      </c>
      <c r="AF158" s="121">
        <f t="shared" si="49"/>
        <v>13258391221430.805</v>
      </c>
      <c r="AG158" s="121">
        <f t="shared" si="49"/>
        <v>13258391221430.805</v>
      </c>
      <c r="AH158" s="121">
        <f t="shared" si="49"/>
        <v>13258391221430.805</v>
      </c>
      <c r="AI158" s="121">
        <f t="shared" si="49"/>
        <v>13258391221430.805</v>
      </c>
    </row>
    <row r="159" spans="1:35" x14ac:dyDescent="0.35">
      <c r="A159" s="52" t="str">
        <f t="shared" si="47"/>
        <v>BCEU-commercial-heating</v>
      </c>
      <c r="B159" s="63" t="s">
        <v>537</v>
      </c>
      <c r="C159" s="18" t="s">
        <v>96</v>
      </c>
      <c r="D159" s="118">
        <f>SUMIFS('RMI - percents'!K:K,'RMI - percents'!$H:$H,$A159,'RMI - percents'!$J:$J,$C159)</f>
        <v>0</v>
      </c>
      <c r="E159" s="118">
        <f>SUMIFS('RMI - percents'!L:L,'RMI - percents'!$H:$H,$A159,'RMI - percents'!$J:$J,$C159)</f>
        <v>0</v>
      </c>
      <c r="F159" s="118">
        <f>SUMIFS('RMI - percents'!M:M,'RMI - percents'!$H:$H,$A159,'RMI - percents'!$J:$J,$C159)</f>
        <v>0</v>
      </c>
      <c r="G159" s="118">
        <f>SUMIFS('RMI - percents'!N:N,'RMI - percents'!$H:$H,$A159,'RMI - percents'!$J:$J,$C159)</f>
        <v>0</v>
      </c>
      <c r="H159" s="118">
        <f>SUMIFS('RMI - percents'!O:O,'RMI - percents'!$H:$H,$A159,'RMI - percents'!$J:$J,$C159)</f>
        <v>0</v>
      </c>
      <c r="I159" s="118">
        <f>SUMIFS('RMI - percents'!P:P,'RMI - percents'!$H:$H,$A159,'RMI - percents'!$J:$J,$C159)</f>
        <v>0</v>
      </c>
      <c r="J159" s="118">
        <f>SUMIFS('RMI - percents'!Q:Q,'RMI - percents'!$H:$H,$A159,'RMI - percents'!$J:$J,$C159)</f>
        <v>0</v>
      </c>
      <c r="K159" s="118">
        <f>SUMIFS('RMI - percents'!R:R,'RMI - percents'!$H:$H,$A159,'RMI - percents'!$J:$J,$C159)</f>
        <v>0</v>
      </c>
      <c r="L159" s="118">
        <f>SUMIFS('RMI - percents'!S:S,'RMI - percents'!$H:$H,$A159,'RMI - percents'!$J:$J,$C159)</f>
        <v>0</v>
      </c>
      <c r="M159" s="118">
        <f>SUMIFS('RMI - percents'!T:T,'RMI - percents'!$H:$H,$A159,'RMI - percents'!$J:$J,$C159)</f>
        <v>0</v>
      </c>
      <c r="N159" s="118">
        <f>SUMIFS('RMI - percents'!U:U,'RMI - percents'!$H:$H,$A159,'RMI - percents'!$J:$J,$C159)</f>
        <v>0</v>
      </c>
      <c r="O159" s="118">
        <f>SUMIFS('RMI - percents'!V:V,'RMI - percents'!$H:$H,$A159,'RMI - percents'!$J:$J,$C159)</f>
        <v>0</v>
      </c>
      <c r="P159" s="118">
        <f>SUMIFS('RMI - percents'!W:W,'RMI - percents'!$H:$H,$A159,'RMI - percents'!$J:$J,$C159)</f>
        <v>0</v>
      </c>
      <c r="Q159" s="118">
        <f>SUMIFS('RMI - percents'!X:X,'RMI - percents'!$H:$H,$A159,'RMI - percents'!$J:$J,$C159)</f>
        <v>0</v>
      </c>
      <c r="R159" s="118">
        <f>SUMIFS('RMI - percents'!Y:Y,'RMI - percents'!$H:$H,$A159,'RMI - percents'!$J:$J,$C159)</f>
        <v>0</v>
      </c>
      <c r="S159" s="118">
        <f>SUMIFS('RMI - percents'!Z:Z,'RMI - percents'!$H:$H,$A159,'RMI - percents'!$J:$J,$C159)</f>
        <v>0</v>
      </c>
      <c r="T159" s="118">
        <f>SUMIFS('RMI - percents'!AA:AA,'RMI - percents'!$H:$H,$A159,'RMI - percents'!$J:$J,$C159)</f>
        <v>0</v>
      </c>
      <c r="U159" s="118">
        <f>SUMIFS('RMI - percents'!AB:AB,'RMI - percents'!$H:$H,$A159,'RMI - percents'!$J:$J,$C159)</f>
        <v>0</v>
      </c>
      <c r="V159" s="118">
        <f>SUMIFS('RMI - percents'!AC:AC,'RMI - percents'!$H:$H,$A159,'RMI - percents'!$J:$J,$C159)</f>
        <v>0</v>
      </c>
      <c r="W159" s="118">
        <f>SUMIFS('RMI - percents'!AD:AD,'RMI - percents'!$H:$H,$A159,'RMI - percents'!$J:$J,$C159)</f>
        <v>0</v>
      </c>
      <c r="X159" s="118">
        <f>SUMIFS('RMI - percents'!AE:AE,'RMI - percents'!$H:$H,$A159,'RMI - percents'!$J:$J,$C159)</f>
        <v>0</v>
      </c>
      <c r="Y159" s="118">
        <f>SUMIFS('RMI - percents'!AF:AF,'RMI - percents'!$H:$H,$A159,'RMI - percents'!$J:$J,$C159)</f>
        <v>0</v>
      </c>
      <c r="Z159" s="118">
        <f>SUMIFS('RMI - percents'!AG:AG,'RMI - percents'!$H:$H,$A159,'RMI - percents'!$J:$J,$C159)</f>
        <v>0</v>
      </c>
      <c r="AA159" s="118">
        <f>SUMIFS('RMI - percents'!AH:AH,'RMI - percents'!$H:$H,$A159,'RMI - percents'!$J:$J,$C159)</f>
        <v>0</v>
      </c>
      <c r="AB159" s="118">
        <f>SUMIFS('RMI - percents'!AI:AI,'RMI - percents'!$H:$H,$A159,'RMI - percents'!$J:$J,$C159)</f>
        <v>0</v>
      </c>
      <c r="AC159" s="118">
        <f>SUMIFS('RMI - percents'!AJ:AJ,'RMI - percents'!$H:$H,$A159,'RMI - percents'!$J:$J,$C159)</f>
        <v>0</v>
      </c>
      <c r="AD159" s="118">
        <f>SUMIFS('RMI - percents'!AK:AK,'RMI - percents'!$H:$H,$A159,'RMI - percents'!$J:$J,$C159)</f>
        <v>0</v>
      </c>
      <c r="AE159" s="118">
        <f>SUMIFS('RMI - percents'!AL:AL,'RMI - percents'!$H:$H,$A159,'RMI - percents'!$J:$J,$C159)</f>
        <v>0</v>
      </c>
      <c r="AF159" s="118">
        <f>SUMIFS('RMI - percents'!AM:AM,'RMI - percents'!$H:$H,$A159,'RMI - percents'!$J:$J,$C159)</f>
        <v>0</v>
      </c>
      <c r="AG159" s="118">
        <f>SUMIFS('RMI - percents'!AN:AN,'RMI - percents'!$H:$H,$A159,'RMI - percents'!$J:$J,$C159)</f>
        <v>0</v>
      </c>
      <c r="AH159" s="118">
        <f>SUMIFS('RMI - percents'!AO:AO,'RMI - percents'!$H:$H,$A159,'RMI - percents'!$J:$J,$C159)</f>
        <v>0</v>
      </c>
      <c r="AI159" s="118">
        <f>SUMIFS('RMI - percents'!AP:AP,'RMI - percents'!$H:$H,$A159,'RMI - percents'!$J:$J,$C159)</f>
        <v>0</v>
      </c>
    </row>
    <row r="160" spans="1:35" x14ac:dyDescent="0.35">
      <c r="A160" s="51"/>
      <c r="B160" s="63" t="s">
        <v>537</v>
      </c>
      <c r="C160" s="51"/>
      <c r="D160" s="51"/>
      <c r="E160" s="51"/>
      <c r="F160" s="51"/>
      <c r="G160" s="51"/>
      <c r="H160"/>
      <c r="I160"/>
      <c r="J160"/>
      <c r="K160"/>
      <c r="L160"/>
      <c r="M160"/>
      <c r="N160"/>
      <c r="O160"/>
      <c r="P160"/>
      <c r="Q160"/>
      <c r="R160"/>
      <c r="S160"/>
      <c r="T160"/>
      <c r="U160"/>
      <c r="V160"/>
      <c r="W160"/>
      <c r="X160"/>
      <c r="Y160"/>
      <c r="Z160"/>
      <c r="AA160"/>
      <c r="AB160"/>
      <c r="AC160"/>
      <c r="AD160"/>
      <c r="AE160"/>
      <c r="AF160"/>
      <c r="AG160"/>
      <c r="AH160" s="51"/>
      <c r="AI160" s="51"/>
    </row>
    <row r="161" spans="1:35" x14ac:dyDescent="0.35">
      <c r="A161" s="18" t="s">
        <v>515</v>
      </c>
      <c r="B161" s="63" t="s">
        <v>537</v>
      </c>
      <c r="C161" s="51"/>
      <c r="D161" s="51"/>
      <c r="E161" s="51"/>
      <c r="F161" s="51"/>
      <c r="G161" s="51"/>
      <c r="H161"/>
      <c r="I161"/>
      <c r="J161"/>
      <c r="K161"/>
      <c r="L161"/>
      <c r="M161"/>
      <c r="N161"/>
      <c r="O161"/>
      <c r="P161"/>
      <c r="Q161"/>
      <c r="R161"/>
      <c r="S161"/>
      <c r="T161"/>
      <c r="U161"/>
      <c r="V161"/>
      <c r="W161"/>
      <c r="X161"/>
      <c r="Y161"/>
      <c r="Z161"/>
      <c r="AA161"/>
      <c r="AB161"/>
      <c r="AC161"/>
      <c r="AD161"/>
      <c r="AE161"/>
      <c r="AF161"/>
      <c r="AG161"/>
      <c r="AH161" s="51"/>
      <c r="AI161" s="51"/>
    </row>
    <row r="162" spans="1:35" x14ac:dyDescent="0.35">
      <c r="A162" s="52" t="str">
        <f>A161</f>
        <v>BCEU-commercial-cooling</v>
      </c>
      <c r="B162" s="63" t="s">
        <v>537</v>
      </c>
      <c r="C162" s="18" t="s">
        <v>1</v>
      </c>
      <c r="D162" s="18">
        <v>2019</v>
      </c>
      <c r="E162" s="18">
        <v>2020</v>
      </c>
      <c r="F162" s="18">
        <v>2021</v>
      </c>
      <c r="G162" s="18">
        <v>2022</v>
      </c>
      <c r="H162" s="18">
        <v>2023</v>
      </c>
      <c r="I162" s="18">
        <v>2024</v>
      </c>
      <c r="J162" s="18">
        <v>2025</v>
      </c>
      <c r="K162" s="18">
        <v>2026</v>
      </c>
      <c r="L162" s="18">
        <v>2027</v>
      </c>
      <c r="M162" s="18">
        <v>2028</v>
      </c>
      <c r="N162" s="18">
        <v>2029</v>
      </c>
      <c r="O162" s="18">
        <v>2030</v>
      </c>
      <c r="P162" s="18">
        <v>2031</v>
      </c>
      <c r="Q162" s="18">
        <v>2032</v>
      </c>
      <c r="R162" s="18">
        <v>2033</v>
      </c>
      <c r="S162" s="18">
        <v>2034</v>
      </c>
      <c r="T162" s="18">
        <v>2035</v>
      </c>
      <c r="U162" s="18">
        <v>2036</v>
      </c>
      <c r="V162" s="18">
        <v>2037</v>
      </c>
      <c r="W162" s="18">
        <v>2038</v>
      </c>
      <c r="X162" s="18">
        <v>2039</v>
      </c>
      <c r="Y162" s="18">
        <v>2040</v>
      </c>
      <c r="Z162" s="18">
        <v>2041</v>
      </c>
      <c r="AA162" s="18">
        <v>2042</v>
      </c>
      <c r="AB162" s="18">
        <v>2043</v>
      </c>
      <c r="AC162" s="18">
        <v>2044</v>
      </c>
      <c r="AD162" s="18">
        <v>2045</v>
      </c>
      <c r="AE162" s="18">
        <v>2046</v>
      </c>
      <c r="AF162" s="18">
        <v>2047</v>
      </c>
      <c r="AG162" s="18">
        <v>2048</v>
      </c>
      <c r="AH162" s="18">
        <v>2049</v>
      </c>
      <c r="AI162" s="18">
        <v>2050</v>
      </c>
    </row>
    <row r="163" spans="1:35" x14ac:dyDescent="0.35">
      <c r="A163" s="52" t="str">
        <f t="shared" ref="A163:A172" si="50">A162</f>
        <v>BCEU-commercial-cooling</v>
      </c>
      <c r="B163" s="63" t="s">
        <v>537</v>
      </c>
      <c r="C163" s="18" t="s">
        <v>2</v>
      </c>
      <c r="D163" s="117">
        <f>SUMIFS('RMI - percents'!K:K,'RMI - percents'!$H:$H,$A163,'RMI - percents'!$J:$J,$C163)*D$5</f>
        <v>60722404327245.492</v>
      </c>
      <c r="E163" s="117">
        <f>SUMIFS('RMI - percents'!L:L,'RMI - percents'!$H:$H,$A163,'RMI - percents'!$J:$J,$C163)*E$5</f>
        <v>54978132564715.984</v>
      </c>
      <c r="F163" s="117">
        <f>SUMIFS('RMI - percents'!M:M,'RMI - percents'!$H:$H,$A163,'RMI - percents'!$J:$J,$C163)*F$5</f>
        <v>53137585997587.078</v>
      </c>
      <c r="G163" s="117">
        <f>SUMIFS('RMI - percents'!N:N,'RMI - percents'!$H:$H,$A163,'RMI - percents'!$J:$J,$C163)*G$5</f>
        <v>54664965449194.82</v>
      </c>
      <c r="H163" s="117">
        <f>SUMIFS('RMI - percents'!O:O,'RMI - percents'!$H:$H,$A163,'RMI - percents'!$J:$J,$C163)*H$5</f>
        <v>55174110904827.305</v>
      </c>
      <c r="I163" s="117">
        <f>SUMIFS('RMI - percents'!P:P,'RMI - percents'!$H:$H,$A163,'RMI - percents'!$J:$J,$C163)*I$5</f>
        <v>55225380149181.141</v>
      </c>
      <c r="J163" s="117">
        <f>SUMIFS('RMI - percents'!Q:Q,'RMI - percents'!$H:$H,$A163,'RMI - percents'!$J:$J,$C163)*J$5</f>
        <v>55180598791104.758</v>
      </c>
      <c r="K163" s="117">
        <f>SUMIFS('RMI - percents'!R:R,'RMI - percents'!$H:$H,$A163,'RMI - percents'!$J:$J,$C163)*K$5</f>
        <v>55157385049670.727</v>
      </c>
      <c r="L163" s="117">
        <f>SUMIFS('RMI - percents'!S:S,'RMI - percents'!$H:$H,$A163,'RMI - percents'!$J:$J,$C163)*L$5</f>
        <v>55031110735355.414</v>
      </c>
      <c r="M163" s="117">
        <f>SUMIFS('RMI - percents'!T:T,'RMI - percents'!$H:$H,$A163,'RMI - percents'!$J:$J,$C163)*M$5</f>
        <v>54677146288357.133</v>
      </c>
      <c r="N163" s="117">
        <f>SUMIFS('RMI - percents'!U:U,'RMI - percents'!$H:$H,$A163,'RMI - percents'!$J:$J,$C163)*N$5</f>
        <v>54217612378065.734</v>
      </c>
      <c r="O163" s="117">
        <f>SUMIFS('RMI - percents'!V:V,'RMI - percents'!$H:$H,$A163,'RMI - percents'!$J:$J,$C163)*O$5</f>
        <v>53601003904461.555</v>
      </c>
      <c r="P163" s="117">
        <f>SUMIFS('RMI - percents'!W:W,'RMI - percents'!$H:$H,$A163,'RMI - percents'!$J:$J,$C163)*P$5</f>
        <v>52951819943166.703</v>
      </c>
      <c r="Q163" s="117">
        <f>SUMIFS('RMI - percents'!X:X,'RMI - percents'!$H:$H,$A163,'RMI - percents'!$J:$J,$C163)*Q$5</f>
        <v>52170272616952.813</v>
      </c>
      <c r="R163" s="117">
        <f>SUMIFS('RMI - percents'!Y:Y,'RMI - percents'!$H:$H,$A163,'RMI - percents'!$J:$J,$C163)*R$5</f>
        <v>51347963124553.914</v>
      </c>
      <c r="S163" s="117">
        <f>SUMIFS('RMI - percents'!Z:Z,'RMI - percents'!$H:$H,$A163,'RMI - percents'!$J:$J,$C163)*S$5</f>
        <v>50412748029081.586</v>
      </c>
      <c r="T163" s="117">
        <f>SUMIFS('RMI - percents'!AA:AA,'RMI - percents'!$H:$H,$A163,'RMI - percents'!$J:$J,$C163)*T$5</f>
        <v>49315780972126.336</v>
      </c>
      <c r="U163" s="117">
        <f>SUMIFS('RMI - percents'!AB:AB,'RMI - percents'!$H:$H,$A163,'RMI - percents'!$J:$J,$C163)*U$5</f>
        <v>48682897630796.219</v>
      </c>
      <c r="V163" s="117">
        <f>SUMIFS('RMI - percents'!AC:AC,'RMI - percents'!$H:$H,$A163,'RMI - percents'!$J:$J,$C163)*V$5</f>
        <v>47841936074679.742</v>
      </c>
      <c r="W163" s="117">
        <f>SUMIFS('RMI - percents'!AD:AD,'RMI - percents'!$H:$H,$A163,'RMI - percents'!$J:$J,$C163)*W$5</f>
        <v>47054687034924.172</v>
      </c>
      <c r="X163" s="117">
        <f>SUMIFS('RMI - percents'!AE:AE,'RMI - percents'!$H:$H,$A163,'RMI - percents'!$J:$J,$C163)*X$5</f>
        <v>46302594329293.859</v>
      </c>
      <c r="Y163" s="117">
        <f>SUMIFS('RMI - percents'!AF:AF,'RMI - percents'!$H:$H,$A163,'RMI - percents'!$J:$J,$C163)*Y$5</f>
        <v>45603197844025.367</v>
      </c>
      <c r="Z163" s="117">
        <f>SUMIFS('RMI - percents'!AG:AG,'RMI - percents'!$H:$H,$A163,'RMI - percents'!$J:$J,$C163)*Z$5</f>
        <v>44932121223550.063</v>
      </c>
      <c r="AA163" s="117">
        <f>SUMIFS('RMI - percents'!AH:AH,'RMI - percents'!$H:$H,$A163,'RMI - percents'!$J:$J,$C163)*AA$5</f>
        <v>44310769146689.086</v>
      </c>
      <c r="AB163" s="117">
        <f>SUMIFS('RMI - percents'!AI:AI,'RMI - percents'!$H:$H,$A163,'RMI - percents'!$J:$J,$C163)*AB$5</f>
        <v>43741484819716.953</v>
      </c>
      <c r="AC163" s="117">
        <f>SUMIFS('RMI - percents'!AJ:AJ,'RMI - percents'!$H:$H,$A163,'RMI - percents'!$J:$J,$C163)*AC$5</f>
        <v>43231236144663.664</v>
      </c>
      <c r="AD163" s="117">
        <f>SUMIFS('RMI - percents'!AK:AK,'RMI - percents'!$H:$H,$A163,'RMI - percents'!$J:$J,$C163)*AD$5</f>
        <v>42771924449605.266</v>
      </c>
      <c r="AE163" s="117">
        <f>SUMIFS('RMI - percents'!AL:AL,'RMI - percents'!$H:$H,$A163,'RMI - percents'!$J:$J,$C163)*AE$5</f>
        <v>42354479902063.898</v>
      </c>
      <c r="AF163" s="117">
        <f>SUMIFS('RMI - percents'!AM:AM,'RMI - percents'!$H:$H,$A163,'RMI - percents'!$J:$J,$C163)*AF$5</f>
        <v>41995937794092.117</v>
      </c>
      <c r="AG163" s="117">
        <f>SUMIFS('RMI - percents'!AN:AN,'RMI - percents'!$H:$H,$A163,'RMI - percents'!$J:$J,$C163)*AG$5</f>
        <v>41675943151862.273</v>
      </c>
      <c r="AH163" s="117">
        <f>SUMIFS('RMI - percents'!AO:AO,'RMI - percents'!$H:$H,$A163,'RMI - percents'!$J:$J,$C163)*AH$5</f>
        <v>41380421401379.352</v>
      </c>
      <c r="AI163" s="117">
        <f>SUMIFS('RMI - percents'!AP:AP,'RMI - percents'!$H:$H,$A163,'RMI - percents'!$J:$J,$C163)*AI$5</f>
        <v>41112357389523.117</v>
      </c>
    </row>
    <row r="164" spans="1:35" x14ac:dyDescent="0.35">
      <c r="A164" s="52" t="str">
        <f t="shared" si="50"/>
        <v>BCEU-commercial-cooling</v>
      </c>
      <c r="B164" s="63" t="s">
        <v>537</v>
      </c>
      <c r="C164" s="18" t="s">
        <v>3</v>
      </c>
      <c r="D164" s="118">
        <f>SUMIFS('RMI - percents'!K:K,'RMI - percents'!$H:$H,$A164,'RMI - percents'!$J:$J,$C164)</f>
        <v>0</v>
      </c>
      <c r="E164" s="118">
        <f>SUMIFS('RMI - percents'!L:L,'RMI - percents'!$H:$H,$A164,'RMI - percents'!$J:$J,$C164)</f>
        <v>0</v>
      </c>
      <c r="F164" s="118">
        <f>SUMIFS('RMI - percents'!M:M,'RMI - percents'!$H:$H,$A164,'RMI - percents'!$J:$J,$C164)</f>
        <v>0</v>
      </c>
      <c r="G164" s="118">
        <f>SUMIFS('RMI - percents'!N:N,'RMI - percents'!$H:$H,$A164,'RMI - percents'!$J:$J,$C164)</f>
        <v>0</v>
      </c>
      <c r="H164" s="118">
        <f>SUMIFS('RMI - percents'!O:O,'RMI - percents'!$H:$H,$A164,'RMI - percents'!$J:$J,$C164)</f>
        <v>0</v>
      </c>
      <c r="I164" s="118">
        <f>SUMIFS('RMI - percents'!P:P,'RMI - percents'!$H:$H,$A164,'RMI - percents'!$J:$J,$C164)</f>
        <v>0</v>
      </c>
      <c r="J164" s="118">
        <f>SUMIFS('RMI - percents'!Q:Q,'RMI - percents'!$H:$H,$A164,'RMI - percents'!$J:$J,$C164)</f>
        <v>0</v>
      </c>
      <c r="K164" s="118">
        <f>SUMIFS('RMI - percents'!R:R,'RMI - percents'!$H:$H,$A164,'RMI - percents'!$J:$J,$C164)</f>
        <v>0</v>
      </c>
      <c r="L164" s="118">
        <f>SUMIFS('RMI - percents'!S:S,'RMI - percents'!$H:$H,$A164,'RMI - percents'!$J:$J,$C164)</f>
        <v>0</v>
      </c>
      <c r="M164" s="118">
        <f>SUMIFS('RMI - percents'!T:T,'RMI - percents'!$H:$H,$A164,'RMI - percents'!$J:$J,$C164)</f>
        <v>0</v>
      </c>
      <c r="N164" s="118">
        <f>SUMIFS('RMI - percents'!U:U,'RMI - percents'!$H:$H,$A164,'RMI - percents'!$J:$J,$C164)</f>
        <v>0</v>
      </c>
      <c r="O164" s="118">
        <f>SUMIFS('RMI - percents'!V:V,'RMI - percents'!$H:$H,$A164,'RMI - percents'!$J:$J,$C164)</f>
        <v>0</v>
      </c>
      <c r="P164" s="118">
        <f>SUMIFS('RMI - percents'!W:W,'RMI - percents'!$H:$H,$A164,'RMI - percents'!$J:$J,$C164)</f>
        <v>0</v>
      </c>
      <c r="Q164" s="118">
        <f>SUMIFS('RMI - percents'!X:X,'RMI - percents'!$H:$H,$A164,'RMI - percents'!$J:$J,$C164)</f>
        <v>0</v>
      </c>
      <c r="R164" s="118">
        <f>SUMIFS('RMI - percents'!Y:Y,'RMI - percents'!$H:$H,$A164,'RMI - percents'!$J:$J,$C164)</f>
        <v>0</v>
      </c>
      <c r="S164" s="118">
        <f>SUMIFS('RMI - percents'!Z:Z,'RMI - percents'!$H:$H,$A164,'RMI - percents'!$J:$J,$C164)</f>
        <v>0</v>
      </c>
      <c r="T164" s="118">
        <f>SUMIFS('RMI - percents'!AA:AA,'RMI - percents'!$H:$H,$A164,'RMI - percents'!$J:$J,$C164)</f>
        <v>0</v>
      </c>
      <c r="U164" s="118">
        <f>SUMIFS('RMI - percents'!AB:AB,'RMI - percents'!$H:$H,$A164,'RMI - percents'!$J:$J,$C164)</f>
        <v>0</v>
      </c>
      <c r="V164" s="118">
        <f>SUMIFS('RMI - percents'!AC:AC,'RMI - percents'!$H:$H,$A164,'RMI - percents'!$J:$J,$C164)</f>
        <v>0</v>
      </c>
      <c r="W164" s="118">
        <f>SUMIFS('RMI - percents'!AD:AD,'RMI - percents'!$H:$H,$A164,'RMI - percents'!$J:$J,$C164)</f>
        <v>0</v>
      </c>
      <c r="X164" s="118">
        <f>SUMIFS('RMI - percents'!AE:AE,'RMI - percents'!$H:$H,$A164,'RMI - percents'!$J:$J,$C164)</f>
        <v>0</v>
      </c>
      <c r="Y164" s="118">
        <f>SUMIFS('RMI - percents'!AF:AF,'RMI - percents'!$H:$H,$A164,'RMI - percents'!$J:$J,$C164)</f>
        <v>0</v>
      </c>
      <c r="Z164" s="118">
        <f>SUMIFS('RMI - percents'!AG:AG,'RMI - percents'!$H:$H,$A164,'RMI - percents'!$J:$J,$C164)</f>
        <v>0</v>
      </c>
      <c r="AA164" s="118">
        <f>SUMIFS('RMI - percents'!AH:AH,'RMI - percents'!$H:$H,$A164,'RMI - percents'!$J:$J,$C164)</f>
        <v>0</v>
      </c>
      <c r="AB164" s="118">
        <f>SUMIFS('RMI - percents'!AI:AI,'RMI - percents'!$H:$H,$A164,'RMI - percents'!$J:$J,$C164)</f>
        <v>0</v>
      </c>
      <c r="AC164" s="118">
        <f>SUMIFS('RMI - percents'!AJ:AJ,'RMI - percents'!$H:$H,$A164,'RMI - percents'!$J:$J,$C164)</f>
        <v>0</v>
      </c>
      <c r="AD164" s="118">
        <f>SUMIFS('RMI - percents'!AK:AK,'RMI - percents'!$H:$H,$A164,'RMI - percents'!$J:$J,$C164)</f>
        <v>0</v>
      </c>
      <c r="AE164" s="118">
        <f>SUMIFS('RMI - percents'!AL:AL,'RMI - percents'!$H:$H,$A164,'RMI - percents'!$J:$J,$C164)</f>
        <v>0</v>
      </c>
      <c r="AF164" s="118">
        <f>SUMIFS('RMI - percents'!AM:AM,'RMI - percents'!$H:$H,$A164,'RMI - percents'!$J:$J,$C164)</f>
        <v>0</v>
      </c>
      <c r="AG164" s="118">
        <f>SUMIFS('RMI - percents'!AN:AN,'RMI - percents'!$H:$H,$A164,'RMI - percents'!$J:$J,$C164)</f>
        <v>0</v>
      </c>
      <c r="AH164" s="118">
        <f>SUMIFS('RMI - percents'!AO:AO,'RMI - percents'!$H:$H,$A164,'RMI - percents'!$J:$J,$C164)</f>
        <v>0</v>
      </c>
      <c r="AI164" s="118">
        <f>SUMIFS('RMI - percents'!AP:AP,'RMI - percents'!$H:$H,$A164,'RMI - percents'!$J:$J,$C164)</f>
        <v>0</v>
      </c>
    </row>
    <row r="165" spans="1:35" x14ac:dyDescent="0.35">
      <c r="A165" s="52" t="str">
        <f t="shared" si="50"/>
        <v>BCEU-commercial-cooling</v>
      </c>
      <c r="B165" s="63" t="s">
        <v>537</v>
      </c>
      <c r="C165" s="18" t="s">
        <v>4</v>
      </c>
      <c r="D165" s="117">
        <f>SUMIFS('RMI - percents'!K:K,'RMI - percents'!$H:$H,$A165,'RMI - percents'!$J:$J,$C165)*D$7</f>
        <v>850626786215.65845</v>
      </c>
      <c r="E165" s="117">
        <f>SUMIFS('RMI - percents'!L:L,'RMI - percents'!$H:$H,$A165,'RMI - percents'!$J:$J,$C165)*E$7</f>
        <v>736443605003.64368</v>
      </c>
      <c r="F165" s="117">
        <f>SUMIFS('RMI - percents'!M:M,'RMI - percents'!$H:$H,$A165,'RMI - percents'!$J:$J,$C165)*F$7</f>
        <v>752432784927.12622</v>
      </c>
      <c r="G165" s="117">
        <f>SUMIFS('RMI - percents'!N:N,'RMI - percents'!$H:$H,$A165,'RMI - percents'!$J:$J,$C165)*G$7</f>
        <v>781481483908.49829</v>
      </c>
      <c r="H165" s="117">
        <f>SUMIFS('RMI - percents'!O:O,'RMI - percents'!$H:$H,$A165,'RMI - percents'!$J:$J,$C165)*H$7</f>
        <v>795007255562.80005</v>
      </c>
      <c r="I165" s="117">
        <f>SUMIFS('RMI - percents'!P:P,'RMI - percents'!$H:$H,$A165,'RMI - percents'!$J:$J,$C165)*I$7</f>
        <v>800560549020.01038</v>
      </c>
      <c r="J165" s="117">
        <f>SUMIFS('RMI - percents'!Q:Q,'RMI - percents'!$H:$H,$A165,'RMI - percents'!$J:$J,$C165)*J$7</f>
        <v>800559323170.92859</v>
      </c>
      <c r="K165" s="117">
        <f>SUMIFS('RMI - percents'!R:R,'RMI - percents'!$H:$H,$A165,'RMI - percents'!$J:$J,$C165)*K$7</f>
        <v>795627721626.76831</v>
      </c>
      <c r="L165" s="117">
        <f>SUMIFS('RMI - percents'!S:S,'RMI - percents'!$H:$H,$A165,'RMI - percents'!$J:$J,$C165)*L$7</f>
        <v>788562464706.52246</v>
      </c>
      <c r="M165" s="117">
        <f>SUMIFS('RMI - percents'!T:T,'RMI - percents'!$H:$H,$A165,'RMI - percents'!$J:$J,$C165)*M$7</f>
        <v>777771073962.14978</v>
      </c>
      <c r="N165" s="117">
        <f>SUMIFS('RMI - percents'!U:U,'RMI - percents'!$H:$H,$A165,'RMI - percents'!$J:$J,$C165)*N$7</f>
        <v>766269276798.36963</v>
      </c>
      <c r="O165" s="117">
        <f>SUMIFS('RMI - percents'!V:V,'RMI - percents'!$H:$H,$A165,'RMI - percents'!$J:$J,$C165)*O$7</f>
        <v>750101790501.98547</v>
      </c>
      <c r="P165" s="117">
        <f>SUMIFS('RMI - percents'!W:W,'RMI - percents'!$H:$H,$A165,'RMI - percents'!$J:$J,$C165)*P$7</f>
        <v>732173803063.71033</v>
      </c>
      <c r="Q165" s="117">
        <f>SUMIFS('RMI - percents'!X:X,'RMI - percents'!$H:$H,$A165,'RMI - percents'!$J:$J,$C165)*Q$7</f>
        <v>710649819357.17871</v>
      </c>
      <c r="R165" s="117">
        <f>SUMIFS('RMI - percents'!Y:Y,'RMI - percents'!$H:$H,$A165,'RMI - percents'!$J:$J,$C165)*R$7</f>
        <v>688238686558.36206</v>
      </c>
      <c r="S165" s="117">
        <f>SUMIFS('RMI - percents'!Z:Z,'RMI - percents'!$H:$H,$A165,'RMI - percents'!$J:$J,$C165)*S$7</f>
        <v>661073751529.31104</v>
      </c>
      <c r="T165" s="117">
        <f>SUMIFS('RMI - percents'!AA:AA,'RMI - percents'!$H:$H,$A165,'RMI - percents'!$J:$J,$C165)*T$7</f>
        <v>633784840280.42395</v>
      </c>
      <c r="U165" s="117">
        <f>SUMIFS('RMI - percents'!AB:AB,'RMI - percents'!$H:$H,$A165,'RMI - percents'!$J:$J,$C165)*U$7</f>
        <v>607330039624.57031</v>
      </c>
      <c r="V165" s="117">
        <f>SUMIFS('RMI - percents'!AC:AC,'RMI - percents'!$H:$H,$A165,'RMI - percents'!$J:$J,$C165)*V$7</f>
        <v>578295047079.94263</v>
      </c>
      <c r="W165" s="117">
        <f>SUMIFS('RMI - percents'!AD:AD,'RMI - percents'!$H:$H,$A165,'RMI - percents'!$J:$J,$C165)*W$7</f>
        <v>548179413059.20819</v>
      </c>
      <c r="X165" s="117">
        <f>SUMIFS('RMI - percents'!AE:AE,'RMI - percents'!$H:$H,$A165,'RMI - percents'!$J:$J,$C165)*X$7</f>
        <v>517708000114.05841</v>
      </c>
      <c r="Y165" s="117">
        <f>SUMIFS('RMI - percents'!AF:AF,'RMI - percents'!$H:$H,$A165,'RMI - percents'!$J:$J,$C165)*Y$7</f>
        <v>487271697843.83197</v>
      </c>
      <c r="Z165" s="117">
        <f>SUMIFS('RMI - percents'!AG:AG,'RMI - percents'!$H:$H,$A165,'RMI - percents'!$J:$J,$C165)*Z$7</f>
        <v>457616988764.67737</v>
      </c>
      <c r="AA165" s="117">
        <f>SUMIFS('RMI - percents'!AH:AH,'RMI - percents'!$H:$H,$A165,'RMI - percents'!$J:$J,$C165)*AA$7</f>
        <v>429467555848.58423</v>
      </c>
      <c r="AB165" s="117">
        <f>SUMIFS('RMI - percents'!AI:AI,'RMI - percents'!$H:$H,$A165,'RMI - percents'!$J:$J,$C165)*AB$7</f>
        <v>403133698111.06879</v>
      </c>
      <c r="AC165" s="117">
        <f>SUMIFS('RMI - percents'!AJ:AJ,'RMI - percents'!$H:$H,$A165,'RMI - percents'!$J:$J,$C165)*AC$7</f>
        <v>379120016677.05652</v>
      </c>
      <c r="AD165" s="117">
        <f>SUMIFS('RMI - percents'!AK:AK,'RMI - percents'!$H:$H,$A165,'RMI - percents'!$J:$J,$C165)*AD$7</f>
        <v>357230916956.29358</v>
      </c>
      <c r="AE165" s="117">
        <f>SUMIFS('RMI - percents'!AL:AL,'RMI - percents'!$H:$H,$A165,'RMI - percents'!$J:$J,$C165)*AE$7</f>
        <v>337888880208.12903</v>
      </c>
      <c r="AF165" s="117">
        <f>SUMIFS('RMI - percents'!AM:AM,'RMI - percents'!$H:$H,$A165,'RMI - percents'!$J:$J,$C165)*AF$7</f>
        <v>320755930703.1037</v>
      </c>
      <c r="AG165" s="117">
        <f>SUMIFS('RMI - percents'!AN:AN,'RMI - percents'!$H:$H,$A165,'RMI - percents'!$J:$J,$C165)*AG$7</f>
        <v>305863492643.19684</v>
      </c>
      <c r="AH165" s="117">
        <f>SUMIFS('RMI - percents'!AO:AO,'RMI - percents'!$H:$H,$A165,'RMI - percents'!$J:$J,$C165)*AH$7</f>
        <v>292913641111.72406</v>
      </c>
      <c r="AI165" s="117">
        <f>SUMIFS('RMI - percents'!AP:AP,'RMI - percents'!$H:$H,$A165,'RMI - percents'!$J:$J,$C165)*AI$7</f>
        <v>281635947793.49323</v>
      </c>
    </row>
    <row r="166" spans="1:35" x14ac:dyDescent="0.35">
      <c r="A166" s="52" t="str">
        <f t="shared" si="50"/>
        <v>BCEU-commercial-cooling</v>
      </c>
      <c r="B166" s="63" t="s">
        <v>537</v>
      </c>
      <c r="C166" s="18" t="s">
        <v>5</v>
      </c>
      <c r="D166" s="117">
        <f>SUMIFS('RMI - percents'!K:K,'RMI - percents'!$H:$H,$A166,'RMI - percents'!$J:$J,$C166)*D$9</f>
        <v>0</v>
      </c>
      <c r="E166" s="117">
        <f>SUMIFS('RMI - percents'!L:L,'RMI - percents'!$H:$H,$A166,'RMI - percents'!$J:$J,$C166)*E$9</f>
        <v>0</v>
      </c>
      <c r="F166" s="117">
        <f>SUMIFS('RMI - percents'!M:M,'RMI - percents'!$H:$H,$A166,'RMI - percents'!$J:$J,$C166)*F$9</f>
        <v>0</v>
      </c>
      <c r="G166" s="117">
        <f>SUMIFS('RMI - percents'!N:N,'RMI - percents'!$H:$H,$A166,'RMI - percents'!$J:$J,$C166)*G$9</f>
        <v>0</v>
      </c>
      <c r="H166" s="117">
        <f>SUMIFS('RMI - percents'!O:O,'RMI - percents'!$H:$H,$A166,'RMI - percents'!$J:$J,$C166)*H$9</f>
        <v>0</v>
      </c>
      <c r="I166" s="117">
        <f>SUMIFS('RMI - percents'!P:P,'RMI - percents'!$H:$H,$A166,'RMI - percents'!$J:$J,$C166)*I$9</f>
        <v>0</v>
      </c>
      <c r="J166" s="117">
        <f>SUMIFS('RMI - percents'!Q:Q,'RMI - percents'!$H:$H,$A166,'RMI - percents'!$J:$J,$C166)*J$9</f>
        <v>0</v>
      </c>
      <c r="K166" s="117">
        <f>SUMIFS('RMI - percents'!R:R,'RMI - percents'!$H:$H,$A166,'RMI - percents'!$J:$J,$C166)*K$9</f>
        <v>0</v>
      </c>
      <c r="L166" s="117">
        <f>SUMIFS('RMI - percents'!S:S,'RMI - percents'!$H:$H,$A166,'RMI - percents'!$J:$J,$C166)*L$9</f>
        <v>0</v>
      </c>
      <c r="M166" s="117">
        <f>SUMIFS('RMI - percents'!T:T,'RMI - percents'!$H:$H,$A166,'RMI - percents'!$J:$J,$C166)*M$9</f>
        <v>0</v>
      </c>
      <c r="N166" s="117">
        <f>SUMIFS('RMI - percents'!U:U,'RMI - percents'!$H:$H,$A166,'RMI - percents'!$J:$J,$C166)*N$9</f>
        <v>0</v>
      </c>
      <c r="O166" s="117">
        <f>SUMIFS('RMI - percents'!V:V,'RMI - percents'!$H:$H,$A166,'RMI - percents'!$J:$J,$C166)*O$9</f>
        <v>0</v>
      </c>
      <c r="P166" s="117">
        <f>SUMIFS('RMI - percents'!W:W,'RMI - percents'!$H:$H,$A166,'RMI - percents'!$J:$J,$C166)*P$9</f>
        <v>0</v>
      </c>
      <c r="Q166" s="117">
        <f>SUMIFS('RMI - percents'!X:X,'RMI - percents'!$H:$H,$A166,'RMI - percents'!$J:$J,$C166)*Q$9</f>
        <v>0</v>
      </c>
      <c r="R166" s="117">
        <f>SUMIFS('RMI - percents'!Y:Y,'RMI - percents'!$H:$H,$A166,'RMI - percents'!$J:$J,$C166)*R$9</f>
        <v>0</v>
      </c>
      <c r="S166" s="117">
        <f>SUMIFS('RMI - percents'!Z:Z,'RMI - percents'!$H:$H,$A166,'RMI - percents'!$J:$J,$C166)*S$9</f>
        <v>0</v>
      </c>
      <c r="T166" s="117">
        <f>SUMIFS('RMI - percents'!AA:AA,'RMI - percents'!$H:$H,$A166,'RMI - percents'!$J:$J,$C166)*T$9</f>
        <v>0</v>
      </c>
      <c r="U166" s="117">
        <f>SUMIFS('RMI - percents'!AB:AB,'RMI - percents'!$H:$H,$A166,'RMI - percents'!$J:$J,$C166)*U$9</f>
        <v>0</v>
      </c>
      <c r="V166" s="117">
        <f>SUMIFS('RMI - percents'!AC:AC,'RMI - percents'!$H:$H,$A166,'RMI - percents'!$J:$J,$C166)*V$9</f>
        <v>0</v>
      </c>
      <c r="W166" s="117">
        <f>SUMIFS('RMI - percents'!AD:AD,'RMI - percents'!$H:$H,$A166,'RMI - percents'!$J:$J,$C166)*W$9</f>
        <v>0</v>
      </c>
      <c r="X166" s="117">
        <f>SUMIFS('RMI - percents'!AE:AE,'RMI - percents'!$H:$H,$A166,'RMI - percents'!$J:$J,$C166)*X$9</f>
        <v>0</v>
      </c>
      <c r="Y166" s="117">
        <f>SUMIFS('RMI - percents'!AF:AF,'RMI - percents'!$H:$H,$A166,'RMI - percents'!$J:$J,$C166)*Y$9</f>
        <v>0</v>
      </c>
      <c r="Z166" s="117">
        <f>SUMIFS('RMI - percents'!AG:AG,'RMI - percents'!$H:$H,$A166,'RMI - percents'!$J:$J,$C166)*Z$9</f>
        <v>0</v>
      </c>
      <c r="AA166" s="117">
        <f>SUMIFS('RMI - percents'!AH:AH,'RMI - percents'!$H:$H,$A166,'RMI - percents'!$J:$J,$C166)*AA$9</f>
        <v>0</v>
      </c>
      <c r="AB166" s="117">
        <f>SUMIFS('RMI - percents'!AI:AI,'RMI - percents'!$H:$H,$A166,'RMI - percents'!$J:$J,$C166)*AB$9</f>
        <v>0</v>
      </c>
      <c r="AC166" s="117">
        <f>SUMIFS('RMI - percents'!AJ:AJ,'RMI - percents'!$H:$H,$A166,'RMI - percents'!$J:$J,$C166)*AC$9</f>
        <v>0</v>
      </c>
      <c r="AD166" s="117">
        <f>SUMIFS('RMI - percents'!AK:AK,'RMI - percents'!$H:$H,$A166,'RMI - percents'!$J:$J,$C166)*AD$9</f>
        <v>0</v>
      </c>
      <c r="AE166" s="117">
        <f>SUMIFS('RMI - percents'!AL:AL,'RMI - percents'!$H:$H,$A166,'RMI - percents'!$J:$J,$C166)*AE$9</f>
        <v>0</v>
      </c>
      <c r="AF166" s="117">
        <f>SUMIFS('RMI - percents'!AM:AM,'RMI - percents'!$H:$H,$A166,'RMI - percents'!$J:$J,$C166)*AF$9</f>
        <v>0</v>
      </c>
      <c r="AG166" s="117">
        <f>SUMIFS('RMI - percents'!AN:AN,'RMI - percents'!$H:$H,$A166,'RMI - percents'!$J:$J,$C166)*AG$9</f>
        <v>0</v>
      </c>
      <c r="AH166" s="117">
        <f>SUMIFS('RMI - percents'!AO:AO,'RMI - percents'!$H:$H,$A166,'RMI - percents'!$J:$J,$C166)*AH$9</f>
        <v>0</v>
      </c>
      <c r="AI166" s="117">
        <f>SUMIFS('RMI - percents'!AP:AP,'RMI - percents'!$H:$H,$A166,'RMI - percents'!$J:$J,$C166)*AI$9</f>
        <v>0</v>
      </c>
    </row>
    <row r="167" spans="1:35" x14ac:dyDescent="0.35">
      <c r="A167" s="52" t="str">
        <f t="shared" si="50"/>
        <v>BCEU-commercial-cooling</v>
      </c>
      <c r="B167" s="63" t="s">
        <v>537</v>
      </c>
      <c r="C167" s="18" t="s">
        <v>7</v>
      </c>
      <c r="D167" s="118">
        <f>SUMIFS('RMI - percents'!K:K,'RMI - percents'!$H:$H,$A167,'RMI - percents'!$J:$J,$C167)</f>
        <v>0</v>
      </c>
      <c r="E167" s="118">
        <f>SUMIFS('RMI - percents'!L:L,'RMI - percents'!$H:$H,$A167,'RMI - percents'!$J:$J,$C167)</f>
        <v>0</v>
      </c>
      <c r="F167" s="118">
        <f>SUMIFS('RMI - percents'!M:M,'RMI - percents'!$H:$H,$A167,'RMI - percents'!$J:$J,$C167)</f>
        <v>0</v>
      </c>
      <c r="G167" s="118">
        <f>SUMIFS('RMI - percents'!N:N,'RMI - percents'!$H:$H,$A167,'RMI - percents'!$J:$J,$C167)</f>
        <v>0</v>
      </c>
      <c r="H167" s="118">
        <f>SUMIFS('RMI - percents'!O:O,'RMI - percents'!$H:$H,$A167,'RMI - percents'!$J:$J,$C167)</f>
        <v>0</v>
      </c>
      <c r="I167" s="118">
        <f>SUMIFS('RMI - percents'!P:P,'RMI - percents'!$H:$H,$A167,'RMI - percents'!$J:$J,$C167)</f>
        <v>0</v>
      </c>
      <c r="J167" s="118">
        <f>SUMIFS('RMI - percents'!Q:Q,'RMI - percents'!$H:$H,$A167,'RMI - percents'!$J:$J,$C167)</f>
        <v>0</v>
      </c>
      <c r="K167" s="118">
        <f>SUMIFS('RMI - percents'!R:R,'RMI - percents'!$H:$H,$A167,'RMI - percents'!$J:$J,$C167)</f>
        <v>0</v>
      </c>
      <c r="L167" s="118">
        <f>SUMIFS('RMI - percents'!S:S,'RMI - percents'!$H:$H,$A167,'RMI - percents'!$J:$J,$C167)</f>
        <v>0</v>
      </c>
      <c r="M167" s="118">
        <f>SUMIFS('RMI - percents'!T:T,'RMI - percents'!$H:$H,$A167,'RMI - percents'!$J:$J,$C167)</f>
        <v>0</v>
      </c>
      <c r="N167" s="118">
        <f>SUMIFS('RMI - percents'!U:U,'RMI - percents'!$H:$H,$A167,'RMI - percents'!$J:$J,$C167)</f>
        <v>0</v>
      </c>
      <c r="O167" s="118">
        <f>SUMIFS('RMI - percents'!V:V,'RMI - percents'!$H:$H,$A167,'RMI - percents'!$J:$J,$C167)</f>
        <v>0</v>
      </c>
      <c r="P167" s="118">
        <f>SUMIFS('RMI - percents'!W:W,'RMI - percents'!$H:$H,$A167,'RMI - percents'!$J:$J,$C167)</f>
        <v>0</v>
      </c>
      <c r="Q167" s="118">
        <f>SUMIFS('RMI - percents'!X:X,'RMI - percents'!$H:$H,$A167,'RMI - percents'!$J:$J,$C167)</f>
        <v>0</v>
      </c>
      <c r="R167" s="118">
        <f>SUMIFS('RMI - percents'!Y:Y,'RMI - percents'!$H:$H,$A167,'RMI - percents'!$J:$J,$C167)</f>
        <v>0</v>
      </c>
      <c r="S167" s="118">
        <f>SUMIFS('RMI - percents'!Z:Z,'RMI - percents'!$H:$H,$A167,'RMI - percents'!$J:$J,$C167)</f>
        <v>0</v>
      </c>
      <c r="T167" s="118">
        <f>SUMIFS('RMI - percents'!AA:AA,'RMI - percents'!$H:$H,$A167,'RMI - percents'!$J:$J,$C167)</f>
        <v>0</v>
      </c>
      <c r="U167" s="118">
        <f>SUMIFS('RMI - percents'!AB:AB,'RMI - percents'!$H:$H,$A167,'RMI - percents'!$J:$J,$C167)</f>
        <v>0</v>
      </c>
      <c r="V167" s="118">
        <f>SUMIFS('RMI - percents'!AC:AC,'RMI - percents'!$H:$H,$A167,'RMI - percents'!$J:$J,$C167)</f>
        <v>0</v>
      </c>
      <c r="W167" s="118">
        <f>SUMIFS('RMI - percents'!AD:AD,'RMI - percents'!$H:$H,$A167,'RMI - percents'!$J:$J,$C167)</f>
        <v>0</v>
      </c>
      <c r="X167" s="118">
        <f>SUMIFS('RMI - percents'!AE:AE,'RMI - percents'!$H:$H,$A167,'RMI - percents'!$J:$J,$C167)</f>
        <v>0</v>
      </c>
      <c r="Y167" s="118">
        <f>SUMIFS('RMI - percents'!AF:AF,'RMI - percents'!$H:$H,$A167,'RMI - percents'!$J:$J,$C167)</f>
        <v>0</v>
      </c>
      <c r="Z167" s="118">
        <f>SUMIFS('RMI - percents'!AG:AG,'RMI - percents'!$H:$H,$A167,'RMI - percents'!$J:$J,$C167)</f>
        <v>0</v>
      </c>
      <c r="AA167" s="118">
        <f>SUMIFS('RMI - percents'!AH:AH,'RMI - percents'!$H:$H,$A167,'RMI - percents'!$J:$J,$C167)</f>
        <v>0</v>
      </c>
      <c r="AB167" s="118">
        <f>SUMIFS('RMI - percents'!AI:AI,'RMI - percents'!$H:$H,$A167,'RMI - percents'!$J:$J,$C167)</f>
        <v>0</v>
      </c>
      <c r="AC167" s="118">
        <f>SUMIFS('RMI - percents'!AJ:AJ,'RMI - percents'!$H:$H,$A167,'RMI - percents'!$J:$J,$C167)</f>
        <v>0</v>
      </c>
      <c r="AD167" s="118">
        <f>SUMIFS('RMI - percents'!AK:AK,'RMI - percents'!$H:$H,$A167,'RMI - percents'!$J:$J,$C167)</f>
        <v>0</v>
      </c>
      <c r="AE167" s="118">
        <f>SUMIFS('RMI - percents'!AL:AL,'RMI - percents'!$H:$H,$A167,'RMI - percents'!$J:$J,$C167)</f>
        <v>0</v>
      </c>
      <c r="AF167" s="118">
        <f>SUMIFS('RMI - percents'!AM:AM,'RMI - percents'!$H:$H,$A167,'RMI - percents'!$J:$J,$C167)</f>
        <v>0</v>
      </c>
      <c r="AG167" s="118">
        <f>SUMIFS('RMI - percents'!AN:AN,'RMI - percents'!$H:$H,$A167,'RMI - percents'!$J:$J,$C167)</f>
        <v>0</v>
      </c>
      <c r="AH167" s="118">
        <f>SUMIFS('RMI - percents'!AO:AO,'RMI - percents'!$H:$H,$A167,'RMI - percents'!$J:$J,$C167)</f>
        <v>0</v>
      </c>
      <c r="AI167" s="118">
        <f>SUMIFS('RMI - percents'!AP:AP,'RMI - percents'!$H:$H,$A167,'RMI - percents'!$J:$J,$C167)</f>
        <v>0</v>
      </c>
    </row>
    <row r="168" spans="1:35" x14ac:dyDescent="0.35">
      <c r="A168" s="52" t="str">
        <f t="shared" si="50"/>
        <v>BCEU-commercial-cooling</v>
      </c>
      <c r="B168" s="63" t="s">
        <v>537</v>
      </c>
      <c r="C168" s="18" t="s">
        <v>8</v>
      </c>
      <c r="D168" s="117">
        <f>SUMIFS('RMI - percents'!K:K,'RMI - percents'!$H:$H,$A168,'RMI - percents'!$J:$J,$C168)*D$11</f>
        <v>0</v>
      </c>
      <c r="E168" s="117">
        <f>SUMIFS('RMI - percents'!L:L,'RMI - percents'!$H:$H,$A168,'RMI - percents'!$J:$J,$C168)*E$11</f>
        <v>0</v>
      </c>
      <c r="F168" s="117">
        <f>SUMIFS('RMI - percents'!M:M,'RMI - percents'!$H:$H,$A168,'RMI - percents'!$J:$J,$C168)*F$11</f>
        <v>0</v>
      </c>
      <c r="G168" s="117">
        <f>SUMIFS('RMI - percents'!N:N,'RMI - percents'!$H:$H,$A168,'RMI - percents'!$J:$J,$C168)*G$11</f>
        <v>0</v>
      </c>
      <c r="H168" s="117">
        <f>SUMIFS('RMI - percents'!O:O,'RMI - percents'!$H:$H,$A168,'RMI - percents'!$J:$J,$C168)*H$11</f>
        <v>0</v>
      </c>
      <c r="I168" s="117">
        <f>SUMIFS('RMI - percents'!P:P,'RMI - percents'!$H:$H,$A168,'RMI - percents'!$J:$J,$C168)*I$11</f>
        <v>0</v>
      </c>
      <c r="J168" s="117">
        <f>SUMIFS('RMI - percents'!Q:Q,'RMI - percents'!$H:$H,$A168,'RMI - percents'!$J:$J,$C168)*J$11</f>
        <v>0</v>
      </c>
      <c r="K168" s="117">
        <f>SUMIFS('RMI - percents'!R:R,'RMI - percents'!$H:$H,$A168,'RMI - percents'!$J:$J,$C168)*K$11</f>
        <v>0</v>
      </c>
      <c r="L168" s="117">
        <f>SUMIFS('RMI - percents'!S:S,'RMI - percents'!$H:$H,$A168,'RMI - percents'!$J:$J,$C168)*L$11</f>
        <v>0</v>
      </c>
      <c r="M168" s="117">
        <f>SUMIFS('RMI - percents'!T:T,'RMI - percents'!$H:$H,$A168,'RMI - percents'!$J:$J,$C168)*M$11</f>
        <v>0</v>
      </c>
      <c r="N168" s="117">
        <f>SUMIFS('RMI - percents'!U:U,'RMI - percents'!$H:$H,$A168,'RMI - percents'!$J:$J,$C168)*N$11</f>
        <v>0</v>
      </c>
      <c r="O168" s="117">
        <f>SUMIFS('RMI - percents'!V:V,'RMI - percents'!$H:$H,$A168,'RMI - percents'!$J:$J,$C168)*O$11</f>
        <v>0</v>
      </c>
      <c r="P168" s="117">
        <f>SUMIFS('RMI - percents'!W:W,'RMI - percents'!$H:$H,$A168,'RMI - percents'!$J:$J,$C168)*P$11</f>
        <v>0</v>
      </c>
      <c r="Q168" s="117">
        <f>SUMIFS('RMI - percents'!X:X,'RMI - percents'!$H:$H,$A168,'RMI - percents'!$J:$J,$C168)*Q$11</f>
        <v>0</v>
      </c>
      <c r="R168" s="117">
        <f>SUMIFS('RMI - percents'!Y:Y,'RMI - percents'!$H:$H,$A168,'RMI - percents'!$J:$J,$C168)*R$11</f>
        <v>0</v>
      </c>
      <c r="S168" s="117">
        <f>SUMIFS('RMI - percents'!Z:Z,'RMI - percents'!$H:$H,$A168,'RMI - percents'!$J:$J,$C168)*S$11</f>
        <v>0</v>
      </c>
      <c r="T168" s="117">
        <f>SUMIFS('RMI - percents'!AA:AA,'RMI - percents'!$H:$H,$A168,'RMI - percents'!$J:$J,$C168)*T$11</f>
        <v>0</v>
      </c>
      <c r="U168" s="117">
        <f>SUMIFS('RMI - percents'!AB:AB,'RMI - percents'!$H:$H,$A168,'RMI - percents'!$J:$J,$C168)*U$11</f>
        <v>0</v>
      </c>
      <c r="V168" s="117">
        <f>SUMIFS('RMI - percents'!AC:AC,'RMI - percents'!$H:$H,$A168,'RMI - percents'!$J:$J,$C168)*V$11</f>
        <v>0</v>
      </c>
      <c r="W168" s="117">
        <f>SUMIFS('RMI - percents'!AD:AD,'RMI - percents'!$H:$H,$A168,'RMI - percents'!$J:$J,$C168)*W$11</f>
        <v>0</v>
      </c>
      <c r="X168" s="117">
        <f>SUMIFS('RMI - percents'!AE:AE,'RMI - percents'!$H:$H,$A168,'RMI - percents'!$J:$J,$C168)*X$11</f>
        <v>0</v>
      </c>
      <c r="Y168" s="117">
        <f>SUMIFS('RMI - percents'!AF:AF,'RMI - percents'!$H:$H,$A168,'RMI - percents'!$J:$J,$C168)*Y$11</f>
        <v>0</v>
      </c>
      <c r="Z168" s="117">
        <f>SUMIFS('RMI - percents'!AG:AG,'RMI - percents'!$H:$H,$A168,'RMI - percents'!$J:$J,$C168)*Z$11</f>
        <v>0</v>
      </c>
      <c r="AA168" s="117">
        <f>SUMIFS('RMI - percents'!AH:AH,'RMI - percents'!$H:$H,$A168,'RMI - percents'!$J:$J,$C168)*AA$11</f>
        <v>0</v>
      </c>
      <c r="AB168" s="117">
        <f>SUMIFS('RMI - percents'!AI:AI,'RMI - percents'!$H:$H,$A168,'RMI - percents'!$J:$J,$C168)*AB$11</f>
        <v>0</v>
      </c>
      <c r="AC168" s="117">
        <f>SUMIFS('RMI - percents'!AJ:AJ,'RMI - percents'!$H:$H,$A168,'RMI - percents'!$J:$J,$C168)*AC$11</f>
        <v>0</v>
      </c>
      <c r="AD168" s="117">
        <f>SUMIFS('RMI - percents'!AK:AK,'RMI - percents'!$H:$H,$A168,'RMI - percents'!$J:$J,$C168)*AD$11</f>
        <v>0</v>
      </c>
      <c r="AE168" s="117">
        <f>SUMIFS('RMI - percents'!AL:AL,'RMI - percents'!$H:$H,$A168,'RMI - percents'!$J:$J,$C168)*AE$11</f>
        <v>0</v>
      </c>
      <c r="AF168" s="117">
        <f>SUMIFS('RMI - percents'!AM:AM,'RMI - percents'!$H:$H,$A168,'RMI - percents'!$J:$J,$C168)*AF$11</f>
        <v>0</v>
      </c>
      <c r="AG168" s="117">
        <f>SUMIFS('RMI - percents'!AN:AN,'RMI - percents'!$H:$H,$A168,'RMI - percents'!$J:$J,$C168)*AG$11</f>
        <v>0</v>
      </c>
      <c r="AH168" s="117">
        <f>SUMIFS('RMI - percents'!AO:AO,'RMI - percents'!$H:$H,$A168,'RMI - percents'!$J:$J,$C168)*AH$11</f>
        <v>0</v>
      </c>
      <c r="AI168" s="117">
        <f>SUMIFS('RMI - percents'!AP:AP,'RMI - percents'!$H:$H,$A168,'RMI - percents'!$J:$J,$C168)*AI$11</f>
        <v>0</v>
      </c>
    </row>
    <row r="169" spans="1:35" x14ac:dyDescent="0.35">
      <c r="A169" s="52" t="str">
        <f t="shared" si="50"/>
        <v>BCEU-commercial-cooling</v>
      </c>
      <c r="B169" s="63" t="s">
        <v>537</v>
      </c>
      <c r="C169" s="18" t="s">
        <v>93</v>
      </c>
      <c r="D169" s="118">
        <f>SUMIFS('RMI - percents'!K:K,'RMI - percents'!$H:$H,$A169,'RMI - percents'!$J:$J,$C169)</f>
        <v>0</v>
      </c>
      <c r="E169" s="118">
        <f>SUMIFS('RMI - percents'!L:L,'RMI - percents'!$H:$H,$A169,'RMI - percents'!$J:$J,$C169)</f>
        <v>0</v>
      </c>
      <c r="F169" s="118">
        <f>SUMIFS('RMI - percents'!M:M,'RMI - percents'!$H:$H,$A169,'RMI - percents'!$J:$J,$C169)</f>
        <v>0</v>
      </c>
      <c r="G169" s="118">
        <f>SUMIFS('RMI - percents'!N:N,'RMI - percents'!$H:$H,$A169,'RMI - percents'!$J:$J,$C169)</f>
        <v>0</v>
      </c>
      <c r="H169" s="118">
        <f>SUMIFS('RMI - percents'!O:O,'RMI - percents'!$H:$H,$A169,'RMI - percents'!$J:$J,$C169)</f>
        <v>0</v>
      </c>
      <c r="I169" s="118">
        <f>SUMIFS('RMI - percents'!P:P,'RMI - percents'!$H:$H,$A169,'RMI - percents'!$J:$J,$C169)</f>
        <v>0</v>
      </c>
      <c r="J169" s="118">
        <f>SUMIFS('RMI - percents'!Q:Q,'RMI - percents'!$H:$H,$A169,'RMI - percents'!$J:$J,$C169)</f>
        <v>0</v>
      </c>
      <c r="K169" s="118">
        <f>SUMIFS('RMI - percents'!R:R,'RMI - percents'!$H:$H,$A169,'RMI - percents'!$J:$J,$C169)</f>
        <v>0</v>
      </c>
      <c r="L169" s="118">
        <f>SUMIFS('RMI - percents'!S:S,'RMI - percents'!$H:$H,$A169,'RMI - percents'!$J:$J,$C169)</f>
        <v>0</v>
      </c>
      <c r="M169" s="118">
        <f>SUMIFS('RMI - percents'!T:T,'RMI - percents'!$H:$H,$A169,'RMI - percents'!$J:$J,$C169)</f>
        <v>0</v>
      </c>
      <c r="N169" s="118">
        <f>SUMIFS('RMI - percents'!U:U,'RMI - percents'!$H:$H,$A169,'RMI - percents'!$J:$J,$C169)</f>
        <v>0</v>
      </c>
      <c r="O169" s="118">
        <f>SUMIFS('RMI - percents'!V:V,'RMI - percents'!$H:$H,$A169,'RMI - percents'!$J:$J,$C169)</f>
        <v>0</v>
      </c>
      <c r="P169" s="118">
        <f>SUMIFS('RMI - percents'!W:W,'RMI - percents'!$H:$H,$A169,'RMI - percents'!$J:$J,$C169)</f>
        <v>0</v>
      </c>
      <c r="Q169" s="118">
        <f>SUMIFS('RMI - percents'!X:X,'RMI - percents'!$H:$H,$A169,'RMI - percents'!$J:$J,$C169)</f>
        <v>0</v>
      </c>
      <c r="R169" s="118">
        <f>SUMIFS('RMI - percents'!Y:Y,'RMI - percents'!$H:$H,$A169,'RMI - percents'!$J:$J,$C169)</f>
        <v>0</v>
      </c>
      <c r="S169" s="118">
        <f>SUMIFS('RMI - percents'!Z:Z,'RMI - percents'!$H:$H,$A169,'RMI - percents'!$J:$J,$C169)</f>
        <v>0</v>
      </c>
      <c r="T169" s="118">
        <f>SUMIFS('RMI - percents'!AA:AA,'RMI - percents'!$H:$H,$A169,'RMI - percents'!$J:$J,$C169)</f>
        <v>0</v>
      </c>
      <c r="U169" s="118">
        <f>SUMIFS('RMI - percents'!AB:AB,'RMI - percents'!$H:$H,$A169,'RMI - percents'!$J:$J,$C169)</f>
        <v>0</v>
      </c>
      <c r="V169" s="118">
        <f>SUMIFS('RMI - percents'!AC:AC,'RMI - percents'!$H:$H,$A169,'RMI - percents'!$J:$J,$C169)</f>
        <v>0</v>
      </c>
      <c r="W169" s="118">
        <f>SUMIFS('RMI - percents'!AD:AD,'RMI - percents'!$H:$H,$A169,'RMI - percents'!$J:$J,$C169)</f>
        <v>0</v>
      </c>
      <c r="X169" s="118">
        <f>SUMIFS('RMI - percents'!AE:AE,'RMI - percents'!$H:$H,$A169,'RMI - percents'!$J:$J,$C169)</f>
        <v>0</v>
      </c>
      <c r="Y169" s="118">
        <f>SUMIFS('RMI - percents'!AF:AF,'RMI - percents'!$H:$H,$A169,'RMI - percents'!$J:$J,$C169)</f>
        <v>0</v>
      </c>
      <c r="Z169" s="118">
        <f>SUMIFS('RMI - percents'!AG:AG,'RMI - percents'!$H:$H,$A169,'RMI - percents'!$J:$J,$C169)</f>
        <v>0</v>
      </c>
      <c r="AA169" s="118">
        <f>SUMIFS('RMI - percents'!AH:AH,'RMI - percents'!$H:$H,$A169,'RMI - percents'!$J:$J,$C169)</f>
        <v>0</v>
      </c>
      <c r="AB169" s="118">
        <f>SUMIFS('RMI - percents'!AI:AI,'RMI - percents'!$H:$H,$A169,'RMI - percents'!$J:$J,$C169)</f>
        <v>0</v>
      </c>
      <c r="AC169" s="118">
        <f>SUMIFS('RMI - percents'!AJ:AJ,'RMI - percents'!$H:$H,$A169,'RMI - percents'!$J:$J,$C169)</f>
        <v>0</v>
      </c>
      <c r="AD169" s="118">
        <f>SUMIFS('RMI - percents'!AK:AK,'RMI - percents'!$H:$H,$A169,'RMI - percents'!$J:$J,$C169)</f>
        <v>0</v>
      </c>
      <c r="AE169" s="118">
        <f>SUMIFS('RMI - percents'!AL:AL,'RMI - percents'!$H:$H,$A169,'RMI - percents'!$J:$J,$C169)</f>
        <v>0</v>
      </c>
      <c r="AF169" s="118">
        <f>SUMIFS('RMI - percents'!AM:AM,'RMI - percents'!$H:$H,$A169,'RMI - percents'!$J:$J,$C169)</f>
        <v>0</v>
      </c>
      <c r="AG169" s="118">
        <f>SUMIFS('RMI - percents'!AN:AN,'RMI - percents'!$H:$H,$A169,'RMI - percents'!$J:$J,$C169)</f>
        <v>0</v>
      </c>
      <c r="AH169" s="118">
        <f>SUMIFS('RMI - percents'!AO:AO,'RMI - percents'!$H:$H,$A169,'RMI - percents'!$J:$J,$C169)</f>
        <v>0</v>
      </c>
      <c r="AI169" s="118">
        <f>SUMIFS('RMI - percents'!AP:AP,'RMI - percents'!$H:$H,$A169,'RMI - percents'!$J:$J,$C169)</f>
        <v>0</v>
      </c>
    </row>
    <row r="170" spans="1:35" x14ac:dyDescent="0.35">
      <c r="A170" s="52" t="str">
        <f t="shared" si="50"/>
        <v>BCEU-commercial-cooling</v>
      </c>
      <c r="B170" s="63" t="s">
        <v>537</v>
      </c>
      <c r="C170" s="18" t="s">
        <v>94</v>
      </c>
      <c r="D170" s="118">
        <f>SUMIFS('RMI - percents'!K:K,'RMI - percents'!$H:$H,$A170,'RMI - percents'!$J:$J,$C170)</f>
        <v>0</v>
      </c>
      <c r="E170" s="118">
        <f>SUMIFS('RMI - percents'!L:L,'RMI - percents'!$H:$H,$A170,'RMI - percents'!$J:$J,$C170)</f>
        <v>0</v>
      </c>
      <c r="F170" s="118">
        <f>SUMIFS('RMI - percents'!M:M,'RMI - percents'!$H:$H,$A170,'RMI - percents'!$J:$J,$C170)</f>
        <v>0</v>
      </c>
      <c r="G170" s="118">
        <f>SUMIFS('RMI - percents'!N:N,'RMI - percents'!$H:$H,$A170,'RMI - percents'!$J:$J,$C170)</f>
        <v>0</v>
      </c>
      <c r="H170" s="118">
        <f>SUMIFS('RMI - percents'!O:O,'RMI - percents'!$H:$H,$A170,'RMI - percents'!$J:$J,$C170)</f>
        <v>0</v>
      </c>
      <c r="I170" s="118">
        <f>SUMIFS('RMI - percents'!P:P,'RMI - percents'!$H:$H,$A170,'RMI - percents'!$J:$J,$C170)</f>
        <v>0</v>
      </c>
      <c r="J170" s="118">
        <f>SUMIFS('RMI - percents'!Q:Q,'RMI - percents'!$H:$H,$A170,'RMI - percents'!$J:$J,$C170)</f>
        <v>0</v>
      </c>
      <c r="K170" s="118">
        <f>SUMIFS('RMI - percents'!R:R,'RMI - percents'!$H:$H,$A170,'RMI - percents'!$J:$J,$C170)</f>
        <v>0</v>
      </c>
      <c r="L170" s="118">
        <f>SUMIFS('RMI - percents'!S:S,'RMI - percents'!$H:$H,$A170,'RMI - percents'!$J:$J,$C170)</f>
        <v>0</v>
      </c>
      <c r="M170" s="118">
        <f>SUMIFS('RMI - percents'!T:T,'RMI - percents'!$H:$H,$A170,'RMI - percents'!$J:$J,$C170)</f>
        <v>0</v>
      </c>
      <c r="N170" s="118">
        <f>SUMIFS('RMI - percents'!U:U,'RMI - percents'!$H:$H,$A170,'RMI - percents'!$J:$J,$C170)</f>
        <v>0</v>
      </c>
      <c r="O170" s="118">
        <f>SUMIFS('RMI - percents'!V:V,'RMI - percents'!$H:$H,$A170,'RMI - percents'!$J:$J,$C170)</f>
        <v>0</v>
      </c>
      <c r="P170" s="118">
        <f>SUMIFS('RMI - percents'!W:W,'RMI - percents'!$H:$H,$A170,'RMI - percents'!$J:$J,$C170)</f>
        <v>0</v>
      </c>
      <c r="Q170" s="118">
        <f>SUMIFS('RMI - percents'!X:X,'RMI - percents'!$H:$H,$A170,'RMI - percents'!$J:$J,$C170)</f>
        <v>0</v>
      </c>
      <c r="R170" s="118">
        <f>SUMIFS('RMI - percents'!Y:Y,'RMI - percents'!$H:$H,$A170,'RMI - percents'!$J:$J,$C170)</f>
        <v>0</v>
      </c>
      <c r="S170" s="118">
        <f>SUMIFS('RMI - percents'!Z:Z,'RMI - percents'!$H:$H,$A170,'RMI - percents'!$J:$J,$C170)</f>
        <v>0</v>
      </c>
      <c r="T170" s="118">
        <f>SUMIFS('RMI - percents'!AA:AA,'RMI - percents'!$H:$H,$A170,'RMI - percents'!$J:$J,$C170)</f>
        <v>0</v>
      </c>
      <c r="U170" s="118">
        <f>SUMIFS('RMI - percents'!AB:AB,'RMI - percents'!$H:$H,$A170,'RMI - percents'!$J:$J,$C170)</f>
        <v>0</v>
      </c>
      <c r="V170" s="118">
        <f>SUMIFS('RMI - percents'!AC:AC,'RMI - percents'!$H:$H,$A170,'RMI - percents'!$J:$J,$C170)</f>
        <v>0</v>
      </c>
      <c r="W170" s="118">
        <f>SUMIFS('RMI - percents'!AD:AD,'RMI - percents'!$H:$H,$A170,'RMI - percents'!$J:$J,$C170)</f>
        <v>0</v>
      </c>
      <c r="X170" s="118">
        <f>SUMIFS('RMI - percents'!AE:AE,'RMI - percents'!$H:$H,$A170,'RMI - percents'!$J:$J,$C170)</f>
        <v>0</v>
      </c>
      <c r="Y170" s="118">
        <f>SUMIFS('RMI - percents'!AF:AF,'RMI - percents'!$H:$H,$A170,'RMI - percents'!$J:$J,$C170)</f>
        <v>0</v>
      </c>
      <c r="Z170" s="118">
        <f>SUMIFS('RMI - percents'!AG:AG,'RMI - percents'!$H:$H,$A170,'RMI - percents'!$J:$J,$C170)</f>
        <v>0</v>
      </c>
      <c r="AA170" s="118">
        <f>SUMIFS('RMI - percents'!AH:AH,'RMI - percents'!$H:$H,$A170,'RMI - percents'!$J:$J,$C170)</f>
        <v>0</v>
      </c>
      <c r="AB170" s="118">
        <f>SUMIFS('RMI - percents'!AI:AI,'RMI - percents'!$H:$H,$A170,'RMI - percents'!$J:$J,$C170)</f>
        <v>0</v>
      </c>
      <c r="AC170" s="118">
        <f>SUMIFS('RMI - percents'!AJ:AJ,'RMI - percents'!$H:$H,$A170,'RMI - percents'!$J:$J,$C170)</f>
        <v>0</v>
      </c>
      <c r="AD170" s="118">
        <f>SUMIFS('RMI - percents'!AK:AK,'RMI - percents'!$H:$H,$A170,'RMI - percents'!$J:$J,$C170)</f>
        <v>0</v>
      </c>
      <c r="AE170" s="118">
        <f>SUMIFS('RMI - percents'!AL:AL,'RMI - percents'!$H:$H,$A170,'RMI - percents'!$J:$J,$C170)</f>
        <v>0</v>
      </c>
      <c r="AF170" s="118">
        <f>SUMIFS('RMI - percents'!AM:AM,'RMI - percents'!$H:$H,$A170,'RMI - percents'!$J:$J,$C170)</f>
        <v>0</v>
      </c>
      <c r="AG170" s="118">
        <f>SUMIFS('RMI - percents'!AN:AN,'RMI - percents'!$H:$H,$A170,'RMI - percents'!$J:$J,$C170)</f>
        <v>0</v>
      </c>
      <c r="AH170" s="118">
        <f>SUMIFS('RMI - percents'!AO:AO,'RMI - percents'!$H:$H,$A170,'RMI - percents'!$J:$J,$C170)</f>
        <v>0</v>
      </c>
      <c r="AI170" s="118">
        <f>SUMIFS('RMI - percents'!AP:AP,'RMI - percents'!$H:$H,$A170,'RMI - percents'!$J:$J,$C170)</f>
        <v>0</v>
      </c>
    </row>
    <row r="171" spans="1:35" x14ac:dyDescent="0.35">
      <c r="A171" s="52" t="str">
        <f t="shared" si="50"/>
        <v>BCEU-commercial-cooling</v>
      </c>
      <c r="B171" s="63" t="s">
        <v>537</v>
      </c>
      <c r="C171" s="18" t="s">
        <v>95</v>
      </c>
      <c r="D171" s="117">
        <f>SUMIFS('RMI - percents'!K:K,'RMI - percents'!$H:$H,$A171,'RMI - percents'!$J:$J,$C171)*D$15</f>
        <v>0</v>
      </c>
      <c r="E171" s="117">
        <f>SUMIFS('RMI - percents'!L:L,'RMI - percents'!$H:$H,$A171,'RMI - percents'!$J:$J,$C171)*E$15</f>
        <v>0</v>
      </c>
      <c r="F171" s="117">
        <f>SUMIFS('RMI - percents'!M:M,'RMI - percents'!$H:$H,$A171,'RMI - percents'!$J:$J,$C171)*F$15</f>
        <v>0</v>
      </c>
      <c r="G171" s="117">
        <f>SUMIFS('RMI - percents'!N:N,'RMI - percents'!$H:$H,$A171,'RMI - percents'!$J:$J,$C171)*G$15</f>
        <v>0</v>
      </c>
      <c r="H171" s="117">
        <f>SUMIFS('RMI - percents'!O:O,'RMI - percents'!$H:$H,$A171,'RMI - percents'!$J:$J,$C171)*H$15</f>
        <v>0</v>
      </c>
      <c r="I171" s="117">
        <f>SUMIFS('RMI - percents'!P:P,'RMI - percents'!$H:$H,$A171,'RMI - percents'!$J:$J,$C171)*I$15</f>
        <v>0</v>
      </c>
      <c r="J171" s="117">
        <f>SUMIFS('RMI - percents'!Q:Q,'RMI - percents'!$H:$H,$A171,'RMI - percents'!$J:$J,$C171)*J$15</f>
        <v>0</v>
      </c>
      <c r="K171" s="117">
        <f>SUMIFS('RMI - percents'!R:R,'RMI - percents'!$H:$H,$A171,'RMI - percents'!$J:$J,$C171)*K$15</f>
        <v>0</v>
      </c>
      <c r="L171" s="117">
        <f>SUMIFS('RMI - percents'!S:S,'RMI - percents'!$H:$H,$A171,'RMI - percents'!$J:$J,$C171)*L$15</f>
        <v>0</v>
      </c>
      <c r="M171" s="117">
        <f>SUMIFS('RMI - percents'!T:T,'RMI - percents'!$H:$H,$A171,'RMI - percents'!$J:$J,$C171)*M$15</f>
        <v>0</v>
      </c>
      <c r="N171" s="117">
        <f>SUMIFS('RMI - percents'!U:U,'RMI - percents'!$H:$H,$A171,'RMI - percents'!$J:$J,$C171)*N$15</f>
        <v>0</v>
      </c>
      <c r="O171" s="117">
        <f>SUMIFS('RMI - percents'!V:V,'RMI - percents'!$H:$H,$A171,'RMI - percents'!$J:$J,$C171)*O$15</f>
        <v>0</v>
      </c>
      <c r="P171" s="117">
        <f>SUMIFS('RMI - percents'!W:W,'RMI - percents'!$H:$H,$A171,'RMI - percents'!$J:$J,$C171)*P$15</f>
        <v>0</v>
      </c>
      <c r="Q171" s="117">
        <f>SUMIFS('RMI - percents'!X:X,'RMI - percents'!$H:$H,$A171,'RMI - percents'!$J:$J,$C171)*Q$15</f>
        <v>0</v>
      </c>
      <c r="R171" s="117">
        <f>SUMIFS('RMI - percents'!Y:Y,'RMI - percents'!$H:$H,$A171,'RMI - percents'!$J:$J,$C171)*R$15</f>
        <v>0</v>
      </c>
      <c r="S171" s="117">
        <f>SUMIFS('RMI - percents'!Z:Z,'RMI - percents'!$H:$H,$A171,'RMI - percents'!$J:$J,$C171)*S$15</f>
        <v>0</v>
      </c>
      <c r="T171" s="117">
        <f>SUMIFS('RMI - percents'!AA:AA,'RMI - percents'!$H:$H,$A171,'RMI - percents'!$J:$J,$C171)*T$15</f>
        <v>0</v>
      </c>
      <c r="U171" s="117">
        <f>SUMIFS('RMI - percents'!AB:AB,'RMI - percents'!$H:$H,$A171,'RMI - percents'!$J:$J,$C171)*U$15</f>
        <v>0</v>
      </c>
      <c r="V171" s="117">
        <f>SUMIFS('RMI - percents'!AC:AC,'RMI - percents'!$H:$H,$A171,'RMI - percents'!$J:$J,$C171)*V$15</f>
        <v>0</v>
      </c>
      <c r="W171" s="117">
        <f>SUMIFS('RMI - percents'!AD:AD,'RMI - percents'!$H:$H,$A171,'RMI - percents'!$J:$J,$C171)*W$15</f>
        <v>0</v>
      </c>
      <c r="X171" s="117">
        <f>SUMIFS('RMI - percents'!AE:AE,'RMI - percents'!$H:$H,$A171,'RMI - percents'!$J:$J,$C171)*X$15</f>
        <v>0</v>
      </c>
      <c r="Y171" s="117">
        <f>SUMIFS('RMI - percents'!AF:AF,'RMI - percents'!$H:$H,$A171,'RMI - percents'!$J:$J,$C171)*Y$15</f>
        <v>0</v>
      </c>
      <c r="Z171" s="117">
        <f>SUMIFS('RMI - percents'!AG:AG,'RMI - percents'!$H:$H,$A171,'RMI - percents'!$J:$J,$C171)*Z$15</f>
        <v>0</v>
      </c>
      <c r="AA171" s="117">
        <f>SUMIFS('RMI - percents'!AH:AH,'RMI - percents'!$H:$H,$A171,'RMI - percents'!$J:$J,$C171)*AA$15</f>
        <v>0</v>
      </c>
      <c r="AB171" s="117">
        <f>SUMIFS('RMI - percents'!AI:AI,'RMI - percents'!$H:$H,$A171,'RMI - percents'!$J:$J,$C171)*AB$15</f>
        <v>0</v>
      </c>
      <c r="AC171" s="117">
        <f>SUMIFS('RMI - percents'!AJ:AJ,'RMI - percents'!$H:$H,$A171,'RMI - percents'!$J:$J,$C171)*AC$15</f>
        <v>0</v>
      </c>
      <c r="AD171" s="117">
        <f>SUMIFS('RMI - percents'!AK:AK,'RMI - percents'!$H:$H,$A171,'RMI - percents'!$J:$J,$C171)*AD$15</f>
        <v>0</v>
      </c>
      <c r="AE171" s="117">
        <f>SUMIFS('RMI - percents'!AL:AL,'RMI - percents'!$H:$H,$A171,'RMI - percents'!$J:$J,$C171)*AE$15</f>
        <v>0</v>
      </c>
      <c r="AF171" s="117">
        <f>SUMIFS('RMI - percents'!AM:AM,'RMI - percents'!$H:$H,$A171,'RMI - percents'!$J:$J,$C171)*AF$15</f>
        <v>0</v>
      </c>
      <c r="AG171" s="117">
        <f>SUMIFS('RMI - percents'!AN:AN,'RMI - percents'!$H:$H,$A171,'RMI - percents'!$J:$J,$C171)*AG$15</f>
        <v>0</v>
      </c>
      <c r="AH171" s="117">
        <f>SUMIFS('RMI - percents'!AO:AO,'RMI - percents'!$H:$H,$A171,'RMI - percents'!$J:$J,$C171)*AH$15</f>
        <v>0</v>
      </c>
      <c r="AI171" s="117">
        <f>SUMIFS('RMI - percents'!AP:AP,'RMI - percents'!$H:$H,$A171,'RMI - percents'!$J:$J,$C171)*AI$15</f>
        <v>0</v>
      </c>
    </row>
    <row r="172" spans="1:35" x14ac:dyDescent="0.35">
      <c r="A172" s="52" t="str">
        <f t="shared" si="50"/>
        <v>BCEU-commercial-cooling</v>
      </c>
      <c r="B172" s="63" t="s">
        <v>537</v>
      </c>
      <c r="C172" s="18" t="s">
        <v>96</v>
      </c>
      <c r="D172" s="118">
        <f>SUMIFS('RMI - percents'!K:K,'RMI - percents'!$H:$H,$A172,'RMI - percents'!$J:$J,$C172)</f>
        <v>0</v>
      </c>
      <c r="E172" s="118">
        <f>SUMIFS('RMI - percents'!L:L,'RMI - percents'!$H:$H,$A172,'RMI - percents'!$J:$J,$C172)</f>
        <v>0</v>
      </c>
      <c r="F172" s="118">
        <f>SUMIFS('RMI - percents'!M:M,'RMI - percents'!$H:$H,$A172,'RMI - percents'!$J:$J,$C172)</f>
        <v>0</v>
      </c>
      <c r="G172" s="118">
        <f>SUMIFS('RMI - percents'!N:N,'RMI - percents'!$H:$H,$A172,'RMI - percents'!$J:$J,$C172)</f>
        <v>0</v>
      </c>
      <c r="H172" s="118">
        <f>SUMIFS('RMI - percents'!O:O,'RMI - percents'!$H:$H,$A172,'RMI - percents'!$J:$J,$C172)</f>
        <v>0</v>
      </c>
      <c r="I172" s="118">
        <f>SUMIFS('RMI - percents'!P:P,'RMI - percents'!$H:$H,$A172,'RMI - percents'!$J:$J,$C172)</f>
        <v>0</v>
      </c>
      <c r="J172" s="118">
        <f>SUMIFS('RMI - percents'!Q:Q,'RMI - percents'!$H:$H,$A172,'RMI - percents'!$J:$J,$C172)</f>
        <v>0</v>
      </c>
      <c r="K172" s="118">
        <f>SUMIFS('RMI - percents'!R:R,'RMI - percents'!$H:$H,$A172,'RMI - percents'!$J:$J,$C172)</f>
        <v>0</v>
      </c>
      <c r="L172" s="118">
        <f>SUMIFS('RMI - percents'!S:S,'RMI - percents'!$H:$H,$A172,'RMI - percents'!$J:$J,$C172)</f>
        <v>0</v>
      </c>
      <c r="M172" s="118">
        <f>SUMIFS('RMI - percents'!T:T,'RMI - percents'!$H:$H,$A172,'RMI - percents'!$J:$J,$C172)</f>
        <v>0</v>
      </c>
      <c r="N172" s="118">
        <f>SUMIFS('RMI - percents'!U:U,'RMI - percents'!$H:$H,$A172,'RMI - percents'!$J:$J,$C172)</f>
        <v>0</v>
      </c>
      <c r="O172" s="118">
        <f>SUMIFS('RMI - percents'!V:V,'RMI - percents'!$H:$H,$A172,'RMI - percents'!$J:$J,$C172)</f>
        <v>0</v>
      </c>
      <c r="P172" s="118">
        <f>SUMIFS('RMI - percents'!W:W,'RMI - percents'!$H:$H,$A172,'RMI - percents'!$J:$J,$C172)</f>
        <v>0</v>
      </c>
      <c r="Q172" s="118">
        <f>SUMIFS('RMI - percents'!X:X,'RMI - percents'!$H:$H,$A172,'RMI - percents'!$J:$J,$C172)</f>
        <v>0</v>
      </c>
      <c r="R172" s="118">
        <f>SUMIFS('RMI - percents'!Y:Y,'RMI - percents'!$H:$H,$A172,'RMI - percents'!$J:$J,$C172)</f>
        <v>0</v>
      </c>
      <c r="S172" s="118">
        <f>SUMIFS('RMI - percents'!Z:Z,'RMI - percents'!$H:$H,$A172,'RMI - percents'!$J:$J,$C172)</f>
        <v>0</v>
      </c>
      <c r="T172" s="118">
        <f>SUMIFS('RMI - percents'!AA:AA,'RMI - percents'!$H:$H,$A172,'RMI - percents'!$J:$J,$C172)</f>
        <v>0</v>
      </c>
      <c r="U172" s="118">
        <f>SUMIFS('RMI - percents'!AB:AB,'RMI - percents'!$H:$H,$A172,'RMI - percents'!$J:$J,$C172)</f>
        <v>0</v>
      </c>
      <c r="V172" s="118">
        <f>SUMIFS('RMI - percents'!AC:AC,'RMI - percents'!$H:$H,$A172,'RMI - percents'!$J:$J,$C172)</f>
        <v>0</v>
      </c>
      <c r="W172" s="118">
        <f>SUMIFS('RMI - percents'!AD:AD,'RMI - percents'!$H:$H,$A172,'RMI - percents'!$J:$J,$C172)</f>
        <v>0</v>
      </c>
      <c r="X172" s="118">
        <f>SUMIFS('RMI - percents'!AE:AE,'RMI - percents'!$H:$H,$A172,'RMI - percents'!$J:$J,$C172)</f>
        <v>0</v>
      </c>
      <c r="Y172" s="118">
        <f>SUMIFS('RMI - percents'!AF:AF,'RMI - percents'!$H:$H,$A172,'RMI - percents'!$J:$J,$C172)</f>
        <v>0</v>
      </c>
      <c r="Z172" s="118">
        <f>SUMIFS('RMI - percents'!AG:AG,'RMI - percents'!$H:$H,$A172,'RMI - percents'!$J:$J,$C172)</f>
        <v>0</v>
      </c>
      <c r="AA172" s="118">
        <f>SUMIFS('RMI - percents'!AH:AH,'RMI - percents'!$H:$H,$A172,'RMI - percents'!$J:$J,$C172)</f>
        <v>0</v>
      </c>
      <c r="AB172" s="118">
        <f>SUMIFS('RMI - percents'!AI:AI,'RMI - percents'!$H:$H,$A172,'RMI - percents'!$J:$J,$C172)</f>
        <v>0</v>
      </c>
      <c r="AC172" s="118">
        <f>SUMIFS('RMI - percents'!AJ:AJ,'RMI - percents'!$H:$H,$A172,'RMI - percents'!$J:$J,$C172)</f>
        <v>0</v>
      </c>
      <c r="AD172" s="118">
        <f>SUMIFS('RMI - percents'!AK:AK,'RMI - percents'!$H:$H,$A172,'RMI - percents'!$J:$J,$C172)</f>
        <v>0</v>
      </c>
      <c r="AE172" s="118">
        <f>SUMIFS('RMI - percents'!AL:AL,'RMI - percents'!$H:$H,$A172,'RMI - percents'!$J:$J,$C172)</f>
        <v>0</v>
      </c>
      <c r="AF172" s="118">
        <f>SUMIFS('RMI - percents'!AM:AM,'RMI - percents'!$H:$H,$A172,'RMI - percents'!$J:$J,$C172)</f>
        <v>0</v>
      </c>
      <c r="AG172" s="118">
        <f>SUMIFS('RMI - percents'!AN:AN,'RMI - percents'!$H:$H,$A172,'RMI - percents'!$J:$J,$C172)</f>
        <v>0</v>
      </c>
      <c r="AH172" s="118">
        <f>SUMIFS('RMI - percents'!AO:AO,'RMI - percents'!$H:$H,$A172,'RMI - percents'!$J:$J,$C172)</f>
        <v>0</v>
      </c>
      <c r="AI172" s="118">
        <f>SUMIFS('RMI - percents'!AP:AP,'RMI - percents'!$H:$H,$A172,'RMI - percents'!$J:$J,$C172)</f>
        <v>0</v>
      </c>
    </row>
    <row r="173" spans="1:35" x14ac:dyDescent="0.35">
      <c r="A173" s="51"/>
      <c r="B173" s="63" t="s">
        <v>537</v>
      </c>
      <c r="C173" s="51"/>
      <c r="D173" s="51"/>
      <c r="E173" s="51"/>
      <c r="F173" s="51"/>
      <c r="G173" s="51"/>
      <c r="H173"/>
      <c r="I173"/>
      <c r="J173"/>
      <c r="K173"/>
      <c r="L173"/>
      <c r="M173"/>
      <c r="N173"/>
      <c r="O173"/>
      <c r="P173"/>
      <c r="Q173"/>
      <c r="R173"/>
      <c r="S173"/>
      <c r="T173"/>
      <c r="U173"/>
      <c r="V173"/>
      <c r="W173"/>
      <c r="X173"/>
      <c r="Y173"/>
      <c r="Z173"/>
      <c r="AA173"/>
      <c r="AB173"/>
      <c r="AC173"/>
      <c r="AD173"/>
      <c r="AE173"/>
      <c r="AF173"/>
      <c r="AG173"/>
      <c r="AH173" s="51"/>
      <c r="AI173" s="51"/>
    </row>
    <row r="174" spans="1:35" x14ac:dyDescent="0.35">
      <c r="A174" s="18" t="s">
        <v>519</v>
      </c>
      <c r="B174" s="63" t="s">
        <v>537</v>
      </c>
      <c r="C174" s="51"/>
      <c r="D174" s="51"/>
      <c r="E174" s="51"/>
      <c r="F174" s="51"/>
      <c r="G174" s="51"/>
      <c r="H174"/>
      <c r="I174"/>
      <c r="J174"/>
      <c r="K174"/>
      <c r="L174"/>
      <c r="M174"/>
      <c r="N174"/>
      <c r="O174"/>
      <c r="P174"/>
      <c r="Q174"/>
      <c r="R174"/>
      <c r="S174"/>
      <c r="T174"/>
      <c r="U174"/>
      <c r="V174"/>
      <c r="W174"/>
      <c r="X174"/>
      <c r="Y174"/>
      <c r="Z174"/>
      <c r="AA174"/>
      <c r="AB174"/>
      <c r="AC174"/>
      <c r="AD174"/>
      <c r="AE174"/>
      <c r="AF174"/>
      <c r="AG174"/>
      <c r="AH174" s="51"/>
      <c r="AI174" s="51"/>
    </row>
    <row r="175" spans="1:35" x14ac:dyDescent="0.35">
      <c r="A175" s="52" t="str">
        <f>A174</f>
        <v>BCEU-commercial-lighting</v>
      </c>
      <c r="B175" s="63" t="s">
        <v>537</v>
      </c>
      <c r="C175" s="18" t="s">
        <v>1</v>
      </c>
      <c r="D175" s="18">
        <v>2019</v>
      </c>
      <c r="E175" s="18">
        <v>2020</v>
      </c>
      <c r="F175" s="18">
        <v>2021</v>
      </c>
      <c r="G175" s="18">
        <v>2022</v>
      </c>
      <c r="H175" s="18">
        <v>2023</v>
      </c>
      <c r="I175" s="18">
        <v>2024</v>
      </c>
      <c r="J175" s="18">
        <v>2025</v>
      </c>
      <c r="K175" s="18">
        <v>2026</v>
      </c>
      <c r="L175" s="18">
        <v>2027</v>
      </c>
      <c r="M175" s="18">
        <v>2028</v>
      </c>
      <c r="N175" s="18">
        <v>2029</v>
      </c>
      <c r="O175" s="18">
        <v>2030</v>
      </c>
      <c r="P175" s="18">
        <v>2031</v>
      </c>
      <c r="Q175" s="18">
        <v>2032</v>
      </c>
      <c r="R175" s="18">
        <v>2033</v>
      </c>
      <c r="S175" s="18">
        <v>2034</v>
      </c>
      <c r="T175" s="18">
        <v>2035</v>
      </c>
      <c r="U175" s="18">
        <v>2036</v>
      </c>
      <c r="V175" s="18">
        <v>2037</v>
      </c>
      <c r="W175" s="18">
        <v>2038</v>
      </c>
      <c r="X175" s="18">
        <v>2039</v>
      </c>
      <c r="Y175" s="18">
        <v>2040</v>
      </c>
      <c r="Z175" s="18">
        <v>2041</v>
      </c>
      <c r="AA175" s="18">
        <v>2042</v>
      </c>
      <c r="AB175" s="18">
        <v>2043</v>
      </c>
      <c r="AC175" s="18">
        <v>2044</v>
      </c>
      <c r="AD175" s="18">
        <v>2045</v>
      </c>
      <c r="AE175" s="18">
        <v>2046</v>
      </c>
      <c r="AF175" s="18">
        <v>2047</v>
      </c>
      <c r="AG175" s="18">
        <v>2048</v>
      </c>
      <c r="AH175" s="18">
        <v>2049</v>
      </c>
      <c r="AI175" s="18">
        <v>2050</v>
      </c>
    </row>
    <row r="176" spans="1:35" x14ac:dyDescent="0.35">
      <c r="A176" s="52" t="str">
        <f t="shared" ref="A176:A185" si="51">A175</f>
        <v>BCEU-commercial-lighting</v>
      </c>
      <c r="B176" s="63" t="s">
        <v>537</v>
      </c>
      <c r="C176" s="18" t="s">
        <v>2</v>
      </c>
      <c r="D176" s="117">
        <f>SUMIFS('RMI - percents'!K:K,'RMI - percents'!$H:$H,$A176,'RMI - percents'!$J:$J,$C176)*D$5</f>
        <v>32658502296219.418</v>
      </c>
      <c r="E176" s="117">
        <f>SUMIFS('RMI - percents'!L:L,'RMI - percents'!$H:$H,$A176,'RMI - percents'!$J:$J,$C176)*E$5</f>
        <v>29552051277285.066</v>
      </c>
      <c r="F176" s="117">
        <f>SUMIFS('RMI - percents'!M:M,'RMI - percents'!$H:$H,$A176,'RMI - percents'!$J:$J,$C176)*F$5</f>
        <v>28196976860506.516</v>
      </c>
      <c r="G176" s="117">
        <f>SUMIFS('RMI - percents'!N:N,'RMI - percents'!$H:$H,$A176,'RMI - percents'!$J:$J,$C176)*G$5</f>
        <v>28033593026464.039</v>
      </c>
      <c r="H176" s="117">
        <f>SUMIFS('RMI - percents'!O:O,'RMI - percents'!$H:$H,$A176,'RMI - percents'!$J:$J,$C176)*H$5</f>
        <v>26887129245155.84</v>
      </c>
      <c r="I176" s="117">
        <f>SUMIFS('RMI - percents'!P:P,'RMI - percents'!$H:$H,$A176,'RMI - percents'!$J:$J,$C176)*I$5</f>
        <v>25465499947623.453</v>
      </c>
      <c r="J176" s="117">
        <f>SUMIFS('RMI - percents'!Q:Q,'RMI - percents'!$H:$H,$A176,'RMI - percents'!$J:$J,$C176)*J$5</f>
        <v>24112136244644.355</v>
      </c>
      <c r="K176" s="117">
        <f>SUMIFS('RMI - percents'!R:R,'RMI - percents'!$H:$H,$A176,'RMI - percents'!$J:$J,$C176)*K$5</f>
        <v>22876860740336.949</v>
      </c>
      <c r="L176" s="117">
        <f>SUMIFS('RMI - percents'!S:S,'RMI - percents'!$H:$H,$A176,'RMI - percents'!$J:$J,$C176)*L$5</f>
        <v>21710563525421.27</v>
      </c>
      <c r="M176" s="117">
        <f>SUMIFS('RMI - percents'!T:T,'RMI - percents'!$H:$H,$A176,'RMI - percents'!$J:$J,$C176)*M$5</f>
        <v>20589664944464.738</v>
      </c>
      <c r="N176" s="117">
        <f>SUMIFS('RMI - percents'!U:U,'RMI - percents'!$H:$H,$A176,'RMI - percents'!$J:$J,$C176)*N$5</f>
        <v>19573453122746.324</v>
      </c>
      <c r="O176" s="117">
        <f>SUMIFS('RMI - percents'!V:V,'RMI - percents'!$H:$H,$A176,'RMI - percents'!$J:$J,$C176)*O$5</f>
        <v>18667626644332.742</v>
      </c>
      <c r="P176" s="117">
        <f>SUMIFS('RMI - percents'!W:W,'RMI - percents'!$H:$H,$A176,'RMI - percents'!$J:$J,$C176)*P$5</f>
        <v>17880776578808.117</v>
      </c>
      <c r="Q176" s="117">
        <f>SUMIFS('RMI - percents'!X:X,'RMI - percents'!$H:$H,$A176,'RMI - percents'!$J:$J,$C176)*Q$5</f>
        <v>17188620848475.045</v>
      </c>
      <c r="R176" s="117">
        <f>SUMIFS('RMI - percents'!Y:Y,'RMI - percents'!$H:$H,$A176,'RMI - percents'!$J:$J,$C176)*R$5</f>
        <v>16571725583909.141</v>
      </c>
      <c r="S176" s="117">
        <f>SUMIFS('RMI - percents'!Z:Z,'RMI - percents'!$H:$H,$A176,'RMI - percents'!$J:$J,$C176)*S$5</f>
        <v>15977110021306.979</v>
      </c>
      <c r="T176" s="117">
        <f>SUMIFS('RMI - percents'!AA:AA,'RMI - percents'!$H:$H,$A176,'RMI - percents'!$J:$J,$C176)*T$5</f>
        <v>15367880620079.277</v>
      </c>
      <c r="U176" s="117">
        <f>SUMIFS('RMI - percents'!AB:AB,'RMI - percents'!$H:$H,$A176,'RMI - percents'!$J:$J,$C176)*U$5</f>
        <v>14920771801645.875</v>
      </c>
      <c r="V176" s="117">
        <f>SUMIFS('RMI - percents'!AC:AC,'RMI - percents'!$H:$H,$A176,'RMI - percents'!$J:$J,$C176)*V$5</f>
        <v>14438682414574.637</v>
      </c>
      <c r="W176" s="117">
        <f>SUMIFS('RMI - percents'!AD:AD,'RMI - percents'!$H:$H,$A176,'RMI - percents'!$J:$J,$C176)*W$5</f>
        <v>13999020173472.074</v>
      </c>
      <c r="X176" s="117">
        <f>SUMIFS('RMI - percents'!AE:AE,'RMI - percents'!$H:$H,$A176,'RMI - percents'!$J:$J,$C176)*X$5</f>
        <v>13584250944320.961</v>
      </c>
      <c r="Y176" s="117">
        <f>SUMIFS('RMI - percents'!AF:AF,'RMI - percents'!$H:$H,$A176,'RMI - percents'!$J:$J,$C176)*Y$5</f>
        <v>13183975687231.191</v>
      </c>
      <c r="Z176" s="117">
        <f>SUMIFS('RMI - percents'!AG:AG,'RMI - percents'!$H:$H,$A176,'RMI - percents'!$J:$J,$C176)*Z$5</f>
        <v>12812342693897.598</v>
      </c>
      <c r="AA176" s="117">
        <f>SUMIFS('RMI - percents'!AH:AH,'RMI - percents'!$H:$H,$A176,'RMI - percents'!$J:$J,$C176)*AA$5</f>
        <v>12484958554750.541</v>
      </c>
      <c r="AB176" s="117">
        <f>SUMIFS('RMI - percents'!AI:AI,'RMI - percents'!$H:$H,$A176,'RMI - percents'!$J:$J,$C176)*AB$5</f>
        <v>12186660234888.762</v>
      </c>
      <c r="AC176" s="117">
        <f>SUMIFS('RMI - percents'!AJ:AJ,'RMI - percents'!$H:$H,$A176,'RMI - percents'!$J:$J,$C176)*AC$5</f>
        <v>11919938825743.037</v>
      </c>
      <c r="AD176" s="117">
        <f>SUMIFS('RMI - percents'!AK:AK,'RMI - percents'!$H:$H,$A176,'RMI - percents'!$J:$J,$C176)*AD$5</f>
        <v>11680579993454.766</v>
      </c>
      <c r="AE176" s="117">
        <f>SUMIFS('RMI - percents'!AL:AL,'RMI - percents'!$H:$H,$A176,'RMI - percents'!$J:$J,$C176)*AE$5</f>
        <v>11460200156420.621</v>
      </c>
      <c r="AF176" s="117">
        <f>SUMIFS('RMI - percents'!AM:AM,'RMI - percents'!$H:$H,$A176,'RMI - percents'!$J:$J,$C176)*AF$5</f>
        <v>11269500280268.102</v>
      </c>
      <c r="AG176" s="117">
        <f>SUMIFS('RMI - percents'!AN:AN,'RMI - percents'!$H:$H,$A176,'RMI - percents'!$J:$J,$C176)*AG$5</f>
        <v>11099336492021.961</v>
      </c>
      <c r="AH176" s="117">
        <f>SUMIFS('RMI - percents'!AO:AO,'RMI - percents'!$H:$H,$A176,'RMI - percents'!$J:$J,$C176)*AH$5</f>
        <v>10951645109238.85</v>
      </c>
      <c r="AI176" s="117">
        <f>SUMIFS('RMI - percents'!AP:AP,'RMI - percents'!$H:$H,$A176,'RMI - percents'!$J:$J,$C176)*AI$5</f>
        <v>10825750394555.559</v>
      </c>
    </row>
    <row r="177" spans="1:35" x14ac:dyDescent="0.35">
      <c r="A177" s="52" t="str">
        <f t="shared" si="51"/>
        <v>BCEU-commercial-lighting</v>
      </c>
      <c r="B177" s="63" t="s">
        <v>537</v>
      </c>
      <c r="C177" s="18" t="s">
        <v>3</v>
      </c>
      <c r="D177" s="118">
        <f>SUMIFS('RMI - percents'!K:K,'RMI - percents'!$H:$H,$A177,'RMI - percents'!$J:$J,$C177)</f>
        <v>0</v>
      </c>
      <c r="E177" s="118">
        <f>SUMIFS('RMI - percents'!L:L,'RMI - percents'!$H:$H,$A177,'RMI - percents'!$J:$J,$C177)</f>
        <v>0</v>
      </c>
      <c r="F177" s="118">
        <f>SUMIFS('RMI - percents'!M:M,'RMI - percents'!$H:$H,$A177,'RMI - percents'!$J:$J,$C177)</f>
        <v>0</v>
      </c>
      <c r="G177" s="118">
        <f>SUMIFS('RMI - percents'!N:N,'RMI - percents'!$H:$H,$A177,'RMI - percents'!$J:$J,$C177)</f>
        <v>0</v>
      </c>
      <c r="H177" s="118">
        <f>SUMIFS('RMI - percents'!O:O,'RMI - percents'!$H:$H,$A177,'RMI - percents'!$J:$J,$C177)</f>
        <v>0</v>
      </c>
      <c r="I177" s="118">
        <f>SUMIFS('RMI - percents'!P:P,'RMI - percents'!$H:$H,$A177,'RMI - percents'!$J:$J,$C177)</f>
        <v>0</v>
      </c>
      <c r="J177" s="118">
        <f>SUMIFS('RMI - percents'!Q:Q,'RMI - percents'!$H:$H,$A177,'RMI - percents'!$J:$J,$C177)</f>
        <v>0</v>
      </c>
      <c r="K177" s="118">
        <f>SUMIFS('RMI - percents'!R:R,'RMI - percents'!$H:$H,$A177,'RMI - percents'!$J:$J,$C177)</f>
        <v>0</v>
      </c>
      <c r="L177" s="118">
        <f>SUMIFS('RMI - percents'!S:S,'RMI - percents'!$H:$H,$A177,'RMI - percents'!$J:$J,$C177)</f>
        <v>0</v>
      </c>
      <c r="M177" s="118">
        <f>SUMIFS('RMI - percents'!T:T,'RMI - percents'!$H:$H,$A177,'RMI - percents'!$J:$J,$C177)</f>
        <v>0</v>
      </c>
      <c r="N177" s="118">
        <f>SUMIFS('RMI - percents'!U:U,'RMI - percents'!$H:$H,$A177,'RMI - percents'!$J:$J,$C177)</f>
        <v>0</v>
      </c>
      <c r="O177" s="118">
        <f>SUMIFS('RMI - percents'!V:V,'RMI - percents'!$H:$H,$A177,'RMI - percents'!$J:$J,$C177)</f>
        <v>0</v>
      </c>
      <c r="P177" s="118">
        <f>SUMIFS('RMI - percents'!W:W,'RMI - percents'!$H:$H,$A177,'RMI - percents'!$J:$J,$C177)</f>
        <v>0</v>
      </c>
      <c r="Q177" s="118">
        <f>SUMIFS('RMI - percents'!X:X,'RMI - percents'!$H:$H,$A177,'RMI - percents'!$J:$J,$C177)</f>
        <v>0</v>
      </c>
      <c r="R177" s="118">
        <f>SUMIFS('RMI - percents'!Y:Y,'RMI - percents'!$H:$H,$A177,'RMI - percents'!$J:$J,$C177)</f>
        <v>0</v>
      </c>
      <c r="S177" s="118">
        <f>SUMIFS('RMI - percents'!Z:Z,'RMI - percents'!$H:$H,$A177,'RMI - percents'!$J:$J,$C177)</f>
        <v>0</v>
      </c>
      <c r="T177" s="118">
        <f>SUMIFS('RMI - percents'!AA:AA,'RMI - percents'!$H:$H,$A177,'RMI - percents'!$J:$J,$C177)</f>
        <v>0</v>
      </c>
      <c r="U177" s="118">
        <f>SUMIFS('RMI - percents'!AB:AB,'RMI - percents'!$H:$H,$A177,'RMI - percents'!$J:$J,$C177)</f>
        <v>0</v>
      </c>
      <c r="V177" s="118">
        <f>SUMIFS('RMI - percents'!AC:AC,'RMI - percents'!$H:$H,$A177,'RMI - percents'!$J:$J,$C177)</f>
        <v>0</v>
      </c>
      <c r="W177" s="118">
        <f>SUMIFS('RMI - percents'!AD:AD,'RMI - percents'!$H:$H,$A177,'RMI - percents'!$J:$J,$C177)</f>
        <v>0</v>
      </c>
      <c r="X177" s="118">
        <f>SUMIFS('RMI - percents'!AE:AE,'RMI - percents'!$H:$H,$A177,'RMI - percents'!$J:$J,$C177)</f>
        <v>0</v>
      </c>
      <c r="Y177" s="118">
        <f>SUMIFS('RMI - percents'!AF:AF,'RMI - percents'!$H:$H,$A177,'RMI - percents'!$J:$J,$C177)</f>
        <v>0</v>
      </c>
      <c r="Z177" s="118">
        <f>SUMIFS('RMI - percents'!AG:AG,'RMI - percents'!$H:$H,$A177,'RMI - percents'!$J:$J,$C177)</f>
        <v>0</v>
      </c>
      <c r="AA177" s="118">
        <f>SUMIFS('RMI - percents'!AH:AH,'RMI - percents'!$H:$H,$A177,'RMI - percents'!$J:$J,$C177)</f>
        <v>0</v>
      </c>
      <c r="AB177" s="118">
        <f>SUMIFS('RMI - percents'!AI:AI,'RMI - percents'!$H:$H,$A177,'RMI - percents'!$J:$J,$C177)</f>
        <v>0</v>
      </c>
      <c r="AC177" s="118">
        <f>SUMIFS('RMI - percents'!AJ:AJ,'RMI - percents'!$H:$H,$A177,'RMI - percents'!$J:$J,$C177)</f>
        <v>0</v>
      </c>
      <c r="AD177" s="118">
        <f>SUMIFS('RMI - percents'!AK:AK,'RMI - percents'!$H:$H,$A177,'RMI - percents'!$J:$J,$C177)</f>
        <v>0</v>
      </c>
      <c r="AE177" s="118">
        <f>SUMIFS('RMI - percents'!AL:AL,'RMI - percents'!$H:$H,$A177,'RMI - percents'!$J:$J,$C177)</f>
        <v>0</v>
      </c>
      <c r="AF177" s="118">
        <f>SUMIFS('RMI - percents'!AM:AM,'RMI - percents'!$H:$H,$A177,'RMI - percents'!$J:$J,$C177)</f>
        <v>0</v>
      </c>
      <c r="AG177" s="118">
        <f>SUMIFS('RMI - percents'!AN:AN,'RMI - percents'!$H:$H,$A177,'RMI - percents'!$J:$J,$C177)</f>
        <v>0</v>
      </c>
      <c r="AH177" s="118">
        <f>SUMIFS('RMI - percents'!AO:AO,'RMI - percents'!$H:$H,$A177,'RMI - percents'!$J:$J,$C177)</f>
        <v>0</v>
      </c>
      <c r="AI177" s="118">
        <f>SUMIFS('RMI - percents'!AP:AP,'RMI - percents'!$H:$H,$A177,'RMI - percents'!$J:$J,$C177)</f>
        <v>0</v>
      </c>
    </row>
    <row r="178" spans="1:35" x14ac:dyDescent="0.35">
      <c r="A178" s="52" t="str">
        <f t="shared" si="51"/>
        <v>BCEU-commercial-lighting</v>
      </c>
      <c r="B178" s="63" t="s">
        <v>537</v>
      </c>
      <c r="C178" s="18" t="s">
        <v>4</v>
      </c>
      <c r="D178" s="117">
        <f>SUMIFS('RMI - percents'!K:K,'RMI - percents'!$H:$H,$A178,'RMI - percents'!$J:$J,$C178)*D$7</f>
        <v>0</v>
      </c>
      <c r="E178" s="117">
        <f>SUMIFS('RMI - percents'!L:L,'RMI - percents'!$H:$H,$A178,'RMI - percents'!$J:$J,$C178)*E$7</f>
        <v>0</v>
      </c>
      <c r="F178" s="117">
        <f>SUMIFS('RMI - percents'!M:M,'RMI - percents'!$H:$H,$A178,'RMI - percents'!$J:$J,$C178)*F$7</f>
        <v>0</v>
      </c>
      <c r="G178" s="117">
        <f>SUMIFS('RMI - percents'!N:N,'RMI - percents'!$H:$H,$A178,'RMI - percents'!$J:$J,$C178)*G$7</f>
        <v>0</v>
      </c>
      <c r="H178" s="117">
        <f>SUMIFS('RMI - percents'!O:O,'RMI - percents'!$H:$H,$A178,'RMI - percents'!$J:$J,$C178)*H$7</f>
        <v>0</v>
      </c>
      <c r="I178" s="117">
        <f>SUMIFS('RMI - percents'!P:P,'RMI - percents'!$H:$H,$A178,'RMI - percents'!$J:$J,$C178)*I$7</f>
        <v>0</v>
      </c>
      <c r="J178" s="117">
        <f>SUMIFS('RMI - percents'!Q:Q,'RMI - percents'!$H:$H,$A178,'RMI - percents'!$J:$J,$C178)*J$7</f>
        <v>0</v>
      </c>
      <c r="K178" s="117">
        <f>SUMIFS('RMI - percents'!R:R,'RMI - percents'!$H:$H,$A178,'RMI - percents'!$J:$J,$C178)*K$7</f>
        <v>0</v>
      </c>
      <c r="L178" s="117">
        <f>SUMIFS('RMI - percents'!S:S,'RMI - percents'!$H:$H,$A178,'RMI - percents'!$J:$J,$C178)*L$7</f>
        <v>0</v>
      </c>
      <c r="M178" s="117">
        <f>SUMIFS('RMI - percents'!T:T,'RMI - percents'!$H:$H,$A178,'RMI - percents'!$J:$J,$C178)*M$7</f>
        <v>0</v>
      </c>
      <c r="N178" s="117">
        <f>SUMIFS('RMI - percents'!U:U,'RMI - percents'!$H:$H,$A178,'RMI - percents'!$J:$J,$C178)*N$7</f>
        <v>0</v>
      </c>
      <c r="O178" s="117">
        <f>SUMIFS('RMI - percents'!V:V,'RMI - percents'!$H:$H,$A178,'RMI - percents'!$J:$J,$C178)*O$7</f>
        <v>0</v>
      </c>
      <c r="P178" s="117">
        <f>SUMIFS('RMI - percents'!W:W,'RMI - percents'!$H:$H,$A178,'RMI - percents'!$J:$J,$C178)*P$7</f>
        <v>0</v>
      </c>
      <c r="Q178" s="117">
        <f>SUMIFS('RMI - percents'!X:X,'RMI - percents'!$H:$H,$A178,'RMI - percents'!$J:$J,$C178)*Q$7</f>
        <v>0</v>
      </c>
      <c r="R178" s="117">
        <f>SUMIFS('RMI - percents'!Y:Y,'RMI - percents'!$H:$H,$A178,'RMI - percents'!$J:$J,$C178)*R$7</f>
        <v>0</v>
      </c>
      <c r="S178" s="117">
        <f>SUMIFS('RMI - percents'!Z:Z,'RMI - percents'!$H:$H,$A178,'RMI - percents'!$J:$J,$C178)*S$7</f>
        <v>0</v>
      </c>
      <c r="T178" s="117">
        <f>SUMIFS('RMI - percents'!AA:AA,'RMI - percents'!$H:$H,$A178,'RMI - percents'!$J:$J,$C178)*T$7</f>
        <v>0</v>
      </c>
      <c r="U178" s="117">
        <f>SUMIFS('RMI - percents'!AB:AB,'RMI - percents'!$H:$H,$A178,'RMI - percents'!$J:$J,$C178)*U$7</f>
        <v>0</v>
      </c>
      <c r="V178" s="117">
        <f>SUMIFS('RMI - percents'!AC:AC,'RMI - percents'!$H:$H,$A178,'RMI - percents'!$J:$J,$C178)*V$7</f>
        <v>0</v>
      </c>
      <c r="W178" s="117">
        <f>SUMIFS('RMI - percents'!AD:AD,'RMI - percents'!$H:$H,$A178,'RMI - percents'!$J:$J,$C178)*W$7</f>
        <v>0</v>
      </c>
      <c r="X178" s="117">
        <f>SUMIFS('RMI - percents'!AE:AE,'RMI - percents'!$H:$H,$A178,'RMI - percents'!$J:$J,$C178)*X$7</f>
        <v>0</v>
      </c>
      <c r="Y178" s="117">
        <f>SUMIFS('RMI - percents'!AF:AF,'RMI - percents'!$H:$H,$A178,'RMI - percents'!$J:$J,$C178)*Y$7</f>
        <v>0</v>
      </c>
      <c r="Z178" s="117">
        <f>SUMIFS('RMI - percents'!AG:AG,'RMI - percents'!$H:$H,$A178,'RMI - percents'!$J:$J,$C178)*Z$7</f>
        <v>0</v>
      </c>
      <c r="AA178" s="117">
        <f>SUMIFS('RMI - percents'!AH:AH,'RMI - percents'!$H:$H,$A178,'RMI - percents'!$J:$J,$C178)*AA$7</f>
        <v>0</v>
      </c>
      <c r="AB178" s="117">
        <f>SUMIFS('RMI - percents'!AI:AI,'RMI - percents'!$H:$H,$A178,'RMI - percents'!$J:$J,$C178)*AB$7</f>
        <v>0</v>
      </c>
      <c r="AC178" s="117">
        <f>SUMIFS('RMI - percents'!AJ:AJ,'RMI - percents'!$H:$H,$A178,'RMI - percents'!$J:$J,$C178)*AC$7</f>
        <v>0</v>
      </c>
      <c r="AD178" s="117">
        <f>SUMIFS('RMI - percents'!AK:AK,'RMI - percents'!$H:$H,$A178,'RMI - percents'!$J:$J,$C178)*AD$7</f>
        <v>0</v>
      </c>
      <c r="AE178" s="117">
        <f>SUMIFS('RMI - percents'!AL:AL,'RMI - percents'!$H:$H,$A178,'RMI - percents'!$J:$J,$C178)*AE$7</f>
        <v>0</v>
      </c>
      <c r="AF178" s="117">
        <f>SUMIFS('RMI - percents'!AM:AM,'RMI - percents'!$H:$H,$A178,'RMI - percents'!$J:$J,$C178)*AF$7</f>
        <v>0</v>
      </c>
      <c r="AG178" s="117">
        <f>SUMIFS('RMI - percents'!AN:AN,'RMI - percents'!$H:$H,$A178,'RMI - percents'!$J:$J,$C178)*AG$7</f>
        <v>0</v>
      </c>
      <c r="AH178" s="117">
        <f>SUMIFS('RMI - percents'!AO:AO,'RMI - percents'!$H:$H,$A178,'RMI - percents'!$J:$J,$C178)*AH$7</f>
        <v>0</v>
      </c>
      <c r="AI178" s="117">
        <f>SUMIFS('RMI - percents'!AP:AP,'RMI - percents'!$H:$H,$A178,'RMI - percents'!$J:$J,$C178)*AI$7</f>
        <v>0</v>
      </c>
    </row>
    <row r="179" spans="1:35" x14ac:dyDescent="0.35">
      <c r="A179" s="52" t="str">
        <f t="shared" si="51"/>
        <v>BCEU-commercial-lighting</v>
      </c>
      <c r="B179" s="63" t="s">
        <v>537</v>
      </c>
      <c r="C179" s="18" t="s">
        <v>5</v>
      </c>
      <c r="D179" s="117">
        <f>SUMIFS('RMI - percents'!K:K,'RMI - percents'!$H:$H,$A179,'RMI - percents'!$J:$J,$C179)*D$9</f>
        <v>0</v>
      </c>
      <c r="E179" s="117">
        <f>SUMIFS('RMI - percents'!L:L,'RMI - percents'!$H:$H,$A179,'RMI - percents'!$J:$J,$C179)*E$9</f>
        <v>0</v>
      </c>
      <c r="F179" s="117">
        <f>SUMIFS('RMI - percents'!M:M,'RMI - percents'!$H:$H,$A179,'RMI - percents'!$J:$J,$C179)*F$9</f>
        <v>0</v>
      </c>
      <c r="G179" s="117">
        <f>SUMIFS('RMI - percents'!N:N,'RMI - percents'!$H:$H,$A179,'RMI - percents'!$J:$J,$C179)*G$9</f>
        <v>0</v>
      </c>
      <c r="H179" s="117">
        <f>SUMIFS('RMI - percents'!O:O,'RMI - percents'!$H:$H,$A179,'RMI - percents'!$J:$J,$C179)*H$9</f>
        <v>0</v>
      </c>
      <c r="I179" s="117">
        <f>SUMIFS('RMI - percents'!P:P,'RMI - percents'!$H:$H,$A179,'RMI - percents'!$J:$J,$C179)*I$9</f>
        <v>0</v>
      </c>
      <c r="J179" s="117">
        <f>SUMIFS('RMI - percents'!Q:Q,'RMI - percents'!$H:$H,$A179,'RMI - percents'!$J:$J,$C179)*J$9</f>
        <v>0</v>
      </c>
      <c r="K179" s="117">
        <f>SUMIFS('RMI - percents'!R:R,'RMI - percents'!$H:$H,$A179,'RMI - percents'!$J:$J,$C179)*K$9</f>
        <v>0</v>
      </c>
      <c r="L179" s="117">
        <f>SUMIFS('RMI - percents'!S:S,'RMI - percents'!$H:$H,$A179,'RMI - percents'!$J:$J,$C179)*L$9</f>
        <v>0</v>
      </c>
      <c r="M179" s="117">
        <f>SUMIFS('RMI - percents'!T:T,'RMI - percents'!$H:$H,$A179,'RMI - percents'!$J:$J,$C179)*M$9</f>
        <v>0</v>
      </c>
      <c r="N179" s="117">
        <f>SUMIFS('RMI - percents'!U:U,'RMI - percents'!$H:$H,$A179,'RMI - percents'!$J:$J,$C179)*N$9</f>
        <v>0</v>
      </c>
      <c r="O179" s="117">
        <f>SUMIFS('RMI - percents'!V:V,'RMI - percents'!$H:$H,$A179,'RMI - percents'!$J:$J,$C179)*O$9</f>
        <v>0</v>
      </c>
      <c r="P179" s="117">
        <f>SUMIFS('RMI - percents'!W:W,'RMI - percents'!$H:$H,$A179,'RMI - percents'!$J:$J,$C179)*P$9</f>
        <v>0</v>
      </c>
      <c r="Q179" s="117">
        <f>SUMIFS('RMI - percents'!X:X,'RMI - percents'!$H:$H,$A179,'RMI - percents'!$J:$J,$C179)*Q$9</f>
        <v>0</v>
      </c>
      <c r="R179" s="117">
        <f>SUMIFS('RMI - percents'!Y:Y,'RMI - percents'!$H:$H,$A179,'RMI - percents'!$J:$J,$C179)*R$9</f>
        <v>0</v>
      </c>
      <c r="S179" s="117">
        <f>SUMIFS('RMI - percents'!Z:Z,'RMI - percents'!$H:$H,$A179,'RMI - percents'!$J:$J,$C179)*S$9</f>
        <v>0</v>
      </c>
      <c r="T179" s="117">
        <f>SUMIFS('RMI - percents'!AA:AA,'RMI - percents'!$H:$H,$A179,'RMI - percents'!$J:$J,$C179)*T$9</f>
        <v>0</v>
      </c>
      <c r="U179" s="117">
        <f>SUMIFS('RMI - percents'!AB:AB,'RMI - percents'!$H:$H,$A179,'RMI - percents'!$J:$J,$C179)*U$9</f>
        <v>0</v>
      </c>
      <c r="V179" s="117">
        <f>SUMIFS('RMI - percents'!AC:AC,'RMI - percents'!$H:$H,$A179,'RMI - percents'!$J:$J,$C179)*V$9</f>
        <v>0</v>
      </c>
      <c r="W179" s="117">
        <f>SUMIFS('RMI - percents'!AD:AD,'RMI - percents'!$H:$H,$A179,'RMI - percents'!$J:$J,$C179)*W$9</f>
        <v>0</v>
      </c>
      <c r="X179" s="117">
        <f>SUMIFS('RMI - percents'!AE:AE,'RMI - percents'!$H:$H,$A179,'RMI - percents'!$J:$J,$C179)*X$9</f>
        <v>0</v>
      </c>
      <c r="Y179" s="117">
        <f>SUMIFS('RMI - percents'!AF:AF,'RMI - percents'!$H:$H,$A179,'RMI - percents'!$J:$J,$C179)*Y$9</f>
        <v>0</v>
      </c>
      <c r="Z179" s="117">
        <f>SUMIFS('RMI - percents'!AG:AG,'RMI - percents'!$H:$H,$A179,'RMI - percents'!$J:$J,$C179)*Z$9</f>
        <v>0</v>
      </c>
      <c r="AA179" s="117">
        <f>SUMIFS('RMI - percents'!AH:AH,'RMI - percents'!$H:$H,$A179,'RMI - percents'!$J:$J,$C179)*AA$9</f>
        <v>0</v>
      </c>
      <c r="AB179" s="117">
        <f>SUMIFS('RMI - percents'!AI:AI,'RMI - percents'!$H:$H,$A179,'RMI - percents'!$J:$J,$C179)*AB$9</f>
        <v>0</v>
      </c>
      <c r="AC179" s="117">
        <f>SUMIFS('RMI - percents'!AJ:AJ,'RMI - percents'!$H:$H,$A179,'RMI - percents'!$J:$J,$C179)*AC$9</f>
        <v>0</v>
      </c>
      <c r="AD179" s="117">
        <f>SUMIFS('RMI - percents'!AK:AK,'RMI - percents'!$H:$H,$A179,'RMI - percents'!$J:$J,$C179)*AD$9</f>
        <v>0</v>
      </c>
      <c r="AE179" s="117">
        <f>SUMIFS('RMI - percents'!AL:AL,'RMI - percents'!$H:$H,$A179,'RMI - percents'!$J:$J,$C179)*AE$9</f>
        <v>0</v>
      </c>
      <c r="AF179" s="117">
        <f>SUMIFS('RMI - percents'!AM:AM,'RMI - percents'!$H:$H,$A179,'RMI - percents'!$J:$J,$C179)*AF$9</f>
        <v>0</v>
      </c>
      <c r="AG179" s="117">
        <f>SUMIFS('RMI - percents'!AN:AN,'RMI - percents'!$H:$H,$A179,'RMI - percents'!$J:$J,$C179)*AG$9</f>
        <v>0</v>
      </c>
      <c r="AH179" s="117">
        <f>SUMIFS('RMI - percents'!AO:AO,'RMI - percents'!$H:$H,$A179,'RMI - percents'!$J:$J,$C179)*AH$9</f>
        <v>0</v>
      </c>
      <c r="AI179" s="117">
        <f>SUMIFS('RMI - percents'!AP:AP,'RMI - percents'!$H:$H,$A179,'RMI - percents'!$J:$J,$C179)*AI$9</f>
        <v>0</v>
      </c>
    </row>
    <row r="180" spans="1:35" x14ac:dyDescent="0.35">
      <c r="A180" s="52" t="str">
        <f t="shared" si="51"/>
        <v>BCEU-commercial-lighting</v>
      </c>
      <c r="B180" s="63" t="s">
        <v>537</v>
      </c>
      <c r="C180" s="18" t="s">
        <v>7</v>
      </c>
      <c r="D180" s="118">
        <f>SUMIFS('RMI - percents'!K:K,'RMI - percents'!$H:$H,$A180,'RMI - percents'!$J:$J,$C180)</f>
        <v>0</v>
      </c>
      <c r="E180" s="118">
        <f>SUMIFS('RMI - percents'!L:L,'RMI - percents'!$H:$H,$A180,'RMI - percents'!$J:$J,$C180)</f>
        <v>0</v>
      </c>
      <c r="F180" s="118">
        <f>SUMIFS('RMI - percents'!M:M,'RMI - percents'!$H:$H,$A180,'RMI - percents'!$J:$J,$C180)</f>
        <v>0</v>
      </c>
      <c r="G180" s="118">
        <f>SUMIFS('RMI - percents'!N:N,'RMI - percents'!$H:$H,$A180,'RMI - percents'!$J:$J,$C180)</f>
        <v>0</v>
      </c>
      <c r="H180" s="118">
        <f>SUMIFS('RMI - percents'!O:O,'RMI - percents'!$H:$H,$A180,'RMI - percents'!$J:$J,$C180)</f>
        <v>0</v>
      </c>
      <c r="I180" s="118">
        <f>SUMIFS('RMI - percents'!P:P,'RMI - percents'!$H:$H,$A180,'RMI - percents'!$J:$J,$C180)</f>
        <v>0</v>
      </c>
      <c r="J180" s="118">
        <f>SUMIFS('RMI - percents'!Q:Q,'RMI - percents'!$H:$H,$A180,'RMI - percents'!$J:$J,$C180)</f>
        <v>0</v>
      </c>
      <c r="K180" s="118">
        <f>SUMIFS('RMI - percents'!R:R,'RMI - percents'!$H:$H,$A180,'RMI - percents'!$J:$J,$C180)</f>
        <v>0</v>
      </c>
      <c r="L180" s="118">
        <f>SUMIFS('RMI - percents'!S:S,'RMI - percents'!$H:$H,$A180,'RMI - percents'!$J:$J,$C180)</f>
        <v>0</v>
      </c>
      <c r="M180" s="118">
        <f>SUMIFS('RMI - percents'!T:T,'RMI - percents'!$H:$H,$A180,'RMI - percents'!$J:$J,$C180)</f>
        <v>0</v>
      </c>
      <c r="N180" s="118">
        <f>SUMIFS('RMI - percents'!U:U,'RMI - percents'!$H:$H,$A180,'RMI - percents'!$J:$J,$C180)</f>
        <v>0</v>
      </c>
      <c r="O180" s="118">
        <f>SUMIFS('RMI - percents'!V:V,'RMI - percents'!$H:$H,$A180,'RMI - percents'!$J:$J,$C180)</f>
        <v>0</v>
      </c>
      <c r="P180" s="118">
        <f>SUMIFS('RMI - percents'!W:W,'RMI - percents'!$H:$H,$A180,'RMI - percents'!$J:$J,$C180)</f>
        <v>0</v>
      </c>
      <c r="Q180" s="118">
        <f>SUMIFS('RMI - percents'!X:X,'RMI - percents'!$H:$H,$A180,'RMI - percents'!$J:$J,$C180)</f>
        <v>0</v>
      </c>
      <c r="R180" s="118">
        <f>SUMIFS('RMI - percents'!Y:Y,'RMI - percents'!$H:$H,$A180,'RMI - percents'!$J:$J,$C180)</f>
        <v>0</v>
      </c>
      <c r="S180" s="118">
        <f>SUMIFS('RMI - percents'!Z:Z,'RMI - percents'!$H:$H,$A180,'RMI - percents'!$J:$J,$C180)</f>
        <v>0</v>
      </c>
      <c r="T180" s="118">
        <f>SUMIFS('RMI - percents'!AA:AA,'RMI - percents'!$H:$H,$A180,'RMI - percents'!$J:$J,$C180)</f>
        <v>0</v>
      </c>
      <c r="U180" s="118">
        <f>SUMIFS('RMI - percents'!AB:AB,'RMI - percents'!$H:$H,$A180,'RMI - percents'!$J:$J,$C180)</f>
        <v>0</v>
      </c>
      <c r="V180" s="118">
        <f>SUMIFS('RMI - percents'!AC:AC,'RMI - percents'!$H:$H,$A180,'RMI - percents'!$J:$J,$C180)</f>
        <v>0</v>
      </c>
      <c r="W180" s="118">
        <f>SUMIFS('RMI - percents'!AD:AD,'RMI - percents'!$H:$H,$A180,'RMI - percents'!$J:$J,$C180)</f>
        <v>0</v>
      </c>
      <c r="X180" s="118">
        <f>SUMIFS('RMI - percents'!AE:AE,'RMI - percents'!$H:$H,$A180,'RMI - percents'!$J:$J,$C180)</f>
        <v>0</v>
      </c>
      <c r="Y180" s="118">
        <f>SUMIFS('RMI - percents'!AF:AF,'RMI - percents'!$H:$H,$A180,'RMI - percents'!$J:$J,$C180)</f>
        <v>0</v>
      </c>
      <c r="Z180" s="118">
        <f>SUMIFS('RMI - percents'!AG:AG,'RMI - percents'!$H:$H,$A180,'RMI - percents'!$J:$J,$C180)</f>
        <v>0</v>
      </c>
      <c r="AA180" s="118">
        <f>SUMIFS('RMI - percents'!AH:AH,'RMI - percents'!$H:$H,$A180,'RMI - percents'!$J:$J,$C180)</f>
        <v>0</v>
      </c>
      <c r="AB180" s="118">
        <f>SUMIFS('RMI - percents'!AI:AI,'RMI - percents'!$H:$H,$A180,'RMI - percents'!$J:$J,$C180)</f>
        <v>0</v>
      </c>
      <c r="AC180" s="118">
        <f>SUMIFS('RMI - percents'!AJ:AJ,'RMI - percents'!$H:$H,$A180,'RMI - percents'!$J:$J,$C180)</f>
        <v>0</v>
      </c>
      <c r="AD180" s="118">
        <f>SUMIFS('RMI - percents'!AK:AK,'RMI - percents'!$H:$H,$A180,'RMI - percents'!$J:$J,$C180)</f>
        <v>0</v>
      </c>
      <c r="AE180" s="118">
        <f>SUMIFS('RMI - percents'!AL:AL,'RMI - percents'!$H:$H,$A180,'RMI - percents'!$J:$J,$C180)</f>
        <v>0</v>
      </c>
      <c r="AF180" s="118">
        <f>SUMIFS('RMI - percents'!AM:AM,'RMI - percents'!$H:$H,$A180,'RMI - percents'!$J:$J,$C180)</f>
        <v>0</v>
      </c>
      <c r="AG180" s="118">
        <f>SUMIFS('RMI - percents'!AN:AN,'RMI - percents'!$H:$H,$A180,'RMI - percents'!$J:$J,$C180)</f>
        <v>0</v>
      </c>
      <c r="AH180" s="118">
        <f>SUMIFS('RMI - percents'!AO:AO,'RMI - percents'!$H:$H,$A180,'RMI - percents'!$J:$J,$C180)</f>
        <v>0</v>
      </c>
      <c r="AI180" s="118">
        <f>SUMIFS('RMI - percents'!AP:AP,'RMI - percents'!$H:$H,$A180,'RMI - percents'!$J:$J,$C180)</f>
        <v>0</v>
      </c>
    </row>
    <row r="181" spans="1:35" x14ac:dyDescent="0.35">
      <c r="A181" s="52" t="str">
        <f t="shared" si="51"/>
        <v>BCEU-commercial-lighting</v>
      </c>
      <c r="B181" s="63" t="s">
        <v>537</v>
      </c>
      <c r="C181" s="18" t="s">
        <v>8</v>
      </c>
      <c r="D181" s="117">
        <f>SUMIFS('RMI - percents'!K:K,'RMI - percents'!$H:$H,$A181,'RMI - percents'!$J:$J,$C181)*D$11</f>
        <v>0</v>
      </c>
      <c r="E181" s="117">
        <f>SUMIFS('RMI - percents'!L:L,'RMI - percents'!$H:$H,$A181,'RMI - percents'!$J:$J,$C181)*E$11</f>
        <v>0</v>
      </c>
      <c r="F181" s="117">
        <f>SUMIFS('RMI - percents'!M:M,'RMI - percents'!$H:$H,$A181,'RMI - percents'!$J:$J,$C181)*F$11</f>
        <v>0</v>
      </c>
      <c r="G181" s="117">
        <f>SUMIFS('RMI - percents'!N:N,'RMI - percents'!$H:$H,$A181,'RMI - percents'!$J:$J,$C181)*G$11</f>
        <v>0</v>
      </c>
      <c r="H181" s="117">
        <f>SUMIFS('RMI - percents'!O:O,'RMI - percents'!$H:$H,$A181,'RMI - percents'!$J:$J,$C181)*H$11</f>
        <v>0</v>
      </c>
      <c r="I181" s="117">
        <f>SUMIFS('RMI - percents'!P:P,'RMI - percents'!$H:$H,$A181,'RMI - percents'!$J:$J,$C181)*I$11</f>
        <v>0</v>
      </c>
      <c r="J181" s="117">
        <f>SUMIFS('RMI - percents'!Q:Q,'RMI - percents'!$H:$H,$A181,'RMI - percents'!$J:$J,$C181)*J$11</f>
        <v>0</v>
      </c>
      <c r="K181" s="117">
        <f>SUMIFS('RMI - percents'!R:R,'RMI - percents'!$H:$H,$A181,'RMI - percents'!$J:$J,$C181)*K$11</f>
        <v>0</v>
      </c>
      <c r="L181" s="117">
        <f>SUMIFS('RMI - percents'!S:S,'RMI - percents'!$H:$H,$A181,'RMI - percents'!$J:$J,$C181)*L$11</f>
        <v>0</v>
      </c>
      <c r="M181" s="117">
        <f>SUMIFS('RMI - percents'!T:T,'RMI - percents'!$H:$H,$A181,'RMI - percents'!$J:$J,$C181)*M$11</f>
        <v>0</v>
      </c>
      <c r="N181" s="117">
        <f>SUMIFS('RMI - percents'!U:U,'RMI - percents'!$H:$H,$A181,'RMI - percents'!$J:$J,$C181)*N$11</f>
        <v>0</v>
      </c>
      <c r="O181" s="117">
        <f>SUMIFS('RMI - percents'!V:V,'RMI - percents'!$H:$H,$A181,'RMI - percents'!$J:$J,$C181)*O$11</f>
        <v>0</v>
      </c>
      <c r="P181" s="117">
        <f>SUMIFS('RMI - percents'!W:W,'RMI - percents'!$H:$H,$A181,'RMI - percents'!$J:$J,$C181)*P$11</f>
        <v>0</v>
      </c>
      <c r="Q181" s="117">
        <f>SUMIFS('RMI - percents'!X:X,'RMI - percents'!$H:$H,$A181,'RMI - percents'!$J:$J,$C181)*Q$11</f>
        <v>0</v>
      </c>
      <c r="R181" s="117">
        <f>SUMIFS('RMI - percents'!Y:Y,'RMI - percents'!$H:$H,$A181,'RMI - percents'!$J:$J,$C181)*R$11</f>
        <v>0</v>
      </c>
      <c r="S181" s="117">
        <f>SUMIFS('RMI - percents'!Z:Z,'RMI - percents'!$H:$H,$A181,'RMI - percents'!$J:$J,$C181)*S$11</f>
        <v>0</v>
      </c>
      <c r="T181" s="117">
        <f>SUMIFS('RMI - percents'!AA:AA,'RMI - percents'!$H:$H,$A181,'RMI - percents'!$J:$J,$C181)*T$11</f>
        <v>0</v>
      </c>
      <c r="U181" s="117">
        <f>SUMIFS('RMI - percents'!AB:AB,'RMI - percents'!$H:$H,$A181,'RMI - percents'!$J:$J,$C181)*U$11</f>
        <v>0</v>
      </c>
      <c r="V181" s="117">
        <f>SUMIFS('RMI - percents'!AC:AC,'RMI - percents'!$H:$H,$A181,'RMI - percents'!$J:$J,$C181)*V$11</f>
        <v>0</v>
      </c>
      <c r="W181" s="117">
        <f>SUMIFS('RMI - percents'!AD:AD,'RMI - percents'!$H:$H,$A181,'RMI - percents'!$J:$J,$C181)*W$11</f>
        <v>0</v>
      </c>
      <c r="X181" s="117">
        <f>SUMIFS('RMI - percents'!AE:AE,'RMI - percents'!$H:$H,$A181,'RMI - percents'!$J:$J,$C181)*X$11</f>
        <v>0</v>
      </c>
      <c r="Y181" s="117">
        <f>SUMIFS('RMI - percents'!AF:AF,'RMI - percents'!$H:$H,$A181,'RMI - percents'!$J:$J,$C181)*Y$11</f>
        <v>0</v>
      </c>
      <c r="Z181" s="117">
        <f>SUMIFS('RMI - percents'!AG:AG,'RMI - percents'!$H:$H,$A181,'RMI - percents'!$J:$J,$C181)*Z$11</f>
        <v>0</v>
      </c>
      <c r="AA181" s="117">
        <f>SUMIFS('RMI - percents'!AH:AH,'RMI - percents'!$H:$H,$A181,'RMI - percents'!$J:$J,$C181)*AA$11</f>
        <v>0</v>
      </c>
      <c r="AB181" s="117">
        <f>SUMIFS('RMI - percents'!AI:AI,'RMI - percents'!$H:$H,$A181,'RMI - percents'!$J:$J,$C181)*AB$11</f>
        <v>0</v>
      </c>
      <c r="AC181" s="117">
        <f>SUMIFS('RMI - percents'!AJ:AJ,'RMI - percents'!$H:$H,$A181,'RMI - percents'!$J:$J,$C181)*AC$11</f>
        <v>0</v>
      </c>
      <c r="AD181" s="117">
        <f>SUMIFS('RMI - percents'!AK:AK,'RMI - percents'!$H:$H,$A181,'RMI - percents'!$J:$J,$C181)*AD$11</f>
        <v>0</v>
      </c>
      <c r="AE181" s="117">
        <f>SUMIFS('RMI - percents'!AL:AL,'RMI - percents'!$H:$H,$A181,'RMI - percents'!$J:$J,$C181)*AE$11</f>
        <v>0</v>
      </c>
      <c r="AF181" s="117">
        <f>SUMIFS('RMI - percents'!AM:AM,'RMI - percents'!$H:$H,$A181,'RMI - percents'!$J:$J,$C181)*AF$11</f>
        <v>0</v>
      </c>
      <c r="AG181" s="117">
        <f>SUMIFS('RMI - percents'!AN:AN,'RMI - percents'!$H:$H,$A181,'RMI - percents'!$J:$J,$C181)*AG$11</f>
        <v>0</v>
      </c>
      <c r="AH181" s="117">
        <f>SUMIFS('RMI - percents'!AO:AO,'RMI - percents'!$H:$H,$A181,'RMI - percents'!$J:$J,$C181)*AH$11</f>
        <v>0</v>
      </c>
      <c r="AI181" s="117">
        <f>SUMIFS('RMI - percents'!AP:AP,'RMI - percents'!$H:$H,$A181,'RMI - percents'!$J:$J,$C181)*AI$11</f>
        <v>0</v>
      </c>
    </row>
    <row r="182" spans="1:35" x14ac:dyDescent="0.35">
      <c r="A182" s="52" t="str">
        <f t="shared" si="51"/>
        <v>BCEU-commercial-lighting</v>
      </c>
      <c r="B182" s="63" t="s">
        <v>537</v>
      </c>
      <c r="C182" s="18" t="s">
        <v>93</v>
      </c>
      <c r="D182" s="118">
        <f>SUMIFS('RMI - percents'!K:K,'RMI - percents'!$H:$H,$A182,'RMI - percents'!$J:$J,$C182)</f>
        <v>0</v>
      </c>
      <c r="E182" s="118">
        <f>SUMIFS('RMI - percents'!L:L,'RMI - percents'!$H:$H,$A182,'RMI - percents'!$J:$J,$C182)</f>
        <v>0</v>
      </c>
      <c r="F182" s="118">
        <f>SUMIFS('RMI - percents'!M:M,'RMI - percents'!$H:$H,$A182,'RMI - percents'!$J:$J,$C182)</f>
        <v>0</v>
      </c>
      <c r="G182" s="118">
        <f>SUMIFS('RMI - percents'!N:N,'RMI - percents'!$H:$H,$A182,'RMI - percents'!$J:$J,$C182)</f>
        <v>0</v>
      </c>
      <c r="H182" s="118">
        <f>SUMIFS('RMI - percents'!O:O,'RMI - percents'!$H:$H,$A182,'RMI - percents'!$J:$J,$C182)</f>
        <v>0</v>
      </c>
      <c r="I182" s="118">
        <f>SUMIFS('RMI - percents'!P:P,'RMI - percents'!$H:$H,$A182,'RMI - percents'!$J:$J,$C182)</f>
        <v>0</v>
      </c>
      <c r="J182" s="118">
        <f>SUMIFS('RMI - percents'!Q:Q,'RMI - percents'!$H:$H,$A182,'RMI - percents'!$J:$J,$C182)</f>
        <v>0</v>
      </c>
      <c r="K182" s="118">
        <f>SUMIFS('RMI - percents'!R:R,'RMI - percents'!$H:$H,$A182,'RMI - percents'!$J:$J,$C182)</f>
        <v>0</v>
      </c>
      <c r="L182" s="118">
        <f>SUMIFS('RMI - percents'!S:S,'RMI - percents'!$H:$H,$A182,'RMI - percents'!$J:$J,$C182)</f>
        <v>0</v>
      </c>
      <c r="M182" s="118">
        <f>SUMIFS('RMI - percents'!T:T,'RMI - percents'!$H:$H,$A182,'RMI - percents'!$J:$J,$C182)</f>
        <v>0</v>
      </c>
      <c r="N182" s="118">
        <f>SUMIFS('RMI - percents'!U:U,'RMI - percents'!$H:$H,$A182,'RMI - percents'!$J:$J,$C182)</f>
        <v>0</v>
      </c>
      <c r="O182" s="118">
        <f>SUMIFS('RMI - percents'!V:V,'RMI - percents'!$H:$H,$A182,'RMI - percents'!$J:$J,$C182)</f>
        <v>0</v>
      </c>
      <c r="P182" s="118">
        <f>SUMIFS('RMI - percents'!W:W,'RMI - percents'!$H:$H,$A182,'RMI - percents'!$J:$J,$C182)</f>
        <v>0</v>
      </c>
      <c r="Q182" s="118">
        <f>SUMIFS('RMI - percents'!X:X,'RMI - percents'!$H:$H,$A182,'RMI - percents'!$J:$J,$C182)</f>
        <v>0</v>
      </c>
      <c r="R182" s="118">
        <f>SUMIFS('RMI - percents'!Y:Y,'RMI - percents'!$H:$H,$A182,'RMI - percents'!$J:$J,$C182)</f>
        <v>0</v>
      </c>
      <c r="S182" s="118">
        <f>SUMIFS('RMI - percents'!Z:Z,'RMI - percents'!$H:$H,$A182,'RMI - percents'!$J:$J,$C182)</f>
        <v>0</v>
      </c>
      <c r="T182" s="118">
        <f>SUMIFS('RMI - percents'!AA:AA,'RMI - percents'!$H:$H,$A182,'RMI - percents'!$J:$J,$C182)</f>
        <v>0</v>
      </c>
      <c r="U182" s="118">
        <f>SUMIFS('RMI - percents'!AB:AB,'RMI - percents'!$H:$H,$A182,'RMI - percents'!$J:$J,$C182)</f>
        <v>0</v>
      </c>
      <c r="V182" s="118">
        <f>SUMIFS('RMI - percents'!AC:AC,'RMI - percents'!$H:$H,$A182,'RMI - percents'!$J:$J,$C182)</f>
        <v>0</v>
      </c>
      <c r="W182" s="118">
        <f>SUMIFS('RMI - percents'!AD:AD,'RMI - percents'!$H:$H,$A182,'RMI - percents'!$J:$J,$C182)</f>
        <v>0</v>
      </c>
      <c r="X182" s="118">
        <f>SUMIFS('RMI - percents'!AE:AE,'RMI - percents'!$H:$H,$A182,'RMI - percents'!$J:$J,$C182)</f>
        <v>0</v>
      </c>
      <c r="Y182" s="118">
        <f>SUMIFS('RMI - percents'!AF:AF,'RMI - percents'!$H:$H,$A182,'RMI - percents'!$J:$J,$C182)</f>
        <v>0</v>
      </c>
      <c r="Z182" s="118">
        <f>SUMIFS('RMI - percents'!AG:AG,'RMI - percents'!$H:$H,$A182,'RMI - percents'!$J:$J,$C182)</f>
        <v>0</v>
      </c>
      <c r="AA182" s="118">
        <f>SUMIFS('RMI - percents'!AH:AH,'RMI - percents'!$H:$H,$A182,'RMI - percents'!$J:$J,$C182)</f>
        <v>0</v>
      </c>
      <c r="AB182" s="118">
        <f>SUMIFS('RMI - percents'!AI:AI,'RMI - percents'!$H:$H,$A182,'RMI - percents'!$J:$J,$C182)</f>
        <v>0</v>
      </c>
      <c r="AC182" s="118">
        <f>SUMIFS('RMI - percents'!AJ:AJ,'RMI - percents'!$H:$H,$A182,'RMI - percents'!$J:$J,$C182)</f>
        <v>0</v>
      </c>
      <c r="AD182" s="118">
        <f>SUMIFS('RMI - percents'!AK:AK,'RMI - percents'!$H:$H,$A182,'RMI - percents'!$J:$J,$C182)</f>
        <v>0</v>
      </c>
      <c r="AE182" s="118">
        <f>SUMIFS('RMI - percents'!AL:AL,'RMI - percents'!$H:$H,$A182,'RMI - percents'!$J:$J,$C182)</f>
        <v>0</v>
      </c>
      <c r="AF182" s="118">
        <f>SUMIFS('RMI - percents'!AM:AM,'RMI - percents'!$H:$H,$A182,'RMI - percents'!$J:$J,$C182)</f>
        <v>0</v>
      </c>
      <c r="AG182" s="118">
        <f>SUMIFS('RMI - percents'!AN:AN,'RMI - percents'!$H:$H,$A182,'RMI - percents'!$J:$J,$C182)</f>
        <v>0</v>
      </c>
      <c r="AH182" s="118">
        <f>SUMIFS('RMI - percents'!AO:AO,'RMI - percents'!$H:$H,$A182,'RMI - percents'!$J:$J,$C182)</f>
        <v>0</v>
      </c>
      <c r="AI182" s="118">
        <f>SUMIFS('RMI - percents'!AP:AP,'RMI - percents'!$H:$H,$A182,'RMI - percents'!$J:$J,$C182)</f>
        <v>0</v>
      </c>
    </row>
    <row r="183" spans="1:35" x14ac:dyDescent="0.35">
      <c r="A183" s="52" t="str">
        <f t="shared" si="51"/>
        <v>BCEU-commercial-lighting</v>
      </c>
      <c r="B183" s="63" t="s">
        <v>537</v>
      </c>
      <c r="C183" s="18" t="s">
        <v>94</v>
      </c>
      <c r="D183" s="118">
        <f>SUMIFS('RMI - percents'!K:K,'RMI - percents'!$H:$H,$A183,'RMI - percents'!$J:$J,$C183)</f>
        <v>0</v>
      </c>
      <c r="E183" s="118">
        <f>SUMIFS('RMI - percents'!L:L,'RMI - percents'!$H:$H,$A183,'RMI - percents'!$J:$J,$C183)</f>
        <v>0</v>
      </c>
      <c r="F183" s="118">
        <f>SUMIFS('RMI - percents'!M:M,'RMI - percents'!$H:$H,$A183,'RMI - percents'!$J:$J,$C183)</f>
        <v>0</v>
      </c>
      <c r="G183" s="118">
        <f>SUMIFS('RMI - percents'!N:N,'RMI - percents'!$H:$H,$A183,'RMI - percents'!$J:$J,$C183)</f>
        <v>0</v>
      </c>
      <c r="H183" s="118">
        <f>SUMIFS('RMI - percents'!O:O,'RMI - percents'!$H:$H,$A183,'RMI - percents'!$J:$J,$C183)</f>
        <v>0</v>
      </c>
      <c r="I183" s="118">
        <f>SUMIFS('RMI - percents'!P:P,'RMI - percents'!$H:$H,$A183,'RMI - percents'!$J:$J,$C183)</f>
        <v>0</v>
      </c>
      <c r="J183" s="118">
        <f>SUMIFS('RMI - percents'!Q:Q,'RMI - percents'!$H:$H,$A183,'RMI - percents'!$J:$J,$C183)</f>
        <v>0</v>
      </c>
      <c r="K183" s="118">
        <f>SUMIFS('RMI - percents'!R:R,'RMI - percents'!$H:$H,$A183,'RMI - percents'!$J:$J,$C183)</f>
        <v>0</v>
      </c>
      <c r="L183" s="118">
        <f>SUMIFS('RMI - percents'!S:S,'RMI - percents'!$H:$H,$A183,'RMI - percents'!$J:$J,$C183)</f>
        <v>0</v>
      </c>
      <c r="M183" s="118">
        <f>SUMIFS('RMI - percents'!T:T,'RMI - percents'!$H:$H,$A183,'RMI - percents'!$J:$J,$C183)</f>
        <v>0</v>
      </c>
      <c r="N183" s="118">
        <f>SUMIFS('RMI - percents'!U:U,'RMI - percents'!$H:$H,$A183,'RMI - percents'!$J:$J,$C183)</f>
        <v>0</v>
      </c>
      <c r="O183" s="118">
        <f>SUMIFS('RMI - percents'!V:V,'RMI - percents'!$H:$H,$A183,'RMI - percents'!$J:$J,$C183)</f>
        <v>0</v>
      </c>
      <c r="P183" s="118">
        <f>SUMIFS('RMI - percents'!W:W,'RMI - percents'!$H:$H,$A183,'RMI - percents'!$J:$J,$C183)</f>
        <v>0</v>
      </c>
      <c r="Q183" s="118">
        <f>SUMIFS('RMI - percents'!X:X,'RMI - percents'!$H:$H,$A183,'RMI - percents'!$J:$J,$C183)</f>
        <v>0</v>
      </c>
      <c r="R183" s="118">
        <f>SUMIFS('RMI - percents'!Y:Y,'RMI - percents'!$H:$H,$A183,'RMI - percents'!$J:$J,$C183)</f>
        <v>0</v>
      </c>
      <c r="S183" s="118">
        <f>SUMIFS('RMI - percents'!Z:Z,'RMI - percents'!$H:$H,$A183,'RMI - percents'!$J:$J,$C183)</f>
        <v>0</v>
      </c>
      <c r="T183" s="118">
        <f>SUMIFS('RMI - percents'!AA:AA,'RMI - percents'!$H:$H,$A183,'RMI - percents'!$J:$J,$C183)</f>
        <v>0</v>
      </c>
      <c r="U183" s="118">
        <f>SUMIFS('RMI - percents'!AB:AB,'RMI - percents'!$H:$H,$A183,'RMI - percents'!$J:$J,$C183)</f>
        <v>0</v>
      </c>
      <c r="V183" s="118">
        <f>SUMIFS('RMI - percents'!AC:AC,'RMI - percents'!$H:$H,$A183,'RMI - percents'!$J:$J,$C183)</f>
        <v>0</v>
      </c>
      <c r="W183" s="118">
        <f>SUMIFS('RMI - percents'!AD:AD,'RMI - percents'!$H:$H,$A183,'RMI - percents'!$J:$J,$C183)</f>
        <v>0</v>
      </c>
      <c r="X183" s="118">
        <f>SUMIFS('RMI - percents'!AE:AE,'RMI - percents'!$H:$H,$A183,'RMI - percents'!$J:$J,$C183)</f>
        <v>0</v>
      </c>
      <c r="Y183" s="118">
        <f>SUMIFS('RMI - percents'!AF:AF,'RMI - percents'!$H:$H,$A183,'RMI - percents'!$J:$J,$C183)</f>
        <v>0</v>
      </c>
      <c r="Z183" s="118">
        <f>SUMIFS('RMI - percents'!AG:AG,'RMI - percents'!$H:$H,$A183,'RMI - percents'!$J:$J,$C183)</f>
        <v>0</v>
      </c>
      <c r="AA183" s="118">
        <f>SUMIFS('RMI - percents'!AH:AH,'RMI - percents'!$H:$H,$A183,'RMI - percents'!$J:$J,$C183)</f>
        <v>0</v>
      </c>
      <c r="AB183" s="118">
        <f>SUMIFS('RMI - percents'!AI:AI,'RMI - percents'!$H:$H,$A183,'RMI - percents'!$J:$J,$C183)</f>
        <v>0</v>
      </c>
      <c r="AC183" s="118">
        <f>SUMIFS('RMI - percents'!AJ:AJ,'RMI - percents'!$H:$H,$A183,'RMI - percents'!$J:$J,$C183)</f>
        <v>0</v>
      </c>
      <c r="AD183" s="118">
        <f>SUMIFS('RMI - percents'!AK:AK,'RMI - percents'!$H:$H,$A183,'RMI - percents'!$J:$J,$C183)</f>
        <v>0</v>
      </c>
      <c r="AE183" s="118">
        <f>SUMIFS('RMI - percents'!AL:AL,'RMI - percents'!$H:$H,$A183,'RMI - percents'!$J:$J,$C183)</f>
        <v>0</v>
      </c>
      <c r="AF183" s="118">
        <f>SUMIFS('RMI - percents'!AM:AM,'RMI - percents'!$H:$H,$A183,'RMI - percents'!$J:$J,$C183)</f>
        <v>0</v>
      </c>
      <c r="AG183" s="118">
        <f>SUMIFS('RMI - percents'!AN:AN,'RMI - percents'!$H:$H,$A183,'RMI - percents'!$J:$J,$C183)</f>
        <v>0</v>
      </c>
      <c r="AH183" s="118">
        <f>SUMIFS('RMI - percents'!AO:AO,'RMI - percents'!$H:$H,$A183,'RMI - percents'!$J:$J,$C183)</f>
        <v>0</v>
      </c>
      <c r="AI183" s="118">
        <f>SUMIFS('RMI - percents'!AP:AP,'RMI - percents'!$H:$H,$A183,'RMI - percents'!$J:$J,$C183)</f>
        <v>0</v>
      </c>
    </row>
    <row r="184" spans="1:35" x14ac:dyDescent="0.35">
      <c r="A184" s="52" t="str">
        <f t="shared" si="51"/>
        <v>BCEU-commercial-lighting</v>
      </c>
      <c r="B184" s="63" t="s">
        <v>537</v>
      </c>
      <c r="C184" s="18" t="s">
        <v>95</v>
      </c>
      <c r="D184" s="117">
        <f>SUMIFS('RMI - percents'!K:K,'RMI - percents'!$H:$H,$A184,'RMI - percents'!$J:$J,$C184)*D$15</f>
        <v>0</v>
      </c>
      <c r="E184" s="117">
        <f>SUMIFS('RMI - percents'!L:L,'RMI - percents'!$H:$H,$A184,'RMI - percents'!$J:$J,$C184)*E$15</f>
        <v>0</v>
      </c>
      <c r="F184" s="117">
        <f>SUMIFS('RMI - percents'!M:M,'RMI - percents'!$H:$H,$A184,'RMI - percents'!$J:$J,$C184)*F$15</f>
        <v>0</v>
      </c>
      <c r="G184" s="117">
        <f>SUMIFS('RMI - percents'!N:N,'RMI - percents'!$H:$H,$A184,'RMI - percents'!$J:$J,$C184)*G$15</f>
        <v>0</v>
      </c>
      <c r="H184" s="117">
        <f>SUMIFS('RMI - percents'!O:O,'RMI - percents'!$H:$H,$A184,'RMI - percents'!$J:$J,$C184)*H$15</f>
        <v>0</v>
      </c>
      <c r="I184" s="117">
        <f>SUMIFS('RMI - percents'!P:P,'RMI - percents'!$H:$H,$A184,'RMI - percents'!$J:$J,$C184)*I$15</f>
        <v>0</v>
      </c>
      <c r="J184" s="117">
        <f>SUMIFS('RMI - percents'!Q:Q,'RMI - percents'!$H:$H,$A184,'RMI - percents'!$J:$J,$C184)*J$15</f>
        <v>0</v>
      </c>
      <c r="K184" s="117">
        <f>SUMIFS('RMI - percents'!R:R,'RMI - percents'!$H:$H,$A184,'RMI - percents'!$J:$J,$C184)*K$15</f>
        <v>0</v>
      </c>
      <c r="L184" s="117">
        <f>SUMIFS('RMI - percents'!S:S,'RMI - percents'!$H:$H,$A184,'RMI - percents'!$J:$J,$C184)*L$15</f>
        <v>0</v>
      </c>
      <c r="M184" s="117">
        <f>SUMIFS('RMI - percents'!T:T,'RMI - percents'!$H:$H,$A184,'RMI - percents'!$J:$J,$C184)*M$15</f>
        <v>0</v>
      </c>
      <c r="N184" s="117">
        <f>SUMIFS('RMI - percents'!U:U,'RMI - percents'!$H:$H,$A184,'RMI - percents'!$J:$J,$C184)*N$15</f>
        <v>0</v>
      </c>
      <c r="O184" s="117">
        <f>SUMIFS('RMI - percents'!V:V,'RMI - percents'!$H:$H,$A184,'RMI - percents'!$J:$J,$C184)*O$15</f>
        <v>0</v>
      </c>
      <c r="P184" s="117">
        <f>SUMIFS('RMI - percents'!W:W,'RMI - percents'!$H:$H,$A184,'RMI - percents'!$J:$J,$C184)*P$15</f>
        <v>0</v>
      </c>
      <c r="Q184" s="117">
        <f>SUMIFS('RMI - percents'!X:X,'RMI - percents'!$H:$H,$A184,'RMI - percents'!$J:$J,$C184)*Q$15</f>
        <v>0</v>
      </c>
      <c r="R184" s="117">
        <f>SUMIFS('RMI - percents'!Y:Y,'RMI - percents'!$H:$H,$A184,'RMI - percents'!$J:$J,$C184)*R$15</f>
        <v>0</v>
      </c>
      <c r="S184" s="117">
        <f>SUMIFS('RMI - percents'!Z:Z,'RMI - percents'!$H:$H,$A184,'RMI - percents'!$J:$J,$C184)*S$15</f>
        <v>0</v>
      </c>
      <c r="T184" s="117">
        <f>SUMIFS('RMI - percents'!AA:AA,'RMI - percents'!$H:$H,$A184,'RMI - percents'!$J:$J,$C184)*T$15</f>
        <v>0</v>
      </c>
      <c r="U184" s="117">
        <f>SUMIFS('RMI - percents'!AB:AB,'RMI - percents'!$H:$H,$A184,'RMI - percents'!$J:$J,$C184)*U$15</f>
        <v>0</v>
      </c>
      <c r="V184" s="117">
        <f>SUMIFS('RMI - percents'!AC:AC,'RMI - percents'!$H:$H,$A184,'RMI - percents'!$J:$J,$C184)*V$15</f>
        <v>0</v>
      </c>
      <c r="W184" s="117">
        <f>SUMIFS('RMI - percents'!AD:AD,'RMI - percents'!$H:$H,$A184,'RMI - percents'!$J:$J,$C184)*W$15</f>
        <v>0</v>
      </c>
      <c r="X184" s="117">
        <f>SUMIFS('RMI - percents'!AE:AE,'RMI - percents'!$H:$H,$A184,'RMI - percents'!$J:$J,$C184)*X$15</f>
        <v>0</v>
      </c>
      <c r="Y184" s="117">
        <f>SUMIFS('RMI - percents'!AF:AF,'RMI - percents'!$H:$H,$A184,'RMI - percents'!$J:$J,$C184)*Y$15</f>
        <v>0</v>
      </c>
      <c r="Z184" s="117">
        <f>SUMIFS('RMI - percents'!AG:AG,'RMI - percents'!$H:$H,$A184,'RMI - percents'!$J:$J,$C184)*Z$15</f>
        <v>0</v>
      </c>
      <c r="AA184" s="117">
        <f>SUMIFS('RMI - percents'!AH:AH,'RMI - percents'!$H:$H,$A184,'RMI - percents'!$J:$J,$C184)*AA$15</f>
        <v>0</v>
      </c>
      <c r="AB184" s="117">
        <f>SUMIFS('RMI - percents'!AI:AI,'RMI - percents'!$H:$H,$A184,'RMI - percents'!$J:$J,$C184)*AB$15</f>
        <v>0</v>
      </c>
      <c r="AC184" s="117">
        <f>SUMIFS('RMI - percents'!AJ:AJ,'RMI - percents'!$H:$H,$A184,'RMI - percents'!$J:$J,$C184)*AC$15</f>
        <v>0</v>
      </c>
      <c r="AD184" s="117">
        <f>SUMIFS('RMI - percents'!AK:AK,'RMI - percents'!$H:$H,$A184,'RMI - percents'!$J:$J,$C184)*AD$15</f>
        <v>0</v>
      </c>
      <c r="AE184" s="117">
        <f>SUMIFS('RMI - percents'!AL:AL,'RMI - percents'!$H:$H,$A184,'RMI - percents'!$J:$J,$C184)*AE$15</f>
        <v>0</v>
      </c>
      <c r="AF184" s="117">
        <f>SUMIFS('RMI - percents'!AM:AM,'RMI - percents'!$H:$H,$A184,'RMI - percents'!$J:$J,$C184)*AF$15</f>
        <v>0</v>
      </c>
      <c r="AG184" s="117">
        <f>SUMIFS('RMI - percents'!AN:AN,'RMI - percents'!$H:$H,$A184,'RMI - percents'!$J:$J,$C184)*AG$15</f>
        <v>0</v>
      </c>
      <c r="AH184" s="117">
        <f>SUMIFS('RMI - percents'!AO:AO,'RMI - percents'!$H:$H,$A184,'RMI - percents'!$J:$J,$C184)*AH$15</f>
        <v>0</v>
      </c>
      <c r="AI184" s="117">
        <f>SUMIFS('RMI - percents'!AP:AP,'RMI - percents'!$H:$H,$A184,'RMI - percents'!$J:$J,$C184)*AI$15</f>
        <v>0</v>
      </c>
    </row>
    <row r="185" spans="1:35" x14ac:dyDescent="0.35">
      <c r="A185" s="52" t="str">
        <f t="shared" si="51"/>
        <v>BCEU-commercial-lighting</v>
      </c>
      <c r="B185" s="63" t="s">
        <v>537</v>
      </c>
      <c r="C185" s="18" t="s">
        <v>96</v>
      </c>
      <c r="D185" s="118">
        <f>SUMIFS('RMI - percents'!K:K,'RMI - percents'!$H:$H,$A185,'RMI - percents'!$J:$J,$C185)</f>
        <v>0</v>
      </c>
      <c r="E185" s="118">
        <f>SUMIFS('RMI - percents'!L:L,'RMI - percents'!$H:$H,$A185,'RMI - percents'!$J:$J,$C185)</f>
        <v>0</v>
      </c>
      <c r="F185" s="118">
        <f>SUMIFS('RMI - percents'!M:M,'RMI - percents'!$H:$H,$A185,'RMI - percents'!$J:$J,$C185)</f>
        <v>0</v>
      </c>
      <c r="G185" s="118">
        <f>SUMIFS('RMI - percents'!N:N,'RMI - percents'!$H:$H,$A185,'RMI - percents'!$J:$J,$C185)</f>
        <v>0</v>
      </c>
      <c r="H185" s="118">
        <f>SUMIFS('RMI - percents'!O:O,'RMI - percents'!$H:$H,$A185,'RMI - percents'!$J:$J,$C185)</f>
        <v>0</v>
      </c>
      <c r="I185" s="118">
        <f>SUMIFS('RMI - percents'!P:P,'RMI - percents'!$H:$H,$A185,'RMI - percents'!$J:$J,$C185)</f>
        <v>0</v>
      </c>
      <c r="J185" s="118">
        <f>SUMIFS('RMI - percents'!Q:Q,'RMI - percents'!$H:$H,$A185,'RMI - percents'!$J:$J,$C185)</f>
        <v>0</v>
      </c>
      <c r="K185" s="118">
        <f>SUMIFS('RMI - percents'!R:R,'RMI - percents'!$H:$H,$A185,'RMI - percents'!$J:$J,$C185)</f>
        <v>0</v>
      </c>
      <c r="L185" s="118">
        <f>SUMIFS('RMI - percents'!S:S,'RMI - percents'!$H:$H,$A185,'RMI - percents'!$J:$J,$C185)</f>
        <v>0</v>
      </c>
      <c r="M185" s="118">
        <f>SUMIFS('RMI - percents'!T:T,'RMI - percents'!$H:$H,$A185,'RMI - percents'!$J:$J,$C185)</f>
        <v>0</v>
      </c>
      <c r="N185" s="118">
        <f>SUMIFS('RMI - percents'!U:U,'RMI - percents'!$H:$H,$A185,'RMI - percents'!$J:$J,$C185)</f>
        <v>0</v>
      </c>
      <c r="O185" s="118">
        <f>SUMIFS('RMI - percents'!V:V,'RMI - percents'!$H:$H,$A185,'RMI - percents'!$J:$J,$C185)</f>
        <v>0</v>
      </c>
      <c r="P185" s="118">
        <f>SUMIFS('RMI - percents'!W:W,'RMI - percents'!$H:$H,$A185,'RMI - percents'!$J:$J,$C185)</f>
        <v>0</v>
      </c>
      <c r="Q185" s="118">
        <f>SUMIFS('RMI - percents'!X:X,'RMI - percents'!$H:$H,$A185,'RMI - percents'!$J:$J,$C185)</f>
        <v>0</v>
      </c>
      <c r="R185" s="118">
        <f>SUMIFS('RMI - percents'!Y:Y,'RMI - percents'!$H:$H,$A185,'RMI - percents'!$J:$J,$C185)</f>
        <v>0</v>
      </c>
      <c r="S185" s="118">
        <f>SUMIFS('RMI - percents'!Z:Z,'RMI - percents'!$H:$H,$A185,'RMI - percents'!$J:$J,$C185)</f>
        <v>0</v>
      </c>
      <c r="T185" s="118">
        <f>SUMIFS('RMI - percents'!AA:AA,'RMI - percents'!$H:$H,$A185,'RMI - percents'!$J:$J,$C185)</f>
        <v>0</v>
      </c>
      <c r="U185" s="118">
        <f>SUMIFS('RMI - percents'!AB:AB,'RMI - percents'!$H:$H,$A185,'RMI - percents'!$J:$J,$C185)</f>
        <v>0</v>
      </c>
      <c r="V185" s="118">
        <f>SUMIFS('RMI - percents'!AC:AC,'RMI - percents'!$H:$H,$A185,'RMI - percents'!$J:$J,$C185)</f>
        <v>0</v>
      </c>
      <c r="W185" s="118">
        <f>SUMIFS('RMI - percents'!AD:AD,'RMI - percents'!$H:$H,$A185,'RMI - percents'!$J:$J,$C185)</f>
        <v>0</v>
      </c>
      <c r="X185" s="118">
        <f>SUMIFS('RMI - percents'!AE:AE,'RMI - percents'!$H:$H,$A185,'RMI - percents'!$J:$J,$C185)</f>
        <v>0</v>
      </c>
      <c r="Y185" s="118">
        <f>SUMIFS('RMI - percents'!AF:AF,'RMI - percents'!$H:$H,$A185,'RMI - percents'!$J:$J,$C185)</f>
        <v>0</v>
      </c>
      <c r="Z185" s="118">
        <f>SUMIFS('RMI - percents'!AG:AG,'RMI - percents'!$H:$H,$A185,'RMI - percents'!$J:$J,$C185)</f>
        <v>0</v>
      </c>
      <c r="AA185" s="118">
        <f>SUMIFS('RMI - percents'!AH:AH,'RMI - percents'!$H:$H,$A185,'RMI - percents'!$J:$J,$C185)</f>
        <v>0</v>
      </c>
      <c r="AB185" s="118">
        <f>SUMIFS('RMI - percents'!AI:AI,'RMI - percents'!$H:$H,$A185,'RMI - percents'!$J:$J,$C185)</f>
        <v>0</v>
      </c>
      <c r="AC185" s="118">
        <f>SUMIFS('RMI - percents'!AJ:AJ,'RMI - percents'!$H:$H,$A185,'RMI - percents'!$J:$J,$C185)</f>
        <v>0</v>
      </c>
      <c r="AD185" s="118">
        <f>SUMIFS('RMI - percents'!AK:AK,'RMI - percents'!$H:$H,$A185,'RMI - percents'!$J:$J,$C185)</f>
        <v>0</v>
      </c>
      <c r="AE185" s="118">
        <f>SUMIFS('RMI - percents'!AL:AL,'RMI - percents'!$H:$H,$A185,'RMI - percents'!$J:$J,$C185)</f>
        <v>0</v>
      </c>
      <c r="AF185" s="118">
        <f>SUMIFS('RMI - percents'!AM:AM,'RMI - percents'!$H:$H,$A185,'RMI - percents'!$J:$J,$C185)</f>
        <v>0</v>
      </c>
      <c r="AG185" s="118">
        <f>SUMIFS('RMI - percents'!AN:AN,'RMI - percents'!$H:$H,$A185,'RMI - percents'!$J:$J,$C185)</f>
        <v>0</v>
      </c>
      <c r="AH185" s="118">
        <f>SUMIFS('RMI - percents'!AO:AO,'RMI - percents'!$H:$H,$A185,'RMI - percents'!$J:$J,$C185)</f>
        <v>0</v>
      </c>
      <c r="AI185" s="118">
        <f>SUMIFS('RMI - percents'!AP:AP,'RMI - percents'!$H:$H,$A185,'RMI - percents'!$J:$J,$C185)</f>
        <v>0</v>
      </c>
    </row>
    <row r="186" spans="1:35" x14ac:dyDescent="0.35">
      <c r="A186" s="51"/>
      <c r="B186" s="63" t="s">
        <v>537</v>
      </c>
      <c r="C186" s="51"/>
      <c r="D186" s="51"/>
      <c r="E186" s="51"/>
      <c r="F186" s="51"/>
      <c r="G186" s="51"/>
      <c r="H186"/>
      <c r="I186"/>
      <c r="J186"/>
      <c r="K186"/>
      <c r="L186"/>
      <c r="M186"/>
      <c r="N186"/>
      <c r="O186"/>
      <c r="P186"/>
      <c r="Q186"/>
      <c r="R186"/>
      <c r="S186"/>
      <c r="T186"/>
      <c r="U186"/>
      <c r="V186"/>
      <c r="W186"/>
      <c r="X186"/>
      <c r="Y186"/>
      <c r="Z186"/>
      <c r="AA186"/>
      <c r="AB186"/>
      <c r="AC186"/>
      <c r="AD186"/>
      <c r="AE186"/>
      <c r="AF186"/>
      <c r="AG186"/>
      <c r="AH186" s="51"/>
      <c r="AI186" s="51"/>
    </row>
    <row r="187" spans="1:35" x14ac:dyDescent="0.35">
      <c r="A187" s="18" t="s">
        <v>521</v>
      </c>
      <c r="B187" s="63" t="s">
        <v>537</v>
      </c>
      <c r="C187" s="51"/>
      <c r="D187" s="51"/>
      <c r="E187" s="51"/>
      <c r="F187" s="51"/>
      <c r="G187" s="51"/>
      <c r="H187"/>
      <c r="I187"/>
      <c r="J187"/>
      <c r="K187"/>
      <c r="L187"/>
      <c r="M187"/>
      <c r="N187"/>
      <c r="O187"/>
      <c r="P187"/>
      <c r="Q187"/>
      <c r="R187"/>
      <c r="S187"/>
      <c r="T187"/>
      <c r="U187"/>
      <c r="V187"/>
      <c r="W187"/>
      <c r="X187"/>
      <c r="Y187"/>
      <c r="Z187"/>
      <c r="AA187"/>
      <c r="AB187"/>
      <c r="AC187"/>
      <c r="AD187"/>
      <c r="AE187"/>
      <c r="AF187"/>
      <c r="AG187"/>
      <c r="AH187" s="51"/>
      <c r="AI187" s="51"/>
    </row>
    <row r="188" spans="1:35" x14ac:dyDescent="0.35">
      <c r="A188" s="52" t="str">
        <f>A187</f>
        <v>BCEU-commercial-appl</v>
      </c>
      <c r="B188" s="63" t="s">
        <v>537</v>
      </c>
      <c r="C188" s="18" t="s">
        <v>1</v>
      </c>
      <c r="D188" s="18">
        <v>2019</v>
      </c>
      <c r="E188" s="18">
        <v>2020</v>
      </c>
      <c r="F188" s="18">
        <v>2021</v>
      </c>
      <c r="G188" s="18">
        <v>2022</v>
      </c>
      <c r="H188" s="18">
        <v>2023</v>
      </c>
      <c r="I188" s="18">
        <v>2024</v>
      </c>
      <c r="J188" s="18">
        <v>2025</v>
      </c>
      <c r="K188" s="18">
        <v>2026</v>
      </c>
      <c r="L188" s="18">
        <v>2027</v>
      </c>
      <c r="M188" s="18">
        <v>2028</v>
      </c>
      <c r="N188" s="18">
        <v>2029</v>
      </c>
      <c r="O188" s="18">
        <v>2030</v>
      </c>
      <c r="P188" s="18">
        <v>2031</v>
      </c>
      <c r="Q188" s="18">
        <v>2032</v>
      </c>
      <c r="R188" s="18">
        <v>2033</v>
      </c>
      <c r="S188" s="18">
        <v>2034</v>
      </c>
      <c r="T188" s="18">
        <v>2035</v>
      </c>
      <c r="U188" s="18">
        <v>2036</v>
      </c>
      <c r="V188" s="18">
        <v>2037</v>
      </c>
      <c r="W188" s="18">
        <v>2038</v>
      </c>
      <c r="X188" s="18">
        <v>2039</v>
      </c>
      <c r="Y188" s="18">
        <v>2040</v>
      </c>
      <c r="Z188" s="18">
        <v>2041</v>
      </c>
      <c r="AA188" s="18">
        <v>2042</v>
      </c>
      <c r="AB188" s="18">
        <v>2043</v>
      </c>
      <c r="AC188" s="18">
        <v>2044</v>
      </c>
      <c r="AD188" s="18">
        <v>2045</v>
      </c>
      <c r="AE188" s="18">
        <v>2046</v>
      </c>
      <c r="AF188" s="18">
        <v>2047</v>
      </c>
      <c r="AG188" s="18">
        <v>2048</v>
      </c>
      <c r="AH188" s="18">
        <v>2049</v>
      </c>
      <c r="AI188" s="18">
        <v>2050</v>
      </c>
    </row>
    <row r="189" spans="1:35" x14ac:dyDescent="0.35">
      <c r="A189" s="52" t="str">
        <f t="shared" ref="A189:A198" si="52">A188</f>
        <v>BCEU-commercial-appl</v>
      </c>
      <c r="B189" s="63" t="s">
        <v>537</v>
      </c>
      <c r="C189" s="18" t="s">
        <v>2</v>
      </c>
      <c r="D189" s="117">
        <f>SUMIFS('RMI - percents'!K:K,'RMI - percents'!$H:$H,$A189,'RMI - percents'!$J:$J,$C189)*D$5</f>
        <v>60197816844212.703</v>
      </c>
      <c r="E189" s="117">
        <f>SUMIFS('RMI - percents'!L:L,'RMI - percents'!$H:$H,$A189,'RMI - percents'!$J:$J,$C189)*E$5</f>
        <v>55816492937645.922</v>
      </c>
      <c r="F189" s="117">
        <f>SUMIFS('RMI - percents'!M:M,'RMI - percents'!$H:$H,$A189,'RMI - percents'!$J:$J,$C189)*F$5</f>
        <v>55250429192418.578</v>
      </c>
      <c r="G189" s="117">
        <f>SUMIFS('RMI - percents'!N:N,'RMI - percents'!$H:$H,$A189,'RMI - percents'!$J:$J,$C189)*G$5</f>
        <v>58191530227430.625</v>
      </c>
      <c r="H189" s="117">
        <f>SUMIFS('RMI - percents'!O:O,'RMI - percents'!$H:$H,$A189,'RMI - percents'!$J:$J,$C189)*H$5</f>
        <v>60012145279616.336</v>
      </c>
      <c r="I189" s="117">
        <f>SUMIFS('RMI - percents'!P:P,'RMI - percents'!$H:$H,$A189,'RMI - percents'!$J:$J,$C189)*I$5</f>
        <v>61161172410593.102</v>
      </c>
      <c r="J189" s="117">
        <f>SUMIFS('RMI - percents'!Q:Q,'RMI - percents'!$H:$H,$A189,'RMI - percents'!$J:$J,$C189)*J$5</f>
        <v>61927719882763.453</v>
      </c>
      <c r="K189" s="117">
        <f>SUMIFS('RMI - percents'!R:R,'RMI - percents'!$H:$H,$A189,'RMI - percents'!$J:$J,$C189)*K$5</f>
        <v>62430354508906.844</v>
      </c>
      <c r="L189" s="117">
        <f>SUMIFS('RMI - percents'!S:S,'RMI - percents'!$H:$H,$A189,'RMI - percents'!$J:$J,$C189)*L$5</f>
        <v>62589820192254.086</v>
      </c>
      <c r="M189" s="117">
        <f>SUMIFS('RMI - percents'!T:T,'RMI - percents'!$H:$H,$A189,'RMI - percents'!$J:$J,$C189)*M$5</f>
        <v>62354510980933.219</v>
      </c>
      <c r="N189" s="117">
        <f>SUMIFS('RMI - percents'!U:U,'RMI - percents'!$H:$H,$A189,'RMI - percents'!$J:$J,$C189)*N$5</f>
        <v>62006677898285.883</v>
      </c>
      <c r="O189" s="117">
        <f>SUMIFS('RMI - percents'!V:V,'RMI - percents'!$H:$H,$A189,'RMI - percents'!$J:$J,$C189)*O$5</f>
        <v>61595458790775.578</v>
      </c>
      <c r="P189" s="117">
        <f>SUMIFS('RMI - percents'!W:W,'RMI - percents'!$H:$H,$A189,'RMI - percents'!$J:$J,$C189)*P$5</f>
        <v>61209758502770.484</v>
      </c>
      <c r="Q189" s="117">
        <f>SUMIFS('RMI - percents'!X:X,'RMI - percents'!$H:$H,$A189,'RMI - percents'!$J:$J,$C189)*Q$5</f>
        <v>60809114456778.867</v>
      </c>
      <c r="R189" s="117">
        <f>SUMIFS('RMI - percents'!Y:Y,'RMI - percents'!$H:$H,$A189,'RMI - percents'!$J:$J,$C189)*R$5</f>
        <v>60445920984863.531</v>
      </c>
      <c r="S189" s="117">
        <f>SUMIFS('RMI - percents'!Z:Z,'RMI - percents'!$H:$H,$A189,'RMI - percents'!$J:$J,$C189)*S$5</f>
        <v>60017548066080.383</v>
      </c>
      <c r="T189" s="117">
        <f>SUMIFS('RMI - percents'!AA:AA,'RMI - percents'!$H:$H,$A189,'RMI - percents'!$J:$J,$C189)*T$5</f>
        <v>59422896986751.867</v>
      </c>
      <c r="U189" s="117">
        <f>SUMIFS('RMI - percents'!AB:AB,'RMI - percents'!$H:$H,$A189,'RMI - percents'!$J:$J,$C189)*U$5</f>
        <v>59392206671247.625</v>
      </c>
      <c r="V189" s="117">
        <f>SUMIFS('RMI - percents'!AC:AC,'RMI - percents'!$H:$H,$A189,'RMI - percents'!$J:$J,$C189)*V$5</f>
        <v>59099759738731.273</v>
      </c>
      <c r="W189" s="117">
        <f>SUMIFS('RMI - percents'!AD:AD,'RMI - percents'!$H:$H,$A189,'RMI - percents'!$J:$J,$C189)*W$5</f>
        <v>58826636628922.68</v>
      </c>
      <c r="X189" s="117">
        <f>SUMIFS('RMI - percents'!AE:AE,'RMI - percents'!$H:$H,$A189,'RMI - percents'!$J:$J,$C189)*X$5</f>
        <v>58531768642768.25</v>
      </c>
      <c r="Y189" s="117">
        <f>SUMIFS('RMI - percents'!AF:AF,'RMI - percents'!$H:$H,$A189,'RMI - percents'!$J:$J,$C189)*Y$5</f>
        <v>58198687921789.664</v>
      </c>
      <c r="Z189" s="117">
        <f>SUMIFS('RMI - percents'!AG:AG,'RMI - percents'!$H:$H,$A189,'RMI - percents'!$J:$J,$C189)*Z$5</f>
        <v>57854991626369.75</v>
      </c>
      <c r="AA189" s="117">
        <f>SUMIFS('RMI - percents'!AH:AH,'RMI - percents'!$H:$H,$A189,'RMI - percents'!$J:$J,$C189)*AA$5</f>
        <v>57500444822422.688</v>
      </c>
      <c r="AB189" s="117">
        <f>SUMIFS('RMI - percents'!AI:AI,'RMI - percents'!$H:$H,$A189,'RMI - percents'!$J:$J,$C189)*AB$5</f>
        <v>57127239789018.18</v>
      </c>
      <c r="AC189" s="117">
        <f>SUMIFS('RMI - percents'!AJ:AJ,'RMI - percents'!$H:$H,$A189,'RMI - percents'!$J:$J,$C189)*AC$5</f>
        <v>56755631630103.141</v>
      </c>
      <c r="AD189" s="117">
        <f>SUMIFS('RMI - percents'!AK:AK,'RMI - percents'!$H:$H,$A189,'RMI - percents'!$J:$J,$C189)*AD$5</f>
        <v>56401662244450.406</v>
      </c>
      <c r="AE189" s="117">
        <f>SUMIFS('RMI - percents'!AL:AL,'RMI - percents'!$H:$H,$A189,'RMI - percents'!$J:$J,$C189)*AE$5</f>
        <v>56025873884506.234</v>
      </c>
      <c r="AF189" s="117">
        <f>SUMIFS('RMI - percents'!AM:AM,'RMI - percents'!$H:$H,$A189,'RMI - percents'!$J:$J,$C189)*AF$5</f>
        <v>55678558874227.523</v>
      </c>
      <c r="AG189" s="117">
        <f>SUMIFS('RMI - percents'!AN:AN,'RMI - percents'!$H:$H,$A189,'RMI - percents'!$J:$J,$C189)*AG$5</f>
        <v>55318883658710.797</v>
      </c>
      <c r="AH189" s="117">
        <f>SUMIFS('RMI - percents'!AO:AO,'RMI - percents'!$H:$H,$A189,'RMI - percents'!$J:$J,$C189)*AH$5</f>
        <v>54949327456193.297</v>
      </c>
      <c r="AI189" s="117">
        <f>SUMIFS('RMI - percents'!AP:AP,'RMI - percents'!$H:$H,$A189,'RMI - percents'!$J:$J,$C189)*AI$5</f>
        <v>54564641267710.039</v>
      </c>
    </row>
    <row r="190" spans="1:35" x14ac:dyDescent="0.35">
      <c r="A190" s="52" t="str">
        <f t="shared" si="52"/>
        <v>BCEU-commercial-appl</v>
      </c>
      <c r="B190" s="63" t="s">
        <v>537</v>
      </c>
      <c r="C190" s="18" t="s">
        <v>3</v>
      </c>
      <c r="D190" s="118">
        <f>SUMIFS('RMI - percents'!K:K,'RMI - percents'!$H:$H,$A190,'RMI - percents'!$J:$J,$C190)</f>
        <v>0</v>
      </c>
      <c r="E190" s="118">
        <f>SUMIFS('RMI - percents'!L:L,'RMI - percents'!$H:$H,$A190,'RMI - percents'!$J:$J,$C190)</f>
        <v>0</v>
      </c>
      <c r="F190" s="118">
        <f>SUMIFS('RMI - percents'!M:M,'RMI - percents'!$H:$H,$A190,'RMI - percents'!$J:$J,$C190)</f>
        <v>0</v>
      </c>
      <c r="G190" s="118">
        <f>SUMIFS('RMI - percents'!N:N,'RMI - percents'!$H:$H,$A190,'RMI - percents'!$J:$J,$C190)</f>
        <v>0</v>
      </c>
      <c r="H190" s="118">
        <f>SUMIFS('RMI - percents'!O:O,'RMI - percents'!$H:$H,$A190,'RMI - percents'!$J:$J,$C190)</f>
        <v>0</v>
      </c>
      <c r="I190" s="118">
        <f>SUMIFS('RMI - percents'!P:P,'RMI - percents'!$H:$H,$A190,'RMI - percents'!$J:$J,$C190)</f>
        <v>0</v>
      </c>
      <c r="J190" s="118">
        <f>SUMIFS('RMI - percents'!Q:Q,'RMI - percents'!$H:$H,$A190,'RMI - percents'!$J:$J,$C190)</f>
        <v>0</v>
      </c>
      <c r="K190" s="118">
        <f>SUMIFS('RMI - percents'!R:R,'RMI - percents'!$H:$H,$A190,'RMI - percents'!$J:$J,$C190)</f>
        <v>0</v>
      </c>
      <c r="L190" s="118">
        <f>SUMIFS('RMI - percents'!S:S,'RMI - percents'!$H:$H,$A190,'RMI - percents'!$J:$J,$C190)</f>
        <v>0</v>
      </c>
      <c r="M190" s="118">
        <f>SUMIFS('RMI - percents'!T:T,'RMI - percents'!$H:$H,$A190,'RMI - percents'!$J:$J,$C190)</f>
        <v>0</v>
      </c>
      <c r="N190" s="118">
        <f>SUMIFS('RMI - percents'!U:U,'RMI - percents'!$H:$H,$A190,'RMI - percents'!$J:$J,$C190)</f>
        <v>0</v>
      </c>
      <c r="O190" s="118">
        <f>SUMIFS('RMI - percents'!V:V,'RMI - percents'!$H:$H,$A190,'RMI - percents'!$J:$J,$C190)</f>
        <v>0</v>
      </c>
      <c r="P190" s="118">
        <f>SUMIFS('RMI - percents'!W:W,'RMI - percents'!$H:$H,$A190,'RMI - percents'!$J:$J,$C190)</f>
        <v>0</v>
      </c>
      <c r="Q190" s="118">
        <f>SUMIFS('RMI - percents'!X:X,'RMI - percents'!$H:$H,$A190,'RMI - percents'!$J:$J,$C190)</f>
        <v>0</v>
      </c>
      <c r="R190" s="118">
        <f>SUMIFS('RMI - percents'!Y:Y,'RMI - percents'!$H:$H,$A190,'RMI - percents'!$J:$J,$C190)</f>
        <v>0</v>
      </c>
      <c r="S190" s="118">
        <f>SUMIFS('RMI - percents'!Z:Z,'RMI - percents'!$H:$H,$A190,'RMI - percents'!$J:$J,$C190)</f>
        <v>0</v>
      </c>
      <c r="T190" s="118">
        <f>SUMIFS('RMI - percents'!AA:AA,'RMI - percents'!$H:$H,$A190,'RMI - percents'!$J:$J,$C190)</f>
        <v>0</v>
      </c>
      <c r="U190" s="118">
        <f>SUMIFS('RMI - percents'!AB:AB,'RMI - percents'!$H:$H,$A190,'RMI - percents'!$J:$J,$C190)</f>
        <v>0</v>
      </c>
      <c r="V190" s="118">
        <f>SUMIFS('RMI - percents'!AC:AC,'RMI - percents'!$H:$H,$A190,'RMI - percents'!$J:$J,$C190)</f>
        <v>0</v>
      </c>
      <c r="W190" s="118">
        <f>SUMIFS('RMI - percents'!AD:AD,'RMI - percents'!$H:$H,$A190,'RMI - percents'!$J:$J,$C190)</f>
        <v>0</v>
      </c>
      <c r="X190" s="118">
        <f>SUMIFS('RMI - percents'!AE:AE,'RMI - percents'!$H:$H,$A190,'RMI - percents'!$J:$J,$C190)</f>
        <v>0</v>
      </c>
      <c r="Y190" s="118">
        <f>SUMIFS('RMI - percents'!AF:AF,'RMI - percents'!$H:$H,$A190,'RMI - percents'!$J:$J,$C190)</f>
        <v>0</v>
      </c>
      <c r="Z190" s="118">
        <f>SUMIFS('RMI - percents'!AG:AG,'RMI - percents'!$H:$H,$A190,'RMI - percents'!$J:$J,$C190)</f>
        <v>0</v>
      </c>
      <c r="AA190" s="118">
        <f>SUMIFS('RMI - percents'!AH:AH,'RMI - percents'!$H:$H,$A190,'RMI - percents'!$J:$J,$C190)</f>
        <v>0</v>
      </c>
      <c r="AB190" s="118">
        <f>SUMIFS('RMI - percents'!AI:AI,'RMI - percents'!$H:$H,$A190,'RMI - percents'!$J:$J,$C190)</f>
        <v>0</v>
      </c>
      <c r="AC190" s="118">
        <f>SUMIFS('RMI - percents'!AJ:AJ,'RMI - percents'!$H:$H,$A190,'RMI - percents'!$J:$J,$C190)</f>
        <v>0</v>
      </c>
      <c r="AD190" s="118">
        <f>SUMIFS('RMI - percents'!AK:AK,'RMI - percents'!$H:$H,$A190,'RMI - percents'!$J:$J,$C190)</f>
        <v>0</v>
      </c>
      <c r="AE190" s="118">
        <f>SUMIFS('RMI - percents'!AL:AL,'RMI - percents'!$H:$H,$A190,'RMI - percents'!$J:$J,$C190)</f>
        <v>0</v>
      </c>
      <c r="AF190" s="118">
        <f>SUMIFS('RMI - percents'!AM:AM,'RMI - percents'!$H:$H,$A190,'RMI - percents'!$J:$J,$C190)</f>
        <v>0</v>
      </c>
      <c r="AG190" s="118">
        <f>SUMIFS('RMI - percents'!AN:AN,'RMI - percents'!$H:$H,$A190,'RMI - percents'!$J:$J,$C190)</f>
        <v>0</v>
      </c>
      <c r="AH190" s="118">
        <f>SUMIFS('RMI - percents'!AO:AO,'RMI - percents'!$H:$H,$A190,'RMI - percents'!$J:$J,$C190)</f>
        <v>0</v>
      </c>
      <c r="AI190" s="118">
        <f>SUMIFS('RMI - percents'!AP:AP,'RMI - percents'!$H:$H,$A190,'RMI - percents'!$J:$J,$C190)</f>
        <v>0</v>
      </c>
    </row>
    <row r="191" spans="1:35" x14ac:dyDescent="0.35">
      <c r="A191" s="52" t="str">
        <f t="shared" si="52"/>
        <v>BCEU-commercial-appl</v>
      </c>
      <c r="B191" s="63" t="s">
        <v>537</v>
      </c>
      <c r="C191" s="18" t="s">
        <v>4</v>
      </c>
      <c r="D191" s="117">
        <f>SUMIFS('RMI - percents'!K:K,'RMI - percents'!$H:$H,$A191,'RMI - percents'!$J:$J,$C191)*D$7</f>
        <v>92189680301211.531</v>
      </c>
      <c r="E191" s="117">
        <f>SUMIFS('RMI - percents'!L:L,'RMI - percents'!$H:$H,$A191,'RMI - percents'!$J:$J,$C191)*E$7</f>
        <v>81030284708655.938</v>
      </c>
      <c r="F191" s="117">
        <f>SUMIFS('RMI - percents'!M:M,'RMI - percents'!$H:$H,$A191,'RMI - percents'!$J:$J,$C191)*F$7</f>
        <v>84119161403852.281</v>
      </c>
      <c r="G191" s="117">
        <f>SUMIFS('RMI - percents'!N:N,'RMI - percents'!$H:$H,$A191,'RMI - percents'!$J:$J,$C191)*G$7</f>
        <v>88819508368345.563</v>
      </c>
      <c r="H191" s="117">
        <f>SUMIFS('RMI - percents'!O:O,'RMI - percents'!$H:$H,$A191,'RMI - percents'!$J:$J,$C191)*H$7</f>
        <v>91952863855494.531</v>
      </c>
      <c r="I191" s="117">
        <f>SUMIFS('RMI - percents'!P:P,'RMI - percents'!$H:$H,$A191,'RMI - percents'!$J:$J,$C191)*I$7</f>
        <v>94380917597309.406</v>
      </c>
      <c r="J191" s="117">
        <f>SUMIFS('RMI - percents'!Q:Q,'RMI - percents'!$H:$H,$A191,'RMI - percents'!$J:$J,$C191)*J$7</f>
        <v>96428525322626.156</v>
      </c>
      <c r="K191" s="117">
        <f>SUMIFS('RMI - percents'!R:R,'RMI - percents'!$H:$H,$A191,'RMI - percents'!$J:$J,$C191)*K$7</f>
        <v>98252608502883.656</v>
      </c>
      <c r="L191" s="117">
        <f>SUMIFS('RMI - percents'!S:S,'RMI - percents'!$H:$H,$A191,'RMI - percents'!$J:$J,$C191)*L$7</f>
        <v>100226405332368.7</v>
      </c>
      <c r="M191" s="117">
        <f>SUMIFS('RMI - percents'!T:T,'RMI - percents'!$H:$H,$A191,'RMI - percents'!$J:$J,$C191)*M$7</f>
        <v>102167386275601.3</v>
      </c>
      <c r="N191" s="117">
        <f>SUMIFS('RMI - percents'!U:U,'RMI - percents'!$H:$H,$A191,'RMI - percents'!$J:$J,$C191)*N$7</f>
        <v>104438005020074.03</v>
      </c>
      <c r="O191" s="117">
        <f>SUMIFS('RMI - percents'!V:V,'RMI - percents'!$H:$H,$A191,'RMI - percents'!$J:$J,$C191)*O$7</f>
        <v>106443518036399.5</v>
      </c>
      <c r="P191" s="117">
        <f>SUMIFS('RMI - percents'!W:W,'RMI - percents'!$H:$H,$A191,'RMI - percents'!$J:$J,$C191)*P$7</f>
        <v>108555773549072</v>
      </c>
      <c r="Q191" s="117">
        <f>SUMIFS('RMI - percents'!X:X,'RMI - percents'!$H:$H,$A191,'RMI - percents'!$J:$J,$C191)*Q$7</f>
        <v>110448465470258.78</v>
      </c>
      <c r="R191" s="117">
        <f>SUMIFS('RMI - percents'!Y:Y,'RMI - percents'!$H:$H,$A191,'RMI - percents'!$J:$J,$C191)*R$7</f>
        <v>112491139651363.48</v>
      </c>
      <c r="S191" s="117">
        <f>SUMIFS('RMI - percents'!Z:Z,'RMI - percents'!$H:$H,$A191,'RMI - percents'!$J:$J,$C191)*S$7</f>
        <v>114015850356179.36</v>
      </c>
      <c r="T191" s="117">
        <f>SUMIFS('RMI - percents'!AA:AA,'RMI - percents'!$H:$H,$A191,'RMI - percents'!$J:$J,$C191)*T$7</f>
        <v>115786589414356.22</v>
      </c>
      <c r="U191" s="117">
        <f>SUMIFS('RMI - percents'!AB:AB,'RMI - percents'!$H:$H,$A191,'RMI - percents'!$J:$J,$C191)*U$7</f>
        <v>117965727921031.5</v>
      </c>
      <c r="V191" s="117">
        <f>SUMIFS('RMI - percents'!AC:AC,'RMI - percents'!$H:$H,$A191,'RMI - percents'!$J:$J,$C191)*V$7</f>
        <v>119849991057698.83</v>
      </c>
      <c r="W191" s="117">
        <f>SUMIFS('RMI - percents'!AD:AD,'RMI - percents'!$H:$H,$A191,'RMI - percents'!$J:$J,$C191)*W$7</f>
        <v>121685194703502.17</v>
      </c>
      <c r="X191" s="117">
        <f>SUMIFS('RMI - percents'!AE:AE,'RMI - percents'!$H:$H,$A191,'RMI - percents'!$J:$J,$C191)*X$7</f>
        <v>123515948721101.66</v>
      </c>
      <c r="Y191" s="117">
        <f>SUMIFS('RMI - percents'!AF:AF,'RMI - percents'!$H:$H,$A191,'RMI - percents'!$J:$J,$C191)*Y$7</f>
        <v>125290684502755.64</v>
      </c>
      <c r="Z191" s="117">
        <f>SUMIFS('RMI - percents'!AG:AG,'RMI - percents'!$H:$H,$A191,'RMI - percents'!$J:$J,$C191)*Z$7</f>
        <v>127075913957955.77</v>
      </c>
      <c r="AA191" s="117">
        <f>SUMIFS('RMI - percents'!AH:AH,'RMI - percents'!$H:$H,$A191,'RMI - percents'!$J:$J,$C191)*AA$7</f>
        <v>128903855465364.97</v>
      </c>
      <c r="AB191" s="117">
        <f>SUMIFS('RMI - percents'!AI:AI,'RMI - percents'!$H:$H,$A191,'RMI - percents'!$J:$J,$C191)*AB$7</f>
        <v>130790602574133.86</v>
      </c>
      <c r="AC191" s="117">
        <f>SUMIFS('RMI - percents'!AJ:AJ,'RMI - percents'!$H:$H,$A191,'RMI - percents'!$J:$J,$C191)*AC$7</f>
        <v>132685823840007.91</v>
      </c>
      <c r="AD191" s="117">
        <f>SUMIFS('RMI - percents'!AK:AK,'RMI - percents'!$H:$H,$A191,'RMI - percents'!$J:$J,$C191)*AD$7</f>
        <v>134611593386474.28</v>
      </c>
      <c r="AE191" s="117">
        <f>SUMIFS('RMI - percents'!AL:AL,'RMI - percents'!$H:$H,$A191,'RMI - percents'!$J:$J,$C191)*AE$7</f>
        <v>136510512191679.58</v>
      </c>
      <c r="AF191" s="117">
        <f>SUMIFS('RMI - percents'!AM:AM,'RMI - percents'!$H:$H,$A191,'RMI - percents'!$J:$J,$C191)*AF$7</f>
        <v>138419169283999.95</v>
      </c>
      <c r="AG191" s="117">
        <f>SUMIFS('RMI - percents'!AN:AN,'RMI - percents'!$H:$H,$A191,'RMI - percents'!$J:$J,$C191)*AG$7</f>
        <v>140343442775363.3</v>
      </c>
      <c r="AH191" s="117">
        <f>SUMIFS('RMI - percents'!AO:AO,'RMI - percents'!$H:$H,$A191,'RMI - percents'!$J:$J,$C191)*AH$7</f>
        <v>142245592503786.22</v>
      </c>
      <c r="AI191" s="117">
        <f>SUMIFS('RMI - percents'!AP:AP,'RMI - percents'!$H:$H,$A191,'RMI - percents'!$J:$J,$C191)*AI$7</f>
        <v>144158236260874.41</v>
      </c>
    </row>
    <row r="192" spans="1:35" x14ac:dyDescent="0.35">
      <c r="A192" s="52" t="str">
        <f t="shared" si="52"/>
        <v>BCEU-commercial-appl</v>
      </c>
      <c r="B192" s="63" t="s">
        <v>537</v>
      </c>
      <c r="C192" s="18" t="s">
        <v>5</v>
      </c>
      <c r="D192" s="117">
        <f>SUMIFS('RMI - percents'!K:K,'RMI - percents'!$H:$H,$A192,'RMI - percents'!$J:$J,$C192)*D$9</f>
        <v>2489314159.4408298</v>
      </c>
      <c r="E192" s="117">
        <f>SUMIFS('RMI - percents'!L:L,'RMI - percents'!$H:$H,$A192,'RMI - percents'!$J:$J,$C192)*E$9</f>
        <v>2303184248.4034009</v>
      </c>
      <c r="F192" s="117">
        <f>SUMIFS('RMI - percents'!M:M,'RMI - percents'!$H:$H,$A192,'RMI - percents'!$J:$J,$C192)*F$9</f>
        <v>2095936993.0843258</v>
      </c>
      <c r="G192" s="117">
        <f>SUMIFS('RMI - percents'!N:N,'RMI - percents'!$H:$H,$A192,'RMI - percents'!$J:$J,$C192)*G$9</f>
        <v>1890218032.4190137</v>
      </c>
      <c r="H192" s="117">
        <f>SUMIFS('RMI - percents'!O:O,'RMI - percents'!$H:$H,$A192,'RMI - percents'!$J:$J,$C192)*H$9</f>
        <v>1701305773.4609251</v>
      </c>
      <c r="I192" s="117">
        <f>SUMIFS('RMI - percents'!P:P,'RMI - percents'!$H:$H,$A192,'RMI - percents'!$J:$J,$C192)*I$9</f>
        <v>1528020996.4271414</v>
      </c>
      <c r="J192" s="117">
        <f>SUMIFS('RMI - percents'!Q:Q,'RMI - percents'!$H:$H,$A192,'RMI - percents'!$J:$J,$C192)*J$9</f>
        <v>1375758751.5245638</v>
      </c>
      <c r="K192" s="117">
        <f>SUMIFS('RMI - percents'!R:R,'RMI - percents'!$H:$H,$A192,'RMI - percents'!$J:$J,$C192)*K$9</f>
        <v>1240077531.0074091</v>
      </c>
      <c r="L192" s="117">
        <f>SUMIFS('RMI - percents'!S:S,'RMI - percents'!$H:$H,$A192,'RMI - percents'!$J:$J,$C192)*L$9</f>
        <v>1120730096.9444187</v>
      </c>
      <c r="M192" s="117">
        <f>SUMIFS('RMI - percents'!T:T,'RMI - percents'!$H:$H,$A192,'RMI - percents'!$J:$J,$C192)*M$9</f>
        <v>1017943965.5241911</v>
      </c>
      <c r="N192" s="117">
        <f>SUMIFS('RMI - percents'!U:U,'RMI - percents'!$H:$H,$A192,'RMI - percents'!$J:$J,$C192)*N$9</f>
        <v>936593622.52671373</v>
      </c>
      <c r="O192" s="117">
        <f>SUMIFS('RMI - percents'!V:V,'RMI - percents'!$H:$H,$A192,'RMI - percents'!$J:$J,$C192)*O$9</f>
        <v>877728646.79357278</v>
      </c>
      <c r="P192" s="117">
        <f>SUMIFS('RMI - percents'!W:W,'RMI - percents'!$H:$H,$A192,'RMI - percents'!$J:$J,$C192)*P$9</f>
        <v>836436681.88741016</v>
      </c>
      <c r="Q192" s="117">
        <f>SUMIFS('RMI - percents'!X:X,'RMI - percents'!$H:$H,$A192,'RMI - percents'!$J:$J,$C192)*Q$9</f>
        <v>809176062.63451922</v>
      </c>
      <c r="R192" s="117">
        <f>SUMIFS('RMI - percents'!Y:Y,'RMI - percents'!$H:$H,$A192,'RMI - percents'!$J:$J,$C192)*R$9</f>
        <v>787736855.64237607</v>
      </c>
      <c r="S192" s="117">
        <f>SUMIFS('RMI - percents'!Z:Z,'RMI - percents'!$H:$H,$A192,'RMI - percents'!$J:$J,$C192)*S$9</f>
        <v>772972405.28519118</v>
      </c>
      <c r="T192" s="117">
        <f>SUMIFS('RMI - percents'!AA:AA,'RMI - percents'!$H:$H,$A192,'RMI - percents'!$J:$J,$C192)*T$9</f>
        <v>761284813.80836046</v>
      </c>
      <c r="U192" s="117">
        <f>SUMIFS('RMI - percents'!AB:AB,'RMI - percents'!$H:$H,$A192,'RMI - percents'!$J:$J,$C192)*U$9</f>
        <v>754008695.23210931</v>
      </c>
      <c r="V192" s="117">
        <f>SUMIFS('RMI - percents'!AC:AC,'RMI - percents'!$H:$H,$A192,'RMI - percents'!$J:$J,$C192)*V$9</f>
        <v>745166368.10050333</v>
      </c>
      <c r="W192" s="117">
        <f>SUMIFS('RMI - percents'!AD:AD,'RMI - percents'!$H:$H,$A192,'RMI - percents'!$J:$J,$C192)*W$9</f>
        <v>735308832.05717993</v>
      </c>
      <c r="X192" s="117">
        <f>SUMIFS('RMI - percents'!AE:AE,'RMI - percents'!$H:$H,$A192,'RMI - percents'!$J:$J,$C192)*X$9</f>
        <v>726046052.7163198</v>
      </c>
      <c r="Y192" s="117">
        <f>SUMIFS('RMI - percents'!AF:AF,'RMI - percents'!$H:$H,$A192,'RMI - percents'!$J:$J,$C192)*Y$9</f>
        <v>716427610.62503099</v>
      </c>
      <c r="Z192" s="117">
        <f>SUMIFS('RMI - percents'!AG:AG,'RMI - percents'!$H:$H,$A192,'RMI - percents'!$J:$J,$C192)*Z$9</f>
        <v>705506630.82822311</v>
      </c>
      <c r="AA192" s="117">
        <f>SUMIFS('RMI - percents'!AH:AH,'RMI - percents'!$H:$H,$A192,'RMI - percents'!$J:$J,$C192)*AA$9</f>
        <v>693195653.33257294</v>
      </c>
      <c r="AB192" s="117">
        <f>SUMIFS('RMI - percents'!AI:AI,'RMI - percents'!$H:$H,$A192,'RMI - percents'!$J:$J,$C192)*AB$9</f>
        <v>680491518.64494205</v>
      </c>
      <c r="AC192" s="117">
        <f>SUMIFS('RMI - percents'!AJ:AJ,'RMI - percents'!$H:$H,$A192,'RMI - percents'!$J:$J,$C192)*AC$9</f>
        <v>667722873.74284542</v>
      </c>
      <c r="AD192" s="117">
        <f>SUMIFS('RMI - percents'!AK:AK,'RMI - percents'!$H:$H,$A192,'RMI - percents'!$J:$J,$C192)*AD$9</f>
        <v>655594824.25003111</v>
      </c>
      <c r="AE192" s="117">
        <f>SUMIFS('RMI - percents'!AL:AL,'RMI - percents'!$H:$H,$A192,'RMI - percents'!$J:$J,$C192)*AE$9</f>
        <v>643960230.49457109</v>
      </c>
      <c r="AF192" s="117">
        <f>SUMIFS('RMI - percents'!AM:AM,'RMI - percents'!$H:$H,$A192,'RMI - percents'!$J:$J,$C192)*AF$9</f>
        <v>633268184.30397964</v>
      </c>
      <c r="AG192" s="117">
        <f>SUMIFS('RMI - percents'!AN:AN,'RMI - percents'!$H:$H,$A192,'RMI - percents'!$J:$J,$C192)*AG$9</f>
        <v>621796068.99303257</v>
      </c>
      <c r="AH192" s="117">
        <f>SUMIFS('RMI - percents'!AO:AO,'RMI - percents'!$H:$H,$A192,'RMI - percents'!$J:$J,$C192)*AH$9</f>
        <v>610058138.64134943</v>
      </c>
      <c r="AI192" s="117">
        <f>SUMIFS('RMI - percents'!AP:AP,'RMI - percents'!$H:$H,$A192,'RMI - percents'!$J:$J,$C192)*AI$9</f>
        <v>598803820.29912126</v>
      </c>
    </row>
    <row r="193" spans="1:35" x14ac:dyDescent="0.35">
      <c r="A193" s="52" t="str">
        <f t="shared" si="52"/>
        <v>BCEU-commercial-appl</v>
      </c>
      <c r="B193" s="63" t="s">
        <v>537</v>
      </c>
      <c r="C193" s="18" t="s">
        <v>7</v>
      </c>
      <c r="D193" s="118">
        <f>SUMIFS('RMI - percents'!K:K,'RMI - percents'!$H:$H,$A193,'RMI - percents'!$J:$J,$C193)</f>
        <v>0</v>
      </c>
      <c r="E193" s="118">
        <f>SUMIFS('RMI - percents'!L:L,'RMI - percents'!$H:$H,$A193,'RMI - percents'!$J:$J,$C193)</f>
        <v>0</v>
      </c>
      <c r="F193" s="118">
        <f>SUMIFS('RMI - percents'!M:M,'RMI - percents'!$H:$H,$A193,'RMI - percents'!$J:$J,$C193)</f>
        <v>0</v>
      </c>
      <c r="G193" s="118">
        <f>SUMIFS('RMI - percents'!N:N,'RMI - percents'!$H:$H,$A193,'RMI - percents'!$J:$J,$C193)</f>
        <v>0</v>
      </c>
      <c r="H193" s="118">
        <f>SUMIFS('RMI - percents'!O:O,'RMI - percents'!$H:$H,$A193,'RMI - percents'!$J:$J,$C193)</f>
        <v>0</v>
      </c>
      <c r="I193" s="118">
        <f>SUMIFS('RMI - percents'!P:P,'RMI - percents'!$H:$H,$A193,'RMI - percents'!$J:$J,$C193)</f>
        <v>0</v>
      </c>
      <c r="J193" s="118">
        <f>SUMIFS('RMI - percents'!Q:Q,'RMI - percents'!$H:$H,$A193,'RMI - percents'!$J:$J,$C193)</f>
        <v>0</v>
      </c>
      <c r="K193" s="118">
        <f>SUMIFS('RMI - percents'!R:R,'RMI - percents'!$H:$H,$A193,'RMI - percents'!$J:$J,$C193)</f>
        <v>0</v>
      </c>
      <c r="L193" s="118">
        <f>SUMIFS('RMI - percents'!S:S,'RMI - percents'!$H:$H,$A193,'RMI - percents'!$J:$J,$C193)</f>
        <v>0</v>
      </c>
      <c r="M193" s="118">
        <f>SUMIFS('RMI - percents'!T:T,'RMI - percents'!$H:$H,$A193,'RMI - percents'!$J:$J,$C193)</f>
        <v>0</v>
      </c>
      <c r="N193" s="118">
        <f>SUMIFS('RMI - percents'!U:U,'RMI - percents'!$H:$H,$A193,'RMI - percents'!$J:$J,$C193)</f>
        <v>0</v>
      </c>
      <c r="O193" s="118">
        <f>SUMIFS('RMI - percents'!V:V,'RMI - percents'!$H:$H,$A193,'RMI - percents'!$J:$J,$C193)</f>
        <v>0</v>
      </c>
      <c r="P193" s="118">
        <f>SUMIFS('RMI - percents'!W:W,'RMI - percents'!$H:$H,$A193,'RMI - percents'!$J:$J,$C193)</f>
        <v>0</v>
      </c>
      <c r="Q193" s="118">
        <f>SUMIFS('RMI - percents'!X:X,'RMI - percents'!$H:$H,$A193,'RMI - percents'!$J:$J,$C193)</f>
        <v>0</v>
      </c>
      <c r="R193" s="118">
        <f>SUMIFS('RMI - percents'!Y:Y,'RMI - percents'!$H:$H,$A193,'RMI - percents'!$J:$J,$C193)</f>
        <v>0</v>
      </c>
      <c r="S193" s="118">
        <f>SUMIFS('RMI - percents'!Z:Z,'RMI - percents'!$H:$H,$A193,'RMI - percents'!$J:$J,$C193)</f>
        <v>0</v>
      </c>
      <c r="T193" s="118">
        <f>SUMIFS('RMI - percents'!AA:AA,'RMI - percents'!$H:$H,$A193,'RMI - percents'!$J:$J,$C193)</f>
        <v>0</v>
      </c>
      <c r="U193" s="118">
        <f>SUMIFS('RMI - percents'!AB:AB,'RMI - percents'!$H:$H,$A193,'RMI - percents'!$J:$J,$C193)</f>
        <v>0</v>
      </c>
      <c r="V193" s="118">
        <f>SUMIFS('RMI - percents'!AC:AC,'RMI - percents'!$H:$H,$A193,'RMI - percents'!$J:$J,$C193)</f>
        <v>0</v>
      </c>
      <c r="W193" s="118">
        <f>SUMIFS('RMI - percents'!AD:AD,'RMI - percents'!$H:$H,$A193,'RMI - percents'!$J:$J,$C193)</f>
        <v>0</v>
      </c>
      <c r="X193" s="118">
        <f>SUMIFS('RMI - percents'!AE:AE,'RMI - percents'!$H:$H,$A193,'RMI - percents'!$J:$J,$C193)</f>
        <v>0</v>
      </c>
      <c r="Y193" s="118">
        <f>SUMIFS('RMI - percents'!AF:AF,'RMI - percents'!$H:$H,$A193,'RMI - percents'!$J:$J,$C193)</f>
        <v>0</v>
      </c>
      <c r="Z193" s="118">
        <f>SUMIFS('RMI - percents'!AG:AG,'RMI - percents'!$H:$H,$A193,'RMI - percents'!$J:$J,$C193)</f>
        <v>0</v>
      </c>
      <c r="AA193" s="118">
        <f>SUMIFS('RMI - percents'!AH:AH,'RMI - percents'!$H:$H,$A193,'RMI - percents'!$J:$J,$C193)</f>
        <v>0</v>
      </c>
      <c r="AB193" s="118">
        <f>SUMIFS('RMI - percents'!AI:AI,'RMI - percents'!$H:$H,$A193,'RMI - percents'!$J:$J,$C193)</f>
        <v>0</v>
      </c>
      <c r="AC193" s="118">
        <f>SUMIFS('RMI - percents'!AJ:AJ,'RMI - percents'!$H:$H,$A193,'RMI - percents'!$J:$J,$C193)</f>
        <v>0</v>
      </c>
      <c r="AD193" s="118">
        <f>SUMIFS('RMI - percents'!AK:AK,'RMI - percents'!$H:$H,$A193,'RMI - percents'!$J:$J,$C193)</f>
        <v>0</v>
      </c>
      <c r="AE193" s="118">
        <f>SUMIFS('RMI - percents'!AL:AL,'RMI - percents'!$H:$H,$A193,'RMI - percents'!$J:$J,$C193)</f>
        <v>0</v>
      </c>
      <c r="AF193" s="118">
        <f>SUMIFS('RMI - percents'!AM:AM,'RMI - percents'!$H:$H,$A193,'RMI - percents'!$J:$J,$C193)</f>
        <v>0</v>
      </c>
      <c r="AG193" s="118">
        <f>SUMIFS('RMI - percents'!AN:AN,'RMI - percents'!$H:$H,$A193,'RMI - percents'!$J:$J,$C193)</f>
        <v>0</v>
      </c>
      <c r="AH193" s="118">
        <f>SUMIFS('RMI - percents'!AO:AO,'RMI - percents'!$H:$H,$A193,'RMI - percents'!$J:$J,$C193)</f>
        <v>0</v>
      </c>
      <c r="AI193" s="118">
        <f>SUMIFS('RMI - percents'!AP:AP,'RMI - percents'!$H:$H,$A193,'RMI - percents'!$J:$J,$C193)</f>
        <v>0</v>
      </c>
    </row>
    <row r="194" spans="1:35" x14ac:dyDescent="0.35">
      <c r="A194" s="52" t="str">
        <f t="shared" si="52"/>
        <v>BCEU-commercial-appl</v>
      </c>
      <c r="B194" s="63" t="s">
        <v>537</v>
      </c>
      <c r="C194" s="18" t="s">
        <v>8</v>
      </c>
      <c r="D194" s="117">
        <f>SUMIFS('RMI - percents'!K:K,'RMI - percents'!$H:$H,$A194,'RMI - percents'!$J:$J,$C194)*D$11</f>
        <v>0</v>
      </c>
      <c r="E194" s="117">
        <f>SUMIFS('RMI - percents'!L:L,'RMI - percents'!$H:$H,$A194,'RMI - percents'!$J:$J,$C194)*E$11</f>
        <v>0</v>
      </c>
      <c r="F194" s="117">
        <f>SUMIFS('RMI - percents'!M:M,'RMI - percents'!$H:$H,$A194,'RMI - percents'!$J:$J,$C194)*F$11</f>
        <v>0</v>
      </c>
      <c r="G194" s="117">
        <f>SUMIFS('RMI - percents'!N:N,'RMI - percents'!$H:$H,$A194,'RMI - percents'!$J:$J,$C194)*G$11</f>
        <v>0</v>
      </c>
      <c r="H194" s="117">
        <f>SUMIFS('RMI - percents'!O:O,'RMI - percents'!$H:$H,$A194,'RMI - percents'!$J:$J,$C194)*H$11</f>
        <v>0</v>
      </c>
      <c r="I194" s="117">
        <f>SUMIFS('RMI - percents'!P:P,'RMI - percents'!$H:$H,$A194,'RMI - percents'!$J:$J,$C194)*I$11</f>
        <v>0</v>
      </c>
      <c r="J194" s="117">
        <f>SUMIFS('RMI - percents'!Q:Q,'RMI - percents'!$H:$H,$A194,'RMI - percents'!$J:$J,$C194)*J$11</f>
        <v>0</v>
      </c>
      <c r="K194" s="117">
        <f>SUMIFS('RMI - percents'!R:R,'RMI - percents'!$H:$H,$A194,'RMI - percents'!$J:$J,$C194)*K$11</f>
        <v>0</v>
      </c>
      <c r="L194" s="117">
        <f>SUMIFS('RMI - percents'!S:S,'RMI - percents'!$H:$H,$A194,'RMI - percents'!$J:$J,$C194)*L$11</f>
        <v>0</v>
      </c>
      <c r="M194" s="117">
        <f>SUMIFS('RMI - percents'!T:T,'RMI - percents'!$H:$H,$A194,'RMI - percents'!$J:$J,$C194)*M$11</f>
        <v>0</v>
      </c>
      <c r="N194" s="117">
        <f>SUMIFS('RMI - percents'!U:U,'RMI - percents'!$H:$H,$A194,'RMI - percents'!$J:$J,$C194)*N$11</f>
        <v>0</v>
      </c>
      <c r="O194" s="117">
        <f>SUMIFS('RMI - percents'!V:V,'RMI - percents'!$H:$H,$A194,'RMI - percents'!$J:$J,$C194)*O$11</f>
        <v>0</v>
      </c>
      <c r="P194" s="117">
        <f>SUMIFS('RMI - percents'!W:W,'RMI - percents'!$H:$H,$A194,'RMI - percents'!$J:$J,$C194)*P$11</f>
        <v>0</v>
      </c>
      <c r="Q194" s="117">
        <f>SUMIFS('RMI - percents'!X:X,'RMI - percents'!$H:$H,$A194,'RMI - percents'!$J:$J,$C194)*Q$11</f>
        <v>0</v>
      </c>
      <c r="R194" s="117">
        <f>SUMIFS('RMI - percents'!Y:Y,'RMI - percents'!$H:$H,$A194,'RMI - percents'!$J:$J,$C194)*R$11</f>
        <v>0</v>
      </c>
      <c r="S194" s="117">
        <f>SUMIFS('RMI - percents'!Z:Z,'RMI - percents'!$H:$H,$A194,'RMI - percents'!$J:$J,$C194)*S$11</f>
        <v>0</v>
      </c>
      <c r="T194" s="117">
        <f>SUMIFS('RMI - percents'!AA:AA,'RMI - percents'!$H:$H,$A194,'RMI - percents'!$J:$J,$C194)*T$11</f>
        <v>0</v>
      </c>
      <c r="U194" s="117">
        <f>SUMIFS('RMI - percents'!AB:AB,'RMI - percents'!$H:$H,$A194,'RMI - percents'!$J:$J,$C194)*U$11</f>
        <v>0</v>
      </c>
      <c r="V194" s="117">
        <f>SUMIFS('RMI - percents'!AC:AC,'RMI - percents'!$H:$H,$A194,'RMI - percents'!$J:$J,$C194)*V$11</f>
        <v>0</v>
      </c>
      <c r="W194" s="117">
        <f>SUMIFS('RMI - percents'!AD:AD,'RMI - percents'!$H:$H,$A194,'RMI - percents'!$J:$J,$C194)*W$11</f>
        <v>0</v>
      </c>
      <c r="X194" s="117">
        <f>SUMIFS('RMI - percents'!AE:AE,'RMI - percents'!$H:$H,$A194,'RMI - percents'!$J:$J,$C194)*X$11</f>
        <v>0</v>
      </c>
      <c r="Y194" s="117">
        <f>SUMIFS('RMI - percents'!AF:AF,'RMI - percents'!$H:$H,$A194,'RMI - percents'!$J:$J,$C194)*Y$11</f>
        <v>0</v>
      </c>
      <c r="Z194" s="117">
        <f>SUMIFS('RMI - percents'!AG:AG,'RMI - percents'!$H:$H,$A194,'RMI - percents'!$J:$J,$C194)*Z$11</f>
        <v>0</v>
      </c>
      <c r="AA194" s="117">
        <f>SUMIFS('RMI - percents'!AH:AH,'RMI - percents'!$H:$H,$A194,'RMI - percents'!$J:$J,$C194)*AA$11</f>
        <v>0</v>
      </c>
      <c r="AB194" s="117">
        <f>SUMIFS('RMI - percents'!AI:AI,'RMI - percents'!$H:$H,$A194,'RMI - percents'!$J:$J,$C194)*AB$11</f>
        <v>0</v>
      </c>
      <c r="AC194" s="117">
        <f>SUMIFS('RMI - percents'!AJ:AJ,'RMI - percents'!$H:$H,$A194,'RMI - percents'!$J:$J,$C194)*AC$11</f>
        <v>0</v>
      </c>
      <c r="AD194" s="117">
        <f>SUMIFS('RMI - percents'!AK:AK,'RMI - percents'!$H:$H,$A194,'RMI - percents'!$J:$J,$C194)*AD$11</f>
        <v>0</v>
      </c>
      <c r="AE194" s="117">
        <f>SUMIFS('RMI - percents'!AL:AL,'RMI - percents'!$H:$H,$A194,'RMI - percents'!$J:$J,$C194)*AE$11</f>
        <v>0</v>
      </c>
      <c r="AF194" s="117">
        <f>SUMIFS('RMI - percents'!AM:AM,'RMI - percents'!$H:$H,$A194,'RMI - percents'!$J:$J,$C194)*AF$11</f>
        <v>0</v>
      </c>
      <c r="AG194" s="117">
        <f>SUMIFS('RMI - percents'!AN:AN,'RMI - percents'!$H:$H,$A194,'RMI - percents'!$J:$J,$C194)*AG$11</f>
        <v>0</v>
      </c>
      <c r="AH194" s="117">
        <f>SUMIFS('RMI - percents'!AO:AO,'RMI - percents'!$H:$H,$A194,'RMI - percents'!$J:$J,$C194)*AH$11</f>
        <v>0</v>
      </c>
      <c r="AI194" s="117">
        <f>SUMIFS('RMI - percents'!AP:AP,'RMI - percents'!$H:$H,$A194,'RMI - percents'!$J:$J,$C194)*AI$11</f>
        <v>0</v>
      </c>
    </row>
    <row r="195" spans="1:35" x14ac:dyDescent="0.35">
      <c r="A195" s="52" t="str">
        <f t="shared" si="52"/>
        <v>BCEU-commercial-appl</v>
      </c>
      <c r="B195" s="63" t="s">
        <v>537</v>
      </c>
      <c r="C195" s="18" t="s">
        <v>93</v>
      </c>
      <c r="D195" s="118">
        <f>SUMIFS('RMI - percents'!K:K,'RMI - percents'!$H:$H,$A195,'RMI - percents'!$J:$J,$C195)</f>
        <v>0</v>
      </c>
      <c r="E195" s="118">
        <f>SUMIFS('RMI - percents'!L:L,'RMI - percents'!$H:$H,$A195,'RMI - percents'!$J:$J,$C195)</f>
        <v>0</v>
      </c>
      <c r="F195" s="118">
        <f>SUMIFS('RMI - percents'!M:M,'RMI - percents'!$H:$H,$A195,'RMI - percents'!$J:$J,$C195)</f>
        <v>0</v>
      </c>
      <c r="G195" s="118">
        <f>SUMIFS('RMI - percents'!N:N,'RMI - percents'!$H:$H,$A195,'RMI - percents'!$J:$J,$C195)</f>
        <v>0</v>
      </c>
      <c r="H195" s="118">
        <f>SUMIFS('RMI - percents'!O:O,'RMI - percents'!$H:$H,$A195,'RMI - percents'!$J:$J,$C195)</f>
        <v>0</v>
      </c>
      <c r="I195" s="118">
        <f>SUMIFS('RMI - percents'!P:P,'RMI - percents'!$H:$H,$A195,'RMI - percents'!$J:$J,$C195)</f>
        <v>0</v>
      </c>
      <c r="J195" s="118">
        <f>SUMIFS('RMI - percents'!Q:Q,'RMI - percents'!$H:$H,$A195,'RMI - percents'!$J:$J,$C195)</f>
        <v>0</v>
      </c>
      <c r="K195" s="118">
        <f>SUMIFS('RMI - percents'!R:R,'RMI - percents'!$H:$H,$A195,'RMI - percents'!$J:$J,$C195)</f>
        <v>0</v>
      </c>
      <c r="L195" s="118">
        <f>SUMIFS('RMI - percents'!S:S,'RMI - percents'!$H:$H,$A195,'RMI - percents'!$J:$J,$C195)</f>
        <v>0</v>
      </c>
      <c r="M195" s="118">
        <f>SUMIFS('RMI - percents'!T:T,'RMI - percents'!$H:$H,$A195,'RMI - percents'!$J:$J,$C195)</f>
        <v>0</v>
      </c>
      <c r="N195" s="118">
        <f>SUMIFS('RMI - percents'!U:U,'RMI - percents'!$H:$H,$A195,'RMI - percents'!$J:$J,$C195)</f>
        <v>0</v>
      </c>
      <c r="O195" s="118">
        <f>SUMIFS('RMI - percents'!V:V,'RMI - percents'!$H:$H,$A195,'RMI - percents'!$J:$J,$C195)</f>
        <v>0</v>
      </c>
      <c r="P195" s="118">
        <f>SUMIFS('RMI - percents'!W:W,'RMI - percents'!$H:$H,$A195,'RMI - percents'!$J:$J,$C195)</f>
        <v>0</v>
      </c>
      <c r="Q195" s="118">
        <f>SUMIFS('RMI - percents'!X:X,'RMI - percents'!$H:$H,$A195,'RMI - percents'!$J:$J,$C195)</f>
        <v>0</v>
      </c>
      <c r="R195" s="118">
        <f>SUMIFS('RMI - percents'!Y:Y,'RMI - percents'!$H:$H,$A195,'RMI - percents'!$J:$J,$C195)</f>
        <v>0</v>
      </c>
      <c r="S195" s="118">
        <f>SUMIFS('RMI - percents'!Z:Z,'RMI - percents'!$H:$H,$A195,'RMI - percents'!$J:$J,$C195)</f>
        <v>0</v>
      </c>
      <c r="T195" s="118">
        <f>SUMIFS('RMI - percents'!AA:AA,'RMI - percents'!$H:$H,$A195,'RMI - percents'!$J:$J,$C195)</f>
        <v>0</v>
      </c>
      <c r="U195" s="118">
        <f>SUMIFS('RMI - percents'!AB:AB,'RMI - percents'!$H:$H,$A195,'RMI - percents'!$J:$J,$C195)</f>
        <v>0</v>
      </c>
      <c r="V195" s="118">
        <f>SUMIFS('RMI - percents'!AC:AC,'RMI - percents'!$H:$H,$A195,'RMI - percents'!$J:$J,$C195)</f>
        <v>0</v>
      </c>
      <c r="W195" s="118">
        <f>SUMIFS('RMI - percents'!AD:AD,'RMI - percents'!$H:$H,$A195,'RMI - percents'!$J:$J,$C195)</f>
        <v>0</v>
      </c>
      <c r="X195" s="118">
        <f>SUMIFS('RMI - percents'!AE:AE,'RMI - percents'!$H:$H,$A195,'RMI - percents'!$J:$J,$C195)</f>
        <v>0</v>
      </c>
      <c r="Y195" s="118">
        <f>SUMIFS('RMI - percents'!AF:AF,'RMI - percents'!$H:$H,$A195,'RMI - percents'!$J:$J,$C195)</f>
        <v>0</v>
      </c>
      <c r="Z195" s="118">
        <f>SUMIFS('RMI - percents'!AG:AG,'RMI - percents'!$H:$H,$A195,'RMI - percents'!$J:$J,$C195)</f>
        <v>0</v>
      </c>
      <c r="AA195" s="118">
        <f>SUMIFS('RMI - percents'!AH:AH,'RMI - percents'!$H:$H,$A195,'RMI - percents'!$J:$J,$C195)</f>
        <v>0</v>
      </c>
      <c r="AB195" s="118">
        <f>SUMIFS('RMI - percents'!AI:AI,'RMI - percents'!$H:$H,$A195,'RMI - percents'!$J:$J,$C195)</f>
        <v>0</v>
      </c>
      <c r="AC195" s="118">
        <f>SUMIFS('RMI - percents'!AJ:AJ,'RMI - percents'!$H:$H,$A195,'RMI - percents'!$J:$J,$C195)</f>
        <v>0</v>
      </c>
      <c r="AD195" s="118">
        <f>SUMIFS('RMI - percents'!AK:AK,'RMI - percents'!$H:$H,$A195,'RMI - percents'!$J:$J,$C195)</f>
        <v>0</v>
      </c>
      <c r="AE195" s="118">
        <f>SUMIFS('RMI - percents'!AL:AL,'RMI - percents'!$H:$H,$A195,'RMI - percents'!$J:$J,$C195)</f>
        <v>0</v>
      </c>
      <c r="AF195" s="118">
        <f>SUMIFS('RMI - percents'!AM:AM,'RMI - percents'!$H:$H,$A195,'RMI - percents'!$J:$J,$C195)</f>
        <v>0</v>
      </c>
      <c r="AG195" s="118">
        <f>SUMIFS('RMI - percents'!AN:AN,'RMI - percents'!$H:$H,$A195,'RMI - percents'!$J:$J,$C195)</f>
        <v>0</v>
      </c>
      <c r="AH195" s="118">
        <f>SUMIFS('RMI - percents'!AO:AO,'RMI - percents'!$H:$H,$A195,'RMI - percents'!$J:$J,$C195)</f>
        <v>0</v>
      </c>
      <c r="AI195" s="118">
        <f>SUMIFS('RMI - percents'!AP:AP,'RMI - percents'!$H:$H,$A195,'RMI - percents'!$J:$J,$C195)</f>
        <v>0</v>
      </c>
    </row>
    <row r="196" spans="1:35" x14ac:dyDescent="0.35">
      <c r="A196" s="52" t="str">
        <f t="shared" si="52"/>
        <v>BCEU-commercial-appl</v>
      </c>
      <c r="B196" s="63" t="s">
        <v>537</v>
      </c>
      <c r="C196" s="18" t="s">
        <v>94</v>
      </c>
      <c r="D196" s="118">
        <f>SUMIFS('RMI - percents'!K:K,'RMI - percents'!$H:$H,$A196,'RMI - percents'!$J:$J,$C196)</f>
        <v>0</v>
      </c>
      <c r="E196" s="118">
        <f>SUMIFS('RMI - percents'!L:L,'RMI - percents'!$H:$H,$A196,'RMI - percents'!$J:$J,$C196)</f>
        <v>0</v>
      </c>
      <c r="F196" s="118">
        <f>SUMIFS('RMI - percents'!M:M,'RMI - percents'!$H:$H,$A196,'RMI - percents'!$J:$J,$C196)</f>
        <v>0</v>
      </c>
      <c r="G196" s="118">
        <f>SUMIFS('RMI - percents'!N:N,'RMI - percents'!$H:$H,$A196,'RMI - percents'!$J:$J,$C196)</f>
        <v>0</v>
      </c>
      <c r="H196" s="118">
        <f>SUMIFS('RMI - percents'!O:O,'RMI - percents'!$H:$H,$A196,'RMI - percents'!$J:$J,$C196)</f>
        <v>0</v>
      </c>
      <c r="I196" s="118">
        <f>SUMIFS('RMI - percents'!P:P,'RMI - percents'!$H:$H,$A196,'RMI - percents'!$J:$J,$C196)</f>
        <v>0</v>
      </c>
      <c r="J196" s="118">
        <f>SUMIFS('RMI - percents'!Q:Q,'RMI - percents'!$H:$H,$A196,'RMI - percents'!$J:$J,$C196)</f>
        <v>0</v>
      </c>
      <c r="K196" s="118">
        <f>SUMIFS('RMI - percents'!R:R,'RMI - percents'!$H:$H,$A196,'RMI - percents'!$J:$J,$C196)</f>
        <v>0</v>
      </c>
      <c r="L196" s="118">
        <f>SUMIFS('RMI - percents'!S:S,'RMI - percents'!$H:$H,$A196,'RMI - percents'!$J:$J,$C196)</f>
        <v>0</v>
      </c>
      <c r="M196" s="118">
        <f>SUMIFS('RMI - percents'!T:T,'RMI - percents'!$H:$H,$A196,'RMI - percents'!$J:$J,$C196)</f>
        <v>0</v>
      </c>
      <c r="N196" s="118">
        <f>SUMIFS('RMI - percents'!U:U,'RMI - percents'!$H:$H,$A196,'RMI - percents'!$J:$J,$C196)</f>
        <v>0</v>
      </c>
      <c r="O196" s="118">
        <f>SUMIFS('RMI - percents'!V:V,'RMI - percents'!$H:$H,$A196,'RMI - percents'!$J:$J,$C196)</f>
        <v>0</v>
      </c>
      <c r="P196" s="118">
        <f>SUMIFS('RMI - percents'!W:W,'RMI - percents'!$H:$H,$A196,'RMI - percents'!$J:$J,$C196)</f>
        <v>0</v>
      </c>
      <c r="Q196" s="118">
        <f>SUMIFS('RMI - percents'!X:X,'RMI - percents'!$H:$H,$A196,'RMI - percents'!$J:$J,$C196)</f>
        <v>0</v>
      </c>
      <c r="R196" s="118">
        <f>SUMIFS('RMI - percents'!Y:Y,'RMI - percents'!$H:$H,$A196,'RMI - percents'!$J:$J,$C196)</f>
        <v>0</v>
      </c>
      <c r="S196" s="118">
        <f>SUMIFS('RMI - percents'!Z:Z,'RMI - percents'!$H:$H,$A196,'RMI - percents'!$J:$J,$C196)</f>
        <v>0</v>
      </c>
      <c r="T196" s="118">
        <f>SUMIFS('RMI - percents'!AA:AA,'RMI - percents'!$H:$H,$A196,'RMI - percents'!$J:$J,$C196)</f>
        <v>0</v>
      </c>
      <c r="U196" s="118">
        <f>SUMIFS('RMI - percents'!AB:AB,'RMI - percents'!$H:$H,$A196,'RMI - percents'!$J:$J,$C196)</f>
        <v>0</v>
      </c>
      <c r="V196" s="118">
        <f>SUMIFS('RMI - percents'!AC:AC,'RMI - percents'!$H:$H,$A196,'RMI - percents'!$J:$J,$C196)</f>
        <v>0</v>
      </c>
      <c r="W196" s="118">
        <f>SUMIFS('RMI - percents'!AD:AD,'RMI - percents'!$H:$H,$A196,'RMI - percents'!$J:$J,$C196)</f>
        <v>0</v>
      </c>
      <c r="X196" s="118">
        <f>SUMIFS('RMI - percents'!AE:AE,'RMI - percents'!$H:$H,$A196,'RMI - percents'!$J:$J,$C196)</f>
        <v>0</v>
      </c>
      <c r="Y196" s="118">
        <f>SUMIFS('RMI - percents'!AF:AF,'RMI - percents'!$H:$H,$A196,'RMI - percents'!$J:$J,$C196)</f>
        <v>0</v>
      </c>
      <c r="Z196" s="118">
        <f>SUMIFS('RMI - percents'!AG:AG,'RMI - percents'!$H:$H,$A196,'RMI - percents'!$J:$J,$C196)</f>
        <v>0</v>
      </c>
      <c r="AA196" s="118">
        <f>SUMIFS('RMI - percents'!AH:AH,'RMI - percents'!$H:$H,$A196,'RMI - percents'!$J:$J,$C196)</f>
        <v>0</v>
      </c>
      <c r="AB196" s="118">
        <f>SUMIFS('RMI - percents'!AI:AI,'RMI - percents'!$H:$H,$A196,'RMI - percents'!$J:$J,$C196)</f>
        <v>0</v>
      </c>
      <c r="AC196" s="118">
        <f>SUMIFS('RMI - percents'!AJ:AJ,'RMI - percents'!$H:$H,$A196,'RMI - percents'!$J:$J,$C196)</f>
        <v>0</v>
      </c>
      <c r="AD196" s="118">
        <f>SUMIFS('RMI - percents'!AK:AK,'RMI - percents'!$H:$H,$A196,'RMI - percents'!$J:$J,$C196)</f>
        <v>0</v>
      </c>
      <c r="AE196" s="118">
        <f>SUMIFS('RMI - percents'!AL:AL,'RMI - percents'!$H:$H,$A196,'RMI - percents'!$J:$J,$C196)</f>
        <v>0</v>
      </c>
      <c r="AF196" s="118">
        <f>SUMIFS('RMI - percents'!AM:AM,'RMI - percents'!$H:$H,$A196,'RMI - percents'!$J:$J,$C196)</f>
        <v>0</v>
      </c>
      <c r="AG196" s="118">
        <f>SUMIFS('RMI - percents'!AN:AN,'RMI - percents'!$H:$H,$A196,'RMI - percents'!$J:$J,$C196)</f>
        <v>0</v>
      </c>
      <c r="AH196" s="118">
        <f>SUMIFS('RMI - percents'!AO:AO,'RMI - percents'!$H:$H,$A196,'RMI - percents'!$J:$J,$C196)</f>
        <v>0</v>
      </c>
      <c r="AI196" s="118">
        <f>SUMIFS('RMI - percents'!AP:AP,'RMI - percents'!$H:$H,$A196,'RMI - percents'!$J:$J,$C196)</f>
        <v>0</v>
      </c>
    </row>
    <row r="197" spans="1:35" x14ac:dyDescent="0.35">
      <c r="A197" s="52" t="str">
        <f t="shared" si="52"/>
        <v>BCEU-commercial-appl</v>
      </c>
      <c r="B197" s="63" t="s">
        <v>537</v>
      </c>
      <c r="C197" s="18" t="s">
        <v>95</v>
      </c>
      <c r="D197" s="117">
        <f>SUMIFS('RMI - percents'!K:K,'RMI - percents'!$H:$H,$A197,'RMI - percents'!$J:$J,$C197)*D$15</f>
        <v>0</v>
      </c>
      <c r="E197" s="117">
        <f>SUMIFS('RMI - percents'!L:L,'RMI - percents'!$H:$H,$A197,'RMI - percents'!$J:$J,$C197)*E$15</f>
        <v>0</v>
      </c>
      <c r="F197" s="117">
        <f>SUMIFS('RMI - percents'!M:M,'RMI - percents'!$H:$H,$A197,'RMI - percents'!$J:$J,$C197)*F$15</f>
        <v>0</v>
      </c>
      <c r="G197" s="117">
        <f>SUMIFS('RMI - percents'!N:N,'RMI - percents'!$H:$H,$A197,'RMI - percents'!$J:$J,$C197)*G$15</f>
        <v>0</v>
      </c>
      <c r="H197" s="117">
        <f>SUMIFS('RMI - percents'!O:O,'RMI - percents'!$H:$H,$A197,'RMI - percents'!$J:$J,$C197)*H$15</f>
        <v>0</v>
      </c>
      <c r="I197" s="117">
        <f>SUMIFS('RMI - percents'!P:P,'RMI - percents'!$H:$H,$A197,'RMI - percents'!$J:$J,$C197)*I$15</f>
        <v>0</v>
      </c>
      <c r="J197" s="117">
        <f>SUMIFS('RMI - percents'!Q:Q,'RMI - percents'!$H:$H,$A197,'RMI - percents'!$J:$J,$C197)*J$15</f>
        <v>0</v>
      </c>
      <c r="K197" s="117">
        <f>SUMIFS('RMI - percents'!R:R,'RMI - percents'!$H:$H,$A197,'RMI - percents'!$J:$J,$C197)*K$15</f>
        <v>0</v>
      </c>
      <c r="L197" s="117">
        <f>SUMIFS('RMI - percents'!S:S,'RMI - percents'!$H:$H,$A197,'RMI - percents'!$J:$J,$C197)*L$15</f>
        <v>0</v>
      </c>
      <c r="M197" s="117">
        <f>SUMIFS('RMI - percents'!T:T,'RMI - percents'!$H:$H,$A197,'RMI - percents'!$J:$J,$C197)*M$15</f>
        <v>0</v>
      </c>
      <c r="N197" s="117">
        <f>SUMIFS('RMI - percents'!U:U,'RMI - percents'!$H:$H,$A197,'RMI - percents'!$J:$J,$C197)*N$15</f>
        <v>0</v>
      </c>
      <c r="O197" s="117">
        <f>SUMIFS('RMI - percents'!V:V,'RMI - percents'!$H:$H,$A197,'RMI - percents'!$J:$J,$C197)*O$15</f>
        <v>0</v>
      </c>
      <c r="P197" s="117">
        <f>SUMIFS('RMI - percents'!W:W,'RMI - percents'!$H:$H,$A197,'RMI - percents'!$J:$J,$C197)*P$15</f>
        <v>0</v>
      </c>
      <c r="Q197" s="117">
        <f>SUMIFS('RMI - percents'!X:X,'RMI - percents'!$H:$H,$A197,'RMI - percents'!$J:$J,$C197)*Q$15</f>
        <v>0</v>
      </c>
      <c r="R197" s="117">
        <f>SUMIFS('RMI - percents'!Y:Y,'RMI - percents'!$H:$H,$A197,'RMI - percents'!$J:$J,$C197)*R$15</f>
        <v>0</v>
      </c>
      <c r="S197" s="117">
        <f>SUMIFS('RMI - percents'!Z:Z,'RMI - percents'!$H:$H,$A197,'RMI - percents'!$J:$J,$C197)*S$15</f>
        <v>0</v>
      </c>
      <c r="T197" s="117">
        <f>SUMIFS('RMI - percents'!AA:AA,'RMI - percents'!$H:$H,$A197,'RMI - percents'!$J:$J,$C197)*T$15</f>
        <v>0</v>
      </c>
      <c r="U197" s="117">
        <f>SUMIFS('RMI - percents'!AB:AB,'RMI - percents'!$H:$H,$A197,'RMI - percents'!$J:$J,$C197)*U$15</f>
        <v>0</v>
      </c>
      <c r="V197" s="117">
        <f>SUMIFS('RMI - percents'!AC:AC,'RMI - percents'!$H:$H,$A197,'RMI - percents'!$J:$J,$C197)*V$15</f>
        <v>0</v>
      </c>
      <c r="W197" s="117">
        <f>SUMIFS('RMI - percents'!AD:AD,'RMI - percents'!$H:$H,$A197,'RMI - percents'!$J:$J,$C197)*W$15</f>
        <v>0</v>
      </c>
      <c r="X197" s="117">
        <f>SUMIFS('RMI - percents'!AE:AE,'RMI - percents'!$H:$H,$A197,'RMI - percents'!$J:$J,$C197)*X$15</f>
        <v>0</v>
      </c>
      <c r="Y197" s="117">
        <f>SUMIFS('RMI - percents'!AF:AF,'RMI - percents'!$H:$H,$A197,'RMI - percents'!$J:$J,$C197)*Y$15</f>
        <v>0</v>
      </c>
      <c r="Z197" s="117">
        <f>SUMIFS('RMI - percents'!AG:AG,'RMI - percents'!$H:$H,$A197,'RMI - percents'!$J:$J,$C197)*Z$15</f>
        <v>0</v>
      </c>
      <c r="AA197" s="117">
        <f>SUMIFS('RMI - percents'!AH:AH,'RMI - percents'!$H:$H,$A197,'RMI - percents'!$J:$J,$C197)*AA$15</f>
        <v>0</v>
      </c>
      <c r="AB197" s="117">
        <f>SUMIFS('RMI - percents'!AI:AI,'RMI - percents'!$H:$H,$A197,'RMI - percents'!$J:$J,$C197)*AB$15</f>
        <v>0</v>
      </c>
      <c r="AC197" s="117">
        <f>SUMIFS('RMI - percents'!AJ:AJ,'RMI - percents'!$H:$H,$A197,'RMI - percents'!$J:$J,$C197)*AC$15</f>
        <v>0</v>
      </c>
      <c r="AD197" s="117">
        <f>SUMIFS('RMI - percents'!AK:AK,'RMI - percents'!$H:$H,$A197,'RMI - percents'!$J:$J,$C197)*AD$15</f>
        <v>0</v>
      </c>
      <c r="AE197" s="117">
        <f>SUMIFS('RMI - percents'!AL:AL,'RMI - percents'!$H:$H,$A197,'RMI - percents'!$J:$J,$C197)*AE$15</f>
        <v>0</v>
      </c>
      <c r="AF197" s="117">
        <f>SUMIFS('RMI - percents'!AM:AM,'RMI - percents'!$H:$H,$A197,'RMI - percents'!$J:$J,$C197)*AF$15</f>
        <v>0</v>
      </c>
      <c r="AG197" s="117">
        <f>SUMIFS('RMI - percents'!AN:AN,'RMI - percents'!$H:$H,$A197,'RMI - percents'!$J:$J,$C197)*AG$15</f>
        <v>0</v>
      </c>
      <c r="AH197" s="117">
        <f>SUMIFS('RMI - percents'!AO:AO,'RMI - percents'!$H:$H,$A197,'RMI - percents'!$J:$J,$C197)*AH$15</f>
        <v>0</v>
      </c>
      <c r="AI197" s="117">
        <f>SUMIFS('RMI - percents'!AP:AP,'RMI - percents'!$H:$H,$A197,'RMI - percents'!$J:$J,$C197)*AI$15</f>
        <v>0</v>
      </c>
    </row>
    <row r="198" spans="1:35" x14ac:dyDescent="0.35">
      <c r="A198" s="52" t="str">
        <f t="shared" si="52"/>
        <v>BCEU-commercial-appl</v>
      </c>
      <c r="B198" s="63" t="s">
        <v>537</v>
      </c>
      <c r="C198" s="18" t="s">
        <v>96</v>
      </c>
      <c r="D198" s="118">
        <f>SUMIFS('RMI - percents'!K:K,'RMI - percents'!$H:$H,$A198,'RMI - percents'!$J:$J,$C198)</f>
        <v>0</v>
      </c>
      <c r="E198" s="118">
        <f>SUMIFS('RMI - percents'!L:L,'RMI - percents'!$H:$H,$A198,'RMI - percents'!$J:$J,$C198)</f>
        <v>0</v>
      </c>
      <c r="F198" s="118">
        <f>SUMIFS('RMI - percents'!M:M,'RMI - percents'!$H:$H,$A198,'RMI - percents'!$J:$J,$C198)</f>
        <v>0</v>
      </c>
      <c r="G198" s="118">
        <f>SUMIFS('RMI - percents'!N:N,'RMI - percents'!$H:$H,$A198,'RMI - percents'!$J:$J,$C198)</f>
        <v>0</v>
      </c>
      <c r="H198" s="118">
        <f>SUMIFS('RMI - percents'!O:O,'RMI - percents'!$H:$H,$A198,'RMI - percents'!$J:$J,$C198)</f>
        <v>0</v>
      </c>
      <c r="I198" s="118">
        <f>SUMIFS('RMI - percents'!P:P,'RMI - percents'!$H:$H,$A198,'RMI - percents'!$J:$J,$C198)</f>
        <v>0</v>
      </c>
      <c r="J198" s="118">
        <f>SUMIFS('RMI - percents'!Q:Q,'RMI - percents'!$H:$H,$A198,'RMI - percents'!$J:$J,$C198)</f>
        <v>0</v>
      </c>
      <c r="K198" s="118">
        <f>SUMIFS('RMI - percents'!R:R,'RMI - percents'!$H:$H,$A198,'RMI - percents'!$J:$J,$C198)</f>
        <v>0</v>
      </c>
      <c r="L198" s="118">
        <f>SUMIFS('RMI - percents'!S:S,'RMI - percents'!$H:$H,$A198,'RMI - percents'!$J:$J,$C198)</f>
        <v>0</v>
      </c>
      <c r="M198" s="118">
        <f>SUMIFS('RMI - percents'!T:T,'RMI - percents'!$H:$H,$A198,'RMI - percents'!$J:$J,$C198)</f>
        <v>0</v>
      </c>
      <c r="N198" s="118">
        <f>SUMIFS('RMI - percents'!U:U,'RMI - percents'!$H:$H,$A198,'RMI - percents'!$J:$J,$C198)</f>
        <v>0</v>
      </c>
      <c r="O198" s="118">
        <f>SUMIFS('RMI - percents'!V:V,'RMI - percents'!$H:$H,$A198,'RMI - percents'!$J:$J,$C198)</f>
        <v>0</v>
      </c>
      <c r="P198" s="118">
        <f>SUMIFS('RMI - percents'!W:W,'RMI - percents'!$H:$H,$A198,'RMI - percents'!$J:$J,$C198)</f>
        <v>0</v>
      </c>
      <c r="Q198" s="118">
        <f>SUMIFS('RMI - percents'!X:X,'RMI - percents'!$H:$H,$A198,'RMI - percents'!$J:$J,$C198)</f>
        <v>0</v>
      </c>
      <c r="R198" s="118">
        <f>SUMIFS('RMI - percents'!Y:Y,'RMI - percents'!$H:$H,$A198,'RMI - percents'!$J:$J,$C198)</f>
        <v>0</v>
      </c>
      <c r="S198" s="118">
        <f>SUMIFS('RMI - percents'!Z:Z,'RMI - percents'!$H:$H,$A198,'RMI - percents'!$J:$J,$C198)</f>
        <v>0</v>
      </c>
      <c r="T198" s="118">
        <f>SUMIFS('RMI - percents'!AA:AA,'RMI - percents'!$H:$H,$A198,'RMI - percents'!$J:$J,$C198)</f>
        <v>0</v>
      </c>
      <c r="U198" s="118">
        <f>SUMIFS('RMI - percents'!AB:AB,'RMI - percents'!$H:$H,$A198,'RMI - percents'!$J:$J,$C198)</f>
        <v>0</v>
      </c>
      <c r="V198" s="118">
        <f>SUMIFS('RMI - percents'!AC:AC,'RMI - percents'!$H:$H,$A198,'RMI - percents'!$J:$J,$C198)</f>
        <v>0</v>
      </c>
      <c r="W198" s="118">
        <f>SUMIFS('RMI - percents'!AD:AD,'RMI - percents'!$H:$H,$A198,'RMI - percents'!$J:$J,$C198)</f>
        <v>0</v>
      </c>
      <c r="X198" s="118">
        <f>SUMIFS('RMI - percents'!AE:AE,'RMI - percents'!$H:$H,$A198,'RMI - percents'!$J:$J,$C198)</f>
        <v>0</v>
      </c>
      <c r="Y198" s="118">
        <f>SUMIFS('RMI - percents'!AF:AF,'RMI - percents'!$H:$H,$A198,'RMI - percents'!$J:$J,$C198)</f>
        <v>0</v>
      </c>
      <c r="Z198" s="118">
        <f>SUMIFS('RMI - percents'!AG:AG,'RMI - percents'!$H:$H,$A198,'RMI - percents'!$J:$J,$C198)</f>
        <v>0</v>
      </c>
      <c r="AA198" s="118">
        <f>SUMIFS('RMI - percents'!AH:AH,'RMI - percents'!$H:$H,$A198,'RMI - percents'!$J:$J,$C198)</f>
        <v>0</v>
      </c>
      <c r="AB198" s="118">
        <f>SUMIFS('RMI - percents'!AI:AI,'RMI - percents'!$H:$H,$A198,'RMI - percents'!$J:$J,$C198)</f>
        <v>0</v>
      </c>
      <c r="AC198" s="118">
        <f>SUMIFS('RMI - percents'!AJ:AJ,'RMI - percents'!$H:$H,$A198,'RMI - percents'!$J:$J,$C198)</f>
        <v>0</v>
      </c>
      <c r="AD198" s="118">
        <f>SUMIFS('RMI - percents'!AK:AK,'RMI - percents'!$H:$H,$A198,'RMI - percents'!$J:$J,$C198)</f>
        <v>0</v>
      </c>
      <c r="AE198" s="118">
        <f>SUMIFS('RMI - percents'!AL:AL,'RMI - percents'!$H:$H,$A198,'RMI - percents'!$J:$J,$C198)</f>
        <v>0</v>
      </c>
      <c r="AF198" s="118">
        <f>SUMIFS('RMI - percents'!AM:AM,'RMI - percents'!$H:$H,$A198,'RMI - percents'!$J:$J,$C198)</f>
        <v>0</v>
      </c>
      <c r="AG198" s="118">
        <f>SUMIFS('RMI - percents'!AN:AN,'RMI - percents'!$H:$H,$A198,'RMI - percents'!$J:$J,$C198)</f>
        <v>0</v>
      </c>
      <c r="AH198" s="118">
        <f>SUMIFS('RMI - percents'!AO:AO,'RMI - percents'!$H:$H,$A198,'RMI - percents'!$J:$J,$C198)</f>
        <v>0</v>
      </c>
      <c r="AI198" s="118">
        <f>SUMIFS('RMI - percents'!AP:AP,'RMI - percents'!$H:$H,$A198,'RMI - percents'!$J:$J,$C198)</f>
        <v>0</v>
      </c>
    </row>
    <row r="199" spans="1:35" x14ac:dyDescent="0.35">
      <c r="A199" s="51"/>
      <c r="B199" s="63" t="s">
        <v>537</v>
      </c>
      <c r="C199" s="51"/>
      <c r="D199" s="51"/>
      <c r="E199" s="51"/>
      <c r="F199" s="51"/>
      <c r="G199" s="51"/>
      <c r="H199"/>
      <c r="I199"/>
      <c r="J199"/>
      <c r="K199"/>
      <c r="L199"/>
      <c r="M199"/>
      <c r="N199"/>
      <c r="O199"/>
      <c r="P199"/>
      <c r="Q199"/>
      <c r="R199"/>
      <c r="S199"/>
      <c r="T199"/>
      <c r="U199"/>
      <c r="V199"/>
      <c r="W199"/>
      <c r="X199"/>
      <c r="Y199"/>
      <c r="Z199"/>
      <c r="AA199"/>
      <c r="AB199"/>
      <c r="AC199"/>
      <c r="AD199"/>
      <c r="AE199"/>
      <c r="AF199"/>
      <c r="AG199"/>
      <c r="AH199" s="51"/>
      <c r="AI199" s="51"/>
    </row>
    <row r="200" spans="1:35" x14ac:dyDescent="0.35">
      <c r="A200" s="18" t="s">
        <v>528</v>
      </c>
      <c r="B200" s="63" t="s">
        <v>537</v>
      </c>
      <c r="C200" s="51"/>
      <c r="D200" s="51"/>
      <c r="E200" s="51"/>
      <c r="F200" s="51"/>
      <c r="G200" s="51"/>
      <c r="H200"/>
      <c r="I200"/>
      <c r="J200"/>
      <c r="K200"/>
      <c r="L200"/>
      <c r="M200"/>
      <c r="N200"/>
      <c r="O200"/>
      <c r="P200"/>
      <c r="Q200"/>
      <c r="R200"/>
      <c r="S200"/>
      <c r="T200"/>
      <c r="U200"/>
      <c r="V200"/>
      <c r="W200"/>
      <c r="X200"/>
      <c r="Y200"/>
      <c r="Z200"/>
      <c r="AA200"/>
      <c r="AB200"/>
      <c r="AC200"/>
      <c r="AD200"/>
      <c r="AE200"/>
      <c r="AF200"/>
      <c r="AG200"/>
      <c r="AH200" s="51"/>
      <c r="AI200" s="51"/>
    </row>
    <row r="201" spans="1:35" x14ac:dyDescent="0.35">
      <c r="A201" s="52" t="str">
        <f>A200</f>
        <v>BCEU-commercial-other</v>
      </c>
      <c r="B201" s="63" t="s">
        <v>537</v>
      </c>
      <c r="C201" s="18" t="s">
        <v>1</v>
      </c>
      <c r="D201" s="18">
        <v>2019</v>
      </c>
      <c r="E201" s="18">
        <v>2020</v>
      </c>
      <c r="F201" s="18">
        <v>2021</v>
      </c>
      <c r="G201" s="18">
        <v>2022</v>
      </c>
      <c r="H201" s="18">
        <v>2023</v>
      </c>
      <c r="I201" s="18">
        <v>2024</v>
      </c>
      <c r="J201" s="18">
        <v>2025</v>
      </c>
      <c r="K201" s="18">
        <v>2026</v>
      </c>
      <c r="L201" s="18">
        <v>2027</v>
      </c>
      <c r="M201" s="18">
        <v>2028</v>
      </c>
      <c r="N201" s="18">
        <v>2029</v>
      </c>
      <c r="O201" s="18">
        <v>2030</v>
      </c>
      <c r="P201" s="18">
        <v>2031</v>
      </c>
      <c r="Q201" s="18">
        <v>2032</v>
      </c>
      <c r="R201" s="18">
        <v>2033</v>
      </c>
      <c r="S201" s="18">
        <v>2034</v>
      </c>
      <c r="T201" s="18">
        <v>2035</v>
      </c>
      <c r="U201" s="18">
        <v>2036</v>
      </c>
      <c r="V201" s="18">
        <v>2037</v>
      </c>
      <c r="W201" s="18">
        <v>2038</v>
      </c>
      <c r="X201" s="18">
        <v>2039</v>
      </c>
      <c r="Y201" s="18">
        <v>2040</v>
      </c>
      <c r="Z201" s="18">
        <v>2041</v>
      </c>
      <c r="AA201" s="18">
        <v>2042</v>
      </c>
      <c r="AB201" s="18">
        <v>2043</v>
      </c>
      <c r="AC201" s="18">
        <v>2044</v>
      </c>
      <c r="AD201" s="18">
        <v>2045</v>
      </c>
      <c r="AE201" s="18">
        <v>2046</v>
      </c>
      <c r="AF201" s="18">
        <v>2047</v>
      </c>
      <c r="AG201" s="18">
        <v>2048</v>
      </c>
      <c r="AH201" s="18">
        <v>2049</v>
      </c>
      <c r="AI201" s="18">
        <v>2050</v>
      </c>
    </row>
    <row r="202" spans="1:35" x14ac:dyDescent="0.35">
      <c r="A202" s="52" t="str">
        <f t="shared" ref="A202:A211" si="53">A201</f>
        <v>BCEU-commercial-other</v>
      </c>
      <c r="B202" s="63" t="s">
        <v>537</v>
      </c>
      <c r="C202" s="18" t="s">
        <v>2</v>
      </c>
      <c r="D202" s="117">
        <f>SUMIFS('RMI - percents'!K:K,'RMI - percents'!$H:$H,$A202,'RMI - percents'!$J:$J,$C202)*D$5</f>
        <v>166823910301257.78</v>
      </c>
      <c r="E202" s="117">
        <f>SUMIFS('RMI - percents'!L:L,'RMI - percents'!$H:$H,$A202,'RMI - percents'!$J:$J,$C202)*E$5</f>
        <v>152096648005311.66</v>
      </c>
      <c r="F202" s="117">
        <f>SUMIFS('RMI - percents'!M:M,'RMI - percents'!$H:$H,$A202,'RMI - percents'!$J:$J,$C202)*F$5</f>
        <v>148575794549961.91</v>
      </c>
      <c r="G202" s="117">
        <f>SUMIFS('RMI - percents'!N:N,'RMI - percents'!$H:$H,$A202,'RMI - percents'!$J:$J,$C202)*G$5</f>
        <v>155326239349713.03</v>
      </c>
      <c r="H202" s="117">
        <f>SUMIFS('RMI - percents'!O:O,'RMI - percents'!$H:$H,$A202,'RMI - percents'!$J:$J,$C202)*H$5</f>
        <v>160027838412352.78</v>
      </c>
      <c r="I202" s="117">
        <f>SUMIFS('RMI - percents'!P:P,'RMI - percents'!$H:$H,$A202,'RMI - percents'!$J:$J,$C202)*I$5</f>
        <v>164333612249149.06</v>
      </c>
      <c r="J202" s="117">
        <f>SUMIFS('RMI - percents'!Q:Q,'RMI - percents'!$H:$H,$A202,'RMI - percents'!$J:$J,$C202)*J$5</f>
        <v>168760708561264.16</v>
      </c>
      <c r="K202" s="117">
        <f>SUMIFS('RMI - percents'!R:R,'RMI - percents'!$H:$H,$A202,'RMI - percents'!$J:$J,$C202)*K$5</f>
        <v>173961420186422.94</v>
      </c>
      <c r="L202" s="117">
        <f>SUMIFS('RMI - percents'!S:S,'RMI - percents'!$H:$H,$A202,'RMI - percents'!$J:$J,$C202)*L$5</f>
        <v>179437003077106.47</v>
      </c>
      <c r="M202" s="117">
        <f>SUMIFS('RMI - percents'!T:T,'RMI - percents'!$H:$H,$A202,'RMI - percents'!$J:$J,$C202)*M$5</f>
        <v>184623267797295.72</v>
      </c>
      <c r="N202" s="117">
        <f>SUMIFS('RMI - percents'!U:U,'RMI - percents'!$H:$H,$A202,'RMI - percents'!$J:$J,$C202)*N$5</f>
        <v>190004302159389.56</v>
      </c>
      <c r="O202" s="117">
        <f>SUMIFS('RMI - percents'!V:V,'RMI - percents'!$H:$H,$A202,'RMI - percents'!$J:$J,$C202)*O$5</f>
        <v>195368394471748.56</v>
      </c>
      <c r="P202" s="117">
        <f>SUMIFS('RMI - percents'!W:W,'RMI - percents'!$H:$H,$A202,'RMI - percents'!$J:$J,$C202)*P$5</f>
        <v>200635954342704.66</v>
      </c>
      <c r="Q202" s="117">
        <f>SUMIFS('RMI - percents'!X:X,'RMI - percents'!$H:$H,$A202,'RMI - percents'!$J:$J,$C202)*Q$5</f>
        <v>205722382404191.28</v>
      </c>
      <c r="R202" s="117">
        <f>SUMIFS('RMI - percents'!Y:Y,'RMI - percents'!$H:$H,$A202,'RMI - percents'!$J:$J,$C202)*R$5</f>
        <v>210650670993744.38</v>
      </c>
      <c r="S202" s="117">
        <f>SUMIFS('RMI - percents'!Z:Z,'RMI - percents'!$H:$H,$A202,'RMI - percents'!$J:$J,$C202)*S$5</f>
        <v>215147931585987.75</v>
      </c>
      <c r="T202" s="117">
        <f>SUMIFS('RMI - percents'!AA:AA,'RMI - percents'!$H:$H,$A202,'RMI - percents'!$J:$J,$C202)*T$5</f>
        <v>218870998796590.75</v>
      </c>
      <c r="U202" s="117">
        <f>SUMIFS('RMI - percents'!AB:AB,'RMI - percents'!$H:$H,$A202,'RMI - percents'!$J:$J,$C202)*U$5</f>
        <v>224454196613390.25</v>
      </c>
      <c r="V202" s="117">
        <f>SUMIFS('RMI - percents'!AC:AC,'RMI - percents'!$H:$H,$A202,'RMI - percents'!$J:$J,$C202)*V$5</f>
        <v>229146387323819.59</v>
      </c>
      <c r="W202" s="117">
        <f>SUMIFS('RMI - percents'!AD:AD,'RMI - percents'!$H:$H,$A202,'RMI - percents'!$J:$J,$C202)*W$5</f>
        <v>233723842410446.09</v>
      </c>
      <c r="X202" s="117">
        <f>SUMIFS('RMI - percents'!AE:AE,'RMI - percents'!$H:$H,$A202,'RMI - percents'!$J:$J,$C202)*X$5</f>
        <v>238266887409845.75</v>
      </c>
      <c r="Y202" s="117">
        <f>SUMIFS('RMI - percents'!AF:AF,'RMI - percents'!$H:$H,$A202,'RMI - percents'!$J:$J,$C202)*Y$5</f>
        <v>242783242758344.59</v>
      </c>
      <c r="Z202" s="117">
        <f>SUMIFS('RMI - percents'!AG:AG,'RMI - percents'!$H:$H,$A202,'RMI - percents'!$J:$J,$C202)*Z$5</f>
        <v>247257228120489.25</v>
      </c>
      <c r="AA202" s="117">
        <f>SUMIFS('RMI - percents'!AH:AH,'RMI - percents'!$H:$H,$A202,'RMI - percents'!$J:$J,$C202)*AA$5</f>
        <v>251649025817895</v>
      </c>
      <c r="AB202" s="117">
        <f>SUMIFS('RMI - percents'!AI:AI,'RMI - percents'!$H:$H,$A202,'RMI - percents'!$J:$J,$C202)*AB$5</f>
        <v>255980205713358.66</v>
      </c>
      <c r="AC202" s="117">
        <f>SUMIFS('RMI - percents'!AJ:AJ,'RMI - percents'!$H:$H,$A202,'RMI - percents'!$J:$J,$C202)*AC$5</f>
        <v>260219429902879.53</v>
      </c>
      <c r="AD202" s="117">
        <f>SUMIFS('RMI - percents'!AK:AK,'RMI - percents'!$H:$H,$A202,'RMI - percents'!$J:$J,$C202)*AD$5</f>
        <v>264360111560806.34</v>
      </c>
      <c r="AE202" s="117">
        <f>SUMIFS('RMI - percents'!AL:AL,'RMI - percents'!$H:$H,$A202,'RMI - percents'!$J:$J,$C202)*AE$5</f>
        <v>268463136742365.06</v>
      </c>
      <c r="AF202" s="117">
        <f>SUMIFS('RMI - percents'!AM:AM,'RMI - percents'!$H:$H,$A202,'RMI - percents'!$J:$J,$C202)*AF$5</f>
        <v>272445991366315.25</v>
      </c>
      <c r="AG202" s="117">
        <f>SUMIFS('RMI - percents'!AN:AN,'RMI - percents'!$H:$H,$A202,'RMI - percents'!$J:$J,$C202)*AG$5</f>
        <v>276382493998260.81</v>
      </c>
      <c r="AH202" s="117">
        <f>SUMIFS('RMI - percents'!AO:AO,'RMI - percents'!$H:$H,$A202,'RMI - percents'!$J:$J,$C202)*AH$5</f>
        <v>280279901895039.97</v>
      </c>
      <c r="AI202" s="117">
        <f>SUMIFS('RMI - percents'!AP:AP,'RMI - percents'!$H:$H,$A202,'RMI - percents'!$J:$J,$C202)*AI$5</f>
        <v>284142065802250.81</v>
      </c>
    </row>
    <row r="203" spans="1:35" x14ac:dyDescent="0.35">
      <c r="A203" s="52" t="str">
        <f t="shared" si="53"/>
        <v>BCEU-commercial-other</v>
      </c>
      <c r="B203" s="63" t="s">
        <v>537</v>
      </c>
      <c r="C203" s="18" t="s">
        <v>3</v>
      </c>
      <c r="D203" s="118">
        <f>SUMIFS('RMI - percents'!K:K,'RMI - percents'!$H:$H,$A203,'RMI - percents'!$J:$J,$C203)</f>
        <v>0</v>
      </c>
      <c r="E203" s="118">
        <f>SUMIFS('RMI - percents'!L:L,'RMI - percents'!$H:$H,$A203,'RMI - percents'!$J:$J,$C203)</f>
        <v>0</v>
      </c>
      <c r="F203" s="118">
        <f>SUMIFS('RMI - percents'!M:M,'RMI - percents'!$H:$H,$A203,'RMI - percents'!$J:$J,$C203)</f>
        <v>0</v>
      </c>
      <c r="G203" s="118">
        <f>SUMIFS('RMI - percents'!N:N,'RMI - percents'!$H:$H,$A203,'RMI - percents'!$J:$J,$C203)</f>
        <v>0</v>
      </c>
      <c r="H203" s="118">
        <f>SUMIFS('RMI - percents'!O:O,'RMI - percents'!$H:$H,$A203,'RMI - percents'!$J:$J,$C203)</f>
        <v>0</v>
      </c>
      <c r="I203" s="118">
        <f>SUMIFS('RMI - percents'!P:P,'RMI - percents'!$H:$H,$A203,'RMI - percents'!$J:$J,$C203)</f>
        <v>0</v>
      </c>
      <c r="J203" s="118">
        <f>SUMIFS('RMI - percents'!Q:Q,'RMI - percents'!$H:$H,$A203,'RMI - percents'!$J:$J,$C203)</f>
        <v>0</v>
      </c>
      <c r="K203" s="118">
        <f>SUMIFS('RMI - percents'!R:R,'RMI - percents'!$H:$H,$A203,'RMI - percents'!$J:$J,$C203)</f>
        <v>0</v>
      </c>
      <c r="L203" s="118">
        <f>SUMIFS('RMI - percents'!S:S,'RMI - percents'!$H:$H,$A203,'RMI - percents'!$J:$J,$C203)</f>
        <v>0</v>
      </c>
      <c r="M203" s="118">
        <f>SUMIFS('RMI - percents'!T:T,'RMI - percents'!$H:$H,$A203,'RMI - percents'!$J:$J,$C203)</f>
        <v>0</v>
      </c>
      <c r="N203" s="118">
        <f>SUMIFS('RMI - percents'!U:U,'RMI - percents'!$H:$H,$A203,'RMI - percents'!$J:$J,$C203)</f>
        <v>0</v>
      </c>
      <c r="O203" s="118">
        <f>SUMIFS('RMI - percents'!V:V,'RMI - percents'!$H:$H,$A203,'RMI - percents'!$J:$J,$C203)</f>
        <v>0</v>
      </c>
      <c r="P203" s="118">
        <f>SUMIFS('RMI - percents'!W:W,'RMI - percents'!$H:$H,$A203,'RMI - percents'!$J:$J,$C203)</f>
        <v>0</v>
      </c>
      <c r="Q203" s="118">
        <f>SUMIFS('RMI - percents'!X:X,'RMI - percents'!$H:$H,$A203,'RMI - percents'!$J:$J,$C203)</f>
        <v>0</v>
      </c>
      <c r="R203" s="118">
        <f>SUMIFS('RMI - percents'!Y:Y,'RMI - percents'!$H:$H,$A203,'RMI - percents'!$J:$J,$C203)</f>
        <v>0</v>
      </c>
      <c r="S203" s="118">
        <f>SUMIFS('RMI - percents'!Z:Z,'RMI - percents'!$H:$H,$A203,'RMI - percents'!$J:$J,$C203)</f>
        <v>0</v>
      </c>
      <c r="T203" s="118">
        <f>SUMIFS('RMI - percents'!AA:AA,'RMI - percents'!$H:$H,$A203,'RMI - percents'!$J:$J,$C203)</f>
        <v>0</v>
      </c>
      <c r="U203" s="118">
        <f>SUMIFS('RMI - percents'!AB:AB,'RMI - percents'!$H:$H,$A203,'RMI - percents'!$J:$J,$C203)</f>
        <v>0</v>
      </c>
      <c r="V203" s="118">
        <f>SUMIFS('RMI - percents'!AC:AC,'RMI - percents'!$H:$H,$A203,'RMI - percents'!$J:$J,$C203)</f>
        <v>0</v>
      </c>
      <c r="W203" s="118">
        <f>SUMIFS('RMI - percents'!AD:AD,'RMI - percents'!$H:$H,$A203,'RMI - percents'!$J:$J,$C203)</f>
        <v>0</v>
      </c>
      <c r="X203" s="118">
        <f>SUMIFS('RMI - percents'!AE:AE,'RMI - percents'!$H:$H,$A203,'RMI - percents'!$J:$J,$C203)</f>
        <v>0</v>
      </c>
      <c r="Y203" s="118">
        <f>SUMIFS('RMI - percents'!AF:AF,'RMI - percents'!$H:$H,$A203,'RMI - percents'!$J:$J,$C203)</f>
        <v>0</v>
      </c>
      <c r="Z203" s="118">
        <f>SUMIFS('RMI - percents'!AG:AG,'RMI - percents'!$H:$H,$A203,'RMI - percents'!$J:$J,$C203)</f>
        <v>0</v>
      </c>
      <c r="AA203" s="118">
        <f>SUMIFS('RMI - percents'!AH:AH,'RMI - percents'!$H:$H,$A203,'RMI - percents'!$J:$J,$C203)</f>
        <v>0</v>
      </c>
      <c r="AB203" s="118">
        <f>SUMIFS('RMI - percents'!AI:AI,'RMI - percents'!$H:$H,$A203,'RMI - percents'!$J:$J,$C203)</f>
        <v>0</v>
      </c>
      <c r="AC203" s="118">
        <f>SUMIFS('RMI - percents'!AJ:AJ,'RMI - percents'!$H:$H,$A203,'RMI - percents'!$J:$J,$C203)</f>
        <v>0</v>
      </c>
      <c r="AD203" s="118">
        <f>SUMIFS('RMI - percents'!AK:AK,'RMI - percents'!$H:$H,$A203,'RMI - percents'!$J:$J,$C203)</f>
        <v>0</v>
      </c>
      <c r="AE203" s="118">
        <f>SUMIFS('RMI - percents'!AL:AL,'RMI - percents'!$H:$H,$A203,'RMI - percents'!$J:$J,$C203)</f>
        <v>0</v>
      </c>
      <c r="AF203" s="118">
        <f>SUMIFS('RMI - percents'!AM:AM,'RMI - percents'!$H:$H,$A203,'RMI - percents'!$J:$J,$C203)</f>
        <v>0</v>
      </c>
      <c r="AG203" s="118">
        <f>SUMIFS('RMI - percents'!AN:AN,'RMI - percents'!$H:$H,$A203,'RMI - percents'!$J:$J,$C203)</f>
        <v>0</v>
      </c>
      <c r="AH203" s="118">
        <f>SUMIFS('RMI - percents'!AO:AO,'RMI - percents'!$H:$H,$A203,'RMI - percents'!$J:$J,$C203)</f>
        <v>0</v>
      </c>
      <c r="AI203" s="118">
        <f>SUMIFS('RMI - percents'!AP:AP,'RMI - percents'!$H:$H,$A203,'RMI - percents'!$J:$J,$C203)</f>
        <v>0</v>
      </c>
    </row>
    <row r="204" spans="1:35" x14ac:dyDescent="0.35">
      <c r="A204" s="52" t="str">
        <f t="shared" si="53"/>
        <v>BCEU-commercial-other</v>
      </c>
      <c r="B204" s="63" t="s">
        <v>537</v>
      </c>
      <c r="C204" s="18" t="s">
        <v>4</v>
      </c>
      <c r="D204" s="117">
        <f>SUMIFS('RMI - percents'!K:K,'RMI - percents'!$H:$H,$A204,'RMI - percents'!$J:$J,$C204)*D$7</f>
        <v>64569334362085.438</v>
      </c>
      <c r="E204" s="117">
        <f>SUMIFS('RMI - percents'!L:L,'RMI - percents'!$H:$H,$A204,'RMI - percents'!$J:$J,$C204)*E$7</f>
        <v>53212228941101.656</v>
      </c>
      <c r="F204" s="117">
        <f>SUMIFS('RMI - percents'!M:M,'RMI - percents'!$H:$H,$A204,'RMI - percents'!$J:$J,$C204)*F$7</f>
        <v>52514523646403.672</v>
      </c>
      <c r="G204" s="117">
        <f>SUMIFS('RMI - percents'!N:N,'RMI - percents'!$H:$H,$A204,'RMI - percents'!$J:$J,$C204)*G$7</f>
        <v>54155699476323.922</v>
      </c>
      <c r="H204" s="117">
        <f>SUMIFS('RMI - percents'!O:O,'RMI - percents'!$H:$H,$A204,'RMI - percents'!$J:$J,$C204)*H$7</f>
        <v>55054589376702.656</v>
      </c>
      <c r="I204" s="117">
        <f>SUMIFS('RMI - percents'!P:P,'RMI - percents'!$H:$H,$A204,'RMI - percents'!$J:$J,$C204)*I$7</f>
        <v>55476585342320.086</v>
      </c>
      <c r="J204" s="117">
        <f>SUMIFS('RMI - percents'!Q:Q,'RMI - percents'!$H:$H,$A204,'RMI - percents'!$J:$J,$C204)*J$7</f>
        <v>55590552468100.297</v>
      </c>
      <c r="K204" s="117">
        <f>SUMIFS('RMI - percents'!R:R,'RMI - percents'!$H:$H,$A204,'RMI - percents'!$J:$J,$C204)*K$7</f>
        <v>55534355839709.914</v>
      </c>
      <c r="L204" s="117">
        <f>SUMIFS('RMI - percents'!S:S,'RMI - percents'!$H:$H,$A204,'RMI - percents'!$J:$J,$C204)*L$7</f>
        <v>55208969084916.32</v>
      </c>
      <c r="M204" s="117">
        <f>SUMIFS('RMI - percents'!T:T,'RMI - percents'!$H:$H,$A204,'RMI - percents'!$J:$J,$C204)*M$7</f>
        <v>54873512684834.32</v>
      </c>
      <c r="N204" s="117">
        <f>SUMIFS('RMI - percents'!U:U,'RMI - percents'!$H:$H,$A204,'RMI - percents'!$J:$J,$C204)*N$7</f>
        <v>54763132783315.922</v>
      </c>
      <c r="O204" s="117">
        <f>SUMIFS('RMI - percents'!V:V,'RMI - percents'!$H:$H,$A204,'RMI - percents'!$J:$J,$C204)*O$7</f>
        <v>54633588993319.336</v>
      </c>
      <c r="P204" s="117">
        <f>SUMIFS('RMI - percents'!W:W,'RMI - percents'!$H:$H,$A204,'RMI - percents'!$J:$J,$C204)*P$7</f>
        <v>54576386551199.07</v>
      </c>
      <c r="Q204" s="117">
        <f>SUMIFS('RMI - percents'!X:X,'RMI - percents'!$H:$H,$A204,'RMI - percents'!$J:$J,$C204)*Q$7</f>
        <v>54449662120560.289</v>
      </c>
      <c r="R204" s="117">
        <f>SUMIFS('RMI - percents'!Y:Y,'RMI - percents'!$H:$H,$A204,'RMI - percents'!$J:$J,$C204)*R$7</f>
        <v>54449635039206.07</v>
      </c>
      <c r="S204" s="117">
        <f>SUMIFS('RMI - percents'!Z:Z,'RMI - percents'!$H:$H,$A204,'RMI - percents'!$J:$J,$C204)*S$7</f>
        <v>54146922677160.203</v>
      </c>
      <c r="T204" s="117">
        <f>SUMIFS('RMI - percents'!AA:AA,'RMI - percents'!$H:$H,$A204,'RMI - percents'!$J:$J,$C204)*T$7</f>
        <v>53779037467035.5</v>
      </c>
      <c r="U204" s="117">
        <f>SUMIFS('RMI - percents'!AB:AB,'RMI - percents'!$H:$H,$A204,'RMI - percents'!$J:$J,$C204)*U$7</f>
        <v>53634813032694.797</v>
      </c>
      <c r="V204" s="117">
        <f>SUMIFS('RMI - percents'!AC:AC,'RMI - percents'!$H:$H,$A204,'RMI - percents'!$J:$J,$C204)*V$7</f>
        <v>53398806745616.609</v>
      </c>
      <c r="W204" s="117">
        <f>SUMIFS('RMI - percents'!AD:AD,'RMI - percents'!$H:$H,$A204,'RMI - percents'!$J:$J,$C204)*W$7</f>
        <v>53212010444859.047</v>
      </c>
      <c r="X204" s="117">
        <f>SUMIFS('RMI - percents'!AE:AE,'RMI - percents'!$H:$H,$A204,'RMI - percents'!$J:$J,$C204)*X$7</f>
        <v>53022502930044.727</v>
      </c>
      <c r="Y204" s="117">
        <f>SUMIFS('RMI - percents'!AF:AF,'RMI - percents'!$H:$H,$A204,'RMI - percents'!$J:$J,$C204)*Y$7</f>
        <v>52894955638560.867</v>
      </c>
      <c r="Z204" s="117">
        <f>SUMIFS('RMI - percents'!AG:AG,'RMI - percents'!$H:$H,$A204,'RMI - percents'!$J:$J,$C204)*Z$7</f>
        <v>52756639592878.266</v>
      </c>
      <c r="AA204" s="117">
        <f>SUMIFS('RMI - percents'!AH:AH,'RMI - percents'!$H:$H,$A204,'RMI - percents'!$J:$J,$C204)*AA$7</f>
        <v>52558202364275.32</v>
      </c>
      <c r="AB204" s="117">
        <f>SUMIFS('RMI - percents'!AI:AI,'RMI - percents'!$H:$H,$A204,'RMI - percents'!$J:$J,$C204)*AB$7</f>
        <v>52288642732020.078</v>
      </c>
      <c r="AC204" s="117">
        <f>SUMIFS('RMI - percents'!AJ:AJ,'RMI - percents'!$H:$H,$A204,'RMI - percents'!$J:$J,$C204)*AC$7</f>
        <v>52001726088517.711</v>
      </c>
      <c r="AD204" s="117">
        <f>SUMIFS('RMI - percents'!AK:AK,'RMI - percents'!$H:$H,$A204,'RMI - percents'!$J:$J,$C204)*AD$7</f>
        <v>51683821572324.984</v>
      </c>
      <c r="AE204" s="117">
        <f>SUMIFS('RMI - percents'!AL:AL,'RMI - percents'!$H:$H,$A204,'RMI - percents'!$J:$J,$C204)*AE$7</f>
        <v>51386879040683.313</v>
      </c>
      <c r="AF204" s="117">
        <f>SUMIFS('RMI - percents'!AM:AM,'RMI - percents'!$H:$H,$A204,'RMI - percents'!$J:$J,$C204)*AF$7</f>
        <v>51098386342290.031</v>
      </c>
      <c r="AG204" s="117">
        <f>SUMIFS('RMI - percents'!AN:AN,'RMI - percents'!$H:$H,$A204,'RMI - percents'!$J:$J,$C204)*AG$7</f>
        <v>50786154689050.531</v>
      </c>
      <c r="AH204" s="117">
        <f>SUMIFS('RMI - percents'!AO:AO,'RMI - percents'!$H:$H,$A204,'RMI - percents'!$J:$J,$C204)*AH$7</f>
        <v>50501086247558.906</v>
      </c>
      <c r="AI204" s="117">
        <f>SUMIFS('RMI - percents'!AP:AP,'RMI - percents'!$H:$H,$A204,'RMI - percents'!$J:$J,$C204)*AI$7</f>
        <v>50204788371429.813</v>
      </c>
    </row>
    <row r="205" spans="1:35" x14ac:dyDescent="0.35">
      <c r="A205" s="52" t="str">
        <f t="shared" si="53"/>
        <v>BCEU-commercial-other</v>
      </c>
      <c r="B205" s="63" t="s">
        <v>537</v>
      </c>
      <c r="C205" s="18" t="s">
        <v>5</v>
      </c>
      <c r="D205" s="117">
        <f>SUMIFS('RMI - percents'!K:K,'RMI - percents'!$H:$H,$A205,'RMI - percents'!$J:$J,$C205)*D$9</f>
        <v>20684582932888.215</v>
      </c>
      <c r="E205" s="117">
        <f>SUMIFS('RMI - percents'!L:L,'RMI - percents'!$H:$H,$A205,'RMI - percents'!$J:$J,$C205)*E$9</f>
        <v>20684769062799.254</v>
      </c>
      <c r="F205" s="117">
        <f>SUMIFS('RMI - percents'!M:M,'RMI - percents'!$H:$H,$A205,'RMI - percents'!$J:$J,$C205)*F$9</f>
        <v>20684976310054.574</v>
      </c>
      <c r="G205" s="117">
        <f>SUMIFS('RMI - percents'!N:N,'RMI - percents'!$H:$H,$A205,'RMI - percents'!$J:$J,$C205)*G$9</f>
        <v>20685182029015.238</v>
      </c>
      <c r="H205" s="117">
        <f>SUMIFS('RMI - percents'!O:O,'RMI - percents'!$H:$H,$A205,'RMI - percents'!$J:$J,$C205)*H$9</f>
        <v>20685370941274.195</v>
      </c>
      <c r="I205" s="117">
        <f>SUMIFS('RMI - percents'!P:P,'RMI - percents'!$H:$H,$A205,'RMI - percents'!$J:$J,$C205)*I$9</f>
        <v>20685544226051.23</v>
      </c>
      <c r="J205" s="117">
        <f>SUMIFS('RMI - percents'!Q:Q,'RMI - percents'!$H:$H,$A205,'RMI - percents'!$J:$J,$C205)*J$9</f>
        <v>20685696488296.133</v>
      </c>
      <c r="K205" s="117">
        <f>SUMIFS('RMI - percents'!R:R,'RMI - percents'!$H:$H,$A205,'RMI - percents'!$J:$J,$C205)*K$9</f>
        <v>20685832169516.648</v>
      </c>
      <c r="L205" s="117">
        <f>SUMIFS('RMI - percents'!S:S,'RMI - percents'!$H:$H,$A205,'RMI - percents'!$J:$J,$C205)*L$9</f>
        <v>20685951516950.711</v>
      </c>
      <c r="M205" s="117">
        <f>SUMIFS('RMI - percents'!T:T,'RMI - percents'!$H:$H,$A205,'RMI - percents'!$J:$J,$C205)*M$9</f>
        <v>20686054303082.133</v>
      </c>
      <c r="N205" s="117">
        <f>SUMIFS('RMI - percents'!U:U,'RMI - percents'!$H:$H,$A205,'RMI - percents'!$J:$J,$C205)*N$9</f>
        <v>20686135653425.129</v>
      </c>
      <c r="O205" s="117">
        <f>SUMIFS('RMI - percents'!V:V,'RMI - percents'!$H:$H,$A205,'RMI - percents'!$J:$J,$C205)*O$9</f>
        <v>20686194518400.863</v>
      </c>
      <c r="P205" s="117">
        <f>SUMIFS('RMI - percents'!W:W,'RMI - percents'!$H:$H,$A205,'RMI - percents'!$J:$J,$C205)*P$9</f>
        <v>20686235810365.77</v>
      </c>
      <c r="Q205" s="117">
        <f>SUMIFS('RMI - percents'!X:X,'RMI - percents'!$H:$H,$A205,'RMI - percents'!$J:$J,$C205)*Q$9</f>
        <v>20686263070985.023</v>
      </c>
      <c r="R205" s="117">
        <f>SUMIFS('RMI - percents'!Y:Y,'RMI - percents'!$H:$H,$A205,'RMI - percents'!$J:$J,$C205)*R$9</f>
        <v>20686284510192.012</v>
      </c>
      <c r="S205" s="117">
        <f>SUMIFS('RMI - percents'!Z:Z,'RMI - percents'!$H:$H,$A205,'RMI - percents'!$J:$J,$C205)*S$9</f>
        <v>20686299274642.371</v>
      </c>
      <c r="T205" s="117">
        <f>SUMIFS('RMI - percents'!AA:AA,'RMI - percents'!$H:$H,$A205,'RMI - percents'!$J:$J,$C205)*T$9</f>
        <v>20686310962233.848</v>
      </c>
      <c r="U205" s="117">
        <f>SUMIFS('RMI - percents'!AB:AB,'RMI - percents'!$H:$H,$A205,'RMI - percents'!$J:$J,$C205)*U$9</f>
        <v>20686318238352.422</v>
      </c>
      <c r="V205" s="117">
        <f>SUMIFS('RMI - percents'!AC:AC,'RMI - percents'!$H:$H,$A205,'RMI - percents'!$J:$J,$C205)*V$9</f>
        <v>20686327080679.555</v>
      </c>
      <c r="W205" s="117">
        <f>SUMIFS('RMI - percents'!AD:AD,'RMI - percents'!$H:$H,$A205,'RMI - percents'!$J:$J,$C205)*W$9</f>
        <v>20686336938215.602</v>
      </c>
      <c r="X205" s="117">
        <f>SUMIFS('RMI - percents'!AE:AE,'RMI - percents'!$H:$H,$A205,'RMI - percents'!$J:$J,$C205)*X$9</f>
        <v>20686346200994.941</v>
      </c>
      <c r="Y205" s="117">
        <f>SUMIFS('RMI - percents'!AF:AF,'RMI - percents'!$H:$H,$A205,'RMI - percents'!$J:$J,$C205)*Y$9</f>
        <v>20686355819437.031</v>
      </c>
      <c r="Z205" s="117">
        <f>SUMIFS('RMI - percents'!AG:AG,'RMI - percents'!$H:$H,$A205,'RMI - percents'!$J:$J,$C205)*Z$9</f>
        <v>20686366740416.828</v>
      </c>
      <c r="AA205" s="117">
        <f>SUMIFS('RMI - percents'!AH:AH,'RMI - percents'!$H:$H,$A205,'RMI - percents'!$J:$J,$C205)*AA$9</f>
        <v>20686379051394.32</v>
      </c>
      <c r="AB205" s="117">
        <f>SUMIFS('RMI - percents'!AI:AI,'RMI - percents'!$H:$H,$A205,'RMI - percents'!$J:$J,$C205)*AB$9</f>
        <v>20686391755529.012</v>
      </c>
      <c r="AC205" s="117">
        <f>SUMIFS('RMI - percents'!AJ:AJ,'RMI - percents'!$H:$H,$A205,'RMI - percents'!$J:$J,$C205)*AC$9</f>
        <v>20686404524173.914</v>
      </c>
      <c r="AD205" s="117">
        <f>SUMIFS('RMI - percents'!AK:AK,'RMI - percents'!$H:$H,$A205,'RMI - percents'!$J:$J,$C205)*AD$9</f>
        <v>20686416652223.406</v>
      </c>
      <c r="AE205" s="117">
        <f>SUMIFS('RMI - percents'!AL:AL,'RMI - percents'!$H:$H,$A205,'RMI - percents'!$J:$J,$C205)*AE$9</f>
        <v>20686428286817.16</v>
      </c>
      <c r="AF205" s="117">
        <f>SUMIFS('RMI - percents'!AM:AM,'RMI - percents'!$H:$H,$A205,'RMI - percents'!$J:$J,$C205)*AF$9</f>
        <v>20686438978863.352</v>
      </c>
      <c r="AG205" s="117">
        <f>SUMIFS('RMI - percents'!AN:AN,'RMI - percents'!$H:$H,$A205,'RMI - percents'!$J:$J,$C205)*AG$9</f>
        <v>20686450450978.664</v>
      </c>
      <c r="AH205" s="117">
        <f>SUMIFS('RMI - percents'!AO:AO,'RMI - percents'!$H:$H,$A205,'RMI - percents'!$J:$J,$C205)*AH$9</f>
        <v>20686462188909.012</v>
      </c>
      <c r="AI205" s="117">
        <f>SUMIFS('RMI - percents'!AP:AP,'RMI - percents'!$H:$H,$A205,'RMI - percents'!$J:$J,$C205)*AI$9</f>
        <v>20686473443227.359</v>
      </c>
    </row>
    <row r="206" spans="1:35" x14ac:dyDescent="0.35">
      <c r="A206" s="52" t="str">
        <f t="shared" si="53"/>
        <v>BCEU-commercial-other</v>
      </c>
      <c r="B206" s="63" t="s">
        <v>537</v>
      </c>
      <c r="C206" s="18" t="s">
        <v>7</v>
      </c>
      <c r="D206" s="118">
        <f>SUMIFS('RMI - percents'!K:K,'RMI - percents'!$H:$H,$A206,'RMI - percents'!$J:$J,$C206)</f>
        <v>0</v>
      </c>
      <c r="E206" s="118">
        <f>SUMIFS('RMI - percents'!L:L,'RMI - percents'!$H:$H,$A206,'RMI - percents'!$J:$J,$C206)</f>
        <v>0</v>
      </c>
      <c r="F206" s="118">
        <f>SUMIFS('RMI - percents'!M:M,'RMI - percents'!$H:$H,$A206,'RMI - percents'!$J:$J,$C206)</f>
        <v>0</v>
      </c>
      <c r="G206" s="118">
        <f>SUMIFS('RMI - percents'!N:N,'RMI - percents'!$H:$H,$A206,'RMI - percents'!$J:$J,$C206)</f>
        <v>0</v>
      </c>
      <c r="H206" s="118">
        <f>SUMIFS('RMI - percents'!O:O,'RMI - percents'!$H:$H,$A206,'RMI - percents'!$J:$J,$C206)</f>
        <v>0</v>
      </c>
      <c r="I206" s="118">
        <f>SUMIFS('RMI - percents'!P:P,'RMI - percents'!$H:$H,$A206,'RMI - percents'!$J:$J,$C206)</f>
        <v>0</v>
      </c>
      <c r="J206" s="118">
        <f>SUMIFS('RMI - percents'!Q:Q,'RMI - percents'!$H:$H,$A206,'RMI - percents'!$J:$J,$C206)</f>
        <v>0</v>
      </c>
      <c r="K206" s="118">
        <f>SUMIFS('RMI - percents'!R:R,'RMI - percents'!$H:$H,$A206,'RMI - percents'!$J:$J,$C206)</f>
        <v>0</v>
      </c>
      <c r="L206" s="118">
        <f>SUMIFS('RMI - percents'!S:S,'RMI - percents'!$H:$H,$A206,'RMI - percents'!$J:$J,$C206)</f>
        <v>0</v>
      </c>
      <c r="M206" s="118">
        <f>SUMIFS('RMI - percents'!T:T,'RMI - percents'!$H:$H,$A206,'RMI - percents'!$J:$J,$C206)</f>
        <v>0</v>
      </c>
      <c r="N206" s="118">
        <f>SUMIFS('RMI - percents'!U:U,'RMI - percents'!$H:$H,$A206,'RMI - percents'!$J:$J,$C206)</f>
        <v>0</v>
      </c>
      <c r="O206" s="118">
        <f>SUMIFS('RMI - percents'!V:V,'RMI - percents'!$H:$H,$A206,'RMI - percents'!$J:$J,$C206)</f>
        <v>0</v>
      </c>
      <c r="P206" s="118">
        <f>SUMIFS('RMI - percents'!W:W,'RMI - percents'!$H:$H,$A206,'RMI - percents'!$J:$J,$C206)</f>
        <v>0</v>
      </c>
      <c r="Q206" s="118">
        <f>SUMIFS('RMI - percents'!X:X,'RMI - percents'!$H:$H,$A206,'RMI - percents'!$J:$J,$C206)</f>
        <v>0</v>
      </c>
      <c r="R206" s="118">
        <f>SUMIFS('RMI - percents'!Y:Y,'RMI - percents'!$H:$H,$A206,'RMI - percents'!$J:$J,$C206)</f>
        <v>0</v>
      </c>
      <c r="S206" s="118">
        <f>SUMIFS('RMI - percents'!Z:Z,'RMI - percents'!$H:$H,$A206,'RMI - percents'!$J:$J,$C206)</f>
        <v>0</v>
      </c>
      <c r="T206" s="118">
        <f>SUMIFS('RMI - percents'!AA:AA,'RMI - percents'!$H:$H,$A206,'RMI - percents'!$J:$J,$C206)</f>
        <v>0</v>
      </c>
      <c r="U206" s="118">
        <f>SUMIFS('RMI - percents'!AB:AB,'RMI - percents'!$H:$H,$A206,'RMI - percents'!$J:$J,$C206)</f>
        <v>0</v>
      </c>
      <c r="V206" s="118">
        <f>SUMIFS('RMI - percents'!AC:AC,'RMI - percents'!$H:$H,$A206,'RMI - percents'!$J:$J,$C206)</f>
        <v>0</v>
      </c>
      <c r="W206" s="118">
        <f>SUMIFS('RMI - percents'!AD:AD,'RMI - percents'!$H:$H,$A206,'RMI - percents'!$J:$J,$C206)</f>
        <v>0</v>
      </c>
      <c r="X206" s="118">
        <f>SUMIFS('RMI - percents'!AE:AE,'RMI - percents'!$H:$H,$A206,'RMI - percents'!$J:$J,$C206)</f>
        <v>0</v>
      </c>
      <c r="Y206" s="118">
        <f>SUMIFS('RMI - percents'!AF:AF,'RMI - percents'!$H:$H,$A206,'RMI - percents'!$J:$J,$C206)</f>
        <v>0</v>
      </c>
      <c r="Z206" s="118">
        <f>SUMIFS('RMI - percents'!AG:AG,'RMI - percents'!$H:$H,$A206,'RMI - percents'!$J:$J,$C206)</f>
        <v>0</v>
      </c>
      <c r="AA206" s="118">
        <f>SUMIFS('RMI - percents'!AH:AH,'RMI - percents'!$H:$H,$A206,'RMI - percents'!$J:$J,$C206)</f>
        <v>0</v>
      </c>
      <c r="AB206" s="118">
        <f>SUMIFS('RMI - percents'!AI:AI,'RMI - percents'!$H:$H,$A206,'RMI - percents'!$J:$J,$C206)</f>
        <v>0</v>
      </c>
      <c r="AC206" s="118">
        <f>SUMIFS('RMI - percents'!AJ:AJ,'RMI - percents'!$H:$H,$A206,'RMI - percents'!$J:$J,$C206)</f>
        <v>0</v>
      </c>
      <c r="AD206" s="118">
        <f>SUMIFS('RMI - percents'!AK:AK,'RMI - percents'!$H:$H,$A206,'RMI - percents'!$J:$J,$C206)</f>
        <v>0</v>
      </c>
      <c r="AE206" s="118">
        <f>SUMIFS('RMI - percents'!AL:AL,'RMI - percents'!$H:$H,$A206,'RMI - percents'!$J:$J,$C206)</f>
        <v>0</v>
      </c>
      <c r="AF206" s="118">
        <f>SUMIFS('RMI - percents'!AM:AM,'RMI - percents'!$H:$H,$A206,'RMI - percents'!$J:$J,$C206)</f>
        <v>0</v>
      </c>
      <c r="AG206" s="118">
        <f>SUMIFS('RMI - percents'!AN:AN,'RMI - percents'!$H:$H,$A206,'RMI - percents'!$J:$J,$C206)</f>
        <v>0</v>
      </c>
      <c r="AH206" s="118">
        <f>SUMIFS('RMI - percents'!AO:AO,'RMI - percents'!$H:$H,$A206,'RMI - percents'!$J:$J,$C206)</f>
        <v>0</v>
      </c>
      <c r="AI206" s="118">
        <f>SUMIFS('RMI - percents'!AP:AP,'RMI - percents'!$H:$H,$A206,'RMI - percents'!$J:$J,$C206)</f>
        <v>0</v>
      </c>
    </row>
    <row r="207" spans="1:35" x14ac:dyDescent="0.35">
      <c r="A207" s="52" t="str">
        <f t="shared" si="53"/>
        <v>BCEU-commercial-other</v>
      </c>
      <c r="B207" s="63" t="s">
        <v>537</v>
      </c>
      <c r="C207" s="18" t="s">
        <v>8</v>
      </c>
      <c r="D207" s="117">
        <f>SUMIFS('RMI - percents'!K:K,'RMI - percents'!$H:$H,$A207,'RMI - percents'!$J:$J,$C207)*D$11</f>
        <v>0</v>
      </c>
      <c r="E207" s="117">
        <f>SUMIFS('RMI - percents'!L:L,'RMI - percents'!$H:$H,$A207,'RMI - percents'!$J:$J,$C207)*E$11</f>
        <v>0</v>
      </c>
      <c r="F207" s="117">
        <f>SUMIFS('RMI - percents'!M:M,'RMI - percents'!$H:$H,$A207,'RMI - percents'!$J:$J,$C207)*F$11</f>
        <v>0</v>
      </c>
      <c r="G207" s="117">
        <f>SUMIFS('RMI - percents'!N:N,'RMI - percents'!$H:$H,$A207,'RMI - percents'!$J:$J,$C207)*G$11</f>
        <v>0</v>
      </c>
      <c r="H207" s="117">
        <f>SUMIFS('RMI - percents'!O:O,'RMI - percents'!$H:$H,$A207,'RMI - percents'!$J:$J,$C207)*H$11</f>
        <v>0</v>
      </c>
      <c r="I207" s="117">
        <f>SUMIFS('RMI - percents'!P:P,'RMI - percents'!$H:$H,$A207,'RMI - percents'!$J:$J,$C207)*I$11</f>
        <v>0</v>
      </c>
      <c r="J207" s="117">
        <f>SUMIFS('RMI - percents'!Q:Q,'RMI - percents'!$H:$H,$A207,'RMI - percents'!$J:$J,$C207)*J$11</f>
        <v>0</v>
      </c>
      <c r="K207" s="117">
        <f>SUMIFS('RMI - percents'!R:R,'RMI - percents'!$H:$H,$A207,'RMI - percents'!$J:$J,$C207)*K$11</f>
        <v>0</v>
      </c>
      <c r="L207" s="117">
        <f>SUMIFS('RMI - percents'!S:S,'RMI - percents'!$H:$H,$A207,'RMI - percents'!$J:$J,$C207)*L$11</f>
        <v>0</v>
      </c>
      <c r="M207" s="117">
        <f>SUMIFS('RMI - percents'!T:T,'RMI - percents'!$H:$H,$A207,'RMI - percents'!$J:$J,$C207)*M$11</f>
        <v>0</v>
      </c>
      <c r="N207" s="117">
        <f>SUMIFS('RMI - percents'!U:U,'RMI - percents'!$H:$H,$A207,'RMI - percents'!$J:$J,$C207)*N$11</f>
        <v>0</v>
      </c>
      <c r="O207" s="117">
        <f>SUMIFS('RMI - percents'!V:V,'RMI - percents'!$H:$H,$A207,'RMI - percents'!$J:$J,$C207)*O$11</f>
        <v>0</v>
      </c>
      <c r="P207" s="117">
        <f>SUMIFS('RMI - percents'!W:W,'RMI - percents'!$H:$H,$A207,'RMI - percents'!$J:$J,$C207)*P$11</f>
        <v>0</v>
      </c>
      <c r="Q207" s="117">
        <f>SUMIFS('RMI - percents'!X:X,'RMI - percents'!$H:$H,$A207,'RMI - percents'!$J:$J,$C207)*Q$11</f>
        <v>0</v>
      </c>
      <c r="R207" s="117">
        <f>SUMIFS('RMI - percents'!Y:Y,'RMI - percents'!$H:$H,$A207,'RMI - percents'!$J:$J,$C207)*R$11</f>
        <v>0</v>
      </c>
      <c r="S207" s="117">
        <f>SUMIFS('RMI - percents'!Z:Z,'RMI - percents'!$H:$H,$A207,'RMI - percents'!$J:$J,$C207)*S$11</f>
        <v>0</v>
      </c>
      <c r="T207" s="117">
        <f>SUMIFS('RMI - percents'!AA:AA,'RMI - percents'!$H:$H,$A207,'RMI - percents'!$J:$J,$C207)*T$11</f>
        <v>0</v>
      </c>
      <c r="U207" s="117">
        <f>SUMIFS('RMI - percents'!AB:AB,'RMI - percents'!$H:$H,$A207,'RMI - percents'!$J:$J,$C207)*U$11</f>
        <v>0</v>
      </c>
      <c r="V207" s="117">
        <f>SUMIFS('RMI - percents'!AC:AC,'RMI - percents'!$H:$H,$A207,'RMI - percents'!$J:$J,$C207)*V$11</f>
        <v>0</v>
      </c>
      <c r="W207" s="117">
        <f>SUMIFS('RMI - percents'!AD:AD,'RMI - percents'!$H:$H,$A207,'RMI - percents'!$J:$J,$C207)*W$11</f>
        <v>0</v>
      </c>
      <c r="X207" s="117">
        <f>SUMIFS('RMI - percents'!AE:AE,'RMI - percents'!$H:$H,$A207,'RMI - percents'!$J:$J,$C207)*X$11</f>
        <v>0</v>
      </c>
      <c r="Y207" s="117">
        <f>SUMIFS('RMI - percents'!AF:AF,'RMI - percents'!$H:$H,$A207,'RMI - percents'!$J:$J,$C207)*Y$11</f>
        <v>0</v>
      </c>
      <c r="Z207" s="117">
        <f>SUMIFS('RMI - percents'!AG:AG,'RMI - percents'!$H:$H,$A207,'RMI - percents'!$J:$J,$C207)*Z$11</f>
        <v>0</v>
      </c>
      <c r="AA207" s="117">
        <f>SUMIFS('RMI - percents'!AH:AH,'RMI - percents'!$H:$H,$A207,'RMI - percents'!$J:$J,$C207)*AA$11</f>
        <v>0</v>
      </c>
      <c r="AB207" s="117">
        <f>SUMIFS('RMI - percents'!AI:AI,'RMI - percents'!$H:$H,$A207,'RMI - percents'!$J:$J,$C207)*AB$11</f>
        <v>0</v>
      </c>
      <c r="AC207" s="117">
        <f>SUMIFS('RMI - percents'!AJ:AJ,'RMI - percents'!$H:$H,$A207,'RMI - percents'!$J:$J,$C207)*AC$11</f>
        <v>0</v>
      </c>
      <c r="AD207" s="117">
        <f>SUMIFS('RMI - percents'!AK:AK,'RMI - percents'!$H:$H,$A207,'RMI - percents'!$J:$J,$C207)*AD$11</f>
        <v>0</v>
      </c>
      <c r="AE207" s="117">
        <f>SUMIFS('RMI - percents'!AL:AL,'RMI - percents'!$H:$H,$A207,'RMI - percents'!$J:$J,$C207)*AE$11</f>
        <v>0</v>
      </c>
      <c r="AF207" s="117">
        <f>SUMIFS('RMI - percents'!AM:AM,'RMI - percents'!$H:$H,$A207,'RMI - percents'!$J:$J,$C207)*AF$11</f>
        <v>0</v>
      </c>
      <c r="AG207" s="117">
        <f>SUMIFS('RMI - percents'!AN:AN,'RMI - percents'!$H:$H,$A207,'RMI - percents'!$J:$J,$C207)*AG$11</f>
        <v>0</v>
      </c>
      <c r="AH207" s="117">
        <f>SUMIFS('RMI - percents'!AO:AO,'RMI - percents'!$H:$H,$A207,'RMI - percents'!$J:$J,$C207)*AH$11</f>
        <v>0</v>
      </c>
      <c r="AI207" s="117">
        <f>SUMIFS('RMI - percents'!AP:AP,'RMI - percents'!$H:$H,$A207,'RMI - percents'!$J:$J,$C207)*AI$11</f>
        <v>0</v>
      </c>
    </row>
    <row r="208" spans="1:35" x14ac:dyDescent="0.35">
      <c r="A208" s="52" t="str">
        <f t="shared" si="53"/>
        <v>BCEU-commercial-other</v>
      </c>
      <c r="B208" s="63" t="s">
        <v>537</v>
      </c>
      <c r="C208" s="18" t="s">
        <v>93</v>
      </c>
      <c r="D208" s="118">
        <f>SUMIFS('RMI - percents'!K:K,'RMI - percents'!$H:$H,$A208,'RMI - percents'!$J:$J,$C208)</f>
        <v>0</v>
      </c>
      <c r="E208" s="118">
        <f>SUMIFS('RMI - percents'!L:L,'RMI - percents'!$H:$H,$A208,'RMI - percents'!$J:$J,$C208)</f>
        <v>0</v>
      </c>
      <c r="F208" s="118">
        <f>SUMIFS('RMI - percents'!M:M,'RMI - percents'!$H:$H,$A208,'RMI - percents'!$J:$J,$C208)</f>
        <v>0</v>
      </c>
      <c r="G208" s="118">
        <f>SUMIFS('RMI - percents'!N:N,'RMI - percents'!$H:$H,$A208,'RMI - percents'!$J:$J,$C208)</f>
        <v>0</v>
      </c>
      <c r="H208" s="118">
        <f>SUMIFS('RMI - percents'!O:O,'RMI - percents'!$H:$H,$A208,'RMI - percents'!$J:$J,$C208)</f>
        <v>0</v>
      </c>
      <c r="I208" s="118">
        <f>SUMIFS('RMI - percents'!P:P,'RMI - percents'!$H:$H,$A208,'RMI - percents'!$J:$J,$C208)</f>
        <v>0</v>
      </c>
      <c r="J208" s="118">
        <f>SUMIFS('RMI - percents'!Q:Q,'RMI - percents'!$H:$H,$A208,'RMI - percents'!$J:$J,$C208)</f>
        <v>0</v>
      </c>
      <c r="K208" s="118">
        <f>SUMIFS('RMI - percents'!R:R,'RMI - percents'!$H:$H,$A208,'RMI - percents'!$J:$J,$C208)</f>
        <v>0</v>
      </c>
      <c r="L208" s="118">
        <f>SUMIFS('RMI - percents'!S:S,'RMI - percents'!$H:$H,$A208,'RMI - percents'!$J:$J,$C208)</f>
        <v>0</v>
      </c>
      <c r="M208" s="118">
        <f>SUMIFS('RMI - percents'!T:T,'RMI - percents'!$H:$H,$A208,'RMI - percents'!$J:$J,$C208)</f>
        <v>0</v>
      </c>
      <c r="N208" s="118">
        <f>SUMIFS('RMI - percents'!U:U,'RMI - percents'!$H:$H,$A208,'RMI - percents'!$J:$J,$C208)</f>
        <v>0</v>
      </c>
      <c r="O208" s="118">
        <f>SUMIFS('RMI - percents'!V:V,'RMI - percents'!$H:$H,$A208,'RMI - percents'!$J:$J,$C208)</f>
        <v>0</v>
      </c>
      <c r="P208" s="118">
        <f>SUMIFS('RMI - percents'!W:W,'RMI - percents'!$H:$H,$A208,'RMI - percents'!$J:$J,$C208)</f>
        <v>0</v>
      </c>
      <c r="Q208" s="118">
        <f>SUMIFS('RMI - percents'!X:X,'RMI - percents'!$H:$H,$A208,'RMI - percents'!$J:$J,$C208)</f>
        <v>0</v>
      </c>
      <c r="R208" s="118">
        <f>SUMIFS('RMI - percents'!Y:Y,'RMI - percents'!$H:$H,$A208,'RMI - percents'!$J:$J,$C208)</f>
        <v>0</v>
      </c>
      <c r="S208" s="118">
        <f>SUMIFS('RMI - percents'!Z:Z,'RMI - percents'!$H:$H,$A208,'RMI - percents'!$J:$J,$C208)</f>
        <v>0</v>
      </c>
      <c r="T208" s="118">
        <f>SUMIFS('RMI - percents'!AA:AA,'RMI - percents'!$H:$H,$A208,'RMI - percents'!$J:$J,$C208)</f>
        <v>0</v>
      </c>
      <c r="U208" s="118">
        <f>SUMIFS('RMI - percents'!AB:AB,'RMI - percents'!$H:$H,$A208,'RMI - percents'!$J:$J,$C208)</f>
        <v>0</v>
      </c>
      <c r="V208" s="118">
        <f>SUMIFS('RMI - percents'!AC:AC,'RMI - percents'!$H:$H,$A208,'RMI - percents'!$J:$J,$C208)</f>
        <v>0</v>
      </c>
      <c r="W208" s="118">
        <f>SUMIFS('RMI - percents'!AD:AD,'RMI - percents'!$H:$H,$A208,'RMI - percents'!$J:$J,$C208)</f>
        <v>0</v>
      </c>
      <c r="X208" s="118">
        <f>SUMIFS('RMI - percents'!AE:AE,'RMI - percents'!$H:$H,$A208,'RMI - percents'!$J:$J,$C208)</f>
        <v>0</v>
      </c>
      <c r="Y208" s="118">
        <f>SUMIFS('RMI - percents'!AF:AF,'RMI - percents'!$H:$H,$A208,'RMI - percents'!$J:$J,$C208)</f>
        <v>0</v>
      </c>
      <c r="Z208" s="118">
        <f>SUMIFS('RMI - percents'!AG:AG,'RMI - percents'!$H:$H,$A208,'RMI - percents'!$J:$J,$C208)</f>
        <v>0</v>
      </c>
      <c r="AA208" s="118">
        <f>SUMIFS('RMI - percents'!AH:AH,'RMI - percents'!$H:$H,$A208,'RMI - percents'!$J:$J,$C208)</f>
        <v>0</v>
      </c>
      <c r="AB208" s="118">
        <f>SUMIFS('RMI - percents'!AI:AI,'RMI - percents'!$H:$H,$A208,'RMI - percents'!$J:$J,$C208)</f>
        <v>0</v>
      </c>
      <c r="AC208" s="118">
        <f>SUMIFS('RMI - percents'!AJ:AJ,'RMI - percents'!$H:$H,$A208,'RMI - percents'!$J:$J,$C208)</f>
        <v>0</v>
      </c>
      <c r="AD208" s="118">
        <f>SUMIFS('RMI - percents'!AK:AK,'RMI - percents'!$H:$H,$A208,'RMI - percents'!$J:$J,$C208)</f>
        <v>0</v>
      </c>
      <c r="AE208" s="118">
        <f>SUMIFS('RMI - percents'!AL:AL,'RMI - percents'!$H:$H,$A208,'RMI - percents'!$J:$J,$C208)</f>
        <v>0</v>
      </c>
      <c r="AF208" s="118">
        <f>SUMIFS('RMI - percents'!AM:AM,'RMI - percents'!$H:$H,$A208,'RMI - percents'!$J:$J,$C208)</f>
        <v>0</v>
      </c>
      <c r="AG208" s="118">
        <f>SUMIFS('RMI - percents'!AN:AN,'RMI - percents'!$H:$H,$A208,'RMI - percents'!$J:$J,$C208)</f>
        <v>0</v>
      </c>
      <c r="AH208" s="118">
        <f>SUMIFS('RMI - percents'!AO:AO,'RMI - percents'!$H:$H,$A208,'RMI - percents'!$J:$J,$C208)</f>
        <v>0</v>
      </c>
      <c r="AI208" s="118">
        <f>SUMIFS('RMI - percents'!AP:AP,'RMI - percents'!$H:$H,$A208,'RMI - percents'!$J:$J,$C208)</f>
        <v>0</v>
      </c>
    </row>
    <row r="209" spans="1:35" x14ac:dyDescent="0.35">
      <c r="A209" s="52" t="str">
        <f t="shared" si="53"/>
        <v>BCEU-commercial-other</v>
      </c>
      <c r="B209" s="63" t="s">
        <v>537</v>
      </c>
      <c r="C209" s="18" t="s">
        <v>94</v>
      </c>
      <c r="D209" s="118">
        <f>SUMIFS('RMI - percents'!K:K,'RMI - percents'!$H:$H,$A209,'RMI - percents'!$J:$J,$C209)</f>
        <v>0</v>
      </c>
      <c r="E209" s="118">
        <f>SUMIFS('RMI - percents'!L:L,'RMI - percents'!$H:$H,$A209,'RMI - percents'!$J:$J,$C209)</f>
        <v>0</v>
      </c>
      <c r="F209" s="118">
        <f>SUMIFS('RMI - percents'!M:M,'RMI - percents'!$H:$H,$A209,'RMI - percents'!$J:$J,$C209)</f>
        <v>0</v>
      </c>
      <c r="G209" s="118">
        <f>SUMIFS('RMI - percents'!N:N,'RMI - percents'!$H:$H,$A209,'RMI - percents'!$J:$J,$C209)</f>
        <v>0</v>
      </c>
      <c r="H209" s="118">
        <f>SUMIFS('RMI - percents'!O:O,'RMI - percents'!$H:$H,$A209,'RMI - percents'!$J:$J,$C209)</f>
        <v>0</v>
      </c>
      <c r="I209" s="118">
        <f>SUMIFS('RMI - percents'!P:P,'RMI - percents'!$H:$H,$A209,'RMI - percents'!$J:$J,$C209)</f>
        <v>0</v>
      </c>
      <c r="J209" s="118">
        <f>SUMIFS('RMI - percents'!Q:Q,'RMI - percents'!$H:$H,$A209,'RMI - percents'!$J:$J,$C209)</f>
        <v>0</v>
      </c>
      <c r="K209" s="118">
        <f>SUMIFS('RMI - percents'!R:R,'RMI - percents'!$H:$H,$A209,'RMI - percents'!$J:$J,$C209)</f>
        <v>0</v>
      </c>
      <c r="L209" s="118">
        <f>SUMIFS('RMI - percents'!S:S,'RMI - percents'!$H:$H,$A209,'RMI - percents'!$J:$J,$C209)</f>
        <v>0</v>
      </c>
      <c r="M209" s="118">
        <f>SUMIFS('RMI - percents'!T:T,'RMI - percents'!$H:$H,$A209,'RMI - percents'!$J:$J,$C209)</f>
        <v>0</v>
      </c>
      <c r="N209" s="118">
        <f>SUMIFS('RMI - percents'!U:U,'RMI - percents'!$H:$H,$A209,'RMI - percents'!$J:$J,$C209)</f>
        <v>0</v>
      </c>
      <c r="O209" s="118">
        <f>SUMIFS('RMI - percents'!V:V,'RMI - percents'!$H:$H,$A209,'RMI - percents'!$J:$J,$C209)</f>
        <v>0</v>
      </c>
      <c r="P209" s="118">
        <f>SUMIFS('RMI - percents'!W:W,'RMI - percents'!$H:$H,$A209,'RMI - percents'!$J:$J,$C209)</f>
        <v>0</v>
      </c>
      <c r="Q209" s="118">
        <f>SUMIFS('RMI - percents'!X:X,'RMI - percents'!$H:$H,$A209,'RMI - percents'!$J:$J,$C209)</f>
        <v>0</v>
      </c>
      <c r="R209" s="118">
        <f>SUMIFS('RMI - percents'!Y:Y,'RMI - percents'!$H:$H,$A209,'RMI - percents'!$J:$J,$C209)</f>
        <v>0</v>
      </c>
      <c r="S209" s="118">
        <f>SUMIFS('RMI - percents'!Z:Z,'RMI - percents'!$H:$H,$A209,'RMI - percents'!$J:$J,$C209)</f>
        <v>0</v>
      </c>
      <c r="T209" s="118">
        <f>SUMIFS('RMI - percents'!AA:AA,'RMI - percents'!$H:$H,$A209,'RMI - percents'!$J:$J,$C209)</f>
        <v>0</v>
      </c>
      <c r="U209" s="118">
        <f>SUMIFS('RMI - percents'!AB:AB,'RMI - percents'!$H:$H,$A209,'RMI - percents'!$J:$J,$C209)</f>
        <v>0</v>
      </c>
      <c r="V209" s="118">
        <f>SUMIFS('RMI - percents'!AC:AC,'RMI - percents'!$H:$H,$A209,'RMI - percents'!$J:$J,$C209)</f>
        <v>0</v>
      </c>
      <c r="W209" s="118">
        <f>SUMIFS('RMI - percents'!AD:AD,'RMI - percents'!$H:$H,$A209,'RMI - percents'!$J:$J,$C209)</f>
        <v>0</v>
      </c>
      <c r="X209" s="118">
        <f>SUMIFS('RMI - percents'!AE:AE,'RMI - percents'!$H:$H,$A209,'RMI - percents'!$J:$J,$C209)</f>
        <v>0</v>
      </c>
      <c r="Y209" s="118">
        <f>SUMIFS('RMI - percents'!AF:AF,'RMI - percents'!$H:$H,$A209,'RMI - percents'!$J:$J,$C209)</f>
        <v>0</v>
      </c>
      <c r="Z209" s="118">
        <f>SUMIFS('RMI - percents'!AG:AG,'RMI - percents'!$H:$H,$A209,'RMI - percents'!$J:$J,$C209)</f>
        <v>0</v>
      </c>
      <c r="AA209" s="118">
        <f>SUMIFS('RMI - percents'!AH:AH,'RMI - percents'!$H:$H,$A209,'RMI - percents'!$J:$J,$C209)</f>
        <v>0</v>
      </c>
      <c r="AB209" s="118">
        <f>SUMIFS('RMI - percents'!AI:AI,'RMI - percents'!$H:$H,$A209,'RMI - percents'!$J:$J,$C209)</f>
        <v>0</v>
      </c>
      <c r="AC209" s="118">
        <f>SUMIFS('RMI - percents'!AJ:AJ,'RMI - percents'!$H:$H,$A209,'RMI - percents'!$J:$J,$C209)</f>
        <v>0</v>
      </c>
      <c r="AD209" s="118">
        <f>SUMIFS('RMI - percents'!AK:AK,'RMI - percents'!$H:$H,$A209,'RMI - percents'!$J:$J,$C209)</f>
        <v>0</v>
      </c>
      <c r="AE209" s="118">
        <f>SUMIFS('RMI - percents'!AL:AL,'RMI - percents'!$H:$H,$A209,'RMI - percents'!$J:$J,$C209)</f>
        <v>0</v>
      </c>
      <c r="AF209" s="118">
        <f>SUMIFS('RMI - percents'!AM:AM,'RMI - percents'!$H:$H,$A209,'RMI - percents'!$J:$J,$C209)</f>
        <v>0</v>
      </c>
      <c r="AG209" s="118">
        <f>SUMIFS('RMI - percents'!AN:AN,'RMI - percents'!$H:$H,$A209,'RMI - percents'!$J:$J,$C209)</f>
        <v>0</v>
      </c>
      <c r="AH209" s="118">
        <f>SUMIFS('RMI - percents'!AO:AO,'RMI - percents'!$H:$H,$A209,'RMI - percents'!$J:$J,$C209)</f>
        <v>0</v>
      </c>
      <c r="AI209" s="118">
        <f>SUMIFS('RMI - percents'!AP:AP,'RMI - percents'!$H:$H,$A209,'RMI - percents'!$J:$J,$C209)</f>
        <v>0</v>
      </c>
    </row>
    <row r="210" spans="1:35" x14ac:dyDescent="0.35">
      <c r="A210" s="52" t="str">
        <f t="shared" si="53"/>
        <v>BCEU-commercial-other</v>
      </c>
      <c r="B210" s="63" t="s">
        <v>537</v>
      </c>
      <c r="C210" s="18" t="s">
        <v>95</v>
      </c>
      <c r="D210" s="117">
        <f>SUMIFS('RMI - percents'!K:K,'RMI - percents'!$H:$H,$A210,'RMI - percents'!$J:$J,$C210)*D$15</f>
        <v>0</v>
      </c>
      <c r="E210" s="117">
        <f>SUMIFS('RMI - percents'!L:L,'RMI - percents'!$H:$H,$A210,'RMI - percents'!$J:$J,$C210)*E$15</f>
        <v>0</v>
      </c>
      <c r="F210" s="117">
        <f>SUMIFS('RMI - percents'!M:M,'RMI - percents'!$H:$H,$A210,'RMI - percents'!$J:$J,$C210)*F$15</f>
        <v>0</v>
      </c>
      <c r="G210" s="117">
        <f>SUMIFS('RMI - percents'!N:N,'RMI - percents'!$H:$H,$A210,'RMI - percents'!$J:$J,$C210)*G$15</f>
        <v>0</v>
      </c>
      <c r="H210" s="117">
        <f>SUMIFS('RMI - percents'!O:O,'RMI - percents'!$H:$H,$A210,'RMI - percents'!$J:$J,$C210)*H$15</f>
        <v>0</v>
      </c>
      <c r="I210" s="117">
        <f>SUMIFS('RMI - percents'!P:P,'RMI - percents'!$H:$H,$A210,'RMI - percents'!$J:$J,$C210)*I$15</f>
        <v>0</v>
      </c>
      <c r="J210" s="117">
        <f>SUMIFS('RMI - percents'!Q:Q,'RMI - percents'!$H:$H,$A210,'RMI - percents'!$J:$J,$C210)*J$15</f>
        <v>0</v>
      </c>
      <c r="K210" s="117">
        <f>SUMIFS('RMI - percents'!R:R,'RMI - percents'!$H:$H,$A210,'RMI - percents'!$J:$J,$C210)*K$15</f>
        <v>0</v>
      </c>
      <c r="L210" s="117">
        <f>SUMIFS('RMI - percents'!S:S,'RMI - percents'!$H:$H,$A210,'RMI - percents'!$J:$J,$C210)*L$15</f>
        <v>0</v>
      </c>
      <c r="M210" s="117">
        <f>SUMIFS('RMI - percents'!T:T,'RMI - percents'!$H:$H,$A210,'RMI - percents'!$J:$J,$C210)*M$15</f>
        <v>0</v>
      </c>
      <c r="N210" s="117">
        <f>SUMIFS('RMI - percents'!U:U,'RMI - percents'!$H:$H,$A210,'RMI - percents'!$J:$J,$C210)*N$15</f>
        <v>0</v>
      </c>
      <c r="O210" s="117">
        <f>SUMIFS('RMI - percents'!V:V,'RMI - percents'!$H:$H,$A210,'RMI - percents'!$J:$J,$C210)*O$15</f>
        <v>0</v>
      </c>
      <c r="P210" s="117">
        <f>SUMIFS('RMI - percents'!W:W,'RMI - percents'!$H:$H,$A210,'RMI - percents'!$J:$J,$C210)*P$15</f>
        <v>0</v>
      </c>
      <c r="Q210" s="117">
        <f>SUMIFS('RMI - percents'!X:X,'RMI - percents'!$H:$H,$A210,'RMI - percents'!$J:$J,$C210)*Q$15</f>
        <v>0</v>
      </c>
      <c r="R210" s="117">
        <f>SUMIFS('RMI - percents'!Y:Y,'RMI - percents'!$H:$H,$A210,'RMI - percents'!$J:$J,$C210)*R$15</f>
        <v>0</v>
      </c>
      <c r="S210" s="117">
        <f>SUMIFS('RMI - percents'!Z:Z,'RMI - percents'!$H:$H,$A210,'RMI - percents'!$J:$J,$C210)*S$15</f>
        <v>0</v>
      </c>
      <c r="T210" s="117">
        <f>SUMIFS('RMI - percents'!AA:AA,'RMI - percents'!$H:$H,$A210,'RMI - percents'!$J:$J,$C210)*T$15</f>
        <v>0</v>
      </c>
      <c r="U210" s="117">
        <f>SUMIFS('RMI - percents'!AB:AB,'RMI - percents'!$H:$H,$A210,'RMI - percents'!$J:$J,$C210)*U$15</f>
        <v>0</v>
      </c>
      <c r="V210" s="117">
        <f>SUMIFS('RMI - percents'!AC:AC,'RMI - percents'!$H:$H,$A210,'RMI - percents'!$J:$J,$C210)*V$15</f>
        <v>0</v>
      </c>
      <c r="W210" s="117">
        <f>SUMIFS('RMI - percents'!AD:AD,'RMI - percents'!$H:$H,$A210,'RMI - percents'!$J:$J,$C210)*W$15</f>
        <v>0</v>
      </c>
      <c r="X210" s="117">
        <f>SUMIFS('RMI - percents'!AE:AE,'RMI - percents'!$H:$H,$A210,'RMI - percents'!$J:$J,$C210)*X$15</f>
        <v>0</v>
      </c>
      <c r="Y210" s="117">
        <f>SUMIFS('RMI - percents'!AF:AF,'RMI - percents'!$H:$H,$A210,'RMI - percents'!$J:$J,$C210)*Y$15</f>
        <v>0</v>
      </c>
      <c r="Z210" s="117">
        <f>SUMIFS('RMI - percents'!AG:AG,'RMI - percents'!$H:$H,$A210,'RMI - percents'!$J:$J,$C210)*Z$15</f>
        <v>0</v>
      </c>
      <c r="AA210" s="117">
        <f>SUMIFS('RMI - percents'!AH:AH,'RMI - percents'!$H:$H,$A210,'RMI - percents'!$J:$J,$C210)*AA$15</f>
        <v>0</v>
      </c>
      <c r="AB210" s="117">
        <f>SUMIFS('RMI - percents'!AI:AI,'RMI - percents'!$H:$H,$A210,'RMI - percents'!$J:$J,$C210)*AB$15</f>
        <v>0</v>
      </c>
      <c r="AC210" s="117">
        <f>SUMIFS('RMI - percents'!AJ:AJ,'RMI - percents'!$H:$H,$A210,'RMI - percents'!$J:$J,$C210)*AC$15</f>
        <v>0</v>
      </c>
      <c r="AD210" s="117">
        <f>SUMIFS('RMI - percents'!AK:AK,'RMI - percents'!$H:$H,$A210,'RMI - percents'!$J:$J,$C210)*AD$15</f>
        <v>0</v>
      </c>
      <c r="AE210" s="117">
        <f>SUMIFS('RMI - percents'!AL:AL,'RMI - percents'!$H:$H,$A210,'RMI - percents'!$J:$J,$C210)*AE$15</f>
        <v>0</v>
      </c>
      <c r="AF210" s="117">
        <f>SUMIFS('RMI - percents'!AM:AM,'RMI - percents'!$H:$H,$A210,'RMI - percents'!$J:$J,$C210)*AF$15</f>
        <v>0</v>
      </c>
      <c r="AG210" s="117">
        <f>SUMIFS('RMI - percents'!AN:AN,'RMI - percents'!$H:$H,$A210,'RMI - percents'!$J:$J,$C210)*AG$15</f>
        <v>0</v>
      </c>
      <c r="AH210" s="117">
        <f>SUMIFS('RMI - percents'!AO:AO,'RMI - percents'!$H:$H,$A210,'RMI - percents'!$J:$J,$C210)*AH$15</f>
        <v>0</v>
      </c>
      <c r="AI210" s="117">
        <f>SUMIFS('RMI - percents'!AP:AP,'RMI - percents'!$H:$H,$A210,'RMI - percents'!$J:$J,$C210)*AI$15</f>
        <v>0</v>
      </c>
    </row>
    <row r="211" spans="1:35" x14ac:dyDescent="0.35">
      <c r="A211" s="52" t="str">
        <f t="shared" si="53"/>
        <v>BCEU-commercial-other</v>
      </c>
      <c r="B211" s="63" t="s">
        <v>537</v>
      </c>
      <c r="C211" s="18" t="s">
        <v>96</v>
      </c>
      <c r="D211" s="118">
        <f>SUMIFS('RMI - percents'!K:K,'RMI - percents'!$H:$H,$A211,'RMI - percents'!$J:$J,$C211)</f>
        <v>0</v>
      </c>
      <c r="E211" s="118">
        <f>SUMIFS('RMI - percents'!L:L,'RMI - percents'!$H:$H,$A211,'RMI - percents'!$J:$J,$C211)</f>
        <v>0</v>
      </c>
      <c r="F211" s="118">
        <f>SUMIFS('RMI - percents'!M:M,'RMI - percents'!$H:$H,$A211,'RMI - percents'!$J:$J,$C211)</f>
        <v>0</v>
      </c>
      <c r="G211" s="118">
        <f>SUMIFS('RMI - percents'!N:N,'RMI - percents'!$H:$H,$A211,'RMI - percents'!$J:$J,$C211)</f>
        <v>0</v>
      </c>
      <c r="H211" s="118">
        <f>SUMIFS('RMI - percents'!O:O,'RMI - percents'!$H:$H,$A211,'RMI - percents'!$J:$J,$C211)</f>
        <v>0</v>
      </c>
      <c r="I211" s="118">
        <f>SUMIFS('RMI - percents'!P:P,'RMI - percents'!$H:$H,$A211,'RMI - percents'!$J:$J,$C211)</f>
        <v>0</v>
      </c>
      <c r="J211" s="118">
        <f>SUMIFS('RMI - percents'!Q:Q,'RMI - percents'!$H:$H,$A211,'RMI - percents'!$J:$J,$C211)</f>
        <v>0</v>
      </c>
      <c r="K211" s="118">
        <f>SUMIFS('RMI - percents'!R:R,'RMI - percents'!$H:$H,$A211,'RMI - percents'!$J:$J,$C211)</f>
        <v>0</v>
      </c>
      <c r="L211" s="118">
        <f>SUMIFS('RMI - percents'!S:S,'RMI - percents'!$H:$H,$A211,'RMI - percents'!$J:$J,$C211)</f>
        <v>0</v>
      </c>
      <c r="M211" s="118">
        <f>SUMIFS('RMI - percents'!T:T,'RMI - percents'!$H:$H,$A211,'RMI - percents'!$J:$J,$C211)</f>
        <v>0</v>
      </c>
      <c r="N211" s="118">
        <f>SUMIFS('RMI - percents'!U:U,'RMI - percents'!$H:$H,$A211,'RMI - percents'!$J:$J,$C211)</f>
        <v>0</v>
      </c>
      <c r="O211" s="118">
        <f>SUMIFS('RMI - percents'!V:V,'RMI - percents'!$H:$H,$A211,'RMI - percents'!$J:$J,$C211)</f>
        <v>0</v>
      </c>
      <c r="P211" s="118">
        <f>SUMIFS('RMI - percents'!W:W,'RMI - percents'!$H:$H,$A211,'RMI - percents'!$J:$J,$C211)</f>
        <v>0</v>
      </c>
      <c r="Q211" s="118">
        <f>SUMIFS('RMI - percents'!X:X,'RMI - percents'!$H:$H,$A211,'RMI - percents'!$J:$J,$C211)</f>
        <v>0</v>
      </c>
      <c r="R211" s="118">
        <f>SUMIFS('RMI - percents'!Y:Y,'RMI - percents'!$H:$H,$A211,'RMI - percents'!$J:$J,$C211)</f>
        <v>0</v>
      </c>
      <c r="S211" s="118">
        <f>SUMIFS('RMI - percents'!Z:Z,'RMI - percents'!$H:$H,$A211,'RMI - percents'!$J:$J,$C211)</f>
        <v>0</v>
      </c>
      <c r="T211" s="118">
        <f>SUMIFS('RMI - percents'!AA:AA,'RMI - percents'!$H:$H,$A211,'RMI - percents'!$J:$J,$C211)</f>
        <v>0</v>
      </c>
      <c r="U211" s="118">
        <f>SUMIFS('RMI - percents'!AB:AB,'RMI - percents'!$H:$H,$A211,'RMI - percents'!$J:$J,$C211)</f>
        <v>0</v>
      </c>
      <c r="V211" s="118">
        <f>SUMIFS('RMI - percents'!AC:AC,'RMI - percents'!$H:$H,$A211,'RMI - percents'!$J:$J,$C211)</f>
        <v>0</v>
      </c>
      <c r="W211" s="118">
        <f>SUMIFS('RMI - percents'!AD:AD,'RMI - percents'!$H:$H,$A211,'RMI - percents'!$J:$J,$C211)</f>
        <v>0</v>
      </c>
      <c r="X211" s="118">
        <f>SUMIFS('RMI - percents'!AE:AE,'RMI - percents'!$H:$H,$A211,'RMI - percents'!$J:$J,$C211)</f>
        <v>0</v>
      </c>
      <c r="Y211" s="118">
        <f>SUMIFS('RMI - percents'!AF:AF,'RMI - percents'!$H:$H,$A211,'RMI - percents'!$J:$J,$C211)</f>
        <v>0</v>
      </c>
      <c r="Z211" s="118">
        <f>SUMIFS('RMI - percents'!AG:AG,'RMI - percents'!$H:$H,$A211,'RMI - percents'!$J:$J,$C211)</f>
        <v>0</v>
      </c>
      <c r="AA211" s="118">
        <f>SUMIFS('RMI - percents'!AH:AH,'RMI - percents'!$H:$H,$A211,'RMI - percents'!$J:$J,$C211)</f>
        <v>0</v>
      </c>
      <c r="AB211" s="118">
        <f>SUMIFS('RMI - percents'!AI:AI,'RMI - percents'!$H:$H,$A211,'RMI - percents'!$J:$J,$C211)</f>
        <v>0</v>
      </c>
      <c r="AC211" s="118">
        <f>SUMIFS('RMI - percents'!AJ:AJ,'RMI - percents'!$H:$H,$A211,'RMI - percents'!$J:$J,$C211)</f>
        <v>0</v>
      </c>
      <c r="AD211" s="118">
        <f>SUMIFS('RMI - percents'!AK:AK,'RMI - percents'!$H:$H,$A211,'RMI - percents'!$J:$J,$C211)</f>
        <v>0</v>
      </c>
      <c r="AE211" s="118">
        <f>SUMIFS('RMI - percents'!AL:AL,'RMI - percents'!$H:$H,$A211,'RMI - percents'!$J:$J,$C211)</f>
        <v>0</v>
      </c>
      <c r="AF211" s="118">
        <f>SUMIFS('RMI - percents'!AM:AM,'RMI - percents'!$H:$H,$A211,'RMI - percents'!$J:$J,$C211)</f>
        <v>0</v>
      </c>
      <c r="AG211" s="118">
        <f>SUMIFS('RMI - percents'!AN:AN,'RMI - percents'!$H:$H,$A211,'RMI - percents'!$J:$J,$C211)</f>
        <v>0</v>
      </c>
      <c r="AH211" s="118">
        <f>SUMIFS('RMI - percents'!AO:AO,'RMI - percents'!$H:$H,$A211,'RMI - percents'!$J:$J,$C211)</f>
        <v>0</v>
      </c>
      <c r="AI211" s="118">
        <f>SUMIFS('RMI - percents'!AP:AP,'RMI - percents'!$H:$H,$A211,'RMI - percents'!$J:$J,$C211)</f>
        <v>0</v>
      </c>
    </row>
    <row r="215" spans="1:35" x14ac:dyDescent="0.35">
      <c r="C215" s="18"/>
    </row>
    <row r="216" spans="1:35" x14ac:dyDescent="0.35">
      <c r="C216" s="18"/>
      <c r="D216" s="65"/>
    </row>
    <row r="217" spans="1:35" x14ac:dyDescent="0.35">
      <c r="C217" s="18"/>
      <c r="D217" s="65"/>
    </row>
    <row r="218" spans="1:35" x14ac:dyDescent="0.35">
      <c r="C218" s="18"/>
      <c r="D218" s="65"/>
    </row>
    <row r="219" spans="1:35" x14ac:dyDescent="0.35">
      <c r="C219" s="18"/>
      <c r="D219" s="65"/>
    </row>
    <row r="220" spans="1:35" x14ac:dyDescent="0.35">
      <c r="C220" s="18"/>
      <c r="D220" s="65"/>
    </row>
    <row r="221" spans="1:35" x14ac:dyDescent="0.35">
      <c r="C221" s="18"/>
      <c r="D221" s="65"/>
    </row>
    <row r="222" spans="1:35" x14ac:dyDescent="0.35">
      <c r="C222" s="18"/>
      <c r="D222" s="65"/>
    </row>
    <row r="223" spans="1:35" x14ac:dyDescent="0.35">
      <c r="C223" s="18"/>
      <c r="D223" s="65"/>
    </row>
    <row r="224" spans="1:35" x14ac:dyDescent="0.35">
      <c r="C224" s="18"/>
      <c r="D224" s="65"/>
    </row>
    <row r="225" spans="3:4" x14ac:dyDescent="0.35">
      <c r="C225" s="18"/>
      <c r="D225" s="65"/>
    </row>
  </sheetData>
  <phoneticPr fontId="52"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8D1311-848C-44CB-A6F9-1A403B8B2761}">
  <sheetPr>
    <tabColor theme="3" tint="0.79998168889431442"/>
  </sheetPr>
  <dimension ref="A1:AI18"/>
  <sheetViews>
    <sheetView workbookViewId="0">
      <selection activeCell="B2" sqref="B2"/>
    </sheetView>
  </sheetViews>
  <sheetFormatPr defaultRowHeight="14.5" x14ac:dyDescent="0.35"/>
  <cols>
    <col min="1" max="1" width="22.26953125" customWidth="1"/>
    <col min="2" max="2" width="9.453125" customWidth="1"/>
    <col min="3" max="3" width="11.81640625" bestFit="1" customWidth="1"/>
    <col min="4" max="4" width="9.453125" bestFit="1" customWidth="1"/>
    <col min="8" max="8" width="9.453125" bestFit="1" customWidth="1"/>
    <col min="10" max="35" width="12.54296875" bestFit="1" customWidth="1"/>
  </cols>
  <sheetData>
    <row r="1" spans="1:35" x14ac:dyDescent="0.35">
      <c r="A1" s="1" t="s">
        <v>1</v>
      </c>
      <c r="B1" s="7">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5" x14ac:dyDescent="0.35">
      <c r="A2" s="1" t="s">
        <v>2</v>
      </c>
      <c r="B2" s="20">
        <f>calculations!D150</f>
        <v>8270881908385.7441</v>
      </c>
      <c r="C2" s="20">
        <f>calculations!E150</f>
        <v>7363951553647.9287</v>
      </c>
      <c r="D2" s="20">
        <f>calculations!F150</f>
        <v>7004758231290.7939</v>
      </c>
      <c r="E2" s="20">
        <f>calculations!G150</f>
        <v>7105522104728.124</v>
      </c>
      <c r="F2" s="20">
        <f>calculations!H150</f>
        <v>7081323837017.8057</v>
      </c>
      <c r="G2" s="20">
        <f>calculations!I150</f>
        <v>7009058742949.1016</v>
      </c>
      <c r="H2" s="20">
        <f>calculations!J150</f>
        <v>6933429427790.0322</v>
      </c>
      <c r="I2" s="20">
        <f>calculations!K150</f>
        <v>6873867484074.9922</v>
      </c>
      <c r="J2" s="20">
        <f>calculations!L150</f>
        <v>6814326866489.8662</v>
      </c>
      <c r="K2" s="20">
        <f>calculations!M150</f>
        <v>6736271116144.4023</v>
      </c>
      <c r="L2" s="20">
        <f>calculations!N150</f>
        <v>6656447156092.9336</v>
      </c>
      <c r="M2" s="20">
        <f>calculations!O150</f>
        <v>6569190584782.6123</v>
      </c>
      <c r="N2" s="20">
        <f>calculations!P150</f>
        <v>6477390791807.6563</v>
      </c>
      <c r="O2" s="20">
        <f>calculations!Q150</f>
        <v>6370788291265.8193</v>
      </c>
      <c r="P2" s="20">
        <f>calculations!R150</f>
        <v>6258366013664.7725</v>
      </c>
      <c r="Q2" s="20">
        <f>calculations!S150</f>
        <v>6130307427696.5225</v>
      </c>
      <c r="R2" s="20">
        <f>calculations!T150</f>
        <v>5978891666595.1592</v>
      </c>
      <c r="S2" s="20">
        <f>calculations!U150</f>
        <v>5880112171835.9824</v>
      </c>
      <c r="T2" s="20">
        <f>calculations!V150</f>
        <v>5749720204429.7686</v>
      </c>
      <c r="U2" s="20">
        <f>calculations!W150</f>
        <v>5618600375788.9805</v>
      </c>
      <c r="V2" s="20">
        <f>calculations!X150</f>
        <v>5483586164644.1729</v>
      </c>
      <c r="W2" s="20">
        <f>calculations!Y150</f>
        <v>5346284146802.2207</v>
      </c>
      <c r="X2" s="20">
        <f>calculations!Z150</f>
        <v>5205005561205.3545</v>
      </c>
      <c r="Y2" s="20">
        <f>calculations!AA150</f>
        <v>5062791751073.6846</v>
      </c>
      <c r="Z2" s="20">
        <f>calculations!AB150</f>
        <v>4918700403167.458</v>
      </c>
      <c r="AA2" s="20">
        <f>calculations!AC150</f>
        <v>4774355324079.6221</v>
      </c>
      <c r="AB2" s="20">
        <f>calculations!AD150</f>
        <v>4632614446471.2217</v>
      </c>
      <c r="AC2" s="20">
        <f>calculations!AE150</f>
        <v>4489502876752.1406</v>
      </c>
      <c r="AD2" s="20">
        <f>calculations!AF150</f>
        <v>4349506114524.0225</v>
      </c>
      <c r="AE2" s="20">
        <f>calculations!AG150</f>
        <v>4209137995890.1406</v>
      </c>
      <c r="AF2" s="20">
        <f>calculations!AH150</f>
        <v>4070800302213.5518</v>
      </c>
      <c r="AG2" s="20">
        <f>calculations!AI150</f>
        <v>3933582177344.5049</v>
      </c>
      <c r="AH2" s="7"/>
      <c r="AI2" s="7"/>
    </row>
    <row r="3" spans="1:35" x14ac:dyDescent="0.35">
      <c r="A3" s="1" t="s">
        <v>3</v>
      </c>
      <c r="B3" s="20">
        <f>calculations!D151</f>
        <v>0</v>
      </c>
      <c r="C3" s="20">
        <f>calculations!E151</f>
        <v>0</v>
      </c>
      <c r="D3" s="20">
        <f>calculations!F151</f>
        <v>0</v>
      </c>
      <c r="E3" s="20">
        <f>calculations!G151</f>
        <v>0</v>
      </c>
      <c r="F3" s="20">
        <f>calculations!H151</f>
        <v>0</v>
      </c>
      <c r="G3" s="20">
        <f>calculations!I151</f>
        <v>0</v>
      </c>
      <c r="H3" s="20">
        <f>calculations!J151</f>
        <v>0</v>
      </c>
      <c r="I3" s="20">
        <f>calculations!K151</f>
        <v>0</v>
      </c>
      <c r="J3" s="20">
        <f>calculations!L151</f>
        <v>0</v>
      </c>
      <c r="K3" s="20">
        <f>calculations!M151</f>
        <v>0</v>
      </c>
      <c r="L3" s="20">
        <f>calculations!N151</f>
        <v>0</v>
      </c>
      <c r="M3" s="20">
        <f>calculations!O151</f>
        <v>0</v>
      </c>
      <c r="N3" s="20">
        <f>calculations!P151</f>
        <v>0</v>
      </c>
      <c r="O3" s="20">
        <f>calculations!Q151</f>
        <v>0</v>
      </c>
      <c r="P3" s="20">
        <f>calculations!R151</f>
        <v>0</v>
      </c>
      <c r="Q3" s="20">
        <f>calculations!S151</f>
        <v>0</v>
      </c>
      <c r="R3" s="20">
        <f>calculations!T151</f>
        <v>0</v>
      </c>
      <c r="S3" s="20">
        <f>calculations!U151</f>
        <v>0</v>
      </c>
      <c r="T3" s="20">
        <f>calculations!V151</f>
        <v>0</v>
      </c>
      <c r="U3" s="20">
        <f>calculations!W151</f>
        <v>0</v>
      </c>
      <c r="V3" s="20">
        <f>calculations!X151</f>
        <v>0</v>
      </c>
      <c r="W3" s="20">
        <f>calculations!Y151</f>
        <v>0</v>
      </c>
      <c r="X3" s="20">
        <f>calculations!Z151</f>
        <v>0</v>
      </c>
      <c r="Y3" s="20">
        <f>calculations!AA151</f>
        <v>0</v>
      </c>
      <c r="Z3" s="20">
        <f>calculations!AB151</f>
        <v>0</v>
      </c>
      <c r="AA3" s="20">
        <f>calculations!AC151</f>
        <v>0</v>
      </c>
      <c r="AB3" s="20">
        <f>calculations!AD151</f>
        <v>0</v>
      </c>
      <c r="AC3" s="20">
        <f>calculations!AE151</f>
        <v>0</v>
      </c>
      <c r="AD3" s="20">
        <f>calculations!AF151</f>
        <v>0</v>
      </c>
      <c r="AE3" s="20">
        <f>calculations!AG151</f>
        <v>0</v>
      </c>
      <c r="AF3" s="20">
        <f>calculations!AH151</f>
        <v>0</v>
      </c>
      <c r="AG3" s="20">
        <f>calculations!AI151</f>
        <v>0</v>
      </c>
      <c r="AH3" s="7"/>
      <c r="AI3" s="7"/>
    </row>
    <row r="4" spans="1:35" x14ac:dyDescent="0.35">
      <c r="A4" s="1" t="s">
        <v>4</v>
      </c>
      <c r="B4" s="20">
        <f>calculations!D152</f>
        <v>54912151077405.727</v>
      </c>
      <c r="C4" s="20">
        <f>calculations!E152</f>
        <v>46519461563516.992</v>
      </c>
      <c r="D4" s="20">
        <f>calculations!F152</f>
        <v>46531514721218.773</v>
      </c>
      <c r="E4" s="20">
        <f>calculations!G152</f>
        <v>47361180753668.648</v>
      </c>
      <c r="F4" s="20">
        <f>calculations!H152</f>
        <v>47295207461171.609</v>
      </c>
      <c r="G4" s="20">
        <f>calculations!I152</f>
        <v>46846498089390.313</v>
      </c>
      <c r="H4" s="20">
        <f>calculations!J152</f>
        <v>46193787439436.695</v>
      </c>
      <c r="I4" s="20">
        <f>calculations!K152</f>
        <v>45425885761216.57</v>
      </c>
      <c r="J4" s="20">
        <f>calculations!L152</f>
        <v>44709819018425.422</v>
      </c>
      <c r="K4" s="20">
        <f>calculations!M152</f>
        <v>43963059694188.438</v>
      </c>
      <c r="L4" s="20">
        <f>calculations!N152</f>
        <v>43352762923942.5</v>
      </c>
      <c r="M4" s="20">
        <f>calculations!O152</f>
        <v>42639658213754.039</v>
      </c>
      <c r="N4" s="20">
        <f>calculations!P152</f>
        <v>42015558372013.703</v>
      </c>
      <c r="O4" s="20">
        <f>calculations!Q152</f>
        <v>41344047720730.023</v>
      </c>
      <c r="P4" s="20">
        <f>calculations!R152</f>
        <v>40778858624949.195</v>
      </c>
      <c r="Q4" s="20">
        <f>calculations!S152</f>
        <v>40086262484878.859</v>
      </c>
      <c r="R4" s="20">
        <f>calculations!T152</f>
        <v>39523270585736.969</v>
      </c>
      <c r="S4" s="20">
        <f>calculations!U152</f>
        <v>39138414197441.648</v>
      </c>
      <c r="T4" s="20">
        <f>calculations!V152</f>
        <v>38667196056346.109</v>
      </c>
      <c r="U4" s="20">
        <f>calculations!W152</f>
        <v>38196908061270.063</v>
      </c>
      <c r="V4" s="20">
        <f>calculations!X152</f>
        <v>37734136687378.531</v>
      </c>
      <c r="W4" s="20">
        <f>calculations!Y152</f>
        <v>37265388215427.664</v>
      </c>
      <c r="X4" s="20">
        <f>calculations!Z152</f>
        <v>36796133230938.289</v>
      </c>
      <c r="Y4" s="20">
        <f>calculations!AA152</f>
        <v>36342782100997.141</v>
      </c>
      <c r="Z4" s="20">
        <f>calculations!AB152</f>
        <v>35899932198170</v>
      </c>
      <c r="AA4" s="20">
        <f>calculations!AC152</f>
        <v>35463644973181.328</v>
      </c>
      <c r="AB4" s="20">
        <f>calculations!AD152</f>
        <v>35025672758576.922</v>
      </c>
      <c r="AC4" s="20">
        <f>calculations!AE152</f>
        <v>34591042237710.48</v>
      </c>
      <c r="AD4" s="20">
        <f>calculations!AF152</f>
        <v>34136014509237.41</v>
      </c>
      <c r="AE4" s="20">
        <f>calculations!AG152</f>
        <v>33686868825122.461</v>
      </c>
      <c r="AF4" s="20">
        <f>calculations!AH152</f>
        <v>33230741105671.652</v>
      </c>
      <c r="AG4" s="20">
        <f>calculations!AI152</f>
        <v>32773676633979.793</v>
      </c>
      <c r="AH4" s="7"/>
      <c r="AI4" s="7"/>
    </row>
    <row r="5" spans="1:35" x14ac:dyDescent="0.35">
      <c r="A5" s="1" t="s">
        <v>5</v>
      </c>
      <c r="B5" s="20">
        <f>calculations!D153</f>
        <v>0</v>
      </c>
      <c r="C5" s="20">
        <f>calculations!E153</f>
        <v>0</v>
      </c>
      <c r="D5" s="20">
        <f>calculations!F153</f>
        <v>0</v>
      </c>
      <c r="E5" s="20">
        <f>calculations!G153</f>
        <v>0</v>
      </c>
      <c r="F5" s="20">
        <f>calculations!H153</f>
        <v>0</v>
      </c>
      <c r="G5" s="20">
        <f>calculations!I153</f>
        <v>0</v>
      </c>
      <c r="H5" s="20">
        <f>calculations!J153</f>
        <v>0</v>
      </c>
      <c r="I5" s="20">
        <f>calculations!K153</f>
        <v>0</v>
      </c>
      <c r="J5" s="20">
        <f>calculations!L153</f>
        <v>0</v>
      </c>
      <c r="K5" s="20">
        <f>calculations!M153</f>
        <v>0</v>
      </c>
      <c r="L5" s="20">
        <f>calculations!N153</f>
        <v>0</v>
      </c>
      <c r="M5" s="20">
        <f>calculations!O153</f>
        <v>0</v>
      </c>
      <c r="N5" s="20">
        <f>calculations!P153</f>
        <v>0</v>
      </c>
      <c r="O5" s="20">
        <f>calculations!Q153</f>
        <v>0</v>
      </c>
      <c r="P5" s="20">
        <f>calculations!R153</f>
        <v>0</v>
      </c>
      <c r="Q5" s="20">
        <f>calculations!S153</f>
        <v>0</v>
      </c>
      <c r="R5" s="20">
        <f>calculations!T153</f>
        <v>0</v>
      </c>
      <c r="S5" s="20">
        <f>calculations!U153</f>
        <v>0</v>
      </c>
      <c r="T5" s="20">
        <f>calculations!V153</f>
        <v>0</v>
      </c>
      <c r="U5" s="20">
        <f>calculations!W153</f>
        <v>0</v>
      </c>
      <c r="V5" s="20">
        <f>calculations!X153</f>
        <v>0</v>
      </c>
      <c r="W5" s="20">
        <f>calculations!Y153</f>
        <v>0</v>
      </c>
      <c r="X5" s="20">
        <f>calculations!Z153</f>
        <v>0</v>
      </c>
      <c r="Y5" s="20">
        <f>calculations!AA153</f>
        <v>0</v>
      </c>
      <c r="Z5" s="20">
        <f>calculations!AB153</f>
        <v>0</v>
      </c>
      <c r="AA5" s="20">
        <f>calculations!AC153</f>
        <v>0</v>
      </c>
      <c r="AB5" s="20">
        <f>calculations!AD153</f>
        <v>0</v>
      </c>
      <c r="AC5" s="20">
        <f>calculations!AE153</f>
        <v>0</v>
      </c>
      <c r="AD5" s="20">
        <f>calculations!AF153</f>
        <v>0</v>
      </c>
      <c r="AE5" s="20">
        <f>calculations!AG153</f>
        <v>0</v>
      </c>
      <c r="AF5" s="20">
        <f>calculations!AH153</f>
        <v>0</v>
      </c>
      <c r="AG5" s="20">
        <f>calculations!AI153</f>
        <v>0</v>
      </c>
      <c r="AH5" s="7"/>
      <c r="AI5" s="7"/>
    </row>
    <row r="6" spans="1:35" x14ac:dyDescent="0.35">
      <c r="A6" s="1" t="s">
        <v>7</v>
      </c>
      <c r="B6" s="20">
        <f>calculations!D154</f>
        <v>0</v>
      </c>
      <c r="C6" s="20">
        <f>calculations!E154</f>
        <v>0</v>
      </c>
      <c r="D6" s="20">
        <f>calculations!F154</f>
        <v>0</v>
      </c>
      <c r="E6" s="20">
        <f>calculations!G154</f>
        <v>0</v>
      </c>
      <c r="F6" s="20">
        <f>calculations!H154</f>
        <v>0</v>
      </c>
      <c r="G6" s="20">
        <f>calculations!I154</f>
        <v>0</v>
      </c>
      <c r="H6" s="20">
        <f>calculations!J154</f>
        <v>0</v>
      </c>
      <c r="I6" s="20">
        <f>calculations!K154</f>
        <v>0</v>
      </c>
      <c r="J6" s="20">
        <f>calculations!L154</f>
        <v>0</v>
      </c>
      <c r="K6" s="20">
        <f>calculations!M154</f>
        <v>0</v>
      </c>
      <c r="L6" s="20">
        <f>calculations!N154</f>
        <v>0</v>
      </c>
      <c r="M6" s="20">
        <f>calculations!O154</f>
        <v>0</v>
      </c>
      <c r="N6" s="20">
        <f>calculations!P154</f>
        <v>0</v>
      </c>
      <c r="O6" s="20">
        <f>calculations!Q154</f>
        <v>0</v>
      </c>
      <c r="P6" s="20">
        <f>calculations!R154</f>
        <v>0</v>
      </c>
      <c r="Q6" s="20">
        <f>calculations!S154</f>
        <v>0</v>
      </c>
      <c r="R6" s="20">
        <f>calculations!T154</f>
        <v>0</v>
      </c>
      <c r="S6" s="20">
        <f>calculations!U154</f>
        <v>0</v>
      </c>
      <c r="T6" s="20">
        <f>calculations!V154</f>
        <v>0</v>
      </c>
      <c r="U6" s="20">
        <f>calculations!W154</f>
        <v>0</v>
      </c>
      <c r="V6" s="20">
        <f>calculations!X154</f>
        <v>0</v>
      </c>
      <c r="W6" s="20">
        <f>calculations!Y154</f>
        <v>0</v>
      </c>
      <c r="X6" s="20">
        <f>calculations!Z154</f>
        <v>0</v>
      </c>
      <c r="Y6" s="20">
        <f>calculations!AA154</f>
        <v>0</v>
      </c>
      <c r="Z6" s="20">
        <f>calculations!AB154</f>
        <v>0</v>
      </c>
      <c r="AA6" s="20">
        <f>calculations!AC154</f>
        <v>0</v>
      </c>
      <c r="AB6" s="20">
        <f>calculations!AD154</f>
        <v>0</v>
      </c>
      <c r="AC6" s="20">
        <f>calculations!AE154</f>
        <v>0</v>
      </c>
      <c r="AD6" s="20">
        <f>calculations!AF154</f>
        <v>0</v>
      </c>
      <c r="AE6" s="20">
        <f>calculations!AG154</f>
        <v>0</v>
      </c>
      <c r="AF6" s="20">
        <f>calculations!AH154</f>
        <v>0</v>
      </c>
      <c r="AG6" s="20">
        <f>calculations!AI154</f>
        <v>0</v>
      </c>
      <c r="AH6" s="7"/>
      <c r="AI6" s="7"/>
    </row>
    <row r="7" spans="1:35" x14ac:dyDescent="0.35">
      <c r="A7" s="1" t="s">
        <v>8</v>
      </c>
      <c r="B7" s="20">
        <f>calculations!D155</f>
        <v>3825745098080.5161</v>
      </c>
      <c r="C7" s="20">
        <f>calculations!E155</f>
        <v>3825745098080.5161</v>
      </c>
      <c r="D7" s="20">
        <f>calculations!F155</f>
        <v>3825745098080.5161</v>
      </c>
      <c r="E7" s="20">
        <f>calculations!G155</f>
        <v>3825745098080.5161</v>
      </c>
      <c r="F7" s="20">
        <f>calculations!H155</f>
        <v>3825745098080.5161</v>
      </c>
      <c r="G7" s="20">
        <f>calculations!I155</f>
        <v>3825745098080.5161</v>
      </c>
      <c r="H7" s="20">
        <f>calculations!J155</f>
        <v>3825745098080.5161</v>
      </c>
      <c r="I7" s="20">
        <f>calculations!K155</f>
        <v>3825745098080.5161</v>
      </c>
      <c r="J7" s="20">
        <f>calculations!L155</f>
        <v>3825745098080.5161</v>
      </c>
      <c r="K7" s="20">
        <f>calculations!M155</f>
        <v>3825745098080.5161</v>
      </c>
      <c r="L7" s="20">
        <f>calculations!N155</f>
        <v>3825745098080.5161</v>
      </c>
      <c r="M7" s="20">
        <f>calculations!O155</f>
        <v>3825745098080.5161</v>
      </c>
      <c r="N7" s="20">
        <f>calculations!P155</f>
        <v>3825745098080.5161</v>
      </c>
      <c r="O7" s="20">
        <f>calculations!Q155</f>
        <v>3825745098080.5161</v>
      </c>
      <c r="P7" s="20">
        <f>calculations!R155</f>
        <v>3825745098080.5161</v>
      </c>
      <c r="Q7" s="20">
        <f>calculations!S155</f>
        <v>3825745098080.5161</v>
      </c>
      <c r="R7" s="20">
        <f>calculations!T155</f>
        <v>3825745098080.5161</v>
      </c>
      <c r="S7" s="20">
        <f>calculations!U155</f>
        <v>3825745098080.5161</v>
      </c>
      <c r="T7" s="20">
        <f>calculations!V155</f>
        <v>3825745098080.5161</v>
      </c>
      <c r="U7" s="20">
        <f>calculations!W155</f>
        <v>3825745098080.5161</v>
      </c>
      <c r="V7" s="20">
        <f>calculations!X155</f>
        <v>3825745098080.5161</v>
      </c>
      <c r="W7" s="20">
        <f>calculations!Y155</f>
        <v>3825745098080.5161</v>
      </c>
      <c r="X7" s="20">
        <f>calculations!Z155</f>
        <v>3825745098080.5161</v>
      </c>
      <c r="Y7" s="20">
        <f>calculations!AA155</f>
        <v>3825745098080.5161</v>
      </c>
      <c r="Z7" s="20">
        <f>calculations!AB155</f>
        <v>3825745098080.5161</v>
      </c>
      <c r="AA7" s="20">
        <f>calculations!AC155</f>
        <v>3825745098080.5161</v>
      </c>
      <c r="AB7" s="20">
        <f>calculations!AD155</f>
        <v>3825745098080.5161</v>
      </c>
      <c r="AC7" s="20">
        <f>calculations!AE155</f>
        <v>3825745098080.5161</v>
      </c>
      <c r="AD7" s="20">
        <f>calculations!AF155</f>
        <v>3825745098080.5161</v>
      </c>
      <c r="AE7" s="20">
        <f>calculations!AG155</f>
        <v>3825745098080.5161</v>
      </c>
      <c r="AF7" s="20">
        <f>calculations!AH155</f>
        <v>3825745098080.5161</v>
      </c>
      <c r="AG7" s="20">
        <f>calculations!AI155</f>
        <v>3825745098080.5161</v>
      </c>
      <c r="AH7" s="7"/>
      <c r="AI7" s="7"/>
    </row>
    <row r="8" spans="1:35" x14ac:dyDescent="0.35">
      <c r="A8" s="18" t="s">
        <v>93</v>
      </c>
      <c r="B8" s="20">
        <f>calculations!D156</f>
        <v>0</v>
      </c>
      <c r="C8" s="20">
        <f>calculations!E156</f>
        <v>0</v>
      </c>
      <c r="D8" s="20">
        <f>calculations!F156</f>
        <v>0</v>
      </c>
      <c r="E8" s="20">
        <f>calculations!G156</f>
        <v>0</v>
      </c>
      <c r="F8" s="20">
        <f>calculations!H156</f>
        <v>0</v>
      </c>
      <c r="G8" s="20">
        <f>calculations!I156</f>
        <v>0</v>
      </c>
      <c r="H8" s="20">
        <f>calculations!J156</f>
        <v>0</v>
      </c>
      <c r="I8" s="20">
        <f>calculations!K156</f>
        <v>0</v>
      </c>
      <c r="J8" s="20">
        <f>calculations!L156</f>
        <v>0</v>
      </c>
      <c r="K8" s="20">
        <f>calculations!M156</f>
        <v>0</v>
      </c>
      <c r="L8" s="20">
        <f>calculations!N156</f>
        <v>0</v>
      </c>
      <c r="M8" s="20">
        <f>calculations!O156</f>
        <v>0</v>
      </c>
      <c r="N8" s="20">
        <f>calculations!P156</f>
        <v>0</v>
      </c>
      <c r="O8" s="20">
        <f>calculations!Q156</f>
        <v>0</v>
      </c>
      <c r="P8" s="20">
        <f>calculations!R156</f>
        <v>0</v>
      </c>
      <c r="Q8" s="20">
        <f>calculations!S156</f>
        <v>0</v>
      </c>
      <c r="R8" s="20">
        <f>calculations!T156</f>
        <v>0</v>
      </c>
      <c r="S8" s="20">
        <f>calculations!U156</f>
        <v>0</v>
      </c>
      <c r="T8" s="20">
        <f>calculations!V156</f>
        <v>0</v>
      </c>
      <c r="U8" s="20">
        <f>calculations!W156</f>
        <v>0</v>
      </c>
      <c r="V8" s="20">
        <f>calculations!X156</f>
        <v>0</v>
      </c>
      <c r="W8" s="20">
        <f>calculations!Y156</f>
        <v>0</v>
      </c>
      <c r="X8" s="20">
        <f>calculations!Z156</f>
        <v>0</v>
      </c>
      <c r="Y8" s="20">
        <f>calculations!AA156</f>
        <v>0</v>
      </c>
      <c r="Z8" s="20">
        <f>calculations!AB156</f>
        <v>0</v>
      </c>
      <c r="AA8" s="20">
        <f>calculations!AC156</f>
        <v>0</v>
      </c>
      <c r="AB8" s="20">
        <f>calculations!AD156</f>
        <v>0</v>
      </c>
      <c r="AC8" s="20">
        <f>calculations!AE156</f>
        <v>0</v>
      </c>
      <c r="AD8" s="20">
        <f>calculations!AF156</f>
        <v>0</v>
      </c>
      <c r="AE8" s="20">
        <f>calculations!AG156</f>
        <v>0</v>
      </c>
      <c r="AF8" s="20">
        <f>calculations!AH156</f>
        <v>0</v>
      </c>
      <c r="AG8" s="20">
        <f>calculations!AI156</f>
        <v>0</v>
      </c>
    </row>
    <row r="9" spans="1:35" x14ac:dyDescent="0.35">
      <c r="A9" s="18" t="s">
        <v>94</v>
      </c>
      <c r="B9" s="20">
        <f>calculations!D157</f>
        <v>0</v>
      </c>
      <c r="C9" s="20">
        <f>calculations!E157</f>
        <v>0</v>
      </c>
      <c r="D9" s="20">
        <f>calculations!F157</f>
        <v>0</v>
      </c>
      <c r="E9" s="20">
        <f>calculations!G157</f>
        <v>0</v>
      </c>
      <c r="F9" s="20">
        <f>calculations!H157</f>
        <v>0</v>
      </c>
      <c r="G9" s="20">
        <f>calculations!I157</f>
        <v>0</v>
      </c>
      <c r="H9" s="20">
        <f>calculations!J157</f>
        <v>0</v>
      </c>
      <c r="I9" s="20">
        <f>calculations!K157</f>
        <v>0</v>
      </c>
      <c r="J9" s="20">
        <f>calculations!L157</f>
        <v>0</v>
      </c>
      <c r="K9" s="20">
        <f>calculations!M157</f>
        <v>0</v>
      </c>
      <c r="L9" s="20">
        <f>calculations!N157</f>
        <v>0</v>
      </c>
      <c r="M9" s="20">
        <f>calculations!O157</f>
        <v>0</v>
      </c>
      <c r="N9" s="20">
        <f>calculations!P157</f>
        <v>0</v>
      </c>
      <c r="O9" s="20">
        <f>calculations!Q157</f>
        <v>0</v>
      </c>
      <c r="P9" s="20">
        <f>calculations!R157</f>
        <v>0</v>
      </c>
      <c r="Q9" s="20">
        <f>calculations!S157</f>
        <v>0</v>
      </c>
      <c r="R9" s="20">
        <f>calculations!T157</f>
        <v>0</v>
      </c>
      <c r="S9" s="20">
        <f>calculations!U157</f>
        <v>0</v>
      </c>
      <c r="T9" s="20">
        <f>calculations!V157</f>
        <v>0</v>
      </c>
      <c r="U9" s="20">
        <f>calculations!W157</f>
        <v>0</v>
      </c>
      <c r="V9" s="20">
        <f>calculations!X157</f>
        <v>0</v>
      </c>
      <c r="W9" s="20">
        <f>calculations!Y157</f>
        <v>0</v>
      </c>
      <c r="X9" s="20">
        <f>calculations!Z157</f>
        <v>0</v>
      </c>
      <c r="Y9" s="20">
        <f>calculations!AA157</f>
        <v>0</v>
      </c>
      <c r="Z9" s="20">
        <f>calculations!AB157</f>
        <v>0</v>
      </c>
      <c r="AA9" s="20">
        <f>calculations!AC157</f>
        <v>0</v>
      </c>
      <c r="AB9" s="20">
        <f>calculations!AD157</f>
        <v>0</v>
      </c>
      <c r="AC9" s="20">
        <f>calculations!AE157</f>
        <v>0</v>
      </c>
      <c r="AD9" s="20">
        <f>calculations!AF157</f>
        <v>0</v>
      </c>
      <c r="AE9" s="20">
        <f>calculations!AG157</f>
        <v>0</v>
      </c>
      <c r="AF9" s="20">
        <f>calculations!AH157</f>
        <v>0</v>
      </c>
      <c r="AG9" s="20">
        <f>calculations!AI157</f>
        <v>0</v>
      </c>
    </row>
    <row r="10" spans="1:35" x14ac:dyDescent="0.35">
      <c r="A10" s="18" t="s">
        <v>95</v>
      </c>
      <c r="B10" s="20">
        <f>calculations!D158</f>
        <v>13258391221430.805</v>
      </c>
      <c r="C10" s="20">
        <f>calculations!E158</f>
        <v>13258391221430.805</v>
      </c>
      <c r="D10" s="20">
        <f>calculations!F158</f>
        <v>13258391221430.805</v>
      </c>
      <c r="E10" s="20">
        <f>calculations!G158</f>
        <v>13258391221430.805</v>
      </c>
      <c r="F10" s="20">
        <f>calculations!H158</f>
        <v>13258391221430.805</v>
      </c>
      <c r="G10" s="20">
        <f>calculations!I158</f>
        <v>13258391221430.805</v>
      </c>
      <c r="H10" s="20">
        <f>calculations!J158</f>
        <v>13258391221430.805</v>
      </c>
      <c r="I10" s="20">
        <f>calculations!K158</f>
        <v>13258391221430.805</v>
      </c>
      <c r="J10" s="20">
        <f>calculations!L158</f>
        <v>13258391221430.805</v>
      </c>
      <c r="K10" s="20">
        <f>calculations!M158</f>
        <v>13258391221430.805</v>
      </c>
      <c r="L10" s="20">
        <f>calculations!N158</f>
        <v>13258391221430.805</v>
      </c>
      <c r="M10" s="20">
        <f>calculations!O158</f>
        <v>13258391221430.805</v>
      </c>
      <c r="N10" s="20">
        <f>calculations!P158</f>
        <v>13258391221430.805</v>
      </c>
      <c r="O10" s="20">
        <f>calculations!Q158</f>
        <v>13258391221430.805</v>
      </c>
      <c r="P10" s="20">
        <f>calculations!R158</f>
        <v>13258391221430.805</v>
      </c>
      <c r="Q10" s="20">
        <f>calculations!S158</f>
        <v>13258391221430.805</v>
      </c>
      <c r="R10" s="20">
        <f>calculations!T158</f>
        <v>13258391221430.805</v>
      </c>
      <c r="S10" s="20">
        <f>calculations!U158</f>
        <v>13258391221430.805</v>
      </c>
      <c r="T10" s="20">
        <f>calculations!V158</f>
        <v>13258391221430.805</v>
      </c>
      <c r="U10" s="20">
        <f>calculations!W158</f>
        <v>13258391221430.805</v>
      </c>
      <c r="V10" s="20">
        <f>calculations!X158</f>
        <v>13258391221430.805</v>
      </c>
      <c r="W10" s="20">
        <f>calculations!Y158</f>
        <v>13258391221430.805</v>
      </c>
      <c r="X10" s="20">
        <f>calculations!Z158</f>
        <v>13258391221430.805</v>
      </c>
      <c r="Y10" s="20">
        <f>calculations!AA158</f>
        <v>13258391221430.805</v>
      </c>
      <c r="Z10" s="20">
        <f>calculations!AB158</f>
        <v>13258391221430.805</v>
      </c>
      <c r="AA10" s="20">
        <f>calculations!AC158</f>
        <v>13258391221430.805</v>
      </c>
      <c r="AB10" s="20">
        <f>calculations!AD158</f>
        <v>13258391221430.805</v>
      </c>
      <c r="AC10" s="20">
        <f>calculations!AE158</f>
        <v>13258391221430.805</v>
      </c>
      <c r="AD10" s="20">
        <f>calculations!AF158</f>
        <v>13258391221430.805</v>
      </c>
      <c r="AE10" s="20">
        <f>calculations!AG158</f>
        <v>13258391221430.805</v>
      </c>
      <c r="AF10" s="20">
        <f>calculations!AH158</f>
        <v>13258391221430.805</v>
      </c>
      <c r="AG10" s="20">
        <f>calculations!AI158</f>
        <v>13258391221430.805</v>
      </c>
    </row>
    <row r="11" spans="1:35" x14ac:dyDescent="0.35">
      <c r="A11" s="18" t="s">
        <v>96</v>
      </c>
      <c r="B11" s="20">
        <f>calculations!D159</f>
        <v>0</v>
      </c>
      <c r="C11" s="20">
        <f>calculations!E159</f>
        <v>0</v>
      </c>
      <c r="D11" s="20">
        <f>calculations!F159</f>
        <v>0</v>
      </c>
      <c r="E11" s="20">
        <f>calculations!G159</f>
        <v>0</v>
      </c>
      <c r="F11" s="20">
        <f>calculations!H159</f>
        <v>0</v>
      </c>
      <c r="G11" s="20">
        <f>calculations!I159</f>
        <v>0</v>
      </c>
      <c r="H11" s="20">
        <f>calculations!J159</f>
        <v>0</v>
      </c>
      <c r="I11" s="20">
        <f>calculations!K159</f>
        <v>0</v>
      </c>
      <c r="J11" s="20">
        <f>calculations!L159</f>
        <v>0</v>
      </c>
      <c r="K11" s="20">
        <f>calculations!M159</f>
        <v>0</v>
      </c>
      <c r="L11" s="20">
        <f>calculations!N159</f>
        <v>0</v>
      </c>
      <c r="M11" s="20">
        <f>calculations!O159</f>
        <v>0</v>
      </c>
      <c r="N11" s="20">
        <f>calculations!P159</f>
        <v>0</v>
      </c>
      <c r="O11" s="20">
        <f>calculations!Q159</f>
        <v>0</v>
      </c>
      <c r="P11" s="20">
        <f>calculations!R159</f>
        <v>0</v>
      </c>
      <c r="Q11" s="20">
        <f>calculations!S159</f>
        <v>0</v>
      </c>
      <c r="R11" s="20">
        <f>calculations!T159</f>
        <v>0</v>
      </c>
      <c r="S11" s="20">
        <f>calculations!U159</f>
        <v>0</v>
      </c>
      <c r="T11" s="20">
        <f>calculations!V159</f>
        <v>0</v>
      </c>
      <c r="U11" s="20">
        <f>calculations!W159</f>
        <v>0</v>
      </c>
      <c r="V11" s="20">
        <f>calculations!X159</f>
        <v>0</v>
      </c>
      <c r="W11" s="20">
        <f>calculations!Y159</f>
        <v>0</v>
      </c>
      <c r="X11" s="20">
        <f>calculations!Z159</f>
        <v>0</v>
      </c>
      <c r="Y11" s="20">
        <f>calculations!AA159</f>
        <v>0</v>
      </c>
      <c r="Z11" s="20">
        <f>calculations!AB159</f>
        <v>0</v>
      </c>
      <c r="AA11" s="20">
        <f>calculations!AC159</f>
        <v>0</v>
      </c>
      <c r="AB11" s="20">
        <f>calculations!AD159</f>
        <v>0</v>
      </c>
      <c r="AC11" s="20">
        <f>calculations!AE159</f>
        <v>0</v>
      </c>
      <c r="AD11" s="20">
        <f>calculations!AF159</f>
        <v>0</v>
      </c>
      <c r="AE11" s="20">
        <f>calculations!AG159</f>
        <v>0</v>
      </c>
      <c r="AF11" s="20">
        <f>calculations!AH159</f>
        <v>0</v>
      </c>
      <c r="AG11" s="20">
        <f>calculations!AI159</f>
        <v>0</v>
      </c>
    </row>
    <row r="18" ht="13.15" customHeight="1" x14ac:dyDescent="0.35"/>
  </sheetData>
  <pageMargins left="0.7" right="0.7" top="0.75" bottom="0.75" header="0.3" footer="0.3"/>
  <pageSetup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tabColor theme="3"/>
  </sheetPr>
  <dimension ref="A1:AI11"/>
  <sheetViews>
    <sheetView workbookViewId="0">
      <selection activeCell="A15" sqref="A15:XFD27"/>
    </sheetView>
  </sheetViews>
  <sheetFormatPr defaultRowHeight="14.5" x14ac:dyDescent="0.35"/>
  <cols>
    <col min="1" max="1" width="22.26953125" customWidth="1"/>
    <col min="2" max="2" width="9.453125" customWidth="1"/>
    <col min="3" max="3" width="11.81640625" bestFit="1" customWidth="1"/>
    <col min="4" max="4" width="9.453125" bestFit="1" customWidth="1"/>
    <col min="8" max="8" width="9.453125" bestFit="1" customWidth="1"/>
    <col min="10" max="35" width="12.54296875" bestFit="1" customWidth="1"/>
  </cols>
  <sheetData>
    <row r="1" spans="1:35" x14ac:dyDescent="0.35">
      <c r="A1" s="1" t="s">
        <v>1</v>
      </c>
      <c r="B1" s="7">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5" x14ac:dyDescent="0.35">
      <c r="A2" s="1" t="s">
        <v>2</v>
      </c>
      <c r="B2" s="194">
        <f>calculations!D150</f>
        <v>8270881908385.7441</v>
      </c>
      <c r="C2" s="198">
        <v>7360000000000</v>
      </c>
      <c r="D2" s="198">
        <v>7000000000000</v>
      </c>
      <c r="E2" s="198">
        <v>7110000000000</v>
      </c>
      <c r="F2" s="198">
        <v>7098680000000</v>
      </c>
      <c r="G2" s="198">
        <v>7064970000000</v>
      </c>
      <c r="H2" s="198">
        <v>7037950000000</v>
      </c>
      <c r="I2" s="198">
        <v>7046500000000</v>
      </c>
      <c r="J2" s="198">
        <v>7072310000000</v>
      </c>
      <c r="K2" s="198">
        <v>7098580000000</v>
      </c>
      <c r="L2" s="198">
        <v>7135430000000</v>
      </c>
      <c r="M2" s="198">
        <v>7171010000000</v>
      </c>
      <c r="N2" s="198">
        <v>7202830000000</v>
      </c>
      <c r="O2" s="198">
        <v>7212870000000</v>
      </c>
      <c r="P2" s="198">
        <v>7219690000000</v>
      </c>
      <c r="Q2" s="198">
        <v>7200740000000</v>
      </c>
      <c r="R2" s="198">
        <v>7153340000000</v>
      </c>
      <c r="S2" s="198">
        <v>7168590000000</v>
      </c>
      <c r="T2" s="198">
        <v>7142160000000</v>
      </c>
      <c r="U2" s="198">
        <v>7113730000000</v>
      </c>
      <c r="V2" s="198">
        <v>7070180000000</v>
      </c>
      <c r="W2" s="198">
        <v>7034200000000</v>
      </c>
      <c r="X2" s="198">
        <v>6984970000000</v>
      </c>
      <c r="Y2" s="198">
        <v>6905000000000</v>
      </c>
      <c r="Z2" s="198">
        <v>6816950000000</v>
      </c>
      <c r="AA2" s="198">
        <v>6700380000000</v>
      </c>
      <c r="AB2" s="198">
        <v>6582800000000</v>
      </c>
      <c r="AC2" s="198">
        <v>6450080000000</v>
      </c>
      <c r="AD2" s="198">
        <v>6303890000000</v>
      </c>
      <c r="AE2" s="198">
        <v>6140780000000</v>
      </c>
      <c r="AF2" s="198">
        <v>5965380000000</v>
      </c>
      <c r="AG2" s="198">
        <v>5791030000000</v>
      </c>
      <c r="AH2" s="7"/>
      <c r="AI2" s="7"/>
    </row>
    <row r="3" spans="1:35" x14ac:dyDescent="0.35">
      <c r="A3" s="1" t="s">
        <v>3</v>
      </c>
      <c r="B3" s="194">
        <f>calculations!D151</f>
        <v>0</v>
      </c>
      <c r="C3" s="198">
        <v>0</v>
      </c>
      <c r="D3" s="198">
        <v>0</v>
      </c>
      <c r="E3" s="198">
        <v>0</v>
      </c>
      <c r="F3" s="198">
        <v>0</v>
      </c>
      <c r="G3" s="198">
        <v>0</v>
      </c>
      <c r="H3" s="198">
        <v>0</v>
      </c>
      <c r="I3" s="198">
        <v>0</v>
      </c>
      <c r="J3" s="198">
        <v>0</v>
      </c>
      <c r="K3" s="198">
        <v>0</v>
      </c>
      <c r="L3" s="198">
        <v>0</v>
      </c>
      <c r="M3" s="198">
        <v>0</v>
      </c>
      <c r="N3" s="198">
        <v>0</v>
      </c>
      <c r="O3" s="198">
        <v>0</v>
      </c>
      <c r="P3" s="198">
        <v>0</v>
      </c>
      <c r="Q3" s="198">
        <v>0</v>
      </c>
      <c r="R3" s="198">
        <v>0</v>
      </c>
      <c r="S3" s="198">
        <v>0</v>
      </c>
      <c r="T3" s="198">
        <v>0</v>
      </c>
      <c r="U3" s="198">
        <v>0</v>
      </c>
      <c r="V3" s="198">
        <v>0</v>
      </c>
      <c r="W3" s="198">
        <v>0</v>
      </c>
      <c r="X3" s="198">
        <v>0</v>
      </c>
      <c r="Y3" s="198">
        <v>0</v>
      </c>
      <c r="Z3" s="198">
        <v>0</v>
      </c>
      <c r="AA3" s="198">
        <v>0</v>
      </c>
      <c r="AB3" s="198">
        <v>0</v>
      </c>
      <c r="AC3" s="198">
        <v>0</v>
      </c>
      <c r="AD3" s="198">
        <v>0</v>
      </c>
      <c r="AE3" s="198">
        <v>0</v>
      </c>
      <c r="AF3" s="198">
        <v>0</v>
      </c>
      <c r="AG3" s="198">
        <v>0</v>
      </c>
      <c r="AH3" s="7"/>
      <c r="AI3" s="7"/>
    </row>
    <row r="4" spans="1:35" x14ac:dyDescent="0.35">
      <c r="A4" s="1" t="s">
        <v>4</v>
      </c>
      <c r="B4" s="194">
        <f>calculations!D152</f>
        <v>54912151077405.727</v>
      </c>
      <c r="C4" s="198">
        <v>46500000000000</v>
      </c>
      <c r="D4" s="198">
        <v>46500000000000</v>
      </c>
      <c r="E4" s="198">
        <v>47400000000000</v>
      </c>
      <c r="F4" s="198">
        <v>47252700000000</v>
      </c>
      <c r="G4" s="198">
        <v>46661000000000</v>
      </c>
      <c r="H4" s="198">
        <v>45927700000000</v>
      </c>
      <c r="I4" s="198">
        <v>44958000000000</v>
      </c>
      <c r="J4" s="198">
        <v>44052300000000</v>
      </c>
      <c r="K4" s="198">
        <v>43113800000000</v>
      </c>
      <c r="L4" s="198">
        <v>42241400000000</v>
      </c>
      <c r="M4" s="198">
        <v>41146500000000</v>
      </c>
      <c r="N4" s="198">
        <v>40255300000000</v>
      </c>
      <c r="O4" s="198">
        <v>39277800000000</v>
      </c>
      <c r="P4" s="198">
        <v>38497800000000</v>
      </c>
      <c r="Q4" s="198">
        <v>37536700000000</v>
      </c>
      <c r="R4" s="198">
        <v>36676600000000</v>
      </c>
      <c r="S4" s="198">
        <v>36006100000000</v>
      </c>
      <c r="T4" s="198">
        <v>35337500000000</v>
      </c>
      <c r="U4" s="198">
        <v>34580100000000</v>
      </c>
      <c r="V4" s="198">
        <v>33826100000000</v>
      </c>
      <c r="W4" s="198">
        <v>33163100000000</v>
      </c>
      <c r="X4" s="198">
        <v>32407300000000</v>
      </c>
      <c r="Y4" s="198">
        <v>31693900000000</v>
      </c>
      <c r="Z4" s="198">
        <v>31110900000000</v>
      </c>
      <c r="AA4" s="198">
        <v>30569900000000</v>
      </c>
      <c r="AB4" s="198">
        <v>29985500000000</v>
      </c>
      <c r="AC4" s="198">
        <v>29528100000000</v>
      </c>
      <c r="AD4" s="198">
        <v>29025600000000</v>
      </c>
      <c r="AE4" s="198">
        <v>28647500000000</v>
      </c>
      <c r="AF4" s="198">
        <v>28222300000000</v>
      </c>
      <c r="AG4" s="198">
        <v>27882200000000</v>
      </c>
      <c r="AH4" s="7"/>
      <c r="AI4" s="7"/>
    </row>
    <row r="5" spans="1:35" x14ac:dyDescent="0.35">
      <c r="A5" s="1" t="s">
        <v>5</v>
      </c>
      <c r="B5" s="194">
        <f>calculations!D153</f>
        <v>0</v>
      </c>
      <c r="C5" s="198">
        <v>0</v>
      </c>
      <c r="D5" s="198">
        <v>0</v>
      </c>
      <c r="E5" s="198">
        <v>0</v>
      </c>
      <c r="F5" s="198">
        <v>0</v>
      </c>
      <c r="G5" s="198">
        <v>0</v>
      </c>
      <c r="H5" s="198">
        <v>0</v>
      </c>
      <c r="I5" s="198">
        <v>0</v>
      </c>
      <c r="J5" s="198">
        <v>0</v>
      </c>
      <c r="K5" s="198">
        <v>0</v>
      </c>
      <c r="L5" s="198">
        <v>0</v>
      </c>
      <c r="M5" s="198">
        <v>0</v>
      </c>
      <c r="N5" s="198">
        <v>0</v>
      </c>
      <c r="O5" s="198">
        <v>0</v>
      </c>
      <c r="P5" s="198">
        <v>0</v>
      </c>
      <c r="Q5" s="198">
        <v>0</v>
      </c>
      <c r="R5" s="198">
        <v>0</v>
      </c>
      <c r="S5" s="198">
        <v>0</v>
      </c>
      <c r="T5" s="198">
        <v>0</v>
      </c>
      <c r="U5" s="198">
        <v>0</v>
      </c>
      <c r="V5" s="198">
        <v>0</v>
      </c>
      <c r="W5" s="198">
        <v>0</v>
      </c>
      <c r="X5" s="198">
        <v>0</v>
      </c>
      <c r="Y5" s="198">
        <v>0</v>
      </c>
      <c r="Z5" s="198">
        <v>0</v>
      </c>
      <c r="AA5" s="198">
        <v>0</v>
      </c>
      <c r="AB5" s="198">
        <v>0</v>
      </c>
      <c r="AC5" s="198">
        <v>0</v>
      </c>
      <c r="AD5" s="198">
        <v>0</v>
      </c>
      <c r="AE5" s="198">
        <v>0</v>
      </c>
      <c r="AF5" s="198">
        <v>0</v>
      </c>
      <c r="AG5" s="198">
        <v>0</v>
      </c>
      <c r="AH5" s="7"/>
      <c r="AI5" s="7"/>
    </row>
    <row r="6" spans="1:35" x14ac:dyDescent="0.35">
      <c r="A6" s="1" t="s">
        <v>7</v>
      </c>
      <c r="B6" s="194">
        <f>calculations!D154</f>
        <v>0</v>
      </c>
      <c r="C6" s="198">
        <v>0</v>
      </c>
      <c r="D6" s="198">
        <v>0</v>
      </c>
      <c r="E6" s="198">
        <v>0</v>
      </c>
      <c r="F6" s="198">
        <v>0</v>
      </c>
      <c r="G6" s="198">
        <v>0</v>
      </c>
      <c r="H6" s="198">
        <v>0</v>
      </c>
      <c r="I6" s="198">
        <v>0</v>
      </c>
      <c r="J6" s="198">
        <v>0</v>
      </c>
      <c r="K6" s="198">
        <v>0</v>
      </c>
      <c r="L6" s="198">
        <v>0</v>
      </c>
      <c r="M6" s="198">
        <v>0</v>
      </c>
      <c r="N6" s="198">
        <v>0</v>
      </c>
      <c r="O6" s="198">
        <v>0</v>
      </c>
      <c r="P6" s="198">
        <v>0</v>
      </c>
      <c r="Q6" s="198">
        <v>0</v>
      </c>
      <c r="R6" s="198">
        <v>0</v>
      </c>
      <c r="S6" s="198">
        <v>0</v>
      </c>
      <c r="T6" s="198">
        <v>0</v>
      </c>
      <c r="U6" s="198">
        <v>0</v>
      </c>
      <c r="V6" s="198">
        <v>0</v>
      </c>
      <c r="W6" s="198">
        <v>0</v>
      </c>
      <c r="X6" s="198">
        <v>0</v>
      </c>
      <c r="Y6" s="198">
        <v>0</v>
      </c>
      <c r="Z6" s="198">
        <v>0</v>
      </c>
      <c r="AA6" s="198">
        <v>0</v>
      </c>
      <c r="AB6" s="198">
        <v>0</v>
      </c>
      <c r="AC6" s="198">
        <v>0</v>
      </c>
      <c r="AD6" s="198">
        <v>0</v>
      </c>
      <c r="AE6" s="198">
        <v>0</v>
      </c>
      <c r="AF6" s="198">
        <v>0</v>
      </c>
      <c r="AG6" s="198">
        <v>0</v>
      </c>
      <c r="AH6" s="7"/>
      <c r="AI6" s="7"/>
    </row>
    <row r="7" spans="1:35" x14ac:dyDescent="0.35">
      <c r="A7" s="1" t="s">
        <v>8</v>
      </c>
      <c r="B7" s="194">
        <f>calculations!D155</f>
        <v>3825745098080.5161</v>
      </c>
      <c r="C7" s="198">
        <v>3830000000000</v>
      </c>
      <c r="D7" s="198">
        <v>3830000000000</v>
      </c>
      <c r="E7" s="198">
        <v>3830000000000</v>
      </c>
      <c r="F7" s="198">
        <v>3830000000000</v>
      </c>
      <c r="G7" s="198">
        <v>3830030000000</v>
      </c>
      <c r="H7" s="198">
        <v>3830070000000</v>
      </c>
      <c r="I7" s="198">
        <v>3830110000000</v>
      </c>
      <c r="J7" s="198">
        <v>3830150000000</v>
      </c>
      <c r="K7" s="198">
        <v>3830190000000</v>
      </c>
      <c r="L7" s="198">
        <v>3830240000000</v>
      </c>
      <c r="M7" s="198">
        <v>3830280000000</v>
      </c>
      <c r="N7" s="198">
        <v>3830330000000</v>
      </c>
      <c r="O7" s="198">
        <v>3830350000000</v>
      </c>
      <c r="P7" s="198">
        <v>3830360000000</v>
      </c>
      <c r="Q7" s="198">
        <v>3830370000000</v>
      </c>
      <c r="R7" s="198">
        <v>3830380000000</v>
      </c>
      <c r="S7" s="198">
        <v>3830380000000</v>
      </c>
      <c r="T7" s="198">
        <v>3830390000000</v>
      </c>
      <c r="U7" s="198">
        <v>3830390000000</v>
      </c>
      <c r="V7" s="198">
        <v>3830390000000</v>
      </c>
      <c r="W7" s="198">
        <v>3830390000000</v>
      </c>
      <c r="X7" s="198">
        <v>3830390000000</v>
      </c>
      <c r="Y7" s="198">
        <v>3830380000000</v>
      </c>
      <c r="Z7" s="198">
        <v>3830380000000</v>
      </c>
      <c r="AA7" s="198">
        <v>3830370000000</v>
      </c>
      <c r="AB7" s="198">
        <v>3830360000000</v>
      </c>
      <c r="AC7" s="198">
        <v>3830350000000</v>
      </c>
      <c r="AD7" s="198">
        <v>3830340000000</v>
      </c>
      <c r="AE7" s="198">
        <v>3830330000000</v>
      </c>
      <c r="AF7" s="198">
        <v>3830310000000</v>
      </c>
      <c r="AG7" s="198">
        <v>3830300000000</v>
      </c>
      <c r="AH7" s="7"/>
      <c r="AI7" s="7"/>
    </row>
    <row r="8" spans="1:35" x14ac:dyDescent="0.35">
      <c r="A8" s="18" t="s">
        <v>93</v>
      </c>
      <c r="B8" s="194">
        <f>calculations!D156</f>
        <v>0</v>
      </c>
      <c r="C8" s="198">
        <v>0</v>
      </c>
      <c r="D8" s="198">
        <v>0</v>
      </c>
      <c r="E8" s="198">
        <v>0</v>
      </c>
      <c r="F8" s="198">
        <v>0</v>
      </c>
      <c r="G8" s="198">
        <v>0</v>
      </c>
      <c r="H8" s="198">
        <v>0</v>
      </c>
      <c r="I8" s="198">
        <v>0</v>
      </c>
      <c r="J8" s="198">
        <v>0</v>
      </c>
      <c r="K8" s="198">
        <v>0</v>
      </c>
      <c r="L8" s="198">
        <v>0</v>
      </c>
      <c r="M8" s="198">
        <v>0</v>
      </c>
      <c r="N8" s="198">
        <v>0</v>
      </c>
      <c r="O8" s="198">
        <v>0</v>
      </c>
      <c r="P8" s="198">
        <v>0</v>
      </c>
      <c r="Q8" s="198">
        <v>0</v>
      </c>
      <c r="R8" s="198">
        <v>0</v>
      </c>
      <c r="S8" s="198">
        <v>0</v>
      </c>
      <c r="T8" s="198">
        <v>0</v>
      </c>
      <c r="U8" s="198">
        <v>0</v>
      </c>
      <c r="V8" s="198">
        <v>0</v>
      </c>
      <c r="W8" s="198">
        <v>0</v>
      </c>
      <c r="X8" s="198">
        <v>0</v>
      </c>
      <c r="Y8" s="198">
        <v>0</v>
      </c>
      <c r="Z8" s="198">
        <v>0</v>
      </c>
      <c r="AA8" s="198">
        <v>0</v>
      </c>
      <c r="AB8" s="198">
        <v>0</v>
      </c>
      <c r="AC8" s="198">
        <v>0</v>
      </c>
      <c r="AD8" s="198">
        <v>0</v>
      </c>
      <c r="AE8" s="198">
        <v>0</v>
      </c>
      <c r="AF8" s="198">
        <v>0</v>
      </c>
      <c r="AG8" s="198">
        <v>0</v>
      </c>
    </row>
    <row r="9" spans="1:35" x14ac:dyDescent="0.35">
      <c r="A9" s="18" t="s">
        <v>94</v>
      </c>
      <c r="B9" s="194">
        <f>calculations!D157</f>
        <v>0</v>
      </c>
      <c r="C9" s="198">
        <v>0</v>
      </c>
      <c r="D9" s="198">
        <v>0</v>
      </c>
      <c r="E9" s="198">
        <v>0</v>
      </c>
      <c r="F9" s="198">
        <v>0</v>
      </c>
      <c r="G9" s="198">
        <v>0</v>
      </c>
      <c r="H9" s="198">
        <v>0</v>
      </c>
      <c r="I9" s="198">
        <v>0</v>
      </c>
      <c r="J9" s="198">
        <v>0</v>
      </c>
      <c r="K9" s="198">
        <v>0</v>
      </c>
      <c r="L9" s="198">
        <v>0</v>
      </c>
      <c r="M9" s="198">
        <v>0</v>
      </c>
      <c r="N9" s="198">
        <v>0</v>
      </c>
      <c r="O9" s="198">
        <v>0</v>
      </c>
      <c r="P9" s="198">
        <v>0</v>
      </c>
      <c r="Q9" s="198">
        <v>0</v>
      </c>
      <c r="R9" s="198">
        <v>0</v>
      </c>
      <c r="S9" s="198">
        <v>0</v>
      </c>
      <c r="T9" s="198">
        <v>0</v>
      </c>
      <c r="U9" s="198">
        <v>0</v>
      </c>
      <c r="V9" s="198">
        <v>0</v>
      </c>
      <c r="W9" s="198">
        <v>0</v>
      </c>
      <c r="X9" s="198">
        <v>0</v>
      </c>
      <c r="Y9" s="198">
        <v>0</v>
      </c>
      <c r="Z9" s="198">
        <v>0</v>
      </c>
      <c r="AA9" s="198">
        <v>0</v>
      </c>
      <c r="AB9" s="198">
        <v>0</v>
      </c>
      <c r="AC9" s="198">
        <v>0</v>
      </c>
      <c r="AD9" s="198">
        <v>0</v>
      </c>
      <c r="AE9" s="198">
        <v>0</v>
      </c>
      <c r="AF9" s="198">
        <v>0</v>
      </c>
      <c r="AG9" s="198">
        <v>0</v>
      </c>
    </row>
    <row r="10" spans="1:35" x14ac:dyDescent="0.35">
      <c r="A10" s="18" t="s">
        <v>95</v>
      </c>
      <c r="B10" s="194">
        <f>calculations!D158</f>
        <v>13258391221430.805</v>
      </c>
      <c r="C10" s="198">
        <v>13300000000000</v>
      </c>
      <c r="D10" s="198">
        <v>13300000000000</v>
      </c>
      <c r="E10" s="198">
        <v>13300000000000</v>
      </c>
      <c r="F10" s="198">
        <v>13284100000000</v>
      </c>
      <c r="G10" s="198">
        <v>13253200000000</v>
      </c>
      <c r="H10" s="198">
        <v>13207700000000</v>
      </c>
      <c r="I10" s="198">
        <v>13148200000000</v>
      </c>
      <c r="J10" s="198">
        <v>13075200000000</v>
      </c>
      <c r="K10" s="198">
        <v>12989300000000</v>
      </c>
      <c r="L10" s="198">
        <v>12891000000000</v>
      </c>
      <c r="M10" s="198">
        <v>12780700000000</v>
      </c>
      <c r="N10" s="198">
        <v>12673200000000</v>
      </c>
      <c r="O10" s="198">
        <v>12568200000000</v>
      </c>
      <c r="P10" s="198">
        <v>12465800000000</v>
      </c>
      <c r="Q10" s="198">
        <v>12365800000000</v>
      </c>
      <c r="R10" s="198">
        <v>12268200000000</v>
      </c>
      <c r="S10" s="198">
        <v>12172800000000</v>
      </c>
      <c r="T10" s="198">
        <v>12079700000000</v>
      </c>
      <c r="U10" s="198">
        <v>11988700000000</v>
      </c>
      <c r="V10" s="198">
        <v>11883700000000</v>
      </c>
      <c r="W10" s="198">
        <v>11778700000000</v>
      </c>
      <c r="X10" s="198">
        <v>11673700000000</v>
      </c>
      <c r="Y10" s="198">
        <v>11581800000000</v>
      </c>
      <c r="Z10" s="198">
        <v>11503000000000</v>
      </c>
      <c r="AA10" s="198">
        <v>11437400000000</v>
      </c>
      <c r="AB10" s="198">
        <v>11384800000000</v>
      </c>
      <c r="AC10" s="198">
        <v>11345400000000</v>
      </c>
      <c r="AD10" s="198">
        <v>11319100000000</v>
      </c>
      <c r="AE10" s="198">
        <v>11306000000000</v>
      </c>
      <c r="AF10" s="198">
        <v>11305900000000</v>
      </c>
      <c r="AG10" s="198">
        <v>11305900000000</v>
      </c>
    </row>
    <row r="11" spans="1:35" x14ac:dyDescent="0.35">
      <c r="A11" s="18" t="s">
        <v>96</v>
      </c>
      <c r="B11" s="194">
        <f>calculations!D159</f>
        <v>0</v>
      </c>
      <c r="C11" s="198">
        <v>0</v>
      </c>
      <c r="D11" s="198">
        <v>0</v>
      </c>
      <c r="E11" s="198">
        <v>0</v>
      </c>
      <c r="F11" s="198">
        <v>0</v>
      </c>
      <c r="G11" s="198">
        <v>0</v>
      </c>
      <c r="H11" s="198">
        <v>0</v>
      </c>
      <c r="I11" s="198">
        <v>0</v>
      </c>
      <c r="J11" s="198">
        <v>0</v>
      </c>
      <c r="K11" s="198">
        <v>0</v>
      </c>
      <c r="L11" s="198">
        <v>0</v>
      </c>
      <c r="M11" s="198">
        <v>0</v>
      </c>
      <c r="N11" s="198">
        <v>0</v>
      </c>
      <c r="O11" s="198">
        <v>0</v>
      </c>
      <c r="P11" s="198">
        <v>0</v>
      </c>
      <c r="Q11" s="198">
        <v>0</v>
      </c>
      <c r="R11" s="198">
        <v>0</v>
      </c>
      <c r="S11" s="198">
        <v>0</v>
      </c>
      <c r="T11" s="198">
        <v>0</v>
      </c>
      <c r="U11" s="198">
        <v>0</v>
      </c>
      <c r="V11" s="198">
        <v>0</v>
      </c>
      <c r="W11" s="198">
        <v>0</v>
      </c>
      <c r="X11" s="198">
        <v>0</v>
      </c>
      <c r="Y11" s="198">
        <v>0</v>
      </c>
      <c r="Z11" s="198">
        <v>0</v>
      </c>
      <c r="AA11" s="198">
        <v>0</v>
      </c>
      <c r="AB11" s="198">
        <v>0</v>
      </c>
      <c r="AC11" s="198">
        <v>0</v>
      </c>
      <c r="AD11" s="198">
        <v>0</v>
      </c>
      <c r="AE11" s="198">
        <v>0</v>
      </c>
      <c r="AF11" s="198">
        <v>0</v>
      </c>
      <c r="AG11" s="198">
        <v>0</v>
      </c>
    </row>
  </sheetData>
  <pageMargins left="0.7" right="0.7" top="0.75" bottom="0.75" header="0.3" footer="0.3"/>
  <pageSetup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98FFAD-CBC6-4348-B6AB-8A3A8C3C066A}">
  <sheetPr>
    <tabColor theme="3" tint="0.79998168889431442"/>
  </sheetPr>
  <dimension ref="A1:AI11"/>
  <sheetViews>
    <sheetView workbookViewId="0">
      <selection activeCell="B2" sqref="B2"/>
    </sheetView>
  </sheetViews>
  <sheetFormatPr defaultRowHeight="14.5" x14ac:dyDescent="0.35"/>
  <cols>
    <col min="1" max="1" width="26" customWidth="1"/>
    <col min="2" max="2" width="10.54296875" bestFit="1" customWidth="1"/>
    <col min="3" max="3" width="11.81640625" bestFit="1" customWidth="1"/>
    <col min="4" max="33" width="10.54296875" bestFit="1" customWidth="1"/>
  </cols>
  <sheetData>
    <row r="1" spans="1:35" x14ac:dyDescent="0.35">
      <c r="A1" s="1" t="s">
        <v>1</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s="1"/>
      <c r="AI1" s="1"/>
    </row>
    <row r="2" spans="1:35" x14ac:dyDescent="0.35">
      <c r="A2" s="1" t="s">
        <v>2</v>
      </c>
      <c r="B2" s="69">
        <f>calculations!D163</f>
        <v>60722404327245.492</v>
      </c>
      <c r="C2" s="69">
        <f>calculations!E163</f>
        <v>54978132564715.984</v>
      </c>
      <c r="D2" s="69">
        <f>calculations!F163</f>
        <v>53137585997587.078</v>
      </c>
      <c r="E2" s="69">
        <f>calculations!G163</f>
        <v>54664965449194.82</v>
      </c>
      <c r="F2" s="69">
        <f>calculations!H163</f>
        <v>55174110904827.305</v>
      </c>
      <c r="G2" s="69">
        <f>calculations!I163</f>
        <v>55225380149181.141</v>
      </c>
      <c r="H2" s="69">
        <f>calculations!J163</f>
        <v>55180598791104.758</v>
      </c>
      <c r="I2" s="69">
        <f>calculations!K163</f>
        <v>55157385049670.727</v>
      </c>
      <c r="J2" s="69">
        <f>calculations!L163</f>
        <v>55031110735355.414</v>
      </c>
      <c r="K2" s="69">
        <f>calculations!M163</f>
        <v>54677146288357.133</v>
      </c>
      <c r="L2" s="69">
        <f>calculations!N163</f>
        <v>54217612378065.734</v>
      </c>
      <c r="M2" s="69">
        <f>calculations!O163</f>
        <v>53601003904461.555</v>
      </c>
      <c r="N2" s="69">
        <f>calculations!P163</f>
        <v>52951819943166.703</v>
      </c>
      <c r="O2" s="69">
        <f>calculations!Q163</f>
        <v>52170272616952.813</v>
      </c>
      <c r="P2" s="69">
        <f>calculations!R163</f>
        <v>51347963124553.914</v>
      </c>
      <c r="Q2" s="69">
        <f>calculations!S163</f>
        <v>50412748029081.586</v>
      </c>
      <c r="R2" s="69">
        <f>calculations!T163</f>
        <v>49315780972126.336</v>
      </c>
      <c r="S2" s="69">
        <f>calculations!U163</f>
        <v>48682897630796.219</v>
      </c>
      <c r="T2" s="69">
        <f>calculations!V163</f>
        <v>47841936074679.742</v>
      </c>
      <c r="U2" s="69">
        <f>calculations!W163</f>
        <v>47054687034924.172</v>
      </c>
      <c r="V2" s="69">
        <f>calculations!X163</f>
        <v>46302594329293.859</v>
      </c>
      <c r="W2" s="69">
        <f>calculations!Y163</f>
        <v>45603197844025.367</v>
      </c>
      <c r="X2" s="69">
        <f>calculations!Z163</f>
        <v>44932121223550.063</v>
      </c>
      <c r="Y2" s="69">
        <f>calculations!AA163</f>
        <v>44310769146689.086</v>
      </c>
      <c r="Z2" s="69">
        <f>calculations!AB163</f>
        <v>43741484819716.953</v>
      </c>
      <c r="AA2" s="69">
        <f>calculations!AC163</f>
        <v>43231236144663.664</v>
      </c>
      <c r="AB2" s="69">
        <f>calculations!AD163</f>
        <v>42771924449605.266</v>
      </c>
      <c r="AC2" s="69">
        <f>calculations!AE163</f>
        <v>42354479902063.898</v>
      </c>
      <c r="AD2" s="69">
        <f>calculations!AF163</f>
        <v>41995937794092.117</v>
      </c>
      <c r="AE2" s="69">
        <f>calculations!AG163</f>
        <v>41675943151862.273</v>
      </c>
      <c r="AF2" s="69">
        <f>calculations!AH163</f>
        <v>41380421401379.352</v>
      </c>
      <c r="AG2" s="69">
        <f>calculations!AI163</f>
        <v>41112357389523.117</v>
      </c>
    </row>
    <row r="3" spans="1:35" x14ac:dyDescent="0.35">
      <c r="A3" s="1" t="s">
        <v>3</v>
      </c>
      <c r="B3" s="69">
        <f>calculations!D164</f>
        <v>0</v>
      </c>
      <c r="C3" s="69">
        <f>calculations!E164</f>
        <v>0</v>
      </c>
      <c r="D3" s="69">
        <f>calculations!F164</f>
        <v>0</v>
      </c>
      <c r="E3" s="69">
        <f>calculations!G164</f>
        <v>0</v>
      </c>
      <c r="F3" s="69">
        <f>calculations!H164</f>
        <v>0</v>
      </c>
      <c r="G3" s="69">
        <f>calculations!I164</f>
        <v>0</v>
      </c>
      <c r="H3" s="69">
        <f>calculations!J164</f>
        <v>0</v>
      </c>
      <c r="I3" s="69">
        <f>calculations!K164</f>
        <v>0</v>
      </c>
      <c r="J3" s="69">
        <f>calculations!L164</f>
        <v>0</v>
      </c>
      <c r="K3" s="69">
        <f>calculations!M164</f>
        <v>0</v>
      </c>
      <c r="L3" s="69">
        <f>calculations!N164</f>
        <v>0</v>
      </c>
      <c r="M3" s="69">
        <f>calculations!O164</f>
        <v>0</v>
      </c>
      <c r="N3" s="69">
        <f>calculations!P164</f>
        <v>0</v>
      </c>
      <c r="O3" s="69">
        <f>calculations!Q164</f>
        <v>0</v>
      </c>
      <c r="P3" s="69">
        <f>calculations!R164</f>
        <v>0</v>
      </c>
      <c r="Q3" s="69">
        <f>calculations!S164</f>
        <v>0</v>
      </c>
      <c r="R3" s="69">
        <f>calculations!T164</f>
        <v>0</v>
      </c>
      <c r="S3" s="69">
        <f>calculations!U164</f>
        <v>0</v>
      </c>
      <c r="T3" s="69">
        <f>calculations!V164</f>
        <v>0</v>
      </c>
      <c r="U3" s="69">
        <f>calculations!W164</f>
        <v>0</v>
      </c>
      <c r="V3" s="69">
        <f>calculations!X164</f>
        <v>0</v>
      </c>
      <c r="W3" s="69">
        <f>calculations!Y164</f>
        <v>0</v>
      </c>
      <c r="X3" s="69">
        <f>calculations!Z164</f>
        <v>0</v>
      </c>
      <c r="Y3" s="69">
        <f>calculations!AA164</f>
        <v>0</v>
      </c>
      <c r="Z3" s="69">
        <f>calculations!AB164</f>
        <v>0</v>
      </c>
      <c r="AA3" s="69">
        <f>calculations!AC164</f>
        <v>0</v>
      </c>
      <c r="AB3" s="69">
        <f>calculations!AD164</f>
        <v>0</v>
      </c>
      <c r="AC3" s="69">
        <f>calculations!AE164</f>
        <v>0</v>
      </c>
      <c r="AD3" s="69">
        <f>calculations!AF164</f>
        <v>0</v>
      </c>
      <c r="AE3" s="69">
        <f>calculations!AG164</f>
        <v>0</v>
      </c>
      <c r="AF3" s="69">
        <f>calculations!AH164</f>
        <v>0</v>
      </c>
      <c r="AG3" s="69">
        <f>calculations!AI164</f>
        <v>0</v>
      </c>
    </row>
    <row r="4" spans="1:35" x14ac:dyDescent="0.35">
      <c r="A4" s="1" t="s">
        <v>4</v>
      </c>
      <c r="B4" s="69">
        <f>calculations!D165</f>
        <v>850626786215.65845</v>
      </c>
      <c r="C4" s="69">
        <f>calculations!E165</f>
        <v>736443605003.64368</v>
      </c>
      <c r="D4" s="69">
        <f>calculations!F165</f>
        <v>752432784927.12622</v>
      </c>
      <c r="E4" s="69">
        <f>calculations!G165</f>
        <v>781481483908.49829</v>
      </c>
      <c r="F4" s="69">
        <f>calculations!H165</f>
        <v>795007255562.80005</v>
      </c>
      <c r="G4" s="69">
        <f>calculations!I165</f>
        <v>800560549020.01038</v>
      </c>
      <c r="H4" s="69">
        <f>calculations!J165</f>
        <v>800559323170.92859</v>
      </c>
      <c r="I4" s="69">
        <f>calculations!K165</f>
        <v>795627721626.76831</v>
      </c>
      <c r="J4" s="69">
        <f>calculations!L165</f>
        <v>788562464706.52246</v>
      </c>
      <c r="K4" s="69">
        <f>calculations!M165</f>
        <v>777771073962.14978</v>
      </c>
      <c r="L4" s="69">
        <f>calculations!N165</f>
        <v>766269276798.36963</v>
      </c>
      <c r="M4" s="69">
        <f>calculations!O165</f>
        <v>750101790501.98547</v>
      </c>
      <c r="N4" s="69">
        <f>calculations!P165</f>
        <v>732173803063.71033</v>
      </c>
      <c r="O4" s="69">
        <f>calculations!Q165</f>
        <v>710649819357.17871</v>
      </c>
      <c r="P4" s="69">
        <f>calculations!R165</f>
        <v>688238686558.36206</v>
      </c>
      <c r="Q4" s="69">
        <f>calculations!S165</f>
        <v>661073751529.31104</v>
      </c>
      <c r="R4" s="69">
        <f>calculations!T165</f>
        <v>633784840280.42395</v>
      </c>
      <c r="S4" s="69">
        <f>calculations!U165</f>
        <v>607330039624.57031</v>
      </c>
      <c r="T4" s="69">
        <f>calculations!V165</f>
        <v>578295047079.94263</v>
      </c>
      <c r="U4" s="69">
        <f>calculations!W165</f>
        <v>548179413059.20819</v>
      </c>
      <c r="V4" s="69">
        <f>calculations!X165</f>
        <v>517708000114.05841</v>
      </c>
      <c r="W4" s="69">
        <f>calculations!Y165</f>
        <v>487271697843.83197</v>
      </c>
      <c r="X4" s="69">
        <f>calculations!Z165</f>
        <v>457616988764.67737</v>
      </c>
      <c r="Y4" s="69">
        <f>calculations!AA165</f>
        <v>429467555848.58423</v>
      </c>
      <c r="Z4" s="69">
        <f>calculations!AB165</f>
        <v>403133698111.06879</v>
      </c>
      <c r="AA4" s="69">
        <f>calculations!AC165</f>
        <v>379120016677.05652</v>
      </c>
      <c r="AB4" s="69">
        <f>calculations!AD165</f>
        <v>357230916956.29358</v>
      </c>
      <c r="AC4" s="69">
        <f>calculations!AE165</f>
        <v>337888880208.12903</v>
      </c>
      <c r="AD4" s="69">
        <f>calculations!AF165</f>
        <v>320755930703.1037</v>
      </c>
      <c r="AE4" s="69">
        <f>calculations!AG165</f>
        <v>305863492643.19684</v>
      </c>
      <c r="AF4" s="69">
        <f>calculations!AH165</f>
        <v>292913641111.72406</v>
      </c>
      <c r="AG4" s="69">
        <f>calculations!AI165</f>
        <v>281635947793.49323</v>
      </c>
    </row>
    <row r="5" spans="1:35" x14ac:dyDescent="0.35">
      <c r="A5" s="1" t="s">
        <v>5</v>
      </c>
      <c r="B5" s="69">
        <f>calculations!D166</f>
        <v>0</v>
      </c>
      <c r="C5" s="69">
        <f>calculations!E166</f>
        <v>0</v>
      </c>
      <c r="D5" s="69">
        <f>calculations!F166</f>
        <v>0</v>
      </c>
      <c r="E5" s="69">
        <f>calculations!G166</f>
        <v>0</v>
      </c>
      <c r="F5" s="69">
        <f>calculations!H166</f>
        <v>0</v>
      </c>
      <c r="G5" s="69">
        <f>calculations!I166</f>
        <v>0</v>
      </c>
      <c r="H5" s="69">
        <f>calculations!J166</f>
        <v>0</v>
      </c>
      <c r="I5" s="69">
        <f>calculations!K166</f>
        <v>0</v>
      </c>
      <c r="J5" s="69">
        <f>calculations!L166</f>
        <v>0</v>
      </c>
      <c r="K5" s="69">
        <f>calculations!M166</f>
        <v>0</v>
      </c>
      <c r="L5" s="69">
        <f>calculations!N166</f>
        <v>0</v>
      </c>
      <c r="M5" s="69">
        <f>calculations!O166</f>
        <v>0</v>
      </c>
      <c r="N5" s="69">
        <f>calculations!P166</f>
        <v>0</v>
      </c>
      <c r="O5" s="69">
        <f>calculations!Q166</f>
        <v>0</v>
      </c>
      <c r="P5" s="69">
        <f>calculations!R166</f>
        <v>0</v>
      </c>
      <c r="Q5" s="69">
        <f>calculations!S166</f>
        <v>0</v>
      </c>
      <c r="R5" s="69">
        <f>calculations!T166</f>
        <v>0</v>
      </c>
      <c r="S5" s="69">
        <f>calculations!U166</f>
        <v>0</v>
      </c>
      <c r="T5" s="69">
        <f>calculations!V166</f>
        <v>0</v>
      </c>
      <c r="U5" s="69">
        <f>calculations!W166</f>
        <v>0</v>
      </c>
      <c r="V5" s="69">
        <f>calculations!X166</f>
        <v>0</v>
      </c>
      <c r="W5" s="69">
        <f>calculations!Y166</f>
        <v>0</v>
      </c>
      <c r="X5" s="69">
        <f>calculations!Z166</f>
        <v>0</v>
      </c>
      <c r="Y5" s="69">
        <f>calculations!AA166</f>
        <v>0</v>
      </c>
      <c r="Z5" s="69">
        <f>calculations!AB166</f>
        <v>0</v>
      </c>
      <c r="AA5" s="69">
        <f>calculations!AC166</f>
        <v>0</v>
      </c>
      <c r="AB5" s="69">
        <f>calculations!AD166</f>
        <v>0</v>
      </c>
      <c r="AC5" s="69">
        <f>calculations!AE166</f>
        <v>0</v>
      </c>
      <c r="AD5" s="69">
        <f>calculations!AF166</f>
        <v>0</v>
      </c>
      <c r="AE5" s="69">
        <f>calculations!AG166</f>
        <v>0</v>
      </c>
      <c r="AF5" s="69">
        <f>calculations!AH166</f>
        <v>0</v>
      </c>
      <c r="AG5" s="69">
        <f>calculations!AI166</f>
        <v>0</v>
      </c>
    </row>
    <row r="6" spans="1:35" x14ac:dyDescent="0.35">
      <c r="A6" s="1" t="s">
        <v>7</v>
      </c>
      <c r="B6" s="69">
        <f>calculations!D167</f>
        <v>0</v>
      </c>
      <c r="C6" s="69">
        <f>calculations!E167</f>
        <v>0</v>
      </c>
      <c r="D6" s="69">
        <f>calculations!F167</f>
        <v>0</v>
      </c>
      <c r="E6" s="69">
        <f>calculations!G167</f>
        <v>0</v>
      </c>
      <c r="F6" s="69">
        <f>calculations!H167</f>
        <v>0</v>
      </c>
      <c r="G6" s="69">
        <f>calculations!I167</f>
        <v>0</v>
      </c>
      <c r="H6" s="69">
        <f>calculations!J167</f>
        <v>0</v>
      </c>
      <c r="I6" s="69">
        <f>calculations!K167</f>
        <v>0</v>
      </c>
      <c r="J6" s="69">
        <f>calculations!L167</f>
        <v>0</v>
      </c>
      <c r="K6" s="69">
        <f>calculations!M167</f>
        <v>0</v>
      </c>
      <c r="L6" s="69">
        <f>calculations!N167</f>
        <v>0</v>
      </c>
      <c r="M6" s="69">
        <f>calculations!O167</f>
        <v>0</v>
      </c>
      <c r="N6" s="69">
        <f>calculations!P167</f>
        <v>0</v>
      </c>
      <c r="O6" s="69">
        <f>calculations!Q167</f>
        <v>0</v>
      </c>
      <c r="P6" s="69">
        <f>calculations!R167</f>
        <v>0</v>
      </c>
      <c r="Q6" s="69">
        <f>calculations!S167</f>
        <v>0</v>
      </c>
      <c r="R6" s="69">
        <f>calculations!T167</f>
        <v>0</v>
      </c>
      <c r="S6" s="69">
        <f>calculations!U167</f>
        <v>0</v>
      </c>
      <c r="T6" s="69">
        <f>calculations!V167</f>
        <v>0</v>
      </c>
      <c r="U6" s="69">
        <f>calculations!W167</f>
        <v>0</v>
      </c>
      <c r="V6" s="69">
        <f>calculations!X167</f>
        <v>0</v>
      </c>
      <c r="W6" s="69">
        <f>calculations!Y167</f>
        <v>0</v>
      </c>
      <c r="X6" s="69">
        <f>calculations!Z167</f>
        <v>0</v>
      </c>
      <c r="Y6" s="69">
        <f>calculations!AA167</f>
        <v>0</v>
      </c>
      <c r="Z6" s="69">
        <f>calculations!AB167</f>
        <v>0</v>
      </c>
      <c r="AA6" s="69">
        <f>calculations!AC167</f>
        <v>0</v>
      </c>
      <c r="AB6" s="69">
        <f>calculations!AD167</f>
        <v>0</v>
      </c>
      <c r="AC6" s="69">
        <f>calculations!AE167</f>
        <v>0</v>
      </c>
      <c r="AD6" s="69">
        <f>calculations!AF167</f>
        <v>0</v>
      </c>
      <c r="AE6" s="69">
        <f>calculations!AG167</f>
        <v>0</v>
      </c>
      <c r="AF6" s="69">
        <f>calculations!AH167</f>
        <v>0</v>
      </c>
      <c r="AG6" s="69">
        <f>calculations!AI167</f>
        <v>0</v>
      </c>
    </row>
    <row r="7" spans="1:35" x14ac:dyDescent="0.35">
      <c r="A7" s="1" t="s">
        <v>8</v>
      </c>
      <c r="B7" s="69">
        <f>calculations!D168</f>
        <v>0</v>
      </c>
      <c r="C7" s="69">
        <f>calculations!E168</f>
        <v>0</v>
      </c>
      <c r="D7" s="69">
        <f>calculations!F168</f>
        <v>0</v>
      </c>
      <c r="E7" s="69">
        <f>calculations!G168</f>
        <v>0</v>
      </c>
      <c r="F7" s="69">
        <f>calculations!H168</f>
        <v>0</v>
      </c>
      <c r="G7" s="69">
        <f>calculations!I168</f>
        <v>0</v>
      </c>
      <c r="H7" s="69">
        <f>calculations!J168</f>
        <v>0</v>
      </c>
      <c r="I7" s="69">
        <f>calculations!K168</f>
        <v>0</v>
      </c>
      <c r="J7" s="69">
        <f>calculations!L168</f>
        <v>0</v>
      </c>
      <c r="K7" s="69">
        <f>calculations!M168</f>
        <v>0</v>
      </c>
      <c r="L7" s="69">
        <f>calculations!N168</f>
        <v>0</v>
      </c>
      <c r="M7" s="69">
        <f>calculations!O168</f>
        <v>0</v>
      </c>
      <c r="N7" s="69">
        <f>calculations!P168</f>
        <v>0</v>
      </c>
      <c r="O7" s="69">
        <f>calculations!Q168</f>
        <v>0</v>
      </c>
      <c r="P7" s="69">
        <f>calculations!R168</f>
        <v>0</v>
      </c>
      <c r="Q7" s="69">
        <f>calculations!S168</f>
        <v>0</v>
      </c>
      <c r="R7" s="69">
        <f>calculations!T168</f>
        <v>0</v>
      </c>
      <c r="S7" s="69">
        <f>calculations!U168</f>
        <v>0</v>
      </c>
      <c r="T7" s="69">
        <f>calculations!V168</f>
        <v>0</v>
      </c>
      <c r="U7" s="69">
        <f>calculations!W168</f>
        <v>0</v>
      </c>
      <c r="V7" s="69">
        <f>calculations!X168</f>
        <v>0</v>
      </c>
      <c r="W7" s="69">
        <f>calculations!Y168</f>
        <v>0</v>
      </c>
      <c r="X7" s="69">
        <f>calculations!Z168</f>
        <v>0</v>
      </c>
      <c r="Y7" s="69">
        <f>calculations!AA168</f>
        <v>0</v>
      </c>
      <c r="Z7" s="69">
        <f>calculations!AB168</f>
        <v>0</v>
      </c>
      <c r="AA7" s="69">
        <f>calculations!AC168</f>
        <v>0</v>
      </c>
      <c r="AB7" s="69">
        <f>calculations!AD168</f>
        <v>0</v>
      </c>
      <c r="AC7" s="69">
        <f>calculations!AE168</f>
        <v>0</v>
      </c>
      <c r="AD7" s="69">
        <f>calculations!AF168</f>
        <v>0</v>
      </c>
      <c r="AE7" s="69">
        <f>calculations!AG168</f>
        <v>0</v>
      </c>
      <c r="AF7" s="69">
        <f>calculations!AH168</f>
        <v>0</v>
      </c>
      <c r="AG7" s="69">
        <f>calculations!AI168</f>
        <v>0</v>
      </c>
    </row>
    <row r="8" spans="1:35" x14ac:dyDescent="0.35">
      <c r="A8" s="18" t="s">
        <v>93</v>
      </c>
      <c r="B8" s="69">
        <f>calculations!D169</f>
        <v>0</v>
      </c>
      <c r="C8" s="69">
        <f>calculations!E169</f>
        <v>0</v>
      </c>
      <c r="D8" s="69">
        <f>calculations!F169</f>
        <v>0</v>
      </c>
      <c r="E8" s="69">
        <f>calculations!G169</f>
        <v>0</v>
      </c>
      <c r="F8" s="69">
        <f>calculations!H169</f>
        <v>0</v>
      </c>
      <c r="G8" s="69">
        <f>calculations!I169</f>
        <v>0</v>
      </c>
      <c r="H8" s="69">
        <f>calculations!J169</f>
        <v>0</v>
      </c>
      <c r="I8" s="69">
        <f>calculations!K169</f>
        <v>0</v>
      </c>
      <c r="J8" s="69">
        <f>calculations!L169</f>
        <v>0</v>
      </c>
      <c r="K8" s="69">
        <f>calculations!M169</f>
        <v>0</v>
      </c>
      <c r="L8" s="69">
        <f>calculations!N169</f>
        <v>0</v>
      </c>
      <c r="M8" s="69">
        <f>calculations!O169</f>
        <v>0</v>
      </c>
      <c r="N8" s="69">
        <f>calculations!P169</f>
        <v>0</v>
      </c>
      <c r="O8" s="69">
        <f>calculations!Q169</f>
        <v>0</v>
      </c>
      <c r="P8" s="69">
        <f>calculations!R169</f>
        <v>0</v>
      </c>
      <c r="Q8" s="69">
        <f>calculations!S169</f>
        <v>0</v>
      </c>
      <c r="R8" s="69">
        <f>calculations!T169</f>
        <v>0</v>
      </c>
      <c r="S8" s="69">
        <f>calculations!U169</f>
        <v>0</v>
      </c>
      <c r="T8" s="69">
        <f>calculations!V169</f>
        <v>0</v>
      </c>
      <c r="U8" s="69">
        <f>calculations!W169</f>
        <v>0</v>
      </c>
      <c r="V8" s="69">
        <f>calculations!X169</f>
        <v>0</v>
      </c>
      <c r="W8" s="69">
        <f>calculations!Y169</f>
        <v>0</v>
      </c>
      <c r="X8" s="69">
        <f>calculations!Z169</f>
        <v>0</v>
      </c>
      <c r="Y8" s="69">
        <f>calculations!AA169</f>
        <v>0</v>
      </c>
      <c r="Z8" s="69">
        <f>calculations!AB169</f>
        <v>0</v>
      </c>
      <c r="AA8" s="69">
        <f>calculations!AC169</f>
        <v>0</v>
      </c>
      <c r="AB8" s="69">
        <f>calculations!AD169</f>
        <v>0</v>
      </c>
      <c r="AC8" s="69">
        <f>calculations!AE169</f>
        <v>0</v>
      </c>
      <c r="AD8" s="69">
        <f>calculations!AF169</f>
        <v>0</v>
      </c>
      <c r="AE8" s="69">
        <f>calculations!AG169</f>
        <v>0</v>
      </c>
      <c r="AF8" s="69">
        <f>calculations!AH169</f>
        <v>0</v>
      </c>
      <c r="AG8" s="69">
        <f>calculations!AI169</f>
        <v>0</v>
      </c>
    </row>
    <row r="9" spans="1:35" x14ac:dyDescent="0.35">
      <c r="A9" s="18" t="s">
        <v>94</v>
      </c>
      <c r="B9" s="69">
        <f>calculations!D170</f>
        <v>0</v>
      </c>
      <c r="C9" s="69">
        <f>calculations!E170</f>
        <v>0</v>
      </c>
      <c r="D9" s="69">
        <f>calculations!F170</f>
        <v>0</v>
      </c>
      <c r="E9" s="69">
        <f>calculations!G170</f>
        <v>0</v>
      </c>
      <c r="F9" s="69">
        <f>calculations!H170</f>
        <v>0</v>
      </c>
      <c r="G9" s="69">
        <f>calculations!I170</f>
        <v>0</v>
      </c>
      <c r="H9" s="69">
        <f>calculations!J170</f>
        <v>0</v>
      </c>
      <c r="I9" s="69">
        <f>calculations!K170</f>
        <v>0</v>
      </c>
      <c r="J9" s="69">
        <f>calculations!L170</f>
        <v>0</v>
      </c>
      <c r="K9" s="69">
        <f>calculations!M170</f>
        <v>0</v>
      </c>
      <c r="L9" s="69">
        <f>calculations!N170</f>
        <v>0</v>
      </c>
      <c r="M9" s="69">
        <f>calculations!O170</f>
        <v>0</v>
      </c>
      <c r="N9" s="69">
        <f>calculations!P170</f>
        <v>0</v>
      </c>
      <c r="O9" s="69">
        <f>calculations!Q170</f>
        <v>0</v>
      </c>
      <c r="P9" s="69">
        <f>calculations!R170</f>
        <v>0</v>
      </c>
      <c r="Q9" s="69">
        <f>calculations!S170</f>
        <v>0</v>
      </c>
      <c r="R9" s="69">
        <f>calculations!T170</f>
        <v>0</v>
      </c>
      <c r="S9" s="69">
        <f>calculations!U170</f>
        <v>0</v>
      </c>
      <c r="T9" s="69">
        <f>calculations!V170</f>
        <v>0</v>
      </c>
      <c r="U9" s="69">
        <f>calculations!W170</f>
        <v>0</v>
      </c>
      <c r="V9" s="69">
        <f>calculations!X170</f>
        <v>0</v>
      </c>
      <c r="W9" s="69">
        <f>calculations!Y170</f>
        <v>0</v>
      </c>
      <c r="X9" s="69">
        <f>calculations!Z170</f>
        <v>0</v>
      </c>
      <c r="Y9" s="69">
        <f>calculations!AA170</f>
        <v>0</v>
      </c>
      <c r="Z9" s="69">
        <f>calculations!AB170</f>
        <v>0</v>
      </c>
      <c r="AA9" s="69">
        <f>calculations!AC170</f>
        <v>0</v>
      </c>
      <c r="AB9" s="69">
        <f>calculations!AD170</f>
        <v>0</v>
      </c>
      <c r="AC9" s="69">
        <f>calculations!AE170</f>
        <v>0</v>
      </c>
      <c r="AD9" s="69">
        <f>calculations!AF170</f>
        <v>0</v>
      </c>
      <c r="AE9" s="69">
        <f>calculations!AG170</f>
        <v>0</v>
      </c>
      <c r="AF9" s="69">
        <f>calculations!AH170</f>
        <v>0</v>
      </c>
      <c r="AG9" s="69">
        <f>calculations!AI170</f>
        <v>0</v>
      </c>
    </row>
    <row r="10" spans="1:35" x14ac:dyDescent="0.35">
      <c r="A10" s="18" t="s">
        <v>95</v>
      </c>
      <c r="B10" s="69">
        <f>calculations!D171</f>
        <v>0</v>
      </c>
      <c r="C10" s="69">
        <f>calculations!E171</f>
        <v>0</v>
      </c>
      <c r="D10" s="69">
        <f>calculations!F171</f>
        <v>0</v>
      </c>
      <c r="E10" s="69">
        <f>calculations!G171</f>
        <v>0</v>
      </c>
      <c r="F10" s="69">
        <f>calculations!H171</f>
        <v>0</v>
      </c>
      <c r="G10" s="69">
        <f>calculations!I171</f>
        <v>0</v>
      </c>
      <c r="H10" s="69">
        <f>calculations!J171</f>
        <v>0</v>
      </c>
      <c r="I10" s="69">
        <f>calculations!K171</f>
        <v>0</v>
      </c>
      <c r="J10" s="69">
        <f>calculations!L171</f>
        <v>0</v>
      </c>
      <c r="K10" s="69">
        <f>calculations!M171</f>
        <v>0</v>
      </c>
      <c r="L10" s="69">
        <f>calculations!N171</f>
        <v>0</v>
      </c>
      <c r="M10" s="69">
        <f>calculations!O171</f>
        <v>0</v>
      </c>
      <c r="N10" s="69">
        <f>calculations!P171</f>
        <v>0</v>
      </c>
      <c r="O10" s="69">
        <f>calculations!Q171</f>
        <v>0</v>
      </c>
      <c r="P10" s="69">
        <f>calculations!R171</f>
        <v>0</v>
      </c>
      <c r="Q10" s="69">
        <f>calculations!S171</f>
        <v>0</v>
      </c>
      <c r="R10" s="69">
        <f>calculations!T171</f>
        <v>0</v>
      </c>
      <c r="S10" s="69">
        <f>calculations!U171</f>
        <v>0</v>
      </c>
      <c r="T10" s="69">
        <f>calculations!V171</f>
        <v>0</v>
      </c>
      <c r="U10" s="69">
        <f>calculations!W171</f>
        <v>0</v>
      </c>
      <c r="V10" s="69">
        <f>calculations!X171</f>
        <v>0</v>
      </c>
      <c r="W10" s="69">
        <f>calculations!Y171</f>
        <v>0</v>
      </c>
      <c r="X10" s="69">
        <f>calculations!Z171</f>
        <v>0</v>
      </c>
      <c r="Y10" s="69">
        <f>calculations!AA171</f>
        <v>0</v>
      </c>
      <c r="Z10" s="69">
        <f>calculations!AB171</f>
        <v>0</v>
      </c>
      <c r="AA10" s="69">
        <f>calculations!AC171</f>
        <v>0</v>
      </c>
      <c r="AB10" s="69">
        <f>calculations!AD171</f>
        <v>0</v>
      </c>
      <c r="AC10" s="69">
        <f>calculations!AE171</f>
        <v>0</v>
      </c>
      <c r="AD10" s="69">
        <f>calculations!AF171</f>
        <v>0</v>
      </c>
      <c r="AE10" s="69">
        <f>calculations!AG171</f>
        <v>0</v>
      </c>
      <c r="AF10" s="69">
        <f>calculations!AH171</f>
        <v>0</v>
      </c>
      <c r="AG10" s="69">
        <f>calculations!AI171</f>
        <v>0</v>
      </c>
    </row>
    <row r="11" spans="1:35" x14ac:dyDescent="0.35">
      <c r="A11" s="18" t="s">
        <v>96</v>
      </c>
      <c r="B11" s="69">
        <f>calculations!D172</f>
        <v>0</v>
      </c>
      <c r="C11" s="69">
        <f>calculations!E172</f>
        <v>0</v>
      </c>
      <c r="D11" s="69">
        <f>calculations!F172</f>
        <v>0</v>
      </c>
      <c r="E11" s="69">
        <f>calculations!G172</f>
        <v>0</v>
      </c>
      <c r="F11" s="69">
        <f>calculations!H172</f>
        <v>0</v>
      </c>
      <c r="G11" s="69">
        <f>calculations!I172</f>
        <v>0</v>
      </c>
      <c r="H11" s="69">
        <f>calculations!J172</f>
        <v>0</v>
      </c>
      <c r="I11" s="69">
        <f>calculations!K172</f>
        <v>0</v>
      </c>
      <c r="J11" s="69">
        <f>calculations!L172</f>
        <v>0</v>
      </c>
      <c r="K11" s="69">
        <f>calculations!M172</f>
        <v>0</v>
      </c>
      <c r="L11" s="69">
        <f>calculations!N172</f>
        <v>0</v>
      </c>
      <c r="M11" s="69">
        <f>calculations!O172</f>
        <v>0</v>
      </c>
      <c r="N11" s="69">
        <f>calculations!P172</f>
        <v>0</v>
      </c>
      <c r="O11" s="69">
        <f>calculations!Q172</f>
        <v>0</v>
      </c>
      <c r="P11" s="69">
        <f>calculations!R172</f>
        <v>0</v>
      </c>
      <c r="Q11" s="69">
        <f>calculations!S172</f>
        <v>0</v>
      </c>
      <c r="R11" s="69">
        <f>calculations!T172</f>
        <v>0</v>
      </c>
      <c r="S11" s="69">
        <f>calculations!U172</f>
        <v>0</v>
      </c>
      <c r="T11" s="69">
        <f>calculations!V172</f>
        <v>0</v>
      </c>
      <c r="U11" s="69">
        <f>calculations!W172</f>
        <v>0</v>
      </c>
      <c r="V11" s="69">
        <f>calculations!X172</f>
        <v>0</v>
      </c>
      <c r="W11" s="69">
        <f>calculations!Y172</f>
        <v>0</v>
      </c>
      <c r="X11" s="69">
        <f>calculations!Z172</f>
        <v>0</v>
      </c>
      <c r="Y11" s="69">
        <f>calculations!AA172</f>
        <v>0</v>
      </c>
      <c r="Z11" s="69">
        <f>calculations!AB172</f>
        <v>0</v>
      </c>
      <c r="AA11" s="69">
        <f>calculations!AC172</f>
        <v>0</v>
      </c>
      <c r="AB11" s="69">
        <f>calculations!AD172</f>
        <v>0</v>
      </c>
      <c r="AC11" s="69">
        <f>calculations!AE172</f>
        <v>0</v>
      </c>
      <c r="AD11" s="69">
        <f>calculations!AF172</f>
        <v>0</v>
      </c>
      <c r="AE11" s="69">
        <f>calculations!AG172</f>
        <v>0</v>
      </c>
      <c r="AF11" s="69">
        <f>calculations!AH172</f>
        <v>0</v>
      </c>
      <c r="AG11" s="69">
        <f>calculations!AI172</f>
        <v>0</v>
      </c>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tabColor theme="3"/>
  </sheetPr>
  <dimension ref="A1:AI11"/>
  <sheetViews>
    <sheetView workbookViewId="0">
      <selection activeCell="A15" sqref="A15:XFD29"/>
    </sheetView>
  </sheetViews>
  <sheetFormatPr defaultRowHeight="14.5" x14ac:dyDescent="0.35"/>
  <cols>
    <col min="1" max="1" width="26" customWidth="1"/>
    <col min="2" max="2" width="10.54296875" bestFit="1" customWidth="1"/>
    <col min="3" max="3" width="11.81640625" bestFit="1" customWidth="1"/>
    <col min="4" max="33" width="10.54296875" bestFit="1" customWidth="1"/>
  </cols>
  <sheetData>
    <row r="1" spans="1:35" x14ac:dyDescent="0.35">
      <c r="A1" s="1" t="s">
        <v>1</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s="1"/>
      <c r="AI1" s="1"/>
    </row>
    <row r="2" spans="1:35" x14ac:dyDescent="0.35">
      <c r="A2" s="1" t="s">
        <v>2</v>
      </c>
      <c r="B2" s="194">
        <f>calculations!D163</f>
        <v>60722404327245.492</v>
      </c>
      <c r="C2" s="198">
        <v>55000000000000</v>
      </c>
      <c r="D2" s="198">
        <v>53100000000000</v>
      </c>
      <c r="E2" s="198">
        <v>54700000000000</v>
      </c>
      <c r="F2" s="198">
        <v>55201000000000</v>
      </c>
      <c r="G2" s="198">
        <v>55199900000000</v>
      </c>
      <c r="H2" s="198">
        <v>55196000000000</v>
      </c>
      <c r="I2" s="198">
        <v>55183400000000</v>
      </c>
      <c r="J2" s="198">
        <v>54980500000000</v>
      </c>
      <c r="K2" s="198">
        <v>54642100000000</v>
      </c>
      <c r="L2" s="198">
        <v>54152500000000</v>
      </c>
      <c r="M2" s="198">
        <v>53531400000000</v>
      </c>
      <c r="N2" s="198">
        <v>52903500000000</v>
      </c>
      <c r="O2" s="198">
        <v>52101700000000</v>
      </c>
      <c r="P2" s="198">
        <v>51196300000000</v>
      </c>
      <c r="Q2" s="198">
        <v>50293800000000</v>
      </c>
      <c r="R2" s="198">
        <v>49179900000000</v>
      </c>
      <c r="S2" s="198">
        <v>48600300000000</v>
      </c>
      <c r="T2" s="198">
        <v>47694900000000</v>
      </c>
      <c r="U2" s="198">
        <v>46988200000000</v>
      </c>
      <c r="V2" s="198">
        <v>46189100000000</v>
      </c>
      <c r="W2" s="198">
        <v>45497300000000</v>
      </c>
      <c r="X2" s="198">
        <v>44806400000000</v>
      </c>
      <c r="Y2" s="198">
        <v>44221600000000</v>
      </c>
      <c r="Z2" s="198">
        <v>43612300000000</v>
      </c>
      <c r="AA2" s="198">
        <v>43118400000000</v>
      </c>
      <c r="AB2" s="198">
        <v>42730100000000</v>
      </c>
      <c r="AC2" s="198">
        <v>42340500000000</v>
      </c>
      <c r="AD2" s="198">
        <v>41958600000000</v>
      </c>
      <c r="AE2" s="198">
        <v>41657400000000</v>
      </c>
      <c r="AF2" s="198">
        <v>41362800000000</v>
      </c>
      <c r="AG2" s="198">
        <v>41070400000000</v>
      </c>
    </row>
    <row r="3" spans="1:35" x14ac:dyDescent="0.35">
      <c r="A3" s="1" t="s">
        <v>3</v>
      </c>
      <c r="B3" s="194">
        <f>calculations!D164</f>
        <v>0</v>
      </c>
      <c r="C3" s="198">
        <v>0</v>
      </c>
      <c r="D3" s="198">
        <v>0</v>
      </c>
      <c r="E3" s="198">
        <v>0</v>
      </c>
      <c r="F3" s="198">
        <v>0</v>
      </c>
      <c r="G3" s="198">
        <v>0</v>
      </c>
      <c r="H3" s="198">
        <v>0</v>
      </c>
      <c r="I3" s="198">
        <v>0</v>
      </c>
      <c r="J3" s="198">
        <v>0</v>
      </c>
      <c r="K3" s="198">
        <v>0</v>
      </c>
      <c r="L3" s="198">
        <v>0</v>
      </c>
      <c r="M3" s="198">
        <v>0</v>
      </c>
      <c r="N3" s="198">
        <v>0</v>
      </c>
      <c r="O3" s="198">
        <v>0</v>
      </c>
      <c r="P3" s="198">
        <v>0</v>
      </c>
      <c r="Q3" s="198">
        <v>0</v>
      </c>
      <c r="R3" s="198">
        <v>0</v>
      </c>
      <c r="S3" s="198">
        <v>0</v>
      </c>
      <c r="T3" s="198">
        <v>0</v>
      </c>
      <c r="U3" s="198">
        <v>0</v>
      </c>
      <c r="V3" s="198">
        <v>0</v>
      </c>
      <c r="W3" s="198">
        <v>0</v>
      </c>
      <c r="X3" s="198">
        <v>0</v>
      </c>
      <c r="Y3" s="198">
        <v>0</v>
      </c>
      <c r="Z3" s="198">
        <v>0</v>
      </c>
      <c r="AA3" s="198">
        <v>0</v>
      </c>
      <c r="AB3" s="198">
        <v>0</v>
      </c>
      <c r="AC3" s="198">
        <v>0</v>
      </c>
      <c r="AD3" s="198">
        <v>0</v>
      </c>
      <c r="AE3" s="198">
        <v>0</v>
      </c>
      <c r="AF3" s="198">
        <v>0</v>
      </c>
      <c r="AG3" s="198">
        <v>0</v>
      </c>
    </row>
    <row r="4" spans="1:35" x14ac:dyDescent="0.35">
      <c r="A4" s="1" t="s">
        <v>4</v>
      </c>
      <c r="B4" s="194">
        <f>calculations!D165</f>
        <v>850626786215.65845</v>
      </c>
      <c r="C4" s="198">
        <v>736000000000</v>
      </c>
      <c r="D4" s="198">
        <v>752000000000</v>
      </c>
      <c r="E4" s="198">
        <v>781000000000</v>
      </c>
      <c r="F4" s="198">
        <v>793875000000</v>
      </c>
      <c r="G4" s="198">
        <v>797645000000</v>
      </c>
      <c r="H4" s="198">
        <v>794393000000</v>
      </c>
      <c r="I4" s="198">
        <v>785251000000</v>
      </c>
      <c r="J4" s="198">
        <v>773315000000</v>
      </c>
      <c r="K4" s="198">
        <v>756773000000</v>
      </c>
      <c r="L4" s="198">
        <v>738689000000</v>
      </c>
      <c r="M4" s="198">
        <v>716323000000</v>
      </c>
      <c r="N4" s="198">
        <v>692615000000</v>
      </c>
      <c r="O4" s="198">
        <v>666638000000</v>
      </c>
      <c r="P4" s="198">
        <v>639355000000</v>
      </c>
      <c r="Q4" s="198">
        <v>608937000000</v>
      </c>
      <c r="R4" s="198">
        <v>579076000000</v>
      </c>
      <c r="S4" s="198">
        <v>549175000000</v>
      </c>
      <c r="T4" s="198">
        <v>517821000000</v>
      </c>
      <c r="U4" s="198">
        <v>485842000000</v>
      </c>
      <c r="V4" s="198">
        <v>454869000000</v>
      </c>
      <c r="W4" s="198">
        <v>423995000000</v>
      </c>
      <c r="X4" s="198">
        <v>395778000000</v>
      </c>
      <c r="Y4" s="198">
        <v>368409000000</v>
      </c>
      <c r="Z4" s="198">
        <v>344384000000</v>
      </c>
      <c r="AA4" s="198">
        <v>322764000000</v>
      </c>
      <c r="AB4" s="198">
        <v>303479000000</v>
      </c>
      <c r="AC4" s="198">
        <v>287326000000</v>
      </c>
      <c r="AD4" s="198">
        <v>272874000000</v>
      </c>
      <c r="AE4" s="198">
        <v>260122000000</v>
      </c>
      <c r="AF4" s="198">
        <v>249070000000</v>
      </c>
      <c r="AG4" s="198">
        <v>239719000000</v>
      </c>
    </row>
    <row r="5" spans="1:35" x14ac:dyDescent="0.35">
      <c r="A5" s="1" t="s">
        <v>5</v>
      </c>
      <c r="B5" s="194">
        <f>calculations!D166</f>
        <v>0</v>
      </c>
      <c r="C5" s="198">
        <v>0</v>
      </c>
      <c r="D5" s="198">
        <v>0</v>
      </c>
      <c r="E5" s="198">
        <v>0</v>
      </c>
      <c r="F5" s="198">
        <v>0</v>
      </c>
      <c r="G5" s="198">
        <v>0</v>
      </c>
      <c r="H5" s="198">
        <v>0</v>
      </c>
      <c r="I5" s="198">
        <v>0</v>
      </c>
      <c r="J5" s="198">
        <v>0</v>
      </c>
      <c r="K5" s="198">
        <v>0</v>
      </c>
      <c r="L5" s="198">
        <v>0</v>
      </c>
      <c r="M5" s="198">
        <v>0</v>
      </c>
      <c r="N5" s="198">
        <v>0</v>
      </c>
      <c r="O5" s="198">
        <v>0</v>
      </c>
      <c r="P5" s="198">
        <v>0</v>
      </c>
      <c r="Q5" s="198">
        <v>0</v>
      </c>
      <c r="R5" s="198">
        <v>0</v>
      </c>
      <c r="S5" s="198">
        <v>0</v>
      </c>
      <c r="T5" s="198">
        <v>0</v>
      </c>
      <c r="U5" s="198">
        <v>0</v>
      </c>
      <c r="V5" s="198">
        <v>0</v>
      </c>
      <c r="W5" s="198">
        <v>0</v>
      </c>
      <c r="X5" s="198">
        <v>0</v>
      </c>
      <c r="Y5" s="198">
        <v>0</v>
      </c>
      <c r="Z5" s="198">
        <v>0</v>
      </c>
      <c r="AA5" s="198">
        <v>0</v>
      </c>
      <c r="AB5" s="198">
        <v>0</v>
      </c>
      <c r="AC5" s="198">
        <v>0</v>
      </c>
      <c r="AD5" s="198">
        <v>0</v>
      </c>
      <c r="AE5" s="198">
        <v>0</v>
      </c>
      <c r="AF5" s="198">
        <v>0</v>
      </c>
      <c r="AG5" s="198">
        <v>0</v>
      </c>
    </row>
    <row r="6" spans="1:35" x14ac:dyDescent="0.35">
      <c r="A6" s="1" t="s">
        <v>7</v>
      </c>
      <c r="B6" s="194">
        <f>calculations!D167</f>
        <v>0</v>
      </c>
      <c r="C6" s="198">
        <v>0</v>
      </c>
      <c r="D6" s="198">
        <v>0</v>
      </c>
      <c r="E6" s="198">
        <v>0</v>
      </c>
      <c r="F6" s="198">
        <v>0</v>
      </c>
      <c r="G6" s="198">
        <v>0</v>
      </c>
      <c r="H6" s="198">
        <v>0</v>
      </c>
      <c r="I6" s="198">
        <v>0</v>
      </c>
      <c r="J6" s="198">
        <v>0</v>
      </c>
      <c r="K6" s="198">
        <v>0</v>
      </c>
      <c r="L6" s="198">
        <v>0</v>
      </c>
      <c r="M6" s="198">
        <v>0</v>
      </c>
      <c r="N6" s="198">
        <v>0</v>
      </c>
      <c r="O6" s="198">
        <v>0</v>
      </c>
      <c r="P6" s="198">
        <v>0</v>
      </c>
      <c r="Q6" s="198">
        <v>0</v>
      </c>
      <c r="R6" s="198">
        <v>0</v>
      </c>
      <c r="S6" s="198">
        <v>0</v>
      </c>
      <c r="T6" s="198">
        <v>0</v>
      </c>
      <c r="U6" s="198">
        <v>0</v>
      </c>
      <c r="V6" s="198">
        <v>0</v>
      </c>
      <c r="W6" s="198">
        <v>0</v>
      </c>
      <c r="X6" s="198">
        <v>0</v>
      </c>
      <c r="Y6" s="198">
        <v>0</v>
      </c>
      <c r="Z6" s="198">
        <v>0</v>
      </c>
      <c r="AA6" s="198">
        <v>0</v>
      </c>
      <c r="AB6" s="198">
        <v>0</v>
      </c>
      <c r="AC6" s="198">
        <v>0</v>
      </c>
      <c r="AD6" s="198">
        <v>0</v>
      </c>
      <c r="AE6" s="198">
        <v>0</v>
      </c>
      <c r="AF6" s="198">
        <v>0</v>
      </c>
      <c r="AG6" s="198">
        <v>0</v>
      </c>
    </row>
    <row r="7" spans="1:35" x14ac:dyDescent="0.35">
      <c r="A7" s="1" t="s">
        <v>8</v>
      </c>
      <c r="B7" s="194">
        <f>calculations!D168</f>
        <v>0</v>
      </c>
      <c r="C7" s="198">
        <v>0</v>
      </c>
      <c r="D7" s="198">
        <v>0</v>
      </c>
      <c r="E7" s="198">
        <v>0</v>
      </c>
      <c r="F7" s="198">
        <v>0</v>
      </c>
      <c r="G7" s="198">
        <v>0</v>
      </c>
      <c r="H7" s="198">
        <v>0</v>
      </c>
      <c r="I7" s="198">
        <v>0</v>
      </c>
      <c r="J7" s="198">
        <v>0</v>
      </c>
      <c r="K7" s="198">
        <v>0</v>
      </c>
      <c r="L7" s="198">
        <v>0</v>
      </c>
      <c r="M7" s="198">
        <v>0</v>
      </c>
      <c r="N7" s="198">
        <v>0</v>
      </c>
      <c r="O7" s="198">
        <v>0</v>
      </c>
      <c r="P7" s="198">
        <v>0</v>
      </c>
      <c r="Q7" s="198">
        <v>0</v>
      </c>
      <c r="R7" s="198">
        <v>0</v>
      </c>
      <c r="S7" s="198">
        <v>0</v>
      </c>
      <c r="T7" s="198">
        <v>0</v>
      </c>
      <c r="U7" s="198">
        <v>0</v>
      </c>
      <c r="V7" s="198">
        <v>0</v>
      </c>
      <c r="W7" s="198">
        <v>0</v>
      </c>
      <c r="X7" s="198">
        <v>0</v>
      </c>
      <c r="Y7" s="198">
        <v>0</v>
      </c>
      <c r="Z7" s="198">
        <v>0</v>
      </c>
      <c r="AA7" s="198">
        <v>0</v>
      </c>
      <c r="AB7" s="198">
        <v>0</v>
      </c>
      <c r="AC7" s="198">
        <v>0</v>
      </c>
      <c r="AD7" s="198">
        <v>0</v>
      </c>
      <c r="AE7" s="198">
        <v>0</v>
      </c>
      <c r="AF7" s="198">
        <v>0</v>
      </c>
      <c r="AG7" s="198">
        <v>0</v>
      </c>
    </row>
    <row r="8" spans="1:35" x14ac:dyDescent="0.35">
      <c r="A8" s="18" t="s">
        <v>93</v>
      </c>
      <c r="B8" s="194">
        <f>calculations!D169</f>
        <v>0</v>
      </c>
      <c r="C8" s="198">
        <v>0</v>
      </c>
      <c r="D8" s="198">
        <v>0</v>
      </c>
      <c r="E8" s="198">
        <v>0</v>
      </c>
      <c r="F8" s="198">
        <v>0</v>
      </c>
      <c r="G8" s="198">
        <v>0</v>
      </c>
      <c r="H8" s="198">
        <v>0</v>
      </c>
      <c r="I8" s="198">
        <v>0</v>
      </c>
      <c r="J8" s="198">
        <v>0</v>
      </c>
      <c r="K8" s="198">
        <v>0</v>
      </c>
      <c r="L8" s="198">
        <v>0</v>
      </c>
      <c r="M8" s="198">
        <v>0</v>
      </c>
      <c r="N8" s="198">
        <v>0</v>
      </c>
      <c r="O8" s="198">
        <v>0</v>
      </c>
      <c r="P8" s="198">
        <v>0</v>
      </c>
      <c r="Q8" s="198">
        <v>0</v>
      </c>
      <c r="R8" s="198">
        <v>0</v>
      </c>
      <c r="S8" s="198">
        <v>0</v>
      </c>
      <c r="T8" s="198">
        <v>0</v>
      </c>
      <c r="U8" s="198">
        <v>0</v>
      </c>
      <c r="V8" s="198">
        <v>0</v>
      </c>
      <c r="W8" s="198">
        <v>0</v>
      </c>
      <c r="X8" s="198">
        <v>0</v>
      </c>
      <c r="Y8" s="198">
        <v>0</v>
      </c>
      <c r="Z8" s="198">
        <v>0</v>
      </c>
      <c r="AA8" s="198">
        <v>0</v>
      </c>
      <c r="AB8" s="198">
        <v>0</v>
      </c>
      <c r="AC8" s="198">
        <v>0</v>
      </c>
      <c r="AD8" s="198">
        <v>0</v>
      </c>
      <c r="AE8" s="198">
        <v>0</v>
      </c>
      <c r="AF8" s="198">
        <v>0</v>
      </c>
      <c r="AG8" s="198">
        <v>0</v>
      </c>
    </row>
    <row r="9" spans="1:35" x14ac:dyDescent="0.35">
      <c r="A9" s="18" t="s">
        <v>94</v>
      </c>
      <c r="B9" s="194">
        <f>calculations!D170</f>
        <v>0</v>
      </c>
      <c r="C9" s="198">
        <v>0</v>
      </c>
      <c r="D9" s="198">
        <v>0</v>
      </c>
      <c r="E9" s="198">
        <v>0</v>
      </c>
      <c r="F9" s="198">
        <v>0</v>
      </c>
      <c r="G9" s="198">
        <v>0</v>
      </c>
      <c r="H9" s="198">
        <v>0</v>
      </c>
      <c r="I9" s="198">
        <v>0</v>
      </c>
      <c r="J9" s="198">
        <v>0</v>
      </c>
      <c r="K9" s="198">
        <v>0</v>
      </c>
      <c r="L9" s="198">
        <v>0</v>
      </c>
      <c r="M9" s="198">
        <v>0</v>
      </c>
      <c r="N9" s="198">
        <v>0</v>
      </c>
      <c r="O9" s="198">
        <v>0</v>
      </c>
      <c r="P9" s="198">
        <v>0</v>
      </c>
      <c r="Q9" s="198">
        <v>0</v>
      </c>
      <c r="R9" s="198">
        <v>0</v>
      </c>
      <c r="S9" s="198">
        <v>0</v>
      </c>
      <c r="T9" s="198">
        <v>0</v>
      </c>
      <c r="U9" s="198">
        <v>0</v>
      </c>
      <c r="V9" s="198">
        <v>0</v>
      </c>
      <c r="W9" s="198">
        <v>0</v>
      </c>
      <c r="X9" s="198">
        <v>0</v>
      </c>
      <c r="Y9" s="198">
        <v>0</v>
      </c>
      <c r="Z9" s="198">
        <v>0</v>
      </c>
      <c r="AA9" s="198">
        <v>0</v>
      </c>
      <c r="AB9" s="198">
        <v>0</v>
      </c>
      <c r="AC9" s="198">
        <v>0</v>
      </c>
      <c r="AD9" s="198">
        <v>0</v>
      </c>
      <c r="AE9" s="198">
        <v>0</v>
      </c>
      <c r="AF9" s="198">
        <v>0</v>
      </c>
      <c r="AG9" s="198">
        <v>0</v>
      </c>
    </row>
    <row r="10" spans="1:35" x14ac:dyDescent="0.35">
      <c r="A10" s="18" t="s">
        <v>95</v>
      </c>
      <c r="B10" s="194">
        <f>calculations!D171</f>
        <v>0</v>
      </c>
      <c r="C10" s="198">
        <v>0</v>
      </c>
      <c r="D10" s="198">
        <v>0</v>
      </c>
      <c r="E10" s="198">
        <v>0</v>
      </c>
      <c r="F10" s="198">
        <v>0</v>
      </c>
      <c r="G10" s="198">
        <v>0</v>
      </c>
      <c r="H10" s="198">
        <v>0</v>
      </c>
      <c r="I10" s="198">
        <v>0</v>
      </c>
      <c r="J10" s="198">
        <v>0</v>
      </c>
      <c r="K10" s="198">
        <v>0</v>
      </c>
      <c r="L10" s="198">
        <v>0</v>
      </c>
      <c r="M10" s="198">
        <v>0</v>
      </c>
      <c r="N10" s="198">
        <v>0</v>
      </c>
      <c r="O10" s="198">
        <v>0</v>
      </c>
      <c r="P10" s="198">
        <v>0</v>
      </c>
      <c r="Q10" s="198">
        <v>0</v>
      </c>
      <c r="R10" s="198">
        <v>0</v>
      </c>
      <c r="S10" s="198">
        <v>0</v>
      </c>
      <c r="T10" s="198">
        <v>0</v>
      </c>
      <c r="U10" s="198">
        <v>0</v>
      </c>
      <c r="V10" s="198">
        <v>0</v>
      </c>
      <c r="W10" s="198">
        <v>0</v>
      </c>
      <c r="X10" s="198">
        <v>0</v>
      </c>
      <c r="Y10" s="198">
        <v>0</v>
      </c>
      <c r="Z10" s="198">
        <v>0</v>
      </c>
      <c r="AA10" s="198">
        <v>0</v>
      </c>
      <c r="AB10" s="198">
        <v>0</v>
      </c>
      <c r="AC10" s="198">
        <v>0</v>
      </c>
      <c r="AD10" s="198">
        <v>0</v>
      </c>
      <c r="AE10" s="198">
        <v>0</v>
      </c>
      <c r="AF10" s="198">
        <v>0</v>
      </c>
      <c r="AG10" s="198">
        <v>0</v>
      </c>
    </row>
    <row r="11" spans="1:35" x14ac:dyDescent="0.35">
      <c r="A11" s="18" t="s">
        <v>96</v>
      </c>
      <c r="B11" s="194">
        <f>calculations!D172</f>
        <v>0</v>
      </c>
      <c r="C11" s="198">
        <v>0</v>
      </c>
      <c r="D11" s="198">
        <v>0</v>
      </c>
      <c r="E11" s="198">
        <v>0</v>
      </c>
      <c r="F11" s="198">
        <v>0</v>
      </c>
      <c r="G11" s="198">
        <v>0</v>
      </c>
      <c r="H11" s="198">
        <v>0</v>
      </c>
      <c r="I11" s="198">
        <v>0</v>
      </c>
      <c r="J11" s="198">
        <v>0</v>
      </c>
      <c r="K11" s="198">
        <v>0</v>
      </c>
      <c r="L11" s="198">
        <v>0</v>
      </c>
      <c r="M11" s="198">
        <v>0</v>
      </c>
      <c r="N11" s="198">
        <v>0</v>
      </c>
      <c r="O11" s="198">
        <v>0</v>
      </c>
      <c r="P11" s="198">
        <v>0</v>
      </c>
      <c r="Q11" s="198">
        <v>0</v>
      </c>
      <c r="R11" s="198">
        <v>0</v>
      </c>
      <c r="S11" s="198">
        <v>0</v>
      </c>
      <c r="T11" s="198">
        <v>0</v>
      </c>
      <c r="U11" s="198">
        <v>0</v>
      </c>
      <c r="V11" s="198">
        <v>0</v>
      </c>
      <c r="W11" s="198">
        <v>0</v>
      </c>
      <c r="X11" s="198">
        <v>0</v>
      </c>
      <c r="Y11" s="198">
        <v>0</v>
      </c>
      <c r="Z11" s="198">
        <v>0</v>
      </c>
      <c r="AA11" s="198">
        <v>0</v>
      </c>
      <c r="AB11" s="198">
        <v>0</v>
      </c>
      <c r="AC11" s="198">
        <v>0</v>
      </c>
      <c r="AD11" s="198">
        <v>0</v>
      </c>
      <c r="AE11" s="198">
        <v>0</v>
      </c>
      <c r="AF11" s="198">
        <v>0</v>
      </c>
      <c r="AG11" s="198">
        <v>0</v>
      </c>
    </row>
  </sheetData>
  <pageMargins left="0.7" right="0.7" top="0.75" bottom="0.75" header="0.3" footer="0.3"/>
  <pageSetup orientation="portrait" horizontalDpi="1200" verticalDpi="1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60E54B-CC22-4627-8506-6FAAD79C1241}">
  <sheetPr>
    <tabColor theme="3" tint="0.79998168889431442"/>
  </sheetPr>
  <dimension ref="A1:AJ11"/>
  <sheetViews>
    <sheetView workbookViewId="0">
      <selection activeCell="B4" sqref="B4"/>
    </sheetView>
  </sheetViews>
  <sheetFormatPr defaultRowHeight="14.5" x14ac:dyDescent="0.35"/>
  <cols>
    <col min="1" max="1" width="26" customWidth="1"/>
    <col min="2" max="2" width="9.54296875" bestFit="1" customWidth="1"/>
    <col min="3" max="3" width="11.81640625" bestFit="1" customWidth="1"/>
    <col min="4" max="32" width="9.54296875" bestFit="1" customWidth="1"/>
    <col min="33" max="33" width="9.54296875" customWidth="1"/>
  </cols>
  <sheetData>
    <row r="1" spans="1:36" x14ac:dyDescent="0.35">
      <c r="A1" s="1" t="s">
        <v>1</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s="1"/>
      <c r="AI1" s="1"/>
      <c r="AJ1" s="1"/>
    </row>
    <row r="2" spans="1:36" x14ac:dyDescent="0.35">
      <c r="A2" s="1" t="s">
        <v>2</v>
      </c>
      <c r="B2" s="69">
        <f>calculations!D176</f>
        <v>32658502296219.418</v>
      </c>
      <c r="C2" s="69">
        <f>calculations!E176</f>
        <v>29552051277285.066</v>
      </c>
      <c r="D2" s="69">
        <f>calculations!F176</f>
        <v>28196976860506.516</v>
      </c>
      <c r="E2" s="69">
        <f>calculations!G176</f>
        <v>28033593026464.039</v>
      </c>
      <c r="F2" s="69">
        <f>calculations!H176</f>
        <v>26887129245155.84</v>
      </c>
      <c r="G2" s="69">
        <f>calculations!I176</f>
        <v>25465499947623.453</v>
      </c>
      <c r="H2" s="69">
        <f>calculations!J176</f>
        <v>24112136244644.355</v>
      </c>
      <c r="I2" s="69">
        <f>calculations!K176</f>
        <v>22876860740336.949</v>
      </c>
      <c r="J2" s="69">
        <f>calculations!L176</f>
        <v>21710563525421.27</v>
      </c>
      <c r="K2" s="69">
        <f>calculations!M176</f>
        <v>20589664944464.738</v>
      </c>
      <c r="L2" s="69">
        <f>calculations!N176</f>
        <v>19573453122746.324</v>
      </c>
      <c r="M2" s="69">
        <f>calculations!O176</f>
        <v>18667626644332.742</v>
      </c>
      <c r="N2" s="69">
        <f>calculations!P176</f>
        <v>17880776578808.117</v>
      </c>
      <c r="O2" s="69">
        <f>calculations!Q176</f>
        <v>17188620848475.045</v>
      </c>
      <c r="P2" s="69">
        <f>calculations!R176</f>
        <v>16571725583909.141</v>
      </c>
      <c r="Q2" s="69">
        <f>calculations!S176</f>
        <v>15977110021306.979</v>
      </c>
      <c r="R2" s="69">
        <f>calculations!T176</f>
        <v>15367880620079.277</v>
      </c>
      <c r="S2" s="69">
        <f>calculations!U176</f>
        <v>14920771801645.875</v>
      </c>
      <c r="T2" s="69">
        <f>calculations!V176</f>
        <v>14438682414574.637</v>
      </c>
      <c r="U2" s="69">
        <f>calculations!W176</f>
        <v>13999020173472.074</v>
      </c>
      <c r="V2" s="69">
        <f>calculations!X176</f>
        <v>13584250944320.961</v>
      </c>
      <c r="W2" s="69">
        <f>calculations!Y176</f>
        <v>13183975687231.191</v>
      </c>
      <c r="X2" s="69">
        <f>calculations!Z176</f>
        <v>12812342693897.598</v>
      </c>
      <c r="Y2" s="69">
        <f>calculations!AA176</f>
        <v>12484958554750.541</v>
      </c>
      <c r="Z2" s="69">
        <f>calculations!AB176</f>
        <v>12186660234888.762</v>
      </c>
      <c r="AA2" s="69">
        <f>calculations!AC176</f>
        <v>11919938825743.037</v>
      </c>
      <c r="AB2" s="69">
        <f>calculations!AD176</f>
        <v>11680579993454.766</v>
      </c>
      <c r="AC2" s="69">
        <f>calculations!AE176</f>
        <v>11460200156420.621</v>
      </c>
      <c r="AD2" s="69">
        <f>calculations!AF176</f>
        <v>11269500280268.102</v>
      </c>
      <c r="AE2" s="69">
        <f>calculations!AG176</f>
        <v>11099336492021.961</v>
      </c>
      <c r="AF2" s="69">
        <f>calculations!AH176</f>
        <v>10951645109238.85</v>
      </c>
      <c r="AG2" s="69">
        <f>calculations!AI176</f>
        <v>10825750394555.559</v>
      </c>
    </row>
    <row r="3" spans="1:36" x14ac:dyDescent="0.35">
      <c r="A3" s="1" t="s">
        <v>3</v>
      </c>
      <c r="B3" s="69">
        <f>calculations!D177</f>
        <v>0</v>
      </c>
      <c r="C3" s="69">
        <f>calculations!E177</f>
        <v>0</v>
      </c>
      <c r="D3" s="69">
        <f>calculations!F177</f>
        <v>0</v>
      </c>
      <c r="E3" s="69">
        <f>calculations!G177</f>
        <v>0</v>
      </c>
      <c r="F3" s="69">
        <f>calculations!H177</f>
        <v>0</v>
      </c>
      <c r="G3" s="69">
        <f>calculations!I177</f>
        <v>0</v>
      </c>
      <c r="H3" s="69">
        <f>calculations!J177</f>
        <v>0</v>
      </c>
      <c r="I3" s="69">
        <f>calculations!K177</f>
        <v>0</v>
      </c>
      <c r="J3" s="69">
        <f>calculations!L177</f>
        <v>0</v>
      </c>
      <c r="K3" s="69">
        <f>calculations!M177</f>
        <v>0</v>
      </c>
      <c r="L3" s="69">
        <f>calculations!N177</f>
        <v>0</v>
      </c>
      <c r="M3" s="69">
        <f>calculations!O177</f>
        <v>0</v>
      </c>
      <c r="N3" s="69">
        <f>calculations!P177</f>
        <v>0</v>
      </c>
      <c r="O3" s="69">
        <f>calculations!Q177</f>
        <v>0</v>
      </c>
      <c r="P3" s="69">
        <f>calculations!R177</f>
        <v>0</v>
      </c>
      <c r="Q3" s="69">
        <f>calculations!S177</f>
        <v>0</v>
      </c>
      <c r="R3" s="69">
        <f>calculations!T177</f>
        <v>0</v>
      </c>
      <c r="S3" s="69">
        <f>calculations!U177</f>
        <v>0</v>
      </c>
      <c r="T3" s="69">
        <f>calculations!V177</f>
        <v>0</v>
      </c>
      <c r="U3" s="69">
        <f>calculations!W177</f>
        <v>0</v>
      </c>
      <c r="V3" s="69">
        <f>calculations!X177</f>
        <v>0</v>
      </c>
      <c r="W3" s="69">
        <f>calculations!Y177</f>
        <v>0</v>
      </c>
      <c r="X3" s="69">
        <f>calculations!Z177</f>
        <v>0</v>
      </c>
      <c r="Y3" s="69">
        <f>calculations!AA177</f>
        <v>0</v>
      </c>
      <c r="Z3" s="69">
        <f>calculations!AB177</f>
        <v>0</v>
      </c>
      <c r="AA3" s="69">
        <f>calculations!AC177</f>
        <v>0</v>
      </c>
      <c r="AB3" s="69">
        <f>calculations!AD177</f>
        <v>0</v>
      </c>
      <c r="AC3" s="69">
        <f>calculations!AE177</f>
        <v>0</v>
      </c>
      <c r="AD3" s="69">
        <f>calculations!AF177</f>
        <v>0</v>
      </c>
      <c r="AE3" s="69">
        <f>calculations!AG177</f>
        <v>0</v>
      </c>
      <c r="AF3" s="69">
        <f>calculations!AH177</f>
        <v>0</v>
      </c>
      <c r="AG3" s="69">
        <f>calculations!AI177</f>
        <v>0</v>
      </c>
    </row>
    <row r="4" spans="1:36" x14ac:dyDescent="0.35">
      <c r="A4" s="1" t="s">
        <v>4</v>
      </c>
      <c r="B4" s="69">
        <f>calculations!D178</f>
        <v>0</v>
      </c>
      <c r="C4" s="69">
        <f>calculations!E178</f>
        <v>0</v>
      </c>
      <c r="D4" s="69">
        <f>calculations!F178</f>
        <v>0</v>
      </c>
      <c r="E4" s="69">
        <f>calculations!G178</f>
        <v>0</v>
      </c>
      <c r="F4" s="69">
        <f>calculations!H178</f>
        <v>0</v>
      </c>
      <c r="G4" s="69">
        <f>calculations!I178</f>
        <v>0</v>
      </c>
      <c r="H4" s="69">
        <f>calculations!J178</f>
        <v>0</v>
      </c>
      <c r="I4" s="69">
        <f>calculations!K178</f>
        <v>0</v>
      </c>
      <c r="J4" s="69">
        <f>calculations!L178</f>
        <v>0</v>
      </c>
      <c r="K4" s="69">
        <f>calculations!M178</f>
        <v>0</v>
      </c>
      <c r="L4" s="69">
        <f>calculations!N178</f>
        <v>0</v>
      </c>
      <c r="M4" s="69">
        <f>calculations!O178</f>
        <v>0</v>
      </c>
      <c r="N4" s="69">
        <f>calculations!P178</f>
        <v>0</v>
      </c>
      <c r="O4" s="69">
        <f>calculations!Q178</f>
        <v>0</v>
      </c>
      <c r="P4" s="69">
        <f>calculations!R178</f>
        <v>0</v>
      </c>
      <c r="Q4" s="69">
        <f>calculations!S178</f>
        <v>0</v>
      </c>
      <c r="R4" s="69">
        <f>calculations!T178</f>
        <v>0</v>
      </c>
      <c r="S4" s="69">
        <f>calculations!U178</f>
        <v>0</v>
      </c>
      <c r="T4" s="69">
        <f>calculations!V178</f>
        <v>0</v>
      </c>
      <c r="U4" s="69">
        <f>calculations!W178</f>
        <v>0</v>
      </c>
      <c r="V4" s="69">
        <f>calculations!X178</f>
        <v>0</v>
      </c>
      <c r="W4" s="69">
        <f>calculations!Y178</f>
        <v>0</v>
      </c>
      <c r="X4" s="69">
        <f>calculations!Z178</f>
        <v>0</v>
      </c>
      <c r="Y4" s="69">
        <f>calculations!AA178</f>
        <v>0</v>
      </c>
      <c r="Z4" s="69">
        <f>calculations!AB178</f>
        <v>0</v>
      </c>
      <c r="AA4" s="69">
        <f>calculations!AC178</f>
        <v>0</v>
      </c>
      <c r="AB4" s="69">
        <f>calculations!AD178</f>
        <v>0</v>
      </c>
      <c r="AC4" s="69">
        <f>calculations!AE178</f>
        <v>0</v>
      </c>
      <c r="AD4" s="69">
        <f>calculations!AF178</f>
        <v>0</v>
      </c>
      <c r="AE4" s="69">
        <f>calculations!AG178</f>
        <v>0</v>
      </c>
      <c r="AF4" s="69">
        <f>calculations!AH178</f>
        <v>0</v>
      </c>
      <c r="AG4" s="69">
        <f>calculations!AI178</f>
        <v>0</v>
      </c>
    </row>
    <row r="5" spans="1:36" x14ac:dyDescent="0.35">
      <c r="A5" s="1" t="s">
        <v>5</v>
      </c>
      <c r="B5" s="69">
        <f>calculations!D179</f>
        <v>0</v>
      </c>
      <c r="C5" s="69">
        <f>calculations!E179</f>
        <v>0</v>
      </c>
      <c r="D5" s="69">
        <f>calculations!F179</f>
        <v>0</v>
      </c>
      <c r="E5" s="69">
        <f>calculations!G179</f>
        <v>0</v>
      </c>
      <c r="F5" s="69">
        <f>calculations!H179</f>
        <v>0</v>
      </c>
      <c r="G5" s="69">
        <f>calculations!I179</f>
        <v>0</v>
      </c>
      <c r="H5" s="69">
        <f>calculations!J179</f>
        <v>0</v>
      </c>
      <c r="I5" s="69">
        <f>calculations!K179</f>
        <v>0</v>
      </c>
      <c r="J5" s="69">
        <f>calculations!L179</f>
        <v>0</v>
      </c>
      <c r="K5" s="69">
        <f>calculations!M179</f>
        <v>0</v>
      </c>
      <c r="L5" s="69">
        <f>calculations!N179</f>
        <v>0</v>
      </c>
      <c r="M5" s="69">
        <f>calculations!O179</f>
        <v>0</v>
      </c>
      <c r="N5" s="69">
        <f>calculations!P179</f>
        <v>0</v>
      </c>
      <c r="O5" s="69">
        <f>calculations!Q179</f>
        <v>0</v>
      </c>
      <c r="P5" s="69">
        <f>calculations!R179</f>
        <v>0</v>
      </c>
      <c r="Q5" s="69">
        <f>calculations!S179</f>
        <v>0</v>
      </c>
      <c r="R5" s="69">
        <f>calculations!T179</f>
        <v>0</v>
      </c>
      <c r="S5" s="69">
        <f>calculations!U179</f>
        <v>0</v>
      </c>
      <c r="T5" s="69">
        <f>calculations!V179</f>
        <v>0</v>
      </c>
      <c r="U5" s="69">
        <f>calculations!W179</f>
        <v>0</v>
      </c>
      <c r="V5" s="69">
        <f>calculations!X179</f>
        <v>0</v>
      </c>
      <c r="W5" s="69">
        <f>calculations!Y179</f>
        <v>0</v>
      </c>
      <c r="X5" s="69">
        <f>calculations!Z179</f>
        <v>0</v>
      </c>
      <c r="Y5" s="69">
        <f>calculations!AA179</f>
        <v>0</v>
      </c>
      <c r="Z5" s="69">
        <f>calculations!AB179</f>
        <v>0</v>
      </c>
      <c r="AA5" s="69">
        <f>calculations!AC179</f>
        <v>0</v>
      </c>
      <c r="AB5" s="69">
        <f>calculations!AD179</f>
        <v>0</v>
      </c>
      <c r="AC5" s="69">
        <f>calculations!AE179</f>
        <v>0</v>
      </c>
      <c r="AD5" s="69">
        <f>calculations!AF179</f>
        <v>0</v>
      </c>
      <c r="AE5" s="69">
        <f>calculations!AG179</f>
        <v>0</v>
      </c>
      <c r="AF5" s="69">
        <f>calculations!AH179</f>
        <v>0</v>
      </c>
      <c r="AG5" s="69">
        <f>calculations!AI179</f>
        <v>0</v>
      </c>
    </row>
    <row r="6" spans="1:36" x14ac:dyDescent="0.35">
      <c r="A6" s="1" t="s">
        <v>7</v>
      </c>
      <c r="B6" s="69">
        <f>calculations!D180</f>
        <v>0</v>
      </c>
      <c r="C6" s="69">
        <f>calculations!E180</f>
        <v>0</v>
      </c>
      <c r="D6" s="69">
        <f>calculations!F180</f>
        <v>0</v>
      </c>
      <c r="E6" s="69">
        <f>calculations!G180</f>
        <v>0</v>
      </c>
      <c r="F6" s="69">
        <f>calculations!H180</f>
        <v>0</v>
      </c>
      <c r="G6" s="69">
        <f>calculations!I180</f>
        <v>0</v>
      </c>
      <c r="H6" s="69">
        <f>calculations!J180</f>
        <v>0</v>
      </c>
      <c r="I6" s="69">
        <f>calculations!K180</f>
        <v>0</v>
      </c>
      <c r="J6" s="69">
        <f>calculations!L180</f>
        <v>0</v>
      </c>
      <c r="K6" s="69">
        <f>calculations!M180</f>
        <v>0</v>
      </c>
      <c r="L6" s="69">
        <f>calculations!N180</f>
        <v>0</v>
      </c>
      <c r="M6" s="69">
        <f>calculations!O180</f>
        <v>0</v>
      </c>
      <c r="N6" s="69">
        <f>calculations!P180</f>
        <v>0</v>
      </c>
      <c r="O6" s="69">
        <f>calculations!Q180</f>
        <v>0</v>
      </c>
      <c r="P6" s="69">
        <f>calculations!R180</f>
        <v>0</v>
      </c>
      <c r="Q6" s="69">
        <f>calculations!S180</f>
        <v>0</v>
      </c>
      <c r="R6" s="69">
        <f>calculations!T180</f>
        <v>0</v>
      </c>
      <c r="S6" s="69">
        <f>calculations!U180</f>
        <v>0</v>
      </c>
      <c r="T6" s="69">
        <f>calculations!V180</f>
        <v>0</v>
      </c>
      <c r="U6" s="69">
        <f>calculations!W180</f>
        <v>0</v>
      </c>
      <c r="V6" s="69">
        <f>calculations!X180</f>
        <v>0</v>
      </c>
      <c r="W6" s="69">
        <f>calculations!Y180</f>
        <v>0</v>
      </c>
      <c r="X6" s="69">
        <f>calculations!Z180</f>
        <v>0</v>
      </c>
      <c r="Y6" s="69">
        <f>calculations!AA180</f>
        <v>0</v>
      </c>
      <c r="Z6" s="69">
        <f>calculations!AB180</f>
        <v>0</v>
      </c>
      <c r="AA6" s="69">
        <f>calculations!AC180</f>
        <v>0</v>
      </c>
      <c r="AB6" s="69">
        <f>calculations!AD180</f>
        <v>0</v>
      </c>
      <c r="AC6" s="69">
        <f>calculations!AE180</f>
        <v>0</v>
      </c>
      <c r="AD6" s="69">
        <f>calculations!AF180</f>
        <v>0</v>
      </c>
      <c r="AE6" s="69">
        <f>calculations!AG180</f>
        <v>0</v>
      </c>
      <c r="AF6" s="69">
        <f>calculations!AH180</f>
        <v>0</v>
      </c>
      <c r="AG6" s="69">
        <f>calculations!AI180</f>
        <v>0</v>
      </c>
    </row>
    <row r="7" spans="1:36" x14ac:dyDescent="0.35">
      <c r="A7" s="1" t="s">
        <v>8</v>
      </c>
      <c r="B7" s="69">
        <f>calculations!D181</f>
        <v>0</v>
      </c>
      <c r="C7" s="69">
        <f>calculations!E181</f>
        <v>0</v>
      </c>
      <c r="D7" s="69">
        <f>calculations!F181</f>
        <v>0</v>
      </c>
      <c r="E7" s="69">
        <f>calculations!G181</f>
        <v>0</v>
      </c>
      <c r="F7" s="69">
        <f>calculations!H181</f>
        <v>0</v>
      </c>
      <c r="G7" s="69">
        <f>calculations!I181</f>
        <v>0</v>
      </c>
      <c r="H7" s="69">
        <f>calculations!J181</f>
        <v>0</v>
      </c>
      <c r="I7" s="69">
        <f>calculations!K181</f>
        <v>0</v>
      </c>
      <c r="J7" s="69">
        <f>calculations!L181</f>
        <v>0</v>
      </c>
      <c r="K7" s="69">
        <f>calculations!M181</f>
        <v>0</v>
      </c>
      <c r="L7" s="69">
        <f>calculations!N181</f>
        <v>0</v>
      </c>
      <c r="M7" s="69">
        <f>calculations!O181</f>
        <v>0</v>
      </c>
      <c r="N7" s="69">
        <f>calculations!P181</f>
        <v>0</v>
      </c>
      <c r="O7" s="69">
        <f>calculations!Q181</f>
        <v>0</v>
      </c>
      <c r="P7" s="69">
        <f>calculations!R181</f>
        <v>0</v>
      </c>
      <c r="Q7" s="69">
        <f>calculations!S181</f>
        <v>0</v>
      </c>
      <c r="R7" s="69">
        <f>calculations!T181</f>
        <v>0</v>
      </c>
      <c r="S7" s="69">
        <f>calculations!U181</f>
        <v>0</v>
      </c>
      <c r="T7" s="69">
        <f>calculations!V181</f>
        <v>0</v>
      </c>
      <c r="U7" s="69">
        <f>calculations!W181</f>
        <v>0</v>
      </c>
      <c r="V7" s="69">
        <f>calculations!X181</f>
        <v>0</v>
      </c>
      <c r="W7" s="69">
        <f>calculations!Y181</f>
        <v>0</v>
      </c>
      <c r="X7" s="69">
        <f>calculations!Z181</f>
        <v>0</v>
      </c>
      <c r="Y7" s="69">
        <f>calculations!AA181</f>
        <v>0</v>
      </c>
      <c r="Z7" s="69">
        <f>calculations!AB181</f>
        <v>0</v>
      </c>
      <c r="AA7" s="69">
        <f>calculations!AC181</f>
        <v>0</v>
      </c>
      <c r="AB7" s="69">
        <f>calculations!AD181</f>
        <v>0</v>
      </c>
      <c r="AC7" s="69">
        <f>calculations!AE181</f>
        <v>0</v>
      </c>
      <c r="AD7" s="69">
        <f>calculations!AF181</f>
        <v>0</v>
      </c>
      <c r="AE7" s="69">
        <f>calculations!AG181</f>
        <v>0</v>
      </c>
      <c r="AF7" s="69">
        <f>calculations!AH181</f>
        <v>0</v>
      </c>
      <c r="AG7" s="69">
        <f>calculations!AI181</f>
        <v>0</v>
      </c>
    </row>
    <row r="8" spans="1:36" x14ac:dyDescent="0.35">
      <c r="A8" s="18" t="s">
        <v>93</v>
      </c>
      <c r="B8" s="69">
        <f>calculations!D182</f>
        <v>0</v>
      </c>
      <c r="C8" s="69">
        <f>calculations!E182</f>
        <v>0</v>
      </c>
      <c r="D8" s="69">
        <f>calculations!F182</f>
        <v>0</v>
      </c>
      <c r="E8" s="69">
        <f>calculations!G182</f>
        <v>0</v>
      </c>
      <c r="F8" s="69">
        <f>calculations!H182</f>
        <v>0</v>
      </c>
      <c r="G8" s="69">
        <f>calculations!I182</f>
        <v>0</v>
      </c>
      <c r="H8" s="69">
        <f>calculations!J182</f>
        <v>0</v>
      </c>
      <c r="I8" s="69">
        <f>calculations!K182</f>
        <v>0</v>
      </c>
      <c r="J8" s="69">
        <f>calculations!L182</f>
        <v>0</v>
      </c>
      <c r="K8" s="69">
        <f>calculations!M182</f>
        <v>0</v>
      </c>
      <c r="L8" s="69">
        <f>calculations!N182</f>
        <v>0</v>
      </c>
      <c r="M8" s="69">
        <f>calculations!O182</f>
        <v>0</v>
      </c>
      <c r="N8" s="69">
        <f>calculations!P182</f>
        <v>0</v>
      </c>
      <c r="O8" s="69">
        <f>calculations!Q182</f>
        <v>0</v>
      </c>
      <c r="P8" s="69">
        <f>calculations!R182</f>
        <v>0</v>
      </c>
      <c r="Q8" s="69">
        <f>calculations!S182</f>
        <v>0</v>
      </c>
      <c r="R8" s="69">
        <f>calculations!T182</f>
        <v>0</v>
      </c>
      <c r="S8" s="69">
        <f>calculations!U182</f>
        <v>0</v>
      </c>
      <c r="T8" s="69">
        <f>calculations!V182</f>
        <v>0</v>
      </c>
      <c r="U8" s="69">
        <f>calculations!W182</f>
        <v>0</v>
      </c>
      <c r="V8" s="69">
        <f>calculations!X182</f>
        <v>0</v>
      </c>
      <c r="W8" s="69">
        <f>calculations!Y182</f>
        <v>0</v>
      </c>
      <c r="X8" s="69">
        <f>calculations!Z182</f>
        <v>0</v>
      </c>
      <c r="Y8" s="69">
        <f>calculations!AA182</f>
        <v>0</v>
      </c>
      <c r="Z8" s="69">
        <f>calculations!AB182</f>
        <v>0</v>
      </c>
      <c r="AA8" s="69">
        <f>calculations!AC182</f>
        <v>0</v>
      </c>
      <c r="AB8" s="69">
        <f>calculations!AD182</f>
        <v>0</v>
      </c>
      <c r="AC8" s="69">
        <f>calculations!AE182</f>
        <v>0</v>
      </c>
      <c r="AD8" s="69">
        <f>calculations!AF182</f>
        <v>0</v>
      </c>
      <c r="AE8" s="69">
        <f>calculations!AG182</f>
        <v>0</v>
      </c>
      <c r="AF8" s="69">
        <f>calculations!AH182</f>
        <v>0</v>
      </c>
      <c r="AG8" s="69">
        <f>calculations!AI182</f>
        <v>0</v>
      </c>
    </row>
    <row r="9" spans="1:36" x14ac:dyDescent="0.35">
      <c r="A9" s="18" t="s">
        <v>94</v>
      </c>
      <c r="B9" s="69">
        <f>calculations!D183</f>
        <v>0</v>
      </c>
      <c r="C9" s="69">
        <f>calculations!E183</f>
        <v>0</v>
      </c>
      <c r="D9" s="69">
        <f>calculations!F183</f>
        <v>0</v>
      </c>
      <c r="E9" s="69">
        <f>calculations!G183</f>
        <v>0</v>
      </c>
      <c r="F9" s="69">
        <f>calculations!H183</f>
        <v>0</v>
      </c>
      <c r="G9" s="69">
        <f>calculations!I183</f>
        <v>0</v>
      </c>
      <c r="H9" s="69">
        <f>calculations!J183</f>
        <v>0</v>
      </c>
      <c r="I9" s="69">
        <f>calculations!K183</f>
        <v>0</v>
      </c>
      <c r="J9" s="69">
        <f>calculations!L183</f>
        <v>0</v>
      </c>
      <c r="K9" s="69">
        <f>calculations!M183</f>
        <v>0</v>
      </c>
      <c r="L9" s="69">
        <f>calculations!N183</f>
        <v>0</v>
      </c>
      <c r="M9" s="69">
        <f>calculations!O183</f>
        <v>0</v>
      </c>
      <c r="N9" s="69">
        <f>calculations!P183</f>
        <v>0</v>
      </c>
      <c r="O9" s="69">
        <f>calculations!Q183</f>
        <v>0</v>
      </c>
      <c r="P9" s="69">
        <f>calculations!R183</f>
        <v>0</v>
      </c>
      <c r="Q9" s="69">
        <f>calculations!S183</f>
        <v>0</v>
      </c>
      <c r="R9" s="69">
        <f>calculations!T183</f>
        <v>0</v>
      </c>
      <c r="S9" s="69">
        <f>calculations!U183</f>
        <v>0</v>
      </c>
      <c r="T9" s="69">
        <f>calculations!V183</f>
        <v>0</v>
      </c>
      <c r="U9" s="69">
        <f>calculations!W183</f>
        <v>0</v>
      </c>
      <c r="V9" s="69">
        <f>calculations!X183</f>
        <v>0</v>
      </c>
      <c r="W9" s="69">
        <f>calculations!Y183</f>
        <v>0</v>
      </c>
      <c r="X9" s="69">
        <f>calculations!Z183</f>
        <v>0</v>
      </c>
      <c r="Y9" s="69">
        <f>calculations!AA183</f>
        <v>0</v>
      </c>
      <c r="Z9" s="69">
        <f>calculations!AB183</f>
        <v>0</v>
      </c>
      <c r="AA9" s="69">
        <f>calculations!AC183</f>
        <v>0</v>
      </c>
      <c r="AB9" s="69">
        <f>calculations!AD183</f>
        <v>0</v>
      </c>
      <c r="AC9" s="69">
        <f>calculations!AE183</f>
        <v>0</v>
      </c>
      <c r="AD9" s="69">
        <f>calculations!AF183</f>
        <v>0</v>
      </c>
      <c r="AE9" s="69">
        <f>calculations!AG183</f>
        <v>0</v>
      </c>
      <c r="AF9" s="69">
        <f>calculations!AH183</f>
        <v>0</v>
      </c>
      <c r="AG9" s="69">
        <f>calculations!AI183</f>
        <v>0</v>
      </c>
    </row>
    <row r="10" spans="1:36" x14ac:dyDescent="0.35">
      <c r="A10" s="18" t="s">
        <v>95</v>
      </c>
      <c r="B10" s="69">
        <f>calculations!D184</f>
        <v>0</v>
      </c>
      <c r="C10" s="69">
        <f>calculations!E184</f>
        <v>0</v>
      </c>
      <c r="D10" s="69">
        <f>calculations!F184</f>
        <v>0</v>
      </c>
      <c r="E10" s="69">
        <f>calculations!G184</f>
        <v>0</v>
      </c>
      <c r="F10" s="69">
        <f>calculations!H184</f>
        <v>0</v>
      </c>
      <c r="G10" s="69">
        <f>calculations!I184</f>
        <v>0</v>
      </c>
      <c r="H10" s="69">
        <f>calculations!J184</f>
        <v>0</v>
      </c>
      <c r="I10" s="69">
        <f>calculations!K184</f>
        <v>0</v>
      </c>
      <c r="J10" s="69">
        <f>calculations!L184</f>
        <v>0</v>
      </c>
      <c r="K10" s="69">
        <f>calculations!M184</f>
        <v>0</v>
      </c>
      <c r="L10" s="69">
        <f>calculations!N184</f>
        <v>0</v>
      </c>
      <c r="M10" s="69">
        <f>calculations!O184</f>
        <v>0</v>
      </c>
      <c r="N10" s="69">
        <f>calculations!P184</f>
        <v>0</v>
      </c>
      <c r="O10" s="69">
        <f>calculations!Q184</f>
        <v>0</v>
      </c>
      <c r="P10" s="69">
        <f>calculations!R184</f>
        <v>0</v>
      </c>
      <c r="Q10" s="69">
        <f>calculations!S184</f>
        <v>0</v>
      </c>
      <c r="R10" s="69">
        <f>calculations!T184</f>
        <v>0</v>
      </c>
      <c r="S10" s="69">
        <f>calculations!U184</f>
        <v>0</v>
      </c>
      <c r="T10" s="69">
        <f>calculations!V184</f>
        <v>0</v>
      </c>
      <c r="U10" s="69">
        <f>calculations!W184</f>
        <v>0</v>
      </c>
      <c r="V10" s="69">
        <f>calculations!X184</f>
        <v>0</v>
      </c>
      <c r="W10" s="69">
        <f>calculations!Y184</f>
        <v>0</v>
      </c>
      <c r="X10" s="69">
        <f>calculations!Z184</f>
        <v>0</v>
      </c>
      <c r="Y10" s="69">
        <f>calculations!AA184</f>
        <v>0</v>
      </c>
      <c r="Z10" s="69">
        <f>calculations!AB184</f>
        <v>0</v>
      </c>
      <c r="AA10" s="69">
        <f>calculations!AC184</f>
        <v>0</v>
      </c>
      <c r="AB10" s="69">
        <f>calculations!AD184</f>
        <v>0</v>
      </c>
      <c r="AC10" s="69">
        <f>calculations!AE184</f>
        <v>0</v>
      </c>
      <c r="AD10" s="69">
        <f>calculations!AF184</f>
        <v>0</v>
      </c>
      <c r="AE10" s="69">
        <f>calculations!AG184</f>
        <v>0</v>
      </c>
      <c r="AF10" s="69">
        <f>calculations!AH184</f>
        <v>0</v>
      </c>
      <c r="AG10" s="69">
        <f>calculations!AI184</f>
        <v>0</v>
      </c>
    </row>
    <row r="11" spans="1:36" x14ac:dyDescent="0.35">
      <c r="A11" s="18" t="s">
        <v>96</v>
      </c>
      <c r="B11" s="69">
        <f>calculations!D185</f>
        <v>0</v>
      </c>
      <c r="C11" s="69">
        <f>calculations!E185</f>
        <v>0</v>
      </c>
      <c r="D11" s="69">
        <f>calculations!F185</f>
        <v>0</v>
      </c>
      <c r="E11" s="69">
        <f>calculations!G185</f>
        <v>0</v>
      </c>
      <c r="F11" s="69">
        <f>calculations!H185</f>
        <v>0</v>
      </c>
      <c r="G11" s="69">
        <f>calculations!I185</f>
        <v>0</v>
      </c>
      <c r="H11" s="69">
        <f>calculations!J185</f>
        <v>0</v>
      </c>
      <c r="I11" s="69">
        <f>calculations!K185</f>
        <v>0</v>
      </c>
      <c r="J11" s="69">
        <f>calculations!L185</f>
        <v>0</v>
      </c>
      <c r="K11" s="69">
        <f>calculations!M185</f>
        <v>0</v>
      </c>
      <c r="L11" s="69">
        <f>calculations!N185</f>
        <v>0</v>
      </c>
      <c r="M11" s="69">
        <f>calculations!O185</f>
        <v>0</v>
      </c>
      <c r="N11" s="69">
        <f>calculations!P185</f>
        <v>0</v>
      </c>
      <c r="O11" s="69">
        <f>calculations!Q185</f>
        <v>0</v>
      </c>
      <c r="P11" s="69">
        <f>calculations!R185</f>
        <v>0</v>
      </c>
      <c r="Q11" s="69">
        <f>calculations!S185</f>
        <v>0</v>
      </c>
      <c r="R11" s="69">
        <f>calculations!T185</f>
        <v>0</v>
      </c>
      <c r="S11" s="69">
        <f>calculations!U185</f>
        <v>0</v>
      </c>
      <c r="T11" s="69">
        <f>calculations!V185</f>
        <v>0</v>
      </c>
      <c r="U11" s="69">
        <f>calculations!W185</f>
        <v>0</v>
      </c>
      <c r="V11" s="69">
        <f>calculations!X185</f>
        <v>0</v>
      </c>
      <c r="W11" s="69">
        <f>calculations!Y185</f>
        <v>0</v>
      </c>
      <c r="X11" s="69">
        <f>calculations!Z185</f>
        <v>0</v>
      </c>
      <c r="Y11" s="69">
        <f>calculations!AA185</f>
        <v>0</v>
      </c>
      <c r="Z11" s="69">
        <f>calculations!AB185</f>
        <v>0</v>
      </c>
      <c r="AA11" s="69">
        <f>calculations!AC185</f>
        <v>0</v>
      </c>
      <c r="AB11" s="69">
        <f>calculations!AD185</f>
        <v>0</v>
      </c>
      <c r="AC11" s="69">
        <f>calculations!AE185</f>
        <v>0</v>
      </c>
      <c r="AD11" s="69">
        <f>calculations!AF185</f>
        <v>0</v>
      </c>
      <c r="AE11" s="69">
        <f>calculations!AG185</f>
        <v>0</v>
      </c>
      <c r="AF11" s="69">
        <f>calculations!AH185</f>
        <v>0</v>
      </c>
      <c r="AG11" s="69">
        <f>calculations!AI185</f>
        <v>0</v>
      </c>
    </row>
  </sheetData>
  <pageMargins left="0.7" right="0.7" top="0.75" bottom="0.75" header="0.3" footer="0.3"/>
  <pageSetup orientation="portrait" horizontalDpi="1200" verticalDpi="1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2">
    <tabColor theme="3"/>
  </sheetPr>
  <dimension ref="A1:AJ11"/>
  <sheetViews>
    <sheetView workbookViewId="0">
      <selection activeCell="A14" sqref="A14:XFD27"/>
    </sheetView>
  </sheetViews>
  <sheetFormatPr defaultRowHeight="14.5" x14ac:dyDescent="0.35"/>
  <cols>
    <col min="1" max="1" width="26" customWidth="1"/>
    <col min="2" max="2" width="9.54296875" bestFit="1" customWidth="1"/>
    <col min="3" max="3" width="11.81640625" bestFit="1" customWidth="1"/>
    <col min="4" max="32" width="9.54296875" bestFit="1" customWidth="1"/>
    <col min="33" max="33" width="9.54296875" customWidth="1"/>
  </cols>
  <sheetData>
    <row r="1" spans="1:36" x14ac:dyDescent="0.35">
      <c r="A1" s="1" t="s">
        <v>1</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s="1"/>
      <c r="AI1" s="1"/>
      <c r="AJ1" s="1"/>
    </row>
    <row r="2" spans="1:36" x14ac:dyDescent="0.35">
      <c r="A2" s="1" t="s">
        <v>2</v>
      </c>
      <c r="B2" s="194">
        <f>calculations!D176</f>
        <v>32658502296219.418</v>
      </c>
      <c r="C2" s="198">
        <v>29600000000000</v>
      </c>
      <c r="D2" s="198">
        <v>28200000000000</v>
      </c>
      <c r="E2" s="198">
        <v>28000000000000</v>
      </c>
      <c r="F2" s="198">
        <v>26900000000000</v>
      </c>
      <c r="G2" s="198">
        <v>25498500000000</v>
      </c>
      <c r="H2" s="198">
        <v>24095500000000</v>
      </c>
      <c r="I2" s="198">
        <v>22888700000000</v>
      </c>
      <c r="J2" s="198">
        <v>21686100000000</v>
      </c>
      <c r="K2" s="198">
        <v>20569900000000</v>
      </c>
      <c r="L2" s="198">
        <v>19572300000000</v>
      </c>
      <c r="M2" s="198">
        <v>18663200000000</v>
      </c>
      <c r="N2" s="198">
        <v>17852300000000</v>
      </c>
      <c r="O2" s="198">
        <v>17150300000000</v>
      </c>
      <c r="P2" s="198">
        <v>16547000000000</v>
      </c>
      <c r="Q2" s="198">
        <v>15945000000000</v>
      </c>
      <c r="R2" s="198">
        <v>15339700000000</v>
      </c>
      <c r="S2" s="198">
        <v>14845200000000</v>
      </c>
      <c r="T2" s="198">
        <v>14343200000000</v>
      </c>
      <c r="U2" s="198">
        <v>13940600000000</v>
      </c>
      <c r="V2" s="198">
        <v>13540800000000</v>
      </c>
      <c r="W2" s="198">
        <v>13144000000000</v>
      </c>
      <c r="X2" s="198">
        <v>12747600000000</v>
      </c>
      <c r="Y2" s="198">
        <v>12453000000000</v>
      </c>
      <c r="Z2" s="198">
        <v>12151700000000</v>
      </c>
      <c r="AA2" s="198">
        <v>11855000000000</v>
      </c>
      <c r="AB2" s="198">
        <v>11659700000000</v>
      </c>
      <c r="AC2" s="198">
        <v>11464200000000</v>
      </c>
      <c r="AD2" s="198">
        <v>11270700000000</v>
      </c>
      <c r="AE2" s="198">
        <v>11072000000000</v>
      </c>
      <c r="AF2" s="198">
        <v>10974700000000</v>
      </c>
      <c r="AG2" s="198">
        <v>10778100000000</v>
      </c>
    </row>
    <row r="3" spans="1:36" x14ac:dyDescent="0.35">
      <c r="A3" s="1" t="s">
        <v>3</v>
      </c>
      <c r="B3" s="194">
        <f>calculations!D177</f>
        <v>0</v>
      </c>
      <c r="C3" s="198">
        <v>0</v>
      </c>
      <c r="D3" s="198">
        <v>0</v>
      </c>
      <c r="E3" s="198">
        <v>0</v>
      </c>
      <c r="F3" s="198">
        <v>0</v>
      </c>
      <c r="G3" s="198">
        <v>0</v>
      </c>
      <c r="H3" s="198">
        <v>0</v>
      </c>
      <c r="I3" s="198">
        <v>0</v>
      </c>
      <c r="J3" s="198">
        <v>0</v>
      </c>
      <c r="K3" s="198">
        <v>0</v>
      </c>
      <c r="L3" s="198">
        <v>0</v>
      </c>
      <c r="M3" s="198">
        <v>0</v>
      </c>
      <c r="N3" s="198">
        <v>0</v>
      </c>
      <c r="O3" s="198">
        <v>0</v>
      </c>
      <c r="P3" s="198">
        <v>0</v>
      </c>
      <c r="Q3" s="198">
        <v>0</v>
      </c>
      <c r="R3" s="198">
        <v>0</v>
      </c>
      <c r="S3" s="198">
        <v>0</v>
      </c>
      <c r="T3" s="198">
        <v>0</v>
      </c>
      <c r="U3" s="198">
        <v>0</v>
      </c>
      <c r="V3" s="198">
        <v>0</v>
      </c>
      <c r="W3" s="198">
        <v>0</v>
      </c>
      <c r="X3" s="198">
        <v>0</v>
      </c>
      <c r="Y3" s="198">
        <v>0</v>
      </c>
      <c r="Z3" s="198">
        <v>0</v>
      </c>
      <c r="AA3" s="198">
        <v>0</v>
      </c>
      <c r="AB3" s="198">
        <v>0</v>
      </c>
      <c r="AC3" s="198">
        <v>0</v>
      </c>
      <c r="AD3" s="198">
        <v>0</v>
      </c>
      <c r="AE3" s="198">
        <v>0</v>
      </c>
      <c r="AF3" s="198">
        <v>0</v>
      </c>
      <c r="AG3" s="198">
        <v>0</v>
      </c>
    </row>
    <row r="4" spans="1:36" x14ac:dyDescent="0.35">
      <c r="A4" s="1" t="s">
        <v>4</v>
      </c>
      <c r="B4" s="194">
        <f>calculations!D178</f>
        <v>0</v>
      </c>
      <c r="C4" s="198">
        <v>0</v>
      </c>
      <c r="D4" s="198">
        <v>0</v>
      </c>
      <c r="E4" s="198">
        <v>0</v>
      </c>
      <c r="F4" s="198">
        <v>0</v>
      </c>
      <c r="G4" s="198">
        <v>0</v>
      </c>
      <c r="H4" s="198">
        <v>0</v>
      </c>
      <c r="I4" s="198">
        <v>0</v>
      </c>
      <c r="J4" s="198">
        <v>0</v>
      </c>
      <c r="K4" s="198">
        <v>0</v>
      </c>
      <c r="L4" s="198">
        <v>0</v>
      </c>
      <c r="M4" s="198">
        <v>0</v>
      </c>
      <c r="N4" s="198">
        <v>0</v>
      </c>
      <c r="O4" s="198">
        <v>0</v>
      </c>
      <c r="P4" s="198">
        <v>0</v>
      </c>
      <c r="Q4" s="198">
        <v>0</v>
      </c>
      <c r="R4" s="198">
        <v>0</v>
      </c>
      <c r="S4" s="198">
        <v>0</v>
      </c>
      <c r="T4" s="198">
        <v>0</v>
      </c>
      <c r="U4" s="198">
        <v>0</v>
      </c>
      <c r="V4" s="198">
        <v>0</v>
      </c>
      <c r="W4" s="198">
        <v>0</v>
      </c>
      <c r="X4" s="198">
        <v>0</v>
      </c>
      <c r="Y4" s="198">
        <v>0</v>
      </c>
      <c r="Z4" s="198">
        <v>0</v>
      </c>
      <c r="AA4" s="198">
        <v>0</v>
      </c>
      <c r="AB4" s="198">
        <v>0</v>
      </c>
      <c r="AC4" s="198">
        <v>0</v>
      </c>
      <c r="AD4" s="198">
        <v>0</v>
      </c>
      <c r="AE4" s="198">
        <v>0</v>
      </c>
      <c r="AF4" s="198">
        <v>0</v>
      </c>
      <c r="AG4" s="198">
        <v>0</v>
      </c>
    </row>
    <row r="5" spans="1:36" x14ac:dyDescent="0.35">
      <c r="A5" s="1" t="s">
        <v>5</v>
      </c>
      <c r="B5" s="194">
        <f>calculations!D179</f>
        <v>0</v>
      </c>
      <c r="C5" s="198">
        <v>0</v>
      </c>
      <c r="D5" s="198">
        <v>0</v>
      </c>
      <c r="E5" s="198">
        <v>0</v>
      </c>
      <c r="F5" s="198">
        <v>0</v>
      </c>
      <c r="G5" s="198">
        <v>0</v>
      </c>
      <c r="H5" s="198">
        <v>0</v>
      </c>
      <c r="I5" s="198">
        <v>0</v>
      </c>
      <c r="J5" s="198">
        <v>0</v>
      </c>
      <c r="K5" s="198">
        <v>0</v>
      </c>
      <c r="L5" s="198">
        <v>0</v>
      </c>
      <c r="M5" s="198">
        <v>0</v>
      </c>
      <c r="N5" s="198">
        <v>0</v>
      </c>
      <c r="O5" s="198">
        <v>0</v>
      </c>
      <c r="P5" s="198">
        <v>0</v>
      </c>
      <c r="Q5" s="198">
        <v>0</v>
      </c>
      <c r="R5" s="198">
        <v>0</v>
      </c>
      <c r="S5" s="198">
        <v>0</v>
      </c>
      <c r="T5" s="198">
        <v>0</v>
      </c>
      <c r="U5" s="198">
        <v>0</v>
      </c>
      <c r="V5" s="198">
        <v>0</v>
      </c>
      <c r="W5" s="198">
        <v>0</v>
      </c>
      <c r="X5" s="198">
        <v>0</v>
      </c>
      <c r="Y5" s="198">
        <v>0</v>
      </c>
      <c r="Z5" s="198">
        <v>0</v>
      </c>
      <c r="AA5" s="198">
        <v>0</v>
      </c>
      <c r="AB5" s="198">
        <v>0</v>
      </c>
      <c r="AC5" s="198">
        <v>0</v>
      </c>
      <c r="AD5" s="198">
        <v>0</v>
      </c>
      <c r="AE5" s="198">
        <v>0</v>
      </c>
      <c r="AF5" s="198">
        <v>0</v>
      </c>
      <c r="AG5" s="198">
        <v>0</v>
      </c>
    </row>
    <row r="6" spans="1:36" x14ac:dyDescent="0.35">
      <c r="A6" s="1" t="s">
        <v>7</v>
      </c>
      <c r="B6" s="194">
        <f>calculations!D180</f>
        <v>0</v>
      </c>
      <c r="C6" s="198">
        <v>0</v>
      </c>
      <c r="D6" s="198">
        <v>0</v>
      </c>
      <c r="E6" s="198">
        <v>0</v>
      </c>
      <c r="F6" s="198">
        <v>0</v>
      </c>
      <c r="G6" s="198">
        <v>0</v>
      </c>
      <c r="H6" s="198">
        <v>0</v>
      </c>
      <c r="I6" s="198">
        <v>0</v>
      </c>
      <c r="J6" s="198">
        <v>0</v>
      </c>
      <c r="K6" s="198">
        <v>0</v>
      </c>
      <c r="L6" s="198">
        <v>0</v>
      </c>
      <c r="M6" s="198">
        <v>0</v>
      </c>
      <c r="N6" s="198">
        <v>0</v>
      </c>
      <c r="O6" s="198">
        <v>0</v>
      </c>
      <c r="P6" s="198">
        <v>0</v>
      </c>
      <c r="Q6" s="198">
        <v>0</v>
      </c>
      <c r="R6" s="198">
        <v>0</v>
      </c>
      <c r="S6" s="198">
        <v>0</v>
      </c>
      <c r="T6" s="198">
        <v>0</v>
      </c>
      <c r="U6" s="198">
        <v>0</v>
      </c>
      <c r="V6" s="198">
        <v>0</v>
      </c>
      <c r="W6" s="198">
        <v>0</v>
      </c>
      <c r="X6" s="198">
        <v>0</v>
      </c>
      <c r="Y6" s="198">
        <v>0</v>
      </c>
      <c r="Z6" s="198">
        <v>0</v>
      </c>
      <c r="AA6" s="198">
        <v>0</v>
      </c>
      <c r="AB6" s="198">
        <v>0</v>
      </c>
      <c r="AC6" s="198">
        <v>0</v>
      </c>
      <c r="AD6" s="198">
        <v>0</v>
      </c>
      <c r="AE6" s="198">
        <v>0</v>
      </c>
      <c r="AF6" s="198">
        <v>0</v>
      </c>
      <c r="AG6" s="198">
        <v>0</v>
      </c>
    </row>
    <row r="7" spans="1:36" x14ac:dyDescent="0.35">
      <c r="A7" s="1" t="s">
        <v>8</v>
      </c>
      <c r="B7" s="194">
        <f>calculations!D181</f>
        <v>0</v>
      </c>
      <c r="C7" s="198">
        <v>0</v>
      </c>
      <c r="D7" s="198">
        <v>0</v>
      </c>
      <c r="E7" s="198">
        <v>0</v>
      </c>
      <c r="F7" s="198">
        <v>0</v>
      </c>
      <c r="G7" s="198">
        <v>0</v>
      </c>
      <c r="H7" s="198">
        <v>0</v>
      </c>
      <c r="I7" s="198">
        <v>0</v>
      </c>
      <c r="J7" s="198">
        <v>0</v>
      </c>
      <c r="K7" s="198">
        <v>0</v>
      </c>
      <c r="L7" s="198">
        <v>0</v>
      </c>
      <c r="M7" s="198">
        <v>0</v>
      </c>
      <c r="N7" s="198">
        <v>0</v>
      </c>
      <c r="O7" s="198">
        <v>0</v>
      </c>
      <c r="P7" s="198">
        <v>0</v>
      </c>
      <c r="Q7" s="198">
        <v>0</v>
      </c>
      <c r="R7" s="198">
        <v>0</v>
      </c>
      <c r="S7" s="198">
        <v>0</v>
      </c>
      <c r="T7" s="198">
        <v>0</v>
      </c>
      <c r="U7" s="198">
        <v>0</v>
      </c>
      <c r="V7" s="198">
        <v>0</v>
      </c>
      <c r="W7" s="198">
        <v>0</v>
      </c>
      <c r="X7" s="198">
        <v>0</v>
      </c>
      <c r="Y7" s="198">
        <v>0</v>
      </c>
      <c r="Z7" s="198">
        <v>0</v>
      </c>
      <c r="AA7" s="198">
        <v>0</v>
      </c>
      <c r="AB7" s="198">
        <v>0</v>
      </c>
      <c r="AC7" s="198">
        <v>0</v>
      </c>
      <c r="AD7" s="198">
        <v>0</v>
      </c>
      <c r="AE7" s="198">
        <v>0</v>
      </c>
      <c r="AF7" s="198">
        <v>0</v>
      </c>
      <c r="AG7" s="198">
        <v>0</v>
      </c>
    </row>
    <row r="8" spans="1:36" x14ac:dyDescent="0.35">
      <c r="A8" s="18" t="s">
        <v>93</v>
      </c>
      <c r="B8" s="194">
        <f>calculations!D182</f>
        <v>0</v>
      </c>
      <c r="C8" s="198">
        <v>0</v>
      </c>
      <c r="D8" s="198">
        <v>0</v>
      </c>
      <c r="E8" s="198">
        <v>0</v>
      </c>
      <c r="F8" s="198">
        <v>0</v>
      </c>
      <c r="G8" s="198">
        <v>0</v>
      </c>
      <c r="H8" s="198">
        <v>0</v>
      </c>
      <c r="I8" s="198">
        <v>0</v>
      </c>
      <c r="J8" s="198">
        <v>0</v>
      </c>
      <c r="K8" s="198">
        <v>0</v>
      </c>
      <c r="L8" s="198">
        <v>0</v>
      </c>
      <c r="M8" s="198">
        <v>0</v>
      </c>
      <c r="N8" s="198">
        <v>0</v>
      </c>
      <c r="O8" s="198">
        <v>0</v>
      </c>
      <c r="P8" s="198">
        <v>0</v>
      </c>
      <c r="Q8" s="198">
        <v>0</v>
      </c>
      <c r="R8" s="198">
        <v>0</v>
      </c>
      <c r="S8" s="198">
        <v>0</v>
      </c>
      <c r="T8" s="198">
        <v>0</v>
      </c>
      <c r="U8" s="198">
        <v>0</v>
      </c>
      <c r="V8" s="198">
        <v>0</v>
      </c>
      <c r="W8" s="198">
        <v>0</v>
      </c>
      <c r="X8" s="198">
        <v>0</v>
      </c>
      <c r="Y8" s="198">
        <v>0</v>
      </c>
      <c r="Z8" s="198">
        <v>0</v>
      </c>
      <c r="AA8" s="198">
        <v>0</v>
      </c>
      <c r="AB8" s="198">
        <v>0</v>
      </c>
      <c r="AC8" s="198">
        <v>0</v>
      </c>
      <c r="AD8" s="198">
        <v>0</v>
      </c>
      <c r="AE8" s="198">
        <v>0</v>
      </c>
      <c r="AF8" s="198">
        <v>0</v>
      </c>
      <c r="AG8" s="198">
        <v>0</v>
      </c>
    </row>
    <row r="9" spans="1:36" x14ac:dyDescent="0.35">
      <c r="A9" s="18" t="s">
        <v>94</v>
      </c>
      <c r="B9" s="194">
        <f>calculations!D183</f>
        <v>0</v>
      </c>
      <c r="C9" s="198">
        <v>0</v>
      </c>
      <c r="D9" s="198">
        <v>0</v>
      </c>
      <c r="E9" s="198">
        <v>0</v>
      </c>
      <c r="F9" s="198">
        <v>0</v>
      </c>
      <c r="G9" s="198">
        <v>0</v>
      </c>
      <c r="H9" s="198">
        <v>0</v>
      </c>
      <c r="I9" s="198">
        <v>0</v>
      </c>
      <c r="J9" s="198">
        <v>0</v>
      </c>
      <c r="K9" s="198">
        <v>0</v>
      </c>
      <c r="L9" s="198">
        <v>0</v>
      </c>
      <c r="M9" s="198">
        <v>0</v>
      </c>
      <c r="N9" s="198">
        <v>0</v>
      </c>
      <c r="O9" s="198">
        <v>0</v>
      </c>
      <c r="P9" s="198">
        <v>0</v>
      </c>
      <c r="Q9" s="198">
        <v>0</v>
      </c>
      <c r="R9" s="198">
        <v>0</v>
      </c>
      <c r="S9" s="198">
        <v>0</v>
      </c>
      <c r="T9" s="198">
        <v>0</v>
      </c>
      <c r="U9" s="198">
        <v>0</v>
      </c>
      <c r="V9" s="198">
        <v>0</v>
      </c>
      <c r="W9" s="198">
        <v>0</v>
      </c>
      <c r="X9" s="198">
        <v>0</v>
      </c>
      <c r="Y9" s="198">
        <v>0</v>
      </c>
      <c r="Z9" s="198">
        <v>0</v>
      </c>
      <c r="AA9" s="198">
        <v>0</v>
      </c>
      <c r="AB9" s="198">
        <v>0</v>
      </c>
      <c r="AC9" s="198">
        <v>0</v>
      </c>
      <c r="AD9" s="198">
        <v>0</v>
      </c>
      <c r="AE9" s="198">
        <v>0</v>
      </c>
      <c r="AF9" s="198">
        <v>0</v>
      </c>
      <c r="AG9" s="198">
        <v>0</v>
      </c>
    </row>
    <row r="10" spans="1:36" x14ac:dyDescent="0.35">
      <c r="A10" s="18" t="s">
        <v>95</v>
      </c>
      <c r="B10" s="194">
        <f>calculations!D184</f>
        <v>0</v>
      </c>
      <c r="C10" s="198">
        <v>0</v>
      </c>
      <c r="D10" s="198">
        <v>0</v>
      </c>
      <c r="E10" s="198">
        <v>0</v>
      </c>
      <c r="F10" s="198">
        <v>0</v>
      </c>
      <c r="G10" s="198">
        <v>0</v>
      </c>
      <c r="H10" s="198">
        <v>0</v>
      </c>
      <c r="I10" s="198">
        <v>0</v>
      </c>
      <c r="J10" s="198">
        <v>0</v>
      </c>
      <c r="K10" s="198">
        <v>0</v>
      </c>
      <c r="L10" s="198">
        <v>0</v>
      </c>
      <c r="M10" s="198">
        <v>0</v>
      </c>
      <c r="N10" s="198">
        <v>0</v>
      </c>
      <c r="O10" s="198">
        <v>0</v>
      </c>
      <c r="P10" s="198">
        <v>0</v>
      </c>
      <c r="Q10" s="198">
        <v>0</v>
      </c>
      <c r="R10" s="198">
        <v>0</v>
      </c>
      <c r="S10" s="198">
        <v>0</v>
      </c>
      <c r="T10" s="198">
        <v>0</v>
      </c>
      <c r="U10" s="198">
        <v>0</v>
      </c>
      <c r="V10" s="198">
        <v>0</v>
      </c>
      <c r="W10" s="198">
        <v>0</v>
      </c>
      <c r="X10" s="198">
        <v>0</v>
      </c>
      <c r="Y10" s="198">
        <v>0</v>
      </c>
      <c r="Z10" s="198">
        <v>0</v>
      </c>
      <c r="AA10" s="198">
        <v>0</v>
      </c>
      <c r="AB10" s="198">
        <v>0</v>
      </c>
      <c r="AC10" s="198">
        <v>0</v>
      </c>
      <c r="AD10" s="198">
        <v>0</v>
      </c>
      <c r="AE10" s="198">
        <v>0</v>
      </c>
      <c r="AF10" s="198">
        <v>0</v>
      </c>
      <c r="AG10" s="198">
        <v>0</v>
      </c>
    </row>
    <row r="11" spans="1:36" x14ac:dyDescent="0.35">
      <c r="A11" s="18" t="s">
        <v>96</v>
      </c>
      <c r="B11" s="194">
        <f>calculations!D185</f>
        <v>0</v>
      </c>
      <c r="C11" s="198">
        <v>0</v>
      </c>
      <c r="D11" s="198">
        <v>0</v>
      </c>
      <c r="E11" s="198">
        <v>0</v>
      </c>
      <c r="F11" s="198">
        <v>0</v>
      </c>
      <c r="G11" s="198">
        <v>0</v>
      </c>
      <c r="H11" s="198">
        <v>0</v>
      </c>
      <c r="I11" s="198">
        <v>0</v>
      </c>
      <c r="J11" s="198">
        <v>0</v>
      </c>
      <c r="K11" s="198">
        <v>0</v>
      </c>
      <c r="L11" s="198">
        <v>0</v>
      </c>
      <c r="M11" s="198">
        <v>0</v>
      </c>
      <c r="N11" s="198">
        <v>0</v>
      </c>
      <c r="O11" s="198">
        <v>0</v>
      </c>
      <c r="P11" s="198">
        <v>0</v>
      </c>
      <c r="Q11" s="198">
        <v>0</v>
      </c>
      <c r="R11" s="198">
        <v>0</v>
      </c>
      <c r="S11" s="198">
        <v>0</v>
      </c>
      <c r="T11" s="198">
        <v>0</v>
      </c>
      <c r="U11" s="198">
        <v>0</v>
      </c>
      <c r="V11" s="198">
        <v>0</v>
      </c>
      <c r="W11" s="198">
        <v>0</v>
      </c>
      <c r="X11" s="198">
        <v>0</v>
      </c>
      <c r="Y11" s="198">
        <v>0</v>
      </c>
      <c r="Z11" s="198">
        <v>0</v>
      </c>
      <c r="AA11" s="198">
        <v>0</v>
      </c>
      <c r="AB11" s="198">
        <v>0</v>
      </c>
      <c r="AC11" s="198">
        <v>0</v>
      </c>
      <c r="AD11" s="198">
        <v>0</v>
      </c>
      <c r="AE11" s="198">
        <v>0</v>
      </c>
      <c r="AF11" s="198">
        <v>0</v>
      </c>
      <c r="AG11" s="198">
        <v>0</v>
      </c>
    </row>
  </sheetData>
  <pageMargins left="0.7" right="0.7" top="0.75" bottom="0.75" header="0.3" footer="0.3"/>
  <pageSetup orientation="portrait" horizontalDpi="1200" verticalDpi="1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82ED29-51C6-4F7B-9FFD-D963D640B902}">
  <sheetPr>
    <tabColor theme="3" tint="0.79998168889431442"/>
  </sheetPr>
  <dimension ref="A1:AG24"/>
  <sheetViews>
    <sheetView workbookViewId="0">
      <selection activeCell="B4" sqref="B4"/>
    </sheetView>
  </sheetViews>
  <sheetFormatPr defaultRowHeight="14.5" x14ac:dyDescent="0.35"/>
  <cols>
    <col min="1" max="1" width="26" customWidth="1"/>
    <col min="2" max="2" width="10.81640625" bestFit="1" customWidth="1"/>
    <col min="3" max="3" width="9.54296875" customWidth="1"/>
    <col min="4" max="12" width="9.54296875" bestFit="1" customWidth="1"/>
    <col min="13" max="13" width="10" bestFit="1" customWidth="1"/>
    <col min="14" max="33" width="9.54296875" bestFit="1" customWidth="1"/>
  </cols>
  <sheetData>
    <row r="1" spans="1:33" x14ac:dyDescent="0.35">
      <c r="A1" s="1" t="s">
        <v>1</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x14ac:dyDescent="0.35">
      <c r="A2" s="1" t="s">
        <v>2</v>
      </c>
      <c r="B2" s="69">
        <f>calculations!D189</f>
        <v>60197816844212.703</v>
      </c>
      <c r="C2" s="69">
        <f>calculations!E189</f>
        <v>55816492937645.922</v>
      </c>
      <c r="D2" s="69">
        <f>calculations!F189</f>
        <v>55250429192418.578</v>
      </c>
      <c r="E2" s="69">
        <f>calculations!G189</f>
        <v>58191530227430.625</v>
      </c>
      <c r="F2" s="69">
        <f>calculations!H189</f>
        <v>60012145279616.336</v>
      </c>
      <c r="G2" s="69">
        <f>calculations!I189</f>
        <v>61161172410593.102</v>
      </c>
      <c r="H2" s="69">
        <f>calculations!J189</f>
        <v>61927719882763.453</v>
      </c>
      <c r="I2" s="69">
        <f>calculations!K189</f>
        <v>62430354508906.844</v>
      </c>
      <c r="J2" s="69">
        <f>calculations!L189</f>
        <v>62589820192254.086</v>
      </c>
      <c r="K2" s="69">
        <f>calculations!M189</f>
        <v>62354510980933.219</v>
      </c>
      <c r="L2" s="69">
        <f>calculations!N189</f>
        <v>62006677898285.883</v>
      </c>
      <c r="M2" s="69">
        <f>calculations!O189</f>
        <v>61595458790775.578</v>
      </c>
      <c r="N2" s="69">
        <f>calculations!P189</f>
        <v>61209758502770.484</v>
      </c>
      <c r="O2" s="69">
        <f>calculations!Q189</f>
        <v>60809114456778.867</v>
      </c>
      <c r="P2" s="69">
        <f>calculations!R189</f>
        <v>60445920984863.531</v>
      </c>
      <c r="Q2" s="69">
        <f>calculations!S189</f>
        <v>60017548066080.383</v>
      </c>
      <c r="R2" s="69">
        <f>calculations!T189</f>
        <v>59422896986751.867</v>
      </c>
      <c r="S2" s="69">
        <f>calculations!U189</f>
        <v>59392206671247.625</v>
      </c>
      <c r="T2" s="69">
        <f>calculations!V189</f>
        <v>59099759738731.273</v>
      </c>
      <c r="U2" s="69">
        <f>calculations!W189</f>
        <v>58826636628922.68</v>
      </c>
      <c r="V2" s="69">
        <f>calculations!X189</f>
        <v>58531768642768.25</v>
      </c>
      <c r="W2" s="69">
        <f>calculations!Y189</f>
        <v>58198687921789.664</v>
      </c>
      <c r="X2" s="69">
        <f>calculations!Z189</f>
        <v>57854991626369.75</v>
      </c>
      <c r="Y2" s="69">
        <f>calculations!AA189</f>
        <v>57500444822422.688</v>
      </c>
      <c r="Z2" s="69">
        <f>calculations!AB189</f>
        <v>57127239789018.18</v>
      </c>
      <c r="AA2" s="69">
        <f>calculations!AC189</f>
        <v>56755631630103.141</v>
      </c>
      <c r="AB2" s="69">
        <f>calculations!AD189</f>
        <v>56401662244450.406</v>
      </c>
      <c r="AC2" s="69">
        <f>calculations!AE189</f>
        <v>56025873884506.234</v>
      </c>
      <c r="AD2" s="69">
        <f>calculations!AF189</f>
        <v>55678558874227.523</v>
      </c>
      <c r="AE2" s="69">
        <f>calculations!AG189</f>
        <v>55318883658710.797</v>
      </c>
      <c r="AF2" s="69">
        <f>calculations!AH189</f>
        <v>54949327456193.297</v>
      </c>
      <c r="AG2" s="69">
        <f>calculations!AI189</f>
        <v>54564641267710.039</v>
      </c>
    </row>
    <row r="3" spans="1:33" x14ac:dyDescent="0.35">
      <c r="A3" s="1" t="s">
        <v>3</v>
      </c>
      <c r="B3" s="69">
        <f>calculations!D190</f>
        <v>0</v>
      </c>
      <c r="C3" s="69">
        <f>calculations!E190</f>
        <v>0</v>
      </c>
      <c r="D3" s="69">
        <f>calculations!F190</f>
        <v>0</v>
      </c>
      <c r="E3" s="69">
        <f>calculations!G190</f>
        <v>0</v>
      </c>
      <c r="F3" s="69">
        <f>calculations!H190</f>
        <v>0</v>
      </c>
      <c r="G3" s="69">
        <f>calculations!I190</f>
        <v>0</v>
      </c>
      <c r="H3" s="69">
        <f>calculations!J190</f>
        <v>0</v>
      </c>
      <c r="I3" s="69">
        <f>calculations!K190</f>
        <v>0</v>
      </c>
      <c r="J3" s="69">
        <f>calculations!L190</f>
        <v>0</v>
      </c>
      <c r="K3" s="69">
        <f>calculations!M190</f>
        <v>0</v>
      </c>
      <c r="L3" s="69">
        <f>calculations!N190</f>
        <v>0</v>
      </c>
      <c r="M3" s="69">
        <f>calculations!O190</f>
        <v>0</v>
      </c>
      <c r="N3" s="69">
        <f>calculations!P190</f>
        <v>0</v>
      </c>
      <c r="O3" s="69">
        <f>calculations!Q190</f>
        <v>0</v>
      </c>
      <c r="P3" s="69">
        <f>calculations!R190</f>
        <v>0</v>
      </c>
      <c r="Q3" s="69">
        <f>calculations!S190</f>
        <v>0</v>
      </c>
      <c r="R3" s="69">
        <f>calculations!T190</f>
        <v>0</v>
      </c>
      <c r="S3" s="69">
        <f>calculations!U190</f>
        <v>0</v>
      </c>
      <c r="T3" s="69">
        <f>calculations!V190</f>
        <v>0</v>
      </c>
      <c r="U3" s="69">
        <f>calculations!W190</f>
        <v>0</v>
      </c>
      <c r="V3" s="69">
        <f>calculations!X190</f>
        <v>0</v>
      </c>
      <c r="W3" s="69">
        <f>calculations!Y190</f>
        <v>0</v>
      </c>
      <c r="X3" s="69">
        <f>calculations!Z190</f>
        <v>0</v>
      </c>
      <c r="Y3" s="69">
        <f>calculations!AA190</f>
        <v>0</v>
      </c>
      <c r="Z3" s="69">
        <f>calculations!AB190</f>
        <v>0</v>
      </c>
      <c r="AA3" s="69">
        <f>calculations!AC190</f>
        <v>0</v>
      </c>
      <c r="AB3" s="69">
        <f>calculations!AD190</f>
        <v>0</v>
      </c>
      <c r="AC3" s="69">
        <f>calculations!AE190</f>
        <v>0</v>
      </c>
      <c r="AD3" s="69">
        <f>calculations!AF190</f>
        <v>0</v>
      </c>
      <c r="AE3" s="69">
        <f>calculations!AG190</f>
        <v>0</v>
      </c>
      <c r="AF3" s="69">
        <f>calculations!AH190</f>
        <v>0</v>
      </c>
      <c r="AG3" s="69">
        <f>calculations!AI190</f>
        <v>0</v>
      </c>
    </row>
    <row r="4" spans="1:33" x14ac:dyDescent="0.35">
      <c r="A4" s="1" t="s">
        <v>4</v>
      </c>
      <c r="B4" s="69">
        <f>calculations!D191</f>
        <v>92189680301211.531</v>
      </c>
      <c r="C4" s="69">
        <f>calculations!E191</f>
        <v>81030284708655.938</v>
      </c>
      <c r="D4" s="69">
        <f>calculations!F191</f>
        <v>84119161403852.281</v>
      </c>
      <c r="E4" s="69">
        <f>calculations!G191</f>
        <v>88819508368345.563</v>
      </c>
      <c r="F4" s="69">
        <f>calculations!H191</f>
        <v>91952863855494.531</v>
      </c>
      <c r="G4" s="69">
        <f>calculations!I191</f>
        <v>94380917597309.406</v>
      </c>
      <c r="H4" s="69">
        <f>calculations!J191</f>
        <v>96428525322626.156</v>
      </c>
      <c r="I4" s="69">
        <f>calculations!K191</f>
        <v>98252608502883.656</v>
      </c>
      <c r="J4" s="69">
        <f>calculations!L191</f>
        <v>100226405332368.7</v>
      </c>
      <c r="K4" s="69">
        <f>calculations!M191</f>
        <v>102167386275601.3</v>
      </c>
      <c r="L4" s="69">
        <f>calculations!N191</f>
        <v>104438005020074.03</v>
      </c>
      <c r="M4" s="69">
        <f>calculations!O191</f>
        <v>106443518036399.5</v>
      </c>
      <c r="N4" s="69">
        <f>calculations!P191</f>
        <v>108555773549072</v>
      </c>
      <c r="O4" s="69">
        <f>calculations!Q191</f>
        <v>110448465470258.78</v>
      </c>
      <c r="P4" s="69">
        <f>calculations!R191</f>
        <v>112491139651363.48</v>
      </c>
      <c r="Q4" s="69">
        <f>calculations!S191</f>
        <v>114015850356179.36</v>
      </c>
      <c r="R4" s="69">
        <f>calculations!T191</f>
        <v>115786589414356.22</v>
      </c>
      <c r="S4" s="69">
        <f>calculations!U191</f>
        <v>117965727921031.5</v>
      </c>
      <c r="T4" s="69">
        <f>calculations!V191</f>
        <v>119849991057698.83</v>
      </c>
      <c r="U4" s="69">
        <f>calculations!W191</f>
        <v>121685194703502.17</v>
      </c>
      <c r="V4" s="69">
        <f>calculations!X191</f>
        <v>123515948721101.66</v>
      </c>
      <c r="W4" s="69">
        <f>calculations!Y191</f>
        <v>125290684502755.64</v>
      </c>
      <c r="X4" s="69">
        <f>calculations!Z191</f>
        <v>127075913957955.77</v>
      </c>
      <c r="Y4" s="69">
        <f>calculations!AA191</f>
        <v>128903855465364.97</v>
      </c>
      <c r="Z4" s="69">
        <f>calculations!AB191</f>
        <v>130790602574133.86</v>
      </c>
      <c r="AA4" s="69">
        <f>calculations!AC191</f>
        <v>132685823840007.91</v>
      </c>
      <c r="AB4" s="69">
        <f>calculations!AD191</f>
        <v>134611593386474.28</v>
      </c>
      <c r="AC4" s="69">
        <f>calculations!AE191</f>
        <v>136510512191679.58</v>
      </c>
      <c r="AD4" s="69">
        <f>calculations!AF191</f>
        <v>138419169283999.95</v>
      </c>
      <c r="AE4" s="69">
        <f>calculations!AG191</f>
        <v>140343442775363.3</v>
      </c>
      <c r="AF4" s="69">
        <f>calculations!AH191</f>
        <v>142245592503786.22</v>
      </c>
      <c r="AG4" s="69">
        <f>calculations!AI191</f>
        <v>144158236260874.41</v>
      </c>
    </row>
    <row r="5" spans="1:33" x14ac:dyDescent="0.35">
      <c r="A5" s="1" t="s">
        <v>5</v>
      </c>
      <c r="B5" s="69">
        <f>calculations!D192</f>
        <v>2489314159.4408298</v>
      </c>
      <c r="C5" s="69">
        <f>calculations!E192</f>
        <v>2303184248.4034009</v>
      </c>
      <c r="D5" s="69">
        <f>calculations!F192</f>
        <v>2095936993.0843258</v>
      </c>
      <c r="E5" s="69">
        <f>calculations!G192</f>
        <v>1890218032.4190137</v>
      </c>
      <c r="F5" s="69">
        <f>calculations!H192</f>
        <v>1701305773.4609251</v>
      </c>
      <c r="G5" s="69">
        <f>calculations!I192</f>
        <v>1528020996.4271414</v>
      </c>
      <c r="H5" s="69">
        <f>calculations!J192</f>
        <v>1375758751.5245638</v>
      </c>
      <c r="I5" s="69">
        <f>calculations!K192</f>
        <v>1240077531.0074091</v>
      </c>
      <c r="J5" s="69">
        <f>calculations!L192</f>
        <v>1120730096.9444187</v>
      </c>
      <c r="K5" s="69">
        <f>calculations!M192</f>
        <v>1017943965.5241911</v>
      </c>
      <c r="L5" s="69">
        <f>calculations!N192</f>
        <v>936593622.52671373</v>
      </c>
      <c r="M5" s="69">
        <f>calculations!O192</f>
        <v>877728646.79357278</v>
      </c>
      <c r="N5" s="69">
        <f>calculations!P192</f>
        <v>836436681.88741016</v>
      </c>
      <c r="O5" s="69">
        <f>calculations!Q192</f>
        <v>809176062.63451922</v>
      </c>
      <c r="P5" s="69">
        <f>calculations!R192</f>
        <v>787736855.64237607</v>
      </c>
      <c r="Q5" s="69">
        <f>calculations!S192</f>
        <v>772972405.28519118</v>
      </c>
      <c r="R5" s="69">
        <f>calculations!T192</f>
        <v>761284813.80836046</v>
      </c>
      <c r="S5" s="69">
        <f>calculations!U192</f>
        <v>754008695.23210931</v>
      </c>
      <c r="T5" s="69">
        <f>calculations!V192</f>
        <v>745166368.10050333</v>
      </c>
      <c r="U5" s="69">
        <f>calculations!W192</f>
        <v>735308832.05717993</v>
      </c>
      <c r="V5" s="69">
        <f>calculations!X192</f>
        <v>726046052.7163198</v>
      </c>
      <c r="W5" s="69">
        <f>calculations!Y192</f>
        <v>716427610.62503099</v>
      </c>
      <c r="X5" s="69">
        <f>calculations!Z192</f>
        <v>705506630.82822311</v>
      </c>
      <c r="Y5" s="69">
        <f>calculations!AA192</f>
        <v>693195653.33257294</v>
      </c>
      <c r="Z5" s="69">
        <f>calculations!AB192</f>
        <v>680491518.64494205</v>
      </c>
      <c r="AA5" s="69">
        <f>calculations!AC192</f>
        <v>667722873.74284542</v>
      </c>
      <c r="AB5" s="69">
        <f>calculations!AD192</f>
        <v>655594824.25003111</v>
      </c>
      <c r="AC5" s="69">
        <f>calculations!AE192</f>
        <v>643960230.49457109</v>
      </c>
      <c r="AD5" s="69">
        <f>calculations!AF192</f>
        <v>633268184.30397964</v>
      </c>
      <c r="AE5" s="69">
        <f>calculations!AG192</f>
        <v>621796068.99303257</v>
      </c>
      <c r="AF5" s="69">
        <f>calculations!AH192</f>
        <v>610058138.64134943</v>
      </c>
      <c r="AG5" s="69">
        <f>calculations!AI192</f>
        <v>598803820.29912126</v>
      </c>
    </row>
    <row r="6" spans="1:33" x14ac:dyDescent="0.35">
      <c r="A6" s="1" t="s">
        <v>7</v>
      </c>
      <c r="B6" s="69">
        <f>calculations!D193</f>
        <v>0</v>
      </c>
      <c r="C6" s="69">
        <f>calculations!E193</f>
        <v>0</v>
      </c>
      <c r="D6" s="69">
        <f>calculations!F193</f>
        <v>0</v>
      </c>
      <c r="E6" s="69">
        <f>calculations!G193</f>
        <v>0</v>
      </c>
      <c r="F6" s="69">
        <f>calculations!H193</f>
        <v>0</v>
      </c>
      <c r="G6" s="69">
        <f>calculations!I193</f>
        <v>0</v>
      </c>
      <c r="H6" s="69">
        <f>calculations!J193</f>
        <v>0</v>
      </c>
      <c r="I6" s="69">
        <f>calculations!K193</f>
        <v>0</v>
      </c>
      <c r="J6" s="69">
        <f>calculations!L193</f>
        <v>0</v>
      </c>
      <c r="K6" s="69">
        <f>calculations!M193</f>
        <v>0</v>
      </c>
      <c r="L6" s="69">
        <f>calculations!N193</f>
        <v>0</v>
      </c>
      <c r="M6" s="69">
        <f>calculations!O193</f>
        <v>0</v>
      </c>
      <c r="N6" s="69">
        <f>calculations!P193</f>
        <v>0</v>
      </c>
      <c r="O6" s="69">
        <f>calculations!Q193</f>
        <v>0</v>
      </c>
      <c r="P6" s="69">
        <f>calculations!R193</f>
        <v>0</v>
      </c>
      <c r="Q6" s="69">
        <f>calculations!S193</f>
        <v>0</v>
      </c>
      <c r="R6" s="69">
        <f>calculations!T193</f>
        <v>0</v>
      </c>
      <c r="S6" s="69">
        <f>calculations!U193</f>
        <v>0</v>
      </c>
      <c r="T6" s="69">
        <f>calculations!V193</f>
        <v>0</v>
      </c>
      <c r="U6" s="69">
        <f>calculations!W193</f>
        <v>0</v>
      </c>
      <c r="V6" s="69">
        <f>calculations!X193</f>
        <v>0</v>
      </c>
      <c r="W6" s="69">
        <f>calculations!Y193</f>
        <v>0</v>
      </c>
      <c r="X6" s="69">
        <f>calculations!Z193</f>
        <v>0</v>
      </c>
      <c r="Y6" s="69">
        <f>calculations!AA193</f>
        <v>0</v>
      </c>
      <c r="Z6" s="69">
        <f>calculations!AB193</f>
        <v>0</v>
      </c>
      <c r="AA6" s="69">
        <f>calculations!AC193</f>
        <v>0</v>
      </c>
      <c r="AB6" s="69">
        <f>calculations!AD193</f>
        <v>0</v>
      </c>
      <c r="AC6" s="69">
        <f>calculations!AE193</f>
        <v>0</v>
      </c>
      <c r="AD6" s="69">
        <f>calculations!AF193</f>
        <v>0</v>
      </c>
      <c r="AE6" s="69">
        <f>calculations!AG193</f>
        <v>0</v>
      </c>
      <c r="AF6" s="69">
        <f>calculations!AH193</f>
        <v>0</v>
      </c>
      <c r="AG6" s="69">
        <f>calculations!AI193</f>
        <v>0</v>
      </c>
    </row>
    <row r="7" spans="1:33" x14ac:dyDescent="0.35">
      <c r="A7" s="1" t="s">
        <v>8</v>
      </c>
      <c r="B7" s="69">
        <f>calculations!D194</f>
        <v>0</v>
      </c>
      <c r="C7" s="69">
        <f>calculations!E194</f>
        <v>0</v>
      </c>
      <c r="D7" s="69">
        <f>calculations!F194</f>
        <v>0</v>
      </c>
      <c r="E7" s="69">
        <f>calculations!G194</f>
        <v>0</v>
      </c>
      <c r="F7" s="69">
        <f>calculations!H194</f>
        <v>0</v>
      </c>
      <c r="G7" s="69">
        <f>calculations!I194</f>
        <v>0</v>
      </c>
      <c r="H7" s="69">
        <f>calculations!J194</f>
        <v>0</v>
      </c>
      <c r="I7" s="69">
        <f>calculations!K194</f>
        <v>0</v>
      </c>
      <c r="J7" s="69">
        <f>calculations!L194</f>
        <v>0</v>
      </c>
      <c r="K7" s="69">
        <f>calculations!M194</f>
        <v>0</v>
      </c>
      <c r="L7" s="69">
        <f>calculations!N194</f>
        <v>0</v>
      </c>
      <c r="M7" s="69">
        <f>calculations!O194</f>
        <v>0</v>
      </c>
      <c r="N7" s="69">
        <f>calculations!P194</f>
        <v>0</v>
      </c>
      <c r="O7" s="69">
        <f>calculations!Q194</f>
        <v>0</v>
      </c>
      <c r="P7" s="69">
        <f>calculations!R194</f>
        <v>0</v>
      </c>
      <c r="Q7" s="69">
        <f>calculations!S194</f>
        <v>0</v>
      </c>
      <c r="R7" s="69">
        <f>calculations!T194</f>
        <v>0</v>
      </c>
      <c r="S7" s="69">
        <f>calculations!U194</f>
        <v>0</v>
      </c>
      <c r="T7" s="69">
        <f>calculations!V194</f>
        <v>0</v>
      </c>
      <c r="U7" s="69">
        <f>calculations!W194</f>
        <v>0</v>
      </c>
      <c r="V7" s="69">
        <f>calculations!X194</f>
        <v>0</v>
      </c>
      <c r="W7" s="69">
        <f>calculations!Y194</f>
        <v>0</v>
      </c>
      <c r="X7" s="69">
        <f>calculations!Z194</f>
        <v>0</v>
      </c>
      <c r="Y7" s="69">
        <f>calculations!AA194</f>
        <v>0</v>
      </c>
      <c r="Z7" s="69">
        <f>calculations!AB194</f>
        <v>0</v>
      </c>
      <c r="AA7" s="69">
        <f>calculations!AC194</f>
        <v>0</v>
      </c>
      <c r="AB7" s="69">
        <f>calculations!AD194</f>
        <v>0</v>
      </c>
      <c r="AC7" s="69">
        <f>calculations!AE194</f>
        <v>0</v>
      </c>
      <c r="AD7" s="69">
        <f>calculations!AF194</f>
        <v>0</v>
      </c>
      <c r="AE7" s="69">
        <f>calculations!AG194</f>
        <v>0</v>
      </c>
      <c r="AF7" s="69">
        <f>calculations!AH194</f>
        <v>0</v>
      </c>
      <c r="AG7" s="69">
        <f>calculations!AI194</f>
        <v>0</v>
      </c>
    </row>
    <row r="8" spans="1:33" x14ac:dyDescent="0.35">
      <c r="A8" s="18" t="s">
        <v>93</v>
      </c>
      <c r="B8" s="69">
        <f>calculations!D195</f>
        <v>0</v>
      </c>
      <c r="C8" s="69">
        <f>calculations!E195</f>
        <v>0</v>
      </c>
      <c r="D8" s="69">
        <f>calculations!F195</f>
        <v>0</v>
      </c>
      <c r="E8" s="69">
        <f>calculations!G195</f>
        <v>0</v>
      </c>
      <c r="F8" s="69">
        <f>calculations!H195</f>
        <v>0</v>
      </c>
      <c r="G8" s="69">
        <f>calculations!I195</f>
        <v>0</v>
      </c>
      <c r="H8" s="69">
        <f>calculations!J195</f>
        <v>0</v>
      </c>
      <c r="I8" s="69">
        <f>calculations!K195</f>
        <v>0</v>
      </c>
      <c r="J8" s="69">
        <f>calculations!L195</f>
        <v>0</v>
      </c>
      <c r="K8" s="69">
        <f>calculations!M195</f>
        <v>0</v>
      </c>
      <c r="L8" s="69">
        <f>calculations!N195</f>
        <v>0</v>
      </c>
      <c r="M8" s="69">
        <f>calculations!O195</f>
        <v>0</v>
      </c>
      <c r="N8" s="69">
        <f>calculations!P195</f>
        <v>0</v>
      </c>
      <c r="O8" s="69">
        <f>calculations!Q195</f>
        <v>0</v>
      </c>
      <c r="P8" s="69">
        <f>calculations!R195</f>
        <v>0</v>
      </c>
      <c r="Q8" s="69">
        <f>calculations!S195</f>
        <v>0</v>
      </c>
      <c r="R8" s="69">
        <f>calculations!T195</f>
        <v>0</v>
      </c>
      <c r="S8" s="69">
        <f>calculations!U195</f>
        <v>0</v>
      </c>
      <c r="T8" s="69">
        <f>calculations!V195</f>
        <v>0</v>
      </c>
      <c r="U8" s="69">
        <f>calculations!W195</f>
        <v>0</v>
      </c>
      <c r="V8" s="69">
        <f>calculations!X195</f>
        <v>0</v>
      </c>
      <c r="W8" s="69">
        <f>calculations!Y195</f>
        <v>0</v>
      </c>
      <c r="X8" s="69">
        <f>calculations!Z195</f>
        <v>0</v>
      </c>
      <c r="Y8" s="69">
        <f>calculations!AA195</f>
        <v>0</v>
      </c>
      <c r="Z8" s="69">
        <f>calculations!AB195</f>
        <v>0</v>
      </c>
      <c r="AA8" s="69">
        <f>calculations!AC195</f>
        <v>0</v>
      </c>
      <c r="AB8" s="69">
        <f>calculations!AD195</f>
        <v>0</v>
      </c>
      <c r="AC8" s="69">
        <f>calculations!AE195</f>
        <v>0</v>
      </c>
      <c r="AD8" s="69">
        <f>calculations!AF195</f>
        <v>0</v>
      </c>
      <c r="AE8" s="69">
        <f>calculations!AG195</f>
        <v>0</v>
      </c>
      <c r="AF8" s="69">
        <f>calculations!AH195</f>
        <v>0</v>
      </c>
      <c r="AG8" s="69">
        <f>calculations!AI195</f>
        <v>0</v>
      </c>
    </row>
    <row r="9" spans="1:33" x14ac:dyDescent="0.35">
      <c r="A9" s="18" t="s">
        <v>94</v>
      </c>
      <c r="B9" s="69">
        <f>calculations!D196</f>
        <v>0</v>
      </c>
      <c r="C9" s="69">
        <f>calculations!E196</f>
        <v>0</v>
      </c>
      <c r="D9" s="69">
        <f>calculations!F196</f>
        <v>0</v>
      </c>
      <c r="E9" s="69">
        <f>calculations!G196</f>
        <v>0</v>
      </c>
      <c r="F9" s="69">
        <f>calculations!H196</f>
        <v>0</v>
      </c>
      <c r="G9" s="69">
        <f>calculations!I196</f>
        <v>0</v>
      </c>
      <c r="H9" s="69">
        <f>calculations!J196</f>
        <v>0</v>
      </c>
      <c r="I9" s="69">
        <f>calculations!K196</f>
        <v>0</v>
      </c>
      <c r="J9" s="69">
        <f>calculations!L196</f>
        <v>0</v>
      </c>
      <c r="K9" s="69">
        <f>calculations!M196</f>
        <v>0</v>
      </c>
      <c r="L9" s="69">
        <f>calculations!N196</f>
        <v>0</v>
      </c>
      <c r="M9" s="69">
        <f>calculations!O196</f>
        <v>0</v>
      </c>
      <c r="N9" s="69">
        <f>calculations!P196</f>
        <v>0</v>
      </c>
      <c r="O9" s="69">
        <f>calculations!Q196</f>
        <v>0</v>
      </c>
      <c r="P9" s="69">
        <f>calculations!R196</f>
        <v>0</v>
      </c>
      <c r="Q9" s="69">
        <f>calculations!S196</f>
        <v>0</v>
      </c>
      <c r="R9" s="69">
        <f>calculations!T196</f>
        <v>0</v>
      </c>
      <c r="S9" s="69">
        <f>calculations!U196</f>
        <v>0</v>
      </c>
      <c r="T9" s="69">
        <f>calculations!V196</f>
        <v>0</v>
      </c>
      <c r="U9" s="69">
        <f>calculations!W196</f>
        <v>0</v>
      </c>
      <c r="V9" s="69">
        <f>calculations!X196</f>
        <v>0</v>
      </c>
      <c r="W9" s="69">
        <f>calculations!Y196</f>
        <v>0</v>
      </c>
      <c r="X9" s="69">
        <f>calculations!Z196</f>
        <v>0</v>
      </c>
      <c r="Y9" s="69">
        <f>calculations!AA196</f>
        <v>0</v>
      </c>
      <c r="Z9" s="69">
        <f>calculations!AB196</f>
        <v>0</v>
      </c>
      <c r="AA9" s="69">
        <f>calculations!AC196</f>
        <v>0</v>
      </c>
      <c r="AB9" s="69">
        <f>calculations!AD196</f>
        <v>0</v>
      </c>
      <c r="AC9" s="69">
        <f>calculations!AE196</f>
        <v>0</v>
      </c>
      <c r="AD9" s="69">
        <f>calculations!AF196</f>
        <v>0</v>
      </c>
      <c r="AE9" s="69">
        <f>calculations!AG196</f>
        <v>0</v>
      </c>
      <c r="AF9" s="69">
        <f>calculations!AH196</f>
        <v>0</v>
      </c>
      <c r="AG9" s="69">
        <f>calculations!AI196</f>
        <v>0</v>
      </c>
    </row>
    <row r="10" spans="1:33" x14ac:dyDescent="0.35">
      <c r="A10" s="18" t="s">
        <v>95</v>
      </c>
      <c r="B10" s="69">
        <f>calculations!D197</f>
        <v>0</v>
      </c>
      <c r="C10" s="69">
        <f>calculations!E197</f>
        <v>0</v>
      </c>
      <c r="D10" s="69">
        <f>calculations!F197</f>
        <v>0</v>
      </c>
      <c r="E10" s="69">
        <f>calculations!G197</f>
        <v>0</v>
      </c>
      <c r="F10" s="69">
        <f>calculations!H197</f>
        <v>0</v>
      </c>
      <c r="G10" s="69">
        <f>calculations!I197</f>
        <v>0</v>
      </c>
      <c r="H10" s="69">
        <f>calculations!J197</f>
        <v>0</v>
      </c>
      <c r="I10" s="69">
        <f>calculations!K197</f>
        <v>0</v>
      </c>
      <c r="J10" s="69">
        <f>calculations!L197</f>
        <v>0</v>
      </c>
      <c r="K10" s="69">
        <f>calculations!M197</f>
        <v>0</v>
      </c>
      <c r="L10" s="69">
        <f>calculations!N197</f>
        <v>0</v>
      </c>
      <c r="M10" s="69">
        <f>calculations!O197</f>
        <v>0</v>
      </c>
      <c r="N10" s="69">
        <f>calculations!P197</f>
        <v>0</v>
      </c>
      <c r="O10" s="69">
        <f>calculations!Q197</f>
        <v>0</v>
      </c>
      <c r="P10" s="69">
        <f>calculations!R197</f>
        <v>0</v>
      </c>
      <c r="Q10" s="69">
        <f>calculations!S197</f>
        <v>0</v>
      </c>
      <c r="R10" s="69">
        <f>calculations!T197</f>
        <v>0</v>
      </c>
      <c r="S10" s="69">
        <f>calculations!U197</f>
        <v>0</v>
      </c>
      <c r="T10" s="69">
        <f>calculations!V197</f>
        <v>0</v>
      </c>
      <c r="U10" s="69">
        <f>calculations!W197</f>
        <v>0</v>
      </c>
      <c r="V10" s="69">
        <f>calculations!X197</f>
        <v>0</v>
      </c>
      <c r="W10" s="69">
        <f>calculations!Y197</f>
        <v>0</v>
      </c>
      <c r="X10" s="69">
        <f>calculations!Z197</f>
        <v>0</v>
      </c>
      <c r="Y10" s="69">
        <f>calculations!AA197</f>
        <v>0</v>
      </c>
      <c r="Z10" s="69">
        <f>calculations!AB197</f>
        <v>0</v>
      </c>
      <c r="AA10" s="69">
        <f>calculations!AC197</f>
        <v>0</v>
      </c>
      <c r="AB10" s="69">
        <f>calculations!AD197</f>
        <v>0</v>
      </c>
      <c r="AC10" s="69">
        <f>calculations!AE197</f>
        <v>0</v>
      </c>
      <c r="AD10" s="69">
        <f>calculations!AF197</f>
        <v>0</v>
      </c>
      <c r="AE10" s="69">
        <f>calculations!AG197</f>
        <v>0</v>
      </c>
      <c r="AF10" s="69">
        <f>calculations!AH197</f>
        <v>0</v>
      </c>
      <c r="AG10" s="69">
        <f>calculations!AI197</f>
        <v>0</v>
      </c>
    </row>
    <row r="11" spans="1:33" x14ac:dyDescent="0.35">
      <c r="A11" s="18" t="s">
        <v>96</v>
      </c>
      <c r="B11" s="69">
        <f>calculations!D198</f>
        <v>0</v>
      </c>
      <c r="C11" s="69">
        <f>calculations!E198</f>
        <v>0</v>
      </c>
      <c r="D11" s="69">
        <f>calculations!F198</f>
        <v>0</v>
      </c>
      <c r="E11" s="69">
        <f>calculations!G198</f>
        <v>0</v>
      </c>
      <c r="F11" s="69">
        <f>calculations!H198</f>
        <v>0</v>
      </c>
      <c r="G11" s="69">
        <f>calculations!I198</f>
        <v>0</v>
      </c>
      <c r="H11" s="69">
        <f>calculations!J198</f>
        <v>0</v>
      </c>
      <c r="I11" s="69">
        <f>calculations!K198</f>
        <v>0</v>
      </c>
      <c r="J11" s="69">
        <f>calculations!L198</f>
        <v>0</v>
      </c>
      <c r="K11" s="69">
        <f>calculations!M198</f>
        <v>0</v>
      </c>
      <c r="L11" s="69">
        <f>calculations!N198</f>
        <v>0</v>
      </c>
      <c r="M11" s="69">
        <f>calculations!O198</f>
        <v>0</v>
      </c>
      <c r="N11" s="69">
        <f>calculations!P198</f>
        <v>0</v>
      </c>
      <c r="O11" s="69">
        <f>calculations!Q198</f>
        <v>0</v>
      </c>
      <c r="P11" s="69">
        <f>calculations!R198</f>
        <v>0</v>
      </c>
      <c r="Q11" s="69">
        <f>calculations!S198</f>
        <v>0</v>
      </c>
      <c r="R11" s="69">
        <f>calculations!T198</f>
        <v>0</v>
      </c>
      <c r="S11" s="69">
        <f>calculations!U198</f>
        <v>0</v>
      </c>
      <c r="T11" s="69">
        <f>calculations!V198</f>
        <v>0</v>
      </c>
      <c r="U11" s="69">
        <f>calculations!W198</f>
        <v>0</v>
      </c>
      <c r="V11" s="69">
        <f>calculations!X198</f>
        <v>0</v>
      </c>
      <c r="W11" s="69">
        <f>calculations!Y198</f>
        <v>0</v>
      </c>
      <c r="X11" s="69">
        <f>calculations!Z198</f>
        <v>0</v>
      </c>
      <c r="Y11" s="69">
        <f>calculations!AA198</f>
        <v>0</v>
      </c>
      <c r="Z11" s="69">
        <f>calculations!AB198</f>
        <v>0</v>
      </c>
      <c r="AA11" s="69">
        <f>calculations!AC198</f>
        <v>0</v>
      </c>
      <c r="AB11" s="69">
        <f>calculations!AD198</f>
        <v>0</v>
      </c>
      <c r="AC11" s="69">
        <f>calculations!AE198</f>
        <v>0</v>
      </c>
      <c r="AD11" s="69">
        <f>calculations!AF198</f>
        <v>0</v>
      </c>
      <c r="AE11" s="69">
        <f>calculations!AG198</f>
        <v>0</v>
      </c>
      <c r="AF11" s="69">
        <f>calculations!AH198</f>
        <v>0</v>
      </c>
      <c r="AG11" s="69">
        <f>calculations!AI198</f>
        <v>0</v>
      </c>
    </row>
    <row r="12" spans="1:33" x14ac:dyDescent="0.35">
      <c r="A12" s="1"/>
    </row>
    <row r="13" spans="1:33" x14ac:dyDescent="0.35">
      <c r="A13" s="1"/>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row>
    <row r="18" spans="1:33" x14ac:dyDescent="0.35">
      <c r="A18" s="1"/>
    </row>
    <row r="19" spans="1:33" x14ac:dyDescent="0.35">
      <c r="A19" s="1"/>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row>
    <row r="20" spans="1:33" x14ac:dyDescent="0.35">
      <c r="A20" s="1"/>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row>
    <row r="21" spans="1:33" x14ac:dyDescent="0.35">
      <c r="A21" s="1"/>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row>
    <row r="22" spans="1:33" x14ac:dyDescent="0.35">
      <c r="A22" s="1"/>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row>
    <row r="23" spans="1:33" x14ac:dyDescent="0.35">
      <c r="A23" s="1"/>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row>
    <row r="24" spans="1:33" x14ac:dyDescent="0.35">
      <c r="A24" s="1"/>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row>
  </sheetData>
  <pageMargins left="0.7" right="0.7" top="0.75" bottom="0.75" header="0.3" footer="0.3"/>
  <pageSetup orientation="portrait" horizontalDpi="1200" verticalDpi="1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3">
    <tabColor theme="3"/>
  </sheetPr>
  <dimension ref="A1:AG12"/>
  <sheetViews>
    <sheetView workbookViewId="0">
      <selection activeCell="N24" sqref="N24"/>
    </sheetView>
  </sheetViews>
  <sheetFormatPr defaultRowHeight="14.5" x14ac:dyDescent="0.35"/>
  <cols>
    <col min="1" max="1" width="26" customWidth="1"/>
    <col min="2" max="2" width="10.81640625" bestFit="1" customWidth="1"/>
    <col min="3" max="3" width="9.54296875" customWidth="1"/>
    <col min="4" max="12" width="9.54296875" bestFit="1" customWidth="1"/>
    <col min="13" max="13" width="10" bestFit="1" customWidth="1"/>
    <col min="14" max="33" width="9.54296875" bestFit="1" customWidth="1"/>
  </cols>
  <sheetData>
    <row r="1" spans="1:33" x14ac:dyDescent="0.35">
      <c r="A1" s="1" t="s">
        <v>1</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x14ac:dyDescent="0.35">
      <c r="A2" s="1" t="s">
        <v>2</v>
      </c>
      <c r="B2" s="194">
        <f>calculations!D189</f>
        <v>60197816844212.703</v>
      </c>
      <c r="C2" s="198">
        <v>55800000000000</v>
      </c>
      <c r="D2" s="198">
        <v>55300000000000</v>
      </c>
      <c r="E2" s="198">
        <v>58200000000000</v>
      </c>
      <c r="F2" s="198">
        <v>60044400000000</v>
      </c>
      <c r="G2" s="198">
        <v>61332300000000</v>
      </c>
      <c r="H2" s="198">
        <v>62162400000000</v>
      </c>
      <c r="I2" s="198">
        <v>62827400000000</v>
      </c>
      <c r="J2" s="198">
        <v>63245300000000</v>
      </c>
      <c r="K2" s="198">
        <v>63260400000000</v>
      </c>
      <c r="L2" s="198">
        <v>63168700000000</v>
      </c>
      <c r="M2" s="198">
        <v>63078200000000</v>
      </c>
      <c r="N2" s="198">
        <v>62974900000000</v>
      </c>
      <c r="O2" s="198">
        <v>62891800000000</v>
      </c>
      <c r="P2" s="198">
        <v>62797800000000</v>
      </c>
      <c r="Q2" s="198">
        <v>62725900000000</v>
      </c>
      <c r="R2" s="198">
        <v>62427400000000</v>
      </c>
      <c r="S2" s="198">
        <v>62815900000000</v>
      </c>
      <c r="T2" s="198">
        <v>62830100000000</v>
      </c>
      <c r="U2" s="198">
        <v>62815800000000</v>
      </c>
      <c r="V2" s="198">
        <v>62782900000000</v>
      </c>
      <c r="W2" s="198">
        <v>62728100000000</v>
      </c>
      <c r="X2" s="198">
        <v>62643100000000</v>
      </c>
      <c r="Y2" s="198">
        <v>62424400000000</v>
      </c>
      <c r="Z2" s="198">
        <v>62132300000000</v>
      </c>
      <c r="AA2" s="198">
        <v>61930300000000</v>
      </c>
      <c r="AB2" s="198">
        <v>61626900000000</v>
      </c>
      <c r="AC2" s="198">
        <v>61325400000000</v>
      </c>
      <c r="AD2" s="198">
        <v>61140400000000</v>
      </c>
      <c r="AE2" s="198">
        <v>60817600000000</v>
      </c>
      <c r="AF2" s="198">
        <v>60503100000000</v>
      </c>
      <c r="AG2" s="198">
        <v>60303300000000</v>
      </c>
    </row>
    <row r="3" spans="1:33" x14ac:dyDescent="0.35">
      <c r="A3" s="1" t="s">
        <v>3</v>
      </c>
      <c r="B3" s="194">
        <f>calculations!D190</f>
        <v>0</v>
      </c>
      <c r="C3" s="198">
        <v>0</v>
      </c>
      <c r="D3" s="198">
        <v>0</v>
      </c>
      <c r="E3" s="198">
        <v>0</v>
      </c>
      <c r="F3" s="198">
        <v>0</v>
      </c>
      <c r="G3" s="198">
        <v>0</v>
      </c>
      <c r="H3" s="198">
        <v>0</v>
      </c>
      <c r="I3" s="198">
        <v>0</v>
      </c>
      <c r="J3" s="198">
        <v>0</v>
      </c>
      <c r="K3" s="198">
        <v>0</v>
      </c>
      <c r="L3" s="198">
        <v>0</v>
      </c>
      <c r="M3" s="198">
        <v>0</v>
      </c>
      <c r="N3" s="198">
        <v>0</v>
      </c>
      <c r="O3" s="198">
        <v>0</v>
      </c>
      <c r="P3" s="198">
        <v>0</v>
      </c>
      <c r="Q3" s="198">
        <v>0</v>
      </c>
      <c r="R3" s="198">
        <v>0</v>
      </c>
      <c r="S3" s="198">
        <v>0</v>
      </c>
      <c r="T3" s="198">
        <v>0</v>
      </c>
      <c r="U3" s="198">
        <v>0</v>
      </c>
      <c r="V3" s="198">
        <v>0</v>
      </c>
      <c r="W3" s="198">
        <v>0</v>
      </c>
      <c r="X3" s="198">
        <v>0</v>
      </c>
      <c r="Y3" s="198">
        <v>0</v>
      </c>
      <c r="Z3" s="198">
        <v>0</v>
      </c>
      <c r="AA3" s="198">
        <v>0</v>
      </c>
      <c r="AB3" s="198">
        <v>0</v>
      </c>
      <c r="AC3" s="198">
        <v>0</v>
      </c>
      <c r="AD3" s="198">
        <v>0</v>
      </c>
      <c r="AE3" s="198">
        <v>0</v>
      </c>
      <c r="AF3" s="198">
        <v>0</v>
      </c>
      <c r="AG3" s="198">
        <v>0</v>
      </c>
    </row>
    <row r="4" spans="1:33" x14ac:dyDescent="0.35">
      <c r="A4" s="1" t="s">
        <v>4</v>
      </c>
      <c r="B4" s="194">
        <f>calculations!D191</f>
        <v>92189680301211.531</v>
      </c>
      <c r="C4" s="198">
        <v>81000000000000</v>
      </c>
      <c r="D4" s="198">
        <v>84100000000000</v>
      </c>
      <c r="E4" s="198">
        <v>88800000000000</v>
      </c>
      <c r="F4" s="198">
        <v>91847500000000</v>
      </c>
      <c r="G4" s="198">
        <v>93934300000000</v>
      </c>
      <c r="H4" s="198">
        <v>95458700000000</v>
      </c>
      <c r="I4" s="198">
        <v>96719600000000</v>
      </c>
      <c r="J4" s="198">
        <v>97622100000000</v>
      </c>
      <c r="K4" s="198">
        <v>98654100000000</v>
      </c>
      <c r="L4" s="198">
        <v>99521700000000</v>
      </c>
      <c r="M4" s="198">
        <v>100227000000000</v>
      </c>
      <c r="N4" s="198">
        <v>101870000000000</v>
      </c>
      <c r="O4" s="198">
        <v>101665000000000</v>
      </c>
      <c r="P4" s="198">
        <v>102410000000000</v>
      </c>
      <c r="Q4" s="198">
        <v>103086000000000</v>
      </c>
      <c r="R4" s="198">
        <v>103741000000000</v>
      </c>
      <c r="S4" s="198">
        <v>104359000000000</v>
      </c>
      <c r="T4" s="198">
        <v>105085000000000</v>
      </c>
      <c r="U4" s="198">
        <v>105932000000000</v>
      </c>
      <c r="V4" s="198">
        <v>106908000000000</v>
      </c>
      <c r="W4" s="198">
        <v>107162000000000</v>
      </c>
      <c r="X4" s="198">
        <v>108417000000000</v>
      </c>
      <c r="Y4" s="198">
        <v>109815000000000</v>
      </c>
      <c r="Z4" s="198">
        <v>111361000000000</v>
      </c>
      <c r="AA4" s="198">
        <v>113061000000000</v>
      </c>
      <c r="AB4" s="198">
        <v>114761000000000</v>
      </c>
      <c r="AC4" s="198">
        <v>116461000000000</v>
      </c>
      <c r="AD4" s="198">
        <v>117310000000000</v>
      </c>
      <c r="AE4" s="198">
        <v>119010000000000</v>
      </c>
      <c r="AF4" s="198">
        <v>120710000000000</v>
      </c>
      <c r="AG4" s="198">
        <v>122410000000000</v>
      </c>
    </row>
    <row r="5" spans="1:33" x14ac:dyDescent="0.35">
      <c r="A5" s="1" t="s">
        <v>5</v>
      </c>
      <c r="B5" s="194">
        <f>calculations!D192</f>
        <v>2489314159.4408298</v>
      </c>
      <c r="C5" s="198">
        <v>2300000000</v>
      </c>
      <c r="D5" s="198">
        <v>2100000000</v>
      </c>
      <c r="E5" s="198">
        <v>1890000000</v>
      </c>
      <c r="F5" s="198">
        <v>1697880000</v>
      </c>
      <c r="G5" s="198">
        <v>1524620000</v>
      </c>
      <c r="H5" s="198">
        <v>1370800000</v>
      </c>
      <c r="I5" s="198">
        <v>1226850000</v>
      </c>
      <c r="J5" s="198">
        <v>1102880000</v>
      </c>
      <c r="K5" s="198">
        <v>998844000</v>
      </c>
      <c r="L5" s="198">
        <v>911677000</v>
      </c>
      <c r="M5" s="198">
        <v>847891000</v>
      </c>
      <c r="N5" s="198">
        <v>800918000</v>
      </c>
      <c r="O5" s="198">
        <v>768364000</v>
      </c>
      <c r="P5" s="198">
        <v>741318000</v>
      </c>
      <c r="Q5" s="198">
        <v>717816000</v>
      </c>
      <c r="R5" s="198">
        <v>696476000</v>
      </c>
      <c r="S5" s="198">
        <v>679194000</v>
      </c>
      <c r="T5" s="198">
        <v>661496000</v>
      </c>
      <c r="U5" s="198">
        <v>644445000</v>
      </c>
      <c r="V5" s="198">
        <v>629851000</v>
      </c>
      <c r="W5" s="198">
        <v>615998000</v>
      </c>
      <c r="X5" s="198">
        <v>603684000</v>
      </c>
      <c r="Y5" s="198">
        <v>590230000</v>
      </c>
      <c r="Z5" s="198">
        <v>578057000</v>
      </c>
      <c r="AA5" s="198">
        <v>567855000</v>
      </c>
      <c r="AB5" s="198">
        <v>557653000</v>
      </c>
      <c r="AC5" s="198">
        <v>547450000</v>
      </c>
      <c r="AD5" s="198">
        <v>538098000</v>
      </c>
      <c r="AE5" s="198">
        <v>528745000</v>
      </c>
      <c r="AF5" s="198">
        <v>518542000</v>
      </c>
      <c r="AG5" s="198">
        <v>509190000</v>
      </c>
    </row>
    <row r="6" spans="1:33" x14ac:dyDescent="0.35">
      <c r="A6" s="1" t="s">
        <v>7</v>
      </c>
      <c r="B6" s="194">
        <f>calculations!D193</f>
        <v>0</v>
      </c>
      <c r="C6" s="198">
        <v>0</v>
      </c>
      <c r="D6" s="198">
        <v>0</v>
      </c>
      <c r="E6" s="198">
        <v>0</v>
      </c>
      <c r="F6" s="198">
        <v>0</v>
      </c>
      <c r="G6" s="198">
        <v>0</v>
      </c>
      <c r="H6" s="198">
        <v>0</v>
      </c>
      <c r="I6" s="198">
        <v>0</v>
      </c>
      <c r="J6" s="198">
        <v>0</v>
      </c>
      <c r="K6" s="198">
        <v>0</v>
      </c>
      <c r="L6" s="198">
        <v>0</v>
      </c>
      <c r="M6" s="198">
        <v>0</v>
      </c>
      <c r="N6" s="198">
        <v>0</v>
      </c>
      <c r="O6" s="198">
        <v>0</v>
      </c>
      <c r="P6" s="198">
        <v>0</v>
      </c>
      <c r="Q6" s="198">
        <v>0</v>
      </c>
      <c r="R6" s="198">
        <v>0</v>
      </c>
      <c r="S6" s="198">
        <v>0</v>
      </c>
      <c r="T6" s="198">
        <v>0</v>
      </c>
      <c r="U6" s="198">
        <v>0</v>
      </c>
      <c r="V6" s="198">
        <v>0</v>
      </c>
      <c r="W6" s="198">
        <v>0</v>
      </c>
      <c r="X6" s="198">
        <v>0</v>
      </c>
      <c r="Y6" s="198">
        <v>0</v>
      </c>
      <c r="Z6" s="198">
        <v>0</v>
      </c>
      <c r="AA6" s="198">
        <v>0</v>
      </c>
      <c r="AB6" s="198">
        <v>0</v>
      </c>
      <c r="AC6" s="198">
        <v>0</v>
      </c>
      <c r="AD6" s="198">
        <v>0</v>
      </c>
      <c r="AE6" s="198">
        <v>0</v>
      </c>
      <c r="AF6" s="198">
        <v>0</v>
      </c>
      <c r="AG6" s="198">
        <v>0</v>
      </c>
    </row>
    <row r="7" spans="1:33" x14ac:dyDescent="0.35">
      <c r="A7" s="1" t="s">
        <v>8</v>
      </c>
      <c r="B7" s="194">
        <f>calculations!D194</f>
        <v>0</v>
      </c>
      <c r="C7" s="198">
        <v>0</v>
      </c>
      <c r="D7" s="198">
        <v>0</v>
      </c>
      <c r="E7" s="198">
        <v>0</v>
      </c>
      <c r="F7" s="198">
        <v>0</v>
      </c>
      <c r="G7" s="198">
        <v>0</v>
      </c>
      <c r="H7" s="198">
        <v>0</v>
      </c>
      <c r="I7" s="198">
        <v>0</v>
      </c>
      <c r="J7" s="198">
        <v>0</v>
      </c>
      <c r="K7" s="198">
        <v>0</v>
      </c>
      <c r="L7" s="198">
        <v>0</v>
      </c>
      <c r="M7" s="198">
        <v>0</v>
      </c>
      <c r="N7" s="198">
        <v>0</v>
      </c>
      <c r="O7" s="198">
        <v>0</v>
      </c>
      <c r="P7" s="198">
        <v>0</v>
      </c>
      <c r="Q7" s="198">
        <v>0</v>
      </c>
      <c r="R7" s="198">
        <v>0</v>
      </c>
      <c r="S7" s="198">
        <v>0</v>
      </c>
      <c r="T7" s="198">
        <v>0</v>
      </c>
      <c r="U7" s="198">
        <v>0</v>
      </c>
      <c r="V7" s="198">
        <v>0</v>
      </c>
      <c r="W7" s="198">
        <v>0</v>
      </c>
      <c r="X7" s="198">
        <v>0</v>
      </c>
      <c r="Y7" s="198">
        <v>0</v>
      </c>
      <c r="Z7" s="198">
        <v>0</v>
      </c>
      <c r="AA7" s="198">
        <v>0</v>
      </c>
      <c r="AB7" s="198">
        <v>0</v>
      </c>
      <c r="AC7" s="198">
        <v>0</v>
      </c>
      <c r="AD7" s="198">
        <v>0</v>
      </c>
      <c r="AE7" s="198">
        <v>0</v>
      </c>
      <c r="AF7" s="198">
        <v>0</v>
      </c>
      <c r="AG7" s="198">
        <v>0</v>
      </c>
    </row>
    <row r="8" spans="1:33" x14ac:dyDescent="0.35">
      <c r="A8" s="18" t="s">
        <v>93</v>
      </c>
      <c r="B8" s="194">
        <f>calculations!D195</f>
        <v>0</v>
      </c>
      <c r="C8" s="198">
        <v>0</v>
      </c>
      <c r="D8" s="198">
        <v>0</v>
      </c>
      <c r="E8" s="198">
        <v>0</v>
      </c>
      <c r="F8" s="198">
        <v>0</v>
      </c>
      <c r="G8" s="198">
        <v>0</v>
      </c>
      <c r="H8" s="198">
        <v>0</v>
      </c>
      <c r="I8" s="198">
        <v>0</v>
      </c>
      <c r="J8" s="198">
        <v>0</v>
      </c>
      <c r="K8" s="198">
        <v>0</v>
      </c>
      <c r="L8" s="198">
        <v>0</v>
      </c>
      <c r="M8" s="198">
        <v>0</v>
      </c>
      <c r="N8" s="198">
        <v>0</v>
      </c>
      <c r="O8" s="198">
        <v>0</v>
      </c>
      <c r="P8" s="198">
        <v>0</v>
      </c>
      <c r="Q8" s="198">
        <v>0</v>
      </c>
      <c r="R8" s="198">
        <v>0</v>
      </c>
      <c r="S8" s="198">
        <v>0</v>
      </c>
      <c r="T8" s="198">
        <v>0</v>
      </c>
      <c r="U8" s="198">
        <v>0</v>
      </c>
      <c r="V8" s="198">
        <v>0</v>
      </c>
      <c r="W8" s="198">
        <v>0</v>
      </c>
      <c r="X8" s="198">
        <v>0</v>
      </c>
      <c r="Y8" s="198">
        <v>0</v>
      </c>
      <c r="Z8" s="198">
        <v>0</v>
      </c>
      <c r="AA8" s="198">
        <v>0</v>
      </c>
      <c r="AB8" s="198">
        <v>0</v>
      </c>
      <c r="AC8" s="198">
        <v>0</v>
      </c>
      <c r="AD8" s="198">
        <v>0</v>
      </c>
      <c r="AE8" s="198">
        <v>0</v>
      </c>
      <c r="AF8" s="198">
        <v>0</v>
      </c>
      <c r="AG8" s="198">
        <v>0</v>
      </c>
    </row>
    <row r="9" spans="1:33" x14ac:dyDescent="0.35">
      <c r="A9" s="18" t="s">
        <v>94</v>
      </c>
      <c r="B9" s="194">
        <f>calculations!D196</f>
        <v>0</v>
      </c>
      <c r="C9" s="198">
        <v>0</v>
      </c>
      <c r="D9" s="198">
        <v>0</v>
      </c>
      <c r="E9" s="198">
        <v>0</v>
      </c>
      <c r="F9" s="198">
        <v>0</v>
      </c>
      <c r="G9" s="198">
        <v>0</v>
      </c>
      <c r="H9" s="198">
        <v>0</v>
      </c>
      <c r="I9" s="198">
        <v>0</v>
      </c>
      <c r="J9" s="198">
        <v>0</v>
      </c>
      <c r="K9" s="198">
        <v>0</v>
      </c>
      <c r="L9" s="198">
        <v>0</v>
      </c>
      <c r="M9" s="198">
        <v>0</v>
      </c>
      <c r="N9" s="198">
        <v>0</v>
      </c>
      <c r="O9" s="198">
        <v>0</v>
      </c>
      <c r="P9" s="198">
        <v>0</v>
      </c>
      <c r="Q9" s="198">
        <v>0</v>
      </c>
      <c r="R9" s="198">
        <v>0</v>
      </c>
      <c r="S9" s="198">
        <v>0</v>
      </c>
      <c r="T9" s="198">
        <v>0</v>
      </c>
      <c r="U9" s="198">
        <v>0</v>
      </c>
      <c r="V9" s="198">
        <v>0</v>
      </c>
      <c r="W9" s="198">
        <v>0</v>
      </c>
      <c r="X9" s="198">
        <v>0</v>
      </c>
      <c r="Y9" s="198">
        <v>0</v>
      </c>
      <c r="Z9" s="198">
        <v>0</v>
      </c>
      <c r="AA9" s="198">
        <v>0</v>
      </c>
      <c r="AB9" s="198">
        <v>0</v>
      </c>
      <c r="AC9" s="198">
        <v>0</v>
      </c>
      <c r="AD9" s="198">
        <v>0</v>
      </c>
      <c r="AE9" s="198">
        <v>0</v>
      </c>
      <c r="AF9" s="198">
        <v>0</v>
      </c>
      <c r="AG9" s="198">
        <v>0</v>
      </c>
    </row>
    <row r="10" spans="1:33" x14ac:dyDescent="0.35">
      <c r="A10" s="18" t="s">
        <v>95</v>
      </c>
      <c r="B10" s="194">
        <f>calculations!D197</f>
        <v>0</v>
      </c>
      <c r="C10" s="198">
        <v>0</v>
      </c>
      <c r="D10" s="198">
        <v>0</v>
      </c>
      <c r="E10" s="198">
        <v>0</v>
      </c>
      <c r="F10" s="198">
        <v>0</v>
      </c>
      <c r="G10" s="198">
        <v>0</v>
      </c>
      <c r="H10" s="198">
        <v>0</v>
      </c>
      <c r="I10" s="198">
        <v>0</v>
      </c>
      <c r="J10" s="198">
        <v>0</v>
      </c>
      <c r="K10" s="198">
        <v>0</v>
      </c>
      <c r="L10" s="198">
        <v>0</v>
      </c>
      <c r="M10" s="198">
        <v>0</v>
      </c>
      <c r="N10" s="198">
        <v>0</v>
      </c>
      <c r="O10" s="198">
        <v>0</v>
      </c>
      <c r="P10" s="198">
        <v>0</v>
      </c>
      <c r="Q10" s="198">
        <v>0</v>
      </c>
      <c r="R10" s="198">
        <v>0</v>
      </c>
      <c r="S10" s="198">
        <v>0</v>
      </c>
      <c r="T10" s="198">
        <v>0</v>
      </c>
      <c r="U10" s="198">
        <v>0</v>
      </c>
      <c r="V10" s="198">
        <v>0</v>
      </c>
      <c r="W10" s="198">
        <v>0</v>
      </c>
      <c r="X10" s="198">
        <v>0</v>
      </c>
      <c r="Y10" s="198">
        <v>0</v>
      </c>
      <c r="Z10" s="198">
        <v>0</v>
      </c>
      <c r="AA10" s="198">
        <v>0</v>
      </c>
      <c r="AB10" s="198">
        <v>0</v>
      </c>
      <c r="AC10" s="198">
        <v>0</v>
      </c>
      <c r="AD10" s="198">
        <v>0</v>
      </c>
      <c r="AE10" s="198">
        <v>0</v>
      </c>
      <c r="AF10" s="198">
        <v>0</v>
      </c>
      <c r="AG10" s="198">
        <v>0</v>
      </c>
    </row>
    <row r="11" spans="1:33" x14ac:dyDescent="0.35">
      <c r="A11" s="18" t="s">
        <v>96</v>
      </c>
      <c r="B11" s="194">
        <f>calculations!D198</f>
        <v>0</v>
      </c>
      <c r="C11" s="198">
        <v>0</v>
      </c>
      <c r="D11" s="198">
        <v>0</v>
      </c>
      <c r="E11" s="198">
        <v>0</v>
      </c>
      <c r="F11" s="198">
        <v>0</v>
      </c>
      <c r="G11" s="198">
        <v>0</v>
      </c>
      <c r="H11" s="198">
        <v>0</v>
      </c>
      <c r="I11" s="198">
        <v>0</v>
      </c>
      <c r="J11" s="198">
        <v>0</v>
      </c>
      <c r="K11" s="198">
        <v>0</v>
      </c>
      <c r="L11" s="198">
        <v>0</v>
      </c>
      <c r="M11" s="198">
        <v>0</v>
      </c>
      <c r="N11" s="198">
        <v>0</v>
      </c>
      <c r="O11" s="198">
        <v>0</v>
      </c>
      <c r="P11" s="198">
        <v>0</v>
      </c>
      <c r="Q11" s="198">
        <v>0</v>
      </c>
      <c r="R11" s="198">
        <v>0</v>
      </c>
      <c r="S11" s="198">
        <v>0</v>
      </c>
      <c r="T11" s="198">
        <v>0</v>
      </c>
      <c r="U11" s="198">
        <v>0</v>
      </c>
      <c r="V11" s="198">
        <v>0</v>
      </c>
      <c r="W11" s="198">
        <v>0</v>
      </c>
      <c r="X11" s="198">
        <v>0</v>
      </c>
      <c r="Y11" s="198">
        <v>0</v>
      </c>
      <c r="Z11" s="198">
        <v>0</v>
      </c>
      <c r="AA11" s="198">
        <v>0</v>
      </c>
      <c r="AB11" s="198">
        <v>0</v>
      </c>
      <c r="AC11" s="198">
        <v>0</v>
      </c>
      <c r="AD11" s="198">
        <v>0</v>
      </c>
      <c r="AE11" s="198">
        <v>0</v>
      </c>
      <c r="AF11" s="198">
        <v>0</v>
      </c>
      <c r="AG11" s="198">
        <v>0</v>
      </c>
    </row>
    <row r="12" spans="1:33" x14ac:dyDescent="0.35">
      <c r="A12" s="1"/>
    </row>
  </sheetData>
  <pageMargins left="0.7" right="0.7" top="0.75" bottom="0.75" header="0.3" footer="0.3"/>
  <pageSetup orientation="portrait" horizontalDpi="1200" verticalDpi="12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9D632E-727D-4388-ACA9-837238DE2B12}">
  <sheetPr>
    <tabColor theme="3" tint="0.79998168889431442"/>
  </sheetPr>
  <dimension ref="A1:AG11"/>
  <sheetViews>
    <sheetView workbookViewId="0">
      <selection activeCell="B4" sqref="B4"/>
    </sheetView>
  </sheetViews>
  <sheetFormatPr defaultRowHeight="14.5" x14ac:dyDescent="0.35"/>
  <cols>
    <col min="1" max="1" width="26" customWidth="1"/>
    <col min="2" max="3" width="11.81640625" bestFit="1" customWidth="1"/>
    <col min="4" max="33" width="9.54296875" bestFit="1" customWidth="1"/>
  </cols>
  <sheetData>
    <row r="1" spans="1:33" x14ac:dyDescent="0.35">
      <c r="A1" s="1" t="s">
        <v>1</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x14ac:dyDescent="0.35">
      <c r="A2" s="1" t="s">
        <v>2</v>
      </c>
      <c r="B2" s="69">
        <f>calculations!D202</f>
        <v>166823910301257.78</v>
      </c>
      <c r="C2" s="69">
        <f>calculations!E202</f>
        <v>152096648005311.66</v>
      </c>
      <c r="D2" s="69">
        <f>calculations!F202</f>
        <v>148575794549961.91</v>
      </c>
      <c r="E2" s="69">
        <f>calculations!G202</f>
        <v>155326239349713.03</v>
      </c>
      <c r="F2" s="69">
        <f>calculations!H202</f>
        <v>160027838412352.78</v>
      </c>
      <c r="G2" s="69">
        <f>calculations!I202</f>
        <v>164333612249149.06</v>
      </c>
      <c r="H2" s="69">
        <f>calculations!J202</f>
        <v>168760708561264.16</v>
      </c>
      <c r="I2" s="69">
        <f>calculations!K202</f>
        <v>173961420186422.94</v>
      </c>
      <c r="J2" s="69">
        <f>calculations!L202</f>
        <v>179437003077106.47</v>
      </c>
      <c r="K2" s="69">
        <f>calculations!M202</f>
        <v>184623267797295.72</v>
      </c>
      <c r="L2" s="69">
        <f>calculations!N202</f>
        <v>190004302159389.56</v>
      </c>
      <c r="M2" s="69">
        <f>calculations!O202</f>
        <v>195368394471748.56</v>
      </c>
      <c r="N2" s="69">
        <f>calculations!P202</f>
        <v>200635954342704.66</v>
      </c>
      <c r="O2" s="69">
        <f>calculations!Q202</f>
        <v>205722382404191.28</v>
      </c>
      <c r="P2" s="69">
        <f>calculations!R202</f>
        <v>210650670993744.38</v>
      </c>
      <c r="Q2" s="69">
        <f>calculations!S202</f>
        <v>215147931585987.75</v>
      </c>
      <c r="R2" s="69">
        <f>calculations!T202</f>
        <v>218870998796590.75</v>
      </c>
      <c r="S2" s="69">
        <f>calculations!U202</f>
        <v>224454196613390.25</v>
      </c>
      <c r="T2" s="69">
        <f>calculations!V202</f>
        <v>229146387323819.59</v>
      </c>
      <c r="U2" s="69">
        <f>calculations!W202</f>
        <v>233723842410446.09</v>
      </c>
      <c r="V2" s="69">
        <f>calculations!X202</f>
        <v>238266887409845.75</v>
      </c>
      <c r="W2" s="69">
        <f>calculations!Y202</f>
        <v>242783242758344.59</v>
      </c>
      <c r="X2" s="69">
        <f>calculations!Z202</f>
        <v>247257228120489.25</v>
      </c>
      <c r="Y2" s="69">
        <f>calculations!AA202</f>
        <v>251649025817895</v>
      </c>
      <c r="Z2" s="69">
        <f>calculations!AB202</f>
        <v>255980205713358.66</v>
      </c>
      <c r="AA2" s="69">
        <f>calculations!AC202</f>
        <v>260219429902879.53</v>
      </c>
      <c r="AB2" s="69">
        <f>calculations!AD202</f>
        <v>264360111560806.34</v>
      </c>
      <c r="AC2" s="69">
        <f>calculations!AE202</f>
        <v>268463136742365.06</v>
      </c>
      <c r="AD2" s="69">
        <f>calculations!AF202</f>
        <v>272445991366315.25</v>
      </c>
      <c r="AE2" s="69">
        <f>calculations!AG202</f>
        <v>276382493998260.81</v>
      </c>
      <c r="AF2" s="69">
        <f>calculations!AH202</f>
        <v>280279901895039.97</v>
      </c>
      <c r="AG2" s="69">
        <f>calculations!AI202</f>
        <v>284142065802250.81</v>
      </c>
    </row>
    <row r="3" spans="1:33" x14ac:dyDescent="0.35">
      <c r="A3" s="1" t="s">
        <v>3</v>
      </c>
      <c r="B3" s="69">
        <f>calculations!D203</f>
        <v>0</v>
      </c>
      <c r="C3" s="69">
        <f>calculations!E203</f>
        <v>0</v>
      </c>
      <c r="D3" s="69">
        <f>calculations!F203</f>
        <v>0</v>
      </c>
      <c r="E3" s="69">
        <f>calculations!G203</f>
        <v>0</v>
      </c>
      <c r="F3" s="69">
        <f>calculations!H203</f>
        <v>0</v>
      </c>
      <c r="G3" s="69">
        <f>calculations!I203</f>
        <v>0</v>
      </c>
      <c r="H3" s="69">
        <f>calculations!J203</f>
        <v>0</v>
      </c>
      <c r="I3" s="69">
        <f>calculations!K203</f>
        <v>0</v>
      </c>
      <c r="J3" s="69">
        <f>calculations!L203</f>
        <v>0</v>
      </c>
      <c r="K3" s="69">
        <f>calculations!M203</f>
        <v>0</v>
      </c>
      <c r="L3" s="69">
        <f>calculations!N203</f>
        <v>0</v>
      </c>
      <c r="M3" s="69">
        <f>calculations!O203</f>
        <v>0</v>
      </c>
      <c r="N3" s="69">
        <f>calculations!P203</f>
        <v>0</v>
      </c>
      <c r="O3" s="69">
        <f>calculations!Q203</f>
        <v>0</v>
      </c>
      <c r="P3" s="69">
        <f>calculations!R203</f>
        <v>0</v>
      </c>
      <c r="Q3" s="69">
        <f>calculations!S203</f>
        <v>0</v>
      </c>
      <c r="R3" s="69">
        <f>calculations!T203</f>
        <v>0</v>
      </c>
      <c r="S3" s="69">
        <f>calculations!U203</f>
        <v>0</v>
      </c>
      <c r="T3" s="69">
        <f>calculations!V203</f>
        <v>0</v>
      </c>
      <c r="U3" s="69">
        <f>calculations!W203</f>
        <v>0</v>
      </c>
      <c r="V3" s="69">
        <f>calculations!X203</f>
        <v>0</v>
      </c>
      <c r="W3" s="69">
        <f>calculations!Y203</f>
        <v>0</v>
      </c>
      <c r="X3" s="69">
        <f>calculations!Z203</f>
        <v>0</v>
      </c>
      <c r="Y3" s="69">
        <f>calculations!AA203</f>
        <v>0</v>
      </c>
      <c r="Z3" s="69">
        <f>calculations!AB203</f>
        <v>0</v>
      </c>
      <c r="AA3" s="69">
        <f>calculations!AC203</f>
        <v>0</v>
      </c>
      <c r="AB3" s="69">
        <f>calculations!AD203</f>
        <v>0</v>
      </c>
      <c r="AC3" s="69">
        <f>calculations!AE203</f>
        <v>0</v>
      </c>
      <c r="AD3" s="69">
        <f>calculations!AF203</f>
        <v>0</v>
      </c>
      <c r="AE3" s="69">
        <f>calculations!AG203</f>
        <v>0</v>
      </c>
      <c r="AF3" s="69">
        <f>calculations!AH203</f>
        <v>0</v>
      </c>
      <c r="AG3" s="69">
        <f>calculations!AI203</f>
        <v>0</v>
      </c>
    </row>
    <row r="4" spans="1:33" x14ac:dyDescent="0.35">
      <c r="A4" s="1" t="s">
        <v>4</v>
      </c>
      <c r="B4" s="69">
        <f>calculations!D204</f>
        <v>64569334362085.438</v>
      </c>
      <c r="C4" s="69">
        <f>calculations!E204</f>
        <v>53212228941101.656</v>
      </c>
      <c r="D4" s="69">
        <f>calculations!F204</f>
        <v>52514523646403.672</v>
      </c>
      <c r="E4" s="69">
        <f>calculations!G204</f>
        <v>54155699476323.922</v>
      </c>
      <c r="F4" s="69">
        <f>calculations!H204</f>
        <v>55054589376702.656</v>
      </c>
      <c r="G4" s="69">
        <f>calculations!I204</f>
        <v>55476585342320.086</v>
      </c>
      <c r="H4" s="69">
        <f>calculations!J204</f>
        <v>55590552468100.297</v>
      </c>
      <c r="I4" s="69">
        <f>calculations!K204</f>
        <v>55534355839709.914</v>
      </c>
      <c r="J4" s="69">
        <f>calculations!L204</f>
        <v>55208969084916.32</v>
      </c>
      <c r="K4" s="69">
        <f>calculations!M204</f>
        <v>54873512684834.32</v>
      </c>
      <c r="L4" s="69">
        <f>calculations!N204</f>
        <v>54763132783315.922</v>
      </c>
      <c r="M4" s="69">
        <f>calculations!O204</f>
        <v>54633588993319.336</v>
      </c>
      <c r="N4" s="69">
        <f>calculations!P204</f>
        <v>54576386551199.07</v>
      </c>
      <c r="O4" s="69">
        <f>calculations!Q204</f>
        <v>54449662120560.289</v>
      </c>
      <c r="P4" s="69">
        <f>calculations!R204</f>
        <v>54449635039206.07</v>
      </c>
      <c r="Q4" s="69">
        <f>calculations!S204</f>
        <v>54146922677160.203</v>
      </c>
      <c r="R4" s="69">
        <f>calculations!T204</f>
        <v>53779037467035.5</v>
      </c>
      <c r="S4" s="69">
        <f>calculations!U204</f>
        <v>53634813032694.797</v>
      </c>
      <c r="T4" s="69">
        <f>calculations!V204</f>
        <v>53398806745616.609</v>
      </c>
      <c r="U4" s="69">
        <f>calculations!W204</f>
        <v>53212010444859.047</v>
      </c>
      <c r="V4" s="69">
        <f>calculations!X204</f>
        <v>53022502930044.727</v>
      </c>
      <c r="W4" s="69">
        <f>calculations!Y204</f>
        <v>52894955638560.867</v>
      </c>
      <c r="X4" s="69">
        <f>calculations!Z204</f>
        <v>52756639592878.266</v>
      </c>
      <c r="Y4" s="69">
        <f>calculations!AA204</f>
        <v>52558202364275.32</v>
      </c>
      <c r="Z4" s="69">
        <f>calculations!AB204</f>
        <v>52288642732020.078</v>
      </c>
      <c r="AA4" s="69">
        <f>calculations!AC204</f>
        <v>52001726088517.711</v>
      </c>
      <c r="AB4" s="69">
        <f>calculations!AD204</f>
        <v>51683821572324.984</v>
      </c>
      <c r="AC4" s="69">
        <f>calculations!AE204</f>
        <v>51386879040683.313</v>
      </c>
      <c r="AD4" s="69">
        <f>calculations!AF204</f>
        <v>51098386342290.031</v>
      </c>
      <c r="AE4" s="69">
        <f>calculations!AG204</f>
        <v>50786154689050.531</v>
      </c>
      <c r="AF4" s="69">
        <f>calculations!AH204</f>
        <v>50501086247558.906</v>
      </c>
      <c r="AG4" s="69">
        <f>calculations!AI204</f>
        <v>50204788371429.813</v>
      </c>
    </row>
    <row r="5" spans="1:33" x14ac:dyDescent="0.35">
      <c r="A5" s="1" t="s">
        <v>5</v>
      </c>
      <c r="B5" s="69">
        <f>calculations!D205</f>
        <v>20684582932888.215</v>
      </c>
      <c r="C5" s="69">
        <f>calculations!E205</f>
        <v>20684769062799.254</v>
      </c>
      <c r="D5" s="69">
        <f>calculations!F205</f>
        <v>20684976310054.574</v>
      </c>
      <c r="E5" s="69">
        <f>calculations!G205</f>
        <v>20685182029015.238</v>
      </c>
      <c r="F5" s="69">
        <f>calculations!H205</f>
        <v>20685370941274.195</v>
      </c>
      <c r="G5" s="69">
        <f>calculations!I205</f>
        <v>20685544226051.23</v>
      </c>
      <c r="H5" s="69">
        <f>calculations!J205</f>
        <v>20685696488296.133</v>
      </c>
      <c r="I5" s="69">
        <f>calculations!K205</f>
        <v>20685832169516.648</v>
      </c>
      <c r="J5" s="69">
        <f>calculations!L205</f>
        <v>20685951516950.711</v>
      </c>
      <c r="K5" s="69">
        <f>calculations!M205</f>
        <v>20686054303082.133</v>
      </c>
      <c r="L5" s="69">
        <f>calculations!N205</f>
        <v>20686135653425.129</v>
      </c>
      <c r="M5" s="69">
        <f>calculations!O205</f>
        <v>20686194518400.863</v>
      </c>
      <c r="N5" s="69">
        <f>calculations!P205</f>
        <v>20686235810365.77</v>
      </c>
      <c r="O5" s="69">
        <f>calculations!Q205</f>
        <v>20686263070985.023</v>
      </c>
      <c r="P5" s="69">
        <f>calculations!R205</f>
        <v>20686284510192.012</v>
      </c>
      <c r="Q5" s="69">
        <f>calculations!S205</f>
        <v>20686299274642.371</v>
      </c>
      <c r="R5" s="69">
        <f>calculations!T205</f>
        <v>20686310962233.848</v>
      </c>
      <c r="S5" s="69">
        <f>calculations!U205</f>
        <v>20686318238352.422</v>
      </c>
      <c r="T5" s="69">
        <f>calculations!V205</f>
        <v>20686327080679.555</v>
      </c>
      <c r="U5" s="69">
        <f>calculations!W205</f>
        <v>20686336938215.602</v>
      </c>
      <c r="V5" s="69">
        <f>calculations!X205</f>
        <v>20686346200994.941</v>
      </c>
      <c r="W5" s="69">
        <f>calculations!Y205</f>
        <v>20686355819437.031</v>
      </c>
      <c r="X5" s="69">
        <f>calculations!Z205</f>
        <v>20686366740416.828</v>
      </c>
      <c r="Y5" s="69">
        <f>calculations!AA205</f>
        <v>20686379051394.32</v>
      </c>
      <c r="Z5" s="69">
        <f>calculations!AB205</f>
        <v>20686391755529.012</v>
      </c>
      <c r="AA5" s="69">
        <f>calculations!AC205</f>
        <v>20686404524173.914</v>
      </c>
      <c r="AB5" s="69">
        <f>calculations!AD205</f>
        <v>20686416652223.406</v>
      </c>
      <c r="AC5" s="69">
        <f>calculations!AE205</f>
        <v>20686428286817.16</v>
      </c>
      <c r="AD5" s="69">
        <f>calculations!AF205</f>
        <v>20686438978863.352</v>
      </c>
      <c r="AE5" s="69">
        <f>calculations!AG205</f>
        <v>20686450450978.664</v>
      </c>
      <c r="AF5" s="69">
        <f>calculations!AH205</f>
        <v>20686462188909.012</v>
      </c>
      <c r="AG5" s="69">
        <f>calculations!AI205</f>
        <v>20686473443227.359</v>
      </c>
    </row>
    <row r="6" spans="1:33" x14ac:dyDescent="0.35">
      <c r="A6" s="1" t="s">
        <v>7</v>
      </c>
      <c r="B6" s="69">
        <f>calculations!D206</f>
        <v>0</v>
      </c>
      <c r="C6" s="69">
        <f>calculations!E206</f>
        <v>0</v>
      </c>
      <c r="D6" s="69">
        <f>calculations!F206</f>
        <v>0</v>
      </c>
      <c r="E6" s="69">
        <f>calculations!G206</f>
        <v>0</v>
      </c>
      <c r="F6" s="69">
        <f>calculations!H206</f>
        <v>0</v>
      </c>
      <c r="G6" s="69">
        <f>calculations!I206</f>
        <v>0</v>
      </c>
      <c r="H6" s="69">
        <f>calculations!J206</f>
        <v>0</v>
      </c>
      <c r="I6" s="69">
        <f>calculations!K206</f>
        <v>0</v>
      </c>
      <c r="J6" s="69">
        <f>calculations!L206</f>
        <v>0</v>
      </c>
      <c r="K6" s="69">
        <f>calculations!M206</f>
        <v>0</v>
      </c>
      <c r="L6" s="69">
        <f>calculations!N206</f>
        <v>0</v>
      </c>
      <c r="M6" s="69">
        <f>calculations!O206</f>
        <v>0</v>
      </c>
      <c r="N6" s="69">
        <f>calculations!P206</f>
        <v>0</v>
      </c>
      <c r="O6" s="69">
        <f>calculations!Q206</f>
        <v>0</v>
      </c>
      <c r="P6" s="69">
        <f>calculations!R206</f>
        <v>0</v>
      </c>
      <c r="Q6" s="69">
        <f>calculations!S206</f>
        <v>0</v>
      </c>
      <c r="R6" s="69">
        <f>calculations!T206</f>
        <v>0</v>
      </c>
      <c r="S6" s="69">
        <f>calculations!U206</f>
        <v>0</v>
      </c>
      <c r="T6" s="69">
        <f>calculations!V206</f>
        <v>0</v>
      </c>
      <c r="U6" s="69">
        <f>calculations!W206</f>
        <v>0</v>
      </c>
      <c r="V6" s="69">
        <f>calculations!X206</f>
        <v>0</v>
      </c>
      <c r="W6" s="69">
        <f>calculations!Y206</f>
        <v>0</v>
      </c>
      <c r="X6" s="69">
        <f>calculations!Z206</f>
        <v>0</v>
      </c>
      <c r="Y6" s="69">
        <f>calculations!AA206</f>
        <v>0</v>
      </c>
      <c r="Z6" s="69">
        <f>calculations!AB206</f>
        <v>0</v>
      </c>
      <c r="AA6" s="69">
        <f>calculations!AC206</f>
        <v>0</v>
      </c>
      <c r="AB6" s="69">
        <f>calculations!AD206</f>
        <v>0</v>
      </c>
      <c r="AC6" s="69">
        <f>calculations!AE206</f>
        <v>0</v>
      </c>
      <c r="AD6" s="69">
        <f>calculations!AF206</f>
        <v>0</v>
      </c>
      <c r="AE6" s="69">
        <f>calculations!AG206</f>
        <v>0</v>
      </c>
      <c r="AF6" s="69">
        <f>calculations!AH206</f>
        <v>0</v>
      </c>
      <c r="AG6" s="69">
        <f>calculations!AI206</f>
        <v>0</v>
      </c>
    </row>
    <row r="7" spans="1:33" x14ac:dyDescent="0.35">
      <c r="A7" s="1" t="s">
        <v>8</v>
      </c>
      <c r="B7" s="69">
        <f>calculations!D207</f>
        <v>0</v>
      </c>
      <c r="C7" s="69">
        <f>calculations!E207</f>
        <v>0</v>
      </c>
      <c r="D7" s="69">
        <f>calculations!F207</f>
        <v>0</v>
      </c>
      <c r="E7" s="69">
        <f>calculations!G207</f>
        <v>0</v>
      </c>
      <c r="F7" s="69">
        <f>calculations!H207</f>
        <v>0</v>
      </c>
      <c r="G7" s="69">
        <f>calculations!I207</f>
        <v>0</v>
      </c>
      <c r="H7" s="69">
        <f>calculations!J207</f>
        <v>0</v>
      </c>
      <c r="I7" s="69">
        <f>calculations!K207</f>
        <v>0</v>
      </c>
      <c r="J7" s="69">
        <f>calculations!L207</f>
        <v>0</v>
      </c>
      <c r="K7" s="69">
        <f>calculations!M207</f>
        <v>0</v>
      </c>
      <c r="L7" s="69">
        <f>calculations!N207</f>
        <v>0</v>
      </c>
      <c r="M7" s="69">
        <f>calculations!O207</f>
        <v>0</v>
      </c>
      <c r="N7" s="69">
        <f>calculations!P207</f>
        <v>0</v>
      </c>
      <c r="O7" s="69">
        <f>calculations!Q207</f>
        <v>0</v>
      </c>
      <c r="P7" s="69">
        <f>calculations!R207</f>
        <v>0</v>
      </c>
      <c r="Q7" s="69">
        <f>calculations!S207</f>
        <v>0</v>
      </c>
      <c r="R7" s="69">
        <f>calculations!T207</f>
        <v>0</v>
      </c>
      <c r="S7" s="69">
        <f>calculations!U207</f>
        <v>0</v>
      </c>
      <c r="T7" s="69">
        <f>calculations!V207</f>
        <v>0</v>
      </c>
      <c r="U7" s="69">
        <f>calculations!W207</f>
        <v>0</v>
      </c>
      <c r="V7" s="69">
        <f>calculations!X207</f>
        <v>0</v>
      </c>
      <c r="W7" s="69">
        <f>calculations!Y207</f>
        <v>0</v>
      </c>
      <c r="X7" s="69">
        <f>calculations!Z207</f>
        <v>0</v>
      </c>
      <c r="Y7" s="69">
        <f>calculations!AA207</f>
        <v>0</v>
      </c>
      <c r="Z7" s="69">
        <f>calculations!AB207</f>
        <v>0</v>
      </c>
      <c r="AA7" s="69">
        <f>calculations!AC207</f>
        <v>0</v>
      </c>
      <c r="AB7" s="69">
        <f>calculations!AD207</f>
        <v>0</v>
      </c>
      <c r="AC7" s="69">
        <f>calculations!AE207</f>
        <v>0</v>
      </c>
      <c r="AD7" s="69">
        <f>calculations!AF207</f>
        <v>0</v>
      </c>
      <c r="AE7" s="69">
        <f>calculations!AG207</f>
        <v>0</v>
      </c>
      <c r="AF7" s="69">
        <f>calculations!AH207</f>
        <v>0</v>
      </c>
      <c r="AG7" s="69">
        <f>calculations!AI207</f>
        <v>0</v>
      </c>
    </row>
    <row r="8" spans="1:33" x14ac:dyDescent="0.35">
      <c r="A8" s="18" t="s">
        <v>93</v>
      </c>
      <c r="B8" s="69">
        <f>calculations!D208</f>
        <v>0</v>
      </c>
      <c r="C8" s="69">
        <f>calculations!E208</f>
        <v>0</v>
      </c>
      <c r="D8" s="69">
        <f>calculations!F208</f>
        <v>0</v>
      </c>
      <c r="E8" s="69">
        <f>calculations!G208</f>
        <v>0</v>
      </c>
      <c r="F8" s="69">
        <f>calculations!H208</f>
        <v>0</v>
      </c>
      <c r="G8" s="69">
        <f>calculations!I208</f>
        <v>0</v>
      </c>
      <c r="H8" s="69">
        <f>calculations!J208</f>
        <v>0</v>
      </c>
      <c r="I8" s="69">
        <f>calculations!K208</f>
        <v>0</v>
      </c>
      <c r="J8" s="69">
        <f>calculations!L208</f>
        <v>0</v>
      </c>
      <c r="K8" s="69">
        <f>calculations!M208</f>
        <v>0</v>
      </c>
      <c r="L8" s="69">
        <f>calculations!N208</f>
        <v>0</v>
      </c>
      <c r="M8" s="69">
        <f>calculations!O208</f>
        <v>0</v>
      </c>
      <c r="N8" s="69">
        <f>calculations!P208</f>
        <v>0</v>
      </c>
      <c r="O8" s="69">
        <f>calculations!Q208</f>
        <v>0</v>
      </c>
      <c r="P8" s="69">
        <f>calculations!R208</f>
        <v>0</v>
      </c>
      <c r="Q8" s="69">
        <f>calculations!S208</f>
        <v>0</v>
      </c>
      <c r="R8" s="69">
        <f>calculations!T208</f>
        <v>0</v>
      </c>
      <c r="S8" s="69">
        <f>calculations!U208</f>
        <v>0</v>
      </c>
      <c r="T8" s="69">
        <f>calculations!V208</f>
        <v>0</v>
      </c>
      <c r="U8" s="69">
        <f>calculations!W208</f>
        <v>0</v>
      </c>
      <c r="V8" s="69">
        <f>calculations!X208</f>
        <v>0</v>
      </c>
      <c r="W8" s="69">
        <f>calculations!Y208</f>
        <v>0</v>
      </c>
      <c r="X8" s="69">
        <f>calculations!Z208</f>
        <v>0</v>
      </c>
      <c r="Y8" s="69">
        <f>calculations!AA208</f>
        <v>0</v>
      </c>
      <c r="Z8" s="69">
        <f>calculations!AB208</f>
        <v>0</v>
      </c>
      <c r="AA8" s="69">
        <f>calculations!AC208</f>
        <v>0</v>
      </c>
      <c r="AB8" s="69">
        <f>calculations!AD208</f>
        <v>0</v>
      </c>
      <c r="AC8" s="69">
        <f>calculations!AE208</f>
        <v>0</v>
      </c>
      <c r="AD8" s="69">
        <f>calculations!AF208</f>
        <v>0</v>
      </c>
      <c r="AE8" s="69">
        <f>calculations!AG208</f>
        <v>0</v>
      </c>
      <c r="AF8" s="69">
        <f>calculations!AH208</f>
        <v>0</v>
      </c>
      <c r="AG8" s="69">
        <f>calculations!AI208</f>
        <v>0</v>
      </c>
    </row>
    <row r="9" spans="1:33" x14ac:dyDescent="0.35">
      <c r="A9" s="18" t="s">
        <v>94</v>
      </c>
      <c r="B9" s="69">
        <f>calculations!D209</f>
        <v>0</v>
      </c>
      <c r="C9" s="69">
        <f>calculations!E209</f>
        <v>0</v>
      </c>
      <c r="D9" s="69">
        <f>calculations!F209</f>
        <v>0</v>
      </c>
      <c r="E9" s="69">
        <f>calculations!G209</f>
        <v>0</v>
      </c>
      <c r="F9" s="69">
        <f>calculations!H209</f>
        <v>0</v>
      </c>
      <c r="G9" s="69">
        <f>calculations!I209</f>
        <v>0</v>
      </c>
      <c r="H9" s="69">
        <f>calculations!J209</f>
        <v>0</v>
      </c>
      <c r="I9" s="69">
        <f>calculations!K209</f>
        <v>0</v>
      </c>
      <c r="J9" s="69">
        <f>calculations!L209</f>
        <v>0</v>
      </c>
      <c r="K9" s="69">
        <f>calculations!M209</f>
        <v>0</v>
      </c>
      <c r="L9" s="69">
        <f>calculations!N209</f>
        <v>0</v>
      </c>
      <c r="M9" s="69">
        <f>calculations!O209</f>
        <v>0</v>
      </c>
      <c r="N9" s="69">
        <f>calculations!P209</f>
        <v>0</v>
      </c>
      <c r="O9" s="69">
        <f>calculations!Q209</f>
        <v>0</v>
      </c>
      <c r="P9" s="69">
        <f>calculations!R209</f>
        <v>0</v>
      </c>
      <c r="Q9" s="69">
        <f>calculations!S209</f>
        <v>0</v>
      </c>
      <c r="R9" s="69">
        <f>calculations!T209</f>
        <v>0</v>
      </c>
      <c r="S9" s="69">
        <f>calculations!U209</f>
        <v>0</v>
      </c>
      <c r="T9" s="69">
        <f>calculations!V209</f>
        <v>0</v>
      </c>
      <c r="U9" s="69">
        <f>calculations!W209</f>
        <v>0</v>
      </c>
      <c r="V9" s="69">
        <f>calculations!X209</f>
        <v>0</v>
      </c>
      <c r="W9" s="69">
        <f>calculations!Y209</f>
        <v>0</v>
      </c>
      <c r="X9" s="69">
        <f>calculations!Z209</f>
        <v>0</v>
      </c>
      <c r="Y9" s="69">
        <f>calculations!AA209</f>
        <v>0</v>
      </c>
      <c r="Z9" s="69">
        <f>calculations!AB209</f>
        <v>0</v>
      </c>
      <c r="AA9" s="69">
        <f>calculations!AC209</f>
        <v>0</v>
      </c>
      <c r="AB9" s="69">
        <f>calculations!AD209</f>
        <v>0</v>
      </c>
      <c r="AC9" s="69">
        <f>calculations!AE209</f>
        <v>0</v>
      </c>
      <c r="AD9" s="69">
        <f>calculations!AF209</f>
        <v>0</v>
      </c>
      <c r="AE9" s="69">
        <f>calculations!AG209</f>
        <v>0</v>
      </c>
      <c r="AF9" s="69">
        <f>calculations!AH209</f>
        <v>0</v>
      </c>
      <c r="AG9" s="69">
        <f>calculations!AI209</f>
        <v>0</v>
      </c>
    </row>
    <row r="10" spans="1:33" x14ac:dyDescent="0.35">
      <c r="A10" s="18" t="s">
        <v>95</v>
      </c>
      <c r="B10" s="69">
        <f>calculations!D210</f>
        <v>0</v>
      </c>
      <c r="C10" s="69">
        <f>calculations!E210</f>
        <v>0</v>
      </c>
      <c r="D10" s="69">
        <f>calculations!F210</f>
        <v>0</v>
      </c>
      <c r="E10" s="69">
        <f>calculations!G210</f>
        <v>0</v>
      </c>
      <c r="F10" s="69">
        <f>calculations!H210</f>
        <v>0</v>
      </c>
      <c r="G10" s="69">
        <f>calculations!I210</f>
        <v>0</v>
      </c>
      <c r="H10" s="69">
        <f>calculations!J210</f>
        <v>0</v>
      </c>
      <c r="I10" s="69">
        <f>calculations!K210</f>
        <v>0</v>
      </c>
      <c r="J10" s="69">
        <f>calculations!L210</f>
        <v>0</v>
      </c>
      <c r="K10" s="69">
        <f>calculations!M210</f>
        <v>0</v>
      </c>
      <c r="L10" s="69">
        <f>calculations!N210</f>
        <v>0</v>
      </c>
      <c r="M10" s="69">
        <f>calculations!O210</f>
        <v>0</v>
      </c>
      <c r="N10" s="69">
        <f>calculations!P210</f>
        <v>0</v>
      </c>
      <c r="O10" s="69">
        <f>calculations!Q210</f>
        <v>0</v>
      </c>
      <c r="P10" s="69">
        <f>calculations!R210</f>
        <v>0</v>
      </c>
      <c r="Q10" s="69">
        <f>calculations!S210</f>
        <v>0</v>
      </c>
      <c r="R10" s="69">
        <f>calculations!T210</f>
        <v>0</v>
      </c>
      <c r="S10" s="69">
        <f>calculations!U210</f>
        <v>0</v>
      </c>
      <c r="T10" s="69">
        <f>calculations!V210</f>
        <v>0</v>
      </c>
      <c r="U10" s="69">
        <f>calculations!W210</f>
        <v>0</v>
      </c>
      <c r="V10" s="69">
        <f>calculations!X210</f>
        <v>0</v>
      </c>
      <c r="W10" s="69">
        <f>calculations!Y210</f>
        <v>0</v>
      </c>
      <c r="X10" s="69">
        <f>calculations!Z210</f>
        <v>0</v>
      </c>
      <c r="Y10" s="69">
        <f>calculations!AA210</f>
        <v>0</v>
      </c>
      <c r="Z10" s="69">
        <f>calculations!AB210</f>
        <v>0</v>
      </c>
      <c r="AA10" s="69">
        <f>calculations!AC210</f>
        <v>0</v>
      </c>
      <c r="AB10" s="69">
        <f>calculations!AD210</f>
        <v>0</v>
      </c>
      <c r="AC10" s="69">
        <f>calculations!AE210</f>
        <v>0</v>
      </c>
      <c r="AD10" s="69">
        <f>calculations!AF210</f>
        <v>0</v>
      </c>
      <c r="AE10" s="69">
        <f>calculations!AG210</f>
        <v>0</v>
      </c>
      <c r="AF10" s="69">
        <f>calculations!AH210</f>
        <v>0</v>
      </c>
      <c r="AG10" s="69">
        <f>calculations!AI210</f>
        <v>0</v>
      </c>
    </row>
    <row r="11" spans="1:33" x14ac:dyDescent="0.35">
      <c r="A11" s="18" t="s">
        <v>96</v>
      </c>
      <c r="B11" s="69">
        <f>calculations!D211</f>
        <v>0</v>
      </c>
      <c r="C11" s="69">
        <f>calculations!E211</f>
        <v>0</v>
      </c>
      <c r="D11" s="69">
        <f>calculations!F211</f>
        <v>0</v>
      </c>
      <c r="E11" s="69">
        <f>calculations!G211</f>
        <v>0</v>
      </c>
      <c r="F11" s="69">
        <f>calculations!H211</f>
        <v>0</v>
      </c>
      <c r="G11" s="69">
        <f>calculations!I211</f>
        <v>0</v>
      </c>
      <c r="H11" s="69">
        <f>calculations!J211</f>
        <v>0</v>
      </c>
      <c r="I11" s="69">
        <f>calculations!K211</f>
        <v>0</v>
      </c>
      <c r="J11" s="69">
        <f>calculations!L211</f>
        <v>0</v>
      </c>
      <c r="K11" s="69">
        <f>calculations!M211</f>
        <v>0</v>
      </c>
      <c r="L11" s="69">
        <f>calculations!N211</f>
        <v>0</v>
      </c>
      <c r="M11" s="69">
        <f>calculations!O211</f>
        <v>0</v>
      </c>
      <c r="N11" s="69">
        <f>calculations!P211</f>
        <v>0</v>
      </c>
      <c r="O11" s="69">
        <f>calculations!Q211</f>
        <v>0</v>
      </c>
      <c r="P11" s="69">
        <f>calculations!R211</f>
        <v>0</v>
      </c>
      <c r="Q11" s="69">
        <f>calculations!S211</f>
        <v>0</v>
      </c>
      <c r="R11" s="69">
        <f>calculations!T211</f>
        <v>0</v>
      </c>
      <c r="S11" s="69">
        <f>calculations!U211</f>
        <v>0</v>
      </c>
      <c r="T11" s="69">
        <f>calculations!V211</f>
        <v>0</v>
      </c>
      <c r="U11" s="69">
        <f>calculations!W211</f>
        <v>0</v>
      </c>
      <c r="V11" s="69">
        <f>calculations!X211</f>
        <v>0</v>
      </c>
      <c r="W11" s="69">
        <f>calculations!Y211</f>
        <v>0</v>
      </c>
      <c r="X11" s="69">
        <f>calculations!Z211</f>
        <v>0</v>
      </c>
      <c r="Y11" s="69">
        <f>calculations!AA211</f>
        <v>0</v>
      </c>
      <c r="Z11" s="69">
        <f>calculations!AB211</f>
        <v>0</v>
      </c>
      <c r="AA11" s="69">
        <f>calculations!AC211</f>
        <v>0</v>
      </c>
      <c r="AB11" s="69">
        <f>calculations!AD211</f>
        <v>0</v>
      </c>
      <c r="AC11" s="69">
        <f>calculations!AE211</f>
        <v>0</v>
      </c>
      <c r="AD11" s="69">
        <f>calculations!AF211</f>
        <v>0</v>
      </c>
      <c r="AE11" s="69">
        <f>calculations!AG211</f>
        <v>0</v>
      </c>
      <c r="AF11" s="69">
        <f>calculations!AH211</f>
        <v>0</v>
      </c>
      <c r="AG11" s="69">
        <f>calculations!AI211</f>
        <v>0</v>
      </c>
    </row>
  </sheetData>
  <pageMargins left="0.7" right="0.7" top="0.75" bottom="0.75" header="0.3" footer="0.3"/>
  <pageSetup orientation="portrait" horizontalDpi="1200" verticalDpi="12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4">
    <tabColor theme="3"/>
  </sheetPr>
  <dimension ref="A1:AG11"/>
  <sheetViews>
    <sheetView workbookViewId="0">
      <selection activeCell="L19" sqref="L19"/>
    </sheetView>
  </sheetViews>
  <sheetFormatPr defaultRowHeight="14.5" x14ac:dyDescent="0.35"/>
  <cols>
    <col min="1" max="1" width="26" customWidth="1"/>
    <col min="2" max="3" width="11.81640625" bestFit="1" customWidth="1"/>
    <col min="4" max="33" width="9.54296875" bestFit="1" customWidth="1"/>
  </cols>
  <sheetData>
    <row r="1" spans="1:33" x14ac:dyDescent="0.35">
      <c r="A1" s="1" t="s">
        <v>1</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x14ac:dyDescent="0.35">
      <c r="A2" s="1" t="s">
        <v>2</v>
      </c>
      <c r="B2" s="194">
        <f>calculations!D202</f>
        <v>166823910301257.78</v>
      </c>
      <c r="C2" s="198">
        <v>152000000000000</v>
      </c>
      <c r="D2" s="198">
        <v>149000000000000</v>
      </c>
      <c r="E2" s="198">
        <v>155000000000000</v>
      </c>
      <c r="F2" s="198">
        <v>160035000000000</v>
      </c>
      <c r="G2" s="198">
        <v>164098000000000</v>
      </c>
      <c r="H2" s="198">
        <v>169188000000000</v>
      </c>
      <c r="I2" s="198">
        <v>174284000000000</v>
      </c>
      <c r="J2" s="198">
        <v>179444000000000</v>
      </c>
      <c r="K2" s="198">
        <v>185520000000000</v>
      </c>
      <c r="L2" s="198">
        <v>190789000000000</v>
      </c>
      <c r="M2" s="198">
        <v>195975000000000</v>
      </c>
      <c r="N2" s="198">
        <v>202131000000000</v>
      </c>
      <c r="O2" s="198">
        <v>207370000000000</v>
      </c>
      <c r="P2" s="198">
        <v>212585000000000</v>
      </c>
      <c r="Q2" s="198">
        <v>216795000000000</v>
      </c>
      <c r="R2" s="198">
        <v>220956000000000</v>
      </c>
      <c r="S2" s="198">
        <v>226274000000000</v>
      </c>
      <c r="T2" s="198">
        <v>231468000000000</v>
      </c>
      <c r="U2" s="198">
        <v>236617000000000</v>
      </c>
      <c r="V2" s="198">
        <v>240755000000000</v>
      </c>
      <c r="W2" s="198">
        <v>245912000000000</v>
      </c>
      <c r="X2" s="198">
        <v>250036000000000</v>
      </c>
      <c r="Y2" s="198">
        <v>255179000000000</v>
      </c>
      <c r="Z2" s="198">
        <v>259145000000000</v>
      </c>
      <c r="AA2" s="198">
        <v>263169000000000</v>
      </c>
      <c r="AB2" s="198">
        <v>267207000000000</v>
      </c>
      <c r="AC2" s="198">
        <v>271249000000000</v>
      </c>
      <c r="AD2" s="198">
        <v>275344000000000</v>
      </c>
      <c r="AE2" s="198">
        <v>279317000000000</v>
      </c>
      <c r="AF2" s="198">
        <v>283337000000000</v>
      </c>
      <c r="AG2" s="198">
        <v>287374000000000</v>
      </c>
    </row>
    <row r="3" spans="1:33" x14ac:dyDescent="0.35">
      <c r="A3" s="1" t="s">
        <v>3</v>
      </c>
      <c r="B3" s="194">
        <f>calculations!D203</f>
        <v>0</v>
      </c>
      <c r="C3" s="198">
        <v>0</v>
      </c>
      <c r="D3" s="198">
        <v>0</v>
      </c>
      <c r="E3" s="198">
        <v>0</v>
      </c>
      <c r="F3" s="198">
        <v>0</v>
      </c>
      <c r="G3" s="198">
        <v>0</v>
      </c>
      <c r="H3" s="198">
        <v>0</v>
      </c>
      <c r="I3" s="198">
        <v>0</v>
      </c>
      <c r="J3" s="198">
        <v>0</v>
      </c>
      <c r="K3" s="198">
        <v>0</v>
      </c>
      <c r="L3" s="198">
        <v>0</v>
      </c>
      <c r="M3" s="198">
        <v>0</v>
      </c>
      <c r="N3" s="198">
        <v>0</v>
      </c>
      <c r="O3" s="198">
        <v>0</v>
      </c>
      <c r="P3" s="198">
        <v>0</v>
      </c>
      <c r="Q3" s="198">
        <v>0</v>
      </c>
      <c r="R3" s="198">
        <v>0</v>
      </c>
      <c r="S3" s="198">
        <v>0</v>
      </c>
      <c r="T3" s="198">
        <v>0</v>
      </c>
      <c r="U3" s="198">
        <v>0</v>
      </c>
      <c r="V3" s="198">
        <v>0</v>
      </c>
      <c r="W3" s="198">
        <v>0</v>
      </c>
      <c r="X3" s="198">
        <v>0</v>
      </c>
      <c r="Y3" s="198">
        <v>0</v>
      </c>
      <c r="Z3" s="198">
        <v>0</v>
      </c>
      <c r="AA3" s="198">
        <v>0</v>
      </c>
      <c r="AB3" s="198">
        <v>0</v>
      </c>
      <c r="AC3" s="198">
        <v>0</v>
      </c>
      <c r="AD3" s="198">
        <v>0</v>
      </c>
      <c r="AE3" s="198">
        <v>0</v>
      </c>
      <c r="AF3" s="198">
        <v>0</v>
      </c>
      <c r="AG3" s="198">
        <v>0</v>
      </c>
    </row>
    <row r="4" spans="1:33" x14ac:dyDescent="0.35">
      <c r="A4" s="1" t="s">
        <v>4</v>
      </c>
      <c r="B4" s="194">
        <f>calculations!D204</f>
        <v>64569334362085.438</v>
      </c>
      <c r="C4" s="198">
        <v>53200000000000</v>
      </c>
      <c r="D4" s="198">
        <v>52500000000000</v>
      </c>
      <c r="E4" s="198">
        <v>54200000000000</v>
      </c>
      <c r="F4" s="198">
        <v>55024500000000</v>
      </c>
      <c r="G4" s="198">
        <v>55273100000000</v>
      </c>
      <c r="H4" s="198">
        <v>55148400000000</v>
      </c>
      <c r="I4" s="198">
        <v>54754900000000</v>
      </c>
      <c r="J4" s="198">
        <v>54099000000000</v>
      </c>
      <c r="K4" s="198">
        <v>53382200000000</v>
      </c>
      <c r="L4" s="198">
        <v>52798600000000</v>
      </c>
      <c r="M4" s="198">
        <v>52059500000000</v>
      </c>
      <c r="N4" s="198">
        <v>51520800000000</v>
      </c>
      <c r="O4" s="198">
        <v>50803600000000</v>
      </c>
      <c r="P4" s="198">
        <v>50282000000000</v>
      </c>
      <c r="Q4" s="198">
        <v>49494200000000</v>
      </c>
      <c r="R4" s="198">
        <v>48693200000000</v>
      </c>
      <c r="S4" s="198">
        <v>47993600000000</v>
      </c>
      <c r="T4" s="198">
        <v>47287200000000</v>
      </c>
      <c r="U4" s="198">
        <v>46643900000000</v>
      </c>
      <c r="V4" s="198">
        <v>46066900000000</v>
      </c>
      <c r="W4" s="198">
        <v>45643800000000</v>
      </c>
      <c r="X4" s="198">
        <v>45288300000000</v>
      </c>
      <c r="Y4" s="198">
        <v>44915600000000</v>
      </c>
      <c r="Z4" s="198">
        <v>44526200000000</v>
      </c>
      <c r="AA4" s="198">
        <v>44204300000000</v>
      </c>
      <c r="AB4" s="198">
        <v>43949200000000</v>
      </c>
      <c r="AC4" s="198">
        <v>43694000000000</v>
      </c>
      <c r="AD4" s="198">
        <v>43438900000000</v>
      </c>
      <c r="AE4" s="198">
        <v>43183700000000</v>
      </c>
      <c r="AF4" s="198">
        <v>42928500000000</v>
      </c>
      <c r="AG4" s="198">
        <v>42673300000000</v>
      </c>
    </row>
    <row r="5" spans="1:33" x14ac:dyDescent="0.35">
      <c r="A5" s="1" t="s">
        <v>5</v>
      </c>
      <c r="B5" s="194">
        <f>calculations!D205</f>
        <v>20684582932888.215</v>
      </c>
      <c r="C5" s="198">
        <v>20700000000000</v>
      </c>
      <c r="D5" s="198">
        <v>20700000000000</v>
      </c>
      <c r="E5" s="198">
        <v>20700000000000</v>
      </c>
      <c r="F5" s="198">
        <v>20667100000000</v>
      </c>
      <c r="G5" s="198">
        <v>20603900000000</v>
      </c>
      <c r="H5" s="198">
        <v>20512400000000</v>
      </c>
      <c r="I5" s="198">
        <v>20394400000000</v>
      </c>
      <c r="J5" s="198">
        <v>20251800000000</v>
      </c>
      <c r="K5" s="198">
        <v>20086200000000</v>
      </c>
      <c r="L5" s="198">
        <v>19899100000000</v>
      </c>
      <c r="M5" s="198">
        <v>19691800000000</v>
      </c>
      <c r="N5" s="198">
        <v>19493000000000</v>
      </c>
      <c r="O5" s="198">
        <v>19302100000000</v>
      </c>
      <c r="P5" s="198">
        <v>19118700000000</v>
      </c>
      <c r="Q5" s="198">
        <v>18942300000000</v>
      </c>
      <c r="R5" s="198">
        <v>18735300000000</v>
      </c>
      <c r="S5" s="198">
        <v>18528300000000</v>
      </c>
      <c r="T5" s="198">
        <v>18321400000000</v>
      </c>
      <c r="U5" s="198">
        <v>18140200000000</v>
      </c>
      <c r="V5" s="198">
        <v>17985000000000</v>
      </c>
      <c r="W5" s="198">
        <v>17855600000000</v>
      </c>
      <c r="X5" s="198">
        <v>17752000000000</v>
      </c>
      <c r="Y5" s="198">
        <v>17674400000000</v>
      </c>
      <c r="Z5" s="198">
        <v>17622600000000</v>
      </c>
      <c r="AA5" s="198">
        <v>17596700000000</v>
      </c>
      <c r="AB5" s="198">
        <v>17596700000000</v>
      </c>
      <c r="AC5" s="198">
        <v>17596600000000</v>
      </c>
      <c r="AD5" s="198">
        <v>17596600000000</v>
      </c>
      <c r="AE5" s="198">
        <v>17596500000000</v>
      </c>
      <c r="AF5" s="198">
        <v>17596400000000</v>
      </c>
      <c r="AG5" s="198">
        <v>17596400000000</v>
      </c>
    </row>
    <row r="6" spans="1:33" x14ac:dyDescent="0.35">
      <c r="A6" s="1" t="s">
        <v>7</v>
      </c>
      <c r="B6" s="194">
        <f>calculations!D206</f>
        <v>0</v>
      </c>
      <c r="C6" s="198">
        <v>0</v>
      </c>
      <c r="D6" s="198">
        <v>0</v>
      </c>
      <c r="E6" s="198">
        <v>0</v>
      </c>
      <c r="F6" s="198">
        <v>0</v>
      </c>
      <c r="G6" s="198">
        <v>0</v>
      </c>
      <c r="H6" s="198">
        <v>0</v>
      </c>
      <c r="I6" s="198">
        <v>0</v>
      </c>
      <c r="J6" s="198">
        <v>0</v>
      </c>
      <c r="K6" s="198">
        <v>0</v>
      </c>
      <c r="L6" s="198">
        <v>0</v>
      </c>
      <c r="M6" s="198">
        <v>0</v>
      </c>
      <c r="N6" s="198">
        <v>0</v>
      </c>
      <c r="O6" s="198">
        <v>0</v>
      </c>
      <c r="P6" s="198">
        <v>0</v>
      </c>
      <c r="Q6" s="198">
        <v>0</v>
      </c>
      <c r="R6" s="198">
        <v>0</v>
      </c>
      <c r="S6" s="198">
        <v>0</v>
      </c>
      <c r="T6" s="198">
        <v>0</v>
      </c>
      <c r="U6" s="198">
        <v>0</v>
      </c>
      <c r="V6" s="198">
        <v>0</v>
      </c>
      <c r="W6" s="198">
        <v>0</v>
      </c>
      <c r="X6" s="198">
        <v>0</v>
      </c>
      <c r="Y6" s="198">
        <v>0</v>
      </c>
      <c r="Z6" s="198">
        <v>0</v>
      </c>
      <c r="AA6" s="198">
        <v>0</v>
      </c>
      <c r="AB6" s="198">
        <v>0</v>
      </c>
      <c r="AC6" s="198">
        <v>0</v>
      </c>
      <c r="AD6" s="198">
        <v>0</v>
      </c>
      <c r="AE6" s="198">
        <v>0</v>
      </c>
      <c r="AF6" s="198">
        <v>0</v>
      </c>
      <c r="AG6" s="198">
        <v>0</v>
      </c>
    </row>
    <row r="7" spans="1:33" x14ac:dyDescent="0.35">
      <c r="A7" s="1" t="s">
        <v>8</v>
      </c>
      <c r="B7" s="194">
        <f>calculations!D207</f>
        <v>0</v>
      </c>
      <c r="C7" s="198">
        <v>0</v>
      </c>
      <c r="D7" s="198">
        <v>0</v>
      </c>
      <c r="E7" s="198">
        <v>0</v>
      </c>
      <c r="F7" s="198">
        <v>0</v>
      </c>
      <c r="G7" s="198">
        <v>0</v>
      </c>
      <c r="H7" s="198">
        <v>0</v>
      </c>
      <c r="I7" s="198">
        <v>0</v>
      </c>
      <c r="J7" s="198">
        <v>0</v>
      </c>
      <c r="K7" s="198">
        <v>0</v>
      </c>
      <c r="L7" s="198">
        <v>0</v>
      </c>
      <c r="M7" s="198">
        <v>0</v>
      </c>
      <c r="N7" s="198">
        <v>0</v>
      </c>
      <c r="O7" s="198">
        <v>0</v>
      </c>
      <c r="P7" s="198">
        <v>0</v>
      </c>
      <c r="Q7" s="198">
        <v>0</v>
      </c>
      <c r="R7" s="198">
        <v>0</v>
      </c>
      <c r="S7" s="198">
        <v>0</v>
      </c>
      <c r="T7" s="198">
        <v>0</v>
      </c>
      <c r="U7" s="198">
        <v>0</v>
      </c>
      <c r="V7" s="198">
        <v>0</v>
      </c>
      <c r="W7" s="198">
        <v>0</v>
      </c>
      <c r="X7" s="198">
        <v>0</v>
      </c>
      <c r="Y7" s="198">
        <v>0</v>
      </c>
      <c r="Z7" s="198">
        <v>0</v>
      </c>
      <c r="AA7" s="198">
        <v>0</v>
      </c>
      <c r="AB7" s="198">
        <v>0</v>
      </c>
      <c r="AC7" s="198">
        <v>0</v>
      </c>
      <c r="AD7" s="198">
        <v>0</v>
      </c>
      <c r="AE7" s="198">
        <v>0</v>
      </c>
      <c r="AF7" s="198">
        <v>0</v>
      </c>
      <c r="AG7" s="198">
        <v>0</v>
      </c>
    </row>
    <row r="8" spans="1:33" x14ac:dyDescent="0.35">
      <c r="A8" s="18" t="s">
        <v>93</v>
      </c>
      <c r="B8" s="194">
        <f>calculations!D208</f>
        <v>0</v>
      </c>
      <c r="C8" s="198">
        <v>0</v>
      </c>
      <c r="D8" s="198">
        <v>0</v>
      </c>
      <c r="E8" s="198">
        <v>0</v>
      </c>
      <c r="F8" s="198">
        <v>0</v>
      </c>
      <c r="G8" s="198">
        <v>0</v>
      </c>
      <c r="H8" s="198">
        <v>0</v>
      </c>
      <c r="I8" s="198">
        <v>0</v>
      </c>
      <c r="J8" s="198">
        <v>0</v>
      </c>
      <c r="K8" s="198">
        <v>0</v>
      </c>
      <c r="L8" s="198">
        <v>0</v>
      </c>
      <c r="M8" s="198">
        <v>0</v>
      </c>
      <c r="N8" s="198">
        <v>0</v>
      </c>
      <c r="O8" s="198">
        <v>0</v>
      </c>
      <c r="P8" s="198">
        <v>0</v>
      </c>
      <c r="Q8" s="198">
        <v>0</v>
      </c>
      <c r="R8" s="198">
        <v>0</v>
      </c>
      <c r="S8" s="198">
        <v>0</v>
      </c>
      <c r="T8" s="198">
        <v>0</v>
      </c>
      <c r="U8" s="198">
        <v>0</v>
      </c>
      <c r="V8" s="198">
        <v>0</v>
      </c>
      <c r="W8" s="198">
        <v>0</v>
      </c>
      <c r="X8" s="198">
        <v>0</v>
      </c>
      <c r="Y8" s="198">
        <v>0</v>
      </c>
      <c r="Z8" s="198">
        <v>0</v>
      </c>
      <c r="AA8" s="198">
        <v>0</v>
      </c>
      <c r="AB8" s="198">
        <v>0</v>
      </c>
      <c r="AC8" s="198">
        <v>0</v>
      </c>
      <c r="AD8" s="198">
        <v>0</v>
      </c>
      <c r="AE8" s="198">
        <v>0</v>
      </c>
      <c r="AF8" s="198">
        <v>0</v>
      </c>
      <c r="AG8" s="198">
        <v>0</v>
      </c>
    </row>
    <row r="9" spans="1:33" x14ac:dyDescent="0.35">
      <c r="A9" s="18" t="s">
        <v>94</v>
      </c>
      <c r="B9" s="194">
        <f>calculations!D209</f>
        <v>0</v>
      </c>
      <c r="C9" s="198">
        <v>0</v>
      </c>
      <c r="D9" s="198">
        <v>0</v>
      </c>
      <c r="E9" s="198">
        <v>0</v>
      </c>
      <c r="F9" s="198">
        <v>0</v>
      </c>
      <c r="G9" s="198">
        <v>0</v>
      </c>
      <c r="H9" s="198">
        <v>0</v>
      </c>
      <c r="I9" s="198">
        <v>0</v>
      </c>
      <c r="J9" s="198">
        <v>0</v>
      </c>
      <c r="K9" s="198">
        <v>0</v>
      </c>
      <c r="L9" s="198">
        <v>0</v>
      </c>
      <c r="M9" s="198">
        <v>0</v>
      </c>
      <c r="N9" s="198">
        <v>0</v>
      </c>
      <c r="O9" s="198">
        <v>0</v>
      </c>
      <c r="P9" s="198">
        <v>0</v>
      </c>
      <c r="Q9" s="198">
        <v>0</v>
      </c>
      <c r="R9" s="198">
        <v>0</v>
      </c>
      <c r="S9" s="198">
        <v>0</v>
      </c>
      <c r="T9" s="198">
        <v>0</v>
      </c>
      <c r="U9" s="198">
        <v>0</v>
      </c>
      <c r="V9" s="198">
        <v>0</v>
      </c>
      <c r="W9" s="198">
        <v>0</v>
      </c>
      <c r="X9" s="198">
        <v>0</v>
      </c>
      <c r="Y9" s="198">
        <v>0</v>
      </c>
      <c r="Z9" s="198">
        <v>0</v>
      </c>
      <c r="AA9" s="198">
        <v>0</v>
      </c>
      <c r="AB9" s="198">
        <v>0</v>
      </c>
      <c r="AC9" s="198">
        <v>0</v>
      </c>
      <c r="AD9" s="198">
        <v>0</v>
      </c>
      <c r="AE9" s="198">
        <v>0</v>
      </c>
      <c r="AF9" s="198">
        <v>0</v>
      </c>
      <c r="AG9" s="198">
        <v>0</v>
      </c>
    </row>
    <row r="10" spans="1:33" x14ac:dyDescent="0.35">
      <c r="A10" s="18" t="s">
        <v>95</v>
      </c>
      <c r="B10" s="194">
        <f>calculations!D210</f>
        <v>0</v>
      </c>
      <c r="C10" s="198">
        <v>0</v>
      </c>
      <c r="D10" s="198">
        <v>0</v>
      </c>
      <c r="E10" s="198">
        <v>0</v>
      </c>
      <c r="F10" s="198">
        <v>0</v>
      </c>
      <c r="G10" s="198">
        <v>0</v>
      </c>
      <c r="H10" s="198">
        <v>0</v>
      </c>
      <c r="I10" s="198">
        <v>0</v>
      </c>
      <c r="J10" s="198">
        <v>0</v>
      </c>
      <c r="K10" s="198">
        <v>0</v>
      </c>
      <c r="L10" s="198">
        <v>0</v>
      </c>
      <c r="M10" s="198">
        <v>0</v>
      </c>
      <c r="N10" s="198">
        <v>0</v>
      </c>
      <c r="O10" s="198">
        <v>0</v>
      </c>
      <c r="P10" s="198">
        <v>0</v>
      </c>
      <c r="Q10" s="198">
        <v>0</v>
      </c>
      <c r="R10" s="198">
        <v>0</v>
      </c>
      <c r="S10" s="198">
        <v>0</v>
      </c>
      <c r="T10" s="198">
        <v>0</v>
      </c>
      <c r="U10" s="198">
        <v>0</v>
      </c>
      <c r="V10" s="198">
        <v>0</v>
      </c>
      <c r="W10" s="198">
        <v>0</v>
      </c>
      <c r="X10" s="198">
        <v>0</v>
      </c>
      <c r="Y10" s="198">
        <v>0</v>
      </c>
      <c r="Z10" s="198">
        <v>0</v>
      </c>
      <c r="AA10" s="198">
        <v>0</v>
      </c>
      <c r="AB10" s="198">
        <v>0</v>
      </c>
      <c r="AC10" s="198">
        <v>0</v>
      </c>
      <c r="AD10" s="198">
        <v>0</v>
      </c>
      <c r="AE10" s="198">
        <v>0</v>
      </c>
      <c r="AF10" s="198">
        <v>0</v>
      </c>
      <c r="AG10" s="198">
        <v>0</v>
      </c>
    </row>
    <row r="11" spans="1:33" x14ac:dyDescent="0.35">
      <c r="A11" s="18" t="s">
        <v>96</v>
      </c>
      <c r="B11" s="194">
        <f>calculations!D211</f>
        <v>0</v>
      </c>
      <c r="C11" s="198">
        <v>0</v>
      </c>
      <c r="D11" s="198">
        <v>0</v>
      </c>
      <c r="E11" s="198">
        <v>0</v>
      </c>
      <c r="F11" s="198">
        <v>0</v>
      </c>
      <c r="G11" s="198">
        <v>0</v>
      </c>
      <c r="H11" s="198">
        <v>0</v>
      </c>
      <c r="I11" s="198">
        <v>0</v>
      </c>
      <c r="J11" s="198">
        <v>0</v>
      </c>
      <c r="K11" s="198">
        <v>0</v>
      </c>
      <c r="L11" s="198">
        <v>0</v>
      </c>
      <c r="M11" s="198">
        <v>0</v>
      </c>
      <c r="N11" s="198">
        <v>0</v>
      </c>
      <c r="O11" s="198">
        <v>0</v>
      </c>
      <c r="P11" s="198">
        <v>0</v>
      </c>
      <c r="Q11" s="198">
        <v>0</v>
      </c>
      <c r="R11" s="198">
        <v>0</v>
      </c>
      <c r="S11" s="198">
        <v>0</v>
      </c>
      <c r="T11" s="198">
        <v>0</v>
      </c>
      <c r="U11" s="198">
        <v>0</v>
      </c>
      <c r="V11" s="198">
        <v>0</v>
      </c>
      <c r="W11" s="198">
        <v>0</v>
      </c>
      <c r="X11" s="198">
        <v>0</v>
      </c>
      <c r="Y11" s="198">
        <v>0</v>
      </c>
      <c r="Z11" s="198">
        <v>0</v>
      </c>
      <c r="AA11" s="198">
        <v>0</v>
      </c>
      <c r="AB11" s="198">
        <v>0</v>
      </c>
      <c r="AC11" s="198">
        <v>0</v>
      </c>
      <c r="AD11" s="198">
        <v>0</v>
      </c>
      <c r="AE11" s="198">
        <v>0</v>
      </c>
      <c r="AF11" s="198">
        <v>0</v>
      </c>
      <c r="AG11" s="198">
        <v>0</v>
      </c>
    </row>
  </sheetData>
  <pageMargins left="0.7" right="0.7" top="0.75" bottom="0.75" header="0.3" footer="0.3"/>
  <pageSetup orientation="portrait" horizontalDpi="1200" verticalDpi="12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16246-AC24-42D6-A7C4-2E5F0B2E7673}">
  <sheetPr>
    <tabColor theme="3" tint="0.79998168889431442"/>
  </sheetPr>
  <dimension ref="A1:AJ15"/>
  <sheetViews>
    <sheetView topLeftCell="C1" workbookViewId="0">
      <selection activeCell="B4" sqref="B4"/>
    </sheetView>
  </sheetViews>
  <sheetFormatPr defaultRowHeight="14.5" x14ac:dyDescent="0.35"/>
  <cols>
    <col min="1" max="1" width="26" customWidth="1"/>
    <col min="2" max="24" width="12.54296875" bestFit="1" customWidth="1"/>
    <col min="25" max="25" width="9" customWidth="1"/>
    <col min="26" max="33" width="12.54296875" bestFit="1" customWidth="1"/>
  </cols>
  <sheetData>
    <row r="1" spans="1:36" x14ac:dyDescent="0.35">
      <c r="A1" s="1" t="s">
        <v>1</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s="1"/>
      <c r="AI1" s="1"/>
      <c r="AJ1" s="1"/>
    </row>
    <row r="2" spans="1:36" x14ac:dyDescent="0.35">
      <c r="A2" s="1" t="s">
        <v>2</v>
      </c>
      <c r="B2" s="43">
        <f>calculations!D20</f>
        <v>28454137092965.379</v>
      </c>
      <c r="C2" s="43">
        <f>calculations!E20</f>
        <v>32592586639693.977</v>
      </c>
      <c r="D2" s="43">
        <f>calculations!F20</f>
        <v>32197151724078.523</v>
      </c>
      <c r="E2" s="43">
        <f>calculations!G20</f>
        <v>32493539342981.785</v>
      </c>
      <c r="F2" s="43">
        <f>calculations!H20</f>
        <v>33402906311042.922</v>
      </c>
      <c r="G2" s="43">
        <f>calculations!I20</f>
        <v>34389465231887.738</v>
      </c>
      <c r="H2" s="43">
        <f>calculations!J20</f>
        <v>35297337748788.359</v>
      </c>
      <c r="I2" s="43">
        <f>calculations!K20</f>
        <v>36272529935503.297</v>
      </c>
      <c r="J2" s="43">
        <f>calculations!L20</f>
        <v>37290898103175.992</v>
      </c>
      <c r="K2" s="43">
        <f>calculations!M20</f>
        <v>38167031597824.891</v>
      </c>
      <c r="L2" s="43">
        <f>calculations!N20</f>
        <v>38988122805624.828</v>
      </c>
      <c r="M2" s="43">
        <f>calculations!O20</f>
        <v>39786742130023.469</v>
      </c>
      <c r="N2" s="43">
        <f>calculations!P20</f>
        <v>40539128943414.477</v>
      </c>
      <c r="O2" s="43">
        <f>calculations!Q20</f>
        <v>41225812277604.109</v>
      </c>
      <c r="P2" s="43">
        <f>calculations!R20</f>
        <v>41857636638998.898</v>
      </c>
      <c r="Q2" s="43">
        <f>calculations!S20</f>
        <v>42440029352704.742</v>
      </c>
      <c r="R2" s="43">
        <f>calculations!T20</f>
        <v>42982309211901.641</v>
      </c>
      <c r="S2" s="43">
        <f>calculations!U20</f>
        <v>43644637650696.477</v>
      </c>
      <c r="T2" s="43">
        <f>calculations!V20</f>
        <v>44291522551419.961</v>
      </c>
      <c r="U2" s="43">
        <f>calculations!W20</f>
        <v>44957307565693.633</v>
      </c>
      <c r="V2" s="43">
        <f>calculations!X20</f>
        <v>45621406514039.391</v>
      </c>
      <c r="W2" s="43">
        <f>calculations!Y20</f>
        <v>46322240717141.594</v>
      </c>
      <c r="X2" s="43">
        <f>calculations!Z20</f>
        <v>46889473136048.672</v>
      </c>
      <c r="Y2" s="43">
        <f>calculations!AA20</f>
        <v>47459195525155.094</v>
      </c>
      <c r="Z2" s="43">
        <f>calculations!AB20</f>
        <v>48036267225339.234</v>
      </c>
      <c r="AA2" s="43">
        <f>calculations!AC20</f>
        <v>48569682773271.305</v>
      </c>
      <c r="AB2" s="43">
        <f>calculations!AD20</f>
        <v>49082444596182.18</v>
      </c>
      <c r="AC2" s="43">
        <f>calculations!AE20</f>
        <v>49590635799958.602</v>
      </c>
      <c r="AD2" s="43">
        <f>calculations!AF20</f>
        <v>50093472841548.563</v>
      </c>
      <c r="AE2" s="43">
        <f>calculations!AG20</f>
        <v>49984680437326.086</v>
      </c>
      <c r="AF2" s="43">
        <f>calculations!AH20</f>
        <v>49766521184605.859</v>
      </c>
      <c r="AG2" s="43">
        <f>calculations!AI20</f>
        <v>49538786240287.008</v>
      </c>
    </row>
    <row r="3" spans="1:36" x14ac:dyDescent="0.35">
      <c r="A3" s="1" t="s">
        <v>3</v>
      </c>
      <c r="B3" s="43">
        <f>calculations!D21</f>
        <v>0</v>
      </c>
      <c r="C3" s="43">
        <f>calculations!E21</f>
        <v>0</v>
      </c>
      <c r="D3" s="43">
        <f>calculations!F21</f>
        <v>0</v>
      </c>
      <c r="E3" s="43">
        <f>calculations!G21</f>
        <v>0</v>
      </c>
      <c r="F3" s="43">
        <f>calculations!H21</f>
        <v>0</v>
      </c>
      <c r="G3" s="43">
        <f>calculations!I21</f>
        <v>0</v>
      </c>
      <c r="H3" s="43">
        <f>calculations!J21</f>
        <v>0</v>
      </c>
      <c r="I3" s="43">
        <f>calculations!K21</f>
        <v>0</v>
      </c>
      <c r="J3" s="43">
        <f>calculations!L21</f>
        <v>0</v>
      </c>
      <c r="K3" s="43">
        <f>calculations!M21</f>
        <v>0</v>
      </c>
      <c r="L3" s="43">
        <f>calculations!N21</f>
        <v>0</v>
      </c>
      <c r="M3" s="43">
        <f>calculations!O21</f>
        <v>0</v>
      </c>
      <c r="N3" s="43">
        <f>calculations!P21</f>
        <v>0</v>
      </c>
      <c r="O3" s="43">
        <f>calculations!Q21</f>
        <v>0</v>
      </c>
      <c r="P3" s="43">
        <f>calculations!R21</f>
        <v>0</v>
      </c>
      <c r="Q3" s="43">
        <f>calculations!S21</f>
        <v>0</v>
      </c>
      <c r="R3" s="43">
        <f>calculations!T21</f>
        <v>0</v>
      </c>
      <c r="S3" s="43">
        <f>calculations!U21</f>
        <v>0</v>
      </c>
      <c r="T3" s="43">
        <f>calculations!V21</f>
        <v>0</v>
      </c>
      <c r="U3" s="43">
        <f>calculations!W21</f>
        <v>0</v>
      </c>
      <c r="V3" s="43">
        <f>calculations!X21</f>
        <v>0</v>
      </c>
      <c r="W3" s="43">
        <f>calculations!Y21</f>
        <v>0</v>
      </c>
      <c r="X3" s="43">
        <f>calculations!Z21</f>
        <v>0</v>
      </c>
      <c r="Y3" s="43">
        <f>calculations!AA21</f>
        <v>0</v>
      </c>
      <c r="Z3" s="43">
        <f>calculations!AB21</f>
        <v>0</v>
      </c>
      <c r="AA3" s="43">
        <f>calculations!AC21</f>
        <v>0</v>
      </c>
      <c r="AB3" s="43">
        <f>calculations!AD21</f>
        <v>0</v>
      </c>
      <c r="AC3" s="43">
        <f>calculations!AE21</f>
        <v>0</v>
      </c>
      <c r="AD3" s="43">
        <f>calculations!AF21</f>
        <v>0</v>
      </c>
      <c r="AE3" s="43">
        <f>calculations!AG21</f>
        <v>0</v>
      </c>
      <c r="AF3" s="43">
        <f>calculations!AH21</f>
        <v>0</v>
      </c>
      <c r="AG3" s="43">
        <f>calculations!AI21</f>
        <v>0</v>
      </c>
    </row>
    <row r="4" spans="1:36" x14ac:dyDescent="0.35">
      <c r="A4" s="1" t="s">
        <v>4</v>
      </c>
      <c r="B4" s="43">
        <f>calculations!D22</f>
        <v>215629115488761.88</v>
      </c>
      <c r="C4" s="43">
        <f>calculations!E22</f>
        <v>215642714432688.78</v>
      </c>
      <c r="D4" s="43">
        <f>calculations!F22</f>
        <v>223337817220851.16</v>
      </c>
      <c r="E4" s="43">
        <f>calculations!G22</f>
        <v>223975179689926.09</v>
      </c>
      <c r="F4" s="43">
        <f>calculations!H22</f>
        <v>224265447511567.19</v>
      </c>
      <c r="G4" s="43">
        <f>calculations!I22</f>
        <v>224549462192551.19</v>
      </c>
      <c r="H4" s="43">
        <f>calculations!J22</f>
        <v>224619376642719.19</v>
      </c>
      <c r="I4" s="43">
        <f>calculations!K22</f>
        <v>224364522940937.5</v>
      </c>
      <c r="J4" s="43">
        <f>calculations!L22</f>
        <v>224065756672138.56</v>
      </c>
      <c r="K4" s="43">
        <f>calculations!M22</f>
        <v>223625294883143.44</v>
      </c>
      <c r="L4" s="43">
        <f>calculations!N22</f>
        <v>223054517149817.75</v>
      </c>
      <c r="M4" s="43">
        <f>calculations!O22</f>
        <v>222556590089750.19</v>
      </c>
      <c r="N4" s="43">
        <f>calculations!P22</f>
        <v>222064242788107.66</v>
      </c>
      <c r="O4" s="43">
        <f>calculations!Q22</f>
        <v>221492302797657.69</v>
      </c>
      <c r="P4" s="43">
        <f>calculations!R22</f>
        <v>220806281578223.97</v>
      </c>
      <c r="Q4" s="43">
        <f>calculations!S22</f>
        <v>220188518627653.31</v>
      </c>
      <c r="R4" s="43">
        <f>calculations!T22</f>
        <v>219451246103661.13</v>
      </c>
      <c r="S4" s="43">
        <f>calculations!U22</f>
        <v>219456423956332.63</v>
      </c>
      <c r="T4" s="43">
        <f>calculations!V22</f>
        <v>219395102154096.59</v>
      </c>
      <c r="U4" s="43">
        <f>calculations!W22</f>
        <v>219434708099543.28</v>
      </c>
      <c r="V4" s="43">
        <f>calculations!X22</f>
        <v>219538216005376.69</v>
      </c>
      <c r="W4" s="43">
        <f>calculations!Y22</f>
        <v>219790784131899.03</v>
      </c>
      <c r="X4" s="43">
        <f>calculations!Z22</f>
        <v>219249934892589.72</v>
      </c>
      <c r="Y4" s="43">
        <f>calculations!AA22</f>
        <v>218797136652309.34</v>
      </c>
      <c r="Z4" s="43">
        <f>calculations!AB22</f>
        <v>218488090683828.44</v>
      </c>
      <c r="AA4" s="43">
        <f>calculations!AC22</f>
        <v>218152294986992</v>
      </c>
      <c r="AB4" s="43">
        <f>calculations!AD22</f>
        <v>217844532011180.19</v>
      </c>
      <c r="AC4" s="43">
        <f>calculations!AE22</f>
        <v>217544078817966.38</v>
      </c>
      <c r="AD4" s="43">
        <f>calculations!AF22</f>
        <v>217226590693721.5</v>
      </c>
      <c r="AE4" s="43">
        <f>calculations!AG22</f>
        <v>216879472331424.03</v>
      </c>
      <c r="AF4" s="43">
        <f>calculations!AH22</f>
        <v>216492148901312.31</v>
      </c>
      <c r="AG4" s="43">
        <f>calculations!AI22</f>
        <v>216059280192690.75</v>
      </c>
    </row>
    <row r="5" spans="1:36" x14ac:dyDescent="0.35">
      <c r="A5" s="1" t="s">
        <v>5</v>
      </c>
      <c r="B5" s="43">
        <f>calculations!D23</f>
        <v>293542962271.83569</v>
      </c>
      <c r="C5" s="43">
        <f>calculations!E23</f>
        <v>293908562327.92682</v>
      </c>
      <c r="D5" s="43">
        <f>calculations!F23</f>
        <v>294245707298.17889</v>
      </c>
      <c r="E5" s="43">
        <f>calculations!G23</f>
        <v>294550753733.31659</v>
      </c>
      <c r="F5" s="43">
        <f>calculations!H23</f>
        <v>294818412224.40875</v>
      </c>
      <c r="G5" s="43">
        <f>calculations!I23</f>
        <v>295050968375.49628</v>
      </c>
      <c r="H5" s="43">
        <f>calculations!J23</f>
        <v>295239137428.91309</v>
      </c>
      <c r="I5" s="43">
        <f>calculations!K23</f>
        <v>295376637918.5177</v>
      </c>
      <c r="J5" s="43">
        <f>calculations!L23</f>
        <v>295463768842.82727</v>
      </c>
      <c r="K5" s="43">
        <f>calculations!M23</f>
        <v>295494558731.00439</v>
      </c>
      <c r="L5" s="43">
        <f>calculations!N23</f>
        <v>295464047217.75177</v>
      </c>
      <c r="M5" s="43">
        <f>calculations!O23</f>
        <v>295376092141.42609</v>
      </c>
      <c r="N5" s="43">
        <f>calculations!P23</f>
        <v>295223372419.22363</v>
      </c>
      <c r="O5" s="43">
        <f>calculations!Q23</f>
        <v>295004412172.70721</v>
      </c>
      <c r="P5" s="43">
        <f>calculations!R23</f>
        <v>294706967253.35999</v>
      </c>
      <c r="Q5" s="43">
        <f>calculations!S23</f>
        <v>294324262129.07056</v>
      </c>
      <c r="R5" s="43">
        <f>calculations!T23</f>
        <v>293829667770.78589</v>
      </c>
      <c r="S5" s="43">
        <f>calculations!U23</f>
        <v>293195396231.88</v>
      </c>
      <c r="T5" s="43">
        <f>calculations!V23</f>
        <v>292397181125.84955</v>
      </c>
      <c r="U5" s="43">
        <f>calculations!W23</f>
        <v>291373921613.93689</v>
      </c>
      <c r="V5" s="43">
        <f>calculations!X23</f>
        <v>290058121489.09711</v>
      </c>
      <c r="W5" s="43">
        <f>calculations!Y23</f>
        <v>288357448303.61658</v>
      </c>
      <c r="X5" s="43">
        <f>calculations!Z23</f>
        <v>286045956532.27222</v>
      </c>
      <c r="Y5" s="43">
        <f>calculations!AA23</f>
        <v>283012239930.12286</v>
      </c>
      <c r="Z5" s="43">
        <f>calculations!AB23</f>
        <v>279029274484.66644</v>
      </c>
      <c r="AA5" s="43">
        <f>calculations!AC23</f>
        <v>273789528094.59515</v>
      </c>
      <c r="AB5" s="43">
        <f>calculations!AD23</f>
        <v>266991009745.9595</v>
      </c>
      <c r="AC5" s="43">
        <f>calculations!AE23</f>
        <v>258361024025.62756</v>
      </c>
      <c r="AD5" s="43">
        <f>calculations!AF23</f>
        <v>247762265580.66641</v>
      </c>
      <c r="AE5" s="43">
        <f>calculations!AG23</f>
        <v>235320455232.33658</v>
      </c>
      <c r="AF5" s="43">
        <f>calculations!AH23</f>
        <v>221501685262.75769</v>
      </c>
      <c r="AG5" s="43">
        <f>calculations!AI23</f>
        <v>207096714059.13092</v>
      </c>
    </row>
    <row r="6" spans="1:36" x14ac:dyDescent="0.35">
      <c r="A6" s="1" t="s">
        <v>7</v>
      </c>
      <c r="B6" s="43">
        <f>calculations!D24</f>
        <v>0</v>
      </c>
      <c r="C6" s="43">
        <f>calculations!E24</f>
        <v>0</v>
      </c>
      <c r="D6" s="43">
        <f>calculations!F24</f>
        <v>0</v>
      </c>
      <c r="E6" s="43">
        <f>calculations!G24</f>
        <v>0</v>
      </c>
      <c r="F6" s="43">
        <f>calculations!H24</f>
        <v>0</v>
      </c>
      <c r="G6" s="43">
        <f>calculations!I24</f>
        <v>0</v>
      </c>
      <c r="H6" s="43">
        <f>calculations!J24</f>
        <v>0</v>
      </c>
      <c r="I6" s="43">
        <f>calculations!K24</f>
        <v>0</v>
      </c>
      <c r="J6" s="43">
        <f>calculations!L24</f>
        <v>0</v>
      </c>
      <c r="K6" s="43">
        <f>calculations!M24</f>
        <v>0</v>
      </c>
      <c r="L6" s="43">
        <f>calculations!N24</f>
        <v>0</v>
      </c>
      <c r="M6" s="43">
        <f>calculations!O24</f>
        <v>0</v>
      </c>
      <c r="N6" s="43">
        <f>calculations!P24</f>
        <v>0</v>
      </c>
      <c r="O6" s="43">
        <f>calculations!Q24</f>
        <v>0</v>
      </c>
      <c r="P6" s="43">
        <f>calculations!R24</f>
        <v>0</v>
      </c>
      <c r="Q6" s="43">
        <f>calculations!S24</f>
        <v>0</v>
      </c>
      <c r="R6" s="43">
        <f>calculations!T24</f>
        <v>0</v>
      </c>
      <c r="S6" s="43">
        <f>calculations!U24</f>
        <v>0</v>
      </c>
      <c r="T6" s="43">
        <f>calculations!V24</f>
        <v>0</v>
      </c>
      <c r="U6" s="43">
        <f>calculations!W24</f>
        <v>0</v>
      </c>
      <c r="V6" s="43">
        <f>calculations!X24</f>
        <v>0</v>
      </c>
      <c r="W6" s="43">
        <f>calculations!Y24</f>
        <v>0</v>
      </c>
      <c r="X6" s="43">
        <f>calculations!Z24</f>
        <v>0</v>
      </c>
      <c r="Y6" s="43">
        <f>calculations!AA24</f>
        <v>0</v>
      </c>
      <c r="Z6" s="43">
        <f>calculations!AB24</f>
        <v>0</v>
      </c>
      <c r="AA6" s="43">
        <f>calculations!AC24</f>
        <v>0</v>
      </c>
      <c r="AB6" s="43">
        <f>calculations!AD24</f>
        <v>0</v>
      </c>
      <c r="AC6" s="43">
        <f>calculations!AE24</f>
        <v>0</v>
      </c>
      <c r="AD6" s="43">
        <f>calculations!AF24</f>
        <v>0</v>
      </c>
      <c r="AE6" s="43">
        <f>calculations!AG24</f>
        <v>0</v>
      </c>
      <c r="AF6" s="43">
        <f>calculations!AH24</f>
        <v>0</v>
      </c>
      <c r="AG6" s="43">
        <f>calculations!AI24</f>
        <v>0</v>
      </c>
    </row>
    <row r="7" spans="1:36" x14ac:dyDescent="0.35">
      <c r="A7" s="1" t="s">
        <v>8</v>
      </c>
      <c r="B7" s="43">
        <f>calculations!D25</f>
        <v>17789417631344.613</v>
      </c>
      <c r="C7" s="43">
        <f>calculations!E25</f>
        <v>17789417631344.613</v>
      </c>
      <c r="D7" s="43">
        <f>calculations!F25</f>
        <v>17789417631344.613</v>
      </c>
      <c r="E7" s="43">
        <f>calculations!G25</f>
        <v>17789417631344.613</v>
      </c>
      <c r="F7" s="43">
        <f>calculations!H25</f>
        <v>17789417631344.613</v>
      </c>
      <c r="G7" s="43">
        <f>calculations!I25</f>
        <v>17789417631344.613</v>
      </c>
      <c r="H7" s="43">
        <f>calculations!J25</f>
        <v>17789417631344.613</v>
      </c>
      <c r="I7" s="43">
        <f>calculations!K25</f>
        <v>17789417631344.613</v>
      </c>
      <c r="J7" s="43">
        <f>calculations!L25</f>
        <v>17789417631344.613</v>
      </c>
      <c r="K7" s="43">
        <f>calculations!M25</f>
        <v>17789417631344.613</v>
      </c>
      <c r="L7" s="43">
        <f>calculations!N25</f>
        <v>17789417631344.613</v>
      </c>
      <c r="M7" s="43">
        <f>calculations!O25</f>
        <v>17789417631344.613</v>
      </c>
      <c r="N7" s="43">
        <f>calculations!P25</f>
        <v>17789417631344.613</v>
      </c>
      <c r="O7" s="43">
        <f>calculations!Q25</f>
        <v>17789417631344.613</v>
      </c>
      <c r="P7" s="43">
        <f>calculations!R25</f>
        <v>17789417631344.613</v>
      </c>
      <c r="Q7" s="43">
        <f>calculations!S25</f>
        <v>17789417631344.613</v>
      </c>
      <c r="R7" s="43">
        <f>calculations!T25</f>
        <v>17789417631344.613</v>
      </c>
      <c r="S7" s="43">
        <f>calculations!U25</f>
        <v>17789417631344.613</v>
      </c>
      <c r="T7" s="43">
        <f>calculations!V25</f>
        <v>17789417631344.613</v>
      </c>
      <c r="U7" s="43">
        <f>calculations!W25</f>
        <v>17789417631344.613</v>
      </c>
      <c r="V7" s="43">
        <f>calculations!X25</f>
        <v>17789417631344.613</v>
      </c>
      <c r="W7" s="43">
        <f>calculations!Y25</f>
        <v>17789417631344.613</v>
      </c>
      <c r="X7" s="43">
        <f>calculations!Z25</f>
        <v>17789417631344.613</v>
      </c>
      <c r="Y7" s="43">
        <f>calculations!AA25</f>
        <v>17789417631344.613</v>
      </c>
      <c r="Z7" s="43">
        <f>calculations!AB25</f>
        <v>17789417631344.613</v>
      </c>
      <c r="AA7" s="43">
        <f>calculations!AC25</f>
        <v>17789417631344.613</v>
      </c>
      <c r="AB7" s="43">
        <f>calculations!AD25</f>
        <v>17789417631344.613</v>
      </c>
      <c r="AC7" s="43">
        <f>calculations!AE25</f>
        <v>17789417631344.613</v>
      </c>
      <c r="AD7" s="43">
        <f>calculations!AF25</f>
        <v>17789417631344.613</v>
      </c>
      <c r="AE7" s="43">
        <f>calculations!AG25</f>
        <v>17789417631344.613</v>
      </c>
      <c r="AF7" s="43">
        <f>calculations!AH25</f>
        <v>17789417631344.613</v>
      </c>
      <c r="AG7" s="43">
        <f>calculations!AI25</f>
        <v>17789417631344.613</v>
      </c>
    </row>
    <row r="8" spans="1:36" x14ac:dyDescent="0.35">
      <c r="A8" s="18" t="s">
        <v>93</v>
      </c>
      <c r="B8" s="43">
        <f>calculations!D26</f>
        <v>0</v>
      </c>
      <c r="C8" s="43">
        <f>calculations!E26</f>
        <v>0</v>
      </c>
      <c r="D8" s="43">
        <f>calculations!F26</f>
        <v>0</v>
      </c>
      <c r="E8" s="43">
        <f>calculations!G26</f>
        <v>0</v>
      </c>
      <c r="F8" s="43">
        <f>calculations!H26</f>
        <v>0</v>
      </c>
      <c r="G8" s="43">
        <f>calculations!I26</f>
        <v>0</v>
      </c>
      <c r="H8" s="43">
        <f>calculations!J26</f>
        <v>0</v>
      </c>
      <c r="I8" s="43">
        <f>calculations!K26</f>
        <v>0</v>
      </c>
      <c r="J8" s="43">
        <f>calculations!L26</f>
        <v>0</v>
      </c>
      <c r="K8" s="43">
        <f>calculations!M26</f>
        <v>0</v>
      </c>
      <c r="L8" s="43">
        <f>calculations!N26</f>
        <v>0</v>
      </c>
      <c r="M8" s="43">
        <f>calculations!O26</f>
        <v>0</v>
      </c>
      <c r="N8" s="43">
        <f>calculations!P26</f>
        <v>0</v>
      </c>
      <c r="O8" s="43">
        <f>calculations!Q26</f>
        <v>0</v>
      </c>
      <c r="P8" s="43">
        <f>calculations!R26</f>
        <v>0</v>
      </c>
      <c r="Q8" s="43">
        <f>calculations!S26</f>
        <v>0</v>
      </c>
      <c r="R8" s="43">
        <f>calculations!T26</f>
        <v>0</v>
      </c>
      <c r="S8" s="43">
        <f>calculations!U26</f>
        <v>0</v>
      </c>
      <c r="T8" s="43">
        <f>calculations!V26</f>
        <v>0</v>
      </c>
      <c r="U8" s="43">
        <f>calculations!W26</f>
        <v>0</v>
      </c>
      <c r="V8" s="43">
        <f>calculations!X26</f>
        <v>0</v>
      </c>
      <c r="W8" s="43">
        <f>calculations!Y26</f>
        <v>0</v>
      </c>
      <c r="X8" s="43">
        <f>calculations!Z26</f>
        <v>0</v>
      </c>
      <c r="Y8" s="43">
        <f>calculations!AA26</f>
        <v>0</v>
      </c>
      <c r="Z8" s="43">
        <f>calculations!AB26</f>
        <v>0</v>
      </c>
      <c r="AA8" s="43">
        <f>calculations!AC26</f>
        <v>0</v>
      </c>
      <c r="AB8" s="43">
        <f>calculations!AD26</f>
        <v>0</v>
      </c>
      <c r="AC8" s="43">
        <f>calculations!AE26</f>
        <v>0</v>
      </c>
      <c r="AD8" s="43">
        <f>calculations!AF26</f>
        <v>0</v>
      </c>
      <c r="AE8" s="43">
        <f>calculations!AG26</f>
        <v>0</v>
      </c>
      <c r="AF8" s="43">
        <f>calculations!AH26</f>
        <v>0</v>
      </c>
      <c r="AG8" s="43">
        <f>calculations!AI26</f>
        <v>0</v>
      </c>
    </row>
    <row r="9" spans="1:36" x14ac:dyDescent="0.35">
      <c r="A9" s="18" t="s">
        <v>94</v>
      </c>
      <c r="B9" s="43">
        <f>calculations!D27</f>
        <v>0</v>
      </c>
      <c r="C9" s="43">
        <f>calculations!E27</f>
        <v>0</v>
      </c>
      <c r="D9" s="43">
        <f>calculations!F27</f>
        <v>0</v>
      </c>
      <c r="E9" s="43">
        <f>calculations!G27</f>
        <v>0</v>
      </c>
      <c r="F9" s="43">
        <f>calculations!H27</f>
        <v>0</v>
      </c>
      <c r="G9" s="43">
        <f>calculations!I27</f>
        <v>0</v>
      </c>
      <c r="H9" s="43">
        <f>calculations!J27</f>
        <v>0</v>
      </c>
      <c r="I9" s="43">
        <f>calculations!K27</f>
        <v>0</v>
      </c>
      <c r="J9" s="43">
        <f>calculations!L27</f>
        <v>0</v>
      </c>
      <c r="K9" s="43">
        <f>calculations!M27</f>
        <v>0</v>
      </c>
      <c r="L9" s="43">
        <f>calculations!N27</f>
        <v>0</v>
      </c>
      <c r="M9" s="43">
        <f>calculations!O27</f>
        <v>0</v>
      </c>
      <c r="N9" s="43">
        <f>calculations!P27</f>
        <v>0</v>
      </c>
      <c r="O9" s="43">
        <f>calculations!Q27</f>
        <v>0</v>
      </c>
      <c r="P9" s="43">
        <f>calculations!R27</f>
        <v>0</v>
      </c>
      <c r="Q9" s="43">
        <f>calculations!S27</f>
        <v>0</v>
      </c>
      <c r="R9" s="43">
        <f>calculations!T27</f>
        <v>0</v>
      </c>
      <c r="S9" s="43">
        <f>calculations!U27</f>
        <v>0</v>
      </c>
      <c r="T9" s="43">
        <f>calculations!V27</f>
        <v>0</v>
      </c>
      <c r="U9" s="43">
        <f>calculations!W27</f>
        <v>0</v>
      </c>
      <c r="V9" s="43">
        <f>calculations!X27</f>
        <v>0</v>
      </c>
      <c r="W9" s="43">
        <f>calculations!Y27</f>
        <v>0</v>
      </c>
      <c r="X9" s="43">
        <f>calculations!Z27</f>
        <v>0</v>
      </c>
      <c r="Y9" s="43">
        <f>calculations!AA27</f>
        <v>0</v>
      </c>
      <c r="Z9" s="43">
        <f>calculations!AB27</f>
        <v>0</v>
      </c>
      <c r="AA9" s="43">
        <f>calculations!AC27</f>
        <v>0</v>
      </c>
      <c r="AB9" s="43">
        <f>calculations!AD27</f>
        <v>0</v>
      </c>
      <c r="AC9" s="43">
        <f>calculations!AE27</f>
        <v>0</v>
      </c>
      <c r="AD9" s="43">
        <f>calculations!AF27</f>
        <v>0</v>
      </c>
      <c r="AE9" s="43">
        <f>calculations!AG27</f>
        <v>0</v>
      </c>
      <c r="AF9" s="43">
        <f>calculations!AH27</f>
        <v>0</v>
      </c>
      <c r="AG9" s="43">
        <f>calculations!AI27</f>
        <v>0</v>
      </c>
    </row>
    <row r="10" spans="1:36" x14ac:dyDescent="0.35">
      <c r="A10" s="18" t="s">
        <v>95</v>
      </c>
      <c r="B10" s="43">
        <f>calculations!D28</f>
        <v>21097034566502.063</v>
      </c>
      <c r="C10" s="43">
        <f>calculations!E28</f>
        <v>11994059049755.615</v>
      </c>
      <c r="D10" s="43">
        <f>calculations!F28</f>
        <v>11621795399283.313</v>
      </c>
      <c r="E10" s="43">
        <f>calculations!G28</f>
        <v>11032220360485.221</v>
      </c>
      <c r="F10" s="43">
        <f>calculations!H28</f>
        <v>11114386973641.951</v>
      </c>
      <c r="G10" s="43">
        <f>calculations!I28</f>
        <v>11085605697969.762</v>
      </c>
      <c r="H10" s="43">
        <f>calculations!J28</f>
        <v>11049359231784.436</v>
      </c>
      <c r="I10" s="43">
        <f>calculations!K28</f>
        <v>10879964770097.426</v>
      </c>
      <c r="J10" s="43">
        <f>calculations!L28</f>
        <v>10882089398161.291</v>
      </c>
      <c r="K10" s="43">
        <f>calculations!M28</f>
        <v>10654044159915.377</v>
      </c>
      <c r="L10" s="43">
        <f>calculations!N28</f>
        <v>10423319859272.953</v>
      </c>
      <c r="M10" s="43">
        <f>calculations!O28</f>
        <v>10196874966310.143</v>
      </c>
      <c r="N10" s="43">
        <f>calculations!P28</f>
        <v>9885681292971.1953</v>
      </c>
      <c r="O10" s="43">
        <f>calculations!Q28</f>
        <v>9587644913713.5586</v>
      </c>
      <c r="P10" s="43">
        <f>calculations!R28</f>
        <v>9392739131283.6484</v>
      </c>
      <c r="Q10" s="43">
        <f>calculations!S28</f>
        <v>9207033895318.1875</v>
      </c>
      <c r="R10" s="43">
        <f>calculations!T28</f>
        <v>9030695551377.0879</v>
      </c>
      <c r="S10" s="43">
        <f>calculations!U28</f>
        <v>8863434567923.8711</v>
      </c>
      <c r="T10" s="43">
        <f>calculations!V28</f>
        <v>8705005134219.7461</v>
      </c>
      <c r="U10" s="43">
        <f>calculations!W28</f>
        <v>8554310805784.4912</v>
      </c>
      <c r="V10" s="43">
        <f>calculations!X28</f>
        <v>8329322474866.6943</v>
      </c>
      <c r="W10" s="43">
        <f>calculations!Y28</f>
        <v>8192232615725.8477</v>
      </c>
      <c r="X10" s="43">
        <f>calculations!Z28</f>
        <v>8059199295259.0947</v>
      </c>
      <c r="Y10" s="43">
        <f>calculations!AA28</f>
        <v>7929441462671.6074</v>
      </c>
      <c r="Z10" s="43">
        <f>calculations!AB28</f>
        <v>7801653143651.9609</v>
      </c>
      <c r="AA10" s="43">
        <f>calculations!AC28</f>
        <v>7675647548723.3193</v>
      </c>
      <c r="AB10" s="43">
        <f>calculations!AD28</f>
        <v>7624396232965.1094</v>
      </c>
      <c r="AC10" s="43">
        <f>calculations!AE28</f>
        <v>7427242971245.5547</v>
      </c>
      <c r="AD10" s="43">
        <f>calculations!AF28</f>
        <v>7321025075400.5156</v>
      </c>
      <c r="AE10" s="43">
        <f>calculations!AG28</f>
        <v>7202102524291.4814</v>
      </c>
      <c r="AF10" s="43">
        <f>calculations!AH28</f>
        <v>7082789897877.4814</v>
      </c>
      <c r="AG10" s="43">
        <f>calculations!AI28</f>
        <v>6962394425029.2744</v>
      </c>
    </row>
    <row r="11" spans="1:36" x14ac:dyDescent="0.35">
      <c r="A11" s="18" t="s">
        <v>96</v>
      </c>
      <c r="B11" s="43">
        <f>calculations!D29</f>
        <v>0</v>
      </c>
      <c r="C11" s="43">
        <f>calculations!E29</f>
        <v>0</v>
      </c>
      <c r="D11" s="43">
        <f>calculations!F29</f>
        <v>0</v>
      </c>
      <c r="E11" s="43">
        <f>calculations!G29</f>
        <v>0</v>
      </c>
      <c r="F11" s="43">
        <f>calculations!H29</f>
        <v>0</v>
      </c>
      <c r="G11" s="43">
        <f>calculations!I29</f>
        <v>0</v>
      </c>
      <c r="H11" s="43">
        <f>calculations!J29</f>
        <v>0</v>
      </c>
      <c r="I11" s="43">
        <f>calculations!K29</f>
        <v>0</v>
      </c>
      <c r="J11" s="43">
        <f>calculations!L29</f>
        <v>0</v>
      </c>
      <c r="K11" s="43">
        <f>calculations!M29</f>
        <v>0</v>
      </c>
      <c r="L11" s="43">
        <f>calculations!N29</f>
        <v>0</v>
      </c>
      <c r="M11" s="43">
        <f>calculations!O29</f>
        <v>0</v>
      </c>
      <c r="N11" s="43">
        <f>calculations!P29</f>
        <v>0</v>
      </c>
      <c r="O11" s="43">
        <f>calculations!Q29</f>
        <v>0</v>
      </c>
      <c r="P11" s="43">
        <f>calculations!R29</f>
        <v>0</v>
      </c>
      <c r="Q11" s="43">
        <f>calculations!S29</f>
        <v>0</v>
      </c>
      <c r="R11" s="43">
        <f>calculations!T29</f>
        <v>0</v>
      </c>
      <c r="S11" s="43">
        <f>calculations!U29</f>
        <v>0</v>
      </c>
      <c r="T11" s="43">
        <f>calculations!V29</f>
        <v>0</v>
      </c>
      <c r="U11" s="43">
        <f>calculations!W29</f>
        <v>0</v>
      </c>
      <c r="V11" s="43">
        <f>calculations!X29</f>
        <v>0</v>
      </c>
      <c r="W11" s="43">
        <f>calculations!Y29</f>
        <v>0</v>
      </c>
      <c r="X11" s="43">
        <f>calculations!Z29</f>
        <v>0</v>
      </c>
      <c r="Y11" s="43">
        <f>calculations!AA29</f>
        <v>0</v>
      </c>
      <c r="Z11" s="43">
        <f>calculations!AB29</f>
        <v>0</v>
      </c>
      <c r="AA11" s="43">
        <f>calculations!AC29</f>
        <v>0</v>
      </c>
      <c r="AB11" s="43">
        <f>calculations!AD29</f>
        <v>0</v>
      </c>
      <c r="AC11" s="43">
        <f>calculations!AE29</f>
        <v>0</v>
      </c>
      <c r="AD11" s="43">
        <f>calculations!AF29</f>
        <v>0</v>
      </c>
      <c r="AE11" s="43">
        <f>calculations!AG29</f>
        <v>0</v>
      </c>
      <c r="AF11" s="43">
        <f>calculations!AH29</f>
        <v>0</v>
      </c>
      <c r="AG11" s="43">
        <f>calculations!AI29</f>
        <v>0</v>
      </c>
    </row>
    <row r="15" spans="1:36" x14ac:dyDescent="0.35">
      <c r="V15" s="19"/>
    </row>
  </sheetData>
  <pageMargins left="0.7" right="0.7" top="0.75" bottom="0.75" header="0.3" footer="0.3"/>
  <pageSetup orientation="portrait" horizontalDpi="1200" verticalDpi="12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8">
    <tabColor theme="3"/>
  </sheetPr>
  <dimension ref="A1:AJ15"/>
  <sheetViews>
    <sheetView topLeftCell="P1" workbookViewId="0">
      <selection activeCell="C11" sqref="C11"/>
    </sheetView>
  </sheetViews>
  <sheetFormatPr defaultRowHeight="14.5" x14ac:dyDescent="0.35"/>
  <cols>
    <col min="1" max="1" width="26" customWidth="1"/>
    <col min="2" max="24" width="12.54296875" bestFit="1" customWidth="1"/>
    <col min="25" max="25" width="9" customWidth="1"/>
    <col min="26" max="33" width="12.54296875" bestFit="1" customWidth="1"/>
  </cols>
  <sheetData>
    <row r="1" spans="1:36" x14ac:dyDescent="0.35">
      <c r="A1" s="1" t="s">
        <v>1</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s="1"/>
      <c r="AI1" s="1"/>
      <c r="AJ1" s="1"/>
    </row>
    <row r="2" spans="1:36" x14ac:dyDescent="0.35">
      <c r="A2" s="1" t="s">
        <v>2</v>
      </c>
      <c r="B2" s="195">
        <f>calculations!D20</f>
        <v>28454137092965.379</v>
      </c>
      <c r="C2" s="199">
        <v>32600000000000</v>
      </c>
      <c r="D2" s="199">
        <v>32200000000000</v>
      </c>
      <c r="E2" s="199">
        <v>32500000000000</v>
      </c>
      <c r="F2" s="199">
        <v>33480100000000</v>
      </c>
      <c r="G2" s="199">
        <v>34645200000000</v>
      </c>
      <c r="H2" s="199">
        <v>35797900000000</v>
      </c>
      <c r="I2" s="199">
        <v>37138600000000</v>
      </c>
      <c r="J2" s="199">
        <v>38582900000000</v>
      </c>
      <c r="K2" s="199">
        <v>39995900000000</v>
      </c>
      <c r="L2" s="199">
        <v>41432100000000</v>
      </c>
      <c r="M2" s="199">
        <v>42937800000000</v>
      </c>
      <c r="N2" s="199">
        <v>44328400000000</v>
      </c>
      <c r="O2" s="199">
        <v>45735300000000</v>
      </c>
      <c r="P2" s="199">
        <v>47135200000000</v>
      </c>
      <c r="Q2" s="199">
        <v>48303100000000</v>
      </c>
      <c r="R2" s="199">
        <v>49559800000000</v>
      </c>
      <c r="S2" s="199">
        <v>50843800000000</v>
      </c>
      <c r="T2" s="199">
        <v>52207500000000</v>
      </c>
      <c r="U2" s="199">
        <v>53559400000000</v>
      </c>
      <c r="V2" s="199">
        <v>54803500000000</v>
      </c>
      <c r="W2" s="199">
        <v>56160200000000</v>
      </c>
      <c r="X2" s="199">
        <v>57386600000000</v>
      </c>
      <c r="Y2" s="199">
        <v>58531600000000</v>
      </c>
      <c r="Z2" s="199">
        <v>59437700000000</v>
      </c>
      <c r="AA2" s="199">
        <v>60402700000000</v>
      </c>
      <c r="AB2" s="199">
        <v>61170800000000</v>
      </c>
      <c r="AC2" s="199">
        <v>61858700000000</v>
      </c>
      <c r="AD2" s="199">
        <v>62473900000000</v>
      </c>
      <c r="AE2" s="199">
        <v>62248300000000</v>
      </c>
      <c r="AF2" s="199">
        <v>61839300000000</v>
      </c>
      <c r="AG2" s="199">
        <v>61331000000000</v>
      </c>
    </row>
    <row r="3" spans="1:36" x14ac:dyDescent="0.35">
      <c r="A3" s="1" t="s">
        <v>3</v>
      </c>
      <c r="B3" s="195">
        <f>calculations!D21</f>
        <v>0</v>
      </c>
      <c r="C3" s="199">
        <v>0</v>
      </c>
      <c r="D3" s="199">
        <v>0</v>
      </c>
      <c r="E3" s="199">
        <v>0</v>
      </c>
      <c r="F3" s="199">
        <v>0</v>
      </c>
      <c r="G3" s="199">
        <v>0</v>
      </c>
      <c r="H3" s="199">
        <v>0</v>
      </c>
      <c r="I3" s="199">
        <v>0</v>
      </c>
      <c r="J3" s="199">
        <v>0</v>
      </c>
      <c r="K3" s="199">
        <v>0</v>
      </c>
      <c r="L3" s="199">
        <v>0</v>
      </c>
      <c r="M3" s="199">
        <v>0</v>
      </c>
      <c r="N3" s="199">
        <v>0</v>
      </c>
      <c r="O3" s="199">
        <v>0</v>
      </c>
      <c r="P3" s="199">
        <v>0</v>
      </c>
      <c r="Q3" s="199">
        <v>0</v>
      </c>
      <c r="R3" s="199">
        <v>0</v>
      </c>
      <c r="S3" s="199">
        <v>0</v>
      </c>
      <c r="T3" s="199">
        <v>0</v>
      </c>
      <c r="U3" s="199">
        <v>0</v>
      </c>
      <c r="V3" s="199">
        <v>0</v>
      </c>
      <c r="W3" s="199">
        <v>0</v>
      </c>
      <c r="X3" s="199">
        <v>0</v>
      </c>
      <c r="Y3" s="199">
        <v>0</v>
      </c>
      <c r="Z3" s="199">
        <v>0</v>
      </c>
      <c r="AA3" s="199">
        <v>0</v>
      </c>
      <c r="AB3" s="199">
        <v>0</v>
      </c>
      <c r="AC3" s="199">
        <v>0</v>
      </c>
      <c r="AD3" s="199">
        <v>0</v>
      </c>
      <c r="AE3" s="199">
        <v>0</v>
      </c>
      <c r="AF3" s="199">
        <v>0</v>
      </c>
      <c r="AG3" s="199">
        <v>0</v>
      </c>
    </row>
    <row r="4" spans="1:36" x14ac:dyDescent="0.35">
      <c r="A4" s="1" t="s">
        <v>4</v>
      </c>
      <c r="B4" s="195">
        <f>calculations!D22</f>
        <v>215629115488761.88</v>
      </c>
      <c r="C4" s="199">
        <v>216000000000000</v>
      </c>
      <c r="D4" s="199">
        <v>223000000000000</v>
      </c>
      <c r="E4" s="199">
        <v>224000000000000</v>
      </c>
      <c r="F4" s="199">
        <v>223790000000000</v>
      </c>
      <c r="G4" s="199">
        <v>224364000000000</v>
      </c>
      <c r="H4" s="199">
        <v>223723000000000</v>
      </c>
      <c r="I4" s="199">
        <v>221876000000000</v>
      </c>
      <c r="J4" s="199">
        <v>220805000000000</v>
      </c>
      <c r="K4" s="199">
        <v>219513000000000</v>
      </c>
      <c r="L4" s="199">
        <v>217030000000000</v>
      </c>
      <c r="M4" s="199">
        <v>215302000000000</v>
      </c>
      <c r="N4" s="199">
        <v>212609000000000</v>
      </c>
      <c r="O4" s="199">
        <v>209922000000000</v>
      </c>
      <c r="P4" s="199">
        <v>208178000000000</v>
      </c>
      <c r="Q4" s="199">
        <v>205490000000000</v>
      </c>
      <c r="R4" s="199">
        <v>202806000000000</v>
      </c>
      <c r="S4" s="199">
        <v>201040000000000</v>
      </c>
      <c r="T4" s="199">
        <v>199257000000000</v>
      </c>
      <c r="U4" s="199">
        <v>197457000000000</v>
      </c>
      <c r="V4" s="199">
        <v>196659000000000</v>
      </c>
      <c r="W4" s="199">
        <v>194920000000000</v>
      </c>
      <c r="X4" s="199">
        <v>192295000000000</v>
      </c>
      <c r="Y4" s="199">
        <v>190771000000000</v>
      </c>
      <c r="Z4" s="199">
        <v>188593000000000</v>
      </c>
      <c r="AA4" s="199">
        <v>187501000000000</v>
      </c>
      <c r="AB4" s="199">
        <v>186629000000000</v>
      </c>
      <c r="AC4" s="199">
        <v>185973000000000</v>
      </c>
      <c r="AD4" s="199">
        <v>184684000000000</v>
      </c>
      <c r="AE4" s="199">
        <v>184466000000000</v>
      </c>
      <c r="AF4" s="199">
        <v>183615000000000</v>
      </c>
      <c r="AG4" s="199">
        <v>183614000000000</v>
      </c>
    </row>
    <row r="5" spans="1:36" x14ac:dyDescent="0.35">
      <c r="A5" s="1" t="s">
        <v>5</v>
      </c>
      <c r="B5" s="195">
        <f>calculations!D23</f>
        <v>293542962271.83569</v>
      </c>
      <c r="C5" s="199">
        <v>294000000000</v>
      </c>
      <c r="D5" s="199">
        <v>294000000000</v>
      </c>
      <c r="E5" s="199">
        <v>295000000000</v>
      </c>
      <c r="F5" s="199">
        <v>294870000000</v>
      </c>
      <c r="G5" s="199">
        <v>294597000000</v>
      </c>
      <c r="H5" s="199">
        <v>294162000000</v>
      </c>
      <c r="I5" s="199">
        <v>293545000000</v>
      </c>
      <c r="J5" s="199">
        <v>292722000000</v>
      </c>
      <c r="K5" s="199">
        <v>291664000000</v>
      </c>
      <c r="L5" s="199">
        <v>290339000000</v>
      </c>
      <c r="M5" s="199">
        <v>288706000000</v>
      </c>
      <c r="N5" s="199">
        <v>286903000000</v>
      </c>
      <c r="O5" s="199">
        <v>284898000000</v>
      </c>
      <c r="P5" s="199">
        <v>282657000000</v>
      </c>
      <c r="Q5" s="199">
        <v>279193000000</v>
      </c>
      <c r="R5" s="199">
        <v>276354000000</v>
      </c>
      <c r="S5" s="199">
        <v>272187000000</v>
      </c>
      <c r="T5" s="199">
        <v>267551000000</v>
      </c>
      <c r="U5" s="199">
        <v>262329000000</v>
      </c>
      <c r="V5" s="199">
        <v>259149000000</v>
      </c>
      <c r="W5" s="199">
        <v>255100000000</v>
      </c>
      <c r="X5" s="199">
        <v>251073000000</v>
      </c>
      <c r="Y5" s="199">
        <v>246486000000</v>
      </c>
      <c r="Z5" s="199">
        <v>241349000000</v>
      </c>
      <c r="AA5" s="199">
        <v>235667000000</v>
      </c>
      <c r="AB5" s="199">
        <v>228584000000</v>
      </c>
      <c r="AC5" s="199">
        <v>220105000000</v>
      </c>
      <c r="AD5" s="199">
        <v>211072000000</v>
      </c>
      <c r="AE5" s="199">
        <v>199767000000</v>
      </c>
      <c r="AF5" s="199">
        <v>188715000000</v>
      </c>
      <c r="AG5" s="199">
        <v>175964000000</v>
      </c>
    </row>
    <row r="6" spans="1:36" x14ac:dyDescent="0.35">
      <c r="A6" s="1" t="s">
        <v>7</v>
      </c>
      <c r="B6" s="195">
        <f>calculations!D24</f>
        <v>0</v>
      </c>
      <c r="C6" s="199">
        <v>0</v>
      </c>
      <c r="D6" s="199">
        <v>0</v>
      </c>
      <c r="E6" s="199">
        <v>0</v>
      </c>
      <c r="F6" s="199">
        <v>0</v>
      </c>
      <c r="G6" s="199">
        <v>0</v>
      </c>
      <c r="H6" s="199">
        <v>0</v>
      </c>
      <c r="I6" s="199">
        <v>0</v>
      </c>
      <c r="J6" s="199">
        <v>0</v>
      </c>
      <c r="K6" s="199">
        <v>0</v>
      </c>
      <c r="L6" s="199">
        <v>0</v>
      </c>
      <c r="M6" s="199">
        <v>0</v>
      </c>
      <c r="N6" s="199">
        <v>0</v>
      </c>
      <c r="O6" s="199">
        <v>0</v>
      </c>
      <c r="P6" s="199">
        <v>0</v>
      </c>
      <c r="Q6" s="199">
        <v>0</v>
      </c>
      <c r="R6" s="199">
        <v>0</v>
      </c>
      <c r="S6" s="199">
        <v>0</v>
      </c>
      <c r="T6" s="199">
        <v>0</v>
      </c>
      <c r="U6" s="199">
        <v>0</v>
      </c>
      <c r="V6" s="199">
        <v>0</v>
      </c>
      <c r="W6" s="199">
        <v>0</v>
      </c>
      <c r="X6" s="199">
        <v>0</v>
      </c>
      <c r="Y6" s="199">
        <v>0</v>
      </c>
      <c r="Z6" s="199">
        <v>0</v>
      </c>
      <c r="AA6" s="199">
        <v>0</v>
      </c>
      <c r="AB6" s="199">
        <v>0</v>
      </c>
      <c r="AC6" s="199">
        <v>0</v>
      </c>
      <c r="AD6" s="199">
        <v>0</v>
      </c>
      <c r="AE6" s="199">
        <v>0</v>
      </c>
      <c r="AF6" s="199">
        <v>0</v>
      </c>
      <c r="AG6" s="199">
        <v>0</v>
      </c>
    </row>
    <row r="7" spans="1:36" x14ac:dyDescent="0.35">
      <c r="A7" s="1" t="s">
        <v>8</v>
      </c>
      <c r="B7" s="195">
        <f>calculations!D25</f>
        <v>17789417631344.613</v>
      </c>
      <c r="C7" s="199">
        <v>17800000000000</v>
      </c>
      <c r="D7" s="199">
        <v>17800000000000</v>
      </c>
      <c r="E7" s="199">
        <v>17800000000000</v>
      </c>
      <c r="F7" s="199">
        <v>17800000000000</v>
      </c>
      <c r="G7" s="199">
        <v>17800100000000</v>
      </c>
      <c r="H7" s="199">
        <v>17800300000000</v>
      </c>
      <c r="I7" s="199">
        <v>17800500000000</v>
      </c>
      <c r="J7" s="199">
        <v>17800700000000</v>
      </c>
      <c r="K7" s="199">
        <v>17800900000000</v>
      </c>
      <c r="L7" s="199">
        <v>17801100000000</v>
      </c>
      <c r="M7" s="199">
        <v>17801300000000</v>
      </c>
      <c r="N7" s="199">
        <v>17801500000000</v>
      </c>
      <c r="O7" s="199">
        <v>17801600000000</v>
      </c>
      <c r="P7" s="199">
        <v>17801700000000</v>
      </c>
      <c r="Q7" s="199">
        <v>17801700000000</v>
      </c>
      <c r="R7" s="199">
        <v>17801700000000</v>
      </c>
      <c r="S7" s="199">
        <v>17801800000000</v>
      </c>
      <c r="T7" s="199">
        <v>17801800000000</v>
      </c>
      <c r="U7" s="199">
        <v>17801800000000</v>
      </c>
      <c r="V7" s="199">
        <v>17801800000000</v>
      </c>
      <c r="W7" s="199">
        <v>17801800000000</v>
      </c>
      <c r="X7" s="199">
        <v>17801800000000</v>
      </c>
      <c r="Y7" s="199">
        <v>17801800000000</v>
      </c>
      <c r="Z7" s="199">
        <v>17801800000000</v>
      </c>
      <c r="AA7" s="199">
        <v>17801700000000</v>
      </c>
      <c r="AB7" s="199">
        <v>17801700000000</v>
      </c>
      <c r="AC7" s="199">
        <v>17801600000000</v>
      </c>
      <c r="AD7" s="199">
        <v>17801600000000</v>
      </c>
      <c r="AE7" s="199">
        <v>17801500000000</v>
      </c>
      <c r="AF7" s="199">
        <v>17801500000000</v>
      </c>
      <c r="AG7" s="199">
        <v>17801400000000</v>
      </c>
    </row>
    <row r="8" spans="1:36" x14ac:dyDescent="0.35">
      <c r="A8" s="18" t="s">
        <v>93</v>
      </c>
      <c r="B8" s="195">
        <f>calculations!D26</f>
        <v>0</v>
      </c>
      <c r="C8" s="199">
        <v>0</v>
      </c>
      <c r="D8" s="199">
        <v>0</v>
      </c>
      <c r="E8" s="199">
        <v>0</v>
      </c>
      <c r="F8" s="199">
        <v>0</v>
      </c>
      <c r="G8" s="199">
        <v>0</v>
      </c>
      <c r="H8" s="199">
        <v>0</v>
      </c>
      <c r="I8" s="199">
        <v>0</v>
      </c>
      <c r="J8" s="199">
        <v>0</v>
      </c>
      <c r="K8" s="199">
        <v>0</v>
      </c>
      <c r="L8" s="199">
        <v>0</v>
      </c>
      <c r="M8" s="199">
        <v>0</v>
      </c>
      <c r="N8" s="199">
        <v>0</v>
      </c>
      <c r="O8" s="199">
        <v>0</v>
      </c>
      <c r="P8" s="199">
        <v>0</v>
      </c>
      <c r="Q8" s="199">
        <v>0</v>
      </c>
      <c r="R8" s="199">
        <v>0</v>
      </c>
      <c r="S8" s="199">
        <v>0</v>
      </c>
      <c r="T8" s="199">
        <v>0</v>
      </c>
      <c r="U8" s="199">
        <v>0</v>
      </c>
      <c r="V8" s="199">
        <v>0</v>
      </c>
      <c r="W8" s="199">
        <v>0</v>
      </c>
      <c r="X8" s="199">
        <v>0</v>
      </c>
      <c r="Y8" s="199">
        <v>0</v>
      </c>
      <c r="Z8" s="199">
        <v>0</v>
      </c>
      <c r="AA8" s="199">
        <v>0</v>
      </c>
      <c r="AB8" s="199">
        <v>0</v>
      </c>
      <c r="AC8" s="199">
        <v>0</v>
      </c>
      <c r="AD8" s="199">
        <v>0</v>
      </c>
      <c r="AE8" s="199">
        <v>0</v>
      </c>
      <c r="AF8" s="199">
        <v>0</v>
      </c>
      <c r="AG8" s="199">
        <v>0</v>
      </c>
    </row>
    <row r="9" spans="1:36" x14ac:dyDescent="0.35">
      <c r="A9" s="18" t="s">
        <v>94</v>
      </c>
      <c r="B9" s="195">
        <f>calculations!D27</f>
        <v>0</v>
      </c>
      <c r="C9" s="199">
        <v>0</v>
      </c>
      <c r="D9" s="199">
        <v>0</v>
      </c>
      <c r="E9" s="199">
        <v>0</v>
      </c>
      <c r="F9" s="199">
        <v>0</v>
      </c>
      <c r="G9" s="199">
        <v>0</v>
      </c>
      <c r="H9" s="199">
        <v>0</v>
      </c>
      <c r="I9" s="199">
        <v>0</v>
      </c>
      <c r="J9" s="199">
        <v>0</v>
      </c>
      <c r="K9" s="199">
        <v>0</v>
      </c>
      <c r="L9" s="199">
        <v>0</v>
      </c>
      <c r="M9" s="199">
        <v>0</v>
      </c>
      <c r="N9" s="199">
        <v>0</v>
      </c>
      <c r="O9" s="199">
        <v>0</v>
      </c>
      <c r="P9" s="199">
        <v>0</v>
      </c>
      <c r="Q9" s="199">
        <v>0</v>
      </c>
      <c r="R9" s="199">
        <v>0</v>
      </c>
      <c r="S9" s="199">
        <v>0</v>
      </c>
      <c r="T9" s="199">
        <v>0</v>
      </c>
      <c r="U9" s="199">
        <v>0</v>
      </c>
      <c r="V9" s="199">
        <v>0</v>
      </c>
      <c r="W9" s="199">
        <v>0</v>
      </c>
      <c r="X9" s="199">
        <v>0</v>
      </c>
      <c r="Y9" s="199">
        <v>0</v>
      </c>
      <c r="Z9" s="199">
        <v>0</v>
      </c>
      <c r="AA9" s="199">
        <v>0</v>
      </c>
      <c r="AB9" s="199">
        <v>0</v>
      </c>
      <c r="AC9" s="199">
        <v>0</v>
      </c>
      <c r="AD9" s="199">
        <v>0</v>
      </c>
      <c r="AE9" s="199">
        <v>0</v>
      </c>
      <c r="AF9" s="199">
        <v>0</v>
      </c>
      <c r="AG9" s="199">
        <v>0</v>
      </c>
    </row>
    <row r="10" spans="1:36" x14ac:dyDescent="0.35">
      <c r="A10" s="18" t="s">
        <v>95</v>
      </c>
      <c r="B10" s="195">
        <f>calculations!D28</f>
        <v>21097034566502.063</v>
      </c>
      <c r="C10" s="199">
        <v>12000000000000</v>
      </c>
      <c r="D10" s="199">
        <v>11600000000000</v>
      </c>
      <c r="E10" s="199">
        <v>11000000000000</v>
      </c>
      <c r="F10" s="199">
        <v>11094200000000</v>
      </c>
      <c r="G10" s="199">
        <v>11082000000000</v>
      </c>
      <c r="H10" s="199">
        <v>10963300000000</v>
      </c>
      <c r="I10" s="199">
        <v>10837700000000</v>
      </c>
      <c r="J10" s="199">
        <v>10803400000000</v>
      </c>
      <c r="K10" s="199">
        <v>10563100000000</v>
      </c>
      <c r="L10" s="199">
        <v>10217300000000</v>
      </c>
      <c r="M10" s="199">
        <v>9962560000000</v>
      </c>
      <c r="N10" s="199">
        <v>9599450000000</v>
      </c>
      <c r="O10" s="199">
        <v>9245250000000</v>
      </c>
      <c r="P10" s="199">
        <v>8985110000000</v>
      </c>
      <c r="Q10" s="199">
        <v>8740190000000</v>
      </c>
      <c r="R10" s="199">
        <v>8490260000000</v>
      </c>
      <c r="S10" s="199">
        <v>8243410000000</v>
      </c>
      <c r="T10" s="199">
        <v>8006910000000</v>
      </c>
      <c r="U10" s="199">
        <v>7750730000000</v>
      </c>
      <c r="V10" s="199">
        <v>7481620000000</v>
      </c>
      <c r="W10" s="199">
        <v>7286850000000</v>
      </c>
      <c r="X10" s="199">
        <v>7104040000000</v>
      </c>
      <c r="Y10" s="199">
        <v>6929950000000</v>
      </c>
      <c r="Z10" s="199">
        <v>6764950000000</v>
      </c>
      <c r="AA10" s="199">
        <v>6617940000000</v>
      </c>
      <c r="AB10" s="199">
        <v>6531500000000</v>
      </c>
      <c r="AC10" s="199">
        <v>6342520000000</v>
      </c>
      <c r="AD10" s="199">
        <v>6231250000000</v>
      </c>
      <c r="AE10" s="199">
        <v>6120530000000</v>
      </c>
      <c r="AF10" s="199">
        <v>6018490000000</v>
      </c>
      <c r="AG10" s="199">
        <v>5916460000000</v>
      </c>
    </row>
    <row r="11" spans="1:36" x14ac:dyDescent="0.35">
      <c r="A11" s="18" t="s">
        <v>96</v>
      </c>
      <c r="B11" s="195">
        <f>calculations!D29</f>
        <v>0</v>
      </c>
      <c r="C11" s="199">
        <v>0</v>
      </c>
      <c r="D11" s="199">
        <v>0</v>
      </c>
      <c r="E11" s="199">
        <v>0</v>
      </c>
      <c r="F11" s="199">
        <v>0</v>
      </c>
      <c r="G11" s="199">
        <v>0</v>
      </c>
      <c r="H11" s="199">
        <v>0</v>
      </c>
      <c r="I11" s="199">
        <v>0</v>
      </c>
      <c r="J11" s="199">
        <v>0</v>
      </c>
      <c r="K11" s="199">
        <v>0</v>
      </c>
      <c r="L11" s="199">
        <v>0</v>
      </c>
      <c r="M11" s="199">
        <v>0</v>
      </c>
      <c r="N11" s="199">
        <v>0</v>
      </c>
      <c r="O11" s="199">
        <v>0</v>
      </c>
      <c r="P11" s="199">
        <v>0</v>
      </c>
      <c r="Q11" s="199">
        <v>0</v>
      </c>
      <c r="R11" s="199">
        <v>0</v>
      </c>
      <c r="S11" s="199">
        <v>0</v>
      </c>
      <c r="T11" s="199">
        <v>0</v>
      </c>
      <c r="U11" s="199">
        <v>0</v>
      </c>
      <c r="V11" s="199">
        <v>0</v>
      </c>
      <c r="W11" s="199">
        <v>0</v>
      </c>
      <c r="X11" s="199">
        <v>0</v>
      </c>
      <c r="Y11" s="199">
        <v>0</v>
      </c>
      <c r="Z11" s="199">
        <v>0</v>
      </c>
      <c r="AA11" s="199">
        <v>0</v>
      </c>
      <c r="AB11" s="199">
        <v>0</v>
      </c>
      <c r="AC11" s="199">
        <v>0</v>
      </c>
      <c r="AD11" s="199">
        <v>0</v>
      </c>
      <c r="AE11" s="199">
        <v>0</v>
      </c>
      <c r="AF11" s="199">
        <v>0</v>
      </c>
      <c r="AG11" s="199">
        <v>0</v>
      </c>
    </row>
    <row r="15" spans="1:36" x14ac:dyDescent="0.35">
      <c r="V15" s="19"/>
    </row>
  </sheetData>
  <pageMargins left="0.7" right="0.7" top="0.75" bottom="0.75" header="0.3" footer="0.3"/>
  <pageSetup orientation="portrait" horizontalDpi="1200" verticalDpi="12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5C63E1-56D3-4ED2-9E8F-9C3DEC27346D}">
  <sheetPr>
    <tabColor theme="3" tint="0.79998168889431442"/>
  </sheetPr>
  <dimension ref="A1:AI11"/>
  <sheetViews>
    <sheetView workbookViewId="0">
      <selection activeCell="B4" sqref="B4"/>
    </sheetView>
  </sheetViews>
  <sheetFormatPr defaultRowHeight="14.5" x14ac:dyDescent="0.35"/>
  <cols>
    <col min="1" max="1" width="26" customWidth="1"/>
    <col min="2" max="33" width="10.54296875" bestFit="1" customWidth="1"/>
  </cols>
  <sheetData>
    <row r="1" spans="1:35" x14ac:dyDescent="0.35">
      <c r="A1" s="1" t="s">
        <v>1</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s="1"/>
      <c r="AI1" s="1"/>
    </row>
    <row r="2" spans="1:35" x14ac:dyDescent="0.35">
      <c r="A2" s="1" t="s">
        <v>2</v>
      </c>
      <c r="B2" s="42">
        <f>calculations!D33</f>
        <v>20026005122659.164</v>
      </c>
      <c r="C2" s="42">
        <f>calculations!E33</f>
        <v>21731425592437.211</v>
      </c>
      <c r="D2" s="42">
        <f>calculations!F33</f>
        <v>20362804580443.348</v>
      </c>
      <c r="E2" s="42">
        <f>calculations!G33</f>
        <v>19546586425599.07</v>
      </c>
      <c r="F2" s="42">
        <f>calculations!H33</f>
        <v>19176775740893.059</v>
      </c>
      <c r="G2" s="42">
        <f>calculations!I33</f>
        <v>18893631476033.699</v>
      </c>
      <c r="H2" s="42">
        <f>calculations!J33</f>
        <v>18616176761373.461</v>
      </c>
      <c r="I2" s="42">
        <f>calculations!K33</f>
        <v>18490105945044.262</v>
      </c>
      <c r="J2" s="42">
        <f>calculations!L33</f>
        <v>18462518821071.539</v>
      </c>
      <c r="K2" s="42">
        <f>calculations!M33</f>
        <v>18446150108918.176</v>
      </c>
      <c r="L2" s="42">
        <f>calculations!N33</f>
        <v>18474551594845.84</v>
      </c>
      <c r="M2" s="42">
        <f>calculations!O33</f>
        <v>18517420375006.129</v>
      </c>
      <c r="N2" s="42">
        <f>calculations!P33</f>
        <v>18625614376897.984</v>
      </c>
      <c r="O2" s="42">
        <f>calculations!Q33</f>
        <v>18746151284573.953</v>
      </c>
      <c r="P2" s="42">
        <f>calculations!R33</f>
        <v>18858621896008.043</v>
      </c>
      <c r="Q2" s="42">
        <f>calculations!S33</f>
        <v>18927143433120.609</v>
      </c>
      <c r="R2" s="42">
        <f>calculations!T33</f>
        <v>19020816394031.449</v>
      </c>
      <c r="S2" s="42">
        <f>calculations!U33</f>
        <v>19170538644975.438</v>
      </c>
      <c r="T2" s="42">
        <f>calculations!V33</f>
        <v>19266878755877.527</v>
      </c>
      <c r="U2" s="42">
        <f>calculations!W33</f>
        <v>19395460559607.68</v>
      </c>
      <c r="V2" s="42">
        <f>calculations!X33</f>
        <v>19540763533800.625</v>
      </c>
      <c r="W2" s="42">
        <f>calculations!Y33</f>
        <v>19675507814589.348</v>
      </c>
      <c r="X2" s="42">
        <f>calculations!Z33</f>
        <v>19987268525406.203</v>
      </c>
      <c r="Y2" s="42">
        <f>calculations!AA33</f>
        <v>20312522645888.184</v>
      </c>
      <c r="Z2" s="42">
        <f>calculations!AB33</f>
        <v>20611164606827.633</v>
      </c>
      <c r="AA2" s="42">
        <f>calculations!AC33</f>
        <v>20948762038733.555</v>
      </c>
      <c r="AB2" s="42">
        <f>calculations!AD33</f>
        <v>21291374555978.336</v>
      </c>
      <c r="AC2" s="42">
        <f>calculations!AE33</f>
        <v>21610752649422.355</v>
      </c>
      <c r="AD2" s="42">
        <f>calculations!AF33</f>
        <v>21975223699315.641</v>
      </c>
      <c r="AE2" s="42">
        <f>calculations!AG33</f>
        <v>22046190466645.902</v>
      </c>
      <c r="AF2" s="42">
        <f>calculations!AH33</f>
        <v>22113610911879.965</v>
      </c>
      <c r="AG2" s="42">
        <f>calculations!AI33</f>
        <v>22183246042582.043</v>
      </c>
    </row>
    <row r="3" spans="1:35" x14ac:dyDescent="0.35">
      <c r="A3" s="1" t="s">
        <v>3</v>
      </c>
      <c r="B3" s="42">
        <f>calculations!D34</f>
        <v>0</v>
      </c>
      <c r="C3" s="42">
        <f>calculations!E34</f>
        <v>0</v>
      </c>
      <c r="D3" s="42">
        <f>calculations!F34</f>
        <v>0</v>
      </c>
      <c r="E3" s="42">
        <f>calculations!G34</f>
        <v>0</v>
      </c>
      <c r="F3" s="42">
        <f>calculations!H34</f>
        <v>0</v>
      </c>
      <c r="G3" s="42">
        <f>calculations!I34</f>
        <v>0</v>
      </c>
      <c r="H3" s="42">
        <f>calculations!J34</f>
        <v>0</v>
      </c>
      <c r="I3" s="42">
        <f>calculations!K34</f>
        <v>0</v>
      </c>
      <c r="J3" s="42">
        <f>calculations!L34</f>
        <v>0</v>
      </c>
      <c r="K3" s="42">
        <f>calculations!M34</f>
        <v>0</v>
      </c>
      <c r="L3" s="42">
        <f>calculations!N34</f>
        <v>0</v>
      </c>
      <c r="M3" s="42">
        <f>calculations!O34</f>
        <v>0</v>
      </c>
      <c r="N3" s="42">
        <f>calculations!P34</f>
        <v>0</v>
      </c>
      <c r="O3" s="42">
        <f>calculations!Q34</f>
        <v>0</v>
      </c>
      <c r="P3" s="42">
        <f>calculations!R34</f>
        <v>0</v>
      </c>
      <c r="Q3" s="42">
        <f>calculations!S34</f>
        <v>0</v>
      </c>
      <c r="R3" s="42">
        <f>calculations!T34</f>
        <v>0</v>
      </c>
      <c r="S3" s="42">
        <f>calculations!U34</f>
        <v>0</v>
      </c>
      <c r="T3" s="42">
        <f>calculations!V34</f>
        <v>0</v>
      </c>
      <c r="U3" s="42">
        <f>calculations!W34</f>
        <v>0</v>
      </c>
      <c r="V3" s="42">
        <f>calculations!X34</f>
        <v>0</v>
      </c>
      <c r="W3" s="42">
        <f>calculations!Y34</f>
        <v>0</v>
      </c>
      <c r="X3" s="42">
        <f>calculations!Z34</f>
        <v>0</v>
      </c>
      <c r="Y3" s="42">
        <f>calculations!AA34</f>
        <v>0</v>
      </c>
      <c r="Z3" s="42">
        <f>calculations!AB34</f>
        <v>0</v>
      </c>
      <c r="AA3" s="42">
        <f>calculations!AC34</f>
        <v>0</v>
      </c>
      <c r="AB3" s="42">
        <f>calculations!AD34</f>
        <v>0</v>
      </c>
      <c r="AC3" s="42">
        <f>calculations!AE34</f>
        <v>0</v>
      </c>
      <c r="AD3" s="42">
        <f>calculations!AF34</f>
        <v>0</v>
      </c>
      <c r="AE3" s="42">
        <f>calculations!AG34</f>
        <v>0</v>
      </c>
      <c r="AF3" s="42">
        <f>calculations!AH34</f>
        <v>0</v>
      </c>
      <c r="AG3" s="42">
        <f>calculations!AI34</f>
        <v>0</v>
      </c>
    </row>
    <row r="4" spans="1:35" x14ac:dyDescent="0.35">
      <c r="A4" s="1" t="s">
        <v>4</v>
      </c>
      <c r="B4" s="42">
        <f>calculations!D35</f>
        <v>206780609345.12704</v>
      </c>
      <c r="C4" s="42">
        <f>calculations!E35</f>
        <v>200839696537.80878</v>
      </c>
      <c r="D4" s="42">
        <f>calculations!F35</f>
        <v>202218271760.41083</v>
      </c>
      <c r="E4" s="42">
        <f>calculations!G35</f>
        <v>197775158819.58984</v>
      </c>
      <c r="F4" s="42">
        <f>calculations!H35</f>
        <v>193939691804.37717</v>
      </c>
      <c r="G4" s="42">
        <f>calculations!I35</f>
        <v>190461089634.01575</v>
      </c>
      <c r="H4" s="42">
        <f>calculations!J35</f>
        <v>187012122195.81607</v>
      </c>
      <c r="I4" s="42">
        <f>calculations!K35</f>
        <v>184107155304.23557</v>
      </c>
      <c r="J4" s="42">
        <f>calculations!L35</f>
        <v>181265122077.80573</v>
      </c>
      <c r="K4" s="42">
        <f>calculations!M35</f>
        <v>178650708346.11676</v>
      </c>
      <c r="L4" s="42">
        <f>calculations!N35</f>
        <v>176525728080.80075</v>
      </c>
      <c r="M4" s="42">
        <f>calculations!O35</f>
        <v>174383678577.66846</v>
      </c>
      <c r="N4" s="42">
        <f>calculations!P35</f>
        <v>172857381048.61154</v>
      </c>
      <c r="O4" s="42">
        <f>calculations!Q35</f>
        <v>171298212548.03589</v>
      </c>
      <c r="P4" s="42">
        <f>calculations!R35</f>
        <v>169871531209.32169</v>
      </c>
      <c r="Q4" s="42">
        <f>calculations!S35</f>
        <v>168157146839.22418</v>
      </c>
      <c r="R4" s="42">
        <f>calculations!T35</f>
        <v>166819621103.39526</v>
      </c>
      <c r="S4" s="42">
        <f>calculations!U35</f>
        <v>166133231488.23605</v>
      </c>
      <c r="T4" s="42">
        <f>calculations!V35</f>
        <v>164793385713.95804</v>
      </c>
      <c r="U4" s="42">
        <f>calculations!W35</f>
        <v>163848818175.74667</v>
      </c>
      <c r="V4" s="42">
        <f>calculations!X35</f>
        <v>163043588408.39172</v>
      </c>
      <c r="W4" s="42">
        <f>calculations!Y35</f>
        <v>162079471697.16583</v>
      </c>
      <c r="X4" s="42">
        <f>calculations!Z35</f>
        <v>163153407024.19681</v>
      </c>
      <c r="Y4" s="42">
        <f>calculations!AA35</f>
        <v>165099410736.94699</v>
      </c>
      <c r="Z4" s="42">
        <f>calculations!AB35</f>
        <v>166940031752.25925</v>
      </c>
      <c r="AA4" s="42">
        <f>calculations!AC35</f>
        <v>169331507691.12494</v>
      </c>
      <c r="AB4" s="42">
        <f>calculations!AD35</f>
        <v>171923627472.4729</v>
      </c>
      <c r="AC4" s="42">
        <f>calculations!AE35</f>
        <v>174377496879.85596</v>
      </c>
      <c r="AD4" s="42">
        <f>calculations!AF35</f>
        <v>177196024089.44513</v>
      </c>
      <c r="AE4" s="42">
        <f>calculations!AG35</f>
        <v>179725758858.20889</v>
      </c>
      <c r="AF4" s="42">
        <f>calculations!AH35</f>
        <v>182538550261.16031</v>
      </c>
      <c r="AG4" s="42">
        <f>calculations!AI35</f>
        <v>185367014427.77319</v>
      </c>
    </row>
    <row r="5" spans="1:35" x14ac:dyDescent="0.35">
      <c r="A5" s="1" t="s">
        <v>5</v>
      </c>
      <c r="B5" s="42">
        <f>calculations!D36</f>
        <v>0</v>
      </c>
      <c r="C5" s="42">
        <f>calculations!E36</f>
        <v>0</v>
      </c>
      <c r="D5" s="42">
        <f>calculations!F36</f>
        <v>0</v>
      </c>
      <c r="E5" s="42">
        <f>calculations!G36</f>
        <v>0</v>
      </c>
      <c r="F5" s="42">
        <f>calculations!H36</f>
        <v>0</v>
      </c>
      <c r="G5" s="42">
        <f>calculations!I36</f>
        <v>0</v>
      </c>
      <c r="H5" s="42">
        <f>calculations!J36</f>
        <v>0</v>
      </c>
      <c r="I5" s="42">
        <f>calculations!K36</f>
        <v>0</v>
      </c>
      <c r="J5" s="42">
        <f>calculations!L36</f>
        <v>0</v>
      </c>
      <c r="K5" s="42">
        <f>calculations!M36</f>
        <v>0</v>
      </c>
      <c r="L5" s="42">
        <f>calculations!N36</f>
        <v>0</v>
      </c>
      <c r="M5" s="42">
        <f>calculations!O36</f>
        <v>0</v>
      </c>
      <c r="N5" s="42">
        <f>calculations!P36</f>
        <v>0</v>
      </c>
      <c r="O5" s="42">
        <f>calculations!Q36</f>
        <v>0</v>
      </c>
      <c r="P5" s="42">
        <f>calculations!R36</f>
        <v>0</v>
      </c>
      <c r="Q5" s="42">
        <f>calculations!S36</f>
        <v>0</v>
      </c>
      <c r="R5" s="42">
        <f>calculations!T36</f>
        <v>0</v>
      </c>
      <c r="S5" s="42">
        <f>calculations!U36</f>
        <v>0</v>
      </c>
      <c r="T5" s="42">
        <f>calculations!V36</f>
        <v>0</v>
      </c>
      <c r="U5" s="42">
        <f>calculations!W36</f>
        <v>0</v>
      </c>
      <c r="V5" s="42">
        <f>calculations!X36</f>
        <v>0</v>
      </c>
      <c r="W5" s="42">
        <f>calculations!Y36</f>
        <v>0</v>
      </c>
      <c r="X5" s="42">
        <f>calculations!Z36</f>
        <v>0</v>
      </c>
      <c r="Y5" s="42">
        <f>calculations!AA36</f>
        <v>0</v>
      </c>
      <c r="Z5" s="42">
        <f>calculations!AB36</f>
        <v>0</v>
      </c>
      <c r="AA5" s="42">
        <f>calculations!AC36</f>
        <v>0</v>
      </c>
      <c r="AB5" s="42">
        <f>calculations!AD36</f>
        <v>0</v>
      </c>
      <c r="AC5" s="42">
        <f>calculations!AE36</f>
        <v>0</v>
      </c>
      <c r="AD5" s="42">
        <f>calculations!AF36</f>
        <v>0</v>
      </c>
      <c r="AE5" s="42">
        <f>calculations!AG36</f>
        <v>0</v>
      </c>
      <c r="AF5" s="42">
        <f>calculations!AH36</f>
        <v>0</v>
      </c>
      <c r="AG5" s="42">
        <f>calculations!AI36</f>
        <v>0</v>
      </c>
    </row>
    <row r="6" spans="1:35" x14ac:dyDescent="0.35">
      <c r="A6" s="1" t="s">
        <v>7</v>
      </c>
      <c r="B6" s="42">
        <f>calculations!D37</f>
        <v>0</v>
      </c>
      <c r="C6" s="42">
        <f>calculations!E37</f>
        <v>0</v>
      </c>
      <c r="D6" s="42">
        <f>calculations!F37</f>
        <v>0</v>
      </c>
      <c r="E6" s="42">
        <f>calculations!G37</f>
        <v>0</v>
      </c>
      <c r="F6" s="42">
        <f>calculations!H37</f>
        <v>0</v>
      </c>
      <c r="G6" s="42">
        <f>calculations!I37</f>
        <v>0</v>
      </c>
      <c r="H6" s="42">
        <f>calculations!J37</f>
        <v>0</v>
      </c>
      <c r="I6" s="42">
        <f>calculations!K37</f>
        <v>0</v>
      </c>
      <c r="J6" s="42">
        <f>calculations!L37</f>
        <v>0</v>
      </c>
      <c r="K6" s="42">
        <f>calculations!M37</f>
        <v>0</v>
      </c>
      <c r="L6" s="42">
        <f>calculations!N37</f>
        <v>0</v>
      </c>
      <c r="M6" s="42">
        <f>calculations!O37</f>
        <v>0</v>
      </c>
      <c r="N6" s="42">
        <f>calculations!P37</f>
        <v>0</v>
      </c>
      <c r="O6" s="42">
        <f>calculations!Q37</f>
        <v>0</v>
      </c>
      <c r="P6" s="42">
        <f>calculations!R37</f>
        <v>0</v>
      </c>
      <c r="Q6" s="42">
        <f>calculations!S37</f>
        <v>0</v>
      </c>
      <c r="R6" s="42">
        <f>calculations!T37</f>
        <v>0</v>
      </c>
      <c r="S6" s="42">
        <f>calculations!U37</f>
        <v>0</v>
      </c>
      <c r="T6" s="42">
        <f>calculations!V37</f>
        <v>0</v>
      </c>
      <c r="U6" s="42">
        <f>calculations!W37</f>
        <v>0</v>
      </c>
      <c r="V6" s="42">
        <f>calculations!X37</f>
        <v>0</v>
      </c>
      <c r="W6" s="42">
        <f>calculations!Y37</f>
        <v>0</v>
      </c>
      <c r="X6" s="42">
        <f>calculations!Z37</f>
        <v>0</v>
      </c>
      <c r="Y6" s="42">
        <f>calculations!AA37</f>
        <v>0</v>
      </c>
      <c r="Z6" s="42">
        <f>calculations!AB37</f>
        <v>0</v>
      </c>
      <c r="AA6" s="42">
        <f>calculations!AC37</f>
        <v>0</v>
      </c>
      <c r="AB6" s="42">
        <f>calculations!AD37</f>
        <v>0</v>
      </c>
      <c r="AC6" s="42">
        <f>calculations!AE37</f>
        <v>0</v>
      </c>
      <c r="AD6" s="42">
        <f>calculations!AF37</f>
        <v>0</v>
      </c>
      <c r="AE6" s="42">
        <f>calculations!AG37</f>
        <v>0</v>
      </c>
      <c r="AF6" s="42">
        <f>calculations!AH37</f>
        <v>0</v>
      </c>
      <c r="AG6" s="42">
        <f>calculations!AI37</f>
        <v>0</v>
      </c>
    </row>
    <row r="7" spans="1:35" x14ac:dyDescent="0.35">
      <c r="A7" s="1" t="s">
        <v>8</v>
      </c>
      <c r="B7" s="42">
        <f>calculations!D38</f>
        <v>0</v>
      </c>
      <c r="C7" s="42">
        <f>calculations!E38</f>
        <v>0</v>
      </c>
      <c r="D7" s="42">
        <f>calculations!F38</f>
        <v>0</v>
      </c>
      <c r="E7" s="42">
        <f>calculations!G38</f>
        <v>0</v>
      </c>
      <c r="F7" s="42">
        <f>calculations!H38</f>
        <v>0</v>
      </c>
      <c r="G7" s="42">
        <f>calculations!I38</f>
        <v>0</v>
      </c>
      <c r="H7" s="42">
        <f>calculations!J38</f>
        <v>0</v>
      </c>
      <c r="I7" s="42">
        <f>calculations!K38</f>
        <v>0</v>
      </c>
      <c r="J7" s="42">
        <f>calculations!L38</f>
        <v>0</v>
      </c>
      <c r="K7" s="42">
        <f>calculations!M38</f>
        <v>0</v>
      </c>
      <c r="L7" s="42">
        <f>calculations!N38</f>
        <v>0</v>
      </c>
      <c r="M7" s="42">
        <f>calculations!O38</f>
        <v>0</v>
      </c>
      <c r="N7" s="42">
        <f>calculations!P38</f>
        <v>0</v>
      </c>
      <c r="O7" s="42">
        <f>calculations!Q38</f>
        <v>0</v>
      </c>
      <c r="P7" s="42">
        <f>calculations!R38</f>
        <v>0</v>
      </c>
      <c r="Q7" s="42">
        <f>calculations!S38</f>
        <v>0</v>
      </c>
      <c r="R7" s="42">
        <f>calculations!T38</f>
        <v>0</v>
      </c>
      <c r="S7" s="42">
        <f>calculations!U38</f>
        <v>0</v>
      </c>
      <c r="T7" s="42">
        <f>calculations!V38</f>
        <v>0</v>
      </c>
      <c r="U7" s="42">
        <f>calculations!W38</f>
        <v>0</v>
      </c>
      <c r="V7" s="42">
        <f>calculations!X38</f>
        <v>0</v>
      </c>
      <c r="W7" s="42">
        <f>calculations!Y38</f>
        <v>0</v>
      </c>
      <c r="X7" s="42">
        <f>calculations!Z38</f>
        <v>0</v>
      </c>
      <c r="Y7" s="42">
        <f>calculations!AA38</f>
        <v>0</v>
      </c>
      <c r="Z7" s="42">
        <f>calculations!AB38</f>
        <v>0</v>
      </c>
      <c r="AA7" s="42">
        <f>calculations!AC38</f>
        <v>0</v>
      </c>
      <c r="AB7" s="42">
        <f>calculations!AD38</f>
        <v>0</v>
      </c>
      <c r="AC7" s="42">
        <f>calculations!AE38</f>
        <v>0</v>
      </c>
      <c r="AD7" s="42">
        <f>calculations!AF38</f>
        <v>0</v>
      </c>
      <c r="AE7" s="42">
        <f>calculations!AG38</f>
        <v>0</v>
      </c>
      <c r="AF7" s="42">
        <f>calculations!AH38</f>
        <v>0</v>
      </c>
      <c r="AG7" s="42">
        <f>calculations!AI38</f>
        <v>0</v>
      </c>
    </row>
    <row r="8" spans="1:35" x14ac:dyDescent="0.35">
      <c r="A8" s="18" t="s">
        <v>93</v>
      </c>
      <c r="B8" s="42">
        <f>calculations!D39</f>
        <v>0</v>
      </c>
      <c r="C8" s="42">
        <f>calculations!E39</f>
        <v>0</v>
      </c>
      <c r="D8" s="42">
        <f>calculations!F39</f>
        <v>0</v>
      </c>
      <c r="E8" s="42">
        <f>calculations!G39</f>
        <v>0</v>
      </c>
      <c r="F8" s="42">
        <f>calculations!H39</f>
        <v>0</v>
      </c>
      <c r="G8" s="42">
        <f>calculations!I39</f>
        <v>0</v>
      </c>
      <c r="H8" s="42">
        <f>calculations!J39</f>
        <v>0</v>
      </c>
      <c r="I8" s="42">
        <f>calculations!K39</f>
        <v>0</v>
      </c>
      <c r="J8" s="42">
        <f>calculations!L39</f>
        <v>0</v>
      </c>
      <c r="K8" s="42">
        <f>calculations!M39</f>
        <v>0</v>
      </c>
      <c r="L8" s="42">
        <f>calculations!N39</f>
        <v>0</v>
      </c>
      <c r="M8" s="42">
        <f>calculations!O39</f>
        <v>0</v>
      </c>
      <c r="N8" s="42">
        <f>calculations!P39</f>
        <v>0</v>
      </c>
      <c r="O8" s="42">
        <f>calculations!Q39</f>
        <v>0</v>
      </c>
      <c r="P8" s="42">
        <f>calculations!R39</f>
        <v>0</v>
      </c>
      <c r="Q8" s="42">
        <f>calculations!S39</f>
        <v>0</v>
      </c>
      <c r="R8" s="42">
        <f>calculations!T39</f>
        <v>0</v>
      </c>
      <c r="S8" s="42">
        <f>calculations!U39</f>
        <v>0</v>
      </c>
      <c r="T8" s="42">
        <f>calculations!V39</f>
        <v>0</v>
      </c>
      <c r="U8" s="42">
        <f>calculations!W39</f>
        <v>0</v>
      </c>
      <c r="V8" s="42">
        <f>calculations!X39</f>
        <v>0</v>
      </c>
      <c r="W8" s="42">
        <f>calculations!Y39</f>
        <v>0</v>
      </c>
      <c r="X8" s="42">
        <f>calculations!Z39</f>
        <v>0</v>
      </c>
      <c r="Y8" s="42">
        <f>calculations!AA39</f>
        <v>0</v>
      </c>
      <c r="Z8" s="42">
        <f>calculations!AB39</f>
        <v>0</v>
      </c>
      <c r="AA8" s="42">
        <f>calculations!AC39</f>
        <v>0</v>
      </c>
      <c r="AB8" s="42">
        <f>calculations!AD39</f>
        <v>0</v>
      </c>
      <c r="AC8" s="42">
        <f>calculations!AE39</f>
        <v>0</v>
      </c>
      <c r="AD8" s="42">
        <f>calculations!AF39</f>
        <v>0</v>
      </c>
      <c r="AE8" s="42">
        <f>calculations!AG39</f>
        <v>0</v>
      </c>
      <c r="AF8" s="42">
        <f>calculations!AH39</f>
        <v>0</v>
      </c>
      <c r="AG8" s="42">
        <f>calculations!AI39</f>
        <v>0</v>
      </c>
    </row>
    <row r="9" spans="1:35" x14ac:dyDescent="0.35">
      <c r="A9" s="18" t="s">
        <v>94</v>
      </c>
      <c r="B9" s="42">
        <f>calculations!D40</f>
        <v>0</v>
      </c>
      <c r="C9" s="42">
        <f>calculations!E40</f>
        <v>0</v>
      </c>
      <c r="D9" s="42">
        <f>calculations!F40</f>
        <v>0</v>
      </c>
      <c r="E9" s="42">
        <f>calculations!G40</f>
        <v>0</v>
      </c>
      <c r="F9" s="42">
        <f>calculations!H40</f>
        <v>0</v>
      </c>
      <c r="G9" s="42">
        <f>calculations!I40</f>
        <v>0</v>
      </c>
      <c r="H9" s="42">
        <f>calculations!J40</f>
        <v>0</v>
      </c>
      <c r="I9" s="42">
        <f>calculations!K40</f>
        <v>0</v>
      </c>
      <c r="J9" s="42">
        <f>calculations!L40</f>
        <v>0</v>
      </c>
      <c r="K9" s="42">
        <f>calculations!M40</f>
        <v>0</v>
      </c>
      <c r="L9" s="42">
        <f>calculations!N40</f>
        <v>0</v>
      </c>
      <c r="M9" s="42">
        <f>calculations!O40</f>
        <v>0</v>
      </c>
      <c r="N9" s="42">
        <f>calculations!P40</f>
        <v>0</v>
      </c>
      <c r="O9" s="42">
        <f>calculations!Q40</f>
        <v>0</v>
      </c>
      <c r="P9" s="42">
        <f>calculations!R40</f>
        <v>0</v>
      </c>
      <c r="Q9" s="42">
        <f>calculations!S40</f>
        <v>0</v>
      </c>
      <c r="R9" s="42">
        <f>calculations!T40</f>
        <v>0</v>
      </c>
      <c r="S9" s="42">
        <f>calculations!U40</f>
        <v>0</v>
      </c>
      <c r="T9" s="42">
        <f>calculations!V40</f>
        <v>0</v>
      </c>
      <c r="U9" s="42">
        <f>calculations!W40</f>
        <v>0</v>
      </c>
      <c r="V9" s="42">
        <f>calculations!X40</f>
        <v>0</v>
      </c>
      <c r="W9" s="42">
        <f>calculations!Y40</f>
        <v>0</v>
      </c>
      <c r="X9" s="42">
        <f>calculations!Z40</f>
        <v>0</v>
      </c>
      <c r="Y9" s="42">
        <f>calculations!AA40</f>
        <v>0</v>
      </c>
      <c r="Z9" s="42">
        <f>calculations!AB40</f>
        <v>0</v>
      </c>
      <c r="AA9" s="42">
        <f>calculations!AC40</f>
        <v>0</v>
      </c>
      <c r="AB9" s="42">
        <f>calculations!AD40</f>
        <v>0</v>
      </c>
      <c r="AC9" s="42">
        <f>calculations!AE40</f>
        <v>0</v>
      </c>
      <c r="AD9" s="42">
        <f>calculations!AF40</f>
        <v>0</v>
      </c>
      <c r="AE9" s="42">
        <f>calculations!AG40</f>
        <v>0</v>
      </c>
      <c r="AF9" s="42">
        <f>calculations!AH40</f>
        <v>0</v>
      </c>
      <c r="AG9" s="42">
        <f>calculations!AI40</f>
        <v>0</v>
      </c>
    </row>
    <row r="10" spans="1:35" x14ac:dyDescent="0.35">
      <c r="A10" s="18" t="s">
        <v>95</v>
      </c>
      <c r="B10" s="42">
        <f>calculations!D41</f>
        <v>0</v>
      </c>
      <c r="C10" s="42">
        <f>calculations!E41</f>
        <v>0</v>
      </c>
      <c r="D10" s="42">
        <f>calculations!F41</f>
        <v>0</v>
      </c>
      <c r="E10" s="42">
        <f>calculations!G41</f>
        <v>0</v>
      </c>
      <c r="F10" s="42">
        <f>calculations!H41</f>
        <v>0</v>
      </c>
      <c r="G10" s="42">
        <f>calculations!I41</f>
        <v>0</v>
      </c>
      <c r="H10" s="42">
        <f>calculations!J41</f>
        <v>0</v>
      </c>
      <c r="I10" s="42">
        <f>calculations!K41</f>
        <v>0</v>
      </c>
      <c r="J10" s="42">
        <f>calculations!L41</f>
        <v>0</v>
      </c>
      <c r="K10" s="42">
        <f>calculations!M41</f>
        <v>0</v>
      </c>
      <c r="L10" s="42">
        <f>calculations!N41</f>
        <v>0</v>
      </c>
      <c r="M10" s="42">
        <f>calculations!O41</f>
        <v>0</v>
      </c>
      <c r="N10" s="42">
        <f>calculations!P41</f>
        <v>0</v>
      </c>
      <c r="O10" s="42">
        <f>calculations!Q41</f>
        <v>0</v>
      </c>
      <c r="P10" s="42">
        <f>calculations!R41</f>
        <v>0</v>
      </c>
      <c r="Q10" s="42">
        <f>calculations!S41</f>
        <v>0</v>
      </c>
      <c r="R10" s="42">
        <f>calculations!T41</f>
        <v>0</v>
      </c>
      <c r="S10" s="42">
        <f>calculations!U41</f>
        <v>0</v>
      </c>
      <c r="T10" s="42">
        <f>calculations!V41</f>
        <v>0</v>
      </c>
      <c r="U10" s="42">
        <f>calculations!W41</f>
        <v>0</v>
      </c>
      <c r="V10" s="42">
        <f>calculations!X41</f>
        <v>0</v>
      </c>
      <c r="W10" s="42">
        <f>calculations!Y41</f>
        <v>0</v>
      </c>
      <c r="X10" s="42">
        <f>calculations!Z41</f>
        <v>0</v>
      </c>
      <c r="Y10" s="42">
        <f>calculations!AA41</f>
        <v>0</v>
      </c>
      <c r="Z10" s="42">
        <f>calculations!AB41</f>
        <v>0</v>
      </c>
      <c r="AA10" s="42">
        <f>calculations!AC41</f>
        <v>0</v>
      </c>
      <c r="AB10" s="42">
        <f>calculations!AD41</f>
        <v>0</v>
      </c>
      <c r="AC10" s="42">
        <f>calculations!AE41</f>
        <v>0</v>
      </c>
      <c r="AD10" s="42">
        <f>calculations!AF41</f>
        <v>0</v>
      </c>
      <c r="AE10" s="42">
        <f>calculations!AG41</f>
        <v>0</v>
      </c>
      <c r="AF10" s="42">
        <f>calculations!AH41</f>
        <v>0</v>
      </c>
      <c r="AG10" s="42">
        <f>calculations!AI41</f>
        <v>0</v>
      </c>
    </row>
    <row r="11" spans="1:35" x14ac:dyDescent="0.35">
      <c r="A11" s="18" t="s">
        <v>96</v>
      </c>
      <c r="B11" s="42">
        <f>calculations!D42</f>
        <v>0</v>
      </c>
      <c r="C11" s="42">
        <f>calculations!E42</f>
        <v>0</v>
      </c>
      <c r="D11" s="42">
        <f>calculations!F42</f>
        <v>0</v>
      </c>
      <c r="E11" s="42">
        <f>calculations!G42</f>
        <v>0</v>
      </c>
      <c r="F11" s="42">
        <f>calculations!H42</f>
        <v>0</v>
      </c>
      <c r="G11" s="42">
        <f>calculations!I42</f>
        <v>0</v>
      </c>
      <c r="H11" s="42">
        <f>calculations!J42</f>
        <v>0</v>
      </c>
      <c r="I11" s="42">
        <f>calculations!K42</f>
        <v>0</v>
      </c>
      <c r="J11" s="42">
        <f>calculations!L42</f>
        <v>0</v>
      </c>
      <c r="K11" s="42">
        <f>calculations!M42</f>
        <v>0</v>
      </c>
      <c r="L11" s="42">
        <f>calculations!N42</f>
        <v>0</v>
      </c>
      <c r="M11" s="42">
        <f>calculations!O42</f>
        <v>0</v>
      </c>
      <c r="N11" s="42">
        <f>calculations!P42</f>
        <v>0</v>
      </c>
      <c r="O11" s="42">
        <f>calculations!Q42</f>
        <v>0</v>
      </c>
      <c r="P11" s="42">
        <f>calculations!R42</f>
        <v>0</v>
      </c>
      <c r="Q11" s="42">
        <f>calculations!S42</f>
        <v>0</v>
      </c>
      <c r="R11" s="42">
        <f>calculations!T42</f>
        <v>0</v>
      </c>
      <c r="S11" s="42">
        <f>calculations!U42</f>
        <v>0</v>
      </c>
      <c r="T11" s="42">
        <f>calculations!V42</f>
        <v>0</v>
      </c>
      <c r="U11" s="42">
        <f>calculations!W42</f>
        <v>0</v>
      </c>
      <c r="V11" s="42">
        <f>calculations!X42</f>
        <v>0</v>
      </c>
      <c r="W11" s="42">
        <f>calculations!Y42</f>
        <v>0</v>
      </c>
      <c r="X11" s="42">
        <f>calculations!Z42</f>
        <v>0</v>
      </c>
      <c r="Y11" s="42">
        <f>calculations!AA42</f>
        <v>0</v>
      </c>
      <c r="Z11" s="42">
        <f>calculations!AB42</f>
        <v>0</v>
      </c>
      <c r="AA11" s="42">
        <f>calculations!AC42</f>
        <v>0</v>
      </c>
      <c r="AB11" s="42">
        <f>calculations!AD42</f>
        <v>0</v>
      </c>
      <c r="AC11" s="42">
        <f>calculations!AE42</f>
        <v>0</v>
      </c>
      <c r="AD11" s="42">
        <f>calculations!AF42</f>
        <v>0</v>
      </c>
      <c r="AE11" s="42">
        <f>calculations!AG42</f>
        <v>0</v>
      </c>
      <c r="AF11" s="42">
        <f>calculations!AH42</f>
        <v>0</v>
      </c>
      <c r="AG11" s="42">
        <f>calculations!AI42</f>
        <v>0</v>
      </c>
    </row>
  </sheetData>
  <pageMargins left="0.7" right="0.7" top="0.75" bottom="0.75" header="0.3" footer="0.3"/>
  <pageSetup orientation="portrait" horizontalDpi="1200" verticalDpi="120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6">
    <tabColor theme="3"/>
  </sheetPr>
  <dimension ref="A1:AI11"/>
  <sheetViews>
    <sheetView topLeftCell="L1" workbookViewId="0">
      <selection activeCell="C11" sqref="C11"/>
    </sheetView>
  </sheetViews>
  <sheetFormatPr defaultRowHeight="14.5" x14ac:dyDescent="0.35"/>
  <cols>
    <col min="1" max="1" width="26" customWidth="1"/>
    <col min="2" max="33" width="10.54296875" bestFit="1" customWidth="1"/>
  </cols>
  <sheetData>
    <row r="1" spans="1:35" x14ac:dyDescent="0.35">
      <c r="A1" s="1" t="s">
        <v>1</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s="1"/>
      <c r="AI1" s="1"/>
    </row>
    <row r="2" spans="1:35" x14ac:dyDescent="0.35">
      <c r="A2" s="1" t="s">
        <v>2</v>
      </c>
      <c r="B2" s="196">
        <f>calculations!D33</f>
        <v>20026005122659.164</v>
      </c>
      <c r="C2" s="200">
        <v>21730000000000</v>
      </c>
      <c r="D2" s="200">
        <v>20360000000000</v>
      </c>
      <c r="E2" s="200">
        <v>19550000000000</v>
      </c>
      <c r="F2" s="200">
        <v>19180200000000</v>
      </c>
      <c r="G2" s="200">
        <v>18889600000000</v>
      </c>
      <c r="H2" s="200">
        <v>18618000000000</v>
      </c>
      <c r="I2" s="200">
        <v>18483400000000</v>
      </c>
      <c r="J2" s="200">
        <v>18452000000000</v>
      </c>
      <c r="K2" s="200">
        <v>18428800000000</v>
      </c>
      <c r="L2" s="200">
        <v>18451800000000</v>
      </c>
      <c r="M2" s="200">
        <v>18494000000000</v>
      </c>
      <c r="N2" s="200">
        <v>18593800000000</v>
      </c>
      <c r="O2" s="200">
        <v>18712500000000</v>
      </c>
      <c r="P2" s="200">
        <v>18819900000000</v>
      </c>
      <c r="Q2" s="200">
        <v>18888400000000</v>
      </c>
      <c r="R2" s="200">
        <v>18972300000000</v>
      </c>
      <c r="S2" s="200">
        <v>19130500000000</v>
      </c>
      <c r="T2" s="200">
        <v>19228800000000</v>
      </c>
      <c r="U2" s="200">
        <v>19356800000000</v>
      </c>
      <c r="V2" s="200">
        <v>19497100000000</v>
      </c>
      <c r="W2" s="200">
        <v>19640900000000</v>
      </c>
      <c r="X2" s="200">
        <v>19955100000000</v>
      </c>
      <c r="Y2" s="200">
        <v>20281600000000</v>
      </c>
      <c r="Z2" s="200">
        <v>20578200000000</v>
      </c>
      <c r="AA2" s="200">
        <v>20921800000000</v>
      </c>
      <c r="AB2" s="200">
        <v>21267600000000</v>
      </c>
      <c r="AC2" s="200">
        <v>21593000000000</v>
      </c>
      <c r="AD2" s="200">
        <v>21971800000000</v>
      </c>
      <c r="AE2" s="200">
        <v>22041900000000</v>
      </c>
      <c r="AF2" s="200">
        <v>22105200000000</v>
      </c>
      <c r="AG2" s="200">
        <v>22179400000000</v>
      </c>
    </row>
    <row r="3" spans="1:35" x14ac:dyDescent="0.35">
      <c r="A3" s="1" t="s">
        <v>3</v>
      </c>
      <c r="B3" s="196">
        <f>calculations!D34</f>
        <v>0</v>
      </c>
      <c r="C3" s="200">
        <v>0</v>
      </c>
      <c r="D3" s="200">
        <v>0</v>
      </c>
      <c r="E3" s="200">
        <v>0</v>
      </c>
      <c r="F3" s="200">
        <v>0</v>
      </c>
      <c r="G3" s="200">
        <v>0</v>
      </c>
      <c r="H3" s="200">
        <v>0</v>
      </c>
      <c r="I3" s="200">
        <v>0</v>
      </c>
      <c r="J3" s="200">
        <v>0</v>
      </c>
      <c r="K3" s="200">
        <v>0</v>
      </c>
      <c r="L3" s="200">
        <v>0</v>
      </c>
      <c r="M3" s="200">
        <v>0</v>
      </c>
      <c r="N3" s="200">
        <v>0</v>
      </c>
      <c r="O3" s="200">
        <v>0</v>
      </c>
      <c r="P3" s="200">
        <v>0</v>
      </c>
      <c r="Q3" s="200">
        <v>0</v>
      </c>
      <c r="R3" s="200">
        <v>0</v>
      </c>
      <c r="S3" s="200">
        <v>0</v>
      </c>
      <c r="T3" s="200">
        <v>0</v>
      </c>
      <c r="U3" s="200">
        <v>0</v>
      </c>
      <c r="V3" s="200">
        <v>0</v>
      </c>
      <c r="W3" s="200">
        <v>0</v>
      </c>
      <c r="X3" s="200">
        <v>0</v>
      </c>
      <c r="Y3" s="200">
        <v>0</v>
      </c>
      <c r="Z3" s="200">
        <v>0</v>
      </c>
      <c r="AA3" s="200">
        <v>0</v>
      </c>
      <c r="AB3" s="200">
        <v>0</v>
      </c>
      <c r="AC3" s="200">
        <v>0</v>
      </c>
      <c r="AD3" s="200">
        <v>0</v>
      </c>
      <c r="AE3" s="200">
        <v>0</v>
      </c>
      <c r="AF3" s="200">
        <v>0</v>
      </c>
      <c r="AG3" s="200">
        <v>0</v>
      </c>
    </row>
    <row r="4" spans="1:35" x14ac:dyDescent="0.35">
      <c r="A4" s="1" t="s">
        <v>4</v>
      </c>
      <c r="B4" s="196">
        <f>calculations!D35</f>
        <v>206780609345.12704</v>
      </c>
      <c r="C4" s="200">
        <v>200800000000</v>
      </c>
      <c r="D4" s="200">
        <v>202200000000</v>
      </c>
      <c r="E4" s="200">
        <v>197800000000</v>
      </c>
      <c r="F4" s="200">
        <v>193671000000</v>
      </c>
      <c r="G4" s="200">
        <v>189835000000</v>
      </c>
      <c r="H4" s="200">
        <v>185709000000</v>
      </c>
      <c r="I4" s="200">
        <v>182001000000</v>
      </c>
      <c r="J4" s="200">
        <v>178222000000</v>
      </c>
      <c r="K4" s="200">
        <v>174478000000</v>
      </c>
      <c r="L4" s="200">
        <v>170966000000</v>
      </c>
      <c r="M4" s="200">
        <v>167394000000</v>
      </c>
      <c r="N4" s="200">
        <v>164421000000</v>
      </c>
      <c r="O4" s="200">
        <v>161371000000</v>
      </c>
      <c r="P4" s="200">
        <v>158522000000</v>
      </c>
      <c r="Q4" s="200">
        <v>155407000000</v>
      </c>
      <c r="R4" s="200">
        <v>152579000000</v>
      </c>
      <c r="S4" s="200">
        <v>150332000000</v>
      </c>
      <c r="T4" s="200">
        <v>147517000000</v>
      </c>
      <c r="U4" s="200">
        <v>144982000000</v>
      </c>
      <c r="V4" s="200">
        <v>142845000000</v>
      </c>
      <c r="W4" s="200">
        <v>140837000000</v>
      </c>
      <c r="X4" s="200">
        <v>140770000000</v>
      </c>
      <c r="Y4" s="200">
        <v>141581000000</v>
      </c>
      <c r="Z4" s="200">
        <v>142499000000</v>
      </c>
      <c r="AA4" s="200">
        <v>144128000000</v>
      </c>
      <c r="AB4" s="200">
        <v>146129000000</v>
      </c>
      <c r="AC4" s="200">
        <v>148254000000</v>
      </c>
      <c r="AD4" s="200">
        <v>150633000000</v>
      </c>
      <c r="AE4" s="200">
        <v>152758000000</v>
      </c>
      <c r="AF4" s="200">
        <v>155138000000</v>
      </c>
      <c r="AG4" s="200">
        <v>157602000000</v>
      </c>
    </row>
    <row r="5" spans="1:35" x14ac:dyDescent="0.35">
      <c r="A5" s="1" t="s">
        <v>5</v>
      </c>
      <c r="B5" s="196">
        <f>calculations!D36</f>
        <v>0</v>
      </c>
      <c r="C5" s="200">
        <v>0</v>
      </c>
      <c r="D5" s="200">
        <v>0</v>
      </c>
      <c r="E5" s="200">
        <v>0</v>
      </c>
      <c r="F5" s="200">
        <v>0</v>
      </c>
      <c r="G5" s="200">
        <v>0</v>
      </c>
      <c r="H5" s="200">
        <v>0</v>
      </c>
      <c r="I5" s="200">
        <v>0</v>
      </c>
      <c r="J5" s="200">
        <v>0</v>
      </c>
      <c r="K5" s="200">
        <v>0</v>
      </c>
      <c r="L5" s="200">
        <v>0</v>
      </c>
      <c r="M5" s="200">
        <v>0</v>
      </c>
      <c r="N5" s="200">
        <v>0</v>
      </c>
      <c r="O5" s="200">
        <v>0</v>
      </c>
      <c r="P5" s="200">
        <v>0</v>
      </c>
      <c r="Q5" s="200">
        <v>0</v>
      </c>
      <c r="R5" s="200">
        <v>0</v>
      </c>
      <c r="S5" s="200">
        <v>0</v>
      </c>
      <c r="T5" s="200">
        <v>0</v>
      </c>
      <c r="U5" s="200">
        <v>0</v>
      </c>
      <c r="V5" s="200">
        <v>0</v>
      </c>
      <c r="W5" s="200">
        <v>0</v>
      </c>
      <c r="X5" s="200">
        <v>0</v>
      </c>
      <c r="Y5" s="200">
        <v>0</v>
      </c>
      <c r="Z5" s="200">
        <v>0</v>
      </c>
      <c r="AA5" s="200">
        <v>0</v>
      </c>
      <c r="AB5" s="200">
        <v>0</v>
      </c>
      <c r="AC5" s="200">
        <v>0</v>
      </c>
      <c r="AD5" s="200">
        <v>0</v>
      </c>
      <c r="AE5" s="200">
        <v>0</v>
      </c>
      <c r="AF5" s="200">
        <v>0</v>
      </c>
      <c r="AG5" s="200">
        <v>0</v>
      </c>
    </row>
    <row r="6" spans="1:35" x14ac:dyDescent="0.35">
      <c r="A6" s="1" t="s">
        <v>7</v>
      </c>
      <c r="B6" s="196">
        <f>calculations!D37</f>
        <v>0</v>
      </c>
      <c r="C6" s="200">
        <v>0</v>
      </c>
      <c r="D6" s="200">
        <v>0</v>
      </c>
      <c r="E6" s="200">
        <v>0</v>
      </c>
      <c r="F6" s="200">
        <v>0</v>
      </c>
      <c r="G6" s="200">
        <v>0</v>
      </c>
      <c r="H6" s="200">
        <v>0</v>
      </c>
      <c r="I6" s="200">
        <v>0</v>
      </c>
      <c r="J6" s="200">
        <v>0</v>
      </c>
      <c r="K6" s="200">
        <v>0</v>
      </c>
      <c r="L6" s="200">
        <v>0</v>
      </c>
      <c r="M6" s="200">
        <v>0</v>
      </c>
      <c r="N6" s="200">
        <v>0</v>
      </c>
      <c r="O6" s="200">
        <v>0</v>
      </c>
      <c r="P6" s="200">
        <v>0</v>
      </c>
      <c r="Q6" s="200">
        <v>0</v>
      </c>
      <c r="R6" s="200">
        <v>0</v>
      </c>
      <c r="S6" s="200">
        <v>0</v>
      </c>
      <c r="T6" s="200">
        <v>0</v>
      </c>
      <c r="U6" s="200">
        <v>0</v>
      </c>
      <c r="V6" s="200">
        <v>0</v>
      </c>
      <c r="W6" s="200">
        <v>0</v>
      </c>
      <c r="X6" s="200">
        <v>0</v>
      </c>
      <c r="Y6" s="200">
        <v>0</v>
      </c>
      <c r="Z6" s="200">
        <v>0</v>
      </c>
      <c r="AA6" s="200">
        <v>0</v>
      </c>
      <c r="AB6" s="200">
        <v>0</v>
      </c>
      <c r="AC6" s="200">
        <v>0</v>
      </c>
      <c r="AD6" s="200">
        <v>0</v>
      </c>
      <c r="AE6" s="200">
        <v>0</v>
      </c>
      <c r="AF6" s="200">
        <v>0</v>
      </c>
      <c r="AG6" s="200">
        <v>0</v>
      </c>
    </row>
    <row r="7" spans="1:35" x14ac:dyDescent="0.35">
      <c r="A7" s="1" t="s">
        <v>8</v>
      </c>
      <c r="B7" s="196">
        <f>calculations!D38</f>
        <v>0</v>
      </c>
      <c r="C7" s="200">
        <v>0</v>
      </c>
      <c r="D7" s="200">
        <v>0</v>
      </c>
      <c r="E7" s="200">
        <v>0</v>
      </c>
      <c r="F7" s="200">
        <v>0</v>
      </c>
      <c r="G7" s="200">
        <v>0</v>
      </c>
      <c r="H7" s="200">
        <v>0</v>
      </c>
      <c r="I7" s="200">
        <v>0</v>
      </c>
      <c r="J7" s="200">
        <v>0</v>
      </c>
      <c r="K7" s="200">
        <v>0</v>
      </c>
      <c r="L7" s="200">
        <v>0</v>
      </c>
      <c r="M7" s="200">
        <v>0</v>
      </c>
      <c r="N7" s="200">
        <v>0</v>
      </c>
      <c r="O7" s="200">
        <v>0</v>
      </c>
      <c r="P7" s="200">
        <v>0</v>
      </c>
      <c r="Q7" s="200">
        <v>0</v>
      </c>
      <c r="R7" s="200">
        <v>0</v>
      </c>
      <c r="S7" s="200">
        <v>0</v>
      </c>
      <c r="T7" s="200">
        <v>0</v>
      </c>
      <c r="U7" s="200">
        <v>0</v>
      </c>
      <c r="V7" s="200">
        <v>0</v>
      </c>
      <c r="W7" s="200">
        <v>0</v>
      </c>
      <c r="X7" s="200">
        <v>0</v>
      </c>
      <c r="Y7" s="200">
        <v>0</v>
      </c>
      <c r="Z7" s="200">
        <v>0</v>
      </c>
      <c r="AA7" s="200">
        <v>0</v>
      </c>
      <c r="AB7" s="200">
        <v>0</v>
      </c>
      <c r="AC7" s="200">
        <v>0</v>
      </c>
      <c r="AD7" s="200">
        <v>0</v>
      </c>
      <c r="AE7" s="200">
        <v>0</v>
      </c>
      <c r="AF7" s="200">
        <v>0</v>
      </c>
      <c r="AG7" s="200">
        <v>0</v>
      </c>
    </row>
    <row r="8" spans="1:35" x14ac:dyDescent="0.35">
      <c r="A8" s="18" t="s">
        <v>93</v>
      </c>
      <c r="B8" s="196">
        <f>calculations!D39</f>
        <v>0</v>
      </c>
      <c r="C8" s="200">
        <v>0</v>
      </c>
      <c r="D8" s="200">
        <v>0</v>
      </c>
      <c r="E8" s="200">
        <v>0</v>
      </c>
      <c r="F8" s="200">
        <v>0</v>
      </c>
      <c r="G8" s="200">
        <v>0</v>
      </c>
      <c r="H8" s="200">
        <v>0</v>
      </c>
      <c r="I8" s="200">
        <v>0</v>
      </c>
      <c r="J8" s="200">
        <v>0</v>
      </c>
      <c r="K8" s="200">
        <v>0</v>
      </c>
      <c r="L8" s="200">
        <v>0</v>
      </c>
      <c r="M8" s="200">
        <v>0</v>
      </c>
      <c r="N8" s="200">
        <v>0</v>
      </c>
      <c r="O8" s="200">
        <v>0</v>
      </c>
      <c r="P8" s="200">
        <v>0</v>
      </c>
      <c r="Q8" s="200">
        <v>0</v>
      </c>
      <c r="R8" s="200">
        <v>0</v>
      </c>
      <c r="S8" s="200">
        <v>0</v>
      </c>
      <c r="T8" s="200">
        <v>0</v>
      </c>
      <c r="U8" s="200">
        <v>0</v>
      </c>
      <c r="V8" s="200">
        <v>0</v>
      </c>
      <c r="W8" s="200">
        <v>0</v>
      </c>
      <c r="X8" s="200">
        <v>0</v>
      </c>
      <c r="Y8" s="200">
        <v>0</v>
      </c>
      <c r="Z8" s="200">
        <v>0</v>
      </c>
      <c r="AA8" s="200">
        <v>0</v>
      </c>
      <c r="AB8" s="200">
        <v>0</v>
      </c>
      <c r="AC8" s="200">
        <v>0</v>
      </c>
      <c r="AD8" s="200">
        <v>0</v>
      </c>
      <c r="AE8" s="200">
        <v>0</v>
      </c>
      <c r="AF8" s="200">
        <v>0</v>
      </c>
      <c r="AG8" s="200">
        <v>0</v>
      </c>
    </row>
    <row r="9" spans="1:35" x14ac:dyDescent="0.35">
      <c r="A9" s="18" t="s">
        <v>94</v>
      </c>
      <c r="B9" s="196">
        <f>calculations!D40</f>
        <v>0</v>
      </c>
      <c r="C9" s="200">
        <v>0</v>
      </c>
      <c r="D9" s="200">
        <v>0</v>
      </c>
      <c r="E9" s="200">
        <v>0</v>
      </c>
      <c r="F9" s="200">
        <v>0</v>
      </c>
      <c r="G9" s="200">
        <v>0</v>
      </c>
      <c r="H9" s="200">
        <v>0</v>
      </c>
      <c r="I9" s="200">
        <v>0</v>
      </c>
      <c r="J9" s="200">
        <v>0</v>
      </c>
      <c r="K9" s="200">
        <v>0</v>
      </c>
      <c r="L9" s="200">
        <v>0</v>
      </c>
      <c r="M9" s="200">
        <v>0</v>
      </c>
      <c r="N9" s="200">
        <v>0</v>
      </c>
      <c r="O9" s="200">
        <v>0</v>
      </c>
      <c r="P9" s="200">
        <v>0</v>
      </c>
      <c r="Q9" s="200">
        <v>0</v>
      </c>
      <c r="R9" s="200">
        <v>0</v>
      </c>
      <c r="S9" s="200">
        <v>0</v>
      </c>
      <c r="T9" s="200">
        <v>0</v>
      </c>
      <c r="U9" s="200">
        <v>0</v>
      </c>
      <c r="V9" s="200">
        <v>0</v>
      </c>
      <c r="W9" s="200">
        <v>0</v>
      </c>
      <c r="X9" s="200">
        <v>0</v>
      </c>
      <c r="Y9" s="200">
        <v>0</v>
      </c>
      <c r="Z9" s="200">
        <v>0</v>
      </c>
      <c r="AA9" s="200">
        <v>0</v>
      </c>
      <c r="AB9" s="200">
        <v>0</v>
      </c>
      <c r="AC9" s="200">
        <v>0</v>
      </c>
      <c r="AD9" s="200">
        <v>0</v>
      </c>
      <c r="AE9" s="200">
        <v>0</v>
      </c>
      <c r="AF9" s="200">
        <v>0</v>
      </c>
      <c r="AG9" s="200">
        <v>0</v>
      </c>
    </row>
    <row r="10" spans="1:35" x14ac:dyDescent="0.35">
      <c r="A10" s="18" t="s">
        <v>95</v>
      </c>
      <c r="B10" s="196">
        <f>calculations!D41</f>
        <v>0</v>
      </c>
      <c r="C10" s="200">
        <v>0</v>
      </c>
      <c r="D10" s="200">
        <v>0</v>
      </c>
      <c r="E10" s="200">
        <v>0</v>
      </c>
      <c r="F10" s="200">
        <v>0</v>
      </c>
      <c r="G10" s="200">
        <v>0</v>
      </c>
      <c r="H10" s="200">
        <v>0</v>
      </c>
      <c r="I10" s="200">
        <v>0</v>
      </c>
      <c r="J10" s="200">
        <v>0</v>
      </c>
      <c r="K10" s="200">
        <v>0</v>
      </c>
      <c r="L10" s="200">
        <v>0</v>
      </c>
      <c r="M10" s="200">
        <v>0</v>
      </c>
      <c r="N10" s="200">
        <v>0</v>
      </c>
      <c r="O10" s="200">
        <v>0</v>
      </c>
      <c r="P10" s="200">
        <v>0</v>
      </c>
      <c r="Q10" s="200">
        <v>0</v>
      </c>
      <c r="R10" s="200">
        <v>0</v>
      </c>
      <c r="S10" s="200">
        <v>0</v>
      </c>
      <c r="T10" s="200">
        <v>0</v>
      </c>
      <c r="U10" s="200">
        <v>0</v>
      </c>
      <c r="V10" s="200">
        <v>0</v>
      </c>
      <c r="W10" s="200">
        <v>0</v>
      </c>
      <c r="X10" s="200">
        <v>0</v>
      </c>
      <c r="Y10" s="200">
        <v>0</v>
      </c>
      <c r="Z10" s="200">
        <v>0</v>
      </c>
      <c r="AA10" s="200">
        <v>0</v>
      </c>
      <c r="AB10" s="200">
        <v>0</v>
      </c>
      <c r="AC10" s="200">
        <v>0</v>
      </c>
      <c r="AD10" s="200">
        <v>0</v>
      </c>
      <c r="AE10" s="200">
        <v>0</v>
      </c>
      <c r="AF10" s="200">
        <v>0</v>
      </c>
      <c r="AG10" s="200">
        <v>0</v>
      </c>
    </row>
    <row r="11" spans="1:35" x14ac:dyDescent="0.35">
      <c r="A11" s="18" t="s">
        <v>96</v>
      </c>
      <c r="B11" s="196">
        <f>calculations!D42</f>
        <v>0</v>
      </c>
      <c r="C11" s="200">
        <v>0</v>
      </c>
      <c r="D11" s="200">
        <v>0</v>
      </c>
      <c r="E11" s="200">
        <v>0</v>
      </c>
      <c r="F11" s="200">
        <v>0</v>
      </c>
      <c r="G11" s="200">
        <v>0</v>
      </c>
      <c r="H11" s="200">
        <v>0</v>
      </c>
      <c r="I11" s="200">
        <v>0</v>
      </c>
      <c r="J11" s="200">
        <v>0</v>
      </c>
      <c r="K11" s="200">
        <v>0</v>
      </c>
      <c r="L11" s="200">
        <v>0</v>
      </c>
      <c r="M11" s="200">
        <v>0</v>
      </c>
      <c r="N11" s="200">
        <v>0</v>
      </c>
      <c r="O11" s="200">
        <v>0</v>
      </c>
      <c r="P11" s="200">
        <v>0</v>
      </c>
      <c r="Q11" s="200">
        <v>0</v>
      </c>
      <c r="R11" s="200">
        <v>0</v>
      </c>
      <c r="S11" s="200">
        <v>0</v>
      </c>
      <c r="T11" s="200">
        <v>0</v>
      </c>
      <c r="U11" s="200">
        <v>0</v>
      </c>
      <c r="V11" s="200">
        <v>0</v>
      </c>
      <c r="W11" s="200">
        <v>0</v>
      </c>
      <c r="X11" s="200">
        <v>0</v>
      </c>
      <c r="Y11" s="200">
        <v>0</v>
      </c>
      <c r="Z11" s="200">
        <v>0</v>
      </c>
      <c r="AA11" s="200">
        <v>0</v>
      </c>
      <c r="AB11" s="200">
        <v>0</v>
      </c>
      <c r="AC11" s="200">
        <v>0</v>
      </c>
      <c r="AD11" s="200">
        <v>0</v>
      </c>
      <c r="AE11" s="200">
        <v>0</v>
      </c>
      <c r="AF11" s="200">
        <v>0</v>
      </c>
      <c r="AG11" s="200">
        <v>0</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BCD23-C54B-4777-8060-5ABB2279201C}">
  <sheetPr>
    <tabColor theme="3" tint="0.79998168889431442"/>
  </sheetPr>
  <dimension ref="A1:AI17"/>
  <sheetViews>
    <sheetView workbookViewId="0">
      <selection activeCell="B4" sqref="B4"/>
    </sheetView>
  </sheetViews>
  <sheetFormatPr defaultRowHeight="14.5" x14ac:dyDescent="0.35"/>
  <cols>
    <col min="1" max="1" width="26" customWidth="1"/>
  </cols>
  <sheetData>
    <row r="1" spans="1:35" x14ac:dyDescent="0.35">
      <c r="A1" s="1" t="s">
        <v>1</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s="1"/>
      <c r="AI1" s="1"/>
    </row>
    <row r="2" spans="1:35" x14ac:dyDescent="0.35">
      <c r="A2" s="1" t="s">
        <v>2</v>
      </c>
      <c r="B2" s="43">
        <f>calculations!D46</f>
        <v>21080934760136.359</v>
      </c>
      <c r="C2" s="43">
        <f>calculations!E46</f>
        <v>22622576416387.746</v>
      </c>
      <c r="D2" s="43">
        <f>calculations!F46</f>
        <v>21629015523659.395</v>
      </c>
      <c r="E2" s="43">
        <f>calculations!G46</f>
        <v>21333572499883.035</v>
      </c>
      <c r="F2" s="43">
        <f>calculations!H46</f>
        <v>21461210608463.457</v>
      </c>
      <c r="G2" s="43">
        <f>calculations!I46</f>
        <v>21642354368758.52</v>
      </c>
      <c r="H2" s="43">
        <f>calculations!J46</f>
        <v>21920180802143.055</v>
      </c>
      <c r="I2" s="43">
        <f>calculations!K46</f>
        <v>22370312749708.652</v>
      </c>
      <c r="J2" s="43">
        <f>calculations!L46</f>
        <v>22882975829639.406</v>
      </c>
      <c r="K2" s="43">
        <f>calculations!M46</f>
        <v>23299162271351.355</v>
      </c>
      <c r="L2" s="43">
        <f>calculations!N46</f>
        <v>23676771385464.934</v>
      </c>
      <c r="M2" s="43">
        <f>calculations!O46</f>
        <v>24060299038082.859</v>
      </c>
      <c r="N2" s="43">
        <f>calculations!P46</f>
        <v>24476183046994.398</v>
      </c>
      <c r="O2" s="43">
        <f>calculations!Q46</f>
        <v>24911633936786.699</v>
      </c>
      <c r="P2" s="43">
        <f>calculations!R46</f>
        <v>25336934752748.547</v>
      </c>
      <c r="Q2" s="43">
        <f>calculations!S46</f>
        <v>25717525777692.148</v>
      </c>
      <c r="R2" s="43">
        <f>calculations!T46</f>
        <v>26063577859513.684</v>
      </c>
      <c r="S2" s="43">
        <f>calculations!U46</f>
        <v>26387381723779.695</v>
      </c>
      <c r="T2" s="43">
        <f>calculations!V46</f>
        <v>26639248539863.633</v>
      </c>
      <c r="U2" s="43">
        <f>calculations!W46</f>
        <v>26857461431871.117</v>
      </c>
      <c r="V2" s="43">
        <f>calculations!X46</f>
        <v>27075339238793.461</v>
      </c>
      <c r="W2" s="43">
        <f>calculations!Y46</f>
        <v>27307313339235.93</v>
      </c>
      <c r="X2" s="43">
        <f>calculations!Z46</f>
        <v>27604958866169.012</v>
      </c>
      <c r="Y2" s="43">
        <f>calculations!AA46</f>
        <v>27923987489675.105</v>
      </c>
      <c r="Z2" s="43">
        <f>calculations!AB46</f>
        <v>28262342969415.652</v>
      </c>
      <c r="AA2" s="43">
        <f>calculations!AC46</f>
        <v>28619312722358.563</v>
      </c>
      <c r="AB2" s="43">
        <f>calculations!AD46</f>
        <v>28997366599565.266</v>
      </c>
      <c r="AC2" s="43">
        <f>calculations!AE46</f>
        <v>29403961488771.996</v>
      </c>
      <c r="AD2" s="43">
        <f>calculations!AF46</f>
        <v>29835378103263.672</v>
      </c>
      <c r="AE2" s="43">
        <f>calculations!AG46</f>
        <v>29925658369032.367</v>
      </c>
      <c r="AF2" s="43">
        <f>calculations!AH46</f>
        <v>29969491010382.281</v>
      </c>
      <c r="AG2" s="43">
        <f>calculations!AI46</f>
        <v>30024409252291.18</v>
      </c>
    </row>
    <row r="3" spans="1:35" x14ac:dyDescent="0.35">
      <c r="A3" s="1" t="s">
        <v>3</v>
      </c>
      <c r="B3" s="43">
        <f>calculations!D47</f>
        <v>0</v>
      </c>
      <c r="C3" s="43">
        <f>calculations!E47</f>
        <v>0</v>
      </c>
      <c r="D3" s="43">
        <f>calculations!F47</f>
        <v>0</v>
      </c>
      <c r="E3" s="43">
        <f>calculations!G47</f>
        <v>0</v>
      </c>
      <c r="F3" s="43">
        <f>calculations!H47</f>
        <v>0</v>
      </c>
      <c r="G3" s="43">
        <f>calculations!I47</f>
        <v>0</v>
      </c>
      <c r="H3" s="43">
        <f>calculations!J47</f>
        <v>0</v>
      </c>
      <c r="I3" s="43">
        <f>calculations!K47</f>
        <v>0</v>
      </c>
      <c r="J3" s="43">
        <f>calculations!L47</f>
        <v>0</v>
      </c>
      <c r="K3" s="43">
        <f>calculations!M47</f>
        <v>0</v>
      </c>
      <c r="L3" s="43">
        <f>calculations!N47</f>
        <v>0</v>
      </c>
      <c r="M3" s="43">
        <f>calculations!O47</f>
        <v>0</v>
      </c>
      <c r="N3" s="43">
        <f>calculations!P47</f>
        <v>0</v>
      </c>
      <c r="O3" s="43">
        <f>calculations!Q47</f>
        <v>0</v>
      </c>
      <c r="P3" s="43">
        <f>calculations!R47</f>
        <v>0</v>
      </c>
      <c r="Q3" s="43">
        <f>calculations!S47</f>
        <v>0</v>
      </c>
      <c r="R3" s="43">
        <f>calculations!T47</f>
        <v>0</v>
      </c>
      <c r="S3" s="43">
        <f>calculations!U47</f>
        <v>0</v>
      </c>
      <c r="T3" s="43">
        <f>calculations!V47</f>
        <v>0</v>
      </c>
      <c r="U3" s="43">
        <f>calculations!W47</f>
        <v>0</v>
      </c>
      <c r="V3" s="43">
        <f>calculations!X47</f>
        <v>0</v>
      </c>
      <c r="W3" s="43">
        <f>calculations!Y47</f>
        <v>0</v>
      </c>
      <c r="X3" s="43">
        <f>calculations!Z47</f>
        <v>0</v>
      </c>
      <c r="Y3" s="43">
        <f>calculations!AA47</f>
        <v>0</v>
      </c>
      <c r="Z3" s="43">
        <f>calculations!AB47</f>
        <v>0</v>
      </c>
      <c r="AA3" s="43">
        <f>calculations!AC47</f>
        <v>0</v>
      </c>
      <c r="AB3" s="43">
        <f>calculations!AD47</f>
        <v>0</v>
      </c>
      <c r="AC3" s="43">
        <f>calculations!AE47</f>
        <v>0</v>
      </c>
      <c r="AD3" s="43">
        <f>calculations!AF47</f>
        <v>0</v>
      </c>
      <c r="AE3" s="43">
        <f>calculations!AG47</f>
        <v>0</v>
      </c>
      <c r="AF3" s="43">
        <f>calculations!AH47</f>
        <v>0</v>
      </c>
      <c r="AG3" s="43">
        <f>calculations!AI47</f>
        <v>0</v>
      </c>
    </row>
    <row r="4" spans="1:35" x14ac:dyDescent="0.35">
      <c r="A4" s="1" t="s">
        <v>4</v>
      </c>
      <c r="B4" s="43">
        <f>calculations!D48</f>
        <v>0</v>
      </c>
      <c r="C4" s="43">
        <f>calculations!E48</f>
        <v>0</v>
      </c>
      <c r="D4" s="43">
        <f>calculations!F48</f>
        <v>0</v>
      </c>
      <c r="E4" s="43">
        <f>calculations!G48</f>
        <v>0</v>
      </c>
      <c r="F4" s="43">
        <f>calculations!H48</f>
        <v>0</v>
      </c>
      <c r="G4" s="43">
        <f>calculations!I48</f>
        <v>0</v>
      </c>
      <c r="H4" s="43">
        <f>calculations!J48</f>
        <v>0</v>
      </c>
      <c r="I4" s="43">
        <f>calculations!K48</f>
        <v>0</v>
      </c>
      <c r="J4" s="43">
        <f>calculations!L48</f>
        <v>0</v>
      </c>
      <c r="K4" s="43">
        <f>calculations!M48</f>
        <v>0</v>
      </c>
      <c r="L4" s="43">
        <f>calculations!N48</f>
        <v>0</v>
      </c>
      <c r="M4" s="43">
        <f>calculations!O48</f>
        <v>0</v>
      </c>
      <c r="N4" s="43">
        <f>calculations!P48</f>
        <v>0</v>
      </c>
      <c r="O4" s="43">
        <f>calculations!Q48</f>
        <v>0</v>
      </c>
      <c r="P4" s="43">
        <f>calculations!R48</f>
        <v>0</v>
      </c>
      <c r="Q4" s="43">
        <f>calculations!S48</f>
        <v>0</v>
      </c>
      <c r="R4" s="43">
        <f>calculations!T48</f>
        <v>0</v>
      </c>
      <c r="S4" s="43">
        <f>calculations!U48</f>
        <v>0</v>
      </c>
      <c r="T4" s="43">
        <f>calculations!V48</f>
        <v>0</v>
      </c>
      <c r="U4" s="43">
        <f>calculations!W48</f>
        <v>0</v>
      </c>
      <c r="V4" s="43">
        <f>calculations!X48</f>
        <v>0</v>
      </c>
      <c r="W4" s="43">
        <f>calculations!Y48</f>
        <v>0</v>
      </c>
      <c r="X4" s="43">
        <f>calculations!Z48</f>
        <v>0</v>
      </c>
      <c r="Y4" s="43">
        <f>calculations!AA48</f>
        <v>0</v>
      </c>
      <c r="Z4" s="43">
        <f>calculations!AB48</f>
        <v>0</v>
      </c>
      <c r="AA4" s="43">
        <f>calculations!AC48</f>
        <v>0</v>
      </c>
      <c r="AB4" s="43">
        <f>calculations!AD48</f>
        <v>0</v>
      </c>
      <c r="AC4" s="43">
        <f>calculations!AE48</f>
        <v>0</v>
      </c>
      <c r="AD4" s="43">
        <f>calculations!AF48</f>
        <v>0</v>
      </c>
      <c r="AE4" s="43">
        <f>calculations!AG48</f>
        <v>0</v>
      </c>
      <c r="AF4" s="43">
        <f>calculations!AH48</f>
        <v>0</v>
      </c>
      <c r="AG4" s="43">
        <f>calculations!AI48</f>
        <v>0</v>
      </c>
    </row>
    <row r="5" spans="1:35" x14ac:dyDescent="0.35">
      <c r="A5" s="1" t="s">
        <v>5</v>
      </c>
      <c r="B5" s="43">
        <f>calculations!D49</f>
        <v>0</v>
      </c>
      <c r="C5" s="43">
        <f>calculations!E49</f>
        <v>0</v>
      </c>
      <c r="D5" s="43">
        <f>calculations!F49</f>
        <v>0</v>
      </c>
      <c r="E5" s="43">
        <f>calculations!G49</f>
        <v>0</v>
      </c>
      <c r="F5" s="43">
        <f>calculations!H49</f>
        <v>0</v>
      </c>
      <c r="G5" s="43">
        <f>calculations!I49</f>
        <v>0</v>
      </c>
      <c r="H5" s="43">
        <f>calculations!J49</f>
        <v>0</v>
      </c>
      <c r="I5" s="43">
        <f>calculations!K49</f>
        <v>0</v>
      </c>
      <c r="J5" s="43">
        <f>calculations!L49</f>
        <v>0</v>
      </c>
      <c r="K5" s="43">
        <f>calculations!M49</f>
        <v>0</v>
      </c>
      <c r="L5" s="43">
        <f>calculations!N49</f>
        <v>0</v>
      </c>
      <c r="M5" s="43">
        <f>calculations!O49</f>
        <v>0</v>
      </c>
      <c r="N5" s="43">
        <f>calculations!P49</f>
        <v>0</v>
      </c>
      <c r="O5" s="43">
        <f>calculations!Q49</f>
        <v>0</v>
      </c>
      <c r="P5" s="43">
        <f>calculations!R49</f>
        <v>0</v>
      </c>
      <c r="Q5" s="43">
        <f>calculations!S49</f>
        <v>0</v>
      </c>
      <c r="R5" s="43">
        <f>calculations!T49</f>
        <v>0</v>
      </c>
      <c r="S5" s="43">
        <f>calculations!U49</f>
        <v>0</v>
      </c>
      <c r="T5" s="43">
        <f>calculations!V49</f>
        <v>0</v>
      </c>
      <c r="U5" s="43">
        <f>calculations!W49</f>
        <v>0</v>
      </c>
      <c r="V5" s="43">
        <f>calculations!X49</f>
        <v>0</v>
      </c>
      <c r="W5" s="43">
        <f>calculations!Y49</f>
        <v>0</v>
      </c>
      <c r="X5" s="43">
        <f>calculations!Z49</f>
        <v>0</v>
      </c>
      <c r="Y5" s="43">
        <f>calculations!AA49</f>
        <v>0</v>
      </c>
      <c r="Z5" s="43">
        <f>calculations!AB49</f>
        <v>0</v>
      </c>
      <c r="AA5" s="43">
        <f>calculations!AC49</f>
        <v>0</v>
      </c>
      <c r="AB5" s="43">
        <f>calculations!AD49</f>
        <v>0</v>
      </c>
      <c r="AC5" s="43">
        <f>calculations!AE49</f>
        <v>0</v>
      </c>
      <c r="AD5" s="43">
        <f>calculations!AF49</f>
        <v>0</v>
      </c>
      <c r="AE5" s="43">
        <f>calculations!AG49</f>
        <v>0</v>
      </c>
      <c r="AF5" s="43">
        <f>calculations!AH49</f>
        <v>0</v>
      </c>
      <c r="AG5" s="43">
        <f>calculations!AI49</f>
        <v>0</v>
      </c>
    </row>
    <row r="6" spans="1:35" x14ac:dyDescent="0.35">
      <c r="A6" s="1" t="s">
        <v>7</v>
      </c>
      <c r="B6" s="43">
        <f>calculations!D50</f>
        <v>0</v>
      </c>
      <c r="C6" s="43">
        <f>calculations!E50</f>
        <v>0</v>
      </c>
      <c r="D6" s="43">
        <f>calculations!F50</f>
        <v>0</v>
      </c>
      <c r="E6" s="43">
        <f>calculations!G50</f>
        <v>0</v>
      </c>
      <c r="F6" s="43">
        <f>calculations!H50</f>
        <v>0</v>
      </c>
      <c r="G6" s="43">
        <f>calculations!I50</f>
        <v>0</v>
      </c>
      <c r="H6" s="43">
        <f>calculations!J50</f>
        <v>0</v>
      </c>
      <c r="I6" s="43">
        <f>calculations!K50</f>
        <v>0</v>
      </c>
      <c r="J6" s="43">
        <f>calculations!L50</f>
        <v>0</v>
      </c>
      <c r="K6" s="43">
        <f>calculations!M50</f>
        <v>0</v>
      </c>
      <c r="L6" s="43">
        <f>calculations!N50</f>
        <v>0</v>
      </c>
      <c r="M6" s="43">
        <f>calculations!O50</f>
        <v>0</v>
      </c>
      <c r="N6" s="43">
        <f>calculations!P50</f>
        <v>0</v>
      </c>
      <c r="O6" s="43">
        <f>calculations!Q50</f>
        <v>0</v>
      </c>
      <c r="P6" s="43">
        <f>calculations!R50</f>
        <v>0</v>
      </c>
      <c r="Q6" s="43">
        <f>calculations!S50</f>
        <v>0</v>
      </c>
      <c r="R6" s="43">
        <f>calculations!T50</f>
        <v>0</v>
      </c>
      <c r="S6" s="43">
        <f>calculations!U50</f>
        <v>0</v>
      </c>
      <c r="T6" s="43">
        <f>calculations!V50</f>
        <v>0</v>
      </c>
      <c r="U6" s="43">
        <f>calculations!W50</f>
        <v>0</v>
      </c>
      <c r="V6" s="43">
        <f>calculations!X50</f>
        <v>0</v>
      </c>
      <c r="W6" s="43">
        <f>calculations!Y50</f>
        <v>0</v>
      </c>
      <c r="X6" s="43">
        <f>calculations!Z50</f>
        <v>0</v>
      </c>
      <c r="Y6" s="43">
        <f>calculations!AA50</f>
        <v>0</v>
      </c>
      <c r="Z6" s="43">
        <f>calculations!AB50</f>
        <v>0</v>
      </c>
      <c r="AA6" s="43">
        <f>calculations!AC50</f>
        <v>0</v>
      </c>
      <c r="AB6" s="43">
        <f>calculations!AD50</f>
        <v>0</v>
      </c>
      <c r="AC6" s="43">
        <f>calculations!AE50</f>
        <v>0</v>
      </c>
      <c r="AD6" s="43">
        <f>calculations!AF50</f>
        <v>0</v>
      </c>
      <c r="AE6" s="43">
        <f>calculations!AG50</f>
        <v>0</v>
      </c>
      <c r="AF6" s="43">
        <f>calculations!AH50</f>
        <v>0</v>
      </c>
      <c r="AG6" s="43">
        <f>calculations!AI50</f>
        <v>0</v>
      </c>
    </row>
    <row r="7" spans="1:35" x14ac:dyDescent="0.35">
      <c r="A7" s="1" t="s">
        <v>8</v>
      </c>
      <c r="B7" s="43">
        <f>calculations!D51</f>
        <v>0</v>
      </c>
      <c r="C7" s="43">
        <f>calculations!E51</f>
        <v>0</v>
      </c>
      <c r="D7" s="43">
        <f>calculations!F51</f>
        <v>0</v>
      </c>
      <c r="E7" s="43">
        <f>calculations!G51</f>
        <v>0</v>
      </c>
      <c r="F7" s="43">
        <f>calculations!H51</f>
        <v>0</v>
      </c>
      <c r="G7" s="43">
        <f>calculations!I51</f>
        <v>0</v>
      </c>
      <c r="H7" s="43">
        <f>calculations!J51</f>
        <v>0</v>
      </c>
      <c r="I7" s="43">
        <f>calculations!K51</f>
        <v>0</v>
      </c>
      <c r="J7" s="43">
        <f>calculations!L51</f>
        <v>0</v>
      </c>
      <c r="K7" s="43">
        <f>calculations!M51</f>
        <v>0</v>
      </c>
      <c r="L7" s="43">
        <f>calculations!N51</f>
        <v>0</v>
      </c>
      <c r="M7" s="43">
        <f>calculations!O51</f>
        <v>0</v>
      </c>
      <c r="N7" s="43">
        <f>calculations!P51</f>
        <v>0</v>
      </c>
      <c r="O7" s="43">
        <f>calculations!Q51</f>
        <v>0</v>
      </c>
      <c r="P7" s="43">
        <f>calculations!R51</f>
        <v>0</v>
      </c>
      <c r="Q7" s="43">
        <f>calculations!S51</f>
        <v>0</v>
      </c>
      <c r="R7" s="43">
        <f>calculations!T51</f>
        <v>0</v>
      </c>
      <c r="S7" s="43">
        <f>calculations!U51</f>
        <v>0</v>
      </c>
      <c r="T7" s="43">
        <f>calculations!V51</f>
        <v>0</v>
      </c>
      <c r="U7" s="43">
        <f>calculations!W51</f>
        <v>0</v>
      </c>
      <c r="V7" s="43">
        <f>calculations!X51</f>
        <v>0</v>
      </c>
      <c r="W7" s="43">
        <f>calculations!Y51</f>
        <v>0</v>
      </c>
      <c r="X7" s="43">
        <f>calculations!Z51</f>
        <v>0</v>
      </c>
      <c r="Y7" s="43">
        <f>calculations!AA51</f>
        <v>0</v>
      </c>
      <c r="Z7" s="43">
        <f>calculations!AB51</f>
        <v>0</v>
      </c>
      <c r="AA7" s="43">
        <f>calculations!AC51</f>
        <v>0</v>
      </c>
      <c r="AB7" s="43">
        <f>calculations!AD51</f>
        <v>0</v>
      </c>
      <c r="AC7" s="43">
        <f>calculations!AE51</f>
        <v>0</v>
      </c>
      <c r="AD7" s="43">
        <f>calculations!AF51</f>
        <v>0</v>
      </c>
      <c r="AE7" s="43">
        <f>calculations!AG51</f>
        <v>0</v>
      </c>
      <c r="AF7" s="43">
        <f>calculations!AH51</f>
        <v>0</v>
      </c>
      <c r="AG7" s="43">
        <f>calculations!AI51</f>
        <v>0</v>
      </c>
    </row>
    <row r="8" spans="1:35" x14ac:dyDescent="0.35">
      <c r="A8" s="18" t="s">
        <v>93</v>
      </c>
      <c r="B8" s="43">
        <f>calculations!D52</f>
        <v>0</v>
      </c>
      <c r="C8" s="43">
        <f>calculations!E52</f>
        <v>0</v>
      </c>
      <c r="D8" s="43">
        <f>calculations!F52</f>
        <v>0</v>
      </c>
      <c r="E8" s="43">
        <f>calculations!G52</f>
        <v>0</v>
      </c>
      <c r="F8" s="43">
        <f>calculations!H52</f>
        <v>0</v>
      </c>
      <c r="G8" s="43">
        <f>calculations!I52</f>
        <v>0</v>
      </c>
      <c r="H8" s="43">
        <f>calculations!J52</f>
        <v>0</v>
      </c>
      <c r="I8" s="43">
        <f>calculations!K52</f>
        <v>0</v>
      </c>
      <c r="J8" s="43">
        <f>calculations!L52</f>
        <v>0</v>
      </c>
      <c r="K8" s="43">
        <f>calculations!M52</f>
        <v>0</v>
      </c>
      <c r="L8" s="43">
        <f>calculations!N52</f>
        <v>0</v>
      </c>
      <c r="M8" s="43">
        <f>calculations!O52</f>
        <v>0</v>
      </c>
      <c r="N8" s="43">
        <f>calculations!P52</f>
        <v>0</v>
      </c>
      <c r="O8" s="43">
        <f>calculations!Q52</f>
        <v>0</v>
      </c>
      <c r="P8" s="43">
        <f>calculations!R52</f>
        <v>0</v>
      </c>
      <c r="Q8" s="43">
        <f>calculations!S52</f>
        <v>0</v>
      </c>
      <c r="R8" s="43">
        <f>calculations!T52</f>
        <v>0</v>
      </c>
      <c r="S8" s="43">
        <f>calculations!U52</f>
        <v>0</v>
      </c>
      <c r="T8" s="43">
        <f>calculations!V52</f>
        <v>0</v>
      </c>
      <c r="U8" s="43">
        <f>calculations!W52</f>
        <v>0</v>
      </c>
      <c r="V8" s="43">
        <f>calculations!X52</f>
        <v>0</v>
      </c>
      <c r="W8" s="43">
        <f>calculations!Y52</f>
        <v>0</v>
      </c>
      <c r="X8" s="43">
        <f>calculations!Z52</f>
        <v>0</v>
      </c>
      <c r="Y8" s="43">
        <f>calculations!AA52</f>
        <v>0</v>
      </c>
      <c r="Z8" s="43">
        <f>calculations!AB52</f>
        <v>0</v>
      </c>
      <c r="AA8" s="43">
        <f>calculations!AC52</f>
        <v>0</v>
      </c>
      <c r="AB8" s="43">
        <f>calculations!AD52</f>
        <v>0</v>
      </c>
      <c r="AC8" s="43">
        <f>calculations!AE52</f>
        <v>0</v>
      </c>
      <c r="AD8" s="43">
        <f>calculations!AF52</f>
        <v>0</v>
      </c>
      <c r="AE8" s="43">
        <f>calculations!AG52</f>
        <v>0</v>
      </c>
      <c r="AF8" s="43">
        <f>calculations!AH52</f>
        <v>0</v>
      </c>
      <c r="AG8" s="43">
        <f>calculations!AI52</f>
        <v>0</v>
      </c>
    </row>
    <row r="9" spans="1:35" x14ac:dyDescent="0.35">
      <c r="A9" s="18" t="s">
        <v>94</v>
      </c>
      <c r="B9" s="43">
        <f>calculations!D53</f>
        <v>0</v>
      </c>
      <c r="C9" s="43">
        <f>calculations!E53</f>
        <v>0</v>
      </c>
      <c r="D9" s="43">
        <f>calculations!F53</f>
        <v>0</v>
      </c>
      <c r="E9" s="43">
        <f>calculations!G53</f>
        <v>0</v>
      </c>
      <c r="F9" s="43">
        <f>calculations!H53</f>
        <v>0</v>
      </c>
      <c r="G9" s="43">
        <f>calculations!I53</f>
        <v>0</v>
      </c>
      <c r="H9" s="43">
        <f>calculations!J53</f>
        <v>0</v>
      </c>
      <c r="I9" s="43">
        <f>calculations!K53</f>
        <v>0</v>
      </c>
      <c r="J9" s="43">
        <f>calculations!L53</f>
        <v>0</v>
      </c>
      <c r="K9" s="43">
        <f>calculations!M53</f>
        <v>0</v>
      </c>
      <c r="L9" s="43">
        <f>calculations!N53</f>
        <v>0</v>
      </c>
      <c r="M9" s="43">
        <f>calculations!O53</f>
        <v>0</v>
      </c>
      <c r="N9" s="43">
        <f>calculations!P53</f>
        <v>0</v>
      </c>
      <c r="O9" s="43">
        <f>calculations!Q53</f>
        <v>0</v>
      </c>
      <c r="P9" s="43">
        <f>calculations!R53</f>
        <v>0</v>
      </c>
      <c r="Q9" s="43">
        <f>calculations!S53</f>
        <v>0</v>
      </c>
      <c r="R9" s="43">
        <f>calculations!T53</f>
        <v>0</v>
      </c>
      <c r="S9" s="43">
        <f>calculations!U53</f>
        <v>0</v>
      </c>
      <c r="T9" s="43">
        <f>calculations!V53</f>
        <v>0</v>
      </c>
      <c r="U9" s="43">
        <f>calculations!W53</f>
        <v>0</v>
      </c>
      <c r="V9" s="43">
        <f>calculations!X53</f>
        <v>0</v>
      </c>
      <c r="W9" s="43">
        <f>calculations!Y53</f>
        <v>0</v>
      </c>
      <c r="X9" s="43">
        <f>calculations!Z53</f>
        <v>0</v>
      </c>
      <c r="Y9" s="43">
        <f>calculations!AA53</f>
        <v>0</v>
      </c>
      <c r="Z9" s="43">
        <f>calculations!AB53</f>
        <v>0</v>
      </c>
      <c r="AA9" s="43">
        <f>calculations!AC53</f>
        <v>0</v>
      </c>
      <c r="AB9" s="43">
        <f>calculations!AD53</f>
        <v>0</v>
      </c>
      <c r="AC9" s="43">
        <f>calculations!AE53</f>
        <v>0</v>
      </c>
      <c r="AD9" s="43">
        <f>calculations!AF53</f>
        <v>0</v>
      </c>
      <c r="AE9" s="43">
        <f>calculations!AG53</f>
        <v>0</v>
      </c>
      <c r="AF9" s="43">
        <f>calculations!AH53</f>
        <v>0</v>
      </c>
      <c r="AG9" s="43">
        <f>calculations!AI53</f>
        <v>0</v>
      </c>
    </row>
    <row r="10" spans="1:35" x14ac:dyDescent="0.35">
      <c r="A10" s="18" t="s">
        <v>95</v>
      </c>
      <c r="B10" s="43">
        <f>calculations!D54</f>
        <v>0</v>
      </c>
      <c r="C10" s="43">
        <f>calculations!E54</f>
        <v>0</v>
      </c>
      <c r="D10" s="43">
        <f>calculations!F54</f>
        <v>0</v>
      </c>
      <c r="E10" s="43">
        <f>calculations!G54</f>
        <v>0</v>
      </c>
      <c r="F10" s="43">
        <f>calculations!H54</f>
        <v>0</v>
      </c>
      <c r="G10" s="43">
        <f>calculations!I54</f>
        <v>0</v>
      </c>
      <c r="H10" s="43">
        <f>calculations!J54</f>
        <v>0</v>
      </c>
      <c r="I10" s="43">
        <f>calculations!K54</f>
        <v>0</v>
      </c>
      <c r="J10" s="43">
        <f>calculations!L54</f>
        <v>0</v>
      </c>
      <c r="K10" s="43">
        <f>calculations!M54</f>
        <v>0</v>
      </c>
      <c r="L10" s="43">
        <f>calculations!N54</f>
        <v>0</v>
      </c>
      <c r="M10" s="43">
        <f>calculations!O54</f>
        <v>0</v>
      </c>
      <c r="N10" s="43">
        <f>calculations!P54</f>
        <v>0</v>
      </c>
      <c r="O10" s="43">
        <f>calculations!Q54</f>
        <v>0</v>
      </c>
      <c r="P10" s="43">
        <f>calculations!R54</f>
        <v>0</v>
      </c>
      <c r="Q10" s="43">
        <f>calculations!S54</f>
        <v>0</v>
      </c>
      <c r="R10" s="43">
        <f>calculations!T54</f>
        <v>0</v>
      </c>
      <c r="S10" s="43">
        <f>calculations!U54</f>
        <v>0</v>
      </c>
      <c r="T10" s="43">
        <f>calculations!V54</f>
        <v>0</v>
      </c>
      <c r="U10" s="43">
        <f>calculations!W54</f>
        <v>0</v>
      </c>
      <c r="V10" s="43">
        <f>calculations!X54</f>
        <v>0</v>
      </c>
      <c r="W10" s="43">
        <f>calculations!Y54</f>
        <v>0</v>
      </c>
      <c r="X10" s="43">
        <f>calculations!Z54</f>
        <v>0</v>
      </c>
      <c r="Y10" s="43">
        <f>calculations!AA54</f>
        <v>0</v>
      </c>
      <c r="Z10" s="43">
        <f>calculations!AB54</f>
        <v>0</v>
      </c>
      <c r="AA10" s="43">
        <f>calculations!AC54</f>
        <v>0</v>
      </c>
      <c r="AB10" s="43">
        <f>calculations!AD54</f>
        <v>0</v>
      </c>
      <c r="AC10" s="43">
        <f>calculations!AE54</f>
        <v>0</v>
      </c>
      <c r="AD10" s="43">
        <f>calculations!AF54</f>
        <v>0</v>
      </c>
      <c r="AE10" s="43">
        <f>calculations!AG54</f>
        <v>0</v>
      </c>
      <c r="AF10" s="43">
        <f>calculations!AH54</f>
        <v>0</v>
      </c>
      <c r="AG10" s="43">
        <f>calculations!AI54</f>
        <v>0</v>
      </c>
    </row>
    <row r="11" spans="1:35" x14ac:dyDescent="0.35">
      <c r="A11" s="18" t="s">
        <v>96</v>
      </c>
      <c r="B11" s="43">
        <f>calculations!D55</f>
        <v>0</v>
      </c>
      <c r="C11" s="43">
        <f>calculations!E55</f>
        <v>0</v>
      </c>
      <c r="D11" s="43">
        <f>calculations!F55</f>
        <v>0</v>
      </c>
      <c r="E11" s="43">
        <f>calculations!G55</f>
        <v>0</v>
      </c>
      <c r="F11" s="43">
        <f>calculations!H55</f>
        <v>0</v>
      </c>
      <c r="G11" s="43">
        <f>calculations!I55</f>
        <v>0</v>
      </c>
      <c r="H11" s="43">
        <f>calculations!J55</f>
        <v>0</v>
      </c>
      <c r="I11" s="43">
        <f>calculations!K55</f>
        <v>0</v>
      </c>
      <c r="J11" s="43">
        <f>calculations!L55</f>
        <v>0</v>
      </c>
      <c r="K11" s="43">
        <f>calculations!M55</f>
        <v>0</v>
      </c>
      <c r="L11" s="43">
        <f>calculations!N55</f>
        <v>0</v>
      </c>
      <c r="M11" s="43">
        <f>calculations!O55</f>
        <v>0</v>
      </c>
      <c r="N11" s="43">
        <f>calculations!P55</f>
        <v>0</v>
      </c>
      <c r="O11" s="43">
        <f>calculations!Q55</f>
        <v>0</v>
      </c>
      <c r="P11" s="43">
        <f>calculations!R55</f>
        <v>0</v>
      </c>
      <c r="Q11" s="43">
        <f>calculations!S55</f>
        <v>0</v>
      </c>
      <c r="R11" s="43">
        <f>calculations!T55</f>
        <v>0</v>
      </c>
      <c r="S11" s="43">
        <f>calculations!U55</f>
        <v>0</v>
      </c>
      <c r="T11" s="43">
        <f>calculations!V55</f>
        <v>0</v>
      </c>
      <c r="U11" s="43">
        <f>calculations!W55</f>
        <v>0</v>
      </c>
      <c r="V11" s="43">
        <f>calculations!X55</f>
        <v>0</v>
      </c>
      <c r="W11" s="43">
        <f>calculations!Y55</f>
        <v>0</v>
      </c>
      <c r="X11" s="43">
        <f>calculations!Z55</f>
        <v>0</v>
      </c>
      <c r="Y11" s="43">
        <f>calculations!AA55</f>
        <v>0</v>
      </c>
      <c r="Z11" s="43">
        <f>calculations!AB55</f>
        <v>0</v>
      </c>
      <c r="AA11" s="43">
        <f>calculations!AC55</f>
        <v>0</v>
      </c>
      <c r="AB11" s="43">
        <f>calculations!AD55</f>
        <v>0</v>
      </c>
      <c r="AC11" s="43">
        <f>calculations!AE55</f>
        <v>0</v>
      </c>
      <c r="AD11" s="43">
        <f>calculations!AF55</f>
        <v>0</v>
      </c>
      <c r="AE11" s="43">
        <f>calculations!AG55</f>
        <v>0</v>
      </c>
      <c r="AF11" s="43">
        <f>calculations!AH55</f>
        <v>0</v>
      </c>
      <c r="AG11" s="43">
        <f>calculations!AI55</f>
        <v>0</v>
      </c>
    </row>
    <row r="12" spans="1:35" x14ac:dyDescent="0.35">
      <c r="A12" s="18"/>
    </row>
    <row r="13" spans="1:35" x14ac:dyDescent="0.35">
      <c r="A13" s="18"/>
    </row>
    <row r="14" spans="1:35" x14ac:dyDescent="0.35">
      <c r="A14" s="18"/>
    </row>
    <row r="15" spans="1:35" x14ac:dyDescent="0.35">
      <c r="A15" s="18"/>
    </row>
    <row r="16" spans="1:35" x14ac:dyDescent="0.35">
      <c r="A16" s="18"/>
    </row>
    <row r="17" spans="1:1" x14ac:dyDescent="0.35">
      <c r="A17" s="18"/>
    </row>
  </sheetData>
  <pageMargins left="0.7" right="0.7" top="0.75" bottom="0.75" header="0.3" footer="0.3"/>
  <pageSetup orientation="portrait" horizontalDpi="1200" verticalDpi="120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7">
    <tabColor theme="3"/>
  </sheetPr>
  <dimension ref="A1:AI12"/>
  <sheetViews>
    <sheetView workbookViewId="0">
      <selection activeCell="F23" sqref="F23"/>
    </sheetView>
  </sheetViews>
  <sheetFormatPr defaultRowHeight="14.5" x14ac:dyDescent="0.35"/>
  <cols>
    <col min="1" max="1" width="26" customWidth="1"/>
  </cols>
  <sheetData>
    <row r="1" spans="1:35" x14ac:dyDescent="0.35">
      <c r="A1" s="1" t="s">
        <v>1</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s="1"/>
      <c r="AI1" s="1"/>
    </row>
    <row r="2" spans="1:35" x14ac:dyDescent="0.35">
      <c r="A2" s="1" t="s">
        <v>2</v>
      </c>
      <c r="B2" s="195">
        <f>calculations!D46</f>
        <v>21080934760136.359</v>
      </c>
      <c r="C2" s="199">
        <v>22600000000000</v>
      </c>
      <c r="D2" s="199">
        <v>21600000000000</v>
      </c>
      <c r="E2" s="199">
        <v>21300000000000</v>
      </c>
      <c r="F2" s="199">
        <v>21500000000000</v>
      </c>
      <c r="G2" s="199">
        <v>21598800000000</v>
      </c>
      <c r="H2" s="199">
        <v>21896100000000</v>
      </c>
      <c r="I2" s="199">
        <v>22389400000000</v>
      </c>
      <c r="J2" s="199">
        <v>22886100000000</v>
      </c>
      <c r="K2" s="199">
        <v>23267400000000</v>
      </c>
      <c r="L2" s="199">
        <v>23668800000000</v>
      </c>
      <c r="M2" s="199">
        <v>24056000000000</v>
      </c>
      <c r="N2" s="199">
        <v>24439700000000</v>
      </c>
      <c r="O2" s="199">
        <v>24835000000000</v>
      </c>
      <c r="P2" s="199">
        <v>25228400000000</v>
      </c>
      <c r="Q2" s="199">
        <v>25623100000000</v>
      </c>
      <c r="R2" s="199">
        <v>26011600000000</v>
      </c>
      <c r="S2" s="199">
        <v>26319900000000</v>
      </c>
      <c r="T2" s="199">
        <v>26515000000000</v>
      </c>
      <c r="U2" s="199">
        <v>26809500000000</v>
      </c>
      <c r="V2" s="199">
        <v>27007900000000</v>
      </c>
      <c r="W2" s="199">
        <v>27211700000000</v>
      </c>
      <c r="X2" s="199">
        <v>27516600000000</v>
      </c>
      <c r="Y2" s="199">
        <v>27824800000000</v>
      </c>
      <c r="Z2" s="199">
        <v>28219600000000</v>
      </c>
      <c r="AA2" s="199">
        <v>28524400000000</v>
      </c>
      <c r="AB2" s="199">
        <v>28932100000000</v>
      </c>
      <c r="AC2" s="199">
        <v>29339700000000</v>
      </c>
      <c r="AD2" s="199">
        <v>29751800000000</v>
      </c>
      <c r="AE2" s="199">
        <v>29852400000000</v>
      </c>
      <c r="AF2" s="199">
        <v>29957000000000</v>
      </c>
      <c r="AG2" s="199">
        <v>29963100000000</v>
      </c>
    </row>
    <row r="3" spans="1:35" x14ac:dyDescent="0.35">
      <c r="A3" s="1" t="s">
        <v>3</v>
      </c>
      <c r="B3" s="195">
        <f>calculations!D47</f>
        <v>0</v>
      </c>
      <c r="C3" s="199">
        <v>0</v>
      </c>
      <c r="D3" s="199">
        <v>0</v>
      </c>
      <c r="E3" s="199">
        <v>0</v>
      </c>
      <c r="F3" s="199">
        <v>0</v>
      </c>
      <c r="G3" s="199">
        <v>0</v>
      </c>
      <c r="H3" s="199">
        <v>0</v>
      </c>
      <c r="I3" s="199">
        <v>0</v>
      </c>
      <c r="J3" s="199">
        <v>0</v>
      </c>
      <c r="K3" s="199">
        <v>0</v>
      </c>
      <c r="L3" s="199">
        <v>0</v>
      </c>
      <c r="M3" s="199">
        <v>0</v>
      </c>
      <c r="N3" s="199">
        <v>0</v>
      </c>
      <c r="O3" s="199">
        <v>0</v>
      </c>
      <c r="P3" s="199">
        <v>0</v>
      </c>
      <c r="Q3" s="199">
        <v>0</v>
      </c>
      <c r="R3" s="199">
        <v>0</v>
      </c>
      <c r="S3" s="199">
        <v>0</v>
      </c>
      <c r="T3" s="199">
        <v>0</v>
      </c>
      <c r="U3" s="199">
        <v>0</v>
      </c>
      <c r="V3" s="199">
        <v>0</v>
      </c>
      <c r="W3" s="199">
        <v>0</v>
      </c>
      <c r="X3" s="199">
        <v>0</v>
      </c>
      <c r="Y3" s="199">
        <v>0</v>
      </c>
      <c r="Z3" s="199">
        <v>0</v>
      </c>
      <c r="AA3" s="199">
        <v>0</v>
      </c>
      <c r="AB3" s="199">
        <v>0</v>
      </c>
      <c r="AC3" s="199">
        <v>0</v>
      </c>
      <c r="AD3" s="199">
        <v>0</v>
      </c>
      <c r="AE3" s="199">
        <v>0</v>
      </c>
      <c r="AF3" s="199">
        <v>0</v>
      </c>
      <c r="AG3" s="199">
        <v>0</v>
      </c>
    </row>
    <row r="4" spans="1:35" x14ac:dyDescent="0.35">
      <c r="A4" s="1" t="s">
        <v>4</v>
      </c>
      <c r="B4" s="195">
        <f>calculations!D48</f>
        <v>0</v>
      </c>
      <c r="C4" s="199">
        <v>0</v>
      </c>
      <c r="D4" s="199">
        <v>0</v>
      </c>
      <c r="E4" s="199">
        <v>0</v>
      </c>
      <c r="F4" s="199">
        <v>0</v>
      </c>
      <c r="G4" s="199">
        <v>0</v>
      </c>
      <c r="H4" s="199">
        <v>0</v>
      </c>
      <c r="I4" s="199">
        <v>0</v>
      </c>
      <c r="J4" s="199">
        <v>0</v>
      </c>
      <c r="K4" s="199">
        <v>0</v>
      </c>
      <c r="L4" s="199">
        <v>0</v>
      </c>
      <c r="M4" s="199">
        <v>0</v>
      </c>
      <c r="N4" s="199">
        <v>0</v>
      </c>
      <c r="O4" s="199">
        <v>0</v>
      </c>
      <c r="P4" s="199">
        <v>0</v>
      </c>
      <c r="Q4" s="199">
        <v>0</v>
      </c>
      <c r="R4" s="199">
        <v>0</v>
      </c>
      <c r="S4" s="199">
        <v>0</v>
      </c>
      <c r="T4" s="199">
        <v>0</v>
      </c>
      <c r="U4" s="199">
        <v>0</v>
      </c>
      <c r="V4" s="199">
        <v>0</v>
      </c>
      <c r="W4" s="199">
        <v>0</v>
      </c>
      <c r="X4" s="199">
        <v>0</v>
      </c>
      <c r="Y4" s="199">
        <v>0</v>
      </c>
      <c r="Z4" s="199">
        <v>0</v>
      </c>
      <c r="AA4" s="199">
        <v>0</v>
      </c>
      <c r="AB4" s="199">
        <v>0</v>
      </c>
      <c r="AC4" s="199">
        <v>0</v>
      </c>
      <c r="AD4" s="199">
        <v>0</v>
      </c>
      <c r="AE4" s="199">
        <v>0</v>
      </c>
      <c r="AF4" s="199">
        <v>0</v>
      </c>
      <c r="AG4" s="199">
        <v>0</v>
      </c>
    </row>
    <row r="5" spans="1:35" x14ac:dyDescent="0.35">
      <c r="A5" s="1" t="s">
        <v>5</v>
      </c>
      <c r="B5" s="195">
        <f>calculations!D49</f>
        <v>0</v>
      </c>
      <c r="C5" s="199">
        <v>0</v>
      </c>
      <c r="D5" s="199">
        <v>0</v>
      </c>
      <c r="E5" s="199">
        <v>0</v>
      </c>
      <c r="F5" s="199">
        <v>0</v>
      </c>
      <c r="G5" s="199">
        <v>0</v>
      </c>
      <c r="H5" s="199">
        <v>0</v>
      </c>
      <c r="I5" s="199">
        <v>0</v>
      </c>
      <c r="J5" s="199">
        <v>0</v>
      </c>
      <c r="K5" s="199">
        <v>0</v>
      </c>
      <c r="L5" s="199">
        <v>0</v>
      </c>
      <c r="M5" s="199">
        <v>0</v>
      </c>
      <c r="N5" s="199">
        <v>0</v>
      </c>
      <c r="O5" s="199">
        <v>0</v>
      </c>
      <c r="P5" s="199">
        <v>0</v>
      </c>
      <c r="Q5" s="199">
        <v>0</v>
      </c>
      <c r="R5" s="199">
        <v>0</v>
      </c>
      <c r="S5" s="199">
        <v>0</v>
      </c>
      <c r="T5" s="199">
        <v>0</v>
      </c>
      <c r="U5" s="199">
        <v>0</v>
      </c>
      <c r="V5" s="199">
        <v>0</v>
      </c>
      <c r="W5" s="199">
        <v>0</v>
      </c>
      <c r="X5" s="199">
        <v>0</v>
      </c>
      <c r="Y5" s="199">
        <v>0</v>
      </c>
      <c r="Z5" s="199">
        <v>0</v>
      </c>
      <c r="AA5" s="199">
        <v>0</v>
      </c>
      <c r="AB5" s="199">
        <v>0</v>
      </c>
      <c r="AC5" s="199">
        <v>0</v>
      </c>
      <c r="AD5" s="199">
        <v>0</v>
      </c>
      <c r="AE5" s="199">
        <v>0</v>
      </c>
      <c r="AF5" s="199">
        <v>0</v>
      </c>
      <c r="AG5" s="199">
        <v>0</v>
      </c>
    </row>
    <row r="6" spans="1:35" x14ac:dyDescent="0.35">
      <c r="A6" s="1" t="s">
        <v>7</v>
      </c>
      <c r="B6" s="195">
        <f>calculations!D50</f>
        <v>0</v>
      </c>
      <c r="C6" s="199">
        <v>0</v>
      </c>
      <c r="D6" s="199">
        <v>0</v>
      </c>
      <c r="E6" s="199">
        <v>0</v>
      </c>
      <c r="F6" s="199">
        <v>0</v>
      </c>
      <c r="G6" s="199">
        <v>0</v>
      </c>
      <c r="H6" s="199">
        <v>0</v>
      </c>
      <c r="I6" s="199">
        <v>0</v>
      </c>
      <c r="J6" s="199">
        <v>0</v>
      </c>
      <c r="K6" s="199">
        <v>0</v>
      </c>
      <c r="L6" s="199">
        <v>0</v>
      </c>
      <c r="M6" s="199">
        <v>0</v>
      </c>
      <c r="N6" s="199">
        <v>0</v>
      </c>
      <c r="O6" s="199">
        <v>0</v>
      </c>
      <c r="P6" s="199">
        <v>0</v>
      </c>
      <c r="Q6" s="199">
        <v>0</v>
      </c>
      <c r="R6" s="199">
        <v>0</v>
      </c>
      <c r="S6" s="199">
        <v>0</v>
      </c>
      <c r="T6" s="199">
        <v>0</v>
      </c>
      <c r="U6" s="199">
        <v>0</v>
      </c>
      <c r="V6" s="199">
        <v>0</v>
      </c>
      <c r="W6" s="199">
        <v>0</v>
      </c>
      <c r="X6" s="199">
        <v>0</v>
      </c>
      <c r="Y6" s="199">
        <v>0</v>
      </c>
      <c r="Z6" s="199">
        <v>0</v>
      </c>
      <c r="AA6" s="199">
        <v>0</v>
      </c>
      <c r="AB6" s="199">
        <v>0</v>
      </c>
      <c r="AC6" s="199">
        <v>0</v>
      </c>
      <c r="AD6" s="199">
        <v>0</v>
      </c>
      <c r="AE6" s="199">
        <v>0</v>
      </c>
      <c r="AF6" s="199">
        <v>0</v>
      </c>
      <c r="AG6" s="199">
        <v>0</v>
      </c>
    </row>
    <row r="7" spans="1:35" x14ac:dyDescent="0.35">
      <c r="A7" s="1" t="s">
        <v>8</v>
      </c>
      <c r="B7" s="195">
        <f>calculations!D51</f>
        <v>0</v>
      </c>
      <c r="C7" s="199">
        <v>0</v>
      </c>
      <c r="D7" s="199">
        <v>0</v>
      </c>
      <c r="E7" s="199">
        <v>0</v>
      </c>
      <c r="F7" s="199">
        <v>0</v>
      </c>
      <c r="G7" s="199">
        <v>0</v>
      </c>
      <c r="H7" s="199">
        <v>0</v>
      </c>
      <c r="I7" s="199">
        <v>0</v>
      </c>
      <c r="J7" s="199">
        <v>0</v>
      </c>
      <c r="K7" s="199">
        <v>0</v>
      </c>
      <c r="L7" s="199">
        <v>0</v>
      </c>
      <c r="M7" s="199">
        <v>0</v>
      </c>
      <c r="N7" s="199">
        <v>0</v>
      </c>
      <c r="O7" s="199">
        <v>0</v>
      </c>
      <c r="P7" s="199">
        <v>0</v>
      </c>
      <c r="Q7" s="199">
        <v>0</v>
      </c>
      <c r="R7" s="199">
        <v>0</v>
      </c>
      <c r="S7" s="199">
        <v>0</v>
      </c>
      <c r="T7" s="199">
        <v>0</v>
      </c>
      <c r="U7" s="199">
        <v>0</v>
      </c>
      <c r="V7" s="199">
        <v>0</v>
      </c>
      <c r="W7" s="199">
        <v>0</v>
      </c>
      <c r="X7" s="199">
        <v>0</v>
      </c>
      <c r="Y7" s="199">
        <v>0</v>
      </c>
      <c r="Z7" s="199">
        <v>0</v>
      </c>
      <c r="AA7" s="199">
        <v>0</v>
      </c>
      <c r="AB7" s="199">
        <v>0</v>
      </c>
      <c r="AC7" s="199">
        <v>0</v>
      </c>
      <c r="AD7" s="199">
        <v>0</v>
      </c>
      <c r="AE7" s="199">
        <v>0</v>
      </c>
      <c r="AF7" s="199">
        <v>0</v>
      </c>
      <c r="AG7" s="199">
        <v>0</v>
      </c>
    </row>
    <row r="8" spans="1:35" x14ac:dyDescent="0.35">
      <c r="A8" s="18" t="s">
        <v>93</v>
      </c>
      <c r="B8" s="195">
        <f>calculations!D52</f>
        <v>0</v>
      </c>
      <c r="C8" s="199">
        <v>0</v>
      </c>
      <c r="D8" s="199">
        <v>0</v>
      </c>
      <c r="E8" s="199">
        <v>0</v>
      </c>
      <c r="F8" s="199">
        <v>0</v>
      </c>
      <c r="G8" s="199">
        <v>0</v>
      </c>
      <c r="H8" s="199">
        <v>0</v>
      </c>
      <c r="I8" s="199">
        <v>0</v>
      </c>
      <c r="J8" s="199">
        <v>0</v>
      </c>
      <c r="K8" s="199">
        <v>0</v>
      </c>
      <c r="L8" s="199">
        <v>0</v>
      </c>
      <c r="M8" s="199">
        <v>0</v>
      </c>
      <c r="N8" s="199">
        <v>0</v>
      </c>
      <c r="O8" s="199">
        <v>0</v>
      </c>
      <c r="P8" s="199">
        <v>0</v>
      </c>
      <c r="Q8" s="199">
        <v>0</v>
      </c>
      <c r="R8" s="199">
        <v>0</v>
      </c>
      <c r="S8" s="199">
        <v>0</v>
      </c>
      <c r="T8" s="199">
        <v>0</v>
      </c>
      <c r="U8" s="199">
        <v>0</v>
      </c>
      <c r="V8" s="199">
        <v>0</v>
      </c>
      <c r="W8" s="199">
        <v>0</v>
      </c>
      <c r="X8" s="199">
        <v>0</v>
      </c>
      <c r="Y8" s="199">
        <v>0</v>
      </c>
      <c r="Z8" s="199">
        <v>0</v>
      </c>
      <c r="AA8" s="199">
        <v>0</v>
      </c>
      <c r="AB8" s="199">
        <v>0</v>
      </c>
      <c r="AC8" s="199">
        <v>0</v>
      </c>
      <c r="AD8" s="199">
        <v>0</v>
      </c>
      <c r="AE8" s="199">
        <v>0</v>
      </c>
      <c r="AF8" s="199">
        <v>0</v>
      </c>
      <c r="AG8" s="199">
        <v>0</v>
      </c>
    </row>
    <row r="9" spans="1:35" x14ac:dyDescent="0.35">
      <c r="A9" s="18" t="s">
        <v>94</v>
      </c>
      <c r="B9" s="195">
        <f>calculations!D53</f>
        <v>0</v>
      </c>
      <c r="C9" s="199">
        <v>0</v>
      </c>
      <c r="D9" s="199">
        <v>0</v>
      </c>
      <c r="E9" s="199">
        <v>0</v>
      </c>
      <c r="F9" s="199">
        <v>0</v>
      </c>
      <c r="G9" s="199">
        <v>0</v>
      </c>
      <c r="H9" s="199">
        <v>0</v>
      </c>
      <c r="I9" s="199">
        <v>0</v>
      </c>
      <c r="J9" s="199">
        <v>0</v>
      </c>
      <c r="K9" s="199">
        <v>0</v>
      </c>
      <c r="L9" s="199">
        <v>0</v>
      </c>
      <c r="M9" s="199">
        <v>0</v>
      </c>
      <c r="N9" s="199">
        <v>0</v>
      </c>
      <c r="O9" s="199">
        <v>0</v>
      </c>
      <c r="P9" s="199">
        <v>0</v>
      </c>
      <c r="Q9" s="199">
        <v>0</v>
      </c>
      <c r="R9" s="199">
        <v>0</v>
      </c>
      <c r="S9" s="199">
        <v>0</v>
      </c>
      <c r="T9" s="199">
        <v>0</v>
      </c>
      <c r="U9" s="199">
        <v>0</v>
      </c>
      <c r="V9" s="199">
        <v>0</v>
      </c>
      <c r="W9" s="199">
        <v>0</v>
      </c>
      <c r="X9" s="199">
        <v>0</v>
      </c>
      <c r="Y9" s="199">
        <v>0</v>
      </c>
      <c r="Z9" s="199">
        <v>0</v>
      </c>
      <c r="AA9" s="199">
        <v>0</v>
      </c>
      <c r="AB9" s="199">
        <v>0</v>
      </c>
      <c r="AC9" s="199">
        <v>0</v>
      </c>
      <c r="AD9" s="199">
        <v>0</v>
      </c>
      <c r="AE9" s="199">
        <v>0</v>
      </c>
      <c r="AF9" s="199">
        <v>0</v>
      </c>
      <c r="AG9" s="199">
        <v>0</v>
      </c>
    </row>
    <row r="10" spans="1:35" x14ac:dyDescent="0.35">
      <c r="A10" s="18" t="s">
        <v>95</v>
      </c>
      <c r="B10" s="195">
        <f>calculations!D54</f>
        <v>0</v>
      </c>
      <c r="C10" s="199">
        <v>0</v>
      </c>
      <c r="D10" s="199">
        <v>0</v>
      </c>
      <c r="E10" s="199">
        <v>0</v>
      </c>
      <c r="F10" s="199">
        <v>0</v>
      </c>
      <c r="G10" s="199">
        <v>0</v>
      </c>
      <c r="H10" s="199">
        <v>0</v>
      </c>
      <c r="I10" s="199">
        <v>0</v>
      </c>
      <c r="J10" s="199">
        <v>0</v>
      </c>
      <c r="K10" s="199">
        <v>0</v>
      </c>
      <c r="L10" s="199">
        <v>0</v>
      </c>
      <c r="M10" s="199">
        <v>0</v>
      </c>
      <c r="N10" s="199">
        <v>0</v>
      </c>
      <c r="O10" s="199">
        <v>0</v>
      </c>
      <c r="P10" s="199">
        <v>0</v>
      </c>
      <c r="Q10" s="199">
        <v>0</v>
      </c>
      <c r="R10" s="199">
        <v>0</v>
      </c>
      <c r="S10" s="199">
        <v>0</v>
      </c>
      <c r="T10" s="199">
        <v>0</v>
      </c>
      <c r="U10" s="199">
        <v>0</v>
      </c>
      <c r="V10" s="199">
        <v>0</v>
      </c>
      <c r="W10" s="199">
        <v>0</v>
      </c>
      <c r="X10" s="199">
        <v>0</v>
      </c>
      <c r="Y10" s="199">
        <v>0</v>
      </c>
      <c r="Z10" s="199">
        <v>0</v>
      </c>
      <c r="AA10" s="199">
        <v>0</v>
      </c>
      <c r="AB10" s="199">
        <v>0</v>
      </c>
      <c r="AC10" s="199">
        <v>0</v>
      </c>
      <c r="AD10" s="199">
        <v>0</v>
      </c>
      <c r="AE10" s="199">
        <v>0</v>
      </c>
      <c r="AF10" s="199">
        <v>0</v>
      </c>
      <c r="AG10" s="199">
        <v>0</v>
      </c>
    </row>
    <row r="11" spans="1:35" x14ac:dyDescent="0.35">
      <c r="A11" s="18" t="s">
        <v>96</v>
      </c>
      <c r="B11" s="195">
        <f>calculations!D55</f>
        <v>0</v>
      </c>
      <c r="C11" s="199">
        <v>0</v>
      </c>
      <c r="D11" s="199">
        <v>0</v>
      </c>
      <c r="E11" s="199">
        <v>0</v>
      </c>
      <c r="F11" s="199">
        <v>0</v>
      </c>
      <c r="G11" s="199">
        <v>0</v>
      </c>
      <c r="H11" s="199">
        <v>0</v>
      </c>
      <c r="I11" s="199">
        <v>0</v>
      </c>
      <c r="J11" s="199">
        <v>0</v>
      </c>
      <c r="K11" s="199">
        <v>0</v>
      </c>
      <c r="L11" s="199">
        <v>0</v>
      </c>
      <c r="M11" s="199">
        <v>0</v>
      </c>
      <c r="N11" s="199">
        <v>0</v>
      </c>
      <c r="O11" s="199">
        <v>0</v>
      </c>
      <c r="P11" s="199">
        <v>0</v>
      </c>
      <c r="Q11" s="199">
        <v>0</v>
      </c>
      <c r="R11" s="199">
        <v>0</v>
      </c>
      <c r="S11" s="199">
        <v>0</v>
      </c>
      <c r="T11" s="199">
        <v>0</v>
      </c>
      <c r="U11" s="199">
        <v>0</v>
      </c>
      <c r="V11" s="199">
        <v>0</v>
      </c>
      <c r="W11" s="199">
        <v>0</v>
      </c>
      <c r="X11" s="199">
        <v>0</v>
      </c>
      <c r="Y11" s="199">
        <v>0</v>
      </c>
      <c r="Z11" s="199">
        <v>0</v>
      </c>
      <c r="AA11" s="199">
        <v>0</v>
      </c>
      <c r="AB11" s="199">
        <v>0</v>
      </c>
      <c r="AC11" s="199">
        <v>0</v>
      </c>
      <c r="AD11" s="199">
        <v>0</v>
      </c>
      <c r="AE11" s="199">
        <v>0</v>
      </c>
      <c r="AF11" s="199">
        <v>0</v>
      </c>
      <c r="AG11" s="199">
        <v>0</v>
      </c>
    </row>
    <row r="12" spans="1:35" x14ac:dyDescent="0.35">
      <c r="A12" s="18"/>
    </row>
  </sheetData>
  <pageMargins left="0.7" right="0.7" top="0.75" bottom="0.75" header="0.3" footer="0.3"/>
  <pageSetup orientation="portrait" horizontalDpi="1200" verticalDpi="12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77C604-CAB8-4214-B388-045A1B6EDE33}">
  <sheetPr>
    <tabColor theme="3" tint="0.79998168889431442"/>
  </sheetPr>
  <dimension ref="A1:AI14"/>
  <sheetViews>
    <sheetView workbookViewId="0">
      <selection activeCell="O31" sqref="O31"/>
    </sheetView>
  </sheetViews>
  <sheetFormatPr defaultRowHeight="14.5" x14ac:dyDescent="0.35"/>
  <cols>
    <col min="1" max="1" width="26" customWidth="1"/>
    <col min="2" max="2" width="12.54296875" bestFit="1" customWidth="1"/>
    <col min="3" max="3" width="9.81640625" bestFit="1" customWidth="1"/>
    <col min="5" max="5" width="11.81640625" bestFit="1" customWidth="1"/>
    <col min="7" max="8" width="11.81640625" bestFit="1" customWidth="1"/>
    <col min="11" max="12" width="11.81640625" bestFit="1" customWidth="1"/>
    <col min="13" max="13" width="10.81640625" bestFit="1" customWidth="1"/>
    <col min="14" max="14" width="11.81640625" bestFit="1" customWidth="1"/>
    <col min="15" max="15" width="10.81640625" bestFit="1" customWidth="1"/>
  </cols>
  <sheetData>
    <row r="1" spans="1:35" x14ac:dyDescent="0.35">
      <c r="A1" s="1" t="s">
        <v>1</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5" x14ac:dyDescent="0.35">
      <c r="A2" s="1" t="s">
        <v>2</v>
      </c>
      <c r="B2" s="43">
        <f>calculations!D59</f>
        <v>81512067170706.063</v>
      </c>
      <c r="C2" s="43">
        <f>calculations!E59</f>
        <v>91077951162021.938</v>
      </c>
      <c r="D2" s="43">
        <f>calculations!F59</f>
        <v>87788800669897.906</v>
      </c>
      <c r="E2" s="43">
        <f>calculations!G59</f>
        <v>86492729131937</v>
      </c>
      <c r="F2" s="43">
        <f>calculations!H59</f>
        <v>86892022598587.219</v>
      </c>
      <c r="G2" s="43">
        <f>calculations!I59</f>
        <v>87443912623930.266</v>
      </c>
      <c r="H2" s="43">
        <f>calculations!J59</f>
        <v>87954844037167.109</v>
      </c>
      <c r="I2" s="43">
        <f>calculations!K59</f>
        <v>88772659500695.5</v>
      </c>
      <c r="J2" s="43">
        <f>calculations!L59</f>
        <v>89828451285404.234</v>
      </c>
      <c r="K2" s="43">
        <f>calculations!M59</f>
        <v>90697985441009.813</v>
      </c>
      <c r="L2" s="43">
        <f>calculations!N59</f>
        <v>91553268198374.844</v>
      </c>
      <c r="M2" s="43">
        <f>calculations!O59</f>
        <v>92506841194192.391</v>
      </c>
      <c r="N2" s="43">
        <f>calculations!P59</f>
        <v>93537699798402.031</v>
      </c>
      <c r="O2" s="43">
        <f>calculations!Q59</f>
        <v>94570883250172.031</v>
      </c>
      <c r="P2" s="43">
        <f>calculations!R59</f>
        <v>95532545796118.969</v>
      </c>
      <c r="Q2" s="43">
        <f>calculations!S59</f>
        <v>96476306647087.891</v>
      </c>
      <c r="R2" s="43">
        <f>calculations!T59</f>
        <v>97414488141469.859</v>
      </c>
      <c r="S2" s="43">
        <f>calculations!U59</f>
        <v>98664705728655.094</v>
      </c>
      <c r="T2" s="43">
        <f>calculations!V59</f>
        <v>99810233508716.813</v>
      </c>
      <c r="U2" s="43">
        <f>calculations!W59</f>
        <v>100935798290098.28</v>
      </c>
      <c r="V2" s="43">
        <f>calculations!X59</f>
        <v>102131155659046.25</v>
      </c>
      <c r="W2" s="43">
        <f>calculations!Y59</f>
        <v>103430255170847.02</v>
      </c>
      <c r="X2" s="43">
        <f>calculations!Z59</f>
        <v>104907991083886.36</v>
      </c>
      <c r="Y2" s="43">
        <f>calculations!AA59</f>
        <v>106434421235336.28</v>
      </c>
      <c r="Z2" s="43">
        <f>calculations!AB59</f>
        <v>107978951048242.98</v>
      </c>
      <c r="AA2" s="43">
        <f>calculations!AC59</f>
        <v>109521492983209.56</v>
      </c>
      <c r="AB2" s="43">
        <f>calculations!AD59</f>
        <v>111071668979107.61</v>
      </c>
      <c r="AC2" s="43">
        <f>calculations!AE59</f>
        <v>112664798923237.23</v>
      </c>
      <c r="AD2" s="43">
        <f>calculations!AF59</f>
        <v>114297492259942.52</v>
      </c>
      <c r="AE2" s="43">
        <f>calculations!AG59</f>
        <v>114582586498310.48</v>
      </c>
      <c r="AF2" s="43">
        <f>calculations!AH59</f>
        <v>114656950845451.59</v>
      </c>
      <c r="AG2" s="43">
        <f>calculations!AI59</f>
        <v>114744474232845.11</v>
      </c>
    </row>
    <row r="3" spans="1:35" x14ac:dyDescent="0.35">
      <c r="A3" s="1" t="s">
        <v>3</v>
      </c>
      <c r="B3" s="43">
        <f>calculations!D60</f>
        <v>0</v>
      </c>
      <c r="C3" s="43">
        <f>calculations!E60</f>
        <v>0</v>
      </c>
      <c r="D3" s="43">
        <f>calculations!F60</f>
        <v>0</v>
      </c>
      <c r="E3" s="43">
        <f>calculations!G60</f>
        <v>0</v>
      </c>
      <c r="F3" s="43">
        <f>calculations!H60</f>
        <v>0</v>
      </c>
      <c r="G3" s="43">
        <f>calculations!I60</f>
        <v>0</v>
      </c>
      <c r="H3" s="43">
        <f>calculations!J60</f>
        <v>0</v>
      </c>
      <c r="I3" s="43">
        <f>calculations!K60</f>
        <v>0</v>
      </c>
      <c r="J3" s="43">
        <f>calculations!L60</f>
        <v>0</v>
      </c>
      <c r="K3" s="43">
        <f>calculations!M60</f>
        <v>0</v>
      </c>
      <c r="L3" s="43">
        <f>calculations!N60</f>
        <v>0</v>
      </c>
      <c r="M3" s="43">
        <f>calculations!O60</f>
        <v>0</v>
      </c>
      <c r="N3" s="43">
        <f>calculations!P60</f>
        <v>0</v>
      </c>
      <c r="O3" s="43">
        <f>calculations!Q60</f>
        <v>0</v>
      </c>
      <c r="P3" s="43">
        <f>calculations!R60</f>
        <v>0</v>
      </c>
      <c r="Q3" s="43">
        <f>calculations!S60</f>
        <v>0</v>
      </c>
      <c r="R3" s="43">
        <f>calculations!T60</f>
        <v>0</v>
      </c>
      <c r="S3" s="43">
        <f>calculations!U60</f>
        <v>0</v>
      </c>
      <c r="T3" s="43">
        <f>calculations!V60</f>
        <v>0</v>
      </c>
      <c r="U3" s="43">
        <f>calculations!W60</f>
        <v>0</v>
      </c>
      <c r="V3" s="43">
        <f>calculations!X60</f>
        <v>0</v>
      </c>
      <c r="W3" s="43">
        <f>calculations!Y60</f>
        <v>0</v>
      </c>
      <c r="X3" s="43">
        <f>calculations!Z60</f>
        <v>0</v>
      </c>
      <c r="Y3" s="43">
        <f>calculations!AA60</f>
        <v>0</v>
      </c>
      <c r="Z3" s="43">
        <f>calculations!AB60</f>
        <v>0</v>
      </c>
      <c r="AA3" s="43">
        <f>calculations!AC60</f>
        <v>0</v>
      </c>
      <c r="AB3" s="43">
        <f>calculations!AD60</f>
        <v>0</v>
      </c>
      <c r="AC3" s="43">
        <f>calculations!AE60</f>
        <v>0</v>
      </c>
      <c r="AD3" s="43">
        <f>calculations!AF60</f>
        <v>0</v>
      </c>
      <c r="AE3" s="43">
        <f>calculations!AG60</f>
        <v>0</v>
      </c>
      <c r="AF3" s="43">
        <f>calculations!AH60</f>
        <v>0</v>
      </c>
      <c r="AG3" s="43">
        <f>calculations!AI60</f>
        <v>0</v>
      </c>
    </row>
    <row r="4" spans="1:35" x14ac:dyDescent="0.35">
      <c r="A4" s="1" t="s">
        <v>4</v>
      </c>
      <c r="B4" s="43">
        <f>calculations!D61</f>
        <v>239465296501385.16</v>
      </c>
      <c r="C4" s="43">
        <f>calculations!E61</f>
        <v>238329857503052</v>
      </c>
      <c r="D4" s="43">
        <f>calculations!F61</f>
        <v>245901116100463.78</v>
      </c>
      <c r="E4" s="43">
        <f>calculations!G61</f>
        <v>246131071131489.13</v>
      </c>
      <c r="F4" s="43">
        <f>calculations!H61</f>
        <v>246660825029827.72</v>
      </c>
      <c r="G4" s="43">
        <f>calculations!I61</f>
        <v>247350250932239.88</v>
      </c>
      <c r="H4" s="43">
        <f>calculations!J61</f>
        <v>248412181606940.94</v>
      </c>
      <c r="I4" s="43">
        <f>calculations!K61</f>
        <v>249660649166862.97</v>
      </c>
      <c r="J4" s="43">
        <f>calculations!L61</f>
        <v>250962382734939.94</v>
      </c>
      <c r="K4" s="43">
        <f>calculations!M61</f>
        <v>252367836027901.44</v>
      </c>
      <c r="L4" s="43">
        <f>calculations!N61</f>
        <v>253959227254877.97</v>
      </c>
      <c r="M4" s="43">
        <f>calculations!O61</f>
        <v>255457815735269.41</v>
      </c>
      <c r="N4" s="43">
        <f>calculations!P61</f>
        <v>257080606699359.53</v>
      </c>
      <c r="O4" s="43">
        <f>calculations!Q61</f>
        <v>258499794329801.03</v>
      </c>
      <c r="P4" s="43">
        <f>calculations!R61</f>
        <v>259772471922951.88</v>
      </c>
      <c r="Q4" s="43">
        <f>calculations!S61</f>
        <v>260653060711634.84</v>
      </c>
      <c r="R4" s="43">
        <f>calculations!T61</f>
        <v>261335117895395.97</v>
      </c>
      <c r="S4" s="43">
        <f>calculations!U61</f>
        <v>262868182860584.81</v>
      </c>
      <c r="T4" s="43">
        <f>calculations!V61</f>
        <v>263658134280380.69</v>
      </c>
      <c r="U4" s="43">
        <f>calculations!W61</f>
        <v>264346762674258.09</v>
      </c>
      <c r="V4" s="43">
        <f>calculations!X61</f>
        <v>264971349769977.63</v>
      </c>
      <c r="W4" s="43">
        <f>calculations!Y61</f>
        <v>265447035531952.13</v>
      </c>
      <c r="X4" s="43">
        <f>calculations!Z61</f>
        <v>266714100607720.06</v>
      </c>
      <c r="Y4" s="43">
        <f>calculations!AA61</f>
        <v>267892242616073.31</v>
      </c>
      <c r="Z4" s="43">
        <f>calculations!AB61</f>
        <v>268926737735324.56</v>
      </c>
      <c r="AA4" s="43">
        <f>calculations!AC61</f>
        <v>269987431728007.75</v>
      </c>
      <c r="AB4" s="43">
        <f>calculations!AD61</f>
        <v>271019892355823.88</v>
      </c>
      <c r="AC4" s="43">
        <f>calculations!AE61</f>
        <v>272045181451415.97</v>
      </c>
      <c r="AD4" s="43">
        <f>calculations!AF61</f>
        <v>273087140820236.94</v>
      </c>
      <c r="AE4" s="43">
        <f>calculations!AG61</f>
        <v>274159019219551.22</v>
      </c>
      <c r="AF4" s="43">
        <f>calculations!AH61</f>
        <v>275270819630045.69</v>
      </c>
      <c r="AG4" s="43">
        <f>calculations!AI61</f>
        <v>276428149646286.34</v>
      </c>
    </row>
    <row r="5" spans="1:35" x14ac:dyDescent="0.35">
      <c r="A5" s="1" t="s">
        <v>5</v>
      </c>
      <c r="B5" s="43">
        <f>calculations!D62</f>
        <v>4447337728.1642942</v>
      </c>
      <c r="C5" s="43">
        <f>calculations!E62</f>
        <v>4081737672.0731564</v>
      </c>
      <c r="D5" s="43">
        <f>calculations!F62</f>
        <v>3744592701.8210907</v>
      </c>
      <c r="E5" s="43">
        <f>calculations!G62</f>
        <v>3439546266.6834097</v>
      </c>
      <c r="F5" s="43">
        <f>calculations!H62</f>
        <v>3171887775.5912104</v>
      </c>
      <c r="G5" s="43">
        <f>calculations!I62</f>
        <v>2939331624.5037146</v>
      </c>
      <c r="H5" s="43">
        <f>calculations!J62</f>
        <v>2751162571.0869403</v>
      </c>
      <c r="I5" s="43">
        <f>calculations!K62</f>
        <v>2613662081.4822855</v>
      </c>
      <c r="J5" s="43">
        <f>calculations!L62</f>
        <v>2526531157.1727242</v>
      </c>
      <c r="K5" s="43">
        <f>calculations!M62</f>
        <v>2495741268.995585</v>
      </c>
      <c r="L5" s="43">
        <f>calculations!N62</f>
        <v>2526252782.2482238</v>
      </c>
      <c r="M5" s="43">
        <f>calculations!O62</f>
        <v>2614207858.5738559</v>
      </c>
      <c r="N5" s="43">
        <f>calculations!P62</f>
        <v>2766927580.7763839</v>
      </c>
      <c r="O5" s="43">
        <f>calculations!Q62</f>
        <v>2985887827.2927709</v>
      </c>
      <c r="P5" s="43">
        <f>calculations!R62</f>
        <v>3283332746.6399646</v>
      </c>
      <c r="Q5" s="43">
        <f>calculations!S62</f>
        <v>3666037870.9293857</v>
      </c>
      <c r="R5" s="43">
        <f>calculations!T62</f>
        <v>4160632229.2140765</v>
      </c>
      <c r="S5" s="43">
        <f>calculations!U62</f>
        <v>4794903768.1200294</v>
      </c>
      <c r="T5" s="43">
        <f>calculations!V62</f>
        <v>5593118874.1503611</v>
      </c>
      <c r="U5" s="43">
        <f>calculations!W62</f>
        <v>6616378386.063055</v>
      </c>
      <c r="V5" s="43">
        <f>calculations!X62</f>
        <v>7932178510.9028883</v>
      </c>
      <c r="W5" s="43">
        <f>calculations!Y62</f>
        <v>9632851696.3834267</v>
      </c>
      <c r="X5" s="43">
        <f>calculations!Z62</f>
        <v>11944343467.727703</v>
      </c>
      <c r="Y5" s="43">
        <f>calculations!AA62</f>
        <v>14978060069.877092</v>
      </c>
      <c r="Z5" s="43">
        <f>calculations!AB62</f>
        <v>18961025515.333549</v>
      </c>
      <c r="AA5" s="43">
        <f>calculations!AC62</f>
        <v>24200771905.404781</v>
      </c>
      <c r="AB5" s="43">
        <f>calculations!AD62</f>
        <v>30999290254.040508</v>
      </c>
      <c r="AC5" s="43">
        <f>calculations!AE62</f>
        <v>39629275974.372414</v>
      </c>
      <c r="AD5" s="43">
        <f>calculations!AF62</f>
        <v>50228034419.333611</v>
      </c>
      <c r="AE5" s="43">
        <f>calculations!AG62</f>
        <v>62669844767.663422</v>
      </c>
      <c r="AF5" s="43">
        <f>calculations!AH62</f>
        <v>76488614737.242249</v>
      </c>
      <c r="AG5" s="43">
        <f>calculations!AI62</f>
        <v>90893585940.869125</v>
      </c>
    </row>
    <row r="6" spans="1:35" x14ac:dyDescent="0.35">
      <c r="A6" s="1" t="s">
        <v>7</v>
      </c>
      <c r="B6" s="43">
        <f>calculations!D63</f>
        <v>0</v>
      </c>
      <c r="C6" s="43">
        <f>calculations!E63</f>
        <v>0</v>
      </c>
      <c r="D6" s="43">
        <f>calculations!F63</f>
        <v>0</v>
      </c>
      <c r="E6" s="43">
        <f>calculations!G63</f>
        <v>0</v>
      </c>
      <c r="F6" s="43">
        <f>calculations!H63</f>
        <v>0</v>
      </c>
      <c r="G6" s="43">
        <f>calculations!I63</f>
        <v>0</v>
      </c>
      <c r="H6" s="43">
        <f>calculations!J63</f>
        <v>0</v>
      </c>
      <c r="I6" s="43">
        <f>calculations!K63</f>
        <v>0</v>
      </c>
      <c r="J6" s="43">
        <f>calculations!L63</f>
        <v>0</v>
      </c>
      <c r="K6" s="43">
        <f>calculations!M63</f>
        <v>0</v>
      </c>
      <c r="L6" s="43">
        <f>calculations!N63</f>
        <v>0</v>
      </c>
      <c r="M6" s="43">
        <f>calculations!O63</f>
        <v>0</v>
      </c>
      <c r="N6" s="43">
        <f>calculations!P63</f>
        <v>0</v>
      </c>
      <c r="O6" s="43">
        <f>calculations!Q63</f>
        <v>0</v>
      </c>
      <c r="P6" s="43">
        <f>calculations!R63</f>
        <v>0</v>
      </c>
      <c r="Q6" s="43">
        <f>calculations!S63</f>
        <v>0</v>
      </c>
      <c r="R6" s="43">
        <f>calculations!T63</f>
        <v>0</v>
      </c>
      <c r="S6" s="43">
        <f>calculations!U63</f>
        <v>0</v>
      </c>
      <c r="T6" s="43">
        <f>calculations!V63</f>
        <v>0</v>
      </c>
      <c r="U6" s="43">
        <f>calculations!W63</f>
        <v>0</v>
      </c>
      <c r="V6" s="43">
        <f>calculations!X63</f>
        <v>0</v>
      </c>
      <c r="W6" s="43">
        <f>calculations!Y63</f>
        <v>0</v>
      </c>
      <c r="X6" s="43">
        <f>calculations!Z63</f>
        <v>0</v>
      </c>
      <c r="Y6" s="43">
        <f>calculations!AA63</f>
        <v>0</v>
      </c>
      <c r="Z6" s="43">
        <f>calculations!AB63</f>
        <v>0</v>
      </c>
      <c r="AA6" s="43">
        <f>calculations!AC63</f>
        <v>0</v>
      </c>
      <c r="AB6" s="43">
        <f>calculations!AD63</f>
        <v>0</v>
      </c>
      <c r="AC6" s="43">
        <f>calculations!AE63</f>
        <v>0</v>
      </c>
      <c r="AD6" s="43">
        <f>calculations!AF63</f>
        <v>0</v>
      </c>
      <c r="AE6" s="43">
        <f>calculations!AG63</f>
        <v>0</v>
      </c>
      <c r="AF6" s="43">
        <f>calculations!AH63</f>
        <v>0</v>
      </c>
      <c r="AG6" s="43">
        <f>calculations!AI63</f>
        <v>0</v>
      </c>
    </row>
    <row r="7" spans="1:35" x14ac:dyDescent="0.35">
      <c r="A7" s="1" t="s">
        <v>8</v>
      </c>
      <c r="B7" s="43">
        <f>calculations!D64</f>
        <v>0</v>
      </c>
      <c r="C7" s="43">
        <f>calculations!E64</f>
        <v>0</v>
      </c>
      <c r="D7" s="43">
        <f>calculations!F64</f>
        <v>0</v>
      </c>
      <c r="E7" s="43">
        <f>calculations!G64</f>
        <v>0</v>
      </c>
      <c r="F7" s="43">
        <f>calculations!H64</f>
        <v>0</v>
      </c>
      <c r="G7" s="43">
        <f>calculations!I64</f>
        <v>0</v>
      </c>
      <c r="H7" s="43">
        <f>calculations!J64</f>
        <v>0</v>
      </c>
      <c r="I7" s="43">
        <f>calculations!K64</f>
        <v>0</v>
      </c>
      <c r="J7" s="43">
        <f>calculations!L64</f>
        <v>0</v>
      </c>
      <c r="K7" s="43">
        <f>calculations!M64</f>
        <v>0</v>
      </c>
      <c r="L7" s="43">
        <f>calculations!N64</f>
        <v>0</v>
      </c>
      <c r="M7" s="43">
        <f>calculations!O64</f>
        <v>0</v>
      </c>
      <c r="N7" s="43">
        <f>calculations!P64</f>
        <v>0</v>
      </c>
      <c r="O7" s="43">
        <f>calculations!Q64</f>
        <v>0</v>
      </c>
      <c r="P7" s="43">
        <f>calculations!R64</f>
        <v>0</v>
      </c>
      <c r="Q7" s="43">
        <f>calculations!S64</f>
        <v>0</v>
      </c>
      <c r="R7" s="43">
        <f>calculations!T64</f>
        <v>0</v>
      </c>
      <c r="S7" s="43">
        <f>calculations!U64</f>
        <v>0</v>
      </c>
      <c r="T7" s="43">
        <f>calculations!V64</f>
        <v>0</v>
      </c>
      <c r="U7" s="43">
        <f>calculations!W64</f>
        <v>0</v>
      </c>
      <c r="V7" s="43">
        <f>calculations!X64</f>
        <v>0</v>
      </c>
      <c r="W7" s="43">
        <f>calculations!Y64</f>
        <v>0</v>
      </c>
      <c r="X7" s="43">
        <f>calculations!Z64</f>
        <v>0</v>
      </c>
      <c r="Y7" s="43">
        <f>calculations!AA64</f>
        <v>0</v>
      </c>
      <c r="Z7" s="43">
        <f>calculations!AB64</f>
        <v>0</v>
      </c>
      <c r="AA7" s="43">
        <f>calculations!AC64</f>
        <v>0</v>
      </c>
      <c r="AB7" s="43">
        <f>calculations!AD64</f>
        <v>0</v>
      </c>
      <c r="AC7" s="43">
        <f>calculations!AE64</f>
        <v>0</v>
      </c>
      <c r="AD7" s="43">
        <f>calculations!AF64</f>
        <v>0</v>
      </c>
      <c r="AE7" s="43">
        <f>calculations!AG64</f>
        <v>0</v>
      </c>
      <c r="AF7" s="43">
        <f>calculations!AH64</f>
        <v>0</v>
      </c>
      <c r="AG7" s="43">
        <f>calculations!AI64</f>
        <v>0</v>
      </c>
    </row>
    <row r="8" spans="1:35" x14ac:dyDescent="0.35">
      <c r="A8" s="18" t="s">
        <v>93</v>
      </c>
      <c r="B8" s="43">
        <f>calculations!D65</f>
        <v>0</v>
      </c>
      <c r="C8" s="43">
        <f>calculations!E65</f>
        <v>0</v>
      </c>
      <c r="D8" s="43">
        <f>calculations!F65</f>
        <v>0</v>
      </c>
      <c r="E8" s="43">
        <f>calculations!G65</f>
        <v>0</v>
      </c>
      <c r="F8" s="43">
        <f>calculations!H65</f>
        <v>0</v>
      </c>
      <c r="G8" s="43">
        <f>calculations!I65</f>
        <v>0</v>
      </c>
      <c r="H8" s="43">
        <f>calculations!J65</f>
        <v>0</v>
      </c>
      <c r="I8" s="43">
        <f>calculations!K65</f>
        <v>0</v>
      </c>
      <c r="J8" s="43">
        <f>calculations!L65</f>
        <v>0</v>
      </c>
      <c r="K8" s="43">
        <f>calculations!M65</f>
        <v>0</v>
      </c>
      <c r="L8" s="43">
        <f>calculations!N65</f>
        <v>0</v>
      </c>
      <c r="M8" s="43">
        <f>calculations!O65</f>
        <v>0</v>
      </c>
      <c r="N8" s="43">
        <f>calculations!P65</f>
        <v>0</v>
      </c>
      <c r="O8" s="43">
        <f>calculations!Q65</f>
        <v>0</v>
      </c>
      <c r="P8" s="43">
        <f>calculations!R65</f>
        <v>0</v>
      </c>
      <c r="Q8" s="43">
        <f>calculations!S65</f>
        <v>0</v>
      </c>
      <c r="R8" s="43">
        <f>calculations!T65</f>
        <v>0</v>
      </c>
      <c r="S8" s="43">
        <f>calculations!U65</f>
        <v>0</v>
      </c>
      <c r="T8" s="43">
        <f>calculations!V65</f>
        <v>0</v>
      </c>
      <c r="U8" s="43">
        <f>calculations!W65</f>
        <v>0</v>
      </c>
      <c r="V8" s="43">
        <f>calculations!X65</f>
        <v>0</v>
      </c>
      <c r="W8" s="43">
        <f>calculations!Y65</f>
        <v>0</v>
      </c>
      <c r="X8" s="43">
        <f>calculations!Z65</f>
        <v>0</v>
      </c>
      <c r="Y8" s="43">
        <f>calculations!AA65</f>
        <v>0</v>
      </c>
      <c r="Z8" s="43">
        <f>calculations!AB65</f>
        <v>0</v>
      </c>
      <c r="AA8" s="43">
        <f>calculations!AC65</f>
        <v>0</v>
      </c>
      <c r="AB8" s="43">
        <f>calculations!AD65</f>
        <v>0</v>
      </c>
      <c r="AC8" s="43">
        <f>calculations!AE65</f>
        <v>0</v>
      </c>
      <c r="AD8" s="43">
        <f>calculations!AF65</f>
        <v>0</v>
      </c>
      <c r="AE8" s="43">
        <f>calculations!AG65</f>
        <v>0</v>
      </c>
      <c r="AF8" s="43">
        <f>calculations!AH65</f>
        <v>0</v>
      </c>
      <c r="AG8" s="43">
        <f>calculations!AI65</f>
        <v>0</v>
      </c>
    </row>
    <row r="9" spans="1:35" x14ac:dyDescent="0.35">
      <c r="A9" s="18" t="s">
        <v>94</v>
      </c>
      <c r="B9" s="43">
        <f>calculations!D66</f>
        <v>0</v>
      </c>
      <c r="C9" s="43">
        <f>calculations!E66</f>
        <v>0</v>
      </c>
      <c r="D9" s="43">
        <f>calculations!F66</f>
        <v>0</v>
      </c>
      <c r="E9" s="43">
        <f>calculations!G66</f>
        <v>0</v>
      </c>
      <c r="F9" s="43">
        <f>calculations!H66</f>
        <v>0</v>
      </c>
      <c r="G9" s="43">
        <f>calculations!I66</f>
        <v>0</v>
      </c>
      <c r="H9" s="43">
        <f>calculations!J66</f>
        <v>0</v>
      </c>
      <c r="I9" s="43">
        <f>calculations!K66</f>
        <v>0</v>
      </c>
      <c r="J9" s="43">
        <f>calculations!L66</f>
        <v>0</v>
      </c>
      <c r="K9" s="43">
        <f>calculations!M66</f>
        <v>0</v>
      </c>
      <c r="L9" s="43">
        <f>calculations!N66</f>
        <v>0</v>
      </c>
      <c r="M9" s="43">
        <f>calculations!O66</f>
        <v>0</v>
      </c>
      <c r="N9" s="43">
        <f>calculations!P66</f>
        <v>0</v>
      </c>
      <c r="O9" s="43">
        <f>calculations!Q66</f>
        <v>0</v>
      </c>
      <c r="P9" s="43">
        <f>calculations!R66</f>
        <v>0</v>
      </c>
      <c r="Q9" s="43">
        <f>calculations!S66</f>
        <v>0</v>
      </c>
      <c r="R9" s="43">
        <f>calculations!T66</f>
        <v>0</v>
      </c>
      <c r="S9" s="43">
        <f>calculations!U66</f>
        <v>0</v>
      </c>
      <c r="T9" s="43">
        <f>calculations!V66</f>
        <v>0</v>
      </c>
      <c r="U9" s="43">
        <f>calculations!W66</f>
        <v>0</v>
      </c>
      <c r="V9" s="43">
        <f>calculations!X66</f>
        <v>0</v>
      </c>
      <c r="W9" s="43">
        <f>calculations!Y66</f>
        <v>0</v>
      </c>
      <c r="X9" s="43">
        <f>calculations!Z66</f>
        <v>0</v>
      </c>
      <c r="Y9" s="43">
        <f>calculations!AA66</f>
        <v>0</v>
      </c>
      <c r="Z9" s="43">
        <f>calculations!AB66</f>
        <v>0</v>
      </c>
      <c r="AA9" s="43">
        <f>calculations!AC66</f>
        <v>0</v>
      </c>
      <c r="AB9" s="43">
        <f>calculations!AD66</f>
        <v>0</v>
      </c>
      <c r="AC9" s="43">
        <f>calculations!AE66</f>
        <v>0</v>
      </c>
      <c r="AD9" s="43">
        <f>calculations!AF66</f>
        <v>0</v>
      </c>
      <c r="AE9" s="43">
        <f>calculations!AG66</f>
        <v>0</v>
      </c>
      <c r="AF9" s="43">
        <f>calculations!AH66</f>
        <v>0</v>
      </c>
      <c r="AG9" s="43">
        <f>calculations!AI66</f>
        <v>0</v>
      </c>
      <c r="AH9" s="2"/>
      <c r="AI9" s="2"/>
    </row>
    <row r="10" spans="1:35" x14ac:dyDescent="0.35">
      <c r="A10" s="18" t="s">
        <v>95</v>
      </c>
      <c r="B10" s="43">
        <f>calculations!D67</f>
        <v>8226450101734.9717</v>
      </c>
      <c r="C10" s="43">
        <f>calculations!E67</f>
        <v>4441095263847.292</v>
      </c>
      <c r="D10" s="43">
        <f>calculations!F67</f>
        <v>4105357748107.3081</v>
      </c>
      <c r="E10" s="43">
        <f>calculations!G67</f>
        <v>3738472719229.771</v>
      </c>
      <c r="F10" s="43">
        <f>calculations!H67</f>
        <v>3635706665235.5063</v>
      </c>
      <c r="G10" s="43">
        <f>calculations!I67</f>
        <v>3518317206529.124</v>
      </c>
      <c r="H10" s="43">
        <f>calculations!J67</f>
        <v>3420766223765.356</v>
      </c>
      <c r="I10" s="43">
        <f>calculations!K67</f>
        <v>3300638236013.8735</v>
      </c>
      <c r="J10" s="43">
        <f>calculations!L67</f>
        <v>3244478567517.4248</v>
      </c>
      <c r="K10" s="43">
        <f>calculations!M67</f>
        <v>3131116133438.2686</v>
      </c>
      <c r="L10" s="43">
        <f>calculations!N67</f>
        <v>3028636523600.6636</v>
      </c>
      <c r="M10" s="43">
        <f>calculations!O67</f>
        <v>2931598357311.667</v>
      </c>
      <c r="N10" s="43">
        <f>calculations!P67</f>
        <v>2816738925009.6646</v>
      </c>
      <c r="O10" s="43">
        <f>calculations!Q67</f>
        <v>2710236006727.7261</v>
      </c>
      <c r="P10" s="43">
        <f>calculations!R67</f>
        <v>2638176172972.3169</v>
      </c>
      <c r="Q10" s="43">
        <f>calculations!S67</f>
        <v>2569196516638.3096</v>
      </c>
      <c r="R10" s="43">
        <f>calculations!T67</f>
        <v>2506698201531.5952</v>
      </c>
      <c r="S10" s="43">
        <f>calculations!U67</f>
        <v>2450376926188.9199</v>
      </c>
      <c r="T10" s="43">
        <f>calculations!V67</f>
        <v>2395939334366.0391</v>
      </c>
      <c r="U10" s="43">
        <f>calculations!W67</f>
        <v>2345933360807.3232</v>
      </c>
      <c r="V10" s="43">
        <f>calculations!X67</f>
        <v>2276941617567.3711</v>
      </c>
      <c r="W10" s="43">
        <f>calculations!Y67</f>
        <v>2232212794626.2705</v>
      </c>
      <c r="X10" s="43">
        <f>calculations!Z67</f>
        <v>2202652250484.6343</v>
      </c>
      <c r="Y10" s="43">
        <f>calculations!AA67</f>
        <v>2173262009863.0747</v>
      </c>
      <c r="Z10" s="43">
        <f>calculations!AB67</f>
        <v>2142657332268.5403</v>
      </c>
      <c r="AA10" s="43">
        <f>calculations!AC67</f>
        <v>2112919807345.6003</v>
      </c>
      <c r="AB10" s="43">
        <f>calculations!AD67</f>
        <v>2103306757514.8992</v>
      </c>
      <c r="AC10" s="43">
        <f>calculations!AE67</f>
        <v>2053217011462.3955</v>
      </c>
      <c r="AD10" s="43">
        <f>calculations!AF67</f>
        <v>2028307825467.6311</v>
      </c>
      <c r="AE10" s="43">
        <f>calculations!AG67</f>
        <v>2000118684462.0879</v>
      </c>
      <c r="AF10" s="43">
        <f>calculations!AH67</f>
        <v>1972189193954.1079</v>
      </c>
      <c r="AG10" s="43">
        <f>calculations!AI67</f>
        <v>1944350753423.1555</v>
      </c>
    </row>
    <row r="11" spans="1:35" x14ac:dyDescent="0.35">
      <c r="A11" s="18" t="s">
        <v>96</v>
      </c>
      <c r="B11" s="43">
        <f>calculations!D68</f>
        <v>0</v>
      </c>
      <c r="C11" s="43">
        <f>calculations!E68</f>
        <v>0</v>
      </c>
      <c r="D11" s="43">
        <f>calculations!F68</f>
        <v>0</v>
      </c>
      <c r="E11" s="43">
        <f>calculations!G68</f>
        <v>0</v>
      </c>
      <c r="F11" s="43">
        <f>calculations!H68</f>
        <v>0</v>
      </c>
      <c r="G11" s="43">
        <f>calculations!I68</f>
        <v>0</v>
      </c>
      <c r="H11" s="43">
        <f>calculations!J68</f>
        <v>0</v>
      </c>
      <c r="I11" s="43">
        <f>calculations!K68</f>
        <v>0</v>
      </c>
      <c r="J11" s="43">
        <f>calculations!L68</f>
        <v>0</v>
      </c>
      <c r="K11" s="43">
        <f>calculations!M68</f>
        <v>0</v>
      </c>
      <c r="L11" s="43">
        <f>calculations!N68</f>
        <v>0</v>
      </c>
      <c r="M11" s="43">
        <f>calculations!O68</f>
        <v>0</v>
      </c>
      <c r="N11" s="43">
        <f>calculations!P68</f>
        <v>0</v>
      </c>
      <c r="O11" s="43">
        <f>calculations!Q68</f>
        <v>0</v>
      </c>
      <c r="P11" s="43">
        <f>calculations!R68</f>
        <v>0</v>
      </c>
      <c r="Q11" s="43">
        <f>calculations!S68</f>
        <v>0</v>
      </c>
      <c r="R11" s="43">
        <f>calculations!T68</f>
        <v>0</v>
      </c>
      <c r="S11" s="43">
        <f>calculations!U68</f>
        <v>0</v>
      </c>
      <c r="T11" s="43">
        <f>calculations!V68</f>
        <v>0</v>
      </c>
      <c r="U11" s="43">
        <f>calculations!W68</f>
        <v>0</v>
      </c>
      <c r="V11" s="43">
        <f>calculations!X68</f>
        <v>0</v>
      </c>
      <c r="W11" s="43">
        <f>calculations!Y68</f>
        <v>0</v>
      </c>
      <c r="X11" s="43">
        <f>calculations!Z68</f>
        <v>0</v>
      </c>
      <c r="Y11" s="43">
        <f>calculations!AA68</f>
        <v>0</v>
      </c>
      <c r="Z11" s="43">
        <f>calculations!AB68</f>
        <v>0</v>
      </c>
      <c r="AA11" s="43">
        <f>calculations!AC68</f>
        <v>0</v>
      </c>
      <c r="AB11" s="43">
        <f>calculations!AD68</f>
        <v>0</v>
      </c>
      <c r="AC11" s="43">
        <f>calculations!AE68</f>
        <v>0</v>
      </c>
      <c r="AD11" s="43">
        <f>calculations!AF68</f>
        <v>0</v>
      </c>
      <c r="AE11" s="43">
        <f>calculations!AG68</f>
        <v>0</v>
      </c>
      <c r="AF11" s="43">
        <f>calculations!AH68</f>
        <v>0</v>
      </c>
      <c r="AG11" s="43">
        <f>calculations!AI68</f>
        <v>0</v>
      </c>
    </row>
    <row r="13" spans="1:35" x14ac:dyDescent="0.35">
      <c r="A13" s="1"/>
    </row>
    <row r="14" spans="1:35" x14ac:dyDescent="0.35">
      <c r="A14" s="11"/>
    </row>
  </sheetData>
  <pageMargins left="0.7" right="0.7" top="0.75" bottom="0.75" header="0.3" footer="0.3"/>
  <pageSetup orientation="portrait" horizontalDpi="1200" verticalDpi="120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5">
    <tabColor theme="3"/>
  </sheetPr>
  <dimension ref="A1:AI14"/>
  <sheetViews>
    <sheetView topLeftCell="I1" workbookViewId="0">
      <selection activeCell="C11" sqref="C11"/>
    </sheetView>
  </sheetViews>
  <sheetFormatPr defaultRowHeight="14.5" x14ac:dyDescent="0.35"/>
  <cols>
    <col min="1" max="1" width="26" customWidth="1"/>
    <col min="2" max="2" width="12.54296875" bestFit="1" customWidth="1"/>
    <col min="3" max="3" width="9.81640625" bestFit="1" customWidth="1"/>
    <col min="5" max="5" width="11.81640625" bestFit="1" customWidth="1"/>
    <col min="7" max="8" width="11.81640625" bestFit="1" customWidth="1"/>
    <col min="11" max="12" width="11.81640625" bestFit="1" customWidth="1"/>
    <col min="13" max="13" width="10.81640625" bestFit="1" customWidth="1"/>
    <col min="14" max="14" width="11.81640625" bestFit="1" customWidth="1"/>
    <col min="15" max="15" width="10.81640625" bestFit="1" customWidth="1"/>
  </cols>
  <sheetData>
    <row r="1" spans="1:35" x14ac:dyDescent="0.35">
      <c r="A1" s="1" t="s">
        <v>1</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5" x14ac:dyDescent="0.35">
      <c r="A2" s="1" t="s">
        <v>2</v>
      </c>
      <c r="B2" s="195">
        <f>calculations!D59</f>
        <v>81512067170706.063</v>
      </c>
      <c r="C2" s="199">
        <v>91100000000000</v>
      </c>
      <c r="D2" s="199">
        <v>87800000000000</v>
      </c>
      <c r="E2" s="199">
        <v>86500000000000</v>
      </c>
      <c r="F2" s="199">
        <v>86996200000000</v>
      </c>
      <c r="G2" s="199">
        <v>87686900000000</v>
      </c>
      <c r="H2" s="199">
        <v>88576100000000</v>
      </c>
      <c r="I2" s="199">
        <v>89761800000000</v>
      </c>
      <c r="J2" s="199">
        <v>91279100000000</v>
      </c>
      <c r="K2" s="199">
        <v>92754000000000</v>
      </c>
      <c r="L2" s="199">
        <v>94435100000000</v>
      </c>
      <c r="M2" s="199">
        <v>96187100000000</v>
      </c>
      <c r="N2" s="199">
        <v>98053100000000</v>
      </c>
      <c r="O2" s="199">
        <v>100091000000000</v>
      </c>
      <c r="P2" s="199">
        <v>101930000000000</v>
      </c>
      <c r="Q2" s="199">
        <v>103873000000000</v>
      </c>
      <c r="R2" s="199">
        <v>105663000000000</v>
      </c>
      <c r="S2" s="199">
        <v>107960000000000</v>
      </c>
      <c r="T2" s="199">
        <v>109876000000000</v>
      </c>
      <c r="U2" s="199">
        <v>111786000000000</v>
      </c>
      <c r="V2" s="199">
        <v>113379000000000</v>
      </c>
      <c r="W2" s="199">
        <v>114878000000000</v>
      </c>
      <c r="X2" s="199">
        <v>117384000000000</v>
      </c>
      <c r="Y2" s="199">
        <v>118676000000000</v>
      </c>
      <c r="Z2" s="199">
        <v>120906000000000</v>
      </c>
      <c r="AA2" s="199">
        <v>123052000000000</v>
      </c>
      <c r="AB2" s="199">
        <v>124091000000000</v>
      </c>
      <c r="AC2" s="199">
        <v>126237000000000</v>
      </c>
      <c r="AD2" s="199">
        <v>127282000000000</v>
      </c>
      <c r="AE2" s="199">
        <v>128276000000000</v>
      </c>
      <c r="AF2" s="199">
        <v>128185000000000</v>
      </c>
      <c r="AG2" s="199">
        <v>128111000000000</v>
      </c>
    </row>
    <row r="3" spans="1:35" x14ac:dyDescent="0.35">
      <c r="A3" s="1" t="s">
        <v>3</v>
      </c>
      <c r="B3" s="195">
        <f>calculations!D60</f>
        <v>0</v>
      </c>
      <c r="C3" s="199">
        <v>0</v>
      </c>
      <c r="D3" s="199">
        <v>0</v>
      </c>
      <c r="E3" s="199">
        <v>0</v>
      </c>
      <c r="F3" s="199">
        <v>0</v>
      </c>
      <c r="G3" s="199">
        <v>0</v>
      </c>
      <c r="H3" s="199">
        <v>0</v>
      </c>
      <c r="I3" s="199">
        <v>0</v>
      </c>
      <c r="J3" s="199">
        <v>0</v>
      </c>
      <c r="K3" s="199">
        <v>0</v>
      </c>
      <c r="L3" s="199">
        <v>0</v>
      </c>
      <c r="M3" s="199">
        <v>0</v>
      </c>
      <c r="N3" s="199">
        <v>0</v>
      </c>
      <c r="O3" s="199">
        <v>0</v>
      </c>
      <c r="P3" s="199">
        <v>0</v>
      </c>
      <c r="Q3" s="199">
        <v>0</v>
      </c>
      <c r="R3" s="199">
        <v>0</v>
      </c>
      <c r="S3" s="199">
        <v>0</v>
      </c>
      <c r="T3" s="199">
        <v>0</v>
      </c>
      <c r="U3" s="199">
        <v>0</v>
      </c>
      <c r="V3" s="199">
        <v>0</v>
      </c>
      <c r="W3" s="199">
        <v>0</v>
      </c>
      <c r="X3" s="199">
        <v>0</v>
      </c>
      <c r="Y3" s="199">
        <v>0</v>
      </c>
      <c r="Z3" s="199">
        <v>0</v>
      </c>
      <c r="AA3" s="199">
        <v>0</v>
      </c>
      <c r="AB3" s="199">
        <v>0</v>
      </c>
      <c r="AC3" s="199">
        <v>0</v>
      </c>
      <c r="AD3" s="199">
        <v>0</v>
      </c>
      <c r="AE3" s="199">
        <v>0</v>
      </c>
      <c r="AF3" s="199">
        <v>0</v>
      </c>
      <c r="AG3" s="199">
        <v>0</v>
      </c>
    </row>
    <row r="4" spans="1:35" x14ac:dyDescent="0.35">
      <c r="A4" s="1" t="s">
        <v>4</v>
      </c>
      <c r="B4" s="195">
        <f>calculations!D61</f>
        <v>239465296501385.16</v>
      </c>
      <c r="C4" s="199">
        <v>238000000000000</v>
      </c>
      <c r="D4" s="199">
        <v>246000000000000</v>
      </c>
      <c r="E4" s="199">
        <v>246000000000000</v>
      </c>
      <c r="F4" s="199">
        <v>246696000000000</v>
      </c>
      <c r="G4" s="199">
        <v>246083000000000</v>
      </c>
      <c r="H4" s="199">
        <v>246140000000000</v>
      </c>
      <c r="I4" s="199">
        <v>246837000000000</v>
      </c>
      <c r="J4" s="199">
        <v>246183000000000</v>
      </c>
      <c r="K4" s="199">
        <v>245157000000000</v>
      </c>
      <c r="L4" s="199">
        <v>244701000000000</v>
      </c>
      <c r="M4" s="199">
        <v>242873000000000</v>
      </c>
      <c r="N4" s="199">
        <v>241914000000000</v>
      </c>
      <c r="O4" s="199">
        <v>239936000000000</v>
      </c>
      <c r="P4" s="199">
        <v>238808000000000</v>
      </c>
      <c r="Q4" s="199">
        <v>236973000000000</v>
      </c>
      <c r="R4" s="199">
        <v>234194000000000</v>
      </c>
      <c r="S4" s="199">
        <v>233206000000000</v>
      </c>
      <c r="T4" s="199">
        <v>231657000000000</v>
      </c>
      <c r="U4" s="199">
        <v>229584000000000</v>
      </c>
      <c r="V4" s="199">
        <v>228725000000000</v>
      </c>
      <c r="W4" s="199">
        <v>227341000000000</v>
      </c>
      <c r="X4" s="199">
        <v>228014000000000</v>
      </c>
      <c r="Y4" s="199">
        <v>228171000000000</v>
      </c>
      <c r="Z4" s="199">
        <v>228673000000000</v>
      </c>
      <c r="AA4" s="199">
        <v>229522000000000</v>
      </c>
      <c r="AB4" s="199">
        <v>230372000000000</v>
      </c>
      <c r="AC4" s="199">
        <v>231221000000000</v>
      </c>
      <c r="AD4" s="199">
        <v>232071000000000</v>
      </c>
      <c r="AE4" s="199">
        <v>232920000000000</v>
      </c>
      <c r="AF4" s="199">
        <v>233769000000000</v>
      </c>
      <c r="AG4" s="199">
        <v>234618000000000</v>
      </c>
    </row>
    <row r="5" spans="1:35" x14ac:dyDescent="0.35">
      <c r="A5" s="1" t="s">
        <v>5</v>
      </c>
      <c r="B5" s="195">
        <f>calculations!D62</f>
        <v>4447337728.1642942</v>
      </c>
      <c r="C5" s="199">
        <v>4080000000</v>
      </c>
      <c r="D5" s="199">
        <v>3740000000</v>
      </c>
      <c r="E5" s="199">
        <v>3440000000</v>
      </c>
      <c r="F5" s="199">
        <v>3168610000</v>
      </c>
      <c r="G5" s="199">
        <v>2936080000</v>
      </c>
      <c r="H5" s="199">
        <v>2742440000</v>
      </c>
      <c r="I5" s="199">
        <v>2597470000</v>
      </c>
      <c r="J5" s="199">
        <v>2510560000</v>
      </c>
      <c r="K5" s="199">
        <v>2470770000</v>
      </c>
      <c r="L5" s="199">
        <v>2486170000</v>
      </c>
      <c r="M5" s="199">
        <v>2543830000</v>
      </c>
      <c r="N5" s="199">
        <v>2669600000</v>
      </c>
      <c r="O5" s="199">
        <v>2835680000</v>
      </c>
      <c r="P5" s="199">
        <v>3036430000</v>
      </c>
      <c r="Q5" s="199">
        <v>3346130000</v>
      </c>
      <c r="R5" s="199">
        <v>3734690000</v>
      </c>
      <c r="S5" s="199">
        <v>4236070000</v>
      </c>
      <c r="T5" s="199">
        <v>4882550000</v>
      </c>
      <c r="U5" s="199">
        <v>5726360000</v>
      </c>
      <c r="V5" s="199">
        <v>6810830000</v>
      </c>
      <c r="W5" s="199">
        <v>8230660000</v>
      </c>
      <c r="X5" s="199">
        <v>10139700000</v>
      </c>
      <c r="Y5" s="199">
        <v>12759800000</v>
      </c>
      <c r="Z5" s="199">
        <v>16151600000</v>
      </c>
      <c r="AA5" s="199">
        <v>20572000000</v>
      </c>
      <c r="AB5" s="199">
        <v>26352500000</v>
      </c>
      <c r="AC5" s="199">
        <v>33663100000</v>
      </c>
      <c r="AD5" s="199">
        <v>42673800000</v>
      </c>
      <c r="AE5" s="199">
        <v>53299600000</v>
      </c>
      <c r="AF5" s="199">
        <v>65030300000</v>
      </c>
      <c r="AG5" s="199">
        <v>77271000000</v>
      </c>
    </row>
    <row r="6" spans="1:35" x14ac:dyDescent="0.35">
      <c r="A6" s="1" t="s">
        <v>7</v>
      </c>
      <c r="B6" s="195">
        <f>calculations!D63</f>
        <v>0</v>
      </c>
      <c r="C6" s="199">
        <v>0</v>
      </c>
      <c r="D6" s="199">
        <v>0</v>
      </c>
      <c r="E6" s="199">
        <v>0</v>
      </c>
      <c r="F6" s="199">
        <v>0</v>
      </c>
      <c r="G6" s="199">
        <v>0</v>
      </c>
      <c r="H6" s="199">
        <v>0</v>
      </c>
      <c r="I6" s="199">
        <v>0</v>
      </c>
      <c r="J6" s="199">
        <v>0</v>
      </c>
      <c r="K6" s="199">
        <v>0</v>
      </c>
      <c r="L6" s="199">
        <v>0</v>
      </c>
      <c r="M6" s="199">
        <v>0</v>
      </c>
      <c r="N6" s="199">
        <v>0</v>
      </c>
      <c r="O6" s="199">
        <v>0</v>
      </c>
      <c r="P6" s="199">
        <v>0</v>
      </c>
      <c r="Q6" s="199">
        <v>0</v>
      </c>
      <c r="R6" s="199">
        <v>0</v>
      </c>
      <c r="S6" s="199">
        <v>0</v>
      </c>
      <c r="T6" s="199">
        <v>0</v>
      </c>
      <c r="U6" s="199">
        <v>0</v>
      </c>
      <c r="V6" s="199">
        <v>0</v>
      </c>
      <c r="W6" s="199">
        <v>0</v>
      </c>
      <c r="X6" s="199">
        <v>0</v>
      </c>
      <c r="Y6" s="199">
        <v>0</v>
      </c>
      <c r="Z6" s="199">
        <v>0</v>
      </c>
      <c r="AA6" s="199">
        <v>0</v>
      </c>
      <c r="AB6" s="199">
        <v>0</v>
      </c>
      <c r="AC6" s="199">
        <v>0</v>
      </c>
      <c r="AD6" s="199">
        <v>0</v>
      </c>
      <c r="AE6" s="199">
        <v>0</v>
      </c>
      <c r="AF6" s="199">
        <v>0</v>
      </c>
      <c r="AG6" s="199">
        <v>0</v>
      </c>
    </row>
    <row r="7" spans="1:35" x14ac:dyDescent="0.35">
      <c r="A7" s="1" t="s">
        <v>8</v>
      </c>
      <c r="B7" s="195">
        <f>calculations!D64</f>
        <v>0</v>
      </c>
      <c r="C7" s="199">
        <v>0</v>
      </c>
      <c r="D7" s="199">
        <v>0</v>
      </c>
      <c r="E7" s="199">
        <v>0</v>
      </c>
      <c r="F7" s="199">
        <v>0</v>
      </c>
      <c r="G7" s="199">
        <v>0</v>
      </c>
      <c r="H7" s="199">
        <v>0</v>
      </c>
      <c r="I7" s="199">
        <v>0</v>
      </c>
      <c r="J7" s="199">
        <v>0</v>
      </c>
      <c r="K7" s="199">
        <v>0</v>
      </c>
      <c r="L7" s="199">
        <v>0</v>
      </c>
      <c r="M7" s="199">
        <v>0</v>
      </c>
      <c r="N7" s="199">
        <v>0</v>
      </c>
      <c r="O7" s="199">
        <v>0</v>
      </c>
      <c r="P7" s="199">
        <v>0</v>
      </c>
      <c r="Q7" s="199">
        <v>0</v>
      </c>
      <c r="R7" s="199">
        <v>0</v>
      </c>
      <c r="S7" s="199">
        <v>0</v>
      </c>
      <c r="T7" s="199">
        <v>0</v>
      </c>
      <c r="U7" s="199">
        <v>0</v>
      </c>
      <c r="V7" s="199">
        <v>0</v>
      </c>
      <c r="W7" s="199">
        <v>0</v>
      </c>
      <c r="X7" s="199">
        <v>0</v>
      </c>
      <c r="Y7" s="199">
        <v>0</v>
      </c>
      <c r="Z7" s="199">
        <v>0</v>
      </c>
      <c r="AA7" s="199">
        <v>0</v>
      </c>
      <c r="AB7" s="199">
        <v>0</v>
      </c>
      <c r="AC7" s="199">
        <v>0</v>
      </c>
      <c r="AD7" s="199">
        <v>0</v>
      </c>
      <c r="AE7" s="199">
        <v>0</v>
      </c>
      <c r="AF7" s="199">
        <v>0</v>
      </c>
      <c r="AG7" s="199">
        <v>0</v>
      </c>
    </row>
    <row r="8" spans="1:35" x14ac:dyDescent="0.35">
      <c r="A8" s="18" t="s">
        <v>93</v>
      </c>
      <c r="B8" s="195">
        <f>calculations!D65</f>
        <v>0</v>
      </c>
      <c r="C8" s="199">
        <v>0</v>
      </c>
      <c r="D8" s="199">
        <v>0</v>
      </c>
      <c r="E8" s="199">
        <v>0</v>
      </c>
      <c r="F8" s="199">
        <v>0</v>
      </c>
      <c r="G8" s="199">
        <v>0</v>
      </c>
      <c r="H8" s="199">
        <v>0</v>
      </c>
      <c r="I8" s="199">
        <v>0</v>
      </c>
      <c r="J8" s="199">
        <v>0</v>
      </c>
      <c r="K8" s="199">
        <v>0</v>
      </c>
      <c r="L8" s="199">
        <v>0</v>
      </c>
      <c r="M8" s="199">
        <v>0</v>
      </c>
      <c r="N8" s="199">
        <v>0</v>
      </c>
      <c r="O8" s="199">
        <v>0</v>
      </c>
      <c r="P8" s="199">
        <v>0</v>
      </c>
      <c r="Q8" s="199">
        <v>0</v>
      </c>
      <c r="R8" s="199">
        <v>0</v>
      </c>
      <c r="S8" s="199">
        <v>0</v>
      </c>
      <c r="T8" s="199">
        <v>0</v>
      </c>
      <c r="U8" s="199">
        <v>0</v>
      </c>
      <c r="V8" s="199">
        <v>0</v>
      </c>
      <c r="W8" s="199">
        <v>0</v>
      </c>
      <c r="X8" s="199">
        <v>0</v>
      </c>
      <c r="Y8" s="199">
        <v>0</v>
      </c>
      <c r="Z8" s="199">
        <v>0</v>
      </c>
      <c r="AA8" s="199">
        <v>0</v>
      </c>
      <c r="AB8" s="199">
        <v>0</v>
      </c>
      <c r="AC8" s="199">
        <v>0</v>
      </c>
      <c r="AD8" s="199">
        <v>0</v>
      </c>
      <c r="AE8" s="199">
        <v>0</v>
      </c>
      <c r="AF8" s="199">
        <v>0</v>
      </c>
      <c r="AG8" s="199">
        <v>0</v>
      </c>
    </row>
    <row r="9" spans="1:35" x14ac:dyDescent="0.35">
      <c r="A9" s="18" t="s">
        <v>94</v>
      </c>
      <c r="B9" s="195">
        <f>calculations!D66</f>
        <v>0</v>
      </c>
      <c r="C9" s="199">
        <v>0</v>
      </c>
      <c r="D9" s="199">
        <v>0</v>
      </c>
      <c r="E9" s="199">
        <v>0</v>
      </c>
      <c r="F9" s="199">
        <v>0</v>
      </c>
      <c r="G9" s="199">
        <v>0</v>
      </c>
      <c r="H9" s="199">
        <v>0</v>
      </c>
      <c r="I9" s="199">
        <v>0</v>
      </c>
      <c r="J9" s="199">
        <v>0</v>
      </c>
      <c r="K9" s="199">
        <v>0</v>
      </c>
      <c r="L9" s="199">
        <v>0</v>
      </c>
      <c r="M9" s="199">
        <v>0</v>
      </c>
      <c r="N9" s="199">
        <v>0</v>
      </c>
      <c r="O9" s="199">
        <v>0</v>
      </c>
      <c r="P9" s="199">
        <v>0</v>
      </c>
      <c r="Q9" s="199">
        <v>0</v>
      </c>
      <c r="R9" s="199">
        <v>0</v>
      </c>
      <c r="S9" s="199">
        <v>0</v>
      </c>
      <c r="T9" s="199">
        <v>0</v>
      </c>
      <c r="U9" s="199">
        <v>0</v>
      </c>
      <c r="V9" s="199">
        <v>0</v>
      </c>
      <c r="W9" s="199">
        <v>0</v>
      </c>
      <c r="X9" s="199">
        <v>0</v>
      </c>
      <c r="Y9" s="199">
        <v>0</v>
      </c>
      <c r="Z9" s="199">
        <v>0</v>
      </c>
      <c r="AA9" s="199">
        <v>0</v>
      </c>
      <c r="AB9" s="199">
        <v>0</v>
      </c>
      <c r="AC9" s="199">
        <v>0</v>
      </c>
      <c r="AD9" s="199">
        <v>0</v>
      </c>
      <c r="AE9" s="199">
        <v>0</v>
      </c>
      <c r="AF9" s="199">
        <v>0</v>
      </c>
      <c r="AG9" s="199">
        <v>0</v>
      </c>
      <c r="AH9" s="2"/>
      <c r="AI9" s="2"/>
    </row>
    <row r="10" spans="1:35" x14ac:dyDescent="0.35">
      <c r="A10" s="18" t="s">
        <v>95</v>
      </c>
      <c r="B10" s="195">
        <f>calculations!D67</f>
        <v>8226450101734.9717</v>
      </c>
      <c r="C10" s="199">
        <v>4440000000000</v>
      </c>
      <c r="D10" s="199">
        <v>4110000000000</v>
      </c>
      <c r="E10" s="199">
        <v>3740000000000</v>
      </c>
      <c r="F10" s="199">
        <v>3637780000000</v>
      </c>
      <c r="G10" s="199">
        <v>3513370000000</v>
      </c>
      <c r="H10" s="199">
        <v>3406590000000</v>
      </c>
      <c r="I10" s="199">
        <v>3277480000000</v>
      </c>
      <c r="J10" s="199">
        <v>3204990000000</v>
      </c>
      <c r="K10" s="199">
        <v>3079810000000</v>
      </c>
      <c r="L10" s="199">
        <v>2960830000000</v>
      </c>
      <c r="M10" s="199">
        <v>2837360000000</v>
      </c>
      <c r="N10" s="199">
        <v>2701140000000</v>
      </c>
      <c r="O10" s="199">
        <v>2560540000000</v>
      </c>
      <c r="P10" s="199">
        <v>2450240000000</v>
      </c>
      <c r="Q10" s="199">
        <v>2355440000000</v>
      </c>
      <c r="R10" s="199">
        <v>2270800000000</v>
      </c>
      <c r="S10" s="199">
        <v>2187840000000</v>
      </c>
      <c r="T10" s="199">
        <v>2118140000000</v>
      </c>
      <c r="U10" s="199">
        <v>2052720000000</v>
      </c>
      <c r="V10" s="199">
        <v>1974100000000</v>
      </c>
      <c r="W10" s="199">
        <v>1917010000000</v>
      </c>
      <c r="X10" s="199">
        <v>1880760000000</v>
      </c>
      <c r="Y10" s="199">
        <v>1848180000000</v>
      </c>
      <c r="Z10" s="199">
        <v>1819180000000</v>
      </c>
      <c r="AA10" s="199">
        <v>1793680000000</v>
      </c>
      <c r="AB10" s="199">
        <v>1785170000000</v>
      </c>
      <c r="AC10" s="199">
        <v>1742660000000</v>
      </c>
      <c r="AD10" s="199">
        <v>1725650000000</v>
      </c>
      <c r="AE10" s="199">
        <v>1700150000000</v>
      </c>
      <c r="AF10" s="199">
        <v>1674640000000</v>
      </c>
      <c r="AG10" s="199">
        <v>1649130000000</v>
      </c>
    </row>
    <row r="11" spans="1:35" x14ac:dyDescent="0.35">
      <c r="A11" s="18" t="s">
        <v>96</v>
      </c>
      <c r="B11" s="195">
        <f>calculations!D68</f>
        <v>0</v>
      </c>
      <c r="C11" s="199">
        <v>0</v>
      </c>
      <c r="D11" s="199">
        <v>0</v>
      </c>
      <c r="E11" s="199">
        <v>0</v>
      </c>
      <c r="F11" s="199">
        <v>0</v>
      </c>
      <c r="G11" s="199">
        <v>0</v>
      </c>
      <c r="H11" s="199">
        <v>0</v>
      </c>
      <c r="I11" s="199">
        <v>0</v>
      </c>
      <c r="J11" s="199">
        <v>0</v>
      </c>
      <c r="K11" s="199">
        <v>0</v>
      </c>
      <c r="L11" s="199">
        <v>0</v>
      </c>
      <c r="M11" s="199">
        <v>0</v>
      </c>
      <c r="N11" s="199">
        <v>0</v>
      </c>
      <c r="O11" s="199">
        <v>0</v>
      </c>
      <c r="P11" s="199">
        <v>0</v>
      </c>
      <c r="Q11" s="199">
        <v>0</v>
      </c>
      <c r="R11" s="199">
        <v>0</v>
      </c>
      <c r="S11" s="199">
        <v>0</v>
      </c>
      <c r="T11" s="199">
        <v>0</v>
      </c>
      <c r="U11" s="199">
        <v>0</v>
      </c>
      <c r="V11" s="199">
        <v>0</v>
      </c>
      <c r="W11" s="199">
        <v>0</v>
      </c>
      <c r="X11" s="199">
        <v>0</v>
      </c>
      <c r="Y11" s="199">
        <v>0</v>
      </c>
      <c r="Z11" s="199">
        <v>0</v>
      </c>
      <c r="AA11" s="199">
        <v>0</v>
      </c>
      <c r="AB11" s="199">
        <v>0</v>
      </c>
      <c r="AC11" s="199">
        <v>0</v>
      </c>
      <c r="AD11" s="199">
        <v>0</v>
      </c>
      <c r="AE11" s="199">
        <v>0</v>
      </c>
      <c r="AF11" s="199">
        <v>0</v>
      </c>
      <c r="AG11" s="199">
        <v>0</v>
      </c>
    </row>
    <row r="13" spans="1:35" x14ac:dyDescent="0.35">
      <c r="A13" s="1"/>
    </row>
    <row r="14" spans="1:35" x14ac:dyDescent="0.35">
      <c r="A14" s="11"/>
    </row>
  </sheetData>
  <pageMargins left="0.7" right="0.7" top="0.75" bottom="0.75" header="0.3" footer="0.3"/>
  <pageSetup orientation="portrait" horizontalDpi="1200" verticalDpi="120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EA227-E801-43ED-A584-F8182F0C9C25}">
  <sheetPr>
    <tabColor theme="3" tint="0.79998168889431442"/>
  </sheetPr>
  <dimension ref="A1:AG11"/>
  <sheetViews>
    <sheetView workbookViewId="0">
      <selection activeCell="B3" sqref="B3"/>
    </sheetView>
  </sheetViews>
  <sheetFormatPr defaultRowHeight="14.5" x14ac:dyDescent="0.35"/>
  <cols>
    <col min="1" max="1" width="26" customWidth="1"/>
    <col min="2" max="33" width="17.81640625" bestFit="1" customWidth="1"/>
  </cols>
  <sheetData>
    <row r="1" spans="1:33" x14ac:dyDescent="0.35">
      <c r="A1" s="1" t="s">
        <v>1</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x14ac:dyDescent="0.35">
      <c r="A2" s="1" t="s">
        <v>2</v>
      </c>
      <c r="B2" s="42">
        <f>calculations!D72</f>
        <v>115765221387670.5</v>
      </c>
      <c r="C2" s="42">
        <f>calculations!E72</f>
        <v>126542660139679.78</v>
      </c>
      <c r="D2" s="42">
        <f>calculations!F72</f>
        <v>119390375839929.16</v>
      </c>
      <c r="E2" s="42">
        <f>calculations!G72</f>
        <v>115015785416348.06</v>
      </c>
      <c r="F2" s="42">
        <f>calculations!H72</f>
        <v>111819924539546.81</v>
      </c>
      <c r="G2" s="42">
        <f>calculations!I72</f>
        <v>109561907596572.17</v>
      </c>
      <c r="H2" s="42">
        <f>calculations!J72</f>
        <v>107375646616479.34</v>
      </c>
      <c r="I2" s="42">
        <f>calculations!K72</f>
        <v>104922873898585.08</v>
      </c>
      <c r="J2" s="42">
        <f>calculations!L72</f>
        <v>102796053442091.38</v>
      </c>
      <c r="K2" s="42">
        <f>calculations!M72</f>
        <v>100669607761950.91</v>
      </c>
      <c r="L2" s="42">
        <f>calculations!N72</f>
        <v>98542066319866.516</v>
      </c>
      <c r="M2" s="42">
        <f>calculations!O72</f>
        <v>96176319465898.156</v>
      </c>
      <c r="N2" s="42">
        <f>calculations!P72</f>
        <v>93501212951638.234</v>
      </c>
      <c r="O2" s="42">
        <f>calculations!Q72</f>
        <v>90650270608345.594</v>
      </c>
      <c r="P2" s="42">
        <f>calculations!R72</f>
        <v>87845032395987</v>
      </c>
      <c r="Q2" s="42">
        <f>calculations!S72</f>
        <v>85119446153412.328</v>
      </c>
      <c r="R2" s="42">
        <f>calculations!T72</f>
        <v>82420327129737.672</v>
      </c>
      <c r="S2" s="42">
        <f>calculations!U72</f>
        <v>79935933769431</v>
      </c>
      <c r="T2" s="42">
        <f>calculations!V72</f>
        <v>77297144950451.563</v>
      </c>
      <c r="U2" s="42">
        <f>calculations!W72</f>
        <v>74660831247850.469</v>
      </c>
      <c r="V2" s="42">
        <f>calculations!X72</f>
        <v>71940024938233.188</v>
      </c>
      <c r="W2" s="42">
        <f>calculations!Y72</f>
        <v>69075203630890.836</v>
      </c>
      <c r="X2" s="42">
        <f>calculations!Z72</f>
        <v>65922659849986.258</v>
      </c>
      <c r="Y2" s="42">
        <f>calculations!AA72</f>
        <v>62684055354233.586</v>
      </c>
      <c r="Z2" s="42">
        <f>calculations!AB72</f>
        <v>59427287189254.594</v>
      </c>
      <c r="AA2" s="42">
        <f>calculations!AC72</f>
        <v>56158593310298.828</v>
      </c>
      <c r="AB2" s="42">
        <f>calculations!AD72</f>
        <v>52876819885830.203</v>
      </c>
      <c r="AC2" s="42">
        <f>calculations!AE72</f>
        <v>49551356544065.078</v>
      </c>
      <c r="AD2" s="42">
        <f>calculations!AF72</f>
        <v>46121769290176.727</v>
      </c>
      <c r="AE2" s="42">
        <f>calculations!AG72</f>
        <v>45286051211724.031</v>
      </c>
      <c r="AF2" s="42">
        <f>calculations!AH72</f>
        <v>44820423819510.859</v>
      </c>
      <c r="AG2" s="42">
        <f>calculations!AI72</f>
        <v>44337912792617.141</v>
      </c>
    </row>
    <row r="3" spans="1:33" x14ac:dyDescent="0.35">
      <c r="A3" s="1" t="s">
        <v>3</v>
      </c>
      <c r="B3" s="42">
        <f>calculations!D73</f>
        <v>0</v>
      </c>
      <c r="C3" s="42">
        <f>calculations!E73</f>
        <v>0</v>
      </c>
      <c r="D3" s="42">
        <f>calculations!F73</f>
        <v>0</v>
      </c>
      <c r="E3" s="42">
        <f>calculations!G73</f>
        <v>0</v>
      </c>
      <c r="F3" s="42">
        <f>calculations!H73</f>
        <v>0</v>
      </c>
      <c r="G3" s="42">
        <f>calculations!I73</f>
        <v>0</v>
      </c>
      <c r="H3" s="42">
        <f>calculations!J73</f>
        <v>0</v>
      </c>
      <c r="I3" s="42">
        <f>calculations!K73</f>
        <v>0</v>
      </c>
      <c r="J3" s="42">
        <f>calculations!L73</f>
        <v>0</v>
      </c>
      <c r="K3" s="42">
        <f>calculations!M73</f>
        <v>0</v>
      </c>
      <c r="L3" s="42">
        <f>calculations!N73</f>
        <v>0</v>
      </c>
      <c r="M3" s="42">
        <f>calculations!O73</f>
        <v>0</v>
      </c>
      <c r="N3" s="42">
        <f>calculations!P73</f>
        <v>0</v>
      </c>
      <c r="O3" s="42">
        <f>calculations!Q73</f>
        <v>0</v>
      </c>
      <c r="P3" s="42">
        <f>calculations!R73</f>
        <v>0</v>
      </c>
      <c r="Q3" s="42">
        <f>calculations!S73</f>
        <v>0</v>
      </c>
      <c r="R3" s="42">
        <f>calculations!T73</f>
        <v>0</v>
      </c>
      <c r="S3" s="42">
        <f>calculations!U73</f>
        <v>0</v>
      </c>
      <c r="T3" s="42">
        <f>calculations!V73</f>
        <v>0</v>
      </c>
      <c r="U3" s="42">
        <f>calculations!W73</f>
        <v>0</v>
      </c>
      <c r="V3" s="42">
        <f>calculations!X73</f>
        <v>0</v>
      </c>
      <c r="W3" s="42">
        <f>calculations!Y73</f>
        <v>0</v>
      </c>
      <c r="X3" s="42">
        <f>calculations!Z73</f>
        <v>0</v>
      </c>
      <c r="Y3" s="42">
        <f>calculations!AA73</f>
        <v>0</v>
      </c>
      <c r="Z3" s="42">
        <f>calculations!AB73</f>
        <v>0</v>
      </c>
      <c r="AA3" s="42">
        <f>calculations!AC73</f>
        <v>0</v>
      </c>
      <c r="AB3" s="42">
        <f>calculations!AD73</f>
        <v>0</v>
      </c>
      <c r="AC3" s="42">
        <f>calculations!AE73</f>
        <v>0</v>
      </c>
      <c r="AD3" s="42">
        <f>calculations!AF73</f>
        <v>0</v>
      </c>
      <c r="AE3" s="42">
        <f>calculations!AG73</f>
        <v>0</v>
      </c>
      <c r="AF3" s="42">
        <f>calculations!AH73</f>
        <v>0</v>
      </c>
      <c r="AG3" s="42">
        <f>calculations!AI73</f>
        <v>0</v>
      </c>
    </row>
    <row r="4" spans="1:33" x14ac:dyDescent="0.35">
      <c r="A4" s="1" t="s">
        <v>4</v>
      </c>
      <c r="B4" s="42">
        <f>calculations!D74</f>
        <v>0</v>
      </c>
      <c r="C4" s="42">
        <f>calculations!E74</f>
        <v>0</v>
      </c>
      <c r="D4" s="42">
        <f>calculations!F74</f>
        <v>0</v>
      </c>
      <c r="E4" s="42">
        <f>calculations!G74</f>
        <v>0</v>
      </c>
      <c r="F4" s="42">
        <f>calculations!H74</f>
        <v>0</v>
      </c>
      <c r="G4" s="42">
        <f>calculations!I74</f>
        <v>0</v>
      </c>
      <c r="H4" s="42">
        <f>calculations!J74</f>
        <v>0</v>
      </c>
      <c r="I4" s="42">
        <f>calculations!K74</f>
        <v>0</v>
      </c>
      <c r="J4" s="42">
        <f>calculations!L74</f>
        <v>0</v>
      </c>
      <c r="K4" s="42">
        <f>calculations!M74</f>
        <v>0</v>
      </c>
      <c r="L4" s="42">
        <f>calculations!N74</f>
        <v>0</v>
      </c>
      <c r="M4" s="42">
        <f>calculations!O74</f>
        <v>0</v>
      </c>
      <c r="N4" s="42">
        <f>calculations!P74</f>
        <v>0</v>
      </c>
      <c r="O4" s="42">
        <f>calculations!Q74</f>
        <v>0</v>
      </c>
      <c r="P4" s="42">
        <f>calculations!R74</f>
        <v>0</v>
      </c>
      <c r="Q4" s="42">
        <f>calculations!S74</f>
        <v>0</v>
      </c>
      <c r="R4" s="42">
        <f>calculations!T74</f>
        <v>0</v>
      </c>
      <c r="S4" s="42">
        <f>calculations!U74</f>
        <v>0</v>
      </c>
      <c r="T4" s="42">
        <f>calculations!V74</f>
        <v>0</v>
      </c>
      <c r="U4" s="42">
        <f>calculations!W74</f>
        <v>0</v>
      </c>
      <c r="V4" s="42">
        <f>calculations!X74</f>
        <v>0</v>
      </c>
      <c r="W4" s="42">
        <f>calculations!Y74</f>
        <v>0</v>
      </c>
      <c r="X4" s="42">
        <f>calculations!Z74</f>
        <v>0</v>
      </c>
      <c r="Y4" s="42">
        <f>calculations!AA74</f>
        <v>0</v>
      </c>
      <c r="Z4" s="42">
        <f>calculations!AB74</f>
        <v>0</v>
      </c>
      <c r="AA4" s="42">
        <f>calculations!AC74</f>
        <v>0</v>
      </c>
      <c r="AB4" s="42">
        <f>calculations!AD74</f>
        <v>0</v>
      </c>
      <c r="AC4" s="42">
        <f>calculations!AE74</f>
        <v>0</v>
      </c>
      <c r="AD4" s="42">
        <f>calculations!AF74</f>
        <v>0</v>
      </c>
      <c r="AE4" s="42">
        <f>calculations!AG74</f>
        <v>0</v>
      </c>
      <c r="AF4" s="42">
        <f>calculations!AH74</f>
        <v>0</v>
      </c>
      <c r="AG4" s="42">
        <f>calculations!AI74</f>
        <v>0</v>
      </c>
    </row>
    <row r="5" spans="1:33" x14ac:dyDescent="0.35">
      <c r="A5" s="1" t="s">
        <v>5</v>
      </c>
      <c r="B5" s="42">
        <f>calculations!D75</f>
        <v>0</v>
      </c>
      <c r="C5" s="42">
        <f>calculations!E75</f>
        <v>0</v>
      </c>
      <c r="D5" s="42">
        <f>calculations!F75</f>
        <v>0</v>
      </c>
      <c r="E5" s="42">
        <f>calculations!G75</f>
        <v>0</v>
      </c>
      <c r="F5" s="42">
        <f>calculations!H75</f>
        <v>0</v>
      </c>
      <c r="G5" s="42">
        <f>calculations!I75</f>
        <v>0</v>
      </c>
      <c r="H5" s="42">
        <f>calculations!J75</f>
        <v>0</v>
      </c>
      <c r="I5" s="42">
        <f>calculations!K75</f>
        <v>0</v>
      </c>
      <c r="J5" s="42">
        <f>calculations!L75</f>
        <v>0</v>
      </c>
      <c r="K5" s="42">
        <f>calculations!M75</f>
        <v>0</v>
      </c>
      <c r="L5" s="42">
        <f>calculations!N75</f>
        <v>0</v>
      </c>
      <c r="M5" s="42">
        <f>calculations!O75</f>
        <v>0</v>
      </c>
      <c r="N5" s="42">
        <f>calculations!P75</f>
        <v>0</v>
      </c>
      <c r="O5" s="42">
        <f>calculations!Q75</f>
        <v>0</v>
      </c>
      <c r="P5" s="42">
        <f>calculations!R75</f>
        <v>0</v>
      </c>
      <c r="Q5" s="42">
        <f>calculations!S75</f>
        <v>0</v>
      </c>
      <c r="R5" s="42">
        <f>calculations!T75</f>
        <v>0</v>
      </c>
      <c r="S5" s="42">
        <f>calculations!U75</f>
        <v>0</v>
      </c>
      <c r="T5" s="42">
        <f>calculations!V75</f>
        <v>0</v>
      </c>
      <c r="U5" s="42">
        <f>calculations!W75</f>
        <v>0</v>
      </c>
      <c r="V5" s="42">
        <f>calculations!X75</f>
        <v>0</v>
      </c>
      <c r="W5" s="42">
        <f>calculations!Y75</f>
        <v>0</v>
      </c>
      <c r="X5" s="42">
        <f>calculations!Z75</f>
        <v>0</v>
      </c>
      <c r="Y5" s="42">
        <f>calculations!AA75</f>
        <v>0</v>
      </c>
      <c r="Z5" s="42">
        <f>calculations!AB75</f>
        <v>0</v>
      </c>
      <c r="AA5" s="42">
        <f>calculations!AC75</f>
        <v>0</v>
      </c>
      <c r="AB5" s="42">
        <f>calculations!AD75</f>
        <v>0</v>
      </c>
      <c r="AC5" s="42">
        <f>calculations!AE75</f>
        <v>0</v>
      </c>
      <c r="AD5" s="42">
        <f>calculations!AF75</f>
        <v>0</v>
      </c>
      <c r="AE5" s="42">
        <f>calculations!AG75</f>
        <v>0</v>
      </c>
      <c r="AF5" s="42">
        <f>calculations!AH75</f>
        <v>0</v>
      </c>
      <c r="AG5" s="42">
        <f>calculations!AI75</f>
        <v>0</v>
      </c>
    </row>
    <row r="6" spans="1:33" x14ac:dyDescent="0.35">
      <c r="A6" s="1" t="s">
        <v>7</v>
      </c>
      <c r="B6" s="42">
        <f>calculations!D76</f>
        <v>0</v>
      </c>
      <c r="C6" s="42">
        <f>calculations!E76</f>
        <v>0</v>
      </c>
      <c r="D6" s="42">
        <f>calculations!F76</f>
        <v>0</v>
      </c>
      <c r="E6" s="42">
        <f>calculations!G76</f>
        <v>0</v>
      </c>
      <c r="F6" s="42">
        <f>calculations!H76</f>
        <v>0</v>
      </c>
      <c r="G6" s="42">
        <f>calculations!I76</f>
        <v>0</v>
      </c>
      <c r="H6" s="42">
        <f>calculations!J76</f>
        <v>0</v>
      </c>
      <c r="I6" s="42">
        <f>calculations!K76</f>
        <v>0</v>
      </c>
      <c r="J6" s="42">
        <f>calculations!L76</f>
        <v>0</v>
      </c>
      <c r="K6" s="42">
        <f>calculations!M76</f>
        <v>0</v>
      </c>
      <c r="L6" s="42">
        <f>calculations!N76</f>
        <v>0</v>
      </c>
      <c r="M6" s="42">
        <f>calculations!O76</f>
        <v>0</v>
      </c>
      <c r="N6" s="42">
        <f>calculations!P76</f>
        <v>0</v>
      </c>
      <c r="O6" s="42">
        <f>calculations!Q76</f>
        <v>0</v>
      </c>
      <c r="P6" s="42">
        <f>calculations!R76</f>
        <v>0</v>
      </c>
      <c r="Q6" s="42">
        <f>calculations!S76</f>
        <v>0</v>
      </c>
      <c r="R6" s="42">
        <f>calculations!T76</f>
        <v>0</v>
      </c>
      <c r="S6" s="42">
        <f>calculations!U76</f>
        <v>0</v>
      </c>
      <c r="T6" s="42">
        <f>calculations!V76</f>
        <v>0</v>
      </c>
      <c r="U6" s="42">
        <f>calculations!W76</f>
        <v>0</v>
      </c>
      <c r="V6" s="42">
        <f>calculations!X76</f>
        <v>0</v>
      </c>
      <c r="W6" s="42">
        <f>calculations!Y76</f>
        <v>0</v>
      </c>
      <c r="X6" s="42">
        <f>calculations!Z76</f>
        <v>0</v>
      </c>
      <c r="Y6" s="42">
        <f>calculations!AA76</f>
        <v>0</v>
      </c>
      <c r="Z6" s="42">
        <f>calculations!AB76</f>
        <v>0</v>
      </c>
      <c r="AA6" s="42">
        <f>calculations!AC76</f>
        <v>0</v>
      </c>
      <c r="AB6" s="42">
        <f>calculations!AD76</f>
        <v>0</v>
      </c>
      <c r="AC6" s="42">
        <f>calculations!AE76</f>
        <v>0</v>
      </c>
      <c r="AD6" s="42">
        <f>calculations!AF76</f>
        <v>0</v>
      </c>
      <c r="AE6" s="42">
        <f>calculations!AG76</f>
        <v>0</v>
      </c>
      <c r="AF6" s="42">
        <f>calculations!AH76</f>
        <v>0</v>
      </c>
      <c r="AG6" s="42">
        <f>calculations!AI76</f>
        <v>0</v>
      </c>
    </row>
    <row r="7" spans="1:33" x14ac:dyDescent="0.35">
      <c r="A7" s="1" t="s">
        <v>8</v>
      </c>
      <c r="B7" s="42">
        <f>calculations!D77</f>
        <v>0</v>
      </c>
      <c r="C7" s="42">
        <f>calculations!E77</f>
        <v>0</v>
      </c>
      <c r="D7" s="42">
        <f>calculations!F77</f>
        <v>0</v>
      </c>
      <c r="E7" s="42">
        <f>calculations!G77</f>
        <v>0</v>
      </c>
      <c r="F7" s="42">
        <f>calculations!H77</f>
        <v>0</v>
      </c>
      <c r="G7" s="42">
        <f>calculations!I77</f>
        <v>0</v>
      </c>
      <c r="H7" s="42">
        <f>calculations!J77</f>
        <v>0</v>
      </c>
      <c r="I7" s="42">
        <f>calculations!K77</f>
        <v>0</v>
      </c>
      <c r="J7" s="42">
        <f>calculations!L77</f>
        <v>0</v>
      </c>
      <c r="K7" s="42">
        <f>calculations!M77</f>
        <v>0</v>
      </c>
      <c r="L7" s="42">
        <f>calculations!N77</f>
        <v>0</v>
      </c>
      <c r="M7" s="42">
        <f>calculations!O77</f>
        <v>0</v>
      </c>
      <c r="N7" s="42">
        <f>calculations!P77</f>
        <v>0</v>
      </c>
      <c r="O7" s="42">
        <f>calculations!Q77</f>
        <v>0</v>
      </c>
      <c r="P7" s="42">
        <f>calculations!R77</f>
        <v>0</v>
      </c>
      <c r="Q7" s="42">
        <f>calculations!S77</f>
        <v>0</v>
      </c>
      <c r="R7" s="42">
        <f>calculations!T77</f>
        <v>0</v>
      </c>
      <c r="S7" s="42">
        <f>calculations!U77</f>
        <v>0</v>
      </c>
      <c r="T7" s="42">
        <f>calculations!V77</f>
        <v>0</v>
      </c>
      <c r="U7" s="42">
        <f>calculations!W77</f>
        <v>0</v>
      </c>
      <c r="V7" s="42">
        <f>calculations!X77</f>
        <v>0</v>
      </c>
      <c r="W7" s="42">
        <f>calculations!Y77</f>
        <v>0</v>
      </c>
      <c r="X7" s="42">
        <f>calculations!Z77</f>
        <v>0</v>
      </c>
      <c r="Y7" s="42">
        <f>calculations!AA77</f>
        <v>0</v>
      </c>
      <c r="Z7" s="42">
        <f>calculations!AB77</f>
        <v>0</v>
      </c>
      <c r="AA7" s="42">
        <f>calculations!AC77</f>
        <v>0</v>
      </c>
      <c r="AB7" s="42">
        <f>calculations!AD77</f>
        <v>0</v>
      </c>
      <c r="AC7" s="42">
        <f>calculations!AE77</f>
        <v>0</v>
      </c>
      <c r="AD7" s="42">
        <f>calculations!AF77</f>
        <v>0</v>
      </c>
      <c r="AE7" s="42">
        <f>calculations!AG77</f>
        <v>0</v>
      </c>
      <c r="AF7" s="42">
        <f>calculations!AH77</f>
        <v>0</v>
      </c>
      <c r="AG7" s="42">
        <f>calculations!AI77</f>
        <v>0</v>
      </c>
    </row>
    <row r="8" spans="1:33" x14ac:dyDescent="0.35">
      <c r="A8" s="18" t="s">
        <v>93</v>
      </c>
      <c r="B8" s="42">
        <f>calculations!D78</f>
        <v>0</v>
      </c>
      <c r="C8" s="42">
        <f>calculations!E78</f>
        <v>0</v>
      </c>
      <c r="D8" s="42">
        <f>calculations!F78</f>
        <v>0</v>
      </c>
      <c r="E8" s="42">
        <f>calculations!G78</f>
        <v>0</v>
      </c>
      <c r="F8" s="42">
        <f>calculations!H78</f>
        <v>0</v>
      </c>
      <c r="G8" s="42">
        <f>calculations!I78</f>
        <v>0</v>
      </c>
      <c r="H8" s="42">
        <f>calculations!J78</f>
        <v>0</v>
      </c>
      <c r="I8" s="42">
        <f>calculations!K78</f>
        <v>0</v>
      </c>
      <c r="J8" s="42">
        <f>calculations!L78</f>
        <v>0</v>
      </c>
      <c r="K8" s="42">
        <f>calculations!M78</f>
        <v>0</v>
      </c>
      <c r="L8" s="42">
        <f>calculations!N78</f>
        <v>0</v>
      </c>
      <c r="M8" s="42">
        <f>calculations!O78</f>
        <v>0</v>
      </c>
      <c r="N8" s="42">
        <f>calculations!P78</f>
        <v>0</v>
      </c>
      <c r="O8" s="42">
        <f>calculations!Q78</f>
        <v>0</v>
      </c>
      <c r="P8" s="42">
        <f>calculations!R78</f>
        <v>0</v>
      </c>
      <c r="Q8" s="42">
        <f>calculations!S78</f>
        <v>0</v>
      </c>
      <c r="R8" s="42">
        <f>calculations!T78</f>
        <v>0</v>
      </c>
      <c r="S8" s="42">
        <f>calculations!U78</f>
        <v>0</v>
      </c>
      <c r="T8" s="42">
        <f>calculations!V78</f>
        <v>0</v>
      </c>
      <c r="U8" s="42">
        <f>calculations!W78</f>
        <v>0</v>
      </c>
      <c r="V8" s="42">
        <f>calculations!X78</f>
        <v>0</v>
      </c>
      <c r="W8" s="42">
        <f>calculations!Y78</f>
        <v>0</v>
      </c>
      <c r="X8" s="42">
        <f>calculations!Z78</f>
        <v>0</v>
      </c>
      <c r="Y8" s="42">
        <f>calculations!AA78</f>
        <v>0</v>
      </c>
      <c r="Z8" s="42">
        <f>calculations!AB78</f>
        <v>0</v>
      </c>
      <c r="AA8" s="42">
        <f>calculations!AC78</f>
        <v>0</v>
      </c>
      <c r="AB8" s="42">
        <f>calculations!AD78</f>
        <v>0</v>
      </c>
      <c r="AC8" s="42">
        <f>calculations!AE78</f>
        <v>0</v>
      </c>
      <c r="AD8" s="42">
        <f>calculations!AF78</f>
        <v>0</v>
      </c>
      <c r="AE8" s="42">
        <f>calculations!AG78</f>
        <v>0</v>
      </c>
      <c r="AF8" s="42">
        <f>calculations!AH78</f>
        <v>0</v>
      </c>
      <c r="AG8" s="42">
        <f>calculations!AI78</f>
        <v>0</v>
      </c>
    </row>
    <row r="9" spans="1:33" x14ac:dyDescent="0.35">
      <c r="A9" s="18" t="s">
        <v>94</v>
      </c>
      <c r="B9" s="42">
        <f>calculations!D79</f>
        <v>0</v>
      </c>
      <c r="C9" s="42">
        <f>calculations!E79</f>
        <v>0</v>
      </c>
      <c r="D9" s="42">
        <f>calculations!F79</f>
        <v>0</v>
      </c>
      <c r="E9" s="42">
        <f>calculations!G79</f>
        <v>0</v>
      </c>
      <c r="F9" s="42">
        <f>calculations!H79</f>
        <v>0</v>
      </c>
      <c r="G9" s="42">
        <f>calculations!I79</f>
        <v>0</v>
      </c>
      <c r="H9" s="42">
        <f>calculations!J79</f>
        <v>0</v>
      </c>
      <c r="I9" s="42">
        <f>calculations!K79</f>
        <v>0</v>
      </c>
      <c r="J9" s="42">
        <f>calculations!L79</f>
        <v>0</v>
      </c>
      <c r="K9" s="42">
        <f>calculations!M79</f>
        <v>0</v>
      </c>
      <c r="L9" s="42">
        <f>calculations!N79</f>
        <v>0</v>
      </c>
      <c r="M9" s="42">
        <f>calculations!O79</f>
        <v>0</v>
      </c>
      <c r="N9" s="42">
        <f>calculations!P79</f>
        <v>0</v>
      </c>
      <c r="O9" s="42">
        <f>calculations!Q79</f>
        <v>0</v>
      </c>
      <c r="P9" s="42">
        <f>calculations!R79</f>
        <v>0</v>
      </c>
      <c r="Q9" s="42">
        <f>calculations!S79</f>
        <v>0</v>
      </c>
      <c r="R9" s="42">
        <f>calculations!T79</f>
        <v>0</v>
      </c>
      <c r="S9" s="42">
        <f>calculations!U79</f>
        <v>0</v>
      </c>
      <c r="T9" s="42">
        <f>calculations!V79</f>
        <v>0</v>
      </c>
      <c r="U9" s="42">
        <f>calculations!W79</f>
        <v>0</v>
      </c>
      <c r="V9" s="42">
        <f>calculations!X79</f>
        <v>0</v>
      </c>
      <c r="W9" s="42">
        <f>calculations!Y79</f>
        <v>0</v>
      </c>
      <c r="X9" s="42">
        <f>calculations!Z79</f>
        <v>0</v>
      </c>
      <c r="Y9" s="42">
        <f>calculations!AA79</f>
        <v>0</v>
      </c>
      <c r="Z9" s="42">
        <f>calculations!AB79</f>
        <v>0</v>
      </c>
      <c r="AA9" s="42">
        <f>calculations!AC79</f>
        <v>0</v>
      </c>
      <c r="AB9" s="42">
        <f>calculations!AD79</f>
        <v>0</v>
      </c>
      <c r="AC9" s="42">
        <f>calculations!AE79</f>
        <v>0</v>
      </c>
      <c r="AD9" s="42">
        <f>calculations!AF79</f>
        <v>0</v>
      </c>
      <c r="AE9" s="42">
        <f>calculations!AG79</f>
        <v>0</v>
      </c>
      <c r="AF9" s="42">
        <f>calculations!AH79</f>
        <v>0</v>
      </c>
      <c r="AG9" s="42">
        <f>calculations!AI79</f>
        <v>0</v>
      </c>
    </row>
    <row r="10" spans="1:33" x14ac:dyDescent="0.35">
      <c r="A10" s="18" t="s">
        <v>95</v>
      </c>
      <c r="B10" s="42">
        <f>calculations!D80</f>
        <v>0</v>
      </c>
      <c r="C10" s="42">
        <f>calculations!E80</f>
        <v>0</v>
      </c>
      <c r="D10" s="42">
        <f>calculations!F80</f>
        <v>0</v>
      </c>
      <c r="E10" s="42">
        <f>calculations!G80</f>
        <v>0</v>
      </c>
      <c r="F10" s="42">
        <f>calculations!H80</f>
        <v>0</v>
      </c>
      <c r="G10" s="42">
        <f>calculations!I80</f>
        <v>0</v>
      </c>
      <c r="H10" s="42">
        <f>calculations!J80</f>
        <v>0</v>
      </c>
      <c r="I10" s="42">
        <f>calculations!K80</f>
        <v>0</v>
      </c>
      <c r="J10" s="42">
        <f>calculations!L80</f>
        <v>0</v>
      </c>
      <c r="K10" s="42">
        <f>calculations!M80</f>
        <v>0</v>
      </c>
      <c r="L10" s="42">
        <f>calculations!N80</f>
        <v>0</v>
      </c>
      <c r="M10" s="42">
        <f>calculations!O80</f>
        <v>0</v>
      </c>
      <c r="N10" s="42">
        <f>calculations!P80</f>
        <v>0</v>
      </c>
      <c r="O10" s="42">
        <f>calculations!Q80</f>
        <v>0</v>
      </c>
      <c r="P10" s="42">
        <f>calculations!R80</f>
        <v>0</v>
      </c>
      <c r="Q10" s="42">
        <f>calculations!S80</f>
        <v>0</v>
      </c>
      <c r="R10" s="42">
        <f>calculations!T80</f>
        <v>0</v>
      </c>
      <c r="S10" s="42">
        <f>calculations!U80</f>
        <v>0</v>
      </c>
      <c r="T10" s="42">
        <f>calculations!V80</f>
        <v>0</v>
      </c>
      <c r="U10" s="42">
        <f>calculations!W80</f>
        <v>0</v>
      </c>
      <c r="V10" s="42">
        <f>calculations!X80</f>
        <v>0</v>
      </c>
      <c r="W10" s="42">
        <f>calculations!Y80</f>
        <v>0</v>
      </c>
      <c r="X10" s="42">
        <f>calculations!Z80</f>
        <v>0</v>
      </c>
      <c r="Y10" s="42">
        <f>calculations!AA80</f>
        <v>0</v>
      </c>
      <c r="Z10" s="42">
        <f>calculations!AB80</f>
        <v>0</v>
      </c>
      <c r="AA10" s="42">
        <f>calculations!AC80</f>
        <v>0</v>
      </c>
      <c r="AB10" s="42">
        <f>calculations!AD80</f>
        <v>0</v>
      </c>
      <c r="AC10" s="42">
        <f>calculations!AE80</f>
        <v>0</v>
      </c>
      <c r="AD10" s="42">
        <f>calculations!AF80</f>
        <v>0</v>
      </c>
      <c r="AE10" s="42">
        <f>calculations!AG80</f>
        <v>0</v>
      </c>
      <c r="AF10" s="42">
        <f>calculations!AH80</f>
        <v>0</v>
      </c>
      <c r="AG10" s="42">
        <f>calculations!AI80</f>
        <v>0</v>
      </c>
    </row>
    <row r="11" spans="1:33" x14ac:dyDescent="0.35">
      <c r="A11" s="18" t="s">
        <v>96</v>
      </c>
      <c r="B11" s="42">
        <f>calculations!D81</f>
        <v>0</v>
      </c>
      <c r="C11" s="42">
        <f>calculations!E81</f>
        <v>0</v>
      </c>
      <c r="D11" s="42">
        <f>calculations!F81</f>
        <v>0</v>
      </c>
      <c r="E11" s="42">
        <f>calculations!G81</f>
        <v>0</v>
      </c>
      <c r="F11" s="42">
        <f>calculations!H81</f>
        <v>0</v>
      </c>
      <c r="G11" s="42">
        <f>calculations!I81</f>
        <v>0</v>
      </c>
      <c r="H11" s="42">
        <f>calculations!J81</f>
        <v>0</v>
      </c>
      <c r="I11" s="42">
        <f>calculations!K81</f>
        <v>0</v>
      </c>
      <c r="J11" s="42">
        <f>calculations!L81</f>
        <v>0</v>
      </c>
      <c r="K11" s="42">
        <f>calculations!M81</f>
        <v>0</v>
      </c>
      <c r="L11" s="42">
        <f>calculations!N81</f>
        <v>0</v>
      </c>
      <c r="M11" s="42">
        <f>calculations!O81</f>
        <v>0</v>
      </c>
      <c r="N11" s="42">
        <f>calculations!P81</f>
        <v>0</v>
      </c>
      <c r="O11" s="42">
        <f>calculations!Q81</f>
        <v>0</v>
      </c>
      <c r="P11" s="42">
        <f>calculations!R81</f>
        <v>0</v>
      </c>
      <c r="Q11" s="42">
        <f>calculations!S81</f>
        <v>0</v>
      </c>
      <c r="R11" s="42">
        <f>calculations!T81</f>
        <v>0</v>
      </c>
      <c r="S11" s="42">
        <f>calculations!U81</f>
        <v>0</v>
      </c>
      <c r="T11" s="42">
        <f>calculations!V81</f>
        <v>0</v>
      </c>
      <c r="U11" s="42">
        <f>calculations!W81</f>
        <v>0</v>
      </c>
      <c r="V11" s="42">
        <f>calculations!X81</f>
        <v>0</v>
      </c>
      <c r="W11" s="42">
        <f>calculations!Y81</f>
        <v>0</v>
      </c>
      <c r="X11" s="42">
        <f>calculations!Z81</f>
        <v>0</v>
      </c>
      <c r="Y11" s="42">
        <f>calculations!AA81</f>
        <v>0</v>
      </c>
      <c r="Z11" s="42">
        <f>calculations!AB81</f>
        <v>0</v>
      </c>
      <c r="AA11" s="42">
        <f>calculations!AC81</f>
        <v>0</v>
      </c>
      <c r="AB11" s="42">
        <f>calculations!AD81</f>
        <v>0</v>
      </c>
      <c r="AC11" s="42">
        <f>calculations!AE81</f>
        <v>0</v>
      </c>
      <c r="AD11" s="42">
        <f>calculations!AF81</f>
        <v>0</v>
      </c>
      <c r="AE11" s="42">
        <f>calculations!AG81</f>
        <v>0</v>
      </c>
      <c r="AF11" s="42">
        <f>calculations!AH81</f>
        <v>0</v>
      </c>
      <c r="AG11" s="42">
        <f>calculations!AI81</f>
        <v>0</v>
      </c>
    </row>
  </sheetData>
  <pageMargins left="0.7" right="0.7" top="0.75" bottom="0.75" header="0.3" footer="0.3"/>
  <pageSetup orientation="portrait" horizontalDpi="1200" verticalDpi="12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9">
    <tabColor theme="3"/>
  </sheetPr>
  <dimension ref="A1:AG11"/>
  <sheetViews>
    <sheetView topLeftCell="T1" workbookViewId="0">
      <selection activeCell="C11" sqref="C11"/>
    </sheetView>
  </sheetViews>
  <sheetFormatPr defaultRowHeight="14.5" x14ac:dyDescent="0.35"/>
  <cols>
    <col min="1" max="1" width="26" customWidth="1"/>
    <col min="2" max="33" width="17.81640625" bestFit="1" customWidth="1"/>
  </cols>
  <sheetData>
    <row r="1" spans="1:33" x14ac:dyDescent="0.35">
      <c r="A1" s="1" t="s">
        <v>1</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x14ac:dyDescent="0.35">
      <c r="A2" s="1" t="s">
        <v>2</v>
      </c>
      <c r="B2" s="196">
        <f>calculations!D72</f>
        <v>115765221387670.5</v>
      </c>
      <c r="C2" s="200">
        <v>126500000000000</v>
      </c>
      <c r="D2" s="200">
        <v>119400000000000</v>
      </c>
      <c r="E2" s="200">
        <v>115000000000000</v>
      </c>
      <c r="F2" s="200">
        <v>111800000000000</v>
      </c>
      <c r="G2" s="200">
        <v>109594000000000</v>
      </c>
      <c r="H2" s="200">
        <v>107381000000000</v>
      </c>
      <c r="I2" s="200">
        <v>104851000000000</v>
      </c>
      <c r="J2" s="200">
        <v>102738000000000</v>
      </c>
      <c r="K2" s="200">
        <v>100560000000000</v>
      </c>
      <c r="L2" s="200">
        <v>98411800000000</v>
      </c>
      <c r="M2" s="200">
        <v>96006600000000</v>
      </c>
      <c r="N2" s="200">
        <v>93272800000000</v>
      </c>
      <c r="O2" s="200">
        <v>90417200000000</v>
      </c>
      <c r="P2" s="200">
        <v>87605900000000</v>
      </c>
      <c r="Q2" s="200">
        <v>84870600000000</v>
      </c>
      <c r="R2" s="200">
        <v>82146300000000</v>
      </c>
      <c r="S2" s="200">
        <v>79703000000000</v>
      </c>
      <c r="T2" s="200">
        <v>77058300000000</v>
      </c>
      <c r="U2" s="200">
        <v>74413800000000</v>
      </c>
      <c r="V2" s="200">
        <v>71700200000000</v>
      </c>
      <c r="W2" s="200">
        <v>68860400000000</v>
      </c>
      <c r="X2" s="200">
        <v>65723600000000</v>
      </c>
      <c r="Y2" s="200">
        <v>62513000000000</v>
      </c>
      <c r="Z2" s="200">
        <v>59262300000000</v>
      </c>
      <c r="AA2" s="200">
        <v>56012100000000</v>
      </c>
      <c r="AB2" s="200">
        <v>52756200000000</v>
      </c>
      <c r="AC2" s="200">
        <v>49447800000000</v>
      </c>
      <c r="AD2" s="200">
        <v>46044500000000</v>
      </c>
      <c r="AE2" s="200">
        <v>45216500000000</v>
      </c>
      <c r="AF2" s="200">
        <v>44754000000000</v>
      </c>
      <c r="AG2" s="200">
        <v>44283500000000</v>
      </c>
    </row>
    <row r="3" spans="1:33" x14ac:dyDescent="0.35">
      <c r="A3" s="1" t="s">
        <v>3</v>
      </c>
      <c r="B3" s="196">
        <f>calculations!D73</f>
        <v>0</v>
      </c>
      <c r="C3" s="200">
        <v>0</v>
      </c>
      <c r="D3" s="200">
        <v>0</v>
      </c>
      <c r="E3" s="200">
        <v>0</v>
      </c>
      <c r="F3" s="200">
        <v>0</v>
      </c>
      <c r="G3" s="200">
        <v>0</v>
      </c>
      <c r="H3" s="200">
        <v>0</v>
      </c>
      <c r="I3" s="200">
        <v>0</v>
      </c>
      <c r="J3" s="200">
        <v>0</v>
      </c>
      <c r="K3" s="200">
        <v>0</v>
      </c>
      <c r="L3" s="200">
        <v>0</v>
      </c>
      <c r="M3" s="200">
        <v>0</v>
      </c>
      <c r="N3" s="200">
        <v>0</v>
      </c>
      <c r="O3" s="200">
        <v>0</v>
      </c>
      <c r="P3" s="200">
        <v>0</v>
      </c>
      <c r="Q3" s="200">
        <v>0</v>
      </c>
      <c r="R3" s="200">
        <v>0</v>
      </c>
      <c r="S3" s="200">
        <v>0</v>
      </c>
      <c r="T3" s="200">
        <v>0</v>
      </c>
      <c r="U3" s="200">
        <v>0</v>
      </c>
      <c r="V3" s="200">
        <v>0</v>
      </c>
      <c r="W3" s="200">
        <v>0</v>
      </c>
      <c r="X3" s="200">
        <v>0</v>
      </c>
      <c r="Y3" s="200">
        <v>0</v>
      </c>
      <c r="Z3" s="200">
        <v>0</v>
      </c>
      <c r="AA3" s="200">
        <v>0</v>
      </c>
      <c r="AB3" s="200">
        <v>0</v>
      </c>
      <c r="AC3" s="200">
        <v>0</v>
      </c>
      <c r="AD3" s="200">
        <v>0</v>
      </c>
      <c r="AE3" s="200">
        <v>0</v>
      </c>
      <c r="AF3" s="200">
        <v>0</v>
      </c>
      <c r="AG3" s="200">
        <v>0</v>
      </c>
    </row>
    <row r="4" spans="1:33" x14ac:dyDescent="0.35">
      <c r="A4" s="1" t="s">
        <v>4</v>
      </c>
      <c r="B4" s="196">
        <f>calculations!D74</f>
        <v>0</v>
      </c>
      <c r="C4" s="200">
        <v>0</v>
      </c>
      <c r="D4" s="200">
        <v>0</v>
      </c>
      <c r="E4" s="200">
        <v>0</v>
      </c>
      <c r="F4" s="200">
        <v>0</v>
      </c>
      <c r="G4" s="200">
        <v>0</v>
      </c>
      <c r="H4" s="200">
        <v>0</v>
      </c>
      <c r="I4" s="200">
        <v>0</v>
      </c>
      <c r="J4" s="200">
        <v>0</v>
      </c>
      <c r="K4" s="200">
        <v>0</v>
      </c>
      <c r="L4" s="200">
        <v>0</v>
      </c>
      <c r="M4" s="200">
        <v>0</v>
      </c>
      <c r="N4" s="200">
        <v>0</v>
      </c>
      <c r="O4" s="200">
        <v>0</v>
      </c>
      <c r="P4" s="200">
        <v>0</v>
      </c>
      <c r="Q4" s="200">
        <v>0</v>
      </c>
      <c r="R4" s="200">
        <v>0</v>
      </c>
      <c r="S4" s="200">
        <v>0</v>
      </c>
      <c r="T4" s="200">
        <v>0</v>
      </c>
      <c r="U4" s="200">
        <v>0</v>
      </c>
      <c r="V4" s="200">
        <v>0</v>
      </c>
      <c r="W4" s="200">
        <v>0</v>
      </c>
      <c r="X4" s="200">
        <v>0</v>
      </c>
      <c r="Y4" s="200">
        <v>0</v>
      </c>
      <c r="Z4" s="200">
        <v>0</v>
      </c>
      <c r="AA4" s="200">
        <v>0</v>
      </c>
      <c r="AB4" s="200">
        <v>0</v>
      </c>
      <c r="AC4" s="200">
        <v>0</v>
      </c>
      <c r="AD4" s="200">
        <v>0</v>
      </c>
      <c r="AE4" s="200">
        <v>0</v>
      </c>
      <c r="AF4" s="200">
        <v>0</v>
      </c>
      <c r="AG4" s="200">
        <v>0</v>
      </c>
    </row>
    <row r="5" spans="1:33" x14ac:dyDescent="0.35">
      <c r="A5" s="1" t="s">
        <v>5</v>
      </c>
      <c r="B5" s="196">
        <f>calculations!D75</f>
        <v>0</v>
      </c>
      <c r="C5" s="200">
        <v>0</v>
      </c>
      <c r="D5" s="200">
        <v>0</v>
      </c>
      <c r="E5" s="200">
        <v>0</v>
      </c>
      <c r="F5" s="200">
        <v>0</v>
      </c>
      <c r="G5" s="200">
        <v>0</v>
      </c>
      <c r="H5" s="200">
        <v>0</v>
      </c>
      <c r="I5" s="200">
        <v>0</v>
      </c>
      <c r="J5" s="200">
        <v>0</v>
      </c>
      <c r="K5" s="200">
        <v>0</v>
      </c>
      <c r="L5" s="200">
        <v>0</v>
      </c>
      <c r="M5" s="200">
        <v>0</v>
      </c>
      <c r="N5" s="200">
        <v>0</v>
      </c>
      <c r="O5" s="200">
        <v>0</v>
      </c>
      <c r="P5" s="200">
        <v>0</v>
      </c>
      <c r="Q5" s="200">
        <v>0</v>
      </c>
      <c r="R5" s="200">
        <v>0</v>
      </c>
      <c r="S5" s="200">
        <v>0</v>
      </c>
      <c r="T5" s="200">
        <v>0</v>
      </c>
      <c r="U5" s="200">
        <v>0</v>
      </c>
      <c r="V5" s="200">
        <v>0</v>
      </c>
      <c r="W5" s="200">
        <v>0</v>
      </c>
      <c r="X5" s="200">
        <v>0</v>
      </c>
      <c r="Y5" s="200">
        <v>0</v>
      </c>
      <c r="Z5" s="200">
        <v>0</v>
      </c>
      <c r="AA5" s="200">
        <v>0</v>
      </c>
      <c r="AB5" s="200">
        <v>0</v>
      </c>
      <c r="AC5" s="200">
        <v>0</v>
      </c>
      <c r="AD5" s="200">
        <v>0</v>
      </c>
      <c r="AE5" s="200">
        <v>0</v>
      </c>
      <c r="AF5" s="200">
        <v>0</v>
      </c>
      <c r="AG5" s="200">
        <v>0</v>
      </c>
    </row>
    <row r="6" spans="1:33" x14ac:dyDescent="0.35">
      <c r="A6" s="1" t="s">
        <v>7</v>
      </c>
      <c r="B6" s="196">
        <f>calculations!D76</f>
        <v>0</v>
      </c>
      <c r="C6" s="200">
        <v>0</v>
      </c>
      <c r="D6" s="200">
        <v>0</v>
      </c>
      <c r="E6" s="200">
        <v>0</v>
      </c>
      <c r="F6" s="200">
        <v>0</v>
      </c>
      <c r="G6" s="200">
        <v>0</v>
      </c>
      <c r="H6" s="200">
        <v>0</v>
      </c>
      <c r="I6" s="200">
        <v>0</v>
      </c>
      <c r="J6" s="200">
        <v>0</v>
      </c>
      <c r="K6" s="200">
        <v>0</v>
      </c>
      <c r="L6" s="200">
        <v>0</v>
      </c>
      <c r="M6" s="200">
        <v>0</v>
      </c>
      <c r="N6" s="200">
        <v>0</v>
      </c>
      <c r="O6" s="200">
        <v>0</v>
      </c>
      <c r="P6" s="200">
        <v>0</v>
      </c>
      <c r="Q6" s="200">
        <v>0</v>
      </c>
      <c r="R6" s="200">
        <v>0</v>
      </c>
      <c r="S6" s="200">
        <v>0</v>
      </c>
      <c r="T6" s="200">
        <v>0</v>
      </c>
      <c r="U6" s="200">
        <v>0</v>
      </c>
      <c r="V6" s="200">
        <v>0</v>
      </c>
      <c r="W6" s="200">
        <v>0</v>
      </c>
      <c r="X6" s="200">
        <v>0</v>
      </c>
      <c r="Y6" s="200">
        <v>0</v>
      </c>
      <c r="Z6" s="200">
        <v>0</v>
      </c>
      <c r="AA6" s="200">
        <v>0</v>
      </c>
      <c r="AB6" s="200">
        <v>0</v>
      </c>
      <c r="AC6" s="200">
        <v>0</v>
      </c>
      <c r="AD6" s="200">
        <v>0</v>
      </c>
      <c r="AE6" s="200">
        <v>0</v>
      </c>
      <c r="AF6" s="200">
        <v>0</v>
      </c>
      <c r="AG6" s="200">
        <v>0</v>
      </c>
    </row>
    <row r="7" spans="1:33" x14ac:dyDescent="0.35">
      <c r="A7" s="1" t="s">
        <v>8</v>
      </c>
      <c r="B7" s="196">
        <f>calculations!D77</f>
        <v>0</v>
      </c>
      <c r="C7" s="200">
        <v>0</v>
      </c>
      <c r="D7" s="200">
        <v>0</v>
      </c>
      <c r="E7" s="200">
        <v>0</v>
      </c>
      <c r="F7" s="200">
        <v>0</v>
      </c>
      <c r="G7" s="200">
        <v>0</v>
      </c>
      <c r="H7" s="200">
        <v>0</v>
      </c>
      <c r="I7" s="200">
        <v>0</v>
      </c>
      <c r="J7" s="200">
        <v>0</v>
      </c>
      <c r="K7" s="200">
        <v>0</v>
      </c>
      <c r="L7" s="200">
        <v>0</v>
      </c>
      <c r="M7" s="200">
        <v>0</v>
      </c>
      <c r="N7" s="200">
        <v>0</v>
      </c>
      <c r="O7" s="200">
        <v>0</v>
      </c>
      <c r="P7" s="200">
        <v>0</v>
      </c>
      <c r="Q7" s="200">
        <v>0</v>
      </c>
      <c r="R7" s="200">
        <v>0</v>
      </c>
      <c r="S7" s="200">
        <v>0</v>
      </c>
      <c r="T7" s="200">
        <v>0</v>
      </c>
      <c r="U7" s="200">
        <v>0</v>
      </c>
      <c r="V7" s="200">
        <v>0</v>
      </c>
      <c r="W7" s="200">
        <v>0</v>
      </c>
      <c r="X7" s="200">
        <v>0</v>
      </c>
      <c r="Y7" s="200">
        <v>0</v>
      </c>
      <c r="Z7" s="200">
        <v>0</v>
      </c>
      <c r="AA7" s="200">
        <v>0</v>
      </c>
      <c r="AB7" s="200">
        <v>0</v>
      </c>
      <c r="AC7" s="200">
        <v>0</v>
      </c>
      <c r="AD7" s="200">
        <v>0</v>
      </c>
      <c r="AE7" s="200">
        <v>0</v>
      </c>
      <c r="AF7" s="200">
        <v>0</v>
      </c>
      <c r="AG7" s="200">
        <v>0</v>
      </c>
    </row>
    <row r="8" spans="1:33" x14ac:dyDescent="0.35">
      <c r="A8" s="18" t="s">
        <v>93</v>
      </c>
      <c r="B8" s="196">
        <f>calculations!D78</f>
        <v>0</v>
      </c>
      <c r="C8" s="200">
        <v>0</v>
      </c>
      <c r="D8" s="200">
        <v>0</v>
      </c>
      <c r="E8" s="200">
        <v>0</v>
      </c>
      <c r="F8" s="200">
        <v>0</v>
      </c>
      <c r="G8" s="200">
        <v>0</v>
      </c>
      <c r="H8" s="200">
        <v>0</v>
      </c>
      <c r="I8" s="200">
        <v>0</v>
      </c>
      <c r="J8" s="200">
        <v>0</v>
      </c>
      <c r="K8" s="200">
        <v>0</v>
      </c>
      <c r="L8" s="200">
        <v>0</v>
      </c>
      <c r="M8" s="200">
        <v>0</v>
      </c>
      <c r="N8" s="200">
        <v>0</v>
      </c>
      <c r="O8" s="200">
        <v>0</v>
      </c>
      <c r="P8" s="200">
        <v>0</v>
      </c>
      <c r="Q8" s="200">
        <v>0</v>
      </c>
      <c r="R8" s="200">
        <v>0</v>
      </c>
      <c r="S8" s="200">
        <v>0</v>
      </c>
      <c r="T8" s="200">
        <v>0</v>
      </c>
      <c r="U8" s="200">
        <v>0</v>
      </c>
      <c r="V8" s="200">
        <v>0</v>
      </c>
      <c r="W8" s="200">
        <v>0</v>
      </c>
      <c r="X8" s="200">
        <v>0</v>
      </c>
      <c r="Y8" s="200">
        <v>0</v>
      </c>
      <c r="Z8" s="200">
        <v>0</v>
      </c>
      <c r="AA8" s="200">
        <v>0</v>
      </c>
      <c r="AB8" s="200">
        <v>0</v>
      </c>
      <c r="AC8" s="200">
        <v>0</v>
      </c>
      <c r="AD8" s="200">
        <v>0</v>
      </c>
      <c r="AE8" s="200">
        <v>0</v>
      </c>
      <c r="AF8" s="200">
        <v>0</v>
      </c>
      <c r="AG8" s="200">
        <v>0</v>
      </c>
    </row>
    <row r="9" spans="1:33" x14ac:dyDescent="0.35">
      <c r="A9" s="18" t="s">
        <v>94</v>
      </c>
      <c r="B9" s="196">
        <f>calculations!D79</f>
        <v>0</v>
      </c>
      <c r="C9" s="200">
        <v>0</v>
      </c>
      <c r="D9" s="200">
        <v>0</v>
      </c>
      <c r="E9" s="200">
        <v>0</v>
      </c>
      <c r="F9" s="200">
        <v>0</v>
      </c>
      <c r="G9" s="200">
        <v>0</v>
      </c>
      <c r="H9" s="200">
        <v>0</v>
      </c>
      <c r="I9" s="200">
        <v>0</v>
      </c>
      <c r="J9" s="200">
        <v>0</v>
      </c>
      <c r="K9" s="200">
        <v>0</v>
      </c>
      <c r="L9" s="200">
        <v>0</v>
      </c>
      <c r="M9" s="200">
        <v>0</v>
      </c>
      <c r="N9" s="200">
        <v>0</v>
      </c>
      <c r="O9" s="200">
        <v>0</v>
      </c>
      <c r="P9" s="200">
        <v>0</v>
      </c>
      <c r="Q9" s="200">
        <v>0</v>
      </c>
      <c r="R9" s="200">
        <v>0</v>
      </c>
      <c r="S9" s="200">
        <v>0</v>
      </c>
      <c r="T9" s="200">
        <v>0</v>
      </c>
      <c r="U9" s="200">
        <v>0</v>
      </c>
      <c r="V9" s="200">
        <v>0</v>
      </c>
      <c r="W9" s="200">
        <v>0</v>
      </c>
      <c r="X9" s="200">
        <v>0</v>
      </c>
      <c r="Y9" s="200">
        <v>0</v>
      </c>
      <c r="Z9" s="200">
        <v>0</v>
      </c>
      <c r="AA9" s="200">
        <v>0</v>
      </c>
      <c r="AB9" s="200">
        <v>0</v>
      </c>
      <c r="AC9" s="200">
        <v>0</v>
      </c>
      <c r="AD9" s="200">
        <v>0</v>
      </c>
      <c r="AE9" s="200">
        <v>0</v>
      </c>
      <c r="AF9" s="200">
        <v>0</v>
      </c>
      <c r="AG9" s="200">
        <v>0</v>
      </c>
    </row>
    <row r="10" spans="1:33" x14ac:dyDescent="0.35">
      <c r="A10" s="18" t="s">
        <v>95</v>
      </c>
      <c r="B10" s="196">
        <f>calculations!D80</f>
        <v>0</v>
      </c>
      <c r="C10" s="200">
        <v>0</v>
      </c>
      <c r="D10" s="200">
        <v>0</v>
      </c>
      <c r="E10" s="200">
        <v>0</v>
      </c>
      <c r="F10" s="200">
        <v>0</v>
      </c>
      <c r="G10" s="200">
        <v>0</v>
      </c>
      <c r="H10" s="200">
        <v>0</v>
      </c>
      <c r="I10" s="200">
        <v>0</v>
      </c>
      <c r="J10" s="200">
        <v>0</v>
      </c>
      <c r="K10" s="200">
        <v>0</v>
      </c>
      <c r="L10" s="200">
        <v>0</v>
      </c>
      <c r="M10" s="200">
        <v>0</v>
      </c>
      <c r="N10" s="200">
        <v>0</v>
      </c>
      <c r="O10" s="200">
        <v>0</v>
      </c>
      <c r="P10" s="200">
        <v>0</v>
      </c>
      <c r="Q10" s="200">
        <v>0</v>
      </c>
      <c r="R10" s="200">
        <v>0</v>
      </c>
      <c r="S10" s="200">
        <v>0</v>
      </c>
      <c r="T10" s="200">
        <v>0</v>
      </c>
      <c r="U10" s="200">
        <v>0</v>
      </c>
      <c r="V10" s="200">
        <v>0</v>
      </c>
      <c r="W10" s="200">
        <v>0</v>
      </c>
      <c r="X10" s="200">
        <v>0</v>
      </c>
      <c r="Y10" s="200">
        <v>0</v>
      </c>
      <c r="Z10" s="200">
        <v>0</v>
      </c>
      <c r="AA10" s="200">
        <v>0</v>
      </c>
      <c r="AB10" s="200">
        <v>0</v>
      </c>
      <c r="AC10" s="200">
        <v>0</v>
      </c>
      <c r="AD10" s="200">
        <v>0</v>
      </c>
      <c r="AE10" s="200">
        <v>0</v>
      </c>
      <c r="AF10" s="200">
        <v>0</v>
      </c>
      <c r="AG10" s="200">
        <v>0</v>
      </c>
    </row>
    <row r="11" spans="1:33" x14ac:dyDescent="0.35">
      <c r="A11" s="18" t="s">
        <v>96</v>
      </c>
      <c r="B11" s="196">
        <f>calculations!D81</f>
        <v>0</v>
      </c>
      <c r="C11" s="200">
        <v>0</v>
      </c>
      <c r="D11" s="200">
        <v>0</v>
      </c>
      <c r="E11" s="200">
        <v>0</v>
      </c>
      <c r="F11" s="200">
        <v>0</v>
      </c>
      <c r="G11" s="200">
        <v>0</v>
      </c>
      <c r="H11" s="200">
        <v>0</v>
      </c>
      <c r="I11" s="200">
        <v>0</v>
      </c>
      <c r="J11" s="200">
        <v>0</v>
      </c>
      <c r="K11" s="200">
        <v>0</v>
      </c>
      <c r="L11" s="200">
        <v>0</v>
      </c>
      <c r="M11" s="200">
        <v>0</v>
      </c>
      <c r="N11" s="200">
        <v>0</v>
      </c>
      <c r="O11" s="200">
        <v>0</v>
      </c>
      <c r="P11" s="200">
        <v>0</v>
      </c>
      <c r="Q11" s="200">
        <v>0</v>
      </c>
      <c r="R11" s="200">
        <v>0</v>
      </c>
      <c r="S11" s="200">
        <v>0</v>
      </c>
      <c r="T11" s="200">
        <v>0</v>
      </c>
      <c r="U11" s="200">
        <v>0</v>
      </c>
      <c r="V11" s="200">
        <v>0</v>
      </c>
      <c r="W11" s="200">
        <v>0</v>
      </c>
      <c r="X11" s="200">
        <v>0</v>
      </c>
      <c r="Y11" s="200">
        <v>0</v>
      </c>
      <c r="Z11" s="200">
        <v>0</v>
      </c>
      <c r="AA11" s="200">
        <v>0</v>
      </c>
      <c r="AB11" s="200">
        <v>0</v>
      </c>
      <c r="AC11" s="200">
        <v>0</v>
      </c>
      <c r="AD11" s="200">
        <v>0</v>
      </c>
      <c r="AE11" s="200">
        <v>0</v>
      </c>
      <c r="AF11" s="200">
        <v>0</v>
      </c>
      <c r="AG11" s="200">
        <v>0</v>
      </c>
    </row>
  </sheetData>
  <pageMargins left="0.7" right="0.7" top="0.75" bottom="0.75" header="0.3" footer="0.3"/>
  <pageSetup orientation="portrait" horizontalDpi="1200" verticalDpi="120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3745EE-4D89-481F-AC5D-59414667B804}">
  <sheetPr>
    <tabColor theme="3" tint="0.79998168889431442"/>
  </sheetPr>
  <dimension ref="A1:AI1000"/>
  <sheetViews>
    <sheetView workbookViewId="0">
      <selection activeCell="B3" sqref="B3"/>
    </sheetView>
  </sheetViews>
  <sheetFormatPr defaultColWidth="13.81640625" defaultRowHeight="15" customHeight="1" x14ac:dyDescent="0.3"/>
  <cols>
    <col min="1" max="1" width="28.54296875" style="22" customWidth="1"/>
    <col min="2" max="33" width="9.81640625" style="22" customWidth="1"/>
    <col min="34" max="35" width="8.26953125" style="22" customWidth="1"/>
    <col min="36" max="16384" width="13.81640625" style="22"/>
  </cols>
  <sheetData>
    <row r="1" spans="1:35" ht="14.5" x14ac:dyDescent="0.35">
      <c r="A1" s="21" t="s">
        <v>1</v>
      </c>
      <c r="B1" s="21">
        <v>2019</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c r="AH1" s="21"/>
      <c r="AI1" s="21"/>
    </row>
    <row r="2" spans="1:35" ht="14.5" x14ac:dyDescent="0.35">
      <c r="A2" s="21" t="s">
        <v>2</v>
      </c>
      <c r="B2" s="102">
        <f>calculations!D85</f>
        <v>1497586162787.6526</v>
      </c>
      <c r="C2" s="102">
        <f>calculations!E85</f>
        <v>1715399296825.9998</v>
      </c>
      <c r="D2" s="102">
        <f>calculations!F85</f>
        <v>1694586932846.239</v>
      </c>
      <c r="E2" s="102">
        <f>calculations!G85</f>
        <v>1710186281209.5701</v>
      </c>
      <c r="F2" s="102">
        <f>calculations!H85</f>
        <v>1758047700581.2063</v>
      </c>
      <c r="G2" s="102">
        <f>calculations!I85</f>
        <v>1809971854309.8828</v>
      </c>
      <c r="H2" s="102">
        <f>calculations!J85</f>
        <v>1857754618357.2825</v>
      </c>
      <c r="I2" s="102">
        <f>calculations!K85</f>
        <v>1909080522921.229</v>
      </c>
      <c r="J2" s="102">
        <f>calculations!L85</f>
        <v>1962678847535.5808</v>
      </c>
      <c r="K2" s="102">
        <f>calculations!M85</f>
        <v>2008791136727.6284</v>
      </c>
      <c r="L2" s="102">
        <f>calculations!N85</f>
        <v>2052006463453.9409</v>
      </c>
      <c r="M2" s="102">
        <f>calculations!O85</f>
        <v>2094039059474.9219</v>
      </c>
      <c r="N2" s="102">
        <f>calculations!P85</f>
        <v>2133638365442.8699</v>
      </c>
      <c r="O2" s="102">
        <f>calculations!Q85</f>
        <v>2169779593558.1138</v>
      </c>
      <c r="P2" s="102">
        <f>calculations!R85</f>
        <v>2203033507315.7314</v>
      </c>
      <c r="Q2" s="102">
        <f>calculations!S85</f>
        <v>2233685755405.5146</v>
      </c>
      <c r="R2" s="102">
        <f>calculations!T85</f>
        <v>2262226800626.4048</v>
      </c>
      <c r="S2" s="102">
        <f>calculations!U85</f>
        <v>2297086192141.9229</v>
      </c>
      <c r="T2" s="102">
        <f>calculations!V85</f>
        <v>2331132765864.2114</v>
      </c>
      <c r="U2" s="102">
        <f>calculations!W85</f>
        <v>2366174082404.9307</v>
      </c>
      <c r="V2" s="102">
        <f>calculations!X85</f>
        <v>2401126658633.6538</v>
      </c>
      <c r="W2" s="102">
        <f>calculations!Y85</f>
        <v>2438012669323.2451</v>
      </c>
      <c r="X2" s="102">
        <f>calculations!Z85</f>
        <v>2467867007160.4585</v>
      </c>
      <c r="Y2" s="102">
        <f>calculations!AA85</f>
        <v>2497852396060.7964</v>
      </c>
      <c r="Z2" s="102">
        <f>calculations!AB85</f>
        <v>2528224590807.332</v>
      </c>
      <c r="AA2" s="102">
        <f>calculations!AC85</f>
        <v>2556299093330.0713</v>
      </c>
      <c r="AB2" s="102">
        <f>calculations!AD85</f>
        <v>2583286557693.8013</v>
      </c>
      <c r="AC2" s="102">
        <f>calculations!AE85</f>
        <v>2610033463155.7183</v>
      </c>
      <c r="AD2" s="102">
        <f>calculations!AF85</f>
        <v>2636498570607.8223</v>
      </c>
      <c r="AE2" s="102">
        <f>calculations!AG85</f>
        <v>2630772654596.1113</v>
      </c>
      <c r="AF2" s="102">
        <f>calculations!AH85</f>
        <v>2619290588663.4692</v>
      </c>
      <c r="AG2" s="102">
        <f>calculations!AI85</f>
        <v>2607304538962.4771</v>
      </c>
    </row>
    <row r="3" spans="1:35" ht="14.5" x14ac:dyDescent="0.35">
      <c r="A3" s="21" t="s">
        <v>3</v>
      </c>
      <c r="B3" s="102">
        <f>calculations!D86</f>
        <v>0</v>
      </c>
      <c r="C3" s="102">
        <f>calculations!E86</f>
        <v>0</v>
      </c>
      <c r="D3" s="102">
        <f>calculations!F86</f>
        <v>0</v>
      </c>
      <c r="E3" s="102">
        <f>calculations!G86</f>
        <v>0</v>
      </c>
      <c r="F3" s="102">
        <f>calculations!H86</f>
        <v>0</v>
      </c>
      <c r="G3" s="102">
        <f>calculations!I86</f>
        <v>0</v>
      </c>
      <c r="H3" s="102">
        <f>calculations!J86</f>
        <v>0</v>
      </c>
      <c r="I3" s="102">
        <f>calculations!K86</f>
        <v>0</v>
      </c>
      <c r="J3" s="102">
        <f>calculations!L86</f>
        <v>0</v>
      </c>
      <c r="K3" s="102">
        <f>calculations!M86</f>
        <v>0</v>
      </c>
      <c r="L3" s="102">
        <f>calculations!N86</f>
        <v>0</v>
      </c>
      <c r="M3" s="102">
        <f>calculations!O86</f>
        <v>0</v>
      </c>
      <c r="N3" s="102">
        <f>calculations!P86</f>
        <v>0</v>
      </c>
      <c r="O3" s="102">
        <f>calculations!Q86</f>
        <v>0</v>
      </c>
      <c r="P3" s="102">
        <f>calculations!R86</f>
        <v>0</v>
      </c>
      <c r="Q3" s="102">
        <f>calculations!S86</f>
        <v>0</v>
      </c>
      <c r="R3" s="102">
        <f>calculations!T86</f>
        <v>0</v>
      </c>
      <c r="S3" s="102">
        <f>calculations!U86</f>
        <v>0</v>
      </c>
      <c r="T3" s="102">
        <f>calculations!V86</f>
        <v>0</v>
      </c>
      <c r="U3" s="102">
        <f>calculations!W86</f>
        <v>0</v>
      </c>
      <c r="V3" s="102">
        <f>calculations!X86</f>
        <v>0</v>
      </c>
      <c r="W3" s="102">
        <f>calculations!Y86</f>
        <v>0</v>
      </c>
      <c r="X3" s="102">
        <f>calculations!Z86</f>
        <v>0</v>
      </c>
      <c r="Y3" s="102">
        <f>calculations!AA86</f>
        <v>0</v>
      </c>
      <c r="Z3" s="102">
        <f>calculations!AB86</f>
        <v>0</v>
      </c>
      <c r="AA3" s="102">
        <f>calculations!AC86</f>
        <v>0</v>
      </c>
      <c r="AB3" s="102">
        <f>calculations!AD86</f>
        <v>0</v>
      </c>
      <c r="AC3" s="102">
        <f>calculations!AE86</f>
        <v>0</v>
      </c>
      <c r="AD3" s="102">
        <f>calculations!AF86</f>
        <v>0</v>
      </c>
      <c r="AE3" s="102">
        <f>calculations!AG86</f>
        <v>0</v>
      </c>
      <c r="AF3" s="102">
        <f>calculations!AH86</f>
        <v>0</v>
      </c>
      <c r="AG3" s="102">
        <f>calculations!AI86</f>
        <v>0</v>
      </c>
    </row>
    <row r="4" spans="1:35" ht="14.5" x14ac:dyDescent="0.35">
      <c r="A4" s="21" t="s">
        <v>4</v>
      </c>
      <c r="B4" s="102">
        <f>calculations!D87</f>
        <v>11348900815198.004</v>
      </c>
      <c r="C4" s="102">
        <f>calculations!E87</f>
        <v>11349616549088.898</v>
      </c>
      <c r="D4" s="102">
        <f>calculations!F87</f>
        <v>11754621958992.174</v>
      </c>
      <c r="E4" s="102">
        <f>calculations!G87</f>
        <v>11788167352101.381</v>
      </c>
      <c r="F4" s="102">
        <f>calculations!H87</f>
        <v>11803444605871.963</v>
      </c>
      <c r="G4" s="102">
        <f>calculations!I87</f>
        <v>11818392746976.4</v>
      </c>
      <c r="H4" s="102">
        <f>calculations!J87</f>
        <v>11822072454879.967</v>
      </c>
      <c r="I4" s="102">
        <f>calculations!K87</f>
        <v>11808659102154.619</v>
      </c>
      <c r="J4" s="102">
        <f>calculations!L87</f>
        <v>11792934561691.516</v>
      </c>
      <c r="K4" s="102">
        <f>calculations!M87</f>
        <v>11769752362270.725</v>
      </c>
      <c r="L4" s="102">
        <f>calculations!N87</f>
        <v>11739711428937.799</v>
      </c>
      <c r="M4" s="102">
        <f>calculations!O87</f>
        <v>11713504741565.818</v>
      </c>
      <c r="N4" s="102">
        <f>calculations!P87</f>
        <v>11687591725689.889</v>
      </c>
      <c r="O4" s="102">
        <f>calculations!Q87</f>
        <v>11657489620929.357</v>
      </c>
      <c r="P4" s="102">
        <f>calculations!R87</f>
        <v>11621383240959.168</v>
      </c>
      <c r="Q4" s="102">
        <f>calculations!S87</f>
        <v>11588869401455.441</v>
      </c>
      <c r="R4" s="102">
        <f>calculations!T87</f>
        <v>11550065584403.234</v>
      </c>
      <c r="S4" s="102">
        <f>calculations!U87</f>
        <v>11550338102964.893</v>
      </c>
      <c r="T4" s="102">
        <f>calculations!V87</f>
        <v>11547110639689.311</v>
      </c>
      <c r="U4" s="102">
        <f>calculations!W87</f>
        <v>11549195163133.875</v>
      </c>
      <c r="V4" s="102">
        <f>calculations!X87</f>
        <v>11554642947651.416</v>
      </c>
      <c r="W4" s="102">
        <f>calculations!Y87</f>
        <v>11567936006942.066</v>
      </c>
      <c r="X4" s="102">
        <f>calculations!Z87</f>
        <v>11539470257504.734</v>
      </c>
      <c r="Y4" s="102">
        <f>calculations!AA87</f>
        <v>11515638771174.186</v>
      </c>
      <c r="Z4" s="102">
        <f>calculations!AB87</f>
        <v>11499373193885.725</v>
      </c>
      <c r="AA4" s="102">
        <f>calculations!AC87</f>
        <v>11481699736157.488</v>
      </c>
      <c r="AB4" s="102">
        <f>calculations!AD87</f>
        <v>11465501684798.967</v>
      </c>
      <c r="AC4" s="102">
        <f>calculations!AE87</f>
        <v>11449688358840.35</v>
      </c>
      <c r="AD4" s="102">
        <f>calculations!AF87</f>
        <v>11432978457564.299</v>
      </c>
      <c r="AE4" s="102">
        <f>calculations!AG87</f>
        <v>11414709070074.963</v>
      </c>
      <c r="AF4" s="102">
        <f>calculations!AH87</f>
        <v>11394323626384.873</v>
      </c>
      <c r="AG4" s="102">
        <f>calculations!AI87</f>
        <v>11371541062773.201</v>
      </c>
    </row>
    <row r="5" spans="1:35" ht="14.5" x14ac:dyDescent="0.35">
      <c r="A5" s="21" t="s">
        <v>5</v>
      </c>
      <c r="B5" s="102">
        <f>calculations!D88</f>
        <v>15449629593.254524</v>
      </c>
      <c r="C5" s="102">
        <f>calculations!E88</f>
        <v>15468871701.469851</v>
      </c>
      <c r="D5" s="102">
        <f>calculations!F88</f>
        <v>15486616173.588383</v>
      </c>
      <c r="E5" s="102">
        <f>calculations!G88</f>
        <v>15502671249.12195</v>
      </c>
      <c r="F5" s="102">
        <f>calculations!H88</f>
        <v>15516758538.126789</v>
      </c>
      <c r="G5" s="102">
        <f>calculations!I88</f>
        <v>15528998335.552456</v>
      </c>
      <c r="H5" s="102">
        <f>calculations!J88</f>
        <v>15538901969.94281</v>
      </c>
      <c r="I5" s="102">
        <f>calculations!K88</f>
        <v>15546138837.816738</v>
      </c>
      <c r="J5" s="102">
        <f>calculations!L88</f>
        <v>15550724675.938301</v>
      </c>
      <c r="K5" s="102">
        <f>calculations!M88</f>
        <v>15552345196.368668</v>
      </c>
      <c r="L5" s="102">
        <f>calculations!N88</f>
        <v>15550739327.250118</v>
      </c>
      <c r="M5" s="102">
        <f>calculations!O88</f>
        <v>15546110112.706654</v>
      </c>
      <c r="N5" s="102">
        <f>calculations!P88</f>
        <v>15538072232.590734</v>
      </c>
      <c r="O5" s="102">
        <f>calculations!Q88</f>
        <v>15526548009.089865</v>
      </c>
      <c r="P5" s="102">
        <f>calculations!R88</f>
        <v>15510893013.334753</v>
      </c>
      <c r="Q5" s="102">
        <f>calculations!S88</f>
        <v>15490750638.372154</v>
      </c>
      <c r="R5" s="102">
        <f>calculations!T88</f>
        <v>15464719356.357162</v>
      </c>
      <c r="S5" s="102">
        <f>calculations!U88</f>
        <v>15431336643.783169</v>
      </c>
      <c r="T5" s="102">
        <f>calculations!V88</f>
        <v>15389325322.413155</v>
      </c>
      <c r="U5" s="102">
        <f>calculations!W88</f>
        <v>15335469558.628283</v>
      </c>
      <c r="V5" s="102">
        <f>calculations!X88</f>
        <v>15266216920.478806</v>
      </c>
      <c r="W5" s="102">
        <f>calculations!Y88</f>
        <v>15176707805.453514</v>
      </c>
      <c r="X5" s="102">
        <f>calculations!Z88</f>
        <v>15055050343.803812</v>
      </c>
      <c r="Y5" s="102">
        <f>calculations!AA88</f>
        <v>14895381048.95385</v>
      </c>
      <c r="Z5" s="102">
        <f>calculations!AB88</f>
        <v>14685751288.666677</v>
      </c>
      <c r="AA5" s="102">
        <f>calculations!AC88</f>
        <v>14409975162.873449</v>
      </c>
      <c r="AB5" s="102">
        <f>calculations!AD88</f>
        <v>14052158407.682087</v>
      </c>
      <c r="AC5" s="102">
        <f>calculations!AE88</f>
        <v>13597948632.927778</v>
      </c>
      <c r="AD5" s="102">
        <f>calculations!AF88</f>
        <v>13040119241.087715</v>
      </c>
      <c r="AE5" s="102">
        <f>calculations!AG88</f>
        <v>12385287117.491413</v>
      </c>
      <c r="AF5" s="102">
        <f>calculations!AH88</f>
        <v>11657983434.881998</v>
      </c>
      <c r="AG5" s="102">
        <f>calculations!AI88</f>
        <v>10899827055.74375</v>
      </c>
    </row>
    <row r="6" spans="1:35" ht="14.5" x14ac:dyDescent="0.35">
      <c r="A6" s="21" t="s">
        <v>7</v>
      </c>
      <c r="B6" s="102">
        <f>calculations!D89</f>
        <v>0</v>
      </c>
      <c r="C6" s="102">
        <f>calculations!E89</f>
        <v>0</v>
      </c>
      <c r="D6" s="102">
        <f>calculations!F89</f>
        <v>0</v>
      </c>
      <c r="E6" s="102">
        <f>calculations!G89</f>
        <v>0</v>
      </c>
      <c r="F6" s="102">
        <f>calculations!H89</f>
        <v>0</v>
      </c>
      <c r="G6" s="102">
        <f>calculations!I89</f>
        <v>0</v>
      </c>
      <c r="H6" s="102">
        <f>calculations!J89</f>
        <v>0</v>
      </c>
      <c r="I6" s="102">
        <f>calculations!K89</f>
        <v>0</v>
      </c>
      <c r="J6" s="102">
        <f>calculations!L89</f>
        <v>0</v>
      </c>
      <c r="K6" s="102">
        <f>calculations!M89</f>
        <v>0</v>
      </c>
      <c r="L6" s="102">
        <f>calculations!N89</f>
        <v>0</v>
      </c>
      <c r="M6" s="102">
        <f>calculations!O89</f>
        <v>0</v>
      </c>
      <c r="N6" s="102">
        <f>calculations!P89</f>
        <v>0</v>
      </c>
      <c r="O6" s="102">
        <f>calculations!Q89</f>
        <v>0</v>
      </c>
      <c r="P6" s="102">
        <f>calculations!R89</f>
        <v>0</v>
      </c>
      <c r="Q6" s="102">
        <f>calculations!S89</f>
        <v>0</v>
      </c>
      <c r="R6" s="102">
        <f>calculations!T89</f>
        <v>0</v>
      </c>
      <c r="S6" s="102">
        <f>calculations!U89</f>
        <v>0</v>
      </c>
      <c r="T6" s="102">
        <f>calculations!V89</f>
        <v>0</v>
      </c>
      <c r="U6" s="102">
        <f>calculations!W89</f>
        <v>0</v>
      </c>
      <c r="V6" s="102">
        <f>calculations!X89</f>
        <v>0</v>
      </c>
      <c r="W6" s="102">
        <f>calculations!Y89</f>
        <v>0</v>
      </c>
      <c r="X6" s="102">
        <f>calculations!Z89</f>
        <v>0</v>
      </c>
      <c r="Y6" s="102">
        <f>calculations!AA89</f>
        <v>0</v>
      </c>
      <c r="Z6" s="102">
        <f>calculations!AB89</f>
        <v>0</v>
      </c>
      <c r="AA6" s="102">
        <f>calculations!AC89</f>
        <v>0</v>
      </c>
      <c r="AB6" s="102">
        <f>calculations!AD89</f>
        <v>0</v>
      </c>
      <c r="AC6" s="102">
        <f>calculations!AE89</f>
        <v>0</v>
      </c>
      <c r="AD6" s="102">
        <f>calculations!AF89</f>
        <v>0</v>
      </c>
      <c r="AE6" s="102">
        <f>calculations!AG89</f>
        <v>0</v>
      </c>
      <c r="AF6" s="102">
        <f>calculations!AH89</f>
        <v>0</v>
      </c>
      <c r="AG6" s="102">
        <f>calculations!AI89</f>
        <v>0</v>
      </c>
    </row>
    <row r="7" spans="1:35" ht="14.5" x14ac:dyDescent="0.35">
      <c r="A7" s="21" t="s">
        <v>8</v>
      </c>
      <c r="B7" s="102">
        <f>calculations!D90</f>
        <v>4089582368655.3882</v>
      </c>
      <c r="C7" s="102">
        <f>calculations!E90</f>
        <v>4089582368655.3882</v>
      </c>
      <c r="D7" s="102">
        <f>calculations!F90</f>
        <v>4089582368655.3882</v>
      </c>
      <c r="E7" s="102">
        <f>calculations!G90</f>
        <v>4089582368655.3882</v>
      </c>
      <c r="F7" s="102">
        <f>calculations!H90</f>
        <v>4089582368655.3882</v>
      </c>
      <c r="G7" s="102">
        <f>calculations!I90</f>
        <v>4089582368655.3882</v>
      </c>
      <c r="H7" s="102">
        <f>calculations!J90</f>
        <v>4089582368655.3882</v>
      </c>
      <c r="I7" s="102">
        <f>calculations!K90</f>
        <v>4089582368655.3882</v>
      </c>
      <c r="J7" s="102">
        <f>calculations!L90</f>
        <v>4089582368655.3882</v>
      </c>
      <c r="K7" s="102">
        <f>calculations!M90</f>
        <v>4089582368655.3882</v>
      </c>
      <c r="L7" s="102">
        <f>calculations!N90</f>
        <v>4089582368655.3882</v>
      </c>
      <c r="M7" s="102">
        <f>calculations!O90</f>
        <v>4089582368655.3882</v>
      </c>
      <c r="N7" s="102">
        <f>calculations!P90</f>
        <v>4089582368655.3882</v>
      </c>
      <c r="O7" s="102">
        <f>calculations!Q90</f>
        <v>4089582368655.3882</v>
      </c>
      <c r="P7" s="102">
        <f>calculations!R90</f>
        <v>4089582368655.3882</v>
      </c>
      <c r="Q7" s="102">
        <f>calculations!S90</f>
        <v>4089582368655.3882</v>
      </c>
      <c r="R7" s="102">
        <f>calculations!T90</f>
        <v>4089582368655.3882</v>
      </c>
      <c r="S7" s="102">
        <f>calculations!U90</f>
        <v>4089582368655.3882</v>
      </c>
      <c r="T7" s="102">
        <f>calculations!V90</f>
        <v>4089582368655.3882</v>
      </c>
      <c r="U7" s="102">
        <f>calculations!W90</f>
        <v>4089582368655.3882</v>
      </c>
      <c r="V7" s="102">
        <f>calculations!X90</f>
        <v>4089582368655.3882</v>
      </c>
      <c r="W7" s="102">
        <f>calculations!Y90</f>
        <v>4089582368655.3882</v>
      </c>
      <c r="X7" s="102">
        <f>calculations!Z90</f>
        <v>4089582368655.3882</v>
      </c>
      <c r="Y7" s="102">
        <f>calculations!AA90</f>
        <v>4089582368655.3882</v>
      </c>
      <c r="Z7" s="102">
        <f>calculations!AB90</f>
        <v>4089582368655.3882</v>
      </c>
      <c r="AA7" s="102">
        <f>calculations!AC90</f>
        <v>4089582368655.3882</v>
      </c>
      <c r="AB7" s="102">
        <f>calculations!AD90</f>
        <v>4089582368655.3882</v>
      </c>
      <c r="AC7" s="102">
        <f>calculations!AE90</f>
        <v>4089582368655.3882</v>
      </c>
      <c r="AD7" s="102">
        <f>calculations!AF90</f>
        <v>4089582368655.3882</v>
      </c>
      <c r="AE7" s="102">
        <f>calculations!AG90</f>
        <v>4089582368655.3882</v>
      </c>
      <c r="AF7" s="102">
        <f>calculations!AH90</f>
        <v>4089582368655.3882</v>
      </c>
      <c r="AG7" s="102">
        <f>calculations!AI90</f>
        <v>4089582368655.3882</v>
      </c>
    </row>
    <row r="8" spans="1:35" ht="14.5" x14ac:dyDescent="0.35">
      <c r="A8" s="21" t="s">
        <v>93</v>
      </c>
      <c r="B8" s="102">
        <f>calculations!D91</f>
        <v>0</v>
      </c>
      <c r="C8" s="102">
        <f>calculations!E91</f>
        <v>0</v>
      </c>
      <c r="D8" s="102">
        <f>calculations!F91</f>
        <v>0</v>
      </c>
      <c r="E8" s="102">
        <f>calculations!G91</f>
        <v>0</v>
      </c>
      <c r="F8" s="102">
        <f>calculations!H91</f>
        <v>0</v>
      </c>
      <c r="G8" s="102">
        <f>calculations!I91</f>
        <v>0</v>
      </c>
      <c r="H8" s="102">
        <f>calculations!J91</f>
        <v>0</v>
      </c>
      <c r="I8" s="102">
        <f>calculations!K91</f>
        <v>0</v>
      </c>
      <c r="J8" s="102">
        <f>calculations!L91</f>
        <v>0</v>
      </c>
      <c r="K8" s="102">
        <f>calculations!M91</f>
        <v>0</v>
      </c>
      <c r="L8" s="102">
        <f>calculations!N91</f>
        <v>0</v>
      </c>
      <c r="M8" s="102">
        <f>calculations!O91</f>
        <v>0</v>
      </c>
      <c r="N8" s="102">
        <f>calculations!P91</f>
        <v>0</v>
      </c>
      <c r="O8" s="102">
        <f>calculations!Q91</f>
        <v>0</v>
      </c>
      <c r="P8" s="102">
        <f>calculations!R91</f>
        <v>0</v>
      </c>
      <c r="Q8" s="102">
        <f>calculations!S91</f>
        <v>0</v>
      </c>
      <c r="R8" s="102">
        <f>calculations!T91</f>
        <v>0</v>
      </c>
      <c r="S8" s="102">
        <f>calculations!U91</f>
        <v>0</v>
      </c>
      <c r="T8" s="102">
        <f>calculations!V91</f>
        <v>0</v>
      </c>
      <c r="U8" s="102">
        <f>calculations!W91</f>
        <v>0</v>
      </c>
      <c r="V8" s="102">
        <f>calculations!X91</f>
        <v>0</v>
      </c>
      <c r="W8" s="102">
        <f>calculations!Y91</f>
        <v>0</v>
      </c>
      <c r="X8" s="102">
        <f>calculations!Z91</f>
        <v>0</v>
      </c>
      <c r="Y8" s="102">
        <f>calculations!AA91</f>
        <v>0</v>
      </c>
      <c r="Z8" s="102">
        <f>calculations!AB91</f>
        <v>0</v>
      </c>
      <c r="AA8" s="102">
        <f>calculations!AC91</f>
        <v>0</v>
      </c>
      <c r="AB8" s="102">
        <f>calculations!AD91</f>
        <v>0</v>
      </c>
      <c r="AC8" s="102">
        <f>calculations!AE91</f>
        <v>0</v>
      </c>
      <c r="AD8" s="102">
        <f>calculations!AF91</f>
        <v>0</v>
      </c>
      <c r="AE8" s="102">
        <f>calculations!AG91</f>
        <v>0</v>
      </c>
      <c r="AF8" s="102">
        <f>calculations!AH91</f>
        <v>0</v>
      </c>
      <c r="AG8" s="102">
        <f>calculations!AI91</f>
        <v>0</v>
      </c>
    </row>
    <row r="9" spans="1:35" ht="14.5" x14ac:dyDescent="0.35">
      <c r="A9" s="21" t="s">
        <v>94</v>
      </c>
      <c r="B9" s="102">
        <f>calculations!D92</f>
        <v>0</v>
      </c>
      <c r="C9" s="102">
        <f>calculations!E92</f>
        <v>0</v>
      </c>
      <c r="D9" s="102">
        <f>calculations!F92</f>
        <v>0</v>
      </c>
      <c r="E9" s="102">
        <f>calculations!G92</f>
        <v>0</v>
      </c>
      <c r="F9" s="102">
        <f>calculations!H92</f>
        <v>0</v>
      </c>
      <c r="G9" s="102">
        <f>calculations!I92</f>
        <v>0</v>
      </c>
      <c r="H9" s="102">
        <f>calculations!J92</f>
        <v>0</v>
      </c>
      <c r="I9" s="102">
        <f>calculations!K92</f>
        <v>0</v>
      </c>
      <c r="J9" s="102">
        <f>calculations!L92</f>
        <v>0</v>
      </c>
      <c r="K9" s="102">
        <f>calculations!M92</f>
        <v>0</v>
      </c>
      <c r="L9" s="102">
        <f>calculations!N92</f>
        <v>0</v>
      </c>
      <c r="M9" s="102">
        <f>calculations!O92</f>
        <v>0</v>
      </c>
      <c r="N9" s="102">
        <f>calculations!P92</f>
        <v>0</v>
      </c>
      <c r="O9" s="102">
        <f>calculations!Q92</f>
        <v>0</v>
      </c>
      <c r="P9" s="102">
        <f>calculations!R92</f>
        <v>0</v>
      </c>
      <c r="Q9" s="102">
        <f>calculations!S92</f>
        <v>0</v>
      </c>
      <c r="R9" s="102">
        <f>calculations!T92</f>
        <v>0</v>
      </c>
      <c r="S9" s="102">
        <f>calculations!U92</f>
        <v>0</v>
      </c>
      <c r="T9" s="102">
        <f>calculations!V92</f>
        <v>0</v>
      </c>
      <c r="U9" s="102">
        <f>calculations!W92</f>
        <v>0</v>
      </c>
      <c r="V9" s="102">
        <f>calculations!X92</f>
        <v>0</v>
      </c>
      <c r="W9" s="102">
        <f>calculations!Y92</f>
        <v>0</v>
      </c>
      <c r="X9" s="102">
        <f>calculations!Z92</f>
        <v>0</v>
      </c>
      <c r="Y9" s="102">
        <f>calculations!AA92</f>
        <v>0</v>
      </c>
      <c r="Z9" s="102">
        <f>calculations!AB92</f>
        <v>0</v>
      </c>
      <c r="AA9" s="102">
        <f>calculations!AC92</f>
        <v>0</v>
      </c>
      <c r="AB9" s="102">
        <f>calculations!AD92</f>
        <v>0</v>
      </c>
      <c r="AC9" s="102">
        <f>calculations!AE92</f>
        <v>0</v>
      </c>
      <c r="AD9" s="102">
        <f>calculations!AF92</f>
        <v>0</v>
      </c>
      <c r="AE9" s="102">
        <f>calculations!AG92</f>
        <v>0</v>
      </c>
      <c r="AF9" s="102">
        <f>calculations!AH92</f>
        <v>0</v>
      </c>
      <c r="AG9" s="102">
        <f>calculations!AI92</f>
        <v>0</v>
      </c>
    </row>
    <row r="10" spans="1:35" ht="14.5" x14ac:dyDescent="0.35">
      <c r="A10" s="21" t="s">
        <v>95</v>
      </c>
      <c r="B10" s="102">
        <f>calculations!D93</f>
        <v>4849965433497.9355</v>
      </c>
      <c r="C10" s="102">
        <f>calculations!E93</f>
        <v>2757296131609.4897</v>
      </c>
      <c r="D10" s="102">
        <f>calculations!F93</f>
        <v>2671717002881.8369</v>
      </c>
      <c r="E10" s="102">
        <f>calculations!G93</f>
        <v>2536180487092.8291</v>
      </c>
      <c r="F10" s="102">
        <f>calculations!H93</f>
        <v>2555069645772.5278</v>
      </c>
      <c r="G10" s="102">
        <f>calculations!I93</f>
        <v>2548453161749.5205</v>
      </c>
      <c r="H10" s="102">
        <f>calculations!J93</f>
        <v>2540120516347.0991</v>
      </c>
      <c r="I10" s="102">
        <f>calculations!K93</f>
        <v>2501178679226.8975</v>
      </c>
      <c r="J10" s="102">
        <f>calculations!L93</f>
        <v>2501667106765.6733</v>
      </c>
      <c r="K10" s="102">
        <f>calculations!M93</f>
        <v>2449242131147.4121</v>
      </c>
      <c r="L10" s="102">
        <f>calculations!N93</f>
        <v>2396201269918.4839</v>
      </c>
      <c r="M10" s="102">
        <f>calculations!O93</f>
        <v>2344144195261.8599</v>
      </c>
      <c r="N10" s="102">
        <f>calculations!P93</f>
        <v>2272604351400.8853</v>
      </c>
      <c r="O10" s="102">
        <f>calculations!Q93</f>
        <v>2204089218017.1851</v>
      </c>
      <c r="P10" s="102">
        <f>calculations!R93</f>
        <v>2159282621877.1353</v>
      </c>
      <c r="Q10" s="102">
        <f>calculations!S93</f>
        <v>2116591125476.8711</v>
      </c>
      <c r="R10" s="102">
        <f>calculations!T93</f>
        <v>2076052969746.0869</v>
      </c>
      <c r="S10" s="102">
        <f>calculations!U93</f>
        <v>2037601594716.8679</v>
      </c>
      <c r="T10" s="102">
        <f>calculations!V93</f>
        <v>2001180491329.4897</v>
      </c>
      <c r="U10" s="102">
        <f>calculations!W93</f>
        <v>1966537599617.3228</v>
      </c>
      <c r="V10" s="102">
        <f>calculations!X93</f>
        <v>1914815371810.7524</v>
      </c>
      <c r="W10" s="102">
        <f>calculations!Y93</f>
        <v>1883299991010.6516</v>
      </c>
      <c r="X10" s="102">
        <f>calculations!Z93</f>
        <v>1852717161763.5652</v>
      </c>
      <c r="Y10" s="102">
        <f>calculations!AA93</f>
        <v>1822887329481.1572</v>
      </c>
      <c r="Z10" s="102">
        <f>calculations!AB93</f>
        <v>1793510265700.1572</v>
      </c>
      <c r="AA10" s="102">
        <f>calculations!AC93</f>
        <v>1764543029669.668</v>
      </c>
      <c r="AB10" s="102">
        <f>calculations!AD93</f>
        <v>1752760942046.6384</v>
      </c>
      <c r="AC10" s="102">
        <f>calculations!AE93</f>
        <v>1707437676284.9448</v>
      </c>
      <c r="AD10" s="102">
        <f>calculations!AF93</f>
        <v>1683019404530.0469</v>
      </c>
      <c r="AE10" s="102">
        <f>calculations!AG93</f>
        <v>1655680478752.3926</v>
      </c>
      <c r="AF10" s="102">
        <f>calculations!AH93</f>
        <v>1628251879151.6433</v>
      </c>
      <c r="AG10" s="102">
        <f>calculations!AI93</f>
        <v>1600574345618.5378</v>
      </c>
    </row>
    <row r="11" spans="1:35" ht="14.5" x14ac:dyDescent="0.35">
      <c r="A11" s="21" t="s">
        <v>96</v>
      </c>
      <c r="B11" s="102">
        <f>calculations!D94</f>
        <v>0</v>
      </c>
      <c r="C11" s="102">
        <f>calculations!E94</f>
        <v>0</v>
      </c>
      <c r="D11" s="102">
        <f>calculations!F94</f>
        <v>0</v>
      </c>
      <c r="E11" s="102">
        <f>calculations!G94</f>
        <v>0</v>
      </c>
      <c r="F11" s="102">
        <f>calculations!H94</f>
        <v>0</v>
      </c>
      <c r="G11" s="102">
        <f>calculations!I94</f>
        <v>0</v>
      </c>
      <c r="H11" s="102">
        <f>calculations!J94</f>
        <v>0</v>
      </c>
      <c r="I11" s="102">
        <f>calculations!K94</f>
        <v>0</v>
      </c>
      <c r="J11" s="102">
        <f>calculations!L94</f>
        <v>0</v>
      </c>
      <c r="K11" s="102">
        <f>calculations!M94</f>
        <v>0</v>
      </c>
      <c r="L11" s="102">
        <f>calculations!N94</f>
        <v>0</v>
      </c>
      <c r="M11" s="102">
        <f>calculations!O94</f>
        <v>0</v>
      </c>
      <c r="N11" s="102">
        <f>calculations!P94</f>
        <v>0</v>
      </c>
      <c r="O11" s="102">
        <f>calculations!Q94</f>
        <v>0</v>
      </c>
      <c r="P11" s="102">
        <f>calculations!R94</f>
        <v>0</v>
      </c>
      <c r="Q11" s="102">
        <f>calculations!S94</f>
        <v>0</v>
      </c>
      <c r="R11" s="102">
        <f>calculations!T94</f>
        <v>0</v>
      </c>
      <c r="S11" s="102">
        <f>calculations!U94</f>
        <v>0</v>
      </c>
      <c r="T11" s="102">
        <f>calculations!V94</f>
        <v>0</v>
      </c>
      <c r="U11" s="102">
        <f>calculations!W94</f>
        <v>0</v>
      </c>
      <c r="V11" s="102">
        <f>calculations!X94</f>
        <v>0</v>
      </c>
      <c r="W11" s="102">
        <f>calculations!Y94</f>
        <v>0</v>
      </c>
      <c r="X11" s="102">
        <f>calculations!Z94</f>
        <v>0</v>
      </c>
      <c r="Y11" s="102">
        <f>calculations!AA94</f>
        <v>0</v>
      </c>
      <c r="Z11" s="102">
        <f>calculations!AB94</f>
        <v>0</v>
      </c>
      <c r="AA11" s="102">
        <f>calculations!AC94</f>
        <v>0</v>
      </c>
      <c r="AB11" s="102">
        <f>calculations!AD94</f>
        <v>0</v>
      </c>
      <c r="AC11" s="102">
        <f>calculations!AE94</f>
        <v>0</v>
      </c>
      <c r="AD11" s="102">
        <f>calculations!AF94</f>
        <v>0</v>
      </c>
      <c r="AE11" s="102">
        <f>calculations!AG94</f>
        <v>0</v>
      </c>
      <c r="AF11" s="102">
        <f>calculations!AH94</f>
        <v>0</v>
      </c>
      <c r="AG11" s="102">
        <f>calculations!AI94</f>
        <v>0</v>
      </c>
    </row>
    <row r="12" spans="1:35" ht="14.5" x14ac:dyDescent="0.35">
      <c r="A12" s="23"/>
      <c r="B12" s="23"/>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row>
    <row r="13" spans="1:35" ht="14.5" x14ac:dyDescent="0.35">
      <c r="A13" s="23"/>
      <c r="B13" s="23"/>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row>
    <row r="14" spans="1:35" ht="14.5" x14ac:dyDescent="0.35">
      <c r="A14" s="23"/>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5" ht="14.5" x14ac:dyDescent="0.35">
      <c r="A15" s="23"/>
      <c r="B15" s="23"/>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row>
    <row r="16" spans="1:35" ht="14.5" x14ac:dyDescent="0.35">
      <c r="A16" s="23"/>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4.5" x14ac:dyDescent="0.35">
      <c r="A17" s="23"/>
      <c r="B17" s="23"/>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row>
    <row r="18" spans="1:33" ht="14.5" x14ac:dyDescent="0.35">
      <c r="A18" s="23"/>
      <c r="B18" s="23"/>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row>
    <row r="19" spans="1:33" ht="14.5" x14ac:dyDescent="0.35">
      <c r="A19" s="23"/>
      <c r="B19" s="23"/>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row>
    <row r="20" spans="1:33" ht="14.5" x14ac:dyDescent="0.35">
      <c r="A20" s="23"/>
      <c r="B20" s="23"/>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row>
    <row r="21" spans="1:33" ht="15.75" customHeight="1" x14ac:dyDescent="0.35">
      <c r="A21" s="23"/>
      <c r="B21" s="23"/>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row>
    <row r="22" spans="1:33" ht="15.75" customHeight="1" x14ac:dyDescent="0.35">
      <c r="A22" s="23"/>
      <c r="B22" s="23"/>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row>
    <row r="23" spans="1:33" ht="15.75" customHeight="1" x14ac:dyDescent="0.35">
      <c r="A23" s="23"/>
      <c r="B23" s="23"/>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row>
    <row r="24" spans="1:33" ht="15.75" customHeight="1" x14ac:dyDescent="0.35">
      <c r="A24" s="23"/>
      <c r="B24" s="23"/>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row>
    <row r="25" spans="1:33" ht="15.75" customHeight="1" x14ac:dyDescent="0.35">
      <c r="A25" s="23"/>
      <c r="B25" s="23"/>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row>
    <row r="26" spans="1:33" ht="15.75" customHeight="1" x14ac:dyDescent="0.35">
      <c r="A26" s="23"/>
      <c r="B26" s="23"/>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row>
    <row r="27" spans="1:33" ht="15.75" customHeight="1" x14ac:dyDescent="0.35">
      <c r="A27" s="23"/>
      <c r="B27" s="23"/>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row>
    <row r="28" spans="1:33" ht="15.75" customHeight="1" x14ac:dyDescent="0.35">
      <c r="A28" s="23"/>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row>
    <row r="29" spans="1:33" ht="15.75" customHeight="1" x14ac:dyDescent="0.35">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row>
    <row r="30" spans="1:33" ht="15.75" customHeight="1" x14ac:dyDescent="0.35">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row>
    <row r="31" spans="1:33" ht="15.75" customHeight="1" x14ac:dyDescent="0.35">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row>
    <row r="32" spans="1:33" ht="15.75" customHeight="1" x14ac:dyDescent="0.35">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row>
    <row r="33" spans="1:33" ht="15.75" customHeight="1" x14ac:dyDescent="0.35">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row>
    <row r="34" spans="1:33" ht="15.75" customHeight="1" x14ac:dyDescent="0.35">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row>
    <row r="35" spans="1:33" ht="15.75" customHeight="1" x14ac:dyDescent="0.35">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row>
    <row r="36" spans="1:33" ht="15.75" customHeight="1" x14ac:dyDescent="0.35">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row>
    <row r="37" spans="1:33" ht="15.75" customHeight="1" x14ac:dyDescent="0.35">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row>
    <row r="38" spans="1:33" ht="15.75" customHeight="1" x14ac:dyDescent="0.35">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row>
    <row r="39" spans="1:33" ht="15.75" customHeight="1" x14ac:dyDescent="0.35">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row>
    <row r="40" spans="1:33" ht="15.75" customHeight="1" x14ac:dyDescent="0.35">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row>
    <row r="41" spans="1:33" ht="15.75" customHeight="1" x14ac:dyDescent="0.35">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row>
    <row r="42" spans="1:33" ht="15.75" customHeight="1" x14ac:dyDescent="0.35">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c r="AA42" s="23"/>
      <c r="AB42" s="23"/>
      <c r="AC42" s="23"/>
      <c r="AD42" s="23"/>
      <c r="AE42" s="23"/>
      <c r="AF42" s="23"/>
      <c r="AG42" s="23"/>
    </row>
    <row r="43" spans="1:33" ht="15.75" customHeight="1" x14ac:dyDescent="0.35">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row>
    <row r="44" spans="1:33" ht="15.75" customHeight="1" x14ac:dyDescent="0.35">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row>
    <row r="45" spans="1:33" ht="15.75" customHeight="1" x14ac:dyDescent="0.35">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c r="AA45" s="23"/>
      <c r="AB45" s="23"/>
      <c r="AC45" s="23"/>
      <c r="AD45" s="23"/>
      <c r="AE45" s="23"/>
      <c r="AF45" s="23"/>
      <c r="AG45" s="23"/>
    </row>
    <row r="46" spans="1:33" ht="15.75" customHeight="1" x14ac:dyDescent="0.35">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row>
    <row r="47" spans="1:33" ht="15.75" customHeight="1" x14ac:dyDescent="0.35">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row>
    <row r="48" spans="1:33" ht="15.75" customHeight="1" x14ac:dyDescent="0.35">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row>
    <row r="49" spans="1:33" ht="15.75" customHeight="1" x14ac:dyDescent="0.35">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c r="AA49" s="23"/>
      <c r="AB49" s="23"/>
      <c r="AC49" s="23"/>
      <c r="AD49" s="23"/>
      <c r="AE49" s="23"/>
      <c r="AF49" s="23"/>
      <c r="AG49" s="23"/>
    </row>
    <row r="50" spans="1:33" ht="15.75" customHeight="1" x14ac:dyDescent="0.35">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c r="AA50" s="23"/>
      <c r="AB50" s="23"/>
      <c r="AC50" s="23"/>
      <c r="AD50" s="23"/>
      <c r="AE50" s="23"/>
      <c r="AF50" s="23"/>
      <c r="AG50" s="23"/>
    </row>
    <row r="51" spans="1:33" ht="15.75" customHeight="1" x14ac:dyDescent="0.35">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c r="AF51" s="23"/>
      <c r="AG51" s="23"/>
    </row>
    <row r="52" spans="1:33" ht="15.75" customHeight="1" x14ac:dyDescent="0.35">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row>
    <row r="53" spans="1:33" ht="15.75" customHeight="1" x14ac:dyDescent="0.35">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row>
    <row r="54" spans="1:33" ht="15.75" customHeight="1" x14ac:dyDescent="0.35">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row>
    <row r="55" spans="1:33" ht="15.75" customHeight="1" x14ac:dyDescent="0.35">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c r="AE55" s="23"/>
      <c r="AF55" s="23"/>
      <c r="AG55" s="23"/>
    </row>
    <row r="56" spans="1:33" ht="15.75" customHeight="1" x14ac:dyDescent="0.35">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c r="AF56" s="23"/>
      <c r="AG56" s="23"/>
    </row>
    <row r="57" spans="1:33" ht="15.75" customHeight="1" x14ac:dyDescent="0.35">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row>
    <row r="58" spans="1:33" ht="15.75" customHeight="1" x14ac:dyDescent="0.35">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row>
    <row r="59" spans="1:33" ht="15.75" customHeight="1" x14ac:dyDescent="0.35">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row>
    <row r="60" spans="1:33" ht="15.75" customHeight="1" x14ac:dyDescent="0.35">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row>
    <row r="61" spans="1:33" ht="15.75" customHeight="1" x14ac:dyDescent="0.35">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row>
    <row r="62" spans="1:33" ht="15.75" customHeight="1" x14ac:dyDescent="0.35">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row>
    <row r="63" spans="1:33" ht="15.75" customHeight="1" x14ac:dyDescent="0.35">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E63" s="23"/>
      <c r="AF63" s="23"/>
      <c r="AG63" s="23"/>
    </row>
    <row r="64" spans="1:33" ht="15.75" customHeight="1" x14ac:dyDescent="0.35">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row>
    <row r="65" spans="1:33" ht="15.75" customHeight="1" x14ac:dyDescent="0.35">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row>
    <row r="66" spans="1:33" ht="15.75" customHeight="1" x14ac:dyDescent="0.35">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row>
    <row r="67" spans="1:33" ht="15.75" customHeight="1" x14ac:dyDescent="0.35">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row>
    <row r="68" spans="1:33" ht="15.75" customHeight="1" x14ac:dyDescent="0.35">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row>
    <row r="69" spans="1:33" ht="15.75" customHeight="1" x14ac:dyDescent="0.35">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1:33" ht="15.75" customHeight="1" x14ac:dyDescent="0.35">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row>
    <row r="71" spans="1:33" ht="15.75" customHeight="1" x14ac:dyDescent="0.35">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row>
    <row r="72" spans="1:33" ht="15.75" customHeight="1" x14ac:dyDescent="0.35">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row>
    <row r="73" spans="1:33" ht="15.75" customHeight="1" x14ac:dyDescent="0.35">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row>
    <row r="74" spans="1:33" ht="15.75" customHeight="1" x14ac:dyDescent="0.35">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1:33" ht="15.75" customHeight="1" x14ac:dyDescent="0.35">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1:33" ht="15.75" customHeight="1" x14ac:dyDescent="0.35">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1:33" ht="15.75" customHeight="1" x14ac:dyDescent="0.35">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1:33" ht="15.75" customHeight="1" x14ac:dyDescent="0.35">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1:33" ht="15.75" customHeight="1" x14ac:dyDescent="0.35">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row>
    <row r="80" spans="1:33" ht="15.75" customHeight="1" x14ac:dyDescent="0.35">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row>
    <row r="81" spans="1:33" ht="15.75" customHeight="1" x14ac:dyDescent="0.35">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row>
    <row r="82" spans="1:33" ht="15.75" customHeight="1" x14ac:dyDescent="0.35">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row>
    <row r="83" spans="1:33" ht="15.75" customHeight="1" x14ac:dyDescent="0.35">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row>
    <row r="84" spans="1:33" ht="15.75" customHeight="1" x14ac:dyDescent="0.35">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row>
    <row r="85" spans="1:33" ht="15.75" customHeight="1" x14ac:dyDescent="0.35">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row>
    <row r="86" spans="1:33" ht="15.75" customHeight="1" x14ac:dyDescent="0.35">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row>
    <row r="87" spans="1:33" ht="15.75" customHeight="1" x14ac:dyDescent="0.35">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row>
    <row r="88" spans="1:33" ht="15.75" customHeight="1" x14ac:dyDescent="0.35">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row>
    <row r="89" spans="1:33" ht="15.75" customHeight="1" x14ac:dyDescent="0.35">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row>
    <row r="90" spans="1:33" ht="15.75" customHeight="1" x14ac:dyDescent="0.35">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row>
    <row r="91" spans="1:33" ht="15.75" customHeight="1" x14ac:dyDescent="0.35">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row>
    <row r="92" spans="1:33" ht="15.75" customHeight="1" x14ac:dyDescent="0.35">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row>
    <row r="93" spans="1:33" ht="15.75" customHeight="1" x14ac:dyDescent="0.35">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row>
    <row r="94" spans="1:33" ht="15.75" customHeight="1" x14ac:dyDescent="0.35">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row>
    <row r="95" spans="1:33" ht="15.75" customHeight="1" x14ac:dyDescent="0.35">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row>
    <row r="96" spans="1:33" ht="15.75" customHeight="1" x14ac:dyDescent="0.35">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row>
    <row r="97" spans="1:33" ht="15.75" customHeight="1" x14ac:dyDescent="0.35">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row>
    <row r="98" spans="1:33" ht="15.75" customHeight="1" x14ac:dyDescent="0.35">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row>
    <row r="99" spans="1:33" ht="15.75" customHeight="1" x14ac:dyDescent="0.35">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row>
    <row r="100" spans="1:33" ht="15.75" customHeight="1" x14ac:dyDescent="0.35">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row>
    <row r="101" spans="1:33" ht="15.75" customHeight="1" x14ac:dyDescent="0.35">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row>
    <row r="102" spans="1:33" ht="15.75" customHeight="1" x14ac:dyDescent="0.35">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row>
    <row r="103" spans="1:33" ht="15.75" customHeight="1" x14ac:dyDescent="0.35">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row>
    <row r="104" spans="1:33" ht="15.75" customHeight="1" x14ac:dyDescent="0.35">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row>
    <row r="105" spans="1:33" ht="15.75" customHeight="1" x14ac:dyDescent="0.35">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row>
    <row r="106" spans="1:33" ht="15.75" customHeight="1" x14ac:dyDescent="0.35">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row>
    <row r="107" spans="1:33" ht="15.75" customHeight="1" x14ac:dyDescent="0.35">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row>
    <row r="108" spans="1:33" ht="15.75" customHeight="1" x14ac:dyDescent="0.35">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row>
    <row r="109" spans="1:33" ht="15.75" customHeight="1" x14ac:dyDescent="0.35">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row>
    <row r="110" spans="1:33" ht="15.75" customHeight="1" x14ac:dyDescent="0.35">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row>
    <row r="111" spans="1:33" ht="15.75" customHeight="1" x14ac:dyDescent="0.35">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row>
    <row r="112" spans="1:33" ht="15.75" customHeight="1" x14ac:dyDescent="0.35">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row>
    <row r="113" spans="1:33" ht="15.75" customHeight="1" x14ac:dyDescent="0.35">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row>
    <row r="114" spans="1:33" ht="15.75" customHeight="1" x14ac:dyDescent="0.35">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row>
    <row r="115" spans="1:33" ht="15.75" customHeight="1" x14ac:dyDescent="0.35">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row>
    <row r="116" spans="1:33" ht="15.75" customHeight="1" x14ac:dyDescent="0.35">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row>
    <row r="117" spans="1:33" ht="15.75" customHeight="1" x14ac:dyDescent="0.35">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row>
    <row r="118" spans="1:33" ht="15.75" customHeight="1" x14ac:dyDescent="0.35">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row>
    <row r="119" spans="1:33" ht="15.75" customHeight="1" x14ac:dyDescent="0.35">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row>
    <row r="120" spans="1:33" ht="15.75" customHeight="1" x14ac:dyDescent="0.35">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row>
    <row r="121" spans="1:33" ht="15.75" customHeight="1" x14ac:dyDescent="0.35">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row>
    <row r="122" spans="1:33" ht="15.75" customHeight="1" x14ac:dyDescent="0.35">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row>
    <row r="123" spans="1:33" ht="15.75" customHeight="1" x14ac:dyDescent="0.35">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row>
    <row r="124" spans="1:33" ht="15.75" customHeight="1" x14ac:dyDescent="0.35">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row>
    <row r="125" spans="1:33" ht="15.75" customHeight="1" x14ac:dyDescent="0.35">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row>
    <row r="126" spans="1:33" ht="15.75" customHeight="1" x14ac:dyDescent="0.35">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row>
    <row r="127" spans="1:33" ht="15.75" customHeight="1" x14ac:dyDescent="0.35">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row>
    <row r="128" spans="1:33" ht="15.75" customHeight="1" x14ac:dyDescent="0.35">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row>
    <row r="129" spans="1:33" ht="15.75" customHeight="1" x14ac:dyDescent="0.35">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row>
    <row r="130" spans="1:33" ht="15.75" customHeight="1" x14ac:dyDescent="0.35">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row>
    <row r="131" spans="1:33" ht="15.75" customHeight="1" x14ac:dyDescent="0.35">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row>
    <row r="132" spans="1:33" ht="15.75" customHeight="1" x14ac:dyDescent="0.35">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row>
    <row r="133" spans="1:33" ht="15.75" customHeight="1" x14ac:dyDescent="0.35">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row>
    <row r="134" spans="1:33" ht="15.75" customHeight="1" x14ac:dyDescent="0.35">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row>
    <row r="135" spans="1:33" ht="15.75" customHeight="1" x14ac:dyDescent="0.35">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row>
    <row r="136" spans="1:33" ht="15.75" customHeight="1" x14ac:dyDescent="0.35">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row>
    <row r="137" spans="1:33" ht="15.75" customHeight="1" x14ac:dyDescent="0.35">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row>
    <row r="138" spans="1:33" ht="15.75" customHeight="1" x14ac:dyDescent="0.35">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row>
    <row r="139" spans="1:33" ht="15.75" customHeight="1" x14ac:dyDescent="0.35">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row>
    <row r="140" spans="1:33" ht="15.75" customHeight="1" x14ac:dyDescent="0.35">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row>
    <row r="141" spans="1:33" ht="15.75" customHeight="1" x14ac:dyDescent="0.35">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row>
    <row r="142" spans="1:33" ht="15.75" customHeight="1" x14ac:dyDescent="0.35">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row>
    <row r="143" spans="1:33" ht="15.75" customHeight="1" x14ac:dyDescent="0.35">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row>
    <row r="144" spans="1:33" ht="15.75" customHeight="1" x14ac:dyDescent="0.35">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row>
    <row r="145" spans="1:33" ht="15.75" customHeight="1" x14ac:dyDescent="0.35">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row>
    <row r="146" spans="1:33" ht="15.75" customHeight="1" x14ac:dyDescent="0.35">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row>
    <row r="147" spans="1:33" ht="15.75" customHeight="1" x14ac:dyDescent="0.35">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row>
    <row r="148" spans="1:33" ht="15.75" customHeight="1" x14ac:dyDescent="0.35">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row>
    <row r="149" spans="1:33" ht="15.75" customHeight="1" x14ac:dyDescent="0.35">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row>
    <row r="150" spans="1:33" ht="15.75" customHeight="1" x14ac:dyDescent="0.35">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row>
    <row r="151" spans="1:33" ht="15.75" customHeight="1" x14ac:dyDescent="0.35">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row>
    <row r="152" spans="1:33" ht="15.75" customHeight="1" x14ac:dyDescent="0.35">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row>
    <row r="153" spans="1:33" ht="15.75" customHeight="1" x14ac:dyDescent="0.35">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row>
    <row r="154" spans="1:33" ht="15.75" customHeight="1" x14ac:dyDescent="0.35">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row>
    <row r="155" spans="1:33" ht="15.75" customHeight="1" x14ac:dyDescent="0.35">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row>
    <row r="156" spans="1:33" ht="15.75" customHeight="1" x14ac:dyDescent="0.35">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row>
    <row r="157" spans="1:33" ht="15.75" customHeight="1" x14ac:dyDescent="0.35">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row>
    <row r="158" spans="1:33" ht="15.75" customHeight="1" x14ac:dyDescent="0.35">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row>
    <row r="159" spans="1:33" ht="15.75" customHeight="1" x14ac:dyDescent="0.35">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c r="AG159" s="23"/>
    </row>
    <row r="160" spans="1:33" ht="15.75" customHeight="1" x14ac:dyDescent="0.35">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3"/>
      <c r="AG160" s="23"/>
    </row>
    <row r="161" spans="1:33" ht="15.75" customHeight="1" x14ac:dyDescent="0.35">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row>
    <row r="162" spans="1:33" ht="15.75" customHeight="1" x14ac:dyDescent="0.35">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row>
    <row r="163" spans="1:33" ht="15.75" customHeight="1" x14ac:dyDescent="0.35">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row>
    <row r="164" spans="1:33" ht="15.75" customHeight="1" x14ac:dyDescent="0.35">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row>
    <row r="165" spans="1:33" ht="15.75" customHeight="1" x14ac:dyDescent="0.35">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c r="AA165" s="23"/>
      <c r="AB165" s="23"/>
      <c r="AC165" s="23"/>
      <c r="AD165" s="23"/>
      <c r="AE165" s="23"/>
      <c r="AF165" s="23"/>
      <c r="AG165" s="23"/>
    </row>
    <row r="166" spans="1:33" ht="15.75" customHeight="1" x14ac:dyDescent="0.35">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row>
    <row r="167" spans="1:33" ht="15.75" customHeight="1" x14ac:dyDescent="0.35">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3"/>
      <c r="AF167" s="23"/>
      <c r="AG167" s="23"/>
    </row>
    <row r="168" spans="1:33" ht="15.75" customHeight="1" x14ac:dyDescent="0.35">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row>
    <row r="169" spans="1:33" ht="15.75" customHeight="1" x14ac:dyDescent="0.35">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row>
    <row r="170" spans="1:33" ht="15.75" customHeight="1" x14ac:dyDescent="0.35">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row>
    <row r="171" spans="1:33" ht="15.75" customHeight="1" x14ac:dyDescent="0.35">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row>
    <row r="172" spans="1:33" ht="15.75" customHeight="1" x14ac:dyDescent="0.35">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row>
    <row r="173" spans="1:33" ht="15.75" customHeight="1" x14ac:dyDescent="0.35">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row>
    <row r="174" spans="1:33" ht="15.75" customHeight="1" x14ac:dyDescent="0.35">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row>
    <row r="175" spans="1:33" ht="15.75" customHeight="1" x14ac:dyDescent="0.35">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row>
    <row r="176" spans="1:33" ht="15.75" customHeight="1" x14ac:dyDescent="0.35">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row>
    <row r="177" spans="1:33" ht="15.75" customHeight="1" x14ac:dyDescent="0.35">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c r="AF177" s="23"/>
      <c r="AG177" s="23"/>
    </row>
    <row r="178" spans="1:33" ht="15.75" customHeight="1" x14ac:dyDescent="0.35">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row>
    <row r="179" spans="1:33" ht="15.75" customHeight="1" x14ac:dyDescent="0.35">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3"/>
    </row>
    <row r="180" spans="1:33" ht="15.75" customHeight="1" x14ac:dyDescent="0.35">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c r="AA180" s="23"/>
      <c r="AB180" s="23"/>
      <c r="AC180" s="23"/>
      <c r="AD180" s="23"/>
      <c r="AE180" s="23"/>
      <c r="AF180" s="23"/>
      <c r="AG180" s="23"/>
    </row>
    <row r="181" spans="1:33" ht="15.75" customHeight="1" x14ac:dyDescent="0.35">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3"/>
    </row>
    <row r="182" spans="1:33" ht="15.75" customHeight="1" x14ac:dyDescent="0.35">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c r="AA182" s="23"/>
      <c r="AB182" s="23"/>
      <c r="AC182" s="23"/>
      <c r="AD182" s="23"/>
      <c r="AE182" s="23"/>
      <c r="AF182" s="23"/>
      <c r="AG182" s="23"/>
    </row>
    <row r="183" spans="1:33" ht="15.75" customHeight="1" x14ac:dyDescent="0.35">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c r="AA183" s="23"/>
      <c r="AB183" s="23"/>
      <c r="AC183" s="23"/>
      <c r="AD183" s="23"/>
      <c r="AE183" s="23"/>
      <c r="AF183" s="23"/>
      <c r="AG183" s="23"/>
    </row>
    <row r="184" spans="1:33" ht="15.75" customHeight="1" x14ac:dyDescent="0.35">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c r="AF184" s="23"/>
      <c r="AG184" s="23"/>
    </row>
    <row r="185" spans="1:33" ht="15.75" customHeight="1" x14ac:dyDescent="0.35">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c r="AA185" s="23"/>
      <c r="AB185" s="23"/>
      <c r="AC185" s="23"/>
      <c r="AD185" s="23"/>
      <c r="AE185" s="23"/>
      <c r="AF185" s="23"/>
      <c r="AG185" s="23"/>
    </row>
    <row r="186" spans="1:33" ht="15.75" customHeight="1" x14ac:dyDescent="0.35">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row>
    <row r="187" spans="1:33" ht="15.75" customHeight="1" x14ac:dyDescent="0.35">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row>
    <row r="188" spans="1:33" ht="15.75" customHeight="1" x14ac:dyDescent="0.35">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c r="AD188" s="23"/>
      <c r="AE188" s="23"/>
      <c r="AF188" s="23"/>
      <c r="AG188" s="23"/>
    </row>
    <row r="189" spans="1:33" ht="15.75" customHeight="1" x14ac:dyDescent="0.35">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c r="AA189" s="23"/>
      <c r="AB189" s="23"/>
      <c r="AC189" s="23"/>
      <c r="AD189" s="23"/>
      <c r="AE189" s="23"/>
      <c r="AF189" s="23"/>
      <c r="AG189" s="23"/>
    </row>
    <row r="190" spans="1:33" ht="15.75" customHeight="1" x14ac:dyDescent="0.35">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row>
    <row r="191" spans="1:33" ht="15.75" customHeight="1" x14ac:dyDescent="0.35">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c r="AA191" s="23"/>
      <c r="AB191" s="23"/>
      <c r="AC191" s="23"/>
      <c r="AD191" s="23"/>
      <c r="AE191" s="23"/>
      <c r="AF191" s="23"/>
      <c r="AG191" s="23"/>
    </row>
    <row r="192" spans="1:33" ht="15.75" customHeight="1" x14ac:dyDescent="0.35">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row>
    <row r="193" spans="1:33" ht="15.75" customHeight="1" x14ac:dyDescent="0.35">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c r="AA193" s="23"/>
      <c r="AB193" s="23"/>
      <c r="AC193" s="23"/>
      <c r="AD193" s="23"/>
      <c r="AE193" s="23"/>
      <c r="AF193" s="23"/>
      <c r="AG193" s="23"/>
    </row>
    <row r="194" spans="1:33" ht="15.75" customHeight="1" x14ac:dyDescent="0.35">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row>
    <row r="195" spans="1:33" ht="15.75" customHeight="1" x14ac:dyDescent="0.35">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c r="AA195" s="23"/>
      <c r="AB195" s="23"/>
      <c r="AC195" s="23"/>
      <c r="AD195" s="23"/>
      <c r="AE195" s="23"/>
      <c r="AF195" s="23"/>
      <c r="AG195" s="23"/>
    </row>
    <row r="196" spans="1:33" ht="15.75" customHeight="1" x14ac:dyDescent="0.35">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3"/>
      <c r="AG196" s="23"/>
    </row>
    <row r="197" spans="1:33" ht="15.75" customHeight="1" x14ac:dyDescent="0.35">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c r="AA197" s="23"/>
      <c r="AB197" s="23"/>
      <c r="AC197" s="23"/>
      <c r="AD197" s="23"/>
      <c r="AE197" s="23"/>
      <c r="AF197" s="23"/>
      <c r="AG197" s="23"/>
    </row>
    <row r="198" spans="1:33" ht="15.75" customHeight="1" x14ac:dyDescent="0.35">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3"/>
      <c r="AG198" s="23"/>
    </row>
    <row r="199" spans="1:33" ht="15.75" customHeight="1" x14ac:dyDescent="0.35">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3"/>
      <c r="AF199" s="23"/>
      <c r="AG199" s="23"/>
    </row>
    <row r="200" spans="1:33" ht="15.75" customHeight="1" x14ac:dyDescent="0.35">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row>
    <row r="201" spans="1:33" ht="15.75" customHeight="1" x14ac:dyDescent="0.35">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c r="AA201" s="23"/>
      <c r="AB201" s="23"/>
      <c r="AC201" s="23"/>
      <c r="AD201" s="23"/>
      <c r="AE201" s="23"/>
      <c r="AF201" s="23"/>
      <c r="AG201" s="23"/>
    </row>
    <row r="202" spans="1:33" ht="15.75" customHeight="1" x14ac:dyDescent="0.35">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3"/>
      <c r="AF202" s="23"/>
      <c r="AG202" s="23"/>
    </row>
    <row r="203" spans="1:33" ht="15.75" customHeight="1" x14ac:dyDescent="0.35">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c r="AA203" s="23"/>
      <c r="AB203" s="23"/>
      <c r="AC203" s="23"/>
      <c r="AD203" s="23"/>
      <c r="AE203" s="23"/>
      <c r="AF203" s="23"/>
      <c r="AG203" s="23"/>
    </row>
    <row r="204" spans="1:33" ht="15.75" customHeight="1" x14ac:dyDescent="0.35">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c r="AD204" s="23"/>
      <c r="AE204" s="23"/>
      <c r="AF204" s="23"/>
      <c r="AG204" s="23"/>
    </row>
    <row r="205" spans="1:33" ht="15.75" customHeight="1" x14ac:dyDescent="0.35">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c r="AA205" s="23"/>
      <c r="AB205" s="23"/>
      <c r="AC205" s="23"/>
      <c r="AD205" s="23"/>
      <c r="AE205" s="23"/>
      <c r="AF205" s="23"/>
      <c r="AG205" s="23"/>
    </row>
    <row r="206" spans="1:33" ht="15.75" customHeight="1" x14ac:dyDescent="0.35">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c r="AD206" s="23"/>
      <c r="AE206" s="23"/>
      <c r="AF206" s="23"/>
      <c r="AG206" s="23"/>
    </row>
    <row r="207" spans="1:33" ht="15.75" customHeight="1" x14ac:dyDescent="0.35">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c r="AA207" s="23"/>
      <c r="AB207" s="23"/>
      <c r="AC207" s="23"/>
      <c r="AD207" s="23"/>
      <c r="AE207" s="23"/>
      <c r="AF207" s="23"/>
      <c r="AG207" s="23"/>
    </row>
    <row r="208" spans="1:33" ht="15.75" customHeight="1" x14ac:dyDescent="0.35">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row>
    <row r="209" spans="1:33" ht="15.75" customHeight="1" x14ac:dyDescent="0.35">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c r="AA209" s="23"/>
      <c r="AB209" s="23"/>
      <c r="AC209" s="23"/>
      <c r="AD209" s="23"/>
      <c r="AE209" s="23"/>
      <c r="AF209" s="23"/>
      <c r="AG209" s="23"/>
    </row>
    <row r="210" spans="1:33" ht="15.75" customHeight="1" x14ac:dyDescent="0.35">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3"/>
      <c r="AF210" s="23"/>
      <c r="AG210" s="23"/>
    </row>
    <row r="211" spans="1:33" ht="15.75" customHeight="1" x14ac:dyDescent="0.35">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3"/>
      <c r="AF211" s="23"/>
      <c r="AG211" s="23"/>
    </row>
    <row r="212" spans="1:33" ht="15.75" customHeight="1" x14ac:dyDescent="0.35">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c r="AD212" s="23"/>
      <c r="AE212" s="23"/>
      <c r="AF212" s="23"/>
      <c r="AG212" s="23"/>
    </row>
    <row r="213" spans="1:33" ht="15.75" customHeight="1" x14ac:dyDescent="0.35">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c r="AA213" s="23"/>
      <c r="AB213" s="23"/>
      <c r="AC213" s="23"/>
      <c r="AD213" s="23"/>
      <c r="AE213" s="23"/>
      <c r="AF213" s="23"/>
      <c r="AG213" s="23"/>
    </row>
    <row r="214" spans="1:33" ht="15.75" customHeight="1" x14ac:dyDescent="0.35">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3"/>
      <c r="AF214" s="23"/>
      <c r="AG214" s="23"/>
    </row>
    <row r="215" spans="1:33" ht="15.75" customHeight="1" x14ac:dyDescent="0.35">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c r="AA215" s="23"/>
      <c r="AB215" s="23"/>
      <c r="AC215" s="23"/>
      <c r="AD215" s="23"/>
      <c r="AE215" s="23"/>
      <c r="AF215" s="23"/>
      <c r="AG215" s="23"/>
    </row>
    <row r="216" spans="1:33" ht="15.75" customHeight="1" x14ac:dyDescent="0.35">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c r="AD216" s="23"/>
      <c r="AE216" s="23"/>
      <c r="AF216" s="23"/>
      <c r="AG216" s="23"/>
    </row>
    <row r="217" spans="1:33" ht="15.75" customHeight="1" x14ac:dyDescent="0.35">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c r="AA217" s="23"/>
      <c r="AB217" s="23"/>
      <c r="AC217" s="23"/>
      <c r="AD217" s="23"/>
      <c r="AE217" s="23"/>
      <c r="AF217" s="23"/>
      <c r="AG217" s="23"/>
    </row>
    <row r="218" spans="1:33" ht="15.75" customHeight="1" x14ac:dyDescent="0.35">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row>
    <row r="219" spans="1:33" ht="15.75" customHeight="1" x14ac:dyDescent="0.35">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c r="AA219" s="23"/>
      <c r="AB219" s="23"/>
      <c r="AC219" s="23"/>
      <c r="AD219" s="23"/>
      <c r="AE219" s="23"/>
      <c r="AF219" s="23"/>
      <c r="AG219" s="23"/>
    </row>
    <row r="220" spans="1:33" ht="15.75" customHeight="1" x14ac:dyDescent="0.35">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c r="AD220" s="23"/>
      <c r="AE220" s="23"/>
      <c r="AF220" s="23"/>
      <c r="AG220" s="23"/>
    </row>
    <row r="221" spans="1:33" ht="15.75" customHeight="1" x14ac:dyDescent="0.35">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c r="AA221" s="23"/>
      <c r="AB221" s="23"/>
      <c r="AC221" s="23"/>
      <c r="AD221" s="23"/>
      <c r="AE221" s="23"/>
      <c r="AF221" s="23"/>
      <c r="AG221" s="23"/>
    </row>
    <row r="222" spans="1:33" ht="15.75" customHeight="1" x14ac:dyDescent="0.35">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row>
    <row r="223" spans="1:33" ht="15.75" customHeight="1" x14ac:dyDescent="0.35">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c r="AA223" s="23"/>
      <c r="AB223" s="23"/>
      <c r="AC223" s="23"/>
      <c r="AD223" s="23"/>
      <c r="AE223" s="23"/>
      <c r="AF223" s="23"/>
      <c r="AG223" s="23"/>
    </row>
    <row r="224" spans="1:33" ht="15.75" customHeight="1" x14ac:dyDescent="0.35">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c r="AD224" s="23"/>
      <c r="AE224" s="23"/>
      <c r="AF224" s="23"/>
      <c r="AG224" s="23"/>
    </row>
    <row r="225" spans="1:33" ht="15.75" customHeight="1" x14ac:dyDescent="0.35">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c r="AA225" s="23"/>
      <c r="AB225" s="23"/>
      <c r="AC225" s="23"/>
      <c r="AD225" s="23"/>
      <c r="AE225" s="23"/>
      <c r="AF225" s="23"/>
      <c r="AG225" s="23"/>
    </row>
    <row r="226" spans="1:33" ht="15.75" customHeight="1" x14ac:dyDescent="0.35">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c r="AA226" s="23"/>
      <c r="AB226" s="23"/>
      <c r="AC226" s="23"/>
      <c r="AD226" s="23"/>
      <c r="AE226" s="23"/>
      <c r="AF226" s="23"/>
      <c r="AG226" s="23"/>
    </row>
    <row r="227" spans="1:33" ht="15.75" customHeight="1" x14ac:dyDescent="0.35">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c r="AA227" s="23"/>
      <c r="AB227" s="23"/>
      <c r="AC227" s="23"/>
      <c r="AD227" s="23"/>
      <c r="AE227" s="23"/>
      <c r="AF227" s="23"/>
      <c r="AG227" s="23"/>
    </row>
    <row r="228" spans="1:33" ht="15.75" customHeight="1" x14ac:dyDescent="0.35">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3"/>
      <c r="AF228" s="23"/>
      <c r="AG228" s="23"/>
    </row>
    <row r="229" spans="1:33" ht="15.75" customHeight="1" x14ac:dyDescent="0.35">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c r="AA229" s="23"/>
      <c r="AB229" s="23"/>
      <c r="AC229" s="23"/>
      <c r="AD229" s="23"/>
      <c r="AE229" s="23"/>
      <c r="AF229" s="23"/>
      <c r="AG229" s="23"/>
    </row>
    <row r="230" spans="1:33" ht="15.75" customHeight="1" x14ac:dyDescent="0.35">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c r="AA230" s="23"/>
      <c r="AB230" s="23"/>
      <c r="AC230" s="23"/>
      <c r="AD230" s="23"/>
      <c r="AE230" s="23"/>
      <c r="AF230" s="23"/>
      <c r="AG230" s="23"/>
    </row>
    <row r="231" spans="1:33" ht="15.75" customHeight="1" x14ac:dyDescent="0.35">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c r="AA231" s="23"/>
      <c r="AB231" s="23"/>
      <c r="AC231" s="23"/>
      <c r="AD231" s="23"/>
      <c r="AE231" s="23"/>
      <c r="AF231" s="23"/>
      <c r="AG231" s="23"/>
    </row>
    <row r="232" spans="1:33" ht="15.75" customHeight="1" x14ac:dyDescent="0.35">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c r="AD232" s="23"/>
      <c r="AE232" s="23"/>
      <c r="AF232" s="23"/>
      <c r="AG232" s="23"/>
    </row>
    <row r="233" spans="1:33" ht="15.75" customHeight="1" x14ac:dyDescent="0.35">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c r="AA233" s="23"/>
      <c r="AB233" s="23"/>
      <c r="AC233" s="23"/>
      <c r="AD233" s="23"/>
      <c r="AE233" s="23"/>
      <c r="AF233" s="23"/>
      <c r="AG233" s="23"/>
    </row>
    <row r="234" spans="1:33" ht="15.75" customHeight="1" x14ac:dyDescent="0.35">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c r="AA234" s="23"/>
      <c r="AB234" s="23"/>
      <c r="AC234" s="23"/>
      <c r="AD234" s="23"/>
      <c r="AE234" s="23"/>
      <c r="AF234" s="23"/>
      <c r="AG234" s="23"/>
    </row>
    <row r="235" spans="1:33" ht="15.75" customHeight="1" x14ac:dyDescent="0.35">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c r="AA235" s="23"/>
      <c r="AB235" s="23"/>
      <c r="AC235" s="23"/>
      <c r="AD235" s="23"/>
      <c r="AE235" s="23"/>
      <c r="AF235" s="23"/>
      <c r="AG235" s="23"/>
    </row>
    <row r="236" spans="1:33" ht="15.75" customHeight="1" x14ac:dyDescent="0.35">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c r="AA236" s="23"/>
      <c r="AB236" s="23"/>
      <c r="AC236" s="23"/>
      <c r="AD236" s="23"/>
      <c r="AE236" s="23"/>
      <c r="AF236" s="23"/>
      <c r="AG236" s="23"/>
    </row>
    <row r="237" spans="1:33" ht="15.75" customHeight="1" x14ac:dyDescent="0.35">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c r="AA237" s="23"/>
      <c r="AB237" s="23"/>
      <c r="AC237" s="23"/>
      <c r="AD237" s="23"/>
      <c r="AE237" s="23"/>
      <c r="AF237" s="23"/>
      <c r="AG237" s="23"/>
    </row>
    <row r="238" spans="1:33" ht="15.75" customHeight="1" x14ac:dyDescent="0.35">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c r="AA238" s="23"/>
      <c r="AB238" s="23"/>
      <c r="AC238" s="23"/>
      <c r="AD238" s="23"/>
      <c r="AE238" s="23"/>
      <c r="AF238" s="23"/>
      <c r="AG238" s="23"/>
    </row>
    <row r="239" spans="1:33" ht="15.75" customHeight="1" x14ac:dyDescent="0.35">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c r="AA239" s="23"/>
      <c r="AB239" s="23"/>
      <c r="AC239" s="23"/>
      <c r="AD239" s="23"/>
      <c r="AE239" s="23"/>
      <c r="AF239" s="23"/>
      <c r="AG239" s="23"/>
    </row>
    <row r="240" spans="1:33" ht="15.75" customHeight="1" x14ac:dyDescent="0.35">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c r="AA240" s="23"/>
      <c r="AB240" s="23"/>
      <c r="AC240" s="23"/>
      <c r="AD240" s="23"/>
      <c r="AE240" s="23"/>
      <c r="AF240" s="23"/>
      <c r="AG240" s="23"/>
    </row>
    <row r="241" spans="1:33" ht="15.75" customHeight="1" x14ac:dyDescent="0.35">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c r="AA241" s="23"/>
      <c r="AB241" s="23"/>
      <c r="AC241" s="23"/>
      <c r="AD241" s="23"/>
      <c r="AE241" s="23"/>
      <c r="AF241" s="23"/>
      <c r="AG241" s="23"/>
    </row>
    <row r="242" spans="1:33" ht="15.75" customHeight="1" x14ac:dyDescent="0.35">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c r="AA242" s="23"/>
      <c r="AB242" s="23"/>
      <c r="AC242" s="23"/>
      <c r="AD242" s="23"/>
      <c r="AE242" s="23"/>
      <c r="AF242" s="23"/>
      <c r="AG242" s="23"/>
    </row>
    <row r="243" spans="1:33" ht="15.75" customHeight="1" x14ac:dyDescent="0.35">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c r="AA243" s="23"/>
      <c r="AB243" s="23"/>
      <c r="AC243" s="23"/>
      <c r="AD243" s="23"/>
      <c r="AE243" s="23"/>
      <c r="AF243" s="23"/>
      <c r="AG243" s="23"/>
    </row>
    <row r="244" spans="1:33" ht="15.75" customHeight="1" x14ac:dyDescent="0.35">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c r="AA244" s="23"/>
      <c r="AB244" s="23"/>
      <c r="AC244" s="23"/>
      <c r="AD244" s="23"/>
      <c r="AE244" s="23"/>
      <c r="AF244" s="23"/>
      <c r="AG244" s="23"/>
    </row>
    <row r="245" spans="1:33" ht="15.75" customHeight="1" x14ac:dyDescent="0.35">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c r="AA245" s="23"/>
      <c r="AB245" s="23"/>
      <c r="AC245" s="23"/>
      <c r="AD245" s="23"/>
      <c r="AE245" s="23"/>
      <c r="AF245" s="23"/>
      <c r="AG245" s="23"/>
    </row>
    <row r="246" spans="1:33" ht="15.75" customHeight="1" x14ac:dyDescent="0.35">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c r="AA246" s="23"/>
      <c r="AB246" s="23"/>
      <c r="AC246" s="23"/>
      <c r="AD246" s="23"/>
      <c r="AE246" s="23"/>
      <c r="AF246" s="23"/>
      <c r="AG246" s="23"/>
    </row>
    <row r="247" spans="1:33" ht="15.75" customHeight="1" x14ac:dyDescent="0.35">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c r="AA247" s="23"/>
      <c r="AB247" s="23"/>
      <c r="AC247" s="23"/>
      <c r="AD247" s="23"/>
      <c r="AE247" s="23"/>
      <c r="AF247" s="23"/>
      <c r="AG247" s="23"/>
    </row>
    <row r="248" spans="1:33" ht="15.75" customHeight="1" x14ac:dyDescent="0.35">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c r="AA248" s="23"/>
      <c r="AB248" s="23"/>
      <c r="AC248" s="23"/>
      <c r="AD248" s="23"/>
      <c r="AE248" s="23"/>
      <c r="AF248" s="23"/>
      <c r="AG248" s="23"/>
    </row>
    <row r="249" spans="1:33" ht="15.75" customHeight="1" x14ac:dyDescent="0.35">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23"/>
      <c r="AE249" s="23"/>
      <c r="AF249" s="23"/>
      <c r="AG249" s="23"/>
    </row>
    <row r="250" spans="1:33" ht="15.75" customHeight="1" x14ac:dyDescent="0.35">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c r="AA250" s="23"/>
      <c r="AB250" s="23"/>
      <c r="AC250" s="23"/>
      <c r="AD250" s="23"/>
      <c r="AE250" s="23"/>
      <c r="AF250" s="23"/>
      <c r="AG250" s="23"/>
    </row>
    <row r="251" spans="1:33" ht="15.75" customHeight="1" x14ac:dyDescent="0.35">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23"/>
      <c r="AE251" s="23"/>
      <c r="AF251" s="23"/>
      <c r="AG251" s="23"/>
    </row>
    <row r="252" spans="1:33" ht="15.75" customHeight="1" x14ac:dyDescent="0.35">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c r="AA252" s="23"/>
      <c r="AB252" s="23"/>
      <c r="AC252" s="23"/>
      <c r="AD252" s="23"/>
      <c r="AE252" s="23"/>
      <c r="AF252" s="23"/>
      <c r="AG252" s="23"/>
    </row>
    <row r="253" spans="1:33" ht="15.75" customHeight="1" x14ac:dyDescent="0.35">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c r="AA253" s="23"/>
      <c r="AB253" s="23"/>
      <c r="AC253" s="23"/>
      <c r="AD253" s="23"/>
      <c r="AE253" s="23"/>
      <c r="AF253" s="23"/>
      <c r="AG253" s="23"/>
    </row>
    <row r="254" spans="1:33" ht="15.75" customHeight="1" x14ac:dyDescent="0.35">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c r="AA254" s="23"/>
      <c r="AB254" s="23"/>
      <c r="AC254" s="23"/>
      <c r="AD254" s="23"/>
      <c r="AE254" s="23"/>
      <c r="AF254" s="23"/>
      <c r="AG254" s="23"/>
    </row>
    <row r="255" spans="1:33" ht="15.75" customHeight="1" x14ac:dyDescent="0.35">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c r="AA255" s="23"/>
      <c r="AB255" s="23"/>
      <c r="AC255" s="23"/>
      <c r="AD255" s="23"/>
      <c r="AE255" s="23"/>
      <c r="AF255" s="23"/>
      <c r="AG255" s="23"/>
    </row>
    <row r="256" spans="1:33" ht="15.75" customHeight="1" x14ac:dyDescent="0.35">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c r="AA256" s="23"/>
      <c r="AB256" s="23"/>
      <c r="AC256" s="23"/>
      <c r="AD256" s="23"/>
      <c r="AE256" s="23"/>
      <c r="AF256" s="23"/>
      <c r="AG256" s="23"/>
    </row>
    <row r="257" spans="1:33" ht="15.75" customHeight="1" x14ac:dyDescent="0.35">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c r="AA257" s="23"/>
      <c r="AB257" s="23"/>
      <c r="AC257" s="23"/>
      <c r="AD257" s="23"/>
      <c r="AE257" s="23"/>
      <c r="AF257" s="23"/>
      <c r="AG257" s="23"/>
    </row>
    <row r="258" spans="1:33" ht="15.75" customHeight="1" x14ac:dyDescent="0.35">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c r="AA258" s="23"/>
      <c r="AB258" s="23"/>
      <c r="AC258" s="23"/>
      <c r="AD258" s="23"/>
      <c r="AE258" s="23"/>
      <c r="AF258" s="23"/>
      <c r="AG258" s="23"/>
    </row>
    <row r="259" spans="1:33" ht="15.75" customHeight="1" x14ac:dyDescent="0.35">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c r="AA259" s="23"/>
      <c r="AB259" s="23"/>
      <c r="AC259" s="23"/>
      <c r="AD259" s="23"/>
      <c r="AE259" s="23"/>
      <c r="AF259" s="23"/>
      <c r="AG259" s="23"/>
    </row>
    <row r="260" spans="1:33" ht="15.75" customHeight="1" x14ac:dyDescent="0.35">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c r="AA260" s="23"/>
      <c r="AB260" s="23"/>
      <c r="AC260" s="23"/>
      <c r="AD260" s="23"/>
      <c r="AE260" s="23"/>
      <c r="AF260" s="23"/>
      <c r="AG260" s="23"/>
    </row>
    <row r="261" spans="1:33" ht="15.75" customHeight="1" x14ac:dyDescent="0.35">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c r="AA261" s="23"/>
      <c r="AB261" s="23"/>
      <c r="AC261" s="23"/>
      <c r="AD261" s="23"/>
      <c r="AE261" s="23"/>
      <c r="AF261" s="23"/>
      <c r="AG261" s="23"/>
    </row>
    <row r="262" spans="1:33" ht="15.75" customHeight="1" x14ac:dyDescent="0.35">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c r="AA262" s="23"/>
      <c r="AB262" s="23"/>
      <c r="AC262" s="23"/>
      <c r="AD262" s="23"/>
      <c r="AE262" s="23"/>
      <c r="AF262" s="23"/>
      <c r="AG262" s="23"/>
    </row>
    <row r="263" spans="1:33" ht="15.75" customHeight="1" x14ac:dyDescent="0.35">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23"/>
      <c r="AE263" s="23"/>
      <c r="AF263" s="23"/>
      <c r="AG263" s="23"/>
    </row>
    <row r="264" spans="1:33" ht="15.75" customHeight="1" x14ac:dyDescent="0.35">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c r="AA264" s="23"/>
      <c r="AB264" s="23"/>
      <c r="AC264" s="23"/>
      <c r="AD264" s="23"/>
      <c r="AE264" s="23"/>
      <c r="AF264" s="23"/>
      <c r="AG264" s="23"/>
    </row>
    <row r="265" spans="1:33" ht="15.75" customHeight="1" x14ac:dyDescent="0.35">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23"/>
      <c r="AE265" s="23"/>
      <c r="AF265" s="23"/>
      <c r="AG265" s="23"/>
    </row>
    <row r="266" spans="1:33" ht="15.75" customHeight="1" x14ac:dyDescent="0.35">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c r="AA266" s="23"/>
      <c r="AB266" s="23"/>
      <c r="AC266" s="23"/>
      <c r="AD266" s="23"/>
      <c r="AE266" s="23"/>
      <c r="AF266" s="23"/>
      <c r="AG266" s="23"/>
    </row>
    <row r="267" spans="1:33" ht="15.75" customHeight="1" x14ac:dyDescent="0.35">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c r="AA267" s="23"/>
      <c r="AB267" s="23"/>
      <c r="AC267" s="23"/>
      <c r="AD267" s="23"/>
      <c r="AE267" s="23"/>
      <c r="AF267" s="23"/>
      <c r="AG267" s="23"/>
    </row>
    <row r="268" spans="1:33" ht="15.75" customHeight="1" x14ac:dyDescent="0.35">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c r="AA268" s="23"/>
      <c r="AB268" s="23"/>
      <c r="AC268" s="23"/>
      <c r="AD268" s="23"/>
      <c r="AE268" s="23"/>
      <c r="AF268" s="23"/>
      <c r="AG268" s="23"/>
    </row>
    <row r="269" spans="1:33" ht="15.75" customHeight="1" x14ac:dyDescent="0.35">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c r="AA269" s="23"/>
      <c r="AB269" s="23"/>
      <c r="AC269" s="23"/>
      <c r="AD269" s="23"/>
      <c r="AE269" s="23"/>
      <c r="AF269" s="23"/>
      <c r="AG269" s="23"/>
    </row>
    <row r="270" spans="1:33" ht="15.75" customHeight="1" x14ac:dyDescent="0.35">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c r="AA270" s="23"/>
      <c r="AB270" s="23"/>
      <c r="AC270" s="23"/>
      <c r="AD270" s="23"/>
      <c r="AE270" s="23"/>
      <c r="AF270" s="23"/>
      <c r="AG270" s="23"/>
    </row>
    <row r="271" spans="1:33" ht="15.75" customHeight="1" x14ac:dyDescent="0.35">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c r="AA271" s="23"/>
      <c r="AB271" s="23"/>
      <c r="AC271" s="23"/>
      <c r="AD271" s="23"/>
      <c r="AE271" s="23"/>
      <c r="AF271" s="23"/>
      <c r="AG271" s="23"/>
    </row>
    <row r="272" spans="1:33" ht="15.75" customHeight="1" x14ac:dyDescent="0.35">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c r="AA272" s="23"/>
      <c r="AB272" s="23"/>
      <c r="AC272" s="23"/>
      <c r="AD272" s="23"/>
      <c r="AE272" s="23"/>
      <c r="AF272" s="23"/>
      <c r="AG272" s="23"/>
    </row>
    <row r="273" spans="1:33" ht="15.75" customHeight="1" x14ac:dyDescent="0.35">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c r="AA273" s="23"/>
      <c r="AB273" s="23"/>
      <c r="AC273" s="23"/>
      <c r="AD273" s="23"/>
      <c r="AE273" s="23"/>
      <c r="AF273" s="23"/>
      <c r="AG273" s="23"/>
    </row>
    <row r="274" spans="1:33" ht="15.75" customHeight="1" x14ac:dyDescent="0.35">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c r="AA274" s="23"/>
      <c r="AB274" s="23"/>
      <c r="AC274" s="23"/>
      <c r="AD274" s="23"/>
      <c r="AE274" s="23"/>
      <c r="AF274" s="23"/>
      <c r="AG274" s="23"/>
    </row>
    <row r="275" spans="1:33" ht="15.75" customHeight="1" x14ac:dyDescent="0.35">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c r="AA275" s="23"/>
      <c r="AB275" s="23"/>
      <c r="AC275" s="23"/>
      <c r="AD275" s="23"/>
      <c r="AE275" s="23"/>
      <c r="AF275" s="23"/>
      <c r="AG275" s="23"/>
    </row>
    <row r="276" spans="1:33" ht="15.75" customHeight="1" x14ac:dyDescent="0.35">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c r="AA276" s="23"/>
      <c r="AB276" s="23"/>
      <c r="AC276" s="23"/>
      <c r="AD276" s="23"/>
      <c r="AE276" s="23"/>
      <c r="AF276" s="23"/>
      <c r="AG276" s="23"/>
    </row>
    <row r="277" spans="1:33" ht="15.75" customHeight="1" x14ac:dyDescent="0.35">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c r="AA277" s="23"/>
      <c r="AB277" s="23"/>
      <c r="AC277" s="23"/>
      <c r="AD277" s="23"/>
      <c r="AE277" s="23"/>
      <c r="AF277" s="23"/>
      <c r="AG277" s="23"/>
    </row>
    <row r="278" spans="1:33" ht="15.75" customHeight="1" x14ac:dyDescent="0.35">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23"/>
      <c r="AE278" s="23"/>
      <c r="AF278" s="23"/>
      <c r="AG278" s="23"/>
    </row>
    <row r="279" spans="1:33" ht="15.75" customHeight="1" x14ac:dyDescent="0.35">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c r="AA279" s="23"/>
      <c r="AB279" s="23"/>
      <c r="AC279" s="23"/>
      <c r="AD279" s="23"/>
      <c r="AE279" s="23"/>
      <c r="AF279" s="23"/>
      <c r="AG279" s="23"/>
    </row>
    <row r="280" spans="1:33" ht="15.75" customHeight="1" x14ac:dyDescent="0.35">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23"/>
      <c r="AE280" s="23"/>
      <c r="AF280" s="23"/>
      <c r="AG280" s="23"/>
    </row>
    <row r="281" spans="1:33" ht="15.75" customHeight="1" x14ac:dyDescent="0.35">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c r="AA281" s="23"/>
      <c r="AB281" s="23"/>
      <c r="AC281" s="23"/>
      <c r="AD281" s="23"/>
      <c r="AE281" s="23"/>
      <c r="AF281" s="23"/>
      <c r="AG281" s="23"/>
    </row>
    <row r="282" spans="1:33" ht="15.75" customHeight="1" x14ac:dyDescent="0.35">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c r="AA282" s="23"/>
      <c r="AB282" s="23"/>
      <c r="AC282" s="23"/>
      <c r="AD282" s="23"/>
      <c r="AE282" s="23"/>
      <c r="AF282" s="23"/>
      <c r="AG282" s="23"/>
    </row>
    <row r="283" spans="1:33" ht="15.75" customHeight="1" x14ac:dyDescent="0.35">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c r="AA283" s="23"/>
      <c r="AB283" s="23"/>
      <c r="AC283" s="23"/>
      <c r="AD283" s="23"/>
      <c r="AE283" s="23"/>
      <c r="AF283" s="23"/>
      <c r="AG283" s="23"/>
    </row>
    <row r="284" spans="1:33" ht="15.75" customHeight="1" x14ac:dyDescent="0.35">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c r="AA284" s="23"/>
      <c r="AB284" s="23"/>
      <c r="AC284" s="23"/>
      <c r="AD284" s="23"/>
      <c r="AE284" s="23"/>
      <c r="AF284" s="23"/>
      <c r="AG284" s="23"/>
    </row>
    <row r="285" spans="1:33" ht="15.75" customHeight="1" x14ac:dyDescent="0.35">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c r="AA285" s="23"/>
      <c r="AB285" s="23"/>
      <c r="AC285" s="23"/>
      <c r="AD285" s="23"/>
      <c r="AE285" s="23"/>
      <c r="AF285" s="23"/>
      <c r="AG285" s="23"/>
    </row>
    <row r="286" spans="1:33" ht="15.75" customHeight="1" x14ac:dyDescent="0.35">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c r="AA286" s="23"/>
      <c r="AB286" s="23"/>
      <c r="AC286" s="23"/>
      <c r="AD286" s="23"/>
      <c r="AE286" s="23"/>
      <c r="AF286" s="23"/>
      <c r="AG286" s="23"/>
    </row>
    <row r="287" spans="1:33" ht="15.75" customHeight="1" x14ac:dyDescent="0.35">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c r="AA287" s="23"/>
      <c r="AB287" s="23"/>
      <c r="AC287" s="23"/>
      <c r="AD287" s="23"/>
      <c r="AE287" s="23"/>
      <c r="AF287" s="23"/>
      <c r="AG287" s="23"/>
    </row>
    <row r="288" spans="1:33" ht="15.75" customHeight="1" x14ac:dyDescent="0.35">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c r="AA288" s="23"/>
      <c r="AB288" s="23"/>
      <c r="AC288" s="23"/>
      <c r="AD288" s="23"/>
      <c r="AE288" s="23"/>
      <c r="AF288" s="23"/>
      <c r="AG288" s="23"/>
    </row>
    <row r="289" spans="1:33" ht="15.75" customHeight="1" x14ac:dyDescent="0.35">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c r="AA289" s="23"/>
      <c r="AB289" s="23"/>
      <c r="AC289" s="23"/>
      <c r="AD289" s="23"/>
      <c r="AE289" s="23"/>
      <c r="AF289" s="23"/>
      <c r="AG289" s="23"/>
    </row>
    <row r="290" spans="1:33" ht="15.75" customHeight="1" x14ac:dyDescent="0.35">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c r="AA290" s="23"/>
      <c r="AB290" s="23"/>
      <c r="AC290" s="23"/>
      <c r="AD290" s="23"/>
      <c r="AE290" s="23"/>
      <c r="AF290" s="23"/>
      <c r="AG290" s="23"/>
    </row>
    <row r="291" spans="1:33" ht="15.75" customHeight="1" x14ac:dyDescent="0.35">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c r="AA291" s="23"/>
      <c r="AB291" s="23"/>
      <c r="AC291" s="23"/>
      <c r="AD291" s="23"/>
      <c r="AE291" s="23"/>
      <c r="AF291" s="23"/>
      <c r="AG291" s="23"/>
    </row>
    <row r="292" spans="1:33" ht="15.75" customHeight="1" x14ac:dyDescent="0.35">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row>
    <row r="293" spans="1:33" ht="15.75" customHeight="1" x14ac:dyDescent="0.35">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c r="AA293" s="23"/>
      <c r="AB293" s="23"/>
      <c r="AC293" s="23"/>
      <c r="AD293" s="23"/>
      <c r="AE293" s="23"/>
      <c r="AF293" s="23"/>
      <c r="AG293" s="23"/>
    </row>
    <row r="294" spans="1:33" ht="15.75" customHeight="1" x14ac:dyDescent="0.35">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c r="AA294" s="23"/>
      <c r="AB294" s="23"/>
      <c r="AC294" s="23"/>
      <c r="AD294" s="23"/>
      <c r="AE294" s="23"/>
      <c r="AF294" s="23"/>
      <c r="AG294" s="23"/>
    </row>
    <row r="295" spans="1:33" ht="15.75" customHeight="1" x14ac:dyDescent="0.35">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c r="AA295" s="23"/>
      <c r="AB295" s="23"/>
      <c r="AC295" s="23"/>
      <c r="AD295" s="23"/>
      <c r="AE295" s="23"/>
      <c r="AF295" s="23"/>
      <c r="AG295" s="23"/>
    </row>
    <row r="296" spans="1:33" ht="15.75" customHeight="1" x14ac:dyDescent="0.35">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c r="AA296" s="23"/>
      <c r="AB296" s="23"/>
      <c r="AC296" s="23"/>
      <c r="AD296" s="23"/>
      <c r="AE296" s="23"/>
      <c r="AF296" s="23"/>
      <c r="AG296" s="23"/>
    </row>
    <row r="297" spans="1:33" ht="15.75" customHeight="1" x14ac:dyDescent="0.35">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c r="AA297" s="23"/>
      <c r="AB297" s="23"/>
      <c r="AC297" s="23"/>
      <c r="AD297" s="23"/>
      <c r="AE297" s="23"/>
      <c r="AF297" s="23"/>
      <c r="AG297" s="23"/>
    </row>
    <row r="298" spans="1:33" ht="15.75" customHeight="1" x14ac:dyDescent="0.35">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c r="AA298" s="23"/>
      <c r="AB298" s="23"/>
      <c r="AC298" s="23"/>
      <c r="AD298" s="23"/>
      <c r="AE298" s="23"/>
      <c r="AF298" s="23"/>
      <c r="AG298" s="23"/>
    </row>
    <row r="299" spans="1:33" ht="15.75" customHeight="1" x14ac:dyDescent="0.35">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c r="AA299" s="23"/>
      <c r="AB299" s="23"/>
      <c r="AC299" s="23"/>
      <c r="AD299" s="23"/>
      <c r="AE299" s="23"/>
      <c r="AF299" s="23"/>
      <c r="AG299" s="23"/>
    </row>
    <row r="300" spans="1:33" ht="15.75" customHeight="1" x14ac:dyDescent="0.35">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c r="AA300" s="23"/>
      <c r="AB300" s="23"/>
      <c r="AC300" s="23"/>
      <c r="AD300" s="23"/>
      <c r="AE300" s="23"/>
      <c r="AF300" s="23"/>
      <c r="AG300" s="23"/>
    </row>
    <row r="301" spans="1:33" ht="15.75" customHeight="1" x14ac:dyDescent="0.35">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c r="AA301" s="23"/>
      <c r="AB301" s="23"/>
      <c r="AC301" s="23"/>
      <c r="AD301" s="23"/>
      <c r="AE301" s="23"/>
      <c r="AF301" s="23"/>
      <c r="AG301" s="23"/>
    </row>
    <row r="302" spans="1:33" ht="15.75" customHeight="1" x14ac:dyDescent="0.35">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23"/>
      <c r="AE302" s="23"/>
      <c r="AF302" s="23"/>
      <c r="AG302" s="23"/>
    </row>
    <row r="303" spans="1:33" ht="15.75" customHeight="1" x14ac:dyDescent="0.35">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c r="AA303" s="23"/>
      <c r="AB303" s="23"/>
      <c r="AC303" s="23"/>
      <c r="AD303" s="23"/>
      <c r="AE303" s="23"/>
      <c r="AF303" s="23"/>
      <c r="AG303" s="23"/>
    </row>
    <row r="304" spans="1:33" ht="15.75" customHeight="1" x14ac:dyDescent="0.35">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23"/>
      <c r="AE304" s="23"/>
      <c r="AF304" s="23"/>
      <c r="AG304" s="23"/>
    </row>
    <row r="305" spans="1:33" ht="15.75" customHeight="1" x14ac:dyDescent="0.35">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c r="AA305" s="23"/>
      <c r="AB305" s="23"/>
      <c r="AC305" s="23"/>
      <c r="AD305" s="23"/>
      <c r="AE305" s="23"/>
      <c r="AF305" s="23"/>
      <c r="AG305" s="23"/>
    </row>
    <row r="306" spans="1:33" ht="15.75" customHeight="1" x14ac:dyDescent="0.35">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23"/>
      <c r="AE306" s="23"/>
      <c r="AF306" s="23"/>
      <c r="AG306" s="23"/>
    </row>
    <row r="307" spans="1:33" ht="15.75" customHeight="1" x14ac:dyDescent="0.35">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c r="AA307" s="23"/>
      <c r="AB307" s="23"/>
      <c r="AC307" s="23"/>
      <c r="AD307" s="23"/>
      <c r="AE307" s="23"/>
      <c r="AF307" s="23"/>
      <c r="AG307" s="23"/>
    </row>
    <row r="308" spans="1:33" ht="15.75" customHeight="1" x14ac:dyDescent="0.35">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23"/>
      <c r="AE308" s="23"/>
      <c r="AF308" s="23"/>
      <c r="AG308" s="23"/>
    </row>
    <row r="309" spans="1:33" ht="15.75" customHeight="1" x14ac:dyDescent="0.35">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c r="AA309" s="23"/>
      <c r="AB309" s="23"/>
      <c r="AC309" s="23"/>
      <c r="AD309" s="23"/>
      <c r="AE309" s="23"/>
      <c r="AF309" s="23"/>
      <c r="AG309" s="23"/>
    </row>
    <row r="310" spans="1:33" ht="15.75" customHeight="1" x14ac:dyDescent="0.35">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23"/>
      <c r="AE310" s="23"/>
      <c r="AF310" s="23"/>
      <c r="AG310" s="23"/>
    </row>
    <row r="311" spans="1:33" ht="15.75" customHeight="1" x14ac:dyDescent="0.35">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c r="AA311" s="23"/>
      <c r="AB311" s="23"/>
      <c r="AC311" s="23"/>
      <c r="AD311" s="23"/>
      <c r="AE311" s="23"/>
      <c r="AF311" s="23"/>
      <c r="AG311" s="23"/>
    </row>
    <row r="312" spans="1:33" ht="15.75" customHeight="1" x14ac:dyDescent="0.35">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23"/>
      <c r="AE312" s="23"/>
      <c r="AF312" s="23"/>
      <c r="AG312" s="23"/>
    </row>
    <row r="313" spans="1:33" ht="15.75" customHeight="1" x14ac:dyDescent="0.35">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c r="AA313" s="23"/>
      <c r="AB313" s="23"/>
      <c r="AC313" s="23"/>
      <c r="AD313" s="23"/>
      <c r="AE313" s="23"/>
      <c r="AF313" s="23"/>
      <c r="AG313" s="23"/>
    </row>
    <row r="314" spans="1:33" ht="15.75" customHeight="1" x14ac:dyDescent="0.35">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c r="AA314" s="23"/>
      <c r="AB314" s="23"/>
      <c r="AC314" s="23"/>
      <c r="AD314" s="23"/>
      <c r="AE314" s="23"/>
      <c r="AF314" s="23"/>
      <c r="AG314" s="23"/>
    </row>
    <row r="315" spans="1:33" ht="15.75" customHeight="1" x14ac:dyDescent="0.35">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c r="AA315" s="23"/>
      <c r="AB315" s="23"/>
      <c r="AC315" s="23"/>
      <c r="AD315" s="23"/>
      <c r="AE315" s="23"/>
      <c r="AF315" s="23"/>
      <c r="AG315" s="23"/>
    </row>
    <row r="316" spans="1:33" ht="15.75" customHeight="1" x14ac:dyDescent="0.35">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c r="AA316" s="23"/>
      <c r="AB316" s="23"/>
      <c r="AC316" s="23"/>
      <c r="AD316" s="23"/>
      <c r="AE316" s="23"/>
      <c r="AF316" s="23"/>
      <c r="AG316" s="23"/>
    </row>
    <row r="317" spans="1:33" ht="15.75" customHeight="1" x14ac:dyDescent="0.35">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c r="AA317" s="23"/>
      <c r="AB317" s="23"/>
      <c r="AC317" s="23"/>
      <c r="AD317" s="23"/>
      <c r="AE317" s="23"/>
      <c r="AF317" s="23"/>
      <c r="AG317" s="23"/>
    </row>
    <row r="318" spans="1:33" ht="15.75" customHeight="1" x14ac:dyDescent="0.35">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c r="AA318" s="23"/>
      <c r="AB318" s="23"/>
      <c r="AC318" s="23"/>
      <c r="AD318" s="23"/>
      <c r="AE318" s="23"/>
      <c r="AF318" s="23"/>
      <c r="AG318" s="23"/>
    </row>
    <row r="319" spans="1:33" ht="15.75" customHeight="1" x14ac:dyDescent="0.35">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c r="AA319" s="23"/>
      <c r="AB319" s="23"/>
      <c r="AC319" s="23"/>
      <c r="AD319" s="23"/>
      <c r="AE319" s="23"/>
      <c r="AF319" s="23"/>
      <c r="AG319" s="23"/>
    </row>
    <row r="320" spans="1:33" ht="15.75" customHeight="1" x14ac:dyDescent="0.35">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23"/>
      <c r="AE320" s="23"/>
      <c r="AF320" s="23"/>
      <c r="AG320" s="23"/>
    </row>
    <row r="321" spans="1:33" ht="15.75" customHeight="1" x14ac:dyDescent="0.35">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c r="AA321" s="23"/>
      <c r="AB321" s="23"/>
      <c r="AC321" s="23"/>
      <c r="AD321" s="23"/>
      <c r="AE321" s="23"/>
      <c r="AF321" s="23"/>
      <c r="AG321" s="23"/>
    </row>
    <row r="322" spans="1:33" ht="15.75" customHeight="1" x14ac:dyDescent="0.35">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c r="AA322" s="23"/>
      <c r="AB322" s="23"/>
      <c r="AC322" s="23"/>
      <c r="AD322" s="23"/>
      <c r="AE322" s="23"/>
      <c r="AF322" s="23"/>
      <c r="AG322" s="23"/>
    </row>
    <row r="323" spans="1:33" ht="15.75" customHeight="1" x14ac:dyDescent="0.35">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c r="AA323" s="23"/>
      <c r="AB323" s="23"/>
      <c r="AC323" s="23"/>
      <c r="AD323" s="23"/>
      <c r="AE323" s="23"/>
      <c r="AF323" s="23"/>
      <c r="AG323" s="23"/>
    </row>
    <row r="324" spans="1:33" ht="15.75" customHeight="1" x14ac:dyDescent="0.35">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c r="AA324" s="23"/>
      <c r="AB324" s="23"/>
      <c r="AC324" s="23"/>
      <c r="AD324" s="23"/>
      <c r="AE324" s="23"/>
      <c r="AF324" s="23"/>
      <c r="AG324" s="23"/>
    </row>
    <row r="325" spans="1:33" ht="15.75" customHeight="1" x14ac:dyDescent="0.35">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c r="AA325" s="23"/>
      <c r="AB325" s="23"/>
      <c r="AC325" s="23"/>
      <c r="AD325" s="23"/>
      <c r="AE325" s="23"/>
      <c r="AF325" s="23"/>
      <c r="AG325" s="23"/>
    </row>
    <row r="326" spans="1:33" ht="15.75" customHeight="1" x14ac:dyDescent="0.35">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c r="AA326" s="23"/>
      <c r="AB326" s="23"/>
      <c r="AC326" s="23"/>
      <c r="AD326" s="23"/>
      <c r="AE326" s="23"/>
      <c r="AF326" s="23"/>
      <c r="AG326" s="23"/>
    </row>
    <row r="327" spans="1:33" ht="15.75" customHeight="1" x14ac:dyDescent="0.35">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c r="AA327" s="23"/>
      <c r="AB327" s="23"/>
      <c r="AC327" s="23"/>
      <c r="AD327" s="23"/>
      <c r="AE327" s="23"/>
      <c r="AF327" s="23"/>
      <c r="AG327" s="23"/>
    </row>
    <row r="328" spans="1:33" ht="15.75" customHeight="1" x14ac:dyDescent="0.35">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23"/>
      <c r="AE328" s="23"/>
      <c r="AF328" s="23"/>
      <c r="AG328" s="23"/>
    </row>
    <row r="329" spans="1:33" ht="15.75" customHeight="1" x14ac:dyDescent="0.35">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c r="AA329" s="23"/>
      <c r="AB329" s="23"/>
      <c r="AC329" s="23"/>
      <c r="AD329" s="23"/>
      <c r="AE329" s="23"/>
      <c r="AF329" s="23"/>
      <c r="AG329" s="23"/>
    </row>
    <row r="330" spans="1:33" ht="15.75" customHeight="1" x14ac:dyDescent="0.35">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c r="AA330" s="23"/>
      <c r="AB330" s="23"/>
      <c r="AC330" s="23"/>
      <c r="AD330" s="23"/>
      <c r="AE330" s="23"/>
      <c r="AF330" s="23"/>
      <c r="AG330" s="23"/>
    </row>
    <row r="331" spans="1:33" ht="15.75" customHeight="1" x14ac:dyDescent="0.35">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c r="AA331" s="23"/>
      <c r="AB331" s="23"/>
      <c r="AC331" s="23"/>
      <c r="AD331" s="23"/>
      <c r="AE331" s="23"/>
      <c r="AF331" s="23"/>
      <c r="AG331" s="23"/>
    </row>
    <row r="332" spans="1:33" ht="15.75" customHeight="1" x14ac:dyDescent="0.35">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c r="AA332" s="23"/>
      <c r="AB332" s="23"/>
      <c r="AC332" s="23"/>
      <c r="AD332" s="23"/>
      <c r="AE332" s="23"/>
      <c r="AF332" s="23"/>
      <c r="AG332" s="23"/>
    </row>
    <row r="333" spans="1:33" ht="15.75" customHeight="1" x14ac:dyDescent="0.35">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c r="AA333" s="23"/>
      <c r="AB333" s="23"/>
      <c r="AC333" s="23"/>
      <c r="AD333" s="23"/>
      <c r="AE333" s="23"/>
      <c r="AF333" s="23"/>
      <c r="AG333" s="23"/>
    </row>
    <row r="334" spans="1:33" ht="15.75" customHeight="1" x14ac:dyDescent="0.35">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c r="AA334" s="23"/>
      <c r="AB334" s="23"/>
      <c r="AC334" s="23"/>
      <c r="AD334" s="23"/>
      <c r="AE334" s="23"/>
      <c r="AF334" s="23"/>
      <c r="AG334" s="23"/>
    </row>
    <row r="335" spans="1:33" ht="15.75" customHeight="1" x14ac:dyDescent="0.35">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23"/>
      <c r="AE335" s="23"/>
      <c r="AF335" s="23"/>
      <c r="AG335" s="23"/>
    </row>
    <row r="336" spans="1:33" ht="15.75" customHeight="1" x14ac:dyDescent="0.35">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c r="AA336" s="23"/>
      <c r="AB336" s="23"/>
      <c r="AC336" s="23"/>
      <c r="AD336" s="23"/>
      <c r="AE336" s="23"/>
      <c r="AF336" s="23"/>
      <c r="AG336" s="23"/>
    </row>
    <row r="337" spans="1:33" ht="15.75" customHeight="1" x14ac:dyDescent="0.35">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c r="AA337" s="23"/>
      <c r="AB337" s="23"/>
      <c r="AC337" s="23"/>
      <c r="AD337" s="23"/>
      <c r="AE337" s="23"/>
      <c r="AF337" s="23"/>
      <c r="AG337" s="23"/>
    </row>
    <row r="338" spans="1:33" ht="15.75" customHeight="1" x14ac:dyDescent="0.35">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c r="AA338" s="23"/>
      <c r="AB338" s="23"/>
      <c r="AC338" s="23"/>
      <c r="AD338" s="23"/>
      <c r="AE338" s="23"/>
      <c r="AF338" s="23"/>
      <c r="AG338" s="23"/>
    </row>
    <row r="339" spans="1:33" ht="15.75" customHeight="1" x14ac:dyDescent="0.35">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c r="AA339" s="23"/>
      <c r="AB339" s="23"/>
      <c r="AC339" s="23"/>
      <c r="AD339" s="23"/>
      <c r="AE339" s="23"/>
      <c r="AF339" s="23"/>
      <c r="AG339" s="23"/>
    </row>
    <row r="340" spans="1:33" ht="15.75" customHeight="1" x14ac:dyDescent="0.35">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c r="AD340" s="23"/>
      <c r="AE340" s="23"/>
      <c r="AF340" s="23"/>
      <c r="AG340" s="23"/>
    </row>
    <row r="341" spans="1:33" ht="15.75" customHeight="1" x14ac:dyDescent="0.35">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c r="AA341" s="23"/>
      <c r="AB341" s="23"/>
      <c r="AC341" s="23"/>
      <c r="AD341" s="23"/>
      <c r="AE341" s="23"/>
      <c r="AF341" s="23"/>
      <c r="AG341" s="23"/>
    </row>
    <row r="342" spans="1:33" ht="15.75" customHeight="1" x14ac:dyDescent="0.35">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c r="AB342" s="23"/>
      <c r="AC342" s="23"/>
      <c r="AD342" s="23"/>
      <c r="AE342" s="23"/>
      <c r="AF342" s="23"/>
      <c r="AG342" s="23"/>
    </row>
    <row r="343" spans="1:33" ht="15.75" customHeight="1" x14ac:dyDescent="0.35">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23"/>
      <c r="AE343" s="23"/>
      <c r="AF343" s="23"/>
      <c r="AG343" s="23"/>
    </row>
    <row r="344" spans="1:33" ht="15.75" customHeight="1" x14ac:dyDescent="0.35">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c r="AD344" s="23"/>
      <c r="AE344" s="23"/>
      <c r="AF344" s="23"/>
      <c r="AG344" s="23"/>
    </row>
    <row r="345" spans="1:33" ht="15.75" customHeight="1" x14ac:dyDescent="0.35">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c r="AA345" s="23"/>
      <c r="AB345" s="23"/>
      <c r="AC345" s="23"/>
      <c r="AD345" s="23"/>
      <c r="AE345" s="23"/>
      <c r="AF345" s="23"/>
      <c r="AG345" s="23"/>
    </row>
    <row r="346" spans="1:33" ht="15.75" customHeight="1" x14ac:dyDescent="0.35">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c r="AA346" s="23"/>
      <c r="AB346" s="23"/>
      <c r="AC346" s="23"/>
      <c r="AD346" s="23"/>
      <c r="AE346" s="23"/>
      <c r="AF346" s="23"/>
      <c r="AG346" s="23"/>
    </row>
    <row r="347" spans="1:33" ht="15.75" customHeight="1" x14ac:dyDescent="0.35">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c r="AA347" s="23"/>
      <c r="AB347" s="23"/>
      <c r="AC347" s="23"/>
      <c r="AD347" s="23"/>
      <c r="AE347" s="23"/>
      <c r="AF347" s="23"/>
      <c r="AG347" s="23"/>
    </row>
    <row r="348" spans="1:33" ht="15.75" customHeight="1" x14ac:dyDescent="0.35">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c r="AA348" s="23"/>
      <c r="AB348" s="23"/>
      <c r="AC348" s="23"/>
      <c r="AD348" s="23"/>
      <c r="AE348" s="23"/>
      <c r="AF348" s="23"/>
      <c r="AG348" s="23"/>
    </row>
    <row r="349" spans="1:33" ht="15.75" customHeight="1" x14ac:dyDescent="0.35">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23"/>
      <c r="AE349" s="23"/>
      <c r="AF349" s="23"/>
      <c r="AG349" s="23"/>
    </row>
    <row r="350" spans="1:33" ht="15.75" customHeight="1" x14ac:dyDescent="0.35">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c r="AA350" s="23"/>
      <c r="AB350" s="23"/>
      <c r="AC350" s="23"/>
      <c r="AD350" s="23"/>
      <c r="AE350" s="23"/>
      <c r="AF350" s="23"/>
      <c r="AG350" s="23"/>
    </row>
    <row r="351" spans="1:33" ht="15.75" customHeight="1" x14ac:dyDescent="0.35">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23"/>
      <c r="AE351" s="23"/>
      <c r="AF351" s="23"/>
      <c r="AG351" s="23"/>
    </row>
    <row r="352" spans="1:33" ht="15.75" customHeight="1" x14ac:dyDescent="0.35">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c r="AA352" s="23"/>
      <c r="AB352" s="23"/>
      <c r="AC352" s="23"/>
      <c r="AD352" s="23"/>
      <c r="AE352" s="23"/>
      <c r="AF352" s="23"/>
      <c r="AG352" s="23"/>
    </row>
    <row r="353" spans="1:33" ht="15.75" customHeight="1" x14ac:dyDescent="0.35">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c r="AA353" s="23"/>
      <c r="AB353" s="23"/>
      <c r="AC353" s="23"/>
      <c r="AD353" s="23"/>
      <c r="AE353" s="23"/>
      <c r="AF353" s="23"/>
      <c r="AG353" s="23"/>
    </row>
    <row r="354" spans="1:33" ht="15.75" customHeight="1" x14ac:dyDescent="0.35">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c r="AA354" s="23"/>
      <c r="AB354" s="23"/>
      <c r="AC354" s="23"/>
      <c r="AD354" s="23"/>
      <c r="AE354" s="23"/>
      <c r="AF354" s="23"/>
      <c r="AG354" s="23"/>
    </row>
    <row r="355" spans="1:33" ht="15.75" customHeight="1" x14ac:dyDescent="0.35">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c r="AA355" s="23"/>
      <c r="AB355" s="23"/>
      <c r="AC355" s="23"/>
      <c r="AD355" s="23"/>
      <c r="AE355" s="23"/>
      <c r="AF355" s="23"/>
      <c r="AG355" s="23"/>
    </row>
    <row r="356" spans="1:33" ht="15.75" customHeight="1" x14ac:dyDescent="0.35">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c r="AA356" s="23"/>
      <c r="AB356" s="23"/>
      <c r="AC356" s="23"/>
      <c r="AD356" s="23"/>
      <c r="AE356" s="23"/>
      <c r="AF356" s="23"/>
      <c r="AG356" s="23"/>
    </row>
    <row r="357" spans="1:33" ht="15.75" customHeight="1" x14ac:dyDescent="0.35">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c r="AB357" s="23"/>
      <c r="AC357" s="23"/>
      <c r="AD357" s="23"/>
      <c r="AE357" s="23"/>
      <c r="AF357" s="23"/>
      <c r="AG357" s="23"/>
    </row>
    <row r="358" spans="1:33" ht="15.75" customHeight="1" x14ac:dyDescent="0.35">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c r="AA358" s="23"/>
      <c r="AB358" s="23"/>
      <c r="AC358" s="23"/>
      <c r="AD358" s="23"/>
      <c r="AE358" s="23"/>
      <c r="AF358" s="23"/>
      <c r="AG358" s="23"/>
    </row>
    <row r="359" spans="1:33" ht="15.75" customHeight="1" x14ac:dyDescent="0.35">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c r="AA359" s="23"/>
      <c r="AB359" s="23"/>
      <c r="AC359" s="23"/>
      <c r="AD359" s="23"/>
      <c r="AE359" s="23"/>
      <c r="AF359" s="23"/>
      <c r="AG359" s="23"/>
    </row>
    <row r="360" spans="1:33" ht="15.75" customHeight="1" x14ac:dyDescent="0.35">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c r="AA360" s="23"/>
      <c r="AB360" s="23"/>
      <c r="AC360" s="23"/>
      <c r="AD360" s="23"/>
      <c r="AE360" s="23"/>
      <c r="AF360" s="23"/>
      <c r="AG360" s="23"/>
    </row>
    <row r="361" spans="1:33" ht="15.75" customHeight="1" x14ac:dyDescent="0.35">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c r="AA361" s="23"/>
      <c r="AB361" s="23"/>
      <c r="AC361" s="23"/>
      <c r="AD361" s="23"/>
      <c r="AE361" s="23"/>
      <c r="AF361" s="23"/>
      <c r="AG361" s="23"/>
    </row>
    <row r="362" spans="1:33" ht="15.75" customHeight="1" x14ac:dyDescent="0.35">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c r="AA362" s="23"/>
      <c r="AB362" s="23"/>
      <c r="AC362" s="23"/>
      <c r="AD362" s="23"/>
      <c r="AE362" s="23"/>
      <c r="AF362" s="23"/>
      <c r="AG362" s="23"/>
    </row>
    <row r="363" spans="1:33" ht="15.75" customHeight="1" x14ac:dyDescent="0.35">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c r="AA363" s="23"/>
      <c r="AB363" s="23"/>
      <c r="AC363" s="23"/>
      <c r="AD363" s="23"/>
      <c r="AE363" s="23"/>
      <c r="AF363" s="23"/>
      <c r="AG363" s="23"/>
    </row>
    <row r="364" spans="1:33" ht="15.75" customHeight="1" x14ac:dyDescent="0.35">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c r="AB364" s="23"/>
      <c r="AC364" s="23"/>
      <c r="AD364" s="23"/>
      <c r="AE364" s="23"/>
      <c r="AF364" s="23"/>
      <c r="AG364" s="23"/>
    </row>
    <row r="365" spans="1:33" ht="15.75" customHeight="1" x14ac:dyDescent="0.35">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c r="AA365" s="23"/>
      <c r="AB365" s="23"/>
      <c r="AC365" s="23"/>
      <c r="AD365" s="23"/>
      <c r="AE365" s="23"/>
      <c r="AF365" s="23"/>
      <c r="AG365" s="23"/>
    </row>
    <row r="366" spans="1:33" ht="15.75" customHeight="1" x14ac:dyDescent="0.35">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c r="AA366" s="23"/>
      <c r="AB366" s="23"/>
      <c r="AC366" s="23"/>
      <c r="AD366" s="23"/>
      <c r="AE366" s="23"/>
      <c r="AF366" s="23"/>
      <c r="AG366" s="23"/>
    </row>
    <row r="367" spans="1:33" ht="15.75" customHeight="1" x14ac:dyDescent="0.35">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c r="AA367" s="23"/>
      <c r="AB367" s="23"/>
      <c r="AC367" s="23"/>
      <c r="AD367" s="23"/>
      <c r="AE367" s="23"/>
      <c r="AF367" s="23"/>
      <c r="AG367" s="23"/>
    </row>
    <row r="368" spans="1:33" ht="15.75" customHeight="1" x14ac:dyDescent="0.35">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c r="AA368" s="23"/>
      <c r="AB368" s="23"/>
      <c r="AC368" s="23"/>
      <c r="AD368" s="23"/>
      <c r="AE368" s="23"/>
      <c r="AF368" s="23"/>
      <c r="AG368" s="23"/>
    </row>
    <row r="369" spans="1:33" ht="15.75" customHeight="1" x14ac:dyDescent="0.35">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c r="AA369" s="23"/>
      <c r="AB369" s="23"/>
      <c r="AC369" s="23"/>
      <c r="AD369" s="23"/>
      <c r="AE369" s="23"/>
      <c r="AF369" s="23"/>
      <c r="AG369" s="23"/>
    </row>
    <row r="370" spans="1:33" ht="15.75" customHeight="1" x14ac:dyDescent="0.35">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c r="AA370" s="23"/>
      <c r="AB370" s="23"/>
      <c r="AC370" s="23"/>
      <c r="AD370" s="23"/>
      <c r="AE370" s="23"/>
      <c r="AF370" s="23"/>
      <c r="AG370" s="23"/>
    </row>
    <row r="371" spans="1:33" ht="15.75" customHeight="1" x14ac:dyDescent="0.35">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c r="AA371" s="23"/>
      <c r="AB371" s="23"/>
      <c r="AC371" s="23"/>
      <c r="AD371" s="23"/>
      <c r="AE371" s="23"/>
      <c r="AF371" s="23"/>
      <c r="AG371" s="23"/>
    </row>
    <row r="372" spans="1:33" ht="15.75" customHeight="1" x14ac:dyDescent="0.35">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c r="AA372" s="23"/>
      <c r="AB372" s="23"/>
      <c r="AC372" s="23"/>
      <c r="AD372" s="23"/>
      <c r="AE372" s="23"/>
      <c r="AF372" s="23"/>
      <c r="AG372" s="23"/>
    </row>
    <row r="373" spans="1:33" ht="15.75" customHeight="1" x14ac:dyDescent="0.35">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c r="AA373" s="23"/>
      <c r="AB373" s="23"/>
      <c r="AC373" s="23"/>
      <c r="AD373" s="23"/>
      <c r="AE373" s="23"/>
      <c r="AF373" s="23"/>
      <c r="AG373" s="23"/>
    </row>
    <row r="374" spans="1:33" ht="15.75" customHeight="1" x14ac:dyDescent="0.35">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c r="AA374" s="23"/>
      <c r="AB374" s="23"/>
      <c r="AC374" s="23"/>
      <c r="AD374" s="23"/>
      <c r="AE374" s="23"/>
      <c r="AF374" s="23"/>
      <c r="AG374" s="23"/>
    </row>
    <row r="375" spans="1:33" ht="15.75" customHeight="1" x14ac:dyDescent="0.35">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c r="AA375" s="23"/>
      <c r="AB375" s="23"/>
      <c r="AC375" s="23"/>
      <c r="AD375" s="23"/>
      <c r="AE375" s="23"/>
      <c r="AF375" s="23"/>
      <c r="AG375" s="23"/>
    </row>
    <row r="376" spans="1:33" ht="15.75" customHeight="1" x14ac:dyDescent="0.35">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c r="AD376" s="23"/>
      <c r="AE376" s="23"/>
      <c r="AF376" s="23"/>
      <c r="AG376" s="23"/>
    </row>
    <row r="377" spans="1:33" ht="15.75" customHeight="1" x14ac:dyDescent="0.35">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c r="AA377" s="23"/>
      <c r="AB377" s="23"/>
      <c r="AC377" s="23"/>
      <c r="AD377" s="23"/>
      <c r="AE377" s="23"/>
      <c r="AF377" s="23"/>
      <c r="AG377" s="23"/>
    </row>
    <row r="378" spans="1:33" ht="15.75" customHeight="1" x14ac:dyDescent="0.35">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c r="AA378" s="23"/>
      <c r="AB378" s="23"/>
      <c r="AC378" s="23"/>
      <c r="AD378" s="23"/>
      <c r="AE378" s="23"/>
      <c r="AF378" s="23"/>
      <c r="AG378" s="23"/>
    </row>
    <row r="379" spans="1:33" ht="15.75" customHeight="1" x14ac:dyDescent="0.35">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c r="AA379" s="23"/>
      <c r="AB379" s="23"/>
      <c r="AC379" s="23"/>
      <c r="AD379" s="23"/>
      <c r="AE379" s="23"/>
      <c r="AF379" s="23"/>
      <c r="AG379" s="23"/>
    </row>
    <row r="380" spans="1:33" ht="15.75" customHeight="1" x14ac:dyDescent="0.35">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c r="AA380" s="23"/>
      <c r="AB380" s="23"/>
      <c r="AC380" s="23"/>
      <c r="AD380" s="23"/>
      <c r="AE380" s="23"/>
      <c r="AF380" s="23"/>
      <c r="AG380" s="23"/>
    </row>
    <row r="381" spans="1:33" ht="15.75" customHeight="1" x14ac:dyDescent="0.35">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c r="AA381" s="23"/>
      <c r="AB381" s="23"/>
      <c r="AC381" s="23"/>
      <c r="AD381" s="23"/>
      <c r="AE381" s="23"/>
      <c r="AF381" s="23"/>
      <c r="AG381" s="23"/>
    </row>
    <row r="382" spans="1:33" ht="15.75" customHeight="1" x14ac:dyDescent="0.35">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c r="AA382" s="23"/>
      <c r="AB382" s="23"/>
      <c r="AC382" s="23"/>
      <c r="AD382" s="23"/>
      <c r="AE382" s="23"/>
      <c r="AF382" s="23"/>
      <c r="AG382" s="23"/>
    </row>
    <row r="383" spans="1:33" ht="15.75" customHeight="1" x14ac:dyDescent="0.35">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23"/>
      <c r="AE383" s="23"/>
      <c r="AF383" s="23"/>
      <c r="AG383" s="23"/>
    </row>
    <row r="384" spans="1:33" ht="15.75" customHeight="1" x14ac:dyDescent="0.35">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c r="AA384" s="23"/>
      <c r="AB384" s="23"/>
      <c r="AC384" s="23"/>
      <c r="AD384" s="23"/>
      <c r="AE384" s="23"/>
      <c r="AF384" s="23"/>
      <c r="AG384" s="23"/>
    </row>
    <row r="385" spans="1:33" ht="15.75" customHeight="1" x14ac:dyDescent="0.35">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c r="AA385" s="23"/>
      <c r="AB385" s="23"/>
      <c r="AC385" s="23"/>
      <c r="AD385" s="23"/>
      <c r="AE385" s="23"/>
      <c r="AF385" s="23"/>
      <c r="AG385" s="23"/>
    </row>
    <row r="386" spans="1:33" ht="15.75" customHeight="1" x14ac:dyDescent="0.35">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c r="AA386" s="23"/>
      <c r="AB386" s="23"/>
      <c r="AC386" s="23"/>
      <c r="AD386" s="23"/>
      <c r="AE386" s="23"/>
      <c r="AF386" s="23"/>
      <c r="AG386" s="23"/>
    </row>
    <row r="387" spans="1:33" ht="15.75" customHeight="1" x14ac:dyDescent="0.35">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c r="AA387" s="23"/>
      <c r="AB387" s="23"/>
      <c r="AC387" s="23"/>
      <c r="AD387" s="23"/>
      <c r="AE387" s="23"/>
      <c r="AF387" s="23"/>
      <c r="AG387" s="23"/>
    </row>
    <row r="388" spans="1:33" ht="15.75" customHeight="1" x14ac:dyDescent="0.35">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c r="AA388" s="23"/>
      <c r="AB388" s="23"/>
      <c r="AC388" s="23"/>
      <c r="AD388" s="23"/>
      <c r="AE388" s="23"/>
      <c r="AF388" s="23"/>
      <c r="AG388" s="23"/>
    </row>
    <row r="389" spans="1:33" ht="15.75" customHeight="1" x14ac:dyDescent="0.35">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c r="AA389" s="23"/>
      <c r="AB389" s="23"/>
      <c r="AC389" s="23"/>
      <c r="AD389" s="23"/>
      <c r="AE389" s="23"/>
      <c r="AF389" s="23"/>
      <c r="AG389" s="23"/>
    </row>
    <row r="390" spans="1:33" ht="15.75" customHeight="1" x14ac:dyDescent="0.35">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c r="AA390" s="23"/>
      <c r="AB390" s="23"/>
      <c r="AC390" s="23"/>
      <c r="AD390" s="23"/>
      <c r="AE390" s="23"/>
      <c r="AF390" s="23"/>
      <c r="AG390" s="23"/>
    </row>
    <row r="391" spans="1:33" ht="15.75" customHeight="1" x14ac:dyDescent="0.35">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c r="AA391" s="23"/>
      <c r="AB391" s="23"/>
      <c r="AC391" s="23"/>
      <c r="AD391" s="23"/>
      <c r="AE391" s="23"/>
      <c r="AF391" s="23"/>
      <c r="AG391" s="23"/>
    </row>
    <row r="392" spans="1:33" ht="15.75" customHeight="1" x14ac:dyDescent="0.35">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c r="AB392" s="23"/>
      <c r="AC392" s="23"/>
      <c r="AD392" s="23"/>
      <c r="AE392" s="23"/>
      <c r="AF392" s="23"/>
      <c r="AG392" s="23"/>
    </row>
    <row r="393" spans="1:33" ht="15.75" customHeight="1" x14ac:dyDescent="0.35">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c r="AA393" s="23"/>
      <c r="AB393" s="23"/>
      <c r="AC393" s="23"/>
      <c r="AD393" s="23"/>
      <c r="AE393" s="23"/>
      <c r="AF393" s="23"/>
      <c r="AG393" s="23"/>
    </row>
    <row r="394" spans="1:33" ht="15.75" customHeight="1" x14ac:dyDescent="0.35">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c r="AA394" s="23"/>
      <c r="AB394" s="23"/>
      <c r="AC394" s="23"/>
      <c r="AD394" s="23"/>
      <c r="AE394" s="23"/>
      <c r="AF394" s="23"/>
      <c r="AG394" s="23"/>
    </row>
    <row r="395" spans="1:33" ht="15.75" customHeight="1" x14ac:dyDescent="0.35">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c r="AA395" s="23"/>
      <c r="AB395" s="23"/>
      <c r="AC395" s="23"/>
      <c r="AD395" s="23"/>
      <c r="AE395" s="23"/>
      <c r="AF395" s="23"/>
      <c r="AG395" s="23"/>
    </row>
    <row r="396" spans="1:33" ht="15.75" customHeight="1" x14ac:dyDescent="0.35">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c r="AA396" s="23"/>
      <c r="AB396" s="23"/>
      <c r="AC396" s="23"/>
      <c r="AD396" s="23"/>
      <c r="AE396" s="23"/>
      <c r="AF396" s="23"/>
      <c r="AG396" s="23"/>
    </row>
    <row r="397" spans="1:33" ht="15.75" customHeight="1" x14ac:dyDescent="0.35">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c r="AA397" s="23"/>
      <c r="AB397" s="23"/>
      <c r="AC397" s="23"/>
      <c r="AD397" s="23"/>
      <c r="AE397" s="23"/>
      <c r="AF397" s="23"/>
      <c r="AG397" s="23"/>
    </row>
    <row r="398" spans="1:33" ht="15.75" customHeight="1" x14ac:dyDescent="0.35">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c r="AA398" s="23"/>
      <c r="AB398" s="23"/>
      <c r="AC398" s="23"/>
      <c r="AD398" s="23"/>
      <c r="AE398" s="23"/>
      <c r="AF398" s="23"/>
      <c r="AG398" s="23"/>
    </row>
    <row r="399" spans="1:33" ht="15.75" customHeight="1" x14ac:dyDescent="0.35">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c r="AA399" s="23"/>
      <c r="AB399" s="23"/>
      <c r="AC399" s="23"/>
      <c r="AD399" s="23"/>
      <c r="AE399" s="23"/>
      <c r="AF399" s="23"/>
      <c r="AG399" s="23"/>
    </row>
    <row r="400" spans="1:33" ht="15.75" customHeight="1" x14ac:dyDescent="0.35">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c r="AA400" s="23"/>
      <c r="AB400" s="23"/>
      <c r="AC400" s="23"/>
      <c r="AD400" s="23"/>
      <c r="AE400" s="23"/>
      <c r="AF400" s="23"/>
      <c r="AG400" s="23"/>
    </row>
    <row r="401" spans="1:33" ht="15.75" customHeight="1" x14ac:dyDescent="0.35">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c r="AA401" s="23"/>
      <c r="AB401" s="23"/>
      <c r="AC401" s="23"/>
      <c r="AD401" s="23"/>
      <c r="AE401" s="23"/>
      <c r="AF401" s="23"/>
      <c r="AG401" s="23"/>
    </row>
    <row r="402" spans="1:33" ht="15.75" customHeight="1" x14ac:dyDescent="0.35">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c r="AA402" s="23"/>
      <c r="AB402" s="23"/>
      <c r="AC402" s="23"/>
      <c r="AD402" s="23"/>
      <c r="AE402" s="23"/>
      <c r="AF402" s="23"/>
      <c r="AG402" s="23"/>
    </row>
    <row r="403" spans="1:33" ht="15.75" customHeight="1" x14ac:dyDescent="0.35">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c r="AA403" s="23"/>
      <c r="AB403" s="23"/>
      <c r="AC403" s="23"/>
      <c r="AD403" s="23"/>
      <c r="AE403" s="23"/>
      <c r="AF403" s="23"/>
      <c r="AG403" s="23"/>
    </row>
    <row r="404" spans="1:33" ht="15.75" customHeight="1" x14ac:dyDescent="0.35">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c r="AA404" s="23"/>
      <c r="AB404" s="23"/>
      <c r="AC404" s="23"/>
      <c r="AD404" s="23"/>
      <c r="AE404" s="23"/>
      <c r="AF404" s="23"/>
      <c r="AG404" s="23"/>
    </row>
    <row r="405" spans="1:33" ht="15.75" customHeight="1" x14ac:dyDescent="0.35">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c r="AA405" s="23"/>
      <c r="AB405" s="23"/>
      <c r="AC405" s="23"/>
      <c r="AD405" s="23"/>
      <c r="AE405" s="23"/>
      <c r="AF405" s="23"/>
      <c r="AG405" s="23"/>
    </row>
    <row r="406" spans="1:33" ht="15.75" customHeight="1" x14ac:dyDescent="0.35">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c r="AA406" s="23"/>
      <c r="AB406" s="23"/>
      <c r="AC406" s="23"/>
      <c r="AD406" s="23"/>
      <c r="AE406" s="23"/>
      <c r="AF406" s="23"/>
      <c r="AG406" s="23"/>
    </row>
    <row r="407" spans="1:33" ht="15.75" customHeight="1" x14ac:dyDescent="0.35">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c r="AA407" s="23"/>
      <c r="AB407" s="23"/>
      <c r="AC407" s="23"/>
      <c r="AD407" s="23"/>
      <c r="AE407" s="23"/>
      <c r="AF407" s="23"/>
      <c r="AG407" s="23"/>
    </row>
    <row r="408" spans="1:33" ht="15.75" customHeight="1" x14ac:dyDescent="0.35">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row>
    <row r="409" spans="1:33" ht="15.75" customHeight="1" x14ac:dyDescent="0.35">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c r="AA409" s="23"/>
      <c r="AB409" s="23"/>
      <c r="AC409" s="23"/>
      <c r="AD409" s="23"/>
      <c r="AE409" s="23"/>
      <c r="AF409" s="23"/>
      <c r="AG409" s="23"/>
    </row>
    <row r="410" spans="1:33" ht="15.75" customHeight="1" x14ac:dyDescent="0.35">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c r="AA410" s="23"/>
      <c r="AB410" s="23"/>
      <c r="AC410" s="23"/>
      <c r="AD410" s="23"/>
      <c r="AE410" s="23"/>
      <c r="AF410" s="23"/>
      <c r="AG410" s="23"/>
    </row>
    <row r="411" spans="1:33" ht="15.75" customHeight="1" x14ac:dyDescent="0.35">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c r="AA411" s="23"/>
      <c r="AB411" s="23"/>
      <c r="AC411" s="23"/>
      <c r="AD411" s="23"/>
      <c r="AE411" s="23"/>
      <c r="AF411" s="23"/>
      <c r="AG411" s="23"/>
    </row>
    <row r="412" spans="1:33" ht="15.75" customHeight="1" x14ac:dyDescent="0.35">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c r="AA412" s="23"/>
      <c r="AB412" s="23"/>
      <c r="AC412" s="23"/>
      <c r="AD412" s="23"/>
      <c r="AE412" s="23"/>
      <c r="AF412" s="23"/>
      <c r="AG412" s="23"/>
    </row>
    <row r="413" spans="1:33" ht="15.75" customHeight="1" x14ac:dyDescent="0.35">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c r="AA413" s="23"/>
      <c r="AB413" s="23"/>
      <c r="AC413" s="23"/>
      <c r="AD413" s="23"/>
      <c r="AE413" s="23"/>
      <c r="AF413" s="23"/>
      <c r="AG413" s="23"/>
    </row>
    <row r="414" spans="1:33" ht="15.75" customHeight="1" x14ac:dyDescent="0.35">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c r="AA414" s="23"/>
      <c r="AB414" s="23"/>
      <c r="AC414" s="23"/>
      <c r="AD414" s="23"/>
      <c r="AE414" s="23"/>
      <c r="AF414" s="23"/>
      <c r="AG414" s="23"/>
    </row>
    <row r="415" spans="1:33" ht="15.75" customHeight="1" x14ac:dyDescent="0.35">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23"/>
      <c r="AE415" s="23"/>
      <c r="AF415" s="23"/>
      <c r="AG415" s="23"/>
    </row>
    <row r="416" spans="1:33" ht="15.75" customHeight="1" x14ac:dyDescent="0.35">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c r="AA416" s="23"/>
      <c r="AB416" s="23"/>
      <c r="AC416" s="23"/>
      <c r="AD416" s="23"/>
      <c r="AE416" s="23"/>
      <c r="AF416" s="23"/>
      <c r="AG416" s="23"/>
    </row>
    <row r="417" spans="1:33" ht="15.75" customHeight="1" x14ac:dyDescent="0.35">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c r="AA417" s="23"/>
      <c r="AB417" s="23"/>
      <c r="AC417" s="23"/>
      <c r="AD417" s="23"/>
      <c r="AE417" s="23"/>
      <c r="AF417" s="23"/>
      <c r="AG417" s="23"/>
    </row>
    <row r="418" spans="1:33" ht="15.75" customHeight="1" x14ac:dyDescent="0.35">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row>
    <row r="419" spans="1:33" ht="15.75" customHeight="1" x14ac:dyDescent="0.35">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c r="AA419" s="23"/>
      <c r="AB419" s="23"/>
      <c r="AC419" s="23"/>
      <c r="AD419" s="23"/>
      <c r="AE419" s="23"/>
      <c r="AF419" s="23"/>
      <c r="AG419" s="23"/>
    </row>
    <row r="420" spans="1:33" ht="15.75" customHeight="1" x14ac:dyDescent="0.35">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c r="AA420" s="23"/>
      <c r="AB420" s="23"/>
      <c r="AC420" s="23"/>
      <c r="AD420" s="23"/>
      <c r="AE420" s="23"/>
      <c r="AF420" s="23"/>
      <c r="AG420" s="23"/>
    </row>
    <row r="421" spans="1:33" ht="15.75" customHeight="1" x14ac:dyDescent="0.35">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c r="AA421" s="23"/>
      <c r="AB421" s="23"/>
      <c r="AC421" s="23"/>
      <c r="AD421" s="23"/>
      <c r="AE421" s="23"/>
      <c r="AF421" s="23"/>
      <c r="AG421" s="23"/>
    </row>
    <row r="422" spans="1:33" ht="15.75" customHeight="1" x14ac:dyDescent="0.35">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c r="AB422" s="23"/>
      <c r="AC422" s="23"/>
      <c r="AD422" s="23"/>
      <c r="AE422" s="23"/>
      <c r="AF422" s="23"/>
      <c r="AG422" s="23"/>
    </row>
    <row r="423" spans="1:33" ht="15.75" customHeight="1" x14ac:dyDescent="0.35">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c r="AA423" s="23"/>
      <c r="AB423" s="23"/>
      <c r="AC423" s="23"/>
      <c r="AD423" s="23"/>
      <c r="AE423" s="23"/>
      <c r="AF423" s="23"/>
      <c r="AG423" s="23"/>
    </row>
    <row r="424" spans="1:33" ht="15.75" customHeight="1" x14ac:dyDescent="0.35">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c r="AB424" s="23"/>
      <c r="AC424" s="23"/>
      <c r="AD424" s="23"/>
      <c r="AE424" s="23"/>
      <c r="AF424" s="23"/>
      <c r="AG424" s="23"/>
    </row>
    <row r="425" spans="1:33" ht="15.75" customHeight="1" x14ac:dyDescent="0.35">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c r="AA425" s="23"/>
      <c r="AB425" s="23"/>
      <c r="AC425" s="23"/>
      <c r="AD425" s="23"/>
      <c r="AE425" s="23"/>
      <c r="AF425" s="23"/>
      <c r="AG425" s="23"/>
    </row>
    <row r="426" spans="1:33" ht="15.75" customHeight="1" x14ac:dyDescent="0.35">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c r="AA426" s="23"/>
      <c r="AB426" s="23"/>
      <c r="AC426" s="23"/>
      <c r="AD426" s="23"/>
      <c r="AE426" s="23"/>
      <c r="AF426" s="23"/>
      <c r="AG426" s="23"/>
    </row>
    <row r="427" spans="1:33" ht="15.75" customHeight="1" x14ac:dyDescent="0.35">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c r="AA427" s="23"/>
      <c r="AB427" s="23"/>
      <c r="AC427" s="23"/>
      <c r="AD427" s="23"/>
      <c r="AE427" s="23"/>
      <c r="AF427" s="23"/>
      <c r="AG427" s="23"/>
    </row>
    <row r="428" spans="1:33" ht="15.75" customHeight="1" x14ac:dyDescent="0.35">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c r="AA428" s="23"/>
      <c r="AB428" s="23"/>
      <c r="AC428" s="23"/>
      <c r="AD428" s="23"/>
      <c r="AE428" s="23"/>
      <c r="AF428" s="23"/>
      <c r="AG428" s="23"/>
    </row>
    <row r="429" spans="1:33" ht="15.75" customHeight="1" x14ac:dyDescent="0.35">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c r="AA429" s="23"/>
      <c r="AB429" s="23"/>
      <c r="AC429" s="23"/>
      <c r="AD429" s="23"/>
      <c r="AE429" s="23"/>
      <c r="AF429" s="23"/>
      <c r="AG429" s="23"/>
    </row>
    <row r="430" spans="1:33" ht="15.75" customHeight="1" x14ac:dyDescent="0.35">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c r="AA430" s="23"/>
      <c r="AB430" s="23"/>
      <c r="AC430" s="23"/>
      <c r="AD430" s="23"/>
      <c r="AE430" s="23"/>
      <c r="AF430" s="23"/>
      <c r="AG430" s="23"/>
    </row>
    <row r="431" spans="1:33" ht="15.75" customHeight="1" x14ac:dyDescent="0.35">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c r="AA431" s="23"/>
      <c r="AB431" s="23"/>
      <c r="AC431" s="23"/>
      <c r="AD431" s="23"/>
      <c r="AE431" s="23"/>
      <c r="AF431" s="23"/>
      <c r="AG431" s="23"/>
    </row>
    <row r="432" spans="1:33" ht="15.75" customHeight="1" x14ac:dyDescent="0.35">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c r="AA432" s="23"/>
      <c r="AB432" s="23"/>
      <c r="AC432" s="23"/>
      <c r="AD432" s="23"/>
      <c r="AE432" s="23"/>
      <c r="AF432" s="23"/>
      <c r="AG432" s="23"/>
    </row>
    <row r="433" spans="1:33" ht="15.75" customHeight="1" x14ac:dyDescent="0.35">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c r="AA433" s="23"/>
      <c r="AB433" s="23"/>
      <c r="AC433" s="23"/>
      <c r="AD433" s="23"/>
      <c r="AE433" s="23"/>
      <c r="AF433" s="23"/>
      <c r="AG433" s="23"/>
    </row>
    <row r="434" spans="1:33" ht="15.75" customHeight="1" x14ac:dyDescent="0.35">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c r="AA434" s="23"/>
      <c r="AB434" s="23"/>
      <c r="AC434" s="23"/>
      <c r="AD434" s="23"/>
      <c r="AE434" s="23"/>
      <c r="AF434" s="23"/>
      <c r="AG434" s="23"/>
    </row>
    <row r="435" spans="1:33" ht="15.75" customHeight="1" x14ac:dyDescent="0.35">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c r="AA435" s="23"/>
      <c r="AB435" s="23"/>
      <c r="AC435" s="23"/>
      <c r="AD435" s="23"/>
      <c r="AE435" s="23"/>
      <c r="AF435" s="23"/>
      <c r="AG435" s="23"/>
    </row>
    <row r="436" spans="1:33" ht="15.75" customHeight="1" x14ac:dyDescent="0.35">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c r="AA436" s="23"/>
      <c r="AB436" s="23"/>
      <c r="AC436" s="23"/>
      <c r="AD436" s="23"/>
      <c r="AE436" s="23"/>
      <c r="AF436" s="23"/>
      <c r="AG436" s="23"/>
    </row>
    <row r="437" spans="1:33" ht="15.75" customHeight="1" x14ac:dyDescent="0.35">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c r="AA437" s="23"/>
      <c r="AB437" s="23"/>
      <c r="AC437" s="23"/>
      <c r="AD437" s="23"/>
      <c r="AE437" s="23"/>
      <c r="AF437" s="23"/>
      <c r="AG437" s="23"/>
    </row>
    <row r="438" spans="1:33" ht="15.75" customHeight="1" x14ac:dyDescent="0.35">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c r="AA438" s="23"/>
      <c r="AB438" s="23"/>
      <c r="AC438" s="23"/>
      <c r="AD438" s="23"/>
      <c r="AE438" s="23"/>
      <c r="AF438" s="23"/>
      <c r="AG438" s="23"/>
    </row>
    <row r="439" spans="1:33" ht="15.75" customHeight="1" x14ac:dyDescent="0.35">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c r="AA439" s="23"/>
      <c r="AB439" s="23"/>
      <c r="AC439" s="23"/>
      <c r="AD439" s="23"/>
      <c r="AE439" s="23"/>
      <c r="AF439" s="23"/>
      <c r="AG439" s="23"/>
    </row>
    <row r="440" spans="1:33" ht="15.75" customHeight="1" x14ac:dyDescent="0.35">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c r="AA440" s="23"/>
      <c r="AB440" s="23"/>
      <c r="AC440" s="23"/>
      <c r="AD440" s="23"/>
      <c r="AE440" s="23"/>
      <c r="AF440" s="23"/>
      <c r="AG440" s="23"/>
    </row>
    <row r="441" spans="1:33" ht="15.75" customHeight="1" x14ac:dyDescent="0.35">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c r="AA441" s="23"/>
      <c r="AB441" s="23"/>
      <c r="AC441" s="23"/>
      <c r="AD441" s="23"/>
      <c r="AE441" s="23"/>
      <c r="AF441" s="23"/>
      <c r="AG441" s="23"/>
    </row>
    <row r="442" spans="1:33" ht="15.75" customHeight="1" x14ac:dyDescent="0.35">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c r="AA442" s="23"/>
      <c r="AB442" s="23"/>
      <c r="AC442" s="23"/>
      <c r="AD442" s="23"/>
      <c r="AE442" s="23"/>
      <c r="AF442" s="23"/>
      <c r="AG442" s="23"/>
    </row>
    <row r="443" spans="1:33" ht="15.75" customHeight="1" x14ac:dyDescent="0.35">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c r="AA443" s="23"/>
      <c r="AB443" s="23"/>
      <c r="AC443" s="23"/>
      <c r="AD443" s="23"/>
      <c r="AE443" s="23"/>
      <c r="AF443" s="23"/>
      <c r="AG443" s="23"/>
    </row>
    <row r="444" spans="1:33" ht="15.75" customHeight="1" x14ac:dyDescent="0.35">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c r="AA444" s="23"/>
      <c r="AB444" s="23"/>
      <c r="AC444" s="23"/>
      <c r="AD444" s="23"/>
      <c r="AE444" s="23"/>
      <c r="AF444" s="23"/>
      <c r="AG444" s="23"/>
    </row>
    <row r="445" spans="1:33" ht="15.75" customHeight="1" x14ac:dyDescent="0.35">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c r="AA445" s="23"/>
      <c r="AB445" s="23"/>
      <c r="AC445" s="23"/>
      <c r="AD445" s="23"/>
      <c r="AE445" s="23"/>
      <c r="AF445" s="23"/>
      <c r="AG445" s="23"/>
    </row>
    <row r="446" spans="1:33" ht="15.75" customHeight="1" x14ac:dyDescent="0.35">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c r="AA446" s="23"/>
      <c r="AB446" s="23"/>
      <c r="AC446" s="23"/>
      <c r="AD446" s="23"/>
      <c r="AE446" s="23"/>
      <c r="AF446" s="23"/>
      <c r="AG446" s="23"/>
    </row>
    <row r="447" spans="1:33" ht="15.75" customHeight="1" x14ac:dyDescent="0.35">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c r="AA447" s="23"/>
      <c r="AB447" s="23"/>
      <c r="AC447" s="23"/>
      <c r="AD447" s="23"/>
      <c r="AE447" s="23"/>
      <c r="AF447" s="23"/>
      <c r="AG447" s="23"/>
    </row>
    <row r="448" spans="1:33" ht="15.75" customHeight="1" x14ac:dyDescent="0.35">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c r="AA448" s="23"/>
      <c r="AB448" s="23"/>
      <c r="AC448" s="23"/>
      <c r="AD448" s="23"/>
      <c r="AE448" s="23"/>
      <c r="AF448" s="23"/>
      <c r="AG448" s="23"/>
    </row>
    <row r="449" spans="1:33" ht="15.75" customHeight="1" x14ac:dyDescent="0.35">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c r="AA449" s="23"/>
      <c r="AB449" s="23"/>
      <c r="AC449" s="23"/>
      <c r="AD449" s="23"/>
      <c r="AE449" s="23"/>
      <c r="AF449" s="23"/>
      <c r="AG449" s="23"/>
    </row>
    <row r="450" spans="1:33" ht="15.75" customHeight="1" x14ac:dyDescent="0.35">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c r="AA450" s="23"/>
      <c r="AB450" s="23"/>
      <c r="AC450" s="23"/>
      <c r="AD450" s="23"/>
      <c r="AE450" s="23"/>
      <c r="AF450" s="23"/>
      <c r="AG450" s="23"/>
    </row>
    <row r="451" spans="1:33" ht="15.75" customHeight="1" x14ac:dyDescent="0.35">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c r="AA451" s="23"/>
      <c r="AB451" s="23"/>
      <c r="AC451" s="23"/>
      <c r="AD451" s="23"/>
      <c r="AE451" s="23"/>
      <c r="AF451" s="23"/>
      <c r="AG451" s="23"/>
    </row>
    <row r="452" spans="1:33" ht="15.75" customHeight="1" x14ac:dyDescent="0.35">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23"/>
      <c r="AF452" s="23"/>
      <c r="AG452" s="23"/>
    </row>
    <row r="453" spans="1:33" ht="15.75" customHeight="1" x14ac:dyDescent="0.35">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c r="AA453" s="23"/>
      <c r="AB453" s="23"/>
      <c r="AC453" s="23"/>
      <c r="AD453" s="23"/>
      <c r="AE453" s="23"/>
      <c r="AF453" s="23"/>
      <c r="AG453" s="23"/>
    </row>
    <row r="454" spans="1:33" ht="15.75" customHeight="1" x14ac:dyDescent="0.35">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c r="AA454" s="23"/>
      <c r="AB454" s="23"/>
      <c r="AC454" s="23"/>
      <c r="AD454" s="23"/>
      <c r="AE454" s="23"/>
      <c r="AF454" s="23"/>
      <c r="AG454" s="23"/>
    </row>
    <row r="455" spans="1:33" ht="15.75" customHeight="1" x14ac:dyDescent="0.35">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c r="AA455" s="23"/>
      <c r="AB455" s="23"/>
      <c r="AC455" s="23"/>
      <c r="AD455" s="23"/>
      <c r="AE455" s="23"/>
      <c r="AF455" s="23"/>
      <c r="AG455" s="23"/>
    </row>
    <row r="456" spans="1:33" ht="15.75" customHeight="1" x14ac:dyDescent="0.35">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c r="AA456" s="23"/>
      <c r="AB456" s="23"/>
      <c r="AC456" s="23"/>
      <c r="AD456" s="23"/>
      <c r="AE456" s="23"/>
      <c r="AF456" s="23"/>
      <c r="AG456" s="23"/>
    </row>
    <row r="457" spans="1:33" ht="15.75" customHeight="1" x14ac:dyDescent="0.35">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c r="AA457" s="23"/>
      <c r="AB457" s="23"/>
      <c r="AC457" s="23"/>
      <c r="AD457" s="23"/>
      <c r="AE457" s="23"/>
      <c r="AF457" s="23"/>
      <c r="AG457" s="23"/>
    </row>
    <row r="458" spans="1:33" ht="15.75" customHeight="1" x14ac:dyDescent="0.35">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c r="AA458" s="23"/>
      <c r="AB458" s="23"/>
      <c r="AC458" s="23"/>
      <c r="AD458" s="23"/>
      <c r="AE458" s="23"/>
      <c r="AF458" s="23"/>
      <c r="AG458" s="23"/>
    </row>
    <row r="459" spans="1:33" ht="15.75" customHeight="1" x14ac:dyDescent="0.35">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c r="AA459" s="23"/>
      <c r="AB459" s="23"/>
      <c r="AC459" s="23"/>
      <c r="AD459" s="23"/>
      <c r="AE459" s="23"/>
      <c r="AF459" s="23"/>
      <c r="AG459" s="23"/>
    </row>
    <row r="460" spans="1:33" ht="15.75" customHeight="1" x14ac:dyDescent="0.35">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c r="AA460" s="23"/>
      <c r="AB460" s="23"/>
      <c r="AC460" s="23"/>
      <c r="AD460" s="23"/>
      <c r="AE460" s="23"/>
      <c r="AF460" s="23"/>
      <c r="AG460" s="23"/>
    </row>
    <row r="461" spans="1:33" ht="15.75" customHeight="1" x14ac:dyDescent="0.35">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c r="AA461" s="23"/>
      <c r="AB461" s="23"/>
      <c r="AC461" s="23"/>
      <c r="AD461" s="23"/>
      <c r="AE461" s="23"/>
      <c r="AF461" s="23"/>
      <c r="AG461" s="23"/>
    </row>
    <row r="462" spans="1:33" ht="15.75" customHeight="1" x14ac:dyDescent="0.35">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23"/>
      <c r="AF462" s="23"/>
      <c r="AG462" s="23"/>
    </row>
    <row r="463" spans="1:33" ht="15.75" customHeight="1" x14ac:dyDescent="0.35">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23"/>
      <c r="AF463" s="23"/>
      <c r="AG463" s="23"/>
    </row>
    <row r="464" spans="1:33" ht="15.75" customHeight="1" x14ac:dyDescent="0.35">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c r="AA464" s="23"/>
      <c r="AB464" s="23"/>
      <c r="AC464" s="23"/>
      <c r="AD464" s="23"/>
      <c r="AE464" s="23"/>
      <c r="AF464" s="23"/>
      <c r="AG464" s="23"/>
    </row>
    <row r="465" spans="1:33" ht="15.75" customHeight="1" x14ac:dyDescent="0.35">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c r="AA465" s="23"/>
      <c r="AB465" s="23"/>
      <c r="AC465" s="23"/>
      <c r="AD465" s="23"/>
      <c r="AE465" s="23"/>
      <c r="AF465" s="23"/>
      <c r="AG465" s="23"/>
    </row>
    <row r="466" spans="1:33" ht="15.75" customHeight="1" x14ac:dyDescent="0.35">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c r="AA466" s="23"/>
      <c r="AB466" s="23"/>
      <c r="AC466" s="23"/>
      <c r="AD466" s="23"/>
      <c r="AE466" s="23"/>
      <c r="AF466" s="23"/>
      <c r="AG466" s="23"/>
    </row>
    <row r="467" spans="1:33" ht="15.75" customHeight="1" x14ac:dyDescent="0.35">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c r="AA467" s="23"/>
      <c r="AB467" s="23"/>
      <c r="AC467" s="23"/>
      <c r="AD467" s="23"/>
      <c r="AE467" s="23"/>
      <c r="AF467" s="23"/>
      <c r="AG467" s="23"/>
    </row>
    <row r="468" spans="1:33" ht="15.75" customHeight="1" x14ac:dyDescent="0.35">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c r="AA468" s="23"/>
      <c r="AB468" s="23"/>
      <c r="AC468" s="23"/>
      <c r="AD468" s="23"/>
      <c r="AE468" s="23"/>
      <c r="AF468" s="23"/>
      <c r="AG468" s="23"/>
    </row>
    <row r="469" spans="1:33" ht="15.75" customHeight="1" x14ac:dyDescent="0.35">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c r="AA469" s="23"/>
      <c r="AB469" s="23"/>
      <c r="AC469" s="23"/>
      <c r="AD469" s="23"/>
      <c r="AE469" s="23"/>
      <c r="AF469" s="23"/>
      <c r="AG469" s="23"/>
    </row>
    <row r="470" spans="1:33" ht="15.75" customHeight="1" x14ac:dyDescent="0.35">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c r="AA470" s="23"/>
      <c r="AB470" s="23"/>
      <c r="AC470" s="23"/>
      <c r="AD470" s="23"/>
      <c r="AE470" s="23"/>
      <c r="AF470" s="23"/>
      <c r="AG470" s="23"/>
    </row>
    <row r="471" spans="1:33" ht="15.75" customHeight="1" x14ac:dyDescent="0.35">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c r="AA471" s="23"/>
      <c r="AB471" s="23"/>
      <c r="AC471" s="23"/>
      <c r="AD471" s="23"/>
      <c r="AE471" s="23"/>
      <c r="AF471" s="23"/>
      <c r="AG471" s="23"/>
    </row>
    <row r="472" spans="1:33" ht="15.75" customHeight="1" x14ac:dyDescent="0.35">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c r="AA472" s="23"/>
      <c r="AB472" s="23"/>
      <c r="AC472" s="23"/>
      <c r="AD472" s="23"/>
      <c r="AE472" s="23"/>
      <c r="AF472" s="23"/>
      <c r="AG472" s="23"/>
    </row>
    <row r="473" spans="1:33" ht="15.75" customHeight="1" x14ac:dyDescent="0.35">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c r="AA473" s="23"/>
      <c r="AB473" s="23"/>
      <c r="AC473" s="23"/>
      <c r="AD473" s="23"/>
      <c r="AE473" s="23"/>
      <c r="AF473" s="23"/>
      <c r="AG473" s="23"/>
    </row>
    <row r="474" spans="1:33" ht="15.75" customHeight="1" x14ac:dyDescent="0.35">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row>
    <row r="475" spans="1:33" ht="15.75" customHeight="1" x14ac:dyDescent="0.35">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c r="AA475" s="23"/>
      <c r="AB475" s="23"/>
      <c r="AC475" s="23"/>
      <c r="AD475" s="23"/>
      <c r="AE475" s="23"/>
      <c r="AF475" s="23"/>
      <c r="AG475" s="23"/>
    </row>
    <row r="476" spans="1:33" ht="15.75" customHeight="1" x14ac:dyDescent="0.35">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c r="AA476" s="23"/>
      <c r="AB476" s="23"/>
      <c r="AC476" s="23"/>
      <c r="AD476" s="23"/>
      <c r="AE476" s="23"/>
      <c r="AF476" s="23"/>
      <c r="AG476" s="23"/>
    </row>
    <row r="477" spans="1:33" ht="15.75" customHeight="1" x14ac:dyDescent="0.35">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c r="AA477" s="23"/>
      <c r="AB477" s="23"/>
      <c r="AC477" s="23"/>
      <c r="AD477" s="23"/>
      <c r="AE477" s="23"/>
      <c r="AF477" s="23"/>
      <c r="AG477" s="23"/>
    </row>
    <row r="478" spans="1:33" ht="15.75" customHeight="1" x14ac:dyDescent="0.35">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23"/>
      <c r="AF478" s="23"/>
      <c r="AG478" s="23"/>
    </row>
    <row r="479" spans="1:33" ht="15.75" customHeight="1" x14ac:dyDescent="0.35">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c r="AA479" s="23"/>
      <c r="AB479" s="23"/>
      <c r="AC479" s="23"/>
      <c r="AD479" s="23"/>
      <c r="AE479" s="23"/>
      <c r="AF479" s="23"/>
      <c r="AG479" s="23"/>
    </row>
    <row r="480" spans="1:33" ht="15.75" customHeight="1" x14ac:dyDescent="0.35">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c r="AA480" s="23"/>
      <c r="AB480" s="23"/>
      <c r="AC480" s="23"/>
      <c r="AD480" s="23"/>
      <c r="AE480" s="23"/>
      <c r="AF480" s="23"/>
      <c r="AG480" s="23"/>
    </row>
    <row r="481" spans="1:33" ht="15.75" customHeight="1" x14ac:dyDescent="0.35">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c r="AA481" s="23"/>
      <c r="AB481" s="23"/>
      <c r="AC481" s="23"/>
      <c r="AD481" s="23"/>
      <c r="AE481" s="23"/>
      <c r="AF481" s="23"/>
      <c r="AG481" s="23"/>
    </row>
    <row r="482" spans="1:33" ht="15.75" customHeight="1" x14ac:dyDescent="0.35">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c r="AA482" s="23"/>
      <c r="AB482" s="23"/>
      <c r="AC482" s="23"/>
      <c r="AD482" s="23"/>
      <c r="AE482" s="23"/>
      <c r="AF482" s="23"/>
      <c r="AG482" s="23"/>
    </row>
    <row r="483" spans="1:33" ht="15.75" customHeight="1" x14ac:dyDescent="0.35">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c r="AA483" s="23"/>
      <c r="AB483" s="23"/>
      <c r="AC483" s="23"/>
      <c r="AD483" s="23"/>
      <c r="AE483" s="23"/>
      <c r="AF483" s="23"/>
      <c r="AG483" s="23"/>
    </row>
    <row r="484" spans="1:33" ht="15.75" customHeight="1" x14ac:dyDescent="0.35">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row>
    <row r="485" spans="1:33" ht="15.75" customHeight="1" x14ac:dyDescent="0.35">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c r="AA485" s="23"/>
      <c r="AB485" s="23"/>
      <c r="AC485" s="23"/>
      <c r="AD485" s="23"/>
      <c r="AE485" s="23"/>
      <c r="AF485" s="23"/>
      <c r="AG485" s="23"/>
    </row>
    <row r="486" spans="1:33" ht="15.75" customHeight="1" x14ac:dyDescent="0.35">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c r="AB486" s="23"/>
      <c r="AC486" s="23"/>
      <c r="AD486" s="23"/>
      <c r="AE486" s="23"/>
      <c r="AF486" s="23"/>
      <c r="AG486" s="23"/>
    </row>
    <row r="487" spans="1:33" ht="15.75" customHeight="1" x14ac:dyDescent="0.35">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c r="AA487" s="23"/>
      <c r="AB487" s="23"/>
      <c r="AC487" s="23"/>
      <c r="AD487" s="23"/>
      <c r="AE487" s="23"/>
      <c r="AF487" s="23"/>
      <c r="AG487" s="23"/>
    </row>
    <row r="488" spans="1:33" ht="15.75" customHeight="1" x14ac:dyDescent="0.35">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23"/>
      <c r="AF488" s="23"/>
      <c r="AG488" s="23"/>
    </row>
    <row r="489" spans="1:33" ht="15.75" customHeight="1" x14ac:dyDescent="0.35">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c r="AA489" s="23"/>
      <c r="AB489" s="23"/>
      <c r="AC489" s="23"/>
      <c r="AD489" s="23"/>
      <c r="AE489" s="23"/>
      <c r="AF489" s="23"/>
      <c r="AG489" s="23"/>
    </row>
    <row r="490" spans="1:33" ht="15.75" customHeight="1" x14ac:dyDescent="0.35">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c r="AD490" s="23"/>
      <c r="AE490" s="23"/>
      <c r="AF490" s="23"/>
      <c r="AG490" s="23"/>
    </row>
    <row r="491" spans="1:33" ht="15.75" customHeight="1" x14ac:dyDescent="0.35">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c r="AA491" s="23"/>
      <c r="AB491" s="23"/>
      <c r="AC491" s="23"/>
      <c r="AD491" s="23"/>
      <c r="AE491" s="23"/>
      <c r="AF491" s="23"/>
      <c r="AG491" s="23"/>
    </row>
    <row r="492" spans="1:33" ht="15.75" customHeight="1" x14ac:dyDescent="0.35">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c r="AB492" s="23"/>
      <c r="AC492" s="23"/>
      <c r="AD492" s="23"/>
      <c r="AE492" s="23"/>
      <c r="AF492" s="23"/>
      <c r="AG492" s="23"/>
    </row>
    <row r="493" spans="1:33" ht="15.75" customHeight="1" x14ac:dyDescent="0.35">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c r="AA493" s="23"/>
      <c r="AB493" s="23"/>
      <c r="AC493" s="23"/>
      <c r="AD493" s="23"/>
      <c r="AE493" s="23"/>
      <c r="AF493" s="23"/>
      <c r="AG493" s="23"/>
    </row>
    <row r="494" spans="1:33" ht="15.75" customHeight="1" x14ac:dyDescent="0.35">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c r="AB494" s="23"/>
      <c r="AC494" s="23"/>
      <c r="AD494" s="23"/>
      <c r="AE494" s="23"/>
      <c r="AF494" s="23"/>
      <c r="AG494" s="23"/>
    </row>
    <row r="495" spans="1:33" ht="15.75" customHeight="1" x14ac:dyDescent="0.35">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c r="AA495" s="23"/>
      <c r="AB495" s="23"/>
      <c r="AC495" s="23"/>
      <c r="AD495" s="23"/>
      <c r="AE495" s="23"/>
      <c r="AF495" s="23"/>
      <c r="AG495" s="23"/>
    </row>
    <row r="496" spans="1:33" ht="15.75" customHeight="1" x14ac:dyDescent="0.35">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c r="AA496" s="23"/>
      <c r="AB496" s="23"/>
      <c r="AC496" s="23"/>
      <c r="AD496" s="23"/>
      <c r="AE496" s="23"/>
      <c r="AF496" s="23"/>
      <c r="AG496" s="23"/>
    </row>
    <row r="497" spans="1:33" ht="15.75" customHeight="1" x14ac:dyDescent="0.35">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c r="AA497" s="23"/>
      <c r="AB497" s="23"/>
      <c r="AC497" s="23"/>
      <c r="AD497" s="23"/>
      <c r="AE497" s="23"/>
      <c r="AF497" s="23"/>
      <c r="AG497" s="23"/>
    </row>
    <row r="498" spans="1:33" ht="15.75" customHeight="1" x14ac:dyDescent="0.35">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c r="AA498" s="23"/>
      <c r="AB498" s="23"/>
      <c r="AC498" s="23"/>
      <c r="AD498" s="23"/>
      <c r="AE498" s="23"/>
      <c r="AF498" s="23"/>
      <c r="AG498" s="23"/>
    </row>
    <row r="499" spans="1:33" ht="15.75" customHeight="1" x14ac:dyDescent="0.35">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c r="AA499" s="23"/>
      <c r="AB499" s="23"/>
      <c r="AC499" s="23"/>
      <c r="AD499" s="23"/>
      <c r="AE499" s="23"/>
      <c r="AF499" s="23"/>
      <c r="AG499" s="23"/>
    </row>
    <row r="500" spans="1:33" ht="15.75" customHeight="1" x14ac:dyDescent="0.35">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c r="AA500" s="23"/>
      <c r="AB500" s="23"/>
      <c r="AC500" s="23"/>
      <c r="AD500" s="23"/>
      <c r="AE500" s="23"/>
      <c r="AF500" s="23"/>
      <c r="AG500" s="23"/>
    </row>
    <row r="501" spans="1:33" ht="15.75" customHeight="1" x14ac:dyDescent="0.35">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c r="AA501" s="23"/>
      <c r="AB501" s="23"/>
      <c r="AC501" s="23"/>
      <c r="AD501" s="23"/>
      <c r="AE501" s="23"/>
      <c r="AF501" s="23"/>
      <c r="AG501" s="23"/>
    </row>
    <row r="502" spans="1:33" ht="15.75" customHeight="1" x14ac:dyDescent="0.35">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c r="AA502" s="23"/>
      <c r="AB502" s="23"/>
      <c r="AC502" s="23"/>
      <c r="AD502" s="23"/>
      <c r="AE502" s="23"/>
      <c r="AF502" s="23"/>
      <c r="AG502" s="23"/>
    </row>
    <row r="503" spans="1:33" ht="15.75" customHeight="1" x14ac:dyDescent="0.35">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c r="AA503" s="23"/>
      <c r="AB503" s="23"/>
      <c r="AC503" s="23"/>
      <c r="AD503" s="23"/>
      <c r="AE503" s="23"/>
      <c r="AF503" s="23"/>
      <c r="AG503" s="23"/>
    </row>
    <row r="504" spans="1:33" ht="15.75" customHeight="1" x14ac:dyDescent="0.35">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c r="AA504" s="23"/>
      <c r="AB504" s="23"/>
      <c r="AC504" s="23"/>
      <c r="AD504" s="23"/>
      <c r="AE504" s="23"/>
      <c r="AF504" s="23"/>
      <c r="AG504" s="23"/>
    </row>
    <row r="505" spans="1:33" ht="15.75" customHeight="1" x14ac:dyDescent="0.35">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c r="AA505" s="23"/>
      <c r="AB505" s="23"/>
      <c r="AC505" s="23"/>
      <c r="AD505" s="23"/>
      <c r="AE505" s="23"/>
      <c r="AF505" s="23"/>
      <c r="AG505" s="23"/>
    </row>
    <row r="506" spans="1:33" ht="15.75" customHeight="1" x14ac:dyDescent="0.35">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c r="AA506" s="23"/>
      <c r="AB506" s="23"/>
      <c r="AC506" s="23"/>
      <c r="AD506" s="23"/>
      <c r="AE506" s="23"/>
      <c r="AF506" s="23"/>
      <c r="AG506" s="23"/>
    </row>
    <row r="507" spans="1:33" ht="15.75" customHeight="1" x14ac:dyDescent="0.35">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c r="AA507" s="23"/>
      <c r="AB507" s="23"/>
      <c r="AC507" s="23"/>
      <c r="AD507" s="23"/>
      <c r="AE507" s="23"/>
      <c r="AF507" s="23"/>
      <c r="AG507" s="23"/>
    </row>
    <row r="508" spans="1:33" ht="15.75" customHeight="1" x14ac:dyDescent="0.35">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c r="AA508" s="23"/>
      <c r="AB508" s="23"/>
      <c r="AC508" s="23"/>
      <c r="AD508" s="23"/>
      <c r="AE508" s="23"/>
      <c r="AF508" s="23"/>
      <c r="AG508" s="23"/>
    </row>
    <row r="509" spans="1:33" ht="15.75" customHeight="1" x14ac:dyDescent="0.35">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c r="AA509" s="23"/>
      <c r="AB509" s="23"/>
      <c r="AC509" s="23"/>
      <c r="AD509" s="23"/>
      <c r="AE509" s="23"/>
      <c r="AF509" s="23"/>
      <c r="AG509" s="23"/>
    </row>
    <row r="510" spans="1:33" ht="15.75" customHeight="1" x14ac:dyDescent="0.35">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c r="AA510" s="23"/>
      <c r="AB510" s="23"/>
      <c r="AC510" s="23"/>
      <c r="AD510" s="23"/>
      <c r="AE510" s="23"/>
      <c r="AF510" s="23"/>
      <c r="AG510" s="23"/>
    </row>
    <row r="511" spans="1:33" ht="15.75" customHeight="1" x14ac:dyDescent="0.35">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c r="AA511" s="23"/>
      <c r="AB511" s="23"/>
      <c r="AC511" s="23"/>
      <c r="AD511" s="23"/>
      <c r="AE511" s="23"/>
      <c r="AF511" s="23"/>
      <c r="AG511" s="23"/>
    </row>
    <row r="512" spans="1:33" ht="15.75" customHeight="1" x14ac:dyDescent="0.35">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c r="AA512" s="23"/>
      <c r="AB512" s="23"/>
      <c r="AC512" s="23"/>
      <c r="AD512" s="23"/>
      <c r="AE512" s="23"/>
      <c r="AF512" s="23"/>
      <c r="AG512" s="23"/>
    </row>
    <row r="513" spans="1:33" ht="15.75" customHeight="1" x14ac:dyDescent="0.35">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c r="AA513" s="23"/>
      <c r="AB513" s="23"/>
      <c r="AC513" s="23"/>
      <c r="AD513" s="23"/>
      <c r="AE513" s="23"/>
      <c r="AF513" s="23"/>
      <c r="AG513" s="23"/>
    </row>
    <row r="514" spans="1:33" ht="15.75" customHeight="1" x14ac:dyDescent="0.35">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c r="AA514" s="23"/>
      <c r="AB514" s="23"/>
      <c r="AC514" s="23"/>
      <c r="AD514" s="23"/>
      <c r="AE514" s="23"/>
      <c r="AF514" s="23"/>
      <c r="AG514" s="23"/>
    </row>
    <row r="515" spans="1:33" ht="15.75" customHeight="1" x14ac:dyDescent="0.35">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c r="AA515" s="23"/>
      <c r="AB515" s="23"/>
      <c r="AC515" s="23"/>
      <c r="AD515" s="23"/>
      <c r="AE515" s="23"/>
      <c r="AF515" s="23"/>
      <c r="AG515" s="23"/>
    </row>
    <row r="516" spans="1:33" ht="15.75" customHeight="1" x14ac:dyDescent="0.35">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c r="AA516" s="23"/>
      <c r="AB516" s="23"/>
      <c r="AC516" s="23"/>
      <c r="AD516" s="23"/>
      <c r="AE516" s="23"/>
      <c r="AF516" s="23"/>
      <c r="AG516" s="23"/>
    </row>
    <row r="517" spans="1:33" ht="15.75" customHeight="1" x14ac:dyDescent="0.35">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c r="AA517" s="23"/>
      <c r="AB517" s="23"/>
      <c r="AC517" s="23"/>
      <c r="AD517" s="23"/>
      <c r="AE517" s="23"/>
      <c r="AF517" s="23"/>
      <c r="AG517" s="23"/>
    </row>
    <row r="518" spans="1:33" ht="15.75" customHeight="1" x14ac:dyDescent="0.35">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c r="AA518" s="23"/>
      <c r="AB518" s="23"/>
      <c r="AC518" s="23"/>
      <c r="AD518" s="23"/>
      <c r="AE518" s="23"/>
      <c r="AF518" s="23"/>
      <c r="AG518" s="23"/>
    </row>
    <row r="519" spans="1:33" ht="15.75" customHeight="1" x14ac:dyDescent="0.35">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c r="AA519" s="23"/>
      <c r="AB519" s="23"/>
      <c r="AC519" s="23"/>
      <c r="AD519" s="23"/>
      <c r="AE519" s="23"/>
      <c r="AF519" s="23"/>
      <c r="AG519" s="23"/>
    </row>
    <row r="520" spans="1:33" ht="15.75" customHeight="1" x14ac:dyDescent="0.35">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c r="AA520" s="23"/>
      <c r="AB520" s="23"/>
      <c r="AC520" s="23"/>
      <c r="AD520" s="23"/>
      <c r="AE520" s="23"/>
      <c r="AF520" s="23"/>
      <c r="AG520" s="23"/>
    </row>
    <row r="521" spans="1:33" ht="15.75" customHeight="1" x14ac:dyDescent="0.35">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c r="AA521" s="23"/>
      <c r="AB521" s="23"/>
      <c r="AC521" s="23"/>
      <c r="AD521" s="23"/>
      <c r="AE521" s="23"/>
      <c r="AF521" s="23"/>
      <c r="AG521" s="23"/>
    </row>
    <row r="522" spans="1:33" ht="15.75" customHeight="1" x14ac:dyDescent="0.35">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c r="AA522" s="23"/>
      <c r="AB522" s="23"/>
      <c r="AC522" s="23"/>
      <c r="AD522" s="23"/>
      <c r="AE522" s="23"/>
      <c r="AF522" s="23"/>
      <c r="AG522" s="23"/>
    </row>
    <row r="523" spans="1:33" ht="15.75" customHeight="1" x14ac:dyDescent="0.35">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c r="AA523" s="23"/>
      <c r="AB523" s="23"/>
      <c r="AC523" s="23"/>
      <c r="AD523" s="23"/>
      <c r="AE523" s="23"/>
      <c r="AF523" s="23"/>
      <c r="AG523" s="23"/>
    </row>
    <row r="524" spans="1:33" ht="15.75" customHeight="1" x14ac:dyDescent="0.35">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c r="AA524" s="23"/>
      <c r="AB524" s="23"/>
      <c r="AC524" s="23"/>
      <c r="AD524" s="23"/>
      <c r="AE524" s="23"/>
      <c r="AF524" s="23"/>
      <c r="AG524" s="23"/>
    </row>
    <row r="525" spans="1:33" ht="15.75" customHeight="1" x14ac:dyDescent="0.35">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c r="AA525" s="23"/>
      <c r="AB525" s="23"/>
      <c r="AC525" s="23"/>
      <c r="AD525" s="23"/>
      <c r="AE525" s="23"/>
      <c r="AF525" s="23"/>
      <c r="AG525" s="23"/>
    </row>
    <row r="526" spans="1:33" ht="15.75" customHeight="1" x14ac:dyDescent="0.35">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c r="AA526" s="23"/>
      <c r="AB526" s="23"/>
      <c r="AC526" s="23"/>
      <c r="AD526" s="23"/>
      <c r="AE526" s="23"/>
      <c r="AF526" s="23"/>
      <c r="AG526" s="23"/>
    </row>
    <row r="527" spans="1:33" ht="15.75" customHeight="1" x14ac:dyDescent="0.35">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c r="AA527" s="23"/>
      <c r="AB527" s="23"/>
      <c r="AC527" s="23"/>
      <c r="AD527" s="23"/>
      <c r="AE527" s="23"/>
      <c r="AF527" s="23"/>
      <c r="AG527" s="23"/>
    </row>
    <row r="528" spans="1:33" ht="15.75" customHeight="1" x14ac:dyDescent="0.35">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c r="AA528" s="23"/>
      <c r="AB528" s="23"/>
      <c r="AC528" s="23"/>
      <c r="AD528" s="23"/>
      <c r="AE528" s="23"/>
      <c r="AF528" s="23"/>
      <c r="AG528" s="23"/>
    </row>
    <row r="529" spans="1:33" ht="15.75" customHeight="1" x14ac:dyDescent="0.35">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c r="AA529" s="23"/>
      <c r="AB529" s="23"/>
      <c r="AC529" s="23"/>
      <c r="AD529" s="23"/>
      <c r="AE529" s="23"/>
      <c r="AF529" s="23"/>
      <c r="AG529" s="23"/>
    </row>
    <row r="530" spans="1:33" ht="15.75" customHeight="1" x14ac:dyDescent="0.35">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c r="AA530" s="23"/>
      <c r="AB530" s="23"/>
      <c r="AC530" s="23"/>
      <c r="AD530" s="23"/>
      <c r="AE530" s="23"/>
      <c r="AF530" s="23"/>
      <c r="AG530" s="23"/>
    </row>
    <row r="531" spans="1:33" ht="15.75" customHeight="1" x14ac:dyDescent="0.35">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c r="AA531" s="23"/>
      <c r="AB531" s="23"/>
      <c r="AC531" s="23"/>
      <c r="AD531" s="23"/>
      <c r="AE531" s="23"/>
      <c r="AF531" s="23"/>
      <c r="AG531" s="23"/>
    </row>
    <row r="532" spans="1:33" ht="15.75" customHeight="1" x14ac:dyDescent="0.35">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c r="AA532" s="23"/>
      <c r="AB532" s="23"/>
      <c r="AC532" s="23"/>
      <c r="AD532" s="23"/>
      <c r="AE532" s="23"/>
      <c r="AF532" s="23"/>
      <c r="AG532" s="23"/>
    </row>
    <row r="533" spans="1:33" ht="15.75" customHeight="1" x14ac:dyDescent="0.35">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c r="AA533" s="23"/>
      <c r="AB533" s="23"/>
      <c r="AC533" s="23"/>
      <c r="AD533" s="23"/>
      <c r="AE533" s="23"/>
      <c r="AF533" s="23"/>
      <c r="AG533" s="23"/>
    </row>
    <row r="534" spans="1:33" ht="15.75" customHeight="1" x14ac:dyDescent="0.35">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c r="AA534" s="23"/>
      <c r="AB534" s="23"/>
      <c r="AC534" s="23"/>
      <c r="AD534" s="23"/>
      <c r="AE534" s="23"/>
      <c r="AF534" s="23"/>
      <c r="AG534" s="23"/>
    </row>
    <row r="535" spans="1:33" ht="15.75" customHeight="1" x14ac:dyDescent="0.35">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c r="AA535" s="23"/>
      <c r="AB535" s="23"/>
      <c r="AC535" s="23"/>
      <c r="AD535" s="23"/>
      <c r="AE535" s="23"/>
      <c r="AF535" s="23"/>
      <c r="AG535" s="23"/>
    </row>
    <row r="536" spans="1:33" ht="15.75" customHeight="1" x14ac:dyDescent="0.35">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c r="AA536" s="23"/>
      <c r="AB536" s="23"/>
      <c r="AC536" s="23"/>
      <c r="AD536" s="23"/>
      <c r="AE536" s="23"/>
      <c r="AF536" s="23"/>
      <c r="AG536" s="23"/>
    </row>
    <row r="537" spans="1:33" ht="15.75" customHeight="1" x14ac:dyDescent="0.35">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c r="AA537" s="23"/>
      <c r="AB537" s="23"/>
      <c r="AC537" s="23"/>
      <c r="AD537" s="23"/>
      <c r="AE537" s="23"/>
      <c r="AF537" s="23"/>
      <c r="AG537" s="23"/>
    </row>
    <row r="538" spans="1:33" ht="15.75" customHeight="1" x14ac:dyDescent="0.35">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c r="AA538" s="23"/>
      <c r="AB538" s="23"/>
      <c r="AC538" s="23"/>
      <c r="AD538" s="23"/>
      <c r="AE538" s="23"/>
      <c r="AF538" s="23"/>
      <c r="AG538" s="23"/>
    </row>
    <row r="539" spans="1:33" ht="15.75" customHeight="1" x14ac:dyDescent="0.35">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c r="AA539" s="23"/>
      <c r="AB539" s="23"/>
      <c r="AC539" s="23"/>
      <c r="AD539" s="23"/>
      <c r="AE539" s="23"/>
      <c r="AF539" s="23"/>
      <c r="AG539" s="23"/>
    </row>
    <row r="540" spans="1:33" ht="15.75" customHeight="1" x14ac:dyDescent="0.35">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c r="AA540" s="23"/>
      <c r="AB540" s="23"/>
      <c r="AC540" s="23"/>
      <c r="AD540" s="23"/>
      <c r="AE540" s="23"/>
      <c r="AF540" s="23"/>
      <c r="AG540" s="23"/>
    </row>
    <row r="541" spans="1:33" ht="15.75" customHeight="1" x14ac:dyDescent="0.35">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c r="AA541" s="23"/>
      <c r="AB541" s="23"/>
      <c r="AC541" s="23"/>
      <c r="AD541" s="23"/>
      <c r="AE541" s="23"/>
      <c r="AF541" s="23"/>
      <c r="AG541" s="23"/>
    </row>
    <row r="542" spans="1:33" ht="15.75" customHeight="1" x14ac:dyDescent="0.35">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c r="AA542" s="23"/>
      <c r="AB542" s="23"/>
      <c r="AC542" s="23"/>
      <c r="AD542" s="23"/>
      <c r="AE542" s="23"/>
      <c r="AF542" s="23"/>
      <c r="AG542" s="23"/>
    </row>
    <row r="543" spans="1:33" ht="15.75" customHeight="1" x14ac:dyDescent="0.35">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c r="AA543" s="23"/>
      <c r="AB543" s="23"/>
      <c r="AC543" s="23"/>
      <c r="AD543" s="23"/>
      <c r="AE543" s="23"/>
      <c r="AF543" s="23"/>
      <c r="AG543" s="23"/>
    </row>
    <row r="544" spans="1:33" ht="15.75" customHeight="1" x14ac:dyDescent="0.35">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c r="AA544" s="23"/>
      <c r="AB544" s="23"/>
      <c r="AC544" s="23"/>
      <c r="AD544" s="23"/>
      <c r="AE544" s="23"/>
      <c r="AF544" s="23"/>
      <c r="AG544" s="23"/>
    </row>
    <row r="545" spans="1:33" ht="15.75" customHeight="1" x14ac:dyDescent="0.35">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c r="AA545" s="23"/>
      <c r="AB545" s="23"/>
      <c r="AC545" s="23"/>
      <c r="AD545" s="23"/>
      <c r="AE545" s="23"/>
      <c r="AF545" s="23"/>
      <c r="AG545" s="23"/>
    </row>
    <row r="546" spans="1:33" ht="15.75" customHeight="1" x14ac:dyDescent="0.35">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c r="AA546" s="23"/>
      <c r="AB546" s="23"/>
      <c r="AC546" s="23"/>
      <c r="AD546" s="23"/>
      <c r="AE546" s="23"/>
      <c r="AF546" s="23"/>
      <c r="AG546" s="23"/>
    </row>
    <row r="547" spans="1:33" ht="15.75" customHeight="1" x14ac:dyDescent="0.35">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c r="AA547" s="23"/>
      <c r="AB547" s="23"/>
      <c r="AC547" s="23"/>
      <c r="AD547" s="23"/>
      <c r="AE547" s="23"/>
      <c r="AF547" s="23"/>
      <c r="AG547" s="23"/>
    </row>
    <row r="548" spans="1:33" ht="15.75" customHeight="1" x14ac:dyDescent="0.35">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c r="AA548" s="23"/>
      <c r="AB548" s="23"/>
      <c r="AC548" s="23"/>
      <c r="AD548" s="23"/>
      <c r="AE548" s="23"/>
      <c r="AF548" s="23"/>
      <c r="AG548" s="23"/>
    </row>
    <row r="549" spans="1:33" ht="15.75" customHeight="1" x14ac:dyDescent="0.35">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c r="AA549" s="23"/>
      <c r="AB549" s="23"/>
      <c r="AC549" s="23"/>
      <c r="AD549" s="23"/>
      <c r="AE549" s="23"/>
      <c r="AF549" s="23"/>
      <c r="AG549" s="23"/>
    </row>
    <row r="550" spans="1:33" ht="15.75" customHeight="1" x14ac:dyDescent="0.35">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c r="AA550" s="23"/>
      <c r="AB550" s="23"/>
      <c r="AC550" s="23"/>
      <c r="AD550" s="23"/>
      <c r="AE550" s="23"/>
      <c r="AF550" s="23"/>
      <c r="AG550" s="23"/>
    </row>
    <row r="551" spans="1:33" ht="15.75" customHeight="1" x14ac:dyDescent="0.35">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c r="AA551" s="23"/>
      <c r="AB551" s="23"/>
      <c r="AC551" s="23"/>
      <c r="AD551" s="23"/>
      <c r="AE551" s="23"/>
      <c r="AF551" s="23"/>
      <c r="AG551" s="23"/>
    </row>
    <row r="552" spans="1:33" ht="15.75" customHeight="1" x14ac:dyDescent="0.35">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c r="AA552" s="23"/>
      <c r="AB552" s="23"/>
      <c r="AC552" s="23"/>
      <c r="AD552" s="23"/>
      <c r="AE552" s="23"/>
      <c r="AF552" s="23"/>
      <c r="AG552" s="23"/>
    </row>
    <row r="553" spans="1:33" ht="15.75" customHeight="1" x14ac:dyDescent="0.35">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c r="AA553" s="23"/>
      <c r="AB553" s="23"/>
      <c r="AC553" s="23"/>
      <c r="AD553" s="23"/>
      <c r="AE553" s="23"/>
      <c r="AF553" s="23"/>
      <c r="AG553" s="23"/>
    </row>
    <row r="554" spans="1:33" ht="15.75" customHeight="1" x14ac:dyDescent="0.35">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c r="AA554" s="23"/>
      <c r="AB554" s="23"/>
      <c r="AC554" s="23"/>
      <c r="AD554" s="23"/>
      <c r="AE554" s="23"/>
      <c r="AF554" s="23"/>
      <c r="AG554" s="23"/>
    </row>
    <row r="555" spans="1:33" ht="15.75" customHeight="1" x14ac:dyDescent="0.35">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c r="AA555" s="23"/>
      <c r="AB555" s="23"/>
      <c r="AC555" s="23"/>
      <c r="AD555" s="23"/>
      <c r="AE555" s="23"/>
      <c r="AF555" s="23"/>
      <c r="AG555" s="23"/>
    </row>
    <row r="556" spans="1:33" ht="15.75" customHeight="1" x14ac:dyDescent="0.35">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c r="AA556" s="23"/>
      <c r="AB556" s="23"/>
      <c r="AC556" s="23"/>
      <c r="AD556" s="23"/>
      <c r="AE556" s="23"/>
      <c r="AF556" s="23"/>
      <c r="AG556" s="23"/>
    </row>
    <row r="557" spans="1:33" ht="15.75" customHeight="1" x14ac:dyDescent="0.35">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c r="AA557" s="23"/>
      <c r="AB557" s="23"/>
      <c r="AC557" s="23"/>
      <c r="AD557" s="23"/>
      <c r="AE557" s="23"/>
      <c r="AF557" s="23"/>
      <c r="AG557" s="23"/>
    </row>
    <row r="558" spans="1:33" ht="15.75" customHeight="1" x14ac:dyDescent="0.35">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c r="AA558" s="23"/>
      <c r="AB558" s="23"/>
      <c r="AC558" s="23"/>
      <c r="AD558" s="23"/>
      <c r="AE558" s="23"/>
      <c r="AF558" s="23"/>
      <c r="AG558" s="23"/>
    </row>
    <row r="559" spans="1:33" ht="15.75" customHeight="1" x14ac:dyDescent="0.35">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c r="AA559" s="23"/>
      <c r="AB559" s="23"/>
      <c r="AC559" s="23"/>
      <c r="AD559" s="23"/>
      <c r="AE559" s="23"/>
      <c r="AF559" s="23"/>
      <c r="AG559" s="23"/>
    </row>
    <row r="560" spans="1:33" ht="15.75" customHeight="1" x14ac:dyDescent="0.35">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c r="AA560" s="23"/>
      <c r="AB560" s="23"/>
      <c r="AC560" s="23"/>
      <c r="AD560" s="23"/>
      <c r="AE560" s="23"/>
      <c r="AF560" s="23"/>
      <c r="AG560" s="23"/>
    </row>
    <row r="561" spans="1:33" ht="15.75" customHeight="1" x14ac:dyDescent="0.35">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c r="AA561" s="23"/>
      <c r="AB561" s="23"/>
      <c r="AC561" s="23"/>
      <c r="AD561" s="23"/>
      <c r="AE561" s="23"/>
      <c r="AF561" s="23"/>
      <c r="AG561" s="23"/>
    </row>
    <row r="562" spans="1:33" ht="15.75" customHeight="1" x14ac:dyDescent="0.35">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c r="AA562" s="23"/>
      <c r="AB562" s="23"/>
      <c r="AC562" s="23"/>
      <c r="AD562" s="23"/>
      <c r="AE562" s="23"/>
      <c r="AF562" s="23"/>
      <c r="AG562" s="23"/>
    </row>
    <row r="563" spans="1:33" ht="15.75" customHeight="1" x14ac:dyDescent="0.35">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c r="AA563" s="23"/>
      <c r="AB563" s="23"/>
      <c r="AC563" s="23"/>
      <c r="AD563" s="23"/>
      <c r="AE563" s="23"/>
      <c r="AF563" s="23"/>
      <c r="AG563" s="23"/>
    </row>
    <row r="564" spans="1:33" ht="15.75" customHeight="1" x14ac:dyDescent="0.35">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c r="AA564" s="23"/>
      <c r="AB564" s="23"/>
      <c r="AC564" s="23"/>
      <c r="AD564" s="23"/>
      <c r="AE564" s="23"/>
      <c r="AF564" s="23"/>
      <c r="AG564" s="23"/>
    </row>
    <row r="565" spans="1:33" ht="15.75" customHeight="1" x14ac:dyDescent="0.35">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c r="AA565" s="23"/>
      <c r="AB565" s="23"/>
      <c r="AC565" s="23"/>
      <c r="AD565" s="23"/>
      <c r="AE565" s="23"/>
      <c r="AF565" s="23"/>
      <c r="AG565" s="23"/>
    </row>
    <row r="566" spans="1:33" ht="15.75" customHeight="1" x14ac:dyDescent="0.35">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c r="AA566" s="23"/>
      <c r="AB566" s="23"/>
      <c r="AC566" s="23"/>
      <c r="AD566" s="23"/>
      <c r="AE566" s="23"/>
      <c r="AF566" s="23"/>
      <c r="AG566" s="23"/>
    </row>
    <row r="567" spans="1:33" ht="15.75" customHeight="1" x14ac:dyDescent="0.35">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c r="AA567" s="23"/>
      <c r="AB567" s="23"/>
      <c r="AC567" s="23"/>
      <c r="AD567" s="23"/>
      <c r="AE567" s="23"/>
      <c r="AF567" s="23"/>
      <c r="AG567" s="23"/>
    </row>
    <row r="568" spans="1:33" ht="15.75" customHeight="1" x14ac:dyDescent="0.35">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c r="AA568" s="23"/>
      <c r="AB568" s="23"/>
      <c r="AC568" s="23"/>
      <c r="AD568" s="23"/>
      <c r="AE568" s="23"/>
      <c r="AF568" s="23"/>
      <c r="AG568" s="23"/>
    </row>
    <row r="569" spans="1:33" ht="15.75" customHeight="1" x14ac:dyDescent="0.35">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c r="AA569" s="23"/>
      <c r="AB569" s="23"/>
      <c r="AC569" s="23"/>
      <c r="AD569" s="23"/>
      <c r="AE569" s="23"/>
      <c r="AF569" s="23"/>
      <c r="AG569" s="23"/>
    </row>
    <row r="570" spans="1:33" ht="15.75" customHeight="1" x14ac:dyDescent="0.35">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c r="AA570" s="23"/>
      <c r="AB570" s="23"/>
      <c r="AC570" s="23"/>
      <c r="AD570" s="23"/>
      <c r="AE570" s="23"/>
      <c r="AF570" s="23"/>
      <c r="AG570" s="23"/>
    </row>
    <row r="571" spans="1:33" ht="15.75" customHeight="1" x14ac:dyDescent="0.35">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c r="AA571" s="23"/>
      <c r="AB571" s="23"/>
      <c r="AC571" s="23"/>
      <c r="AD571" s="23"/>
      <c r="AE571" s="23"/>
      <c r="AF571" s="23"/>
      <c r="AG571" s="23"/>
    </row>
    <row r="572" spans="1:33" ht="15.75" customHeight="1" x14ac:dyDescent="0.35">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c r="AA572" s="23"/>
      <c r="AB572" s="23"/>
      <c r="AC572" s="23"/>
      <c r="AD572" s="23"/>
      <c r="AE572" s="23"/>
      <c r="AF572" s="23"/>
      <c r="AG572" s="23"/>
    </row>
    <row r="573" spans="1:33" ht="15.75" customHeight="1" x14ac:dyDescent="0.35">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c r="AA573" s="23"/>
      <c r="AB573" s="23"/>
      <c r="AC573" s="23"/>
      <c r="AD573" s="23"/>
      <c r="AE573" s="23"/>
      <c r="AF573" s="23"/>
      <c r="AG573" s="23"/>
    </row>
    <row r="574" spans="1:33" ht="15.75" customHeight="1" x14ac:dyDescent="0.35">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c r="AA574" s="23"/>
      <c r="AB574" s="23"/>
      <c r="AC574" s="23"/>
      <c r="AD574" s="23"/>
      <c r="AE574" s="23"/>
      <c r="AF574" s="23"/>
      <c r="AG574" s="23"/>
    </row>
    <row r="575" spans="1:33" ht="15.75" customHeight="1" x14ac:dyDescent="0.35">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c r="AA575" s="23"/>
      <c r="AB575" s="23"/>
      <c r="AC575" s="23"/>
      <c r="AD575" s="23"/>
      <c r="AE575" s="23"/>
      <c r="AF575" s="23"/>
      <c r="AG575" s="23"/>
    </row>
    <row r="576" spans="1:33" ht="15.75" customHeight="1" x14ac:dyDescent="0.35">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c r="AA576" s="23"/>
      <c r="AB576" s="23"/>
      <c r="AC576" s="23"/>
      <c r="AD576" s="23"/>
      <c r="AE576" s="23"/>
      <c r="AF576" s="23"/>
      <c r="AG576" s="23"/>
    </row>
    <row r="577" spans="1:33" ht="15.75" customHeight="1" x14ac:dyDescent="0.35">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c r="AA577" s="23"/>
      <c r="AB577" s="23"/>
      <c r="AC577" s="23"/>
      <c r="AD577" s="23"/>
      <c r="AE577" s="23"/>
      <c r="AF577" s="23"/>
      <c r="AG577" s="23"/>
    </row>
    <row r="578" spans="1:33" ht="15.75" customHeight="1" x14ac:dyDescent="0.35">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c r="AA578" s="23"/>
      <c r="AB578" s="23"/>
      <c r="AC578" s="23"/>
      <c r="AD578" s="23"/>
      <c r="AE578" s="23"/>
      <c r="AF578" s="23"/>
      <c r="AG578" s="23"/>
    </row>
    <row r="579" spans="1:33" ht="15.75" customHeight="1" x14ac:dyDescent="0.35">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c r="AA579" s="23"/>
      <c r="AB579" s="23"/>
      <c r="AC579" s="23"/>
      <c r="AD579" s="23"/>
      <c r="AE579" s="23"/>
      <c r="AF579" s="23"/>
      <c r="AG579" s="23"/>
    </row>
    <row r="580" spans="1:33" ht="15.75" customHeight="1" x14ac:dyDescent="0.35">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c r="AA580" s="23"/>
      <c r="AB580" s="23"/>
      <c r="AC580" s="23"/>
      <c r="AD580" s="23"/>
      <c r="AE580" s="23"/>
      <c r="AF580" s="23"/>
      <c r="AG580" s="23"/>
    </row>
    <row r="581" spans="1:33" ht="15.75" customHeight="1" x14ac:dyDescent="0.35">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c r="AA581" s="23"/>
      <c r="AB581" s="23"/>
      <c r="AC581" s="23"/>
      <c r="AD581" s="23"/>
      <c r="AE581" s="23"/>
      <c r="AF581" s="23"/>
      <c r="AG581" s="23"/>
    </row>
    <row r="582" spans="1:33" ht="15.75" customHeight="1" x14ac:dyDescent="0.35">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c r="AA582" s="23"/>
      <c r="AB582" s="23"/>
      <c r="AC582" s="23"/>
      <c r="AD582" s="23"/>
      <c r="AE582" s="23"/>
      <c r="AF582" s="23"/>
      <c r="AG582" s="23"/>
    </row>
    <row r="583" spans="1:33" ht="15.75" customHeight="1" x14ac:dyDescent="0.35">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c r="AA583" s="23"/>
      <c r="AB583" s="23"/>
      <c r="AC583" s="23"/>
      <c r="AD583" s="23"/>
      <c r="AE583" s="23"/>
      <c r="AF583" s="23"/>
      <c r="AG583" s="23"/>
    </row>
    <row r="584" spans="1:33" ht="15.75" customHeight="1" x14ac:dyDescent="0.35">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c r="AA584" s="23"/>
      <c r="AB584" s="23"/>
      <c r="AC584" s="23"/>
      <c r="AD584" s="23"/>
      <c r="AE584" s="23"/>
      <c r="AF584" s="23"/>
      <c r="AG584" s="23"/>
    </row>
    <row r="585" spans="1:33" ht="15.75" customHeight="1" x14ac:dyDescent="0.35">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c r="AA585" s="23"/>
      <c r="AB585" s="23"/>
      <c r="AC585" s="23"/>
      <c r="AD585" s="23"/>
      <c r="AE585" s="23"/>
      <c r="AF585" s="23"/>
      <c r="AG585" s="23"/>
    </row>
    <row r="586" spans="1:33" ht="15.75" customHeight="1" x14ac:dyDescent="0.35">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c r="AA586" s="23"/>
      <c r="AB586" s="23"/>
      <c r="AC586" s="23"/>
      <c r="AD586" s="23"/>
      <c r="AE586" s="23"/>
      <c r="AF586" s="23"/>
      <c r="AG586" s="23"/>
    </row>
    <row r="587" spans="1:33" ht="15.75" customHeight="1" x14ac:dyDescent="0.35">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c r="AA587" s="23"/>
      <c r="AB587" s="23"/>
      <c r="AC587" s="23"/>
      <c r="AD587" s="23"/>
      <c r="AE587" s="23"/>
      <c r="AF587" s="23"/>
      <c r="AG587" s="23"/>
    </row>
    <row r="588" spans="1:33" ht="15.75" customHeight="1" x14ac:dyDescent="0.35">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c r="AA588" s="23"/>
      <c r="AB588" s="23"/>
      <c r="AC588" s="23"/>
      <c r="AD588" s="23"/>
      <c r="AE588" s="23"/>
      <c r="AF588" s="23"/>
      <c r="AG588" s="23"/>
    </row>
    <row r="589" spans="1:33" ht="15.75" customHeight="1" x14ac:dyDescent="0.35">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c r="AA589" s="23"/>
      <c r="AB589" s="23"/>
      <c r="AC589" s="23"/>
      <c r="AD589" s="23"/>
      <c r="AE589" s="23"/>
      <c r="AF589" s="23"/>
      <c r="AG589" s="23"/>
    </row>
    <row r="590" spans="1:33" ht="15.75" customHeight="1" x14ac:dyDescent="0.35">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c r="AA590" s="23"/>
      <c r="AB590" s="23"/>
      <c r="AC590" s="23"/>
      <c r="AD590" s="23"/>
      <c r="AE590" s="23"/>
      <c r="AF590" s="23"/>
      <c r="AG590" s="23"/>
    </row>
    <row r="591" spans="1:33" ht="15.75" customHeight="1" x14ac:dyDescent="0.35">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23"/>
      <c r="AF591" s="23"/>
      <c r="AG591" s="23"/>
    </row>
    <row r="592" spans="1:33" ht="15.75" customHeight="1" x14ac:dyDescent="0.35">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c r="AA592" s="23"/>
      <c r="AB592" s="23"/>
      <c r="AC592" s="23"/>
      <c r="AD592" s="23"/>
      <c r="AE592" s="23"/>
      <c r="AF592" s="23"/>
      <c r="AG592" s="23"/>
    </row>
    <row r="593" spans="1:33" ht="15.75" customHeight="1" x14ac:dyDescent="0.35">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c r="AA593" s="23"/>
      <c r="AB593" s="23"/>
      <c r="AC593" s="23"/>
      <c r="AD593" s="23"/>
      <c r="AE593" s="23"/>
      <c r="AF593" s="23"/>
      <c r="AG593" s="23"/>
    </row>
    <row r="594" spans="1:33" ht="15.75" customHeight="1" x14ac:dyDescent="0.35">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c r="AA594" s="23"/>
      <c r="AB594" s="23"/>
      <c r="AC594" s="23"/>
      <c r="AD594" s="23"/>
      <c r="AE594" s="23"/>
      <c r="AF594" s="23"/>
      <c r="AG594" s="23"/>
    </row>
    <row r="595" spans="1:33" ht="15.75" customHeight="1" x14ac:dyDescent="0.35">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c r="AA595" s="23"/>
      <c r="AB595" s="23"/>
      <c r="AC595" s="23"/>
      <c r="AD595" s="23"/>
      <c r="AE595" s="23"/>
      <c r="AF595" s="23"/>
      <c r="AG595" s="23"/>
    </row>
    <row r="596" spans="1:33" ht="15.75" customHeight="1" x14ac:dyDescent="0.35">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c r="AA596" s="23"/>
      <c r="AB596" s="23"/>
      <c r="AC596" s="23"/>
      <c r="AD596" s="23"/>
      <c r="AE596" s="23"/>
      <c r="AF596" s="23"/>
      <c r="AG596" s="23"/>
    </row>
    <row r="597" spans="1:33" ht="15.75" customHeight="1" x14ac:dyDescent="0.35">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c r="AA597" s="23"/>
      <c r="AB597" s="23"/>
      <c r="AC597" s="23"/>
      <c r="AD597" s="23"/>
      <c r="AE597" s="23"/>
      <c r="AF597" s="23"/>
      <c r="AG597" s="23"/>
    </row>
    <row r="598" spans="1:33" ht="15.75" customHeight="1" x14ac:dyDescent="0.35">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c r="AA598" s="23"/>
      <c r="AB598" s="23"/>
      <c r="AC598" s="23"/>
      <c r="AD598" s="23"/>
      <c r="AE598" s="23"/>
      <c r="AF598" s="23"/>
      <c r="AG598" s="23"/>
    </row>
    <row r="599" spans="1:33" ht="15.75" customHeight="1" x14ac:dyDescent="0.35">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c r="AA599" s="23"/>
      <c r="AB599" s="23"/>
      <c r="AC599" s="23"/>
      <c r="AD599" s="23"/>
      <c r="AE599" s="23"/>
      <c r="AF599" s="23"/>
      <c r="AG599" s="23"/>
    </row>
    <row r="600" spans="1:33" ht="15.75" customHeight="1" x14ac:dyDescent="0.35">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c r="AA600" s="23"/>
      <c r="AB600" s="23"/>
      <c r="AC600" s="23"/>
      <c r="AD600" s="23"/>
      <c r="AE600" s="23"/>
      <c r="AF600" s="23"/>
      <c r="AG600" s="23"/>
    </row>
    <row r="601" spans="1:33" ht="15.75" customHeight="1" x14ac:dyDescent="0.35">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23"/>
      <c r="AF601" s="23"/>
      <c r="AG601" s="23"/>
    </row>
    <row r="602" spans="1:33" ht="15.75" customHeight="1" x14ac:dyDescent="0.35">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23"/>
      <c r="AF602" s="23"/>
      <c r="AG602" s="23"/>
    </row>
    <row r="603" spans="1:33" ht="15.75" customHeight="1" x14ac:dyDescent="0.35">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c r="AA603" s="23"/>
      <c r="AB603" s="23"/>
      <c r="AC603" s="23"/>
      <c r="AD603" s="23"/>
      <c r="AE603" s="23"/>
      <c r="AF603" s="23"/>
      <c r="AG603" s="23"/>
    </row>
    <row r="604" spans="1:33" ht="15.75" customHeight="1" x14ac:dyDescent="0.35">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c r="AA604" s="23"/>
      <c r="AB604" s="23"/>
      <c r="AC604" s="23"/>
      <c r="AD604" s="23"/>
      <c r="AE604" s="23"/>
      <c r="AF604" s="23"/>
      <c r="AG604" s="23"/>
    </row>
    <row r="605" spans="1:33" ht="15.75" customHeight="1" x14ac:dyDescent="0.35">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c r="AA605" s="23"/>
      <c r="AB605" s="23"/>
      <c r="AC605" s="23"/>
      <c r="AD605" s="23"/>
      <c r="AE605" s="23"/>
      <c r="AF605" s="23"/>
      <c r="AG605" s="23"/>
    </row>
    <row r="606" spans="1:33" ht="15.75" customHeight="1" x14ac:dyDescent="0.35">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c r="AA606" s="23"/>
      <c r="AB606" s="23"/>
      <c r="AC606" s="23"/>
      <c r="AD606" s="23"/>
      <c r="AE606" s="23"/>
      <c r="AF606" s="23"/>
      <c r="AG606" s="23"/>
    </row>
    <row r="607" spans="1:33" ht="15.75" customHeight="1" x14ac:dyDescent="0.35">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c r="AA607" s="23"/>
      <c r="AB607" s="23"/>
      <c r="AC607" s="23"/>
      <c r="AD607" s="23"/>
      <c r="AE607" s="23"/>
      <c r="AF607" s="23"/>
      <c r="AG607" s="23"/>
    </row>
    <row r="608" spans="1:33" ht="15.75" customHeight="1" x14ac:dyDescent="0.35">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c r="AA608" s="23"/>
      <c r="AB608" s="23"/>
      <c r="AC608" s="23"/>
      <c r="AD608" s="23"/>
      <c r="AE608" s="23"/>
      <c r="AF608" s="23"/>
      <c r="AG608" s="23"/>
    </row>
    <row r="609" spans="1:33" ht="15.75" customHeight="1" x14ac:dyDescent="0.35">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c r="AA609" s="23"/>
      <c r="AB609" s="23"/>
      <c r="AC609" s="23"/>
      <c r="AD609" s="23"/>
      <c r="AE609" s="23"/>
      <c r="AF609" s="23"/>
      <c r="AG609" s="23"/>
    </row>
    <row r="610" spans="1:33" ht="15.75" customHeight="1" x14ac:dyDescent="0.35">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c r="AA610" s="23"/>
      <c r="AB610" s="23"/>
      <c r="AC610" s="23"/>
      <c r="AD610" s="23"/>
      <c r="AE610" s="23"/>
      <c r="AF610" s="23"/>
      <c r="AG610" s="23"/>
    </row>
    <row r="611" spans="1:33" ht="15.75" customHeight="1" x14ac:dyDescent="0.35">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c r="AA611" s="23"/>
      <c r="AB611" s="23"/>
      <c r="AC611" s="23"/>
      <c r="AD611" s="23"/>
      <c r="AE611" s="23"/>
      <c r="AF611" s="23"/>
      <c r="AG611" s="23"/>
    </row>
    <row r="612" spans="1:33" ht="15.75" customHeight="1" x14ac:dyDescent="0.35">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c r="AA612" s="23"/>
      <c r="AB612" s="23"/>
      <c r="AC612" s="23"/>
      <c r="AD612" s="23"/>
      <c r="AE612" s="23"/>
      <c r="AF612" s="23"/>
      <c r="AG612" s="23"/>
    </row>
    <row r="613" spans="1:33" ht="15.75" customHeight="1" x14ac:dyDescent="0.35">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c r="AA613" s="23"/>
      <c r="AB613" s="23"/>
      <c r="AC613" s="23"/>
      <c r="AD613" s="23"/>
      <c r="AE613" s="23"/>
      <c r="AF613" s="23"/>
      <c r="AG613" s="23"/>
    </row>
    <row r="614" spans="1:33" ht="15.75" customHeight="1" x14ac:dyDescent="0.35">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c r="AA614" s="23"/>
      <c r="AB614" s="23"/>
      <c r="AC614" s="23"/>
      <c r="AD614" s="23"/>
      <c r="AE614" s="23"/>
      <c r="AF614" s="23"/>
      <c r="AG614" s="23"/>
    </row>
    <row r="615" spans="1:33" ht="15.75" customHeight="1" x14ac:dyDescent="0.35">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c r="AA615" s="23"/>
      <c r="AB615" s="23"/>
      <c r="AC615" s="23"/>
      <c r="AD615" s="23"/>
      <c r="AE615" s="23"/>
      <c r="AF615" s="23"/>
      <c r="AG615" s="23"/>
    </row>
    <row r="616" spans="1:33" ht="15.75" customHeight="1" x14ac:dyDescent="0.35">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c r="AA616" s="23"/>
      <c r="AB616" s="23"/>
      <c r="AC616" s="23"/>
      <c r="AD616" s="23"/>
      <c r="AE616" s="23"/>
      <c r="AF616" s="23"/>
      <c r="AG616" s="23"/>
    </row>
    <row r="617" spans="1:33" ht="15.75" customHeight="1" x14ac:dyDescent="0.35">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23"/>
      <c r="AF617" s="23"/>
      <c r="AG617" s="23"/>
    </row>
    <row r="618" spans="1:33" ht="15.75" customHeight="1" x14ac:dyDescent="0.35">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c r="AA618" s="23"/>
      <c r="AB618" s="23"/>
      <c r="AC618" s="23"/>
      <c r="AD618" s="23"/>
      <c r="AE618" s="23"/>
      <c r="AF618" s="23"/>
      <c r="AG618" s="23"/>
    </row>
    <row r="619" spans="1:33" ht="15.75" customHeight="1" x14ac:dyDescent="0.35">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c r="AA619" s="23"/>
      <c r="AB619" s="23"/>
      <c r="AC619" s="23"/>
      <c r="AD619" s="23"/>
      <c r="AE619" s="23"/>
      <c r="AF619" s="23"/>
      <c r="AG619" s="23"/>
    </row>
    <row r="620" spans="1:33" ht="15.75" customHeight="1" x14ac:dyDescent="0.35">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c r="AA620" s="23"/>
      <c r="AB620" s="23"/>
      <c r="AC620" s="23"/>
      <c r="AD620" s="23"/>
      <c r="AE620" s="23"/>
      <c r="AF620" s="23"/>
      <c r="AG620" s="23"/>
    </row>
    <row r="621" spans="1:33" ht="15.75" customHeight="1" x14ac:dyDescent="0.35">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c r="AA621" s="23"/>
      <c r="AB621" s="23"/>
      <c r="AC621" s="23"/>
      <c r="AD621" s="23"/>
      <c r="AE621" s="23"/>
      <c r="AF621" s="23"/>
      <c r="AG621" s="23"/>
    </row>
    <row r="622" spans="1:33" ht="15.75" customHeight="1" x14ac:dyDescent="0.35">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c r="AA622" s="23"/>
      <c r="AB622" s="23"/>
      <c r="AC622" s="23"/>
      <c r="AD622" s="23"/>
      <c r="AE622" s="23"/>
      <c r="AF622" s="23"/>
      <c r="AG622" s="23"/>
    </row>
    <row r="623" spans="1:33" ht="15.75" customHeight="1" x14ac:dyDescent="0.35">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c r="AA623" s="23"/>
      <c r="AB623" s="23"/>
      <c r="AC623" s="23"/>
      <c r="AD623" s="23"/>
      <c r="AE623" s="23"/>
      <c r="AF623" s="23"/>
      <c r="AG623" s="23"/>
    </row>
    <row r="624" spans="1:33" ht="15.75" customHeight="1" x14ac:dyDescent="0.35">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c r="AA624" s="23"/>
      <c r="AB624" s="23"/>
      <c r="AC624" s="23"/>
      <c r="AD624" s="23"/>
      <c r="AE624" s="23"/>
      <c r="AF624" s="23"/>
      <c r="AG624" s="23"/>
    </row>
    <row r="625" spans="1:33" ht="15.75" customHeight="1" x14ac:dyDescent="0.35">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c r="AA625" s="23"/>
      <c r="AB625" s="23"/>
      <c r="AC625" s="23"/>
      <c r="AD625" s="23"/>
      <c r="AE625" s="23"/>
      <c r="AF625" s="23"/>
      <c r="AG625" s="23"/>
    </row>
    <row r="626" spans="1:33" ht="15.75" customHeight="1" x14ac:dyDescent="0.35">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c r="AA626" s="23"/>
      <c r="AB626" s="23"/>
      <c r="AC626" s="23"/>
      <c r="AD626" s="23"/>
      <c r="AE626" s="23"/>
      <c r="AF626" s="23"/>
      <c r="AG626" s="23"/>
    </row>
    <row r="627" spans="1:33" ht="15.75" customHeight="1" x14ac:dyDescent="0.35">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23"/>
      <c r="AF627" s="23"/>
      <c r="AG627" s="23"/>
    </row>
    <row r="628" spans="1:33" ht="15.75" customHeight="1" x14ac:dyDescent="0.35">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c r="AA628" s="23"/>
      <c r="AB628" s="23"/>
      <c r="AC628" s="23"/>
      <c r="AD628" s="23"/>
      <c r="AE628" s="23"/>
      <c r="AF628" s="23"/>
      <c r="AG628" s="23"/>
    </row>
    <row r="629" spans="1:33" ht="15.75" customHeight="1" x14ac:dyDescent="0.35">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c r="AA629" s="23"/>
      <c r="AB629" s="23"/>
      <c r="AC629" s="23"/>
      <c r="AD629" s="23"/>
      <c r="AE629" s="23"/>
      <c r="AF629" s="23"/>
      <c r="AG629" s="23"/>
    </row>
    <row r="630" spans="1:33" ht="15.75" customHeight="1" x14ac:dyDescent="0.35">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c r="AA630" s="23"/>
      <c r="AB630" s="23"/>
      <c r="AC630" s="23"/>
      <c r="AD630" s="23"/>
      <c r="AE630" s="23"/>
      <c r="AF630" s="23"/>
      <c r="AG630" s="23"/>
    </row>
    <row r="631" spans="1:33" ht="15.75" customHeight="1" x14ac:dyDescent="0.35">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c r="AA631" s="23"/>
      <c r="AB631" s="23"/>
      <c r="AC631" s="23"/>
      <c r="AD631" s="23"/>
      <c r="AE631" s="23"/>
      <c r="AF631" s="23"/>
      <c r="AG631" s="23"/>
    </row>
    <row r="632" spans="1:33" ht="15.75" customHeight="1" x14ac:dyDescent="0.35">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c r="AA632" s="23"/>
      <c r="AB632" s="23"/>
      <c r="AC632" s="23"/>
      <c r="AD632" s="23"/>
      <c r="AE632" s="23"/>
      <c r="AF632" s="23"/>
      <c r="AG632" s="23"/>
    </row>
    <row r="633" spans="1:33" ht="15.75" customHeight="1" x14ac:dyDescent="0.35">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c r="AA633" s="23"/>
      <c r="AB633" s="23"/>
      <c r="AC633" s="23"/>
      <c r="AD633" s="23"/>
      <c r="AE633" s="23"/>
      <c r="AF633" s="23"/>
      <c r="AG633" s="23"/>
    </row>
    <row r="634" spans="1:33" ht="15.75" customHeight="1" x14ac:dyDescent="0.35">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c r="AA634" s="23"/>
      <c r="AB634" s="23"/>
      <c r="AC634" s="23"/>
      <c r="AD634" s="23"/>
      <c r="AE634" s="23"/>
      <c r="AF634" s="23"/>
      <c r="AG634" s="23"/>
    </row>
    <row r="635" spans="1:33" ht="15.75" customHeight="1" x14ac:dyDescent="0.35">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c r="AA635" s="23"/>
      <c r="AB635" s="23"/>
      <c r="AC635" s="23"/>
      <c r="AD635" s="23"/>
      <c r="AE635" s="23"/>
      <c r="AF635" s="23"/>
      <c r="AG635" s="23"/>
    </row>
    <row r="636" spans="1:33" ht="15.75" customHeight="1" x14ac:dyDescent="0.35">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c r="AA636" s="23"/>
      <c r="AB636" s="23"/>
      <c r="AC636" s="23"/>
      <c r="AD636" s="23"/>
      <c r="AE636" s="23"/>
      <c r="AF636" s="23"/>
      <c r="AG636" s="23"/>
    </row>
    <row r="637" spans="1:33" ht="15.75" customHeight="1" x14ac:dyDescent="0.35">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c r="AA637" s="23"/>
      <c r="AB637" s="23"/>
      <c r="AC637" s="23"/>
      <c r="AD637" s="23"/>
      <c r="AE637" s="23"/>
      <c r="AF637" s="23"/>
      <c r="AG637" s="23"/>
    </row>
    <row r="638" spans="1:33" ht="15.75" customHeight="1" x14ac:dyDescent="0.35">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c r="AA638" s="23"/>
      <c r="AB638" s="23"/>
      <c r="AC638" s="23"/>
      <c r="AD638" s="23"/>
      <c r="AE638" s="23"/>
      <c r="AF638" s="23"/>
      <c r="AG638" s="23"/>
    </row>
    <row r="639" spans="1:33" ht="15.75" customHeight="1" x14ac:dyDescent="0.35">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c r="AA639" s="23"/>
      <c r="AB639" s="23"/>
      <c r="AC639" s="23"/>
      <c r="AD639" s="23"/>
      <c r="AE639" s="23"/>
      <c r="AF639" s="23"/>
      <c r="AG639" s="23"/>
    </row>
    <row r="640" spans="1:33" ht="15.75" customHeight="1" x14ac:dyDescent="0.35">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c r="AA640" s="23"/>
      <c r="AB640" s="23"/>
      <c r="AC640" s="23"/>
      <c r="AD640" s="23"/>
      <c r="AE640" s="23"/>
      <c r="AF640" s="23"/>
      <c r="AG640" s="23"/>
    </row>
    <row r="641" spans="1:33" ht="15.75" customHeight="1" x14ac:dyDescent="0.35">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c r="AA641" s="23"/>
      <c r="AB641" s="23"/>
      <c r="AC641" s="23"/>
      <c r="AD641" s="23"/>
      <c r="AE641" s="23"/>
      <c r="AF641" s="23"/>
      <c r="AG641" s="23"/>
    </row>
    <row r="642" spans="1:33" ht="15.75" customHeight="1" x14ac:dyDescent="0.35">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c r="AA642" s="23"/>
      <c r="AB642" s="23"/>
      <c r="AC642" s="23"/>
      <c r="AD642" s="23"/>
      <c r="AE642" s="23"/>
      <c r="AF642" s="23"/>
      <c r="AG642" s="23"/>
    </row>
    <row r="643" spans="1:33" ht="15.75" customHeight="1" x14ac:dyDescent="0.35">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c r="AA643" s="23"/>
      <c r="AB643" s="23"/>
      <c r="AC643" s="23"/>
      <c r="AD643" s="23"/>
      <c r="AE643" s="23"/>
      <c r="AF643" s="23"/>
      <c r="AG643" s="23"/>
    </row>
    <row r="644" spans="1:33" ht="15.75" customHeight="1" x14ac:dyDescent="0.35">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c r="AA644" s="23"/>
      <c r="AB644" s="23"/>
      <c r="AC644" s="23"/>
      <c r="AD644" s="23"/>
      <c r="AE644" s="23"/>
      <c r="AF644" s="23"/>
      <c r="AG644" s="23"/>
    </row>
    <row r="645" spans="1:33" ht="15.75" customHeight="1" x14ac:dyDescent="0.35">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c r="AA645" s="23"/>
      <c r="AB645" s="23"/>
      <c r="AC645" s="23"/>
      <c r="AD645" s="23"/>
      <c r="AE645" s="23"/>
      <c r="AF645" s="23"/>
      <c r="AG645" s="23"/>
    </row>
    <row r="646" spans="1:33" ht="15.75" customHeight="1" x14ac:dyDescent="0.35">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c r="AA646" s="23"/>
      <c r="AB646" s="23"/>
      <c r="AC646" s="23"/>
      <c r="AD646" s="23"/>
      <c r="AE646" s="23"/>
      <c r="AF646" s="23"/>
      <c r="AG646" s="23"/>
    </row>
    <row r="647" spans="1:33" ht="15.75" customHeight="1" x14ac:dyDescent="0.35">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c r="AA647" s="23"/>
      <c r="AB647" s="23"/>
      <c r="AC647" s="23"/>
      <c r="AD647" s="23"/>
      <c r="AE647" s="23"/>
      <c r="AF647" s="23"/>
      <c r="AG647" s="23"/>
    </row>
    <row r="648" spans="1:33" ht="15.75" customHeight="1" x14ac:dyDescent="0.35">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c r="AA648" s="23"/>
      <c r="AB648" s="23"/>
      <c r="AC648" s="23"/>
      <c r="AD648" s="23"/>
      <c r="AE648" s="23"/>
      <c r="AF648" s="23"/>
      <c r="AG648" s="23"/>
    </row>
    <row r="649" spans="1:33" ht="15.75" customHeight="1" x14ac:dyDescent="0.35">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c r="AA649" s="23"/>
      <c r="AB649" s="23"/>
      <c r="AC649" s="23"/>
      <c r="AD649" s="23"/>
      <c r="AE649" s="23"/>
      <c r="AF649" s="23"/>
      <c r="AG649" s="23"/>
    </row>
    <row r="650" spans="1:33" ht="15.75" customHeight="1" x14ac:dyDescent="0.35">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c r="AA650" s="23"/>
      <c r="AB650" s="23"/>
      <c r="AC650" s="23"/>
      <c r="AD650" s="23"/>
      <c r="AE650" s="23"/>
      <c r="AF650" s="23"/>
      <c r="AG650" s="23"/>
    </row>
    <row r="651" spans="1:33" ht="15.75" customHeight="1" x14ac:dyDescent="0.35">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c r="AA651" s="23"/>
      <c r="AB651" s="23"/>
      <c r="AC651" s="23"/>
      <c r="AD651" s="23"/>
      <c r="AE651" s="23"/>
      <c r="AF651" s="23"/>
      <c r="AG651" s="23"/>
    </row>
    <row r="652" spans="1:33" ht="15.75" customHeight="1" x14ac:dyDescent="0.35">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c r="AA652" s="23"/>
      <c r="AB652" s="23"/>
      <c r="AC652" s="23"/>
      <c r="AD652" s="23"/>
      <c r="AE652" s="23"/>
      <c r="AF652" s="23"/>
      <c r="AG652" s="23"/>
    </row>
    <row r="653" spans="1:33" ht="15.75" customHeight="1" x14ac:dyDescent="0.35">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c r="AA653" s="23"/>
      <c r="AB653" s="23"/>
      <c r="AC653" s="23"/>
      <c r="AD653" s="23"/>
      <c r="AE653" s="23"/>
      <c r="AF653" s="23"/>
      <c r="AG653" s="23"/>
    </row>
    <row r="654" spans="1:33" ht="15.75" customHeight="1" x14ac:dyDescent="0.35">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c r="AA654" s="23"/>
      <c r="AB654" s="23"/>
      <c r="AC654" s="23"/>
      <c r="AD654" s="23"/>
      <c r="AE654" s="23"/>
      <c r="AF654" s="23"/>
      <c r="AG654" s="23"/>
    </row>
    <row r="655" spans="1:33" ht="15.75" customHeight="1" x14ac:dyDescent="0.35">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c r="AA655" s="23"/>
      <c r="AB655" s="23"/>
      <c r="AC655" s="23"/>
      <c r="AD655" s="23"/>
      <c r="AE655" s="23"/>
      <c r="AF655" s="23"/>
      <c r="AG655" s="23"/>
    </row>
    <row r="656" spans="1:33" ht="15.75" customHeight="1" x14ac:dyDescent="0.35">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c r="AA656" s="23"/>
      <c r="AB656" s="23"/>
      <c r="AC656" s="23"/>
      <c r="AD656" s="23"/>
      <c r="AE656" s="23"/>
      <c r="AF656" s="23"/>
      <c r="AG656" s="23"/>
    </row>
    <row r="657" spans="1:33" ht="15.75" customHeight="1" x14ac:dyDescent="0.35">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c r="AA657" s="23"/>
      <c r="AB657" s="23"/>
      <c r="AC657" s="23"/>
      <c r="AD657" s="23"/>
      <c r="AE657" s="23"/>
      <c r="AF657" s="23"/>
      <c r="AG657" s="23"/>
    </row>
    <row r="658" spans="1:33" ht="15.75" customHeight="1" x14ac:dyDescent="0.35">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c r="AA658" s="23"/>
      <c r="AB658" s="23"/>
      <c r="AC658" s="23"/>
      <c r="AD658" s="23"/>
      <c r="AE658" s="23"/>
      <c r="AF658" s="23"/>
      <c r="AG658" s="23"/>
    </row>
    <row r="659" spans="1:33" ht="15.75" customHeight="1" x14ac:dyDescent="0.35">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c r="AA659" s="23"/>
      <c r="AB659" s="23"/>
      <c r="AC659" s="23"/>
      <c r="AD659" s="23"/>
      <c r="AE659" s="23"/>
      <c r="AF659" s="23"/>
      <c r="AG659" s="23"/>
    </row>
    <row r="660" spans="1:33" ht="15.75" customHeight="1" x14ac:dyDescent="0.35">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c r="AA660" s="23"/>
      <c r="AB660" s="23"/>
      <c r="AC660" s="23"/>
      <c r="AD660" s="23"/>
      <c r="AE660" s="23"/>
      <c r="AF660" s="23"/>
      <c r="AG660" s="23"/>
    </row>
    <row r="661" spans="1:33" ht="15.75" customHeight="1" x14ac:dyDescent="0.35">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c r="AA661" s="23"/>
      <c r="AB661" s="23"/>
      <c r="AC661" s="23"/>
      <c r="AD661" s="23"/>
      <c r="AE661" s="23"/>
      <c r="AF661" s="23"/>
      <c r="AG661" s="23"/>
    </row>
    <row r="662" spans="1:33" ht="15.75" customHeight="1" x14ac:dyDescent="0.35">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c r="AA662" s="23"/>
      <c r="AB662" s="23"/>
      <c r="AC662" s="23"/>
      <c r="AD662" s="23"/>
      <c r="AE662" s="23"/>
      <c r="AF662" s="23"/>
      <c r="AG662" s="23"/>
    </row>
    <row r="663" spans="1:33" ht="15.75" customHeight="1" x14ac:dyDescent="0.35">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c r="AA663" s="23"/>
      <c r="AB663" s="23"/>
      <c r="AC663" s="23"/>
      <c r="AD663" s="23"/>
      <c r="AE663" s="23"/>
      <c r="AF663" s="23"/>
      <c r="AG663" s="23"/>
    </row>
    <row r="664" spans="1:33" ht="15.75" customHeight="1" x14ac:dyDescent="0.35">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c r="AA664" s="23"/>
      <c r="AB664" s="23"/>
      <c r="AC664" s="23"/>
      <c r="AD664" s="23"/>
      <c r="AE664" s="23"/>
      <c r="AF664" s="23"/>
      <c r="AG664" s="23"/>
    </row>
    <row r="665" spans="1:33" ht="15.75" customHeight="1" x14ac:dyDescent="0.35">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c r="AA665" s="23"/>
      <c r="AB665" s="23"/>
      <c r="AC665" s="23"/>
      <c r="AD665" s="23"/>
      <c r="AE665" s="23"/>
      <c r="AF665" s="23"/>
      <c r="AG665" s="23"/>
    </row>
    <row r="666" spans="1:33" ht="15.75" customHeight="1" x14ac:dyDescent="0.35">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c r="AA666" s="23"/>
      <c r="AB666" s="23"/>
      <c r="AC666" s="23"/>
      <c r="AD666" s="23"/>
      <c r="AE666" s="23"/>
      <c r="AF666" s="23"/>
      <c r="AG666" s="23"/>
    </row>
    <row r="667" spans="1:33" ht="15.75" customHeight="1" x14ac:dyDescent="0.35">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c r="AA667" s="23"/>
      <c r="AB667" s="23"/>
      <c r="AC667" s="23"/>
      <c r="AD667" s="23"/>
      <c r="AE667" s="23"/>
      <c r="AF667" s="23"/>
      <c r="AG667" s="23"/>
    </row>
    <row r="668" spans="1:33" ht="15.75" customHeight="1" x14ac:dyDescent="0.35">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c r="AA668" s="23"/>
      <c r="AB668" s="23"/>
      <c r="AC668" s="23"/>
      <c r="AD668" s="23"/>
      <c r="AE668" s="23"/>
      <c r="AF668" s="23"/>
      <c r="AG668" s="23"/>
    </row>
    <row r="669" spans="1:33" ht="15.75" customHeight="1" x14ac:dyDescent="0.35">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c r="AA669" s="23"/>
      <c r="AB669" s="23"/>
      <c r="AC669" s="23"/>
      <c r="AD669" s="23"/>
      <c r="AE669" s="23"/>
      <c r="AF669" s="23"/>
      <c r="AG669" s="23"/>
    </row>
    <row r="670" spans="1:33" ht="15.75" customHeight="1" x14ac:dyDescent="0.35">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c r="AA670" s="23"/>
      <c r="AB670" s="23"/>
      <c r="AC670" s="23"/>
      <c r="AD670" s="23"/>
      <c r="AE670" s="23"/>
      <c r="AF670" s="23"/>
      <c r="AG670" s="23"/>
    </row>
    <row r="671" spans="1:33" ht="15.75" customHeight="1" x14ac:dyDescent="0.35">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c r="AA671" s="23"/>
      <c r="AB671" s="23"/>
      <c r="AC671" s="23"/>
      <c r="AD671" s="23"/>
      <c r="AE671" s="23"/>
      <c r="AF671" s="23"/>
      <c r="AG671" s="23"/>
    </row>
    <row r="672" spans="1:33" ht="15.75" customHeight="1" x14ac:dyDescent="0.35">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c r="AA672" s="23"/>
      <c r="AB672" s="23"/>
      <c r="AC672" s="23"/>
      <c r="AD672" s="23"/>
      <c r="AE672" s="23"/>
      <c r="AF672" s="23"/>
      <c r="AG672" s="23"/>
    </row>
    <row r="673" spans="1:33" ht="15.75" customHeight="1" x14ac:dyDescent="0.35">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c r="AA673" s="23"/>
      <c r="AB673" s="23"/>
      <c r="AC673" s="23"/>
      <c r="AD673" s="23"/>
      <c r="AE673" s="23"/>
      <c r="AF673" s="23"/>
      <c r="AG673" s="23"/>
    </row>
    <row r="674" spans="1:33" ht="15.75" customHeight="1" x14ac:dyDescent="0.35">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c r="AA674" s="23"/>
      <c r="AB674" s="23"/>
      <c r="AC674" s="23"/>
      <c r="AD674" s="23"/>
      <c r="AE674" s="23"/>
      <c r="AF674" s="23"/>
      <c r="AG674" s="23"/>
    </row>
    <row r="675" spans="1:33" ht="15.75" customHeight="1" x14ac:dyDescent="0.35">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c r="AA675" s="23"/>
      <c r="AB675" s="23"/>
      <c r="AC675" s="23"/>
      <c r="AD675" s="23"/>
      <c r="AE675" s="23"/>
      <c r="AF675" s="23"/>
      <c r="AG675" s="23"/>
    </row>
    <row r="676" spans="1:33" ht="15.75" customHeight="1" x14ac:dyDescent="0.35">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c r="AA676" s="23"/>
      <c r="AB676" s="23"/>
      <c r="AC676" s="23"/>
      <c r="AD676" s="23"/>
      <c r="AE676" s="23"/>
      <c r="AF676" s="23"/>
      <c r="AG676" s="23"/>
    </row>
    <row r="677" spans="1:33" ht="15.75" customHeight="1" x14ac:dyDescent="0.35">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c r="AA677" s="23"/>
      <c r="AB677" s="23"/>
      <c r="AC677" s="23"/>
      <c r="AD677" s="23"/>
      <c r="AE677" s="23"/>
      <c r="AF677" s="23"/>
      <c r="AG677" s="23"/>
    </row>
    <row r="678" spans="1:33" ht="15.75" customHeight="1" x14ac:dyDescent="0.35">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c r="AA678" s="23"/>
      <c r="AB678" s="23"/>
      <c r="AC678" s="23"/>
      <c r="AD678" s="23"/>
      <c r="AE678" s="23"/>
      <c r="AF678" s="23"/>
      <c r="AG678" s="23"/>
    </row>
    <row r="679" spans="1:33" ht="15.75" customHeight="1" x14ac:dyDescent="0.35">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c r="AA679" s="23"/>
      <c r="AB679" s="23"/>
      <c r="AC679" s="23"/>
      <c r="AD679" s="23"/>
      <c r="AE679" s="23"/>
      <c r="AF679" s="23"/>
      <c r="AG679" s="23"/>
    </row>
    <row r="680" spans="1:33" ht="15.75" customHeight="1" x14ac:dyDescent="0.35">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c r="AA680" s="23"/>
      <c r="AB680" s="23"/>
      <c r="AC680" s="23"/>
      <c r="AD680" s="23"/>
      <c r="AE680" s="23"/>
      <c r="AF680" s="23"/>
      <c r="AG680" s="23"/>
    </row>
    <row r="681" spans="1:33" ht="15.75" customHeight="1" x14ac:dyDescent="0.35">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row>
    <row r="682" spans="1:33" ht="15.75" customHeight="1" x14ac:dyDescent="0.35">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c r="AA682" s="23"/>
      <c r="AB682" s="23"/>
      <c r="AC682" s="23"/>
      <c r="AD682" s="23"/>
      <c r="AE682" s="23"/>
      <c r="AF682" s="23"/>
      <c r="AG682" s="23"/>
    </row>
    <row r="683" spans="1:33" ht="15.75" customHeight="1" x14ac:dyDescent="0.35">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c r="AA683" s="23"/>
      <c r="AB683" s="23"/>
      <c r="AC683" s="23"/>
      <c r="AD683" s="23"/>
      <c r="AE683" s="23"/>
      <c r="AF683" s="23"/>
      <c r="AG683" s="23"/>
    </row>
    <row r="684" spans="1:33" ht="15.75" customHeight="1" x14ac:dyDescent="0.35">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c r="AA684" s="23"/>
      <c r="AB684" s="23"/>
      <c r="AC684" s="23"/>
      <c r="AD684" s="23"/>
      <c r="AE684" s="23"/>
      <c r="AF684" s="23"/>
      <c r="AG684" s="23"/>
    </row>
    <row r="685" spans="1:33" ht="15.75" customHeight="1" x14ac:dyDescent="0.35">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c r="AA685" s="23"/>
      <c r="AB685" s="23"/>
      <c r="AC685" s="23"/>
      <c r="AD685" s="23"/>
      <c r="AE685" s="23"/>
      <c r="AF685" s="23"/>
      <c r="AG685" s="23"/>
    </row>
    <row r="686" spans="1:33" ht="15.75" customHeight="1" x14ac:dyDescent="0.35">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c r="AA686" s="23"/>
      <c r="AB686" s="23"/>
      <c r="AC686" s="23"/>
      <c r="AD686" s="23"/>
      <c r="AE686" s="23"/>
      <c r="AF686" s="23"/>
      <c r="AG686" s="23"/>
    </row>
    <row r="687" spans="1:33" ht="15.75" customHeight="1" x14ac:dyDescent="0.35">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c r="AA687" s="23"/>
      <c r="AB687" s="23"/>
      <c r="AC687" s="23"/>
      <c r="AD687" s="23"/>
      <c r="AE687" s="23"/>
      <c r="AF687" s="23"/>
      <c r="AG687" s="23"/>
    </row>
    <row r="688" spans="1:33" ht="15.75" customHeight="1" x14ac:dyDescent="0.35">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c r="AA688" s="23"/>
      <c r="AB688" s="23"/>
      <c r="AC688" s="23"/>
      <c r="AD688" s="23"/>
      <c r="AE688" s="23"/>
      <c r="AF688" s="23"/>
      <c r="AG688" s="23"/>
    </row>
    <row r="689" spans="1:33" ht="15.75" customHeight="1" x14ac:dyDescent="0.35">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c r="AA689" s="23"/>
      <c r="AB689" s="23"/>
      <c r="AC689" s="23"/>
      <c r="AD689" s="23"/>
      <c r="AE689" s="23"/>
      <c r="AF689" s="23"/>
      <c r="AG689" s="23"/>
    </row>
    <row r="690" spans="1:33" ht="15.75" customHeight="1" x14ac:dyDescent="0.35">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c r="AA690" s="23"/>
      <c r="AB690" s="23"/>
      <c r="AC690" s="23"/>
      <c r="AD690" s="23"/>
      <c r="AE690" s="23"/>
      <c r="AF690" s="23"/>
      <c r="AG690" s="23"/>
    </row>
    <row r="691" spans="1:33" ht="15.75" customHeight="1" x14ac:dyDescent="0.35">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c r="AA691" s="23"/>
      <c r="AB691" s="23"/>
      <c r="AC691" s="23"/>
      <c r="AD691" s="23"/>
      <c r="AE691" s="23"/>
      <c r="AF691" s="23"/>
      <c r="AG691" s="23"/>
    </row>
    <row r="692" spans="1:33" ht="15.75" customHeight="1" x14ac:dyDescent="0.35">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c r="AA692" s="23"/>
      <c r="AB692" s="23"/>
      <c r="AC692" s="23"/>
      <c r="AD692" s="23"/>
      <c r="AE692" s="23"/>
      <c r="AF692" s="23"/>
      <c r="AG692" s="23"/>
    </row>
    <row r="693" spans="1:33" ht="15.75" customHeight="1" x14ac:dyDescent="0.35">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c r="AA693" s="23"/>
      <c r="AB693" s="23"/>
      <c r="AC693" s="23"/>
      <c r="AD693" s="23"/>
      <c r="AE693" s="23"/>
      <c r="AF693" s="23"/>
      <c r="AG693" s="23"/>
    </row>
    <row r="694" spans="1:33" ht="15.75" customHeight="1" x14ac:dyDescent="0.35">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c r="AA694" s="23"/>
      <c r="AB694" s="23"/>
      <c r="AC694" s="23"/>
      <c r="AD694" s="23"/>
      <c r="AE694" s="23"/>
      <c r="AF694" s="23"/>
      <c r="AG694" s="23"/>
    </row>
    <row r="695" spans="1:33" ht="15.75" customHeight="1" x14ac:dyDescent="0.35">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c r="AA695" s="23"/>
      <c r="AB695" s="23"/>
      <c r="AC695" s="23"/>
      <c r="AD695" s="23"/>
      <c r="AE695" s="23"/>
      <c r="AF695" s="23"/>
      <c r="AG695" s="23"/>
    </row>
    <row r="696" spans="1:33" ht="15.75" customHeight="1" x14ac:dyDescent="0.35">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c r="AA696" s="23"/>
      <c r="AB696" s="23"/>
      <c r="AC696" s="23"/>
      <c r="AD696" s="23"/>
      <c r="AE696" s="23"/>
      <c r="AF696" s="23"/>
      <c r="AG696" s="23"/>
    </row>
    <row r="697" spans="1:33" ht="15.75" customHeight="1" x14ac:dyDescent="0.35">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c r="AA697" s="23"/>
      <c r="AB697" s="23"/>
      <c r="AC697" s="23"/>
      <c r="AD697" s="23"/>
      <c r="AE697" s="23"/>
      <c r="AF697" s="23"/>
      <c r="AG697" s="23"/>
    </row>
    <row r="698" spans="1:33" ht="15.75" customHeight="1" x14ac:dyDescent="0.35">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c r="AA698" s="23"/>
      <c r="AB698" s="23"/>
      <c r="AC698" s="23"/>
      <c r="AD698" s="23"/>
      <c r="AE698" s="23"/>
      <c r="AF698" s="23"/>
      <c r="AG698" s="23"/>
    </row>
    <row r="699" spans="1:33" ht="15.75" customHeight="1" x14ac:dyDescent="0.35">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c r="AA699" s="23"/>
      <c r="AB699" s="23"/>
      <c r="AC699" s="23"/>
      <c r="AD699" s="23"/>
      <c r="AE699" s="23"/>
      <c r="AF699" s="23"/>
      <c r="AG699" s="23"/>
    </row>
    <row r="700" spans="1:33" ht="15.75" customHeight="1" x14ac:dyDescent="0.35">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c r="AA700" s="23"/>
      <c r="AB700" s="23"/>
      <c r="AC700" s="23"/>
      <c r="AD700" s="23"/>
      <c r="AE700" s="23"/>
      <c r="AF700" s="23"/>
      <c r="AG700" s="23"/>
    </row>
    <row r="701" spans="1:33" ht="15.75" customHeight="1" x14ac:dyDescent="0.35">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c r="AA701" s="23"/>
      <c r="AB701" s="23"/>
      <c r="AC701" s="23"/>
      <c r="AD701" s="23"/>
      <c r="AE701" s="23"/>
      <c r="AF701" s="23"/>
      <c r="AG701" s="23"/>
    </row>
    <row r="702" spans="1:33" ht="15.75" customHeight="1" x14ac:dyDescent="0.35">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c r="AA702" s="23"/>
      <c r="AB702" s="23"/>
      <c r="AC702" s="23"/>
      <c r="AD702" s="23"/>
      <c r="AE702" s="23"/>
      <c r="AF702" s="23"/>
      <c r="AG702" s="23"/>
    </row>
    <row r="703" spans="1:33" ht="15.75" customHeight="1" x14ac:dyDescent="0.35">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c r="AA703" s="23"/>
      <c r="AB703" s="23"/>
      <c r="AC703" s="23"/>
      <c r="AD703" s="23"/>
      <c r="AE703" s="23"/>
      <c r="AF703" s="23"/>
      <c r="AG703" s="23"/>
    </row>
    <row r="704" spans="1:33" ht="15.75" customHeight="1" x14ac:dyDescent="0.35">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c r="AA704" s="23"/>
      <c r="AB704" s="23"/>
      <c r="AC704" s="23"/>
      <c r="AD704" s="23"/>
      <c r="AE704" s="23"/>
      <c r="AF704" s="23"/>
      <c r="AG704" s="23"/>
    </row>
    <row r="705" spans="1:33" ht="15.75" customHeight="1" x14ac:dyDescent="0.35">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c r="AA705" s="23"/>
      <c r="AB705" s="23"/>
      <c r="AC705" s="23"/>
      <c r="AD705" s="23"/>
      <c r="AE705" s="23"/>
      <c r="AF705" s="23"/>
      <c r="AG705" s="23"/>
    </row>
    <row r="706" spans="1:33" ht="15.75" customHeight="1" x14ac:dyDescent="0.35">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c r="AA706" s="23"/>
      <c r="AB706" s="23"/>
      <c r="AC706" s="23"/>
      <c r="AD706" s="23"/>
      <c r="AE706" s="23"/>
      <c r="AF706" s="23"/>
      <c r="AG706" s="23"/>
    </row>
    <row r="707" spans="1:33" ht="15.75" customHeight="1" x14ac:dyDescent="0.35">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c r="AA707" s="23"/>
      <c r="AB707" s="23"/>
      <c r="AC707" s="23"/>
      <c r="AD707" s="23"/>
      <c r="AE707" s="23"/>
      <c r="AF707" s="23"/>
      <c r="AG707" s="23"/>
    </row>
    <row r="708" spans="1:33" ht="15.75" customHeight="1" x14ac:dyDescent="0.35">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c r="AA708" s="23"/>
      <c r="AB708" s="23"/>
      <c r="AC708" s="23"/>
      <c r="AD708" s="23"/>
      <c r="AE708" s="23"/>
      <c r="AF708" s="23"/>
      <c r="AG708" s="23"/>
    </row>
    <row r="709" spans="1:33" ht="15.75" customHeight="1" x14ac:dyDescent="0.35">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c r="AA709" s="23"/>
      <c r="AB709" s="23"/>
      <c r="AC709" s="23"/>
      <c r="AD709" s="23"/>
      <c r="AE709" s="23"/>
      <c r="AF709" s="23"/>
      <c r="AG709" s="23"/>
    </row>
    <row r="710" spans="1:33" ht="15.75" customHeight="1" x14ac:dyDescent="0.35">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c r="AA710" s="23"/>
      <c r="AB710" s="23"/>
      <c r="AC710" s="23"/>
      <c r="AD710" s="23"/>
      <c r="AE710" s="23"/>
      <c r="AF710" s="23"/>
      <c r="AG710" s="23"/>
    </row>
    <row r="711" spans="1:33" ht="15.75" customHeight="1" x14ac:dyDescent="0.35">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c r="AA711" s="23"/>
      <c r="AB711" s="23"/>
      <c r="AC711" s="23"/>
      <c r="AD711" s="23"/>
      <c r="AE711" s="23"/>
      <c r="AF711" s="23"/>
      <c r="AG711" s="23"/>
    </row>
    <row r="712" spans="1:33" ht="15.75" customHeight="1" x14ac:dyDescent="0.35">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c r="AA712" s="23"/>
      <c r="AB712" s="23"/>
      <c r="AC712" s="23"/>
      <c r="AD712" s="23"/>
      <c r="AE712" s="23"/>
      <c r="AF712" s="23"/>
      <c r="AG712" s="23"/>
    </row>
    <row r="713" spans="1:33" ht="15.75" customHeight="1" x14ac:dyDescent="0.35">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c r="AA713" s="23"/>
      <c r="AB713" s="23"/>
      <c r="AC713" s="23"/>
      <c r="AD713" s="23"/>
      <c r="AE713" s="23"/>
      <c r="AF713" s="23"/>
      <c r="AG713" s="23"/>
    </row>
    <row r="714" spans="1:33" ht="15.75" customHeight="1" x14ac:dyDescent="0.35">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c r="AA714" s="23"/>
      <c r="AB714" s="23"/>
      <c r="AC714" s="23"/>
      <c r="AD714" s="23"/>
      <c r="AE714" s="23"/>
      <c r="AF714" s="23"/>
      <c r="AG714" s="23"/>
    </row>
    <row r="715" spans="1:33" ht="15.75" customHeight="1" x14ac:dyDescent="0.35">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c r="AA715" s="23"/>
      <c r="AB715" s="23"/>
      <c r="AC715" s="23"/>
      <c r="AD715" s="23"/>
      <c r="AE715" s="23"/>
      <c r="AF715" s="23"/>
      <c r="AG715" s="23"/>
    </row>
    <row r="716" spans="1:33" ht="15.75" customHeight="1" x14ac:dyDescent="0.35">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c r="AA716" s="23"/>
      <c r="AB716" s="23"/>
      <c r="AC716" s="23"/>
      <c r="AD716" s="23"/>
      <c r="AE716" s="23"/>
      <c r="AF716" s="23"/>
      <c r="AG716" s="23"/>
    </row>
    <row r="717" spans="1:33" ht="15.75" customHeight="1" x14ac:dyDescent="0.35">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c r="AA717" s="23"/>
      <c r="AB717" s="23"/>
      <c r="AC717" s="23"/>
      <c r="AD717" s="23"/>
      <c r="AE717" s="23"/>
      <c r="AF717" s="23"/>
      <c r="AG717" s="23"/>
    </row>
    <row r="718" spans="1:33" ht="15.75" customHeight="1" x14ac:dyDescent="0.35">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c r="AA718" s="23"/>
      <c r="AB718" s="23"/>
      <c r="AC718" s="23"/>
      <c r="AD718" s="23"/>
      <c r="AE718" s="23"/>
      <c r="AF718" s="23"/>
      <c r="AG718" s="23"/>
    </row>
    <row r="719" spans="1:33" ht="15.75" customHeight="1" x14ac:dyDescent="0.35">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c r="AA719" s="23"/>
      <c r="AB719" s="23"/>
      <c r="AC719" s="23"/>
      <c r="AD719" s="23"/>
      <c r="AE719" s="23"/>
      <c r="AF719" s="23"/>
      <c r="AG719" s="23"/>
    </row>
    <row r="720" spans="1:33" ht="15.75" customHeight="1" x14ac:dyDescent="0.35">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c r="AA720" s="23"/>
      <c r="AB720" s="23"/>
      <c r="AC720" s="23"/>
      <c r="AD720" s="23"/>
      <c r="AE720" s="23"/>
      <c r="AF720" s="23"/>
      <c r="AG720" s="23"/>
    </row>
    <row r="721" spans="1:33" ht="15.75" customHeight="1" x14ac:dyDescent="0.35">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c r="AA721" s="23"/>
      <c r="AB721" s="23"/>
      <c r="AC721" s="23"/>
      <c r="AD721" s="23"/>
      <c r="AE721" s="23"/>
      <c r="AF721" s="23"/>
      <c r="AG721" s="23"/>
    </row>
    <row r="722" spans="1:33" ht="15.75" customHeight="1" x14ac:dyDescent="0.35">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c r="AA722" s="23"/>
      <c r="AB722" s="23"/>
      <c r="AC722" s="23"/>
      <c r="AD722" s="23"/>
      <c r="AE722" s="23"/>
      <c r="AF722" s="23"/>
      <c r="AG722" s="23"/>
    </row>
    <row r="723" spans="1:33" ht="15.75" customHeight="1" x14ac:dyDescent="0.35">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c r="AA723" s="23"/>
      <c r="AB723" s="23"/>
      <c r="AC723" s="23"/>
      <c r="AD723" s="23"/>
      <c r="AE723" s="23"/>
      <c r="AF723" s="23"/>
      <c r="AG723" s="23"/>
    </row>
    <row r="724" spans="1:33" ht="15.75" customHeight="1" x14ac:dyDescent="0.35">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c r="AA724" s="23"/>
      <c r="AB724" s="23"/>
      <c r="AC724" s="23"/>
      <c r="AD724" s="23"/>
      <c r="AE724" s="23"/>
      <c r="AF724" s="23"/>
      <c r="AG724" s="23"/>
    </row>
    <row r="725" spans="1:33" ht="15.75" customHeight="1" x14ac:dyDescent="0.35">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c r="AA725" s="23"/>
      <c r="AB725" s="23"/>
      <c r="AC725" s="23"/>
      <c r="AD725" s="23"/>
      <c r="AE725" s="23"/>
      <c r="AF725" s="23"/>
      <c r="AG725" s="23"/>
    </row>
    <row r="726" spans="1:33" ht="15.75" customHeight="1" x14ac:dyDescent="0.35">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c r="AA726" s="23"/>
      <c r="AB726" s="23"/>
      <c r="AC726" s="23"/>
      <c r="AD726" s="23"/>
      <c r="AE726" s="23"/>
      <c r="AF726" s="23"/>
      <c r="AG726" s="23"/>
    </row>
    <row r="727" spans="1:33" ht="15.75" customHeight="1" x14ac:dyDescent="0.35">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c r="AA727" s="23"/>
      <c r="AB727" s="23"/>
      <c r="AC727" s="23"/>
      <c r="AD727" s="23"/>
      <c r="AE727" s="23"/>
      <c r="AF727" s="23"/>
      <c r="AG727" s="23"/>
    </row>
    <row r="728" spans="1:33" ht="15.75" customHeight="1" x14ac:dyDescent="0.35">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c r="AA728" s="23"/>
      <c r="AB728" s="23"/>
      <c r="AC728" s="23"/>
      <c r="AD728" s="23"/>
      <c r="AE728" s="23"/>
      <c r="AF728" s="23"/>
      <c r="AG728" s="23"/>
    </row>
    <row r="729" spans="1:33" ht="15.75" customHeight="1" x14ac:dyDescent="0.35">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c r="AA729" s="23"/>
      <c r="AB729" s="23"/>
      <c r="AC729" s="23"/>
      <c r="AD729" s="23"/>
      <c r="AE729" s="23"/>
      <c r="AF729" s="23"/>
      <c r="AG729" s="23"/>
    </row>
    <row r="730" spans="1:33" ht="15.75" customHeight="1" x14ac:dyDescent="0.35">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23"/>
      <c r="AF730" s="23"/>
      <c r="AG730" s="23"/>
    </row>
    <row r="731" spans="1:33" ht="15.75" customHeight="1" x14ac:dyDescent="0.35">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c r="AA731" s="23"/>
      <c r="AB731" s="23"/>
      <c r="AC731" s="23"/>
      <c r="AD731" s="23"/>
      <c r="AE731" s="23"/>
      <c r="AF731" s="23"/>
      <c r="AG731" s="23"/>
    </row>
    <row r="732" spans="1:33" ht="15.75" customHeight="1" x14ac:dyDescent="0.35">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c r="AA732" s="23"/>
      <c r="AB732" s="23"/>
      <c r="AC732" s="23"/>
      <c r="AD732" s="23"/>
      <c r="AE732" s="23"/>
      <c r="AF732" s="23"/>
      <c r="AG732" s="23"/>
    </row>
    <row r="733" spans="1:33" ht="15.75" customHeight="1" x14ac:dyDescent="0.35">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c r="AA733" s="23"/>
      <c r="AB733" s="23"/>
      <c r="AC733" s="23"/>
      <c r="AD733" s="23"/>
      <c r="AE733" s="23"/>
      <c r="AF733" s="23"/>
      <c r="AG733" s="23"/>
    </row>
    <row r="734" spans="1:33" ht="15.75" customHeight="1" x14ac:dyDescent="0.35">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c r="AA734" s="23"/>
      <c r="AB734" s="23"/>
      <c r="AC734" s="23"/>
      <c r="AD734" s="23"/>
      <c r="AE734" s="23"/>
      <c r="AF734" s="23"/>
      <c r="AG734" s="23"/>
    </row>
    <row r="735" spans="1:33" ht="15.75" customHeight="1" x14ac:dyDescent="0.35">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c r="AA735" s="23"/>
      <c r="AB735" s="23"/>
      <c r="AC735" s="23"/>
      <c r="AD735" s="23"/>
      <c r="AE735" s="23"/>
      <c r="AF735" s="23"/>
      <c r="AG735" s="23"/>
    </row>
    <row r="736" spans="1:33" ht="15.75" customHeight="1" x14ac:dyDescent="0.35">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c r="AA736" s="23"/>
      <c r="AB736" s="23"/>
      <c r="AC736" s="23"/>
      <c r="AD736" s="23"/>
      <c r="AE736" s="23"/>
      <c r="AF736" s="23"/>
      <c r="AG736" s="23"/>
    </row>
    <row r="737" spans="1:33" ht="15.75" customHeight="1" x14ac:dyDescent="0.35">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c r="AA737" s="23"/>
      <c r="AB737" s="23"/>
      <c r="AC737" s="23"/>
      <c r="AD737" s="23"/>
      <c r="AE737" s="23"/>
      <c r="AF737" s="23"/>
      <c r="AG737" s="23"/>
    </row>
    <row r="738" spans="1:33" ht="15.75" customHeight="1" x14ac:dyDescent="0.35">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c r="AA738" s="23"/>
      <c r="AB738" s="23"/>
      <c r="AC738" s="23"/>
      <c r="AD738" s="23"/>
      <c r="AE738" s="23"/>
      <c r="AF738" s="23"/>
      <c r="AG738" s="23"/>
    </row>
    <row r="739" spans="1:33" ht="15.75" customHeight="1" x14ac:dyDescent="0.35">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c r="AA739" s="23"/>
      <c r="AB739" s="23"/>
      <c r="AC739" s="23"/>
      <c r="AD739" s="23"/>
      <c r="AE739" s="23"/>
      <c r="AF739" s="23"/>
      <c r="AG739" s="23"/>
    </row>
    <row r="740" spans="1:33" ht="15.75" customHeight="1" x14ac:dyDescent="0.35">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c r="AA740" s="23"/>
      <c r="AB740" s="23"/>
      <c r="AC740" s="23"/>
      <c r="AD740" s="23"/>
      <c r="AE740" s="23"/>
      <c r="AF740" s="23"/>
      <c r="AG740" s="23"/>
    </row>
    <row r="741" spans="1:33" ht="15.75" customHeight="1" x14ac:dyDescent="0.35">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23"/>
      <c r="AF741" s="23"/>
      <c r="AG741" s="23"/>
    </row>
    <row r="742" spans="1:33" ht="15.75" customHeight="1" x14ac:dyDescent="0.35">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c r="AA742" s="23"/>
      <c r="AB742" s="23"/>
      <c r="AC742" s="23"/>
      <c r="AD742" s="23"/>
      <c r="AE742" s="23"/>
      <c r="AF742" s="23"/>
      <c r="AG742" s="23"/>
    </row>
    <row r="743" spans="1:33" ht="15.75" customHeight="1" x14ac:dyDescent="0.35">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c r="AA743" s="23"/>
      <c r="AB743" s="23"/>
      <c r="AC743" s="23"/>
      <c r="AD743" s="23"/>
      <c r="AE743" s="23"/>
      <c r="AF743" s="23"/>
      <c r="AG743" s="23"/>
    </row>
    <row r="744" spans="1:33" ht="15.75" customHeight="1" x14ac:dyDescent="0.35">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c r="AA744" s="23"/>
      <c r="AB744" s="23"/>
      <c r="AC744" s="23"/>
      <c r="AD744" s="23"/>
      <c r="AE744" s="23"/>
      <c r="AF744" s="23"/>
      <c r="AG744" s="23"/>
    </row>
    <row r="745" spans="1:33" ht="15.75" customHeight="1" x14ac:dyDescent="0.35">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c r="AA745" s="23"/>
      <c r="AB745" s="23"/>
      <c r="AC745" s="23"/>
      <c r="AD745" s="23"/>
      <c r="AE745" s="23"/>
      <c r="AF745" s="23"/>
      <c r="AG745" s="23"/>
    </row>
    <row r="746" spans="1:33" ht="15.75" customHeight="1" x14ac:dyDescent="0.35">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c r="AA746" s="23"/>
      <c r="AB746" s="23"/>
      <c r="AC746" s="23"/>
      <c r="AD746" s="23"/>
      <c r="AE746" s="23"/>
      <c r="AF746" s="23"/>
      <c r="AG746" s="23"/>
    </row>
    <row r="747" spans="1:33" ht="15.75" customHeight="1" x14ac:dyDescent="0.35">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c r="AA747" s="23"/>
      <c r="AB747" s="23"/>
      <c r="AC747" s="23"/>
      <c r="AD747" s="23"/>
      <c r="AE747" s="23"/>
      <c r="AF747" s="23"/>
      <c r="AG747" s="23"/>
    </row>
    <row r="748" spans="1:33" ht="15.75" customHeight="1" x14ac:dyDescent="0.35">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c r="AA748" s="23"/>
      <c r="AB748" s="23"/>
      <c r="AC748" s="23"/>
      <c r="AD748" s="23"/>
      <c r="AE748" s="23"/>
      <c r="AF748" s="23"/>
      <c r="AG748" s="23"/>
    </row>
    <row r="749" spans="1:33" ht="15.75" customHeight="1" x14ac:dyDescent="0.35">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c r="AA749" s="23"/>
      <c r="AB749" s="23"/>
      <c r="AC749" s="23"/>
      <c r="AD749" s="23"/>
      <c r="AE749" s="23"/>
      <c r="AF749" s="23"/>
      <c r="AG749" s="23"/>
    </row>
    <row r="750" spans="1:33" ht="15.75" customHeight="1" x14ac:dyDescent="0.35">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c r="AA750" s="23"/>
      <c r="AB750" s="23"/>
      <c r="AC750" s="23"/>
      <c r="AD750" s="23"/>
      <c r="AE750" s="23"/>
      <c r="AF750" s="23"/>
      <c r="AG750" s="23"/>
    </row>
    <row r="751" spans="1:33" ht="15.75" customHeight="1" x14ac:dyDescent="0.35">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c r="AA751" s="23"/>
      <c r="AB751" s="23"/>
      <c r="AC751" s="23"/>
      <c r="AD751" s="23"/>
      <c r="AE751" s="23"/>
      <c r="AF751" s="23"/>
      <c r="AG751" s="23"/>
    </row>
    <row r="752" spans="1:33" ht="15.75" customHeight="1" x14ac:dyDescent="0.35">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c r="AA752" s="23"/>
      <c r="AB752" s="23"/>
      <c r="AC752" s="23"/>
      <c r="AD752" s="23"/>
      <c r="AE752" s="23"/>
      <c r="AF752" s="23"/>
      <c r="AG752" s="23"/>
    </row>
    <row r="753" spans="1:33" ht="15.75" customHeight="1" x14ac:dyDescent="0.35">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c r="AA753" s="23"/>
      <c r="AB753" s="23"/>
      <c r="AC753" s="23"/>
      <c r="AD753" s="23"/>
      <c r="AE753" s="23"/>
      <c r="AF753" s="23"/>
      <c r="AG753" s="23"/>
    </row>
    <row r="754" spans="1:33" ht="15.75" customHeight="1" x14ac:dyDescent="0.35">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c r="AA754" s="23"/>
      <c r="AB754" s="23"/>
      <c r="AC754" s="23"/>
      <c r="AD754" s="23"/>
      <c r="AE754" s="23"/>
      <c r="AF754" s="23"/>
      <c r="AG754" s="23"/>
    </row>
    <row r="755" spans="1:33" ht="15.75" customHeight="1" x14ac:dyDescent="0.35">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c r="AA755" s="23"/>
      <c r="AB755" s="23"/>
      <c r="AC755" s="23"/>
      <c r="AD755" s="23"/>
      <c r="AE755" s="23"/>
      <c r="AF755" s="23"/>
      <c r="AG755" s="23"/>
    </row>
    <row r="756" spans="1:33" ht="15.75" customHeight="1" x14ac:dyDescent="0.35">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23"/>
      <c r="AF756" s="23"/>
      <c r="AG756" s="23"/>
    </row>
    <row r="757" spans="1:33" ht="15.75" customHeight="1" x14ac:dyDescent="0.35">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c r="AA757" s="23"/>
      <c r="AB757" s="23"/>
      <c r="AC757" s="23"/>
      <c r="AD757" s="23"/>
      <c r="AE757" s="23"/>
      <c r="AF757" s="23"/>
      <c r="AG757" s="23"/>
    </row>
    <row r="758" spans="1:33" ht="15.75" customHeight="1" x14ac:dyDescent="0.35">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c r="AA758" s="23"/>
      <c r="AB758" s="23"/>
      <c r="AC758" s="23"/>
      <c r="AD758" s="23"/>
      <c r="AE758" s="23"/>
      <c r="AF758" s="23"/>
      <c r="AG758" s="23"/>
    </row>
    <row r="759" spans="1:33" ht="15.75" customHeight="1" x14ac:dyDescent="0.35">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c r="AA759" s="23"/>
      <c r="AB759" s="23"/>
      <c r="AC759" s="23"/>
      <c r="AD759" s="23"/>
      <c r="AE759" s="23"/>
      <c r="AF759" s="23"/>
      <c r="AG759" s="23"/>
    </row>
    <row r="760" spans="1:33" ht="15.75" customHeight="1" x14ac:dyDescent="0.35">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c r="AA760" s="23"/>
      <c r="AB760" s="23"/>
      <c r="AC760" s="23"/>
      <c r="AD760" s="23"/>
      <c r="AE760" s="23"/>
      <c r="AF760" s="23"/>
      <c r="AG760" s="23"/>
    </row>
    <row r="761" spans="1:33" ht="15.75" customHeight="1" x14ac:dyDescent="0.35">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c r="AA761" s="23"/>
      <c r="AB761" s="23"/>
      <c r="AC761" s="23"/>
      <c r="AD761" s="23"/>
      <c r="AE761" s="23"/>
      <c r="AF761" s="23"/>
      <c r="AG761" s="23"/>
    </row>
    <row r="762" spans="1:33" ht="15.75" customHeight="1" x14ac:dyDescent="0.35">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c r="AA762" s="23"/>
      <c r="AB762" s="23"/>
      <c r="AC762" s="23"/>
      <c r="AD762" s="23"/>
      <c r="AE762" s="23"/>
      <c r="AF762" s="23"/>
      <c r="AG762" s="23"/>
    </row>
    <row r="763" spans="1:33" ht="15.75" customHeight="1" x14ac:dyDescent="0.35">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c r="AA763" s="23"/>
      <c r="AB763" s="23"/>
      <c r="AC763" s="23"/>
      <c r="AD763" s="23"/>
      <c r="AE763" s="23"/>
      <c r="AF763" s="23"/>
      <c r="AG763" s="23"/>
    </row>
    <row r="764" spans="1:33" ht="15.75" customHeight="1" x14ac:dyDescent="0.35">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c r="AA764" s="23"/>
      <c r="AB764" s="23"/>
      <c r="AC764" s="23"/>
      <c r="AD764" s="23"/>
      <c r="AE764" s="23"/>
      <c r="AF764" s="23"/>
      <c r="AG764" s="23"/>
    </row>
    <row r="765" spans="1:33" ht="15.75" customHeight="1" x14ac:dyDescent="0.35">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c r="AA765" s="23"/>
      <c r="AB765" s="23"/>
      <c r="AC765" s="23"/>
      <c r="AD765" s="23"/>
      <c r="AE765" s="23"/>
      <c r="AF765" s="23"/>
      <c r="AG765" s="23"/>
    </row>
    <row r="766" spans="1:33" ht="15.75" customHeight="1" x14ac:dyDescent="0.35">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23"/>
      <c r="AF766" s="23"/>
      <c r="AG766" s="23"/>
    </row>
    <row r="767" spans="1:33" ht="15.75" customHeight="1" x14ac:dyDescent="0.35">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c r="AA767" s="23"/>
      <c r="AB767" s="23"/>
      <c r="AC767" s="23"/>
      <c r="AD767" s="23"/>
      <c r="AE767" s="23"/>
      <c r="AF767" s="23"/>
      <c r="AG767" s="23"/>
    </row>
    <row r="768" spans="1:33" ht="15.75" customHeight="1" x14ac:dyDescent="0.35">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c r="AA768" s="23"/>
      <c r="AB768" s="23"/>
      <c r="AC768" s="23"/>
      <c r="AD768" s="23"/>
      <c r="AE768" s="23"/>
      <c r="AF768" s="23"/>
      <c r="AG768" s="23"/>
    </row>
    <row r="769" spans="1:33" ht="15.75" customHeight="1" x14ac:dyDescent="0.35">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c r="AA769" s="23"/>
      <c r="AB769" s="23"/>
      <c r="AC769" s="23"/>
      <c r="AD769" s="23"/>
      <c r="AE769" s="23"/>
      <c r="AF769" s="23"/>
      <c r="AG769" s="23"/>
    </row>
    <row r="770" spans="1:33" ht="15.75" customHeight="1" x14ac:dyDescent="0.35">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c r="AA770" s="23"/>
      <c r="AB770" s="23"/>
      <c r="AC770" s="23"/>
      <c r="AD770" s="23"/>
      <c r="AE770" s="23"/>
      <c r="AF770" s="23"/>
      <c r="AG770" s="23"/>
    </row>
    <row r="771" spans="1:33" ht="15.75" customHeight="1" x14ac:dyDescent="0.35">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c r="AA771" s="23"/>
      <c r="AB771" s="23"/>
      <c r="AC771" s="23"/>
      <c r="AD771" s="23"/>
      <c r="AE771" s="23"/>
      <c r="AF771" s="23"/>
      <c r="AG771" s="23"/>
    </row>
    <row r="772" spans="1:33" ht="15.75" customHeight="1" x14ac:dyDescent="0.35">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c r="AA772" s="23"/>
      <c r="AB772" s="23"/>
      <c r="AC772" s="23"/>
      <c r="AD772" s="23"/>
      <c r="AE772" s="23"/>
      <c r="AF772" s="23"/>
      <c r="AG772" s="23"/>
    </row>
    <row r="773" spans="1:33" ht="15.75" customHeight="1" x14ac:dyDescent="0.35">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c r="AA773" s="23"/>
      <c r="AB773" s="23"/>
      <c r="AC773" s="23"/>
      <c r="AD773" s="23"/>
      <c r="AE773" s="23"/>
      <c r="AF773" s="23"/>
      <c r="AG773" s="23"/>
    </row>
    <row r="774" spans="1:33" ht="15.75" customHeight="1" x14ac:dyDescent="0.35">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c r="AA774" s="23"/>
      <c r="AB774" s="23"/>
      <c r="AC774" s="23"/>
      <c r="AD774" s="23"/>
      <c r="AE774" s="23"/>
      <c r="AF774" s="23"/>
      <c r="AG774" s="23"/>
    </row>
    <row r="775" spans="1:33" ht="15.75" customHeight="1" x14ac:dyDescent="0.35">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c r="AA775" s="23"/>
      <c r="AB775" s="23"/>
      <c r="AC775" s="23"/>
      <c r="AD775" s="23"/>
      <c r="AE775" s="23"/>
      <c r="AF775" s="23"/>
      <c r="AG775" s="23"/>
    </row>
    <row r="776" spans="1:33" ht="15.75" customHeight="1" x14ac:dyDescent="0.35">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c r="AA776" s="23"/>
      <c r="AB776" s="23"/>
      <c r="AC776" s="23"/>
      <c r="AD776" s="23"/>
      <c r="AE776" s="23"/>
      <c r="AF776" s="23"/>
      <c r="AG776" s="23"/>
    </row>
    <row r="777" spans="1:33" ht="15.75" customHeight="1" x14ac:dyDescent="0.35">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c r="AA777" s="23"/>
      <c r="AB777" s="23"/>
      <c r="AC777" s="23"/>
      <c r="AD777" s="23"/>
      <c r="AE777" s="23"/>
      <c r="AF777" s="23"/>
      <c r="AG777" s="23"/>
    </row>
    <row r="778" spans="1:33" ht="15.75" customHeight="1" x14ac:dyDescent="0.35">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c r="AA778" s="23"/>
      <c r="AB778" s="23"/>
      <c r="AC778" s="23"/>
      <c r="AD778" s="23"/>
      <c r="AE778" s="23"/>
      <c r="AF778" s="23"/>
      <c r="AG778" s="23"/>
    </row>
    <row r="779" spans="1:33" ht="15.75" customHeight="1" x14ac:dyDescent="0.35">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c r="AA779" s="23"/>
      <c r="AB779" s="23"/>
      <c r="AC779" s="23"/>
      <c r="AD779" s="23"/>
      <c r="AE779" s="23"/>
      <c r="AF779" s="23"/>
      <c r="AG779" s="23"/>
    </row>
    <row r="780" spans="1:33" ht="15.75" customHeight="1" x14ac:dyDescent="0.35">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c r="AA780" s="23"/>
      <c r="AB780" s="23"/>
      <c r="AC780" s="23"/>
      <c r="AD780" s="23"/>
      <c r="AE780" s="23"/>
      <c r="AF780" s="23"/>
      <c r="AG780" s="23"/>
    </row>
    <row r="781" spans="1:33" ht="15.75" customHeight="1" x14ac:dyDescent="0.35">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c r="AA781" s="23"/>
      <c r="AB781" s="23"/>
      <c r="AC781" s="23"/>
      <c r="AD781" s="23"/>
      <c r="AE781" s="23"/>
      <c r="AF781" s="23"/>
      <c r="AG781" s="23"/>
    </row>
    <row r="782" spans="1:33" ht="15.75" customHeight="1" x14ac:dyDescent="0.35">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c r="AA782" s="23"/>
      <c r="AB782" s="23"/>
      <c r="AC782" s="23"/>
      <c r="AD782" s="23"/>
      <c r="AE782" s="23"/>
      <c r="AF782" s="23"/>
      <c r="AG782" s="23"/>
    </row>
    <row r="783" spans="1:33" ht="15.75" customHeight="1" x14ac:dyDescent="0.35">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c r="AA783" s="23"/>
      <c r="AB783" s="23"/>
      <c r="AC783" s="23"/>
      <c r="AD783" s="23"/>
      <c r="AE783" s="23"/>
      <c r="AF783" s="23"/>
      <c r="AG783" s="23"/>
    </row>
    <row r="784" spans="1:33" ht="15.75" customHeight="1" x14ac:dyDescent="0.35">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c r="AA784" s="23"/>
      <c r="AB784" s="23"/>
      <c r="AC784" s="23"/>
      <c r="AD784" s="23"/>
      <c r="AE784" s="23"/>
      <c r="AF784" s="23"/>
      <c r="AG784" s="23"/>
    </row>
    <row r="785" spans="1:33" ht="15.75" customHeight="1" x14ac:dyDescent="0.35">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c r="AA785" s="23"/>
      <c r="AB785" s="23"/>
      <c r="AC785" s="23"/>
      <c r="AD785" s="23"/>
      <c r="AE785" s="23"/>
      <c r="AF785" s="23"/>
      <c r="AG785" s="23"/>
    </row>
    <row r="786" spans="1:33" ht="15.75" customHeight="1" x14ac:dyDescent="0.35">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c r="AA786" s="23"/>
      <c r="AB786" s="23"/>
      <c r="AC786" s="23"/>
      <c r="AD786" s="23"/>
      <c r="AE786" s="23"/>
      <c r="AF786" s="23"/>
      <c r="AG786" s="23"/>
    </row>
    <row r="787" spans="1:33" ht="15.75" customHeight="1" x14ac:dyDescent="0.35">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row>
    <row r="788" spans="1:33" ht="15.75" customHeight="1" x14ac:dyDescent="0.35">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c r="AA788" s="23"/>
      <c r="AB788" s="23"/>
      <c r="AC788" s="23"/>
      <c r="AD788" s="23"/>
      <c r="AE788" s="23"/>
      <c r="AF788" s="23"/>
      <c r="AG788" s="23"/>
    </row>
    <row r="789" spans="1:33" ht="15.75" customHeight="1" x14ac:dyDescent="0.35">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c r="AA789" s="23"/>
      <c r="AB789" s="23"/>
      <c r="AC789" s="23"/>
      <c r="AD789" s="23"/>
      <c r="AE789" s="23"/>
      <c r="AF789" s="23"/>
      <c r="AG789" s="23"/>
    </row>
    <row r="790" spans="1:33" ht="15.75" customHeight="1" x14ac:dyDescent="0.35">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c r="AA790" s="23"/>
      <c r="AB790" s="23"/>
      <c r="AC790" s="23"/>
      <c r="AD790" s="23"/>
      <c r="AE790" s="23"/>
      <c r="AF790" s="23"/>
      <c r="AG790" s="23"/>
    </row>
    <row r="791" spans="1:33" ht="15.75" customHeight="1" x14ac:dyDescent="0.35">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c r="AA791" s="23"/>
      <c r="AB791" s="23"/>
      <c r="AC791" s="23"/>
      <c r="AD791" s="23"/>
      <c r="AE791" s="23"/>
      <c r="AF791" s="23"/>
      <c r="AG791" s="23"/>
    </row>
    <row r="792" spans="1:33" ht="15.75" customHeight="1" x14ac:dyDescent="0.35">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c r="AA792" s="23"/>
      <c r="AB792" s="23"/>
      <c r="AC792" s="23"/>
      <c r="AD792" s="23"/>
      <c r="AE792" s="23"/>
      <c r="AF792" s="23"/>
      <c r="AG792" s="23"/>
    </row>
    <row r="793" spans="1:33" ht="15.75" customHeight="1" x14ac:dyDescent="0.35">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c r="AA793" s="23"/>
      <c r="AB793" s="23"/>
      <c r="AC793" s="23"/>
      <c r="AD793" s="23"/>
      <c r="AE793" s="23"/>
      <c r="AF793" s="23"/>
      <c r="AG793" s="23"/>
    </row>
    <row r="794" spans="1:33" ht="15.75" customHeight="1" x14ac:dyDescent="0.35">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c r="AA794" s="23"/>
      <c r="AB794" s="23"/>
      <c r="AC794" s="23"/>
      <c r="AD794" s="23"/>
      <c r="AE794" s="23"/>
      <c r="AF794" s="23"/>
      <c r="AG794" s="23"/>
    </row>
    <row r="795" spans="1:33" ht="15.75" customHeight="1" x14ac:dyDescent="0.35">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c r="AA795" s="23"/>
      <c r="AB795" s="23"/>
      <c r="AC795" s="23"/>
      <c r="AD795" s="23"/>
      <c r="AE795" s="23"/>
      <c r="AF795" s="23"/>
      <c r="AG795" s="23"/>
    </row>
    <row r="796" spans="1:33" ht="15.75" customHeight="1" x14ac:dyDescent="0.35">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c r="AA796" s="23"/>
      <c r="AB796" s="23"/>
      <c r="AC796" s="23"/>
      <c r="AD796" s="23"/>
      <c r="AE796" s="23"/>
      <c r="AF796" s="23"/>
      <c r="AG796" s="23"/>
    </row>
    <row r="797" spans="1:33" ht="15.75" customHeight="1" x14ac:dyDescent="0.35">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c r="AA797" s="23"/>
      <c r="AB797" s="23"/>
      <c r="AC797" s="23"/>
      <c r="AD797" s="23"/>
      <c r="AE797" s="23"/>
      <c r="AF797" s="23"/>
      <c r="AG797" s="23"/>
    </row>
    <row r="798" spans="1:33" ht="15.75" customHeight="1" x14ac:dyDescent="0.35">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c r="AA798" s="23"/>
      <c r="AB798" s="23"/>
      <c r="AC798" s="23"/>
      <c r="AD798" s="23"/>
      <c r="AE798" s="23"/>
      <c r="AF798" s="23"/>
      <c r="AG798" s="23"/>
    </row>
    <row r="799" spans="1:33" ht="15.75" customHeight="1" x14ac:dyDescent="0.35">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c r="AA799" s="23"/>
      <c r="AB799" s="23"/>
      <c r="AC799" s="23"/>
      <c r="AD799" s="23"/>
      <c r="AE799" s="23"/>
      <c r="AF799" s="23"/>
      <c r="AG799" s="23"/>
    </row>
    <row r="800" spans="1:33" ht="15.75" customHeight="1" x14ac:dyDescent="0.35">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c r="AA800" s="23"/>
      <c r="AB800" s="23"/>
      <c r="AC800" s="23"/>
      <c r="AD800" s="23"/>
      <c r="AE800" s="23"/>
      <c r="AF800" s="23"/>
      <c r="AG800" s="23"/>
    </row>
    <row r="801" spans="1:33" ht="15.75" customHeight="1" x14ac:dyDescent="0.35">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c r="AA801" s="23"/>
      <c r="AB801" s="23"/>
      <c r="AC801" s="23"/>
      <c r="AD801" s="23"/>
      <c r="AE801" s="23"/>
      <c r="AF801" s="23"/>
      <c r="AG801" s="23"/>
    </row>
    <row r="802" spans="1:33" ht="15.75" customHeight="1" x14ac:dyDescent="0.35">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c r="AA802" s="23"/>
      <c r="AB802" s="23"/>
      <c r="AC802" s="23"/>
      <c r="AD802" s="23"/>
      <c r="AE802" s="23"/>
      <c r="AF802" s="23"/>
      <c r="AG802" s="23"/>
    </row>
    <row r="803" spans="1:33" ht="15.75" customHeight="1" x14ac:dyDescent="0.35">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c r="AA803" s="23"/>
      <c r="AB803" s="23"/>
      <c r="AC803" s="23"/>
      <c r="AD803" s="23"/>
      <c r="AE803" s="23"/>
      <c r="AF803" s="23"/>
      <c r="AG803" s="23"/>
    </row>
    <row r="804" spans="1:33" ht="15.75" customHeight="1" x14ac:dyDescent="0.35">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c r="AA804" s="23"/>
      <c r="AB804" s="23"/>
      <c r="AC804" s="23"/>
      <c r="AD804" s="23"/>
      <c r="AE804" s="23"/>
      <c r="AF804" s="23"/>
      <c r="AG804" s="23"/>
    </row>
    <row r="805" spans="1:33" ht="15.75" customHeight="1" x14ac:dyDescent="0.35">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c r="AA805" s="23"/>
      <c r="AB805" s="23"/>
      <c r="AC805" s="23"/>
      <c r="AD805" s="23"/>
      <c r="AE805" s="23"/>
      <c r="AF805" s="23"/>
      <c r="AG805" s="23"/>
    </row>
    <row r="806" spans="1:33" ht="15.75" customHeight="1" x14ac:dyDescent="0.35">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c r="AA806" s="23"/>
      <c r="AB806" s="23"/>
      <c r="AC806" s="23"/>
      <c r="AD806" s="23"/>
      <c r="AE806" s="23"/>
      <c r="AF806" s="23"/>
      <c r="AG806" s="23"/>
    </row>
    <row r="807" spans="1:33" ht="15.75" customHeight="1" x14ac:dyDescent="0.35">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c r="AA807" s="23"/>
      <c r="AB807" s="23"/>
      <c r="AC807" s="23"/>
      <c r="AD807" s="23"/>
      <c r="AE807" s="23"/>
      <c r="AF807" s="23"/>
      <c r="AG807" s="23"/>
    </row>
    <row r="808" spans="1:33" ht="15.75" customHeight="1" x14ac:dyDescent="0.35">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c r="AA808" s="23"/>
      <c r="AB808" s="23"/>
      <c r="AC808" s="23"/>
      <c r="AD808" s="23"/>
      <c r="AE808" s="23"/>
      <c r="AF808" s="23"/>
      <c r="AG808" s="23"/>
    </row>
    <row r="809" spans="1:33" ht="15.75" customHeight="1" x14ac:dyDescent="0.35">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c r="AA809" s="23"/>
      <c r="AB809" s="23"/>
      <c r="AC809" s="23"/>
      <c r="AD809" s="23"/>
      <c r="AE809" s="23"/>
      <c r="AF809" s="23"/>
      <c r="AG809" s="23"/>
    </row>
    <row r="810" spans="1:33" ht="15.75" customHeight="1" x14ac:dyDescent="0.35">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c r="AA810" s="23"/>
      <c r="AB810" s="23"/>
      <c r="AC810" s="23"/>
      <c r="AD810" s="23"/>
      <c r="AE810" s="23"/>
      <c r="AF810" s="23"/>
      <c r="AG810" s="23"/>
    </row>
    <row r="811" spans="1:33" ht="15.75" customHeight="1" x14ac:dyDescent="0.35">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c r="AA811" s="23"/>
      <c r="AB811" s="23"/>
      <c r="AC811" s="23"/>
      <c r="AD811" s="23"/>
      <c r="AE811" s="23"/>
      <c r="AF811" s="23"/>
      <c r="AG811" s="23"/>
    </row>
    <row r="812" spans="1:33" ht="15.75" customHeight="1" x14ac:dyDescent="0.35">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c r="AA812" s="23"/>
      <c r="AB812" s="23"/>
      <c r="AC812" s="23"/>
      <c r="AD812" s="23"/>
      <c r="AE812" s="23"/>
      <c r="AF812" s="23"/>
      <c r="AG812" s="23"/>
    </row>
    <row r="813" spans="1:33" ht="15.75" customHeight="1" x14ac:dyDescent="0.35">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c r="AA813" s="23"/>
      <c r="AB813" s="23"/>
      <c r="AC813" s="23"/>
      <c r="AD813" s="23"/>
      <c r="AE813" s="23"/>
      <c r="AF813" s="23"/>
      <c r="AG813" s="23"/>
    </row>
    <row r="814" spans="1:33" ht="15.75" customHeight="1" x14ac:dyDescent="0.35">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c r="AA814" s="23"/>
      <c r="AB814" s="23"/>
      <c r="AC814" s="23"/>
      <c r="AD814" s="23"/>
      <c r="AE814" s="23"/>
      <c r="AF814" s="23"/>
      <c r="AG814" s="23"/>
    </row>
    <row r="815" spans="1:33" ht="15.75" customHeight="1" x14ac:dyDescent="0.35">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c r="AA815" s="23"/>
      <c r="AB815" s="23"/>
      <c r="AC815" s="23"/>
      <c r="AD815" s="23"/>
      <c r="AE815" s="23"/>
      <c r="AF815" s="23"/>
      <c r="AG815" s="23"/>
    </row>
    <row r="816" spans="1:33" ht="15.75" customHeight="1" x14ac:dyDescent="0.35">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c r="AA816" s="23"/>
      <c r="AB816" s="23"/>
      <c r="AC816" s="23"/>
      <c r="AD816" s="23"/>
      <c r="AE816" s="23"/>
      <c r="AF816" s="23"/>
      <c r="AG816" s="23"/>
    </row>
    <row r="817" spans="1:33" ht="15.75" customHeight="1" x14ac:dyDescent="0.35">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c r="AA817" s="23"/>
      <c r="AB817" s="23"/>
      <c r="AC817" s="23"/>
      <c r="AD817" s="23"/>
      <c r="AE817" s="23"/>
      <c r="AF817" s="23"/>
      <c r="AG817" s="23"/>
    </row>
    <row r="818" spans="1:33" ht="15.75" customHeight="1" x14ac:dyDescent="0.35">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c r="AA818" s="23"/>
      <c r="AB818" s="23"/>
      <c r="AC818" s="23"/>
      <c r="AD818" s="23"/>
      <c r="AE818" s="23"/>
      <c r="AF818" s="23"/>
      <c r="AG818" s="23"/>
    </row>
    <row r="819" spans="1:33" ht="15.75" customHeight="1" x14ac:dyDescent="0.35">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c r="AA819" s="23"/>
      <c r="AB819" s="23"/>
      <c r="AC819" s="23"/>
      <c r="AD819" s="23"/>
      <c r="AE819" s="23"/>
      <c r="AF819" s="23"/>
      <c r="AG819" s="23"/>
    </row>
    <row r="820" spans="1:33" ht="15.75" customHeight="1" x14ac:dyDescent="0.35">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c r="AA820" s="23"/>
      <c r="AB820" s="23"/>
      <c r="AC820" s="23"/>
      <c r="AD820" s="23"/>
      <c r="AE820" s="23"/>
      <c r="AF820" s="23"/>
      <c r="AG820" s="23"/>
    </row>
    <row r="821" spans="1:33" ht="15.75" customHeight="1" x14ac:dyDescent="0.35">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c r="AA821" s="23"/>
      <c r="AB821" s="23"/>
      <c r="AC821" s="23"/>
      <c r="AD821" s="23"/>
      <c r="AE821" s="23"/>
      <c r="AF821" s="23"/>
      <c r="AG821" s="23"/>
    </row>
    <row r="822" spans="1:33" ht="15.75" customHeight="1" x14ac:dyDescent="0.35">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c r="AA822" s="23"/>
      <c r="AB822" s="23"/>
      <c r="AC822" s="23"/>
      <c r="AD822" s="23"/>
      <c r="AE822" s="23"/>
      <c r="AF822" s="23"/>
      <c r="AG822" s="23"/>
    </row>
    <row r="823" spans="1:33" ht="15.75" customHeight="1" x14ac:dyDescent="0.35">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c r="AA823" s="23"/>
      <c r="AB823" s="23"/>
      <c r="AC823" s="23"/>
      <c r="AD823" s="23"/>
      <c r="AE823" s="23"/>
      <c r="AF823" s="23"/>
      <c r="AG823" s="23"/>
    </row>
    <row r="824" spans="1:33" ht="15.75" customHeight="1" x14ac:dyDescent="0.35">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c r="AA824" s="23"/>
      <c r="AB824" s="23"/>
      <c r="AC824" s="23"/>
      <c r="AD824" s="23"/>
      <c r="AE824" s="23"/>
      <c r="AF824" s="23"/>
      <c r="AG824" s="23"/>
    </row>
    <row r="825" spans="1:33" ht="15.75" customHeight="1" x14ac:dyDescent="0.35">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c r="AA825" s="23"/>
      <c r="AB825" s="23"/>
      <c r="AC825" s="23"/>
      <c r="AD825" s="23"/>
      <c r="AE825" s="23"/>
      <c r="AF825" s="23"/>
      <c r="AG825" s="23"/>
    </row>
    <row r="826" spans="1:33" ht="15.75" customHeight="1" x14ac:dyDescent="0.35">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c r="AA826" s="23"/>
      <c r="AB826" s="23"/>
      <c r="AC826" s="23"/>
      <c r="AD826" s="23"/>
      <c r="AE826" s="23"/>
      <c r="AF826" s="23"/>
      <c r="AG826" s="23"/>
    </row>
    <row r="827" spans="1:33" ht="15.75" customHeight="1" x14ac:dyDescent="0.35">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c r="AA827" s="23"/>
      <c r="AB827" s="23"/>
      <c r="AC827" s="23"/>
      <c r="AD827" s="23"/>
      <c r="AE827" s="23"/>
      <c r="AF827" s="23"/>
      <c r="AG827" s="23"/>
    </row>
    <row r="828" spans="1:33" ht="15.75" customHeight="1" x14ac:dyDescent="0.35">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c r="AA828" s="23"/>
      <c r="AB828" s="23"/>
      <c r="AC828" s="23"/>
      <c r="AD828" s="23"/>
      <c r="AE828" s="23"/>
      <c r="AF828" s="23"/>
      <c r="AG828" s="23"/>
    </row>
    <row r="829" spans="1:33" ht="15.75" customHeight="1" x14ac:dyDescent="0.35">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c r="AA829" s="23"/>
      <c r="AB829" s="23"/>
      <c r="AC829" s="23"/>
      <c r="AD829" s="23"/>
      <c r="AE829" s="23"/>
      <c r="AF829" s="23"/>
      <c r="AG829" s="23"/>
    </row>
    <row r="830" spans="1:33" ht="15.75" customHeight="1" x14ac:dyDescent="0.35">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c r="AA830" s="23"/>
      <c r="AB830" s="23"/>
      <c r="AC830" s="23"/>
      <c r="AD830" s="23"/>
      <c r="AE830" s="23"/>
      <c r="AF830" s="23"/>
      <c r="AG830" s="23"/>
    </row>
    <row r="831" spans="1:33" ht="15.75" customHeight="1" x14ac:dyDescent="0.35">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c r="AA831" s="23"/>
      <c r="AB831" s="23"/>
      <c r="AC831" s="23"/>
      <c r="AD831" s="23"/>
      <c r="AE831" s="23"/>
      <c r="AF831" s="23"/>
      <c r="AG831" s="23"/>
    </row>
    <row r="832" spans="1:33" ht="15.75" customHeight="1" x14ac:dyDescent="0.35">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c r="AA832" s="23"/>
      <c r="AB832" s="23"/>
      <c r="AC832" s="23"/>
      <c r="AD832" s="23"/>
      <c r="AE832" s="23"/>
      <c r="AF832" s="23"/>
      <c r="AG832" s="23"/>
    </row>
    <row r="833" spans="1:33" ht="15.75" customHeight="1" x14ac:dyDescent="0.35">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c r="AA833" s="23"/>
      <c r="AB833" s="23"/>
      <c r="AC833" s="23"/>
      <c r="AD833" s="23"/>
      <c r="AE833" s="23"/>
      <c r="AF833" s="23"/>
      <c r="AG833" s="23"/>
    </row>
    <row r="834" spans="1:33" ht="15.75" customHeight="1" x14ac:dyDescent="0.35">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c r="AA834" s="23"/>
      <c r="AB834" s="23"/>
      <c r="AC834" s="23"/>
      <c r="AD834" s="23"/>
      <c r="AE834" s="23"/>
      <c r="AF834" s="23"/>
      <c r="AG834" s="23"/>
    </row>
    <row r="835" spans="1:33" ht="15.75" customHeight="1" x14ac:dyDescent="0.35">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c r="AA835" s="23"/>
      <c r="AB835" s="23"/>
      <c r="AC835" s="23"/>
      <c r="AD835" s="23"/>
      <c r="AE835" s="23"/>
      <c r="AF835" s="23"/>
      <c r="AG835" s="23"/>
    </row>
    <row r="836" spans="1:33" ht="15.75" customHeight="1" x14ac:dyDescent="0.35">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c r="AA836" s="23"/>
      <c r="AB836" s="23"/>
      <c r="AC836" s="23"/>
      <c r="AD836" s="23"/>
      <c r="AE836" s="23"/>
      <c r="AF836" s="23"/>
      <c r="AG836" s="23"/>
    </row>
    <row r="837" spans="1:33" ht="15.75" customHeight="1" x14ac:dyDescent="0.35">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c r="AA837" s="23"/>
      <c r="AB837" s="23"/>
      <c r="AC837" s="23"/>
      <c r="AD837" s="23"/>
      <c r="AE837" s="23"/>
      <c r="AF837" s="23"/>
      <c r="AG837" s="23"/>
    </row>
    <row r="838" spans="1:33" ht="15.75" customHeight="1" x14ac:dyDescent="0.35">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c r="AA838" s="23"/>
      <c r="AB838" s="23"/>
      <c r="AC838" s="23"/>
      <c r="AD838" s="23"/>
      <c r="AE838" s="23"/>
      <c r="AF838" s="23"/>
      <c r="AG838" s="23"/>
    </row>
    <row r="839" spans="1:33" ht="15.75" customHeight="1" x14ac:dyDescent="0.35">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c r="AA839" s="23"/>
      <c r="AB839" s="23"/>
      <c r="AC839" s="23"/>
      <c r="AD839" s="23"/>
      <c r="AE839" s="23"/>
      <c r="AF839" s="23"/>
      <c r="AG839" s="23"/>
    </row>
    <row r="840" spans="1:33" ht="15.75" customHeight="1" x14ac:dyDescent="0.35">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c r="AA840" s="23"/>
      <c r="AB840" s="23"/>
      <c r="AC840" s="23"/>
      <c r="AD840" s="23"/>
      <c r="AE840" s="23"/>
      <c r="AF840" s="23"/>
      <c r="AG840" s="23"/>
    </row>
    <row r="841" spans="1:33" ht="15.75" customHeight="1" x14ac:dyDescent="0.35">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c r="AA841" s="23"/>
      <c r="AB841" s="23"/>
      <c r="AC841" s="23"/>
      <c r="AD841" s="23"/>
      <c r="AE841" s="23"/>
      <c r="AF841" s="23"/>
      <c r="AG841" s="23"/>
    </row>
    <row r="842" spans="1:33" ht="15.75" customHeight="1" x14ac:dyDescent="0.35">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c r="AA842" s="23"/>
      <c r="AB842" s="23"/>
      <c r="AC842" s="23"/>
      <c r="AD842" s="23"/>
      <c r="AE842" s="23"/>
      <c r="AF842" s="23"/>
      <c r="AG842" s="23"/>
    </row>
    <row r="843" spans="1:33" ht="15.75" customHeight="1" x14ac:dyDescent="0.35">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c r="AA843" s="23"/>
      <c r="AB843" s="23"/>
      <c r="AC843" s="23"/>
      <c r="AD843" s="23"/>
      <c r="AE843" s="23"/>
      <c r="AF843" s="23"/>
      <c r="AG843" s="23"/>
    </row>
    <row r="844" spans="1:33" ht="15.75" customHeight="1" x14ac:dyDescent="0.35">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c r="AA844" s="23"/>
      <c r="AB844" s="23"/>
      <c r="AC844" s="23"/>
      <c r="AD844" s="23"/>
      <c r="AE844" s="23"/>
      <c r="AF844" s="23"/>
      <c r="AG844" s="23"/>
    </row>
    <row r="845" spans="1:33" ht="15.75" customHeight="1" x14ac:dyDescent="0.35">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c r="AA845" s="23"/>
      <c r="AB845" s="23"/>
      <c r="AC845" s="23"/>
      <c r="AD845" s="23"/>
      <c r="AE845" s="23"/>
      <c r="AF845" s="23"/>
      <c r="AG845" s="23"/>
    </row>
    <row r="846" spans="1:33" ht="15.75" customHeight="1" x14ac:dyDescent="0.35">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c r="AA846" s="23"/>
      <c r="AB846" s="23"/>
      <c r="AC846" s="23"/>
      <c r="AD846" s="23"/>
      <c r="AE846" s="23"/>
      <c r="AF846" s="23"/>
      <c r="AG846" s="23"/>
    </row>
    <row r="847" spans="1:33" ht="15.75" customHeight="1" x14ac:dyDescent="0.35">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c r="AA847" s="23"/>
      <c r="AB847" s="23"/>
      <c r="AC847" s="23"/>
      <c r="AD847" s="23"/>
      <c r="AE847" s="23"/>
      <c r="AF847" s="23"/>
      <c r="AG847" s="23"/>
    </row>
    <row r="848" spans="1:33" ht="15.75" customHeight="1" x14ac:dyDescent="0.35">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c r="AA848" s="23"/>
      <c r="AB848" s="23"/>
      <c r="AC848" s="23"/>
      <c r="AD848" s="23"/>
      <c r="AE848" s="23"/>
      <c r="AF848" s="23"/>
      <c r="AG848" s="23"/>
    </row>
    <row r="849" spans="1:33" ht="15.75" customHeight="1" x14ac:dyDescent="0.35">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c r="AA849" s="23"/>
      <c r="AB849" s="23"/>
      <c r="AC849" s="23"/>
      <c r="AD849" s="23"/>
      <c r="AE849" s="23"/>
      <c r="AF849" s="23"/>
      <c r="AG849" s="23"/>
    </row>
    <row r="850" spans="1:33" ht="15.75" customHeight="1" x14ac:dyDescent="0.35">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c r="AA850" s="23"/>
      <c r="AB850" s="23"/>
      <c r="AC850" s="23"/>
      <c r="AD850" s="23"/>
      <c r="AE850" s="23"/>
      <c r="AF850" s="23"/>
      <c r="AG850" s="23"/>
    </row>
    <row r="851" spans="1:33" ht="15.75" customHeight="1" x14ac:dyDescent="0.35">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c r="AA851" s="23"/>
      <c r="AB851" s="23"/>
      <c r="AC851" s="23"/>
      <c r="AD851" s="23"/>
      <c r="AE851" s="23"/>
      <c r="AF851" s="23"/>
      <c r="AG851" s="23"/>
    </row>
    <row r="852" spans="1:33" ht="15.75" customHeight="1" x14ac:dyDescent="0.35">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c r="AA852" s="23"/>
      <c r="AB852" s="23"/>
      <c r="AC852" s="23"/>
      <c r="AD852" s="23"/>
      <c r="AE852" s="23"/>
      <c r="AF852" s="23"/>
      <c r="AG852" s="23"/>
    </row>
    <row r="853" spans="1:33" ht="15.75" customHeight="1" x14ac:dyDescent="0.35">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c r="AA853" s="23"/>
      <c r="AB853" s="23"/>
      <c r="AC853" s="23"/>
      <c r="AD853" s="23"/>
      <c r="AE853" s="23"/>
      <c r="AF853" s="23"/>
      <c r="AG853" s="23"/>
    </row>
    <row r="854" spans="1:33" ht="15.75" customHeight="1" x14ac:dyDescent="0.35">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c r="AA854" s="23"/>
      <c r="AB854" s="23"/>
      <c r="AC854" s="23"/>
      <c r="AD854" s="23"/>
      <c r="AE854" s="23"/>
      <c r="AF854" s="23"/>
      <c r="AG854" s="23"/>
    </row>
    <row r="855" spans="1:33" ht="15.75" customHeight="1" x14ac:dyDescent="0.35">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c r="AA855" s="23"/>
      <c r="AB855" s="23"/>
      <c r="AC855" s="23"/>
      <c r="AD855" s="23"/>
      <c r="AE855" s="23"/>
      <c r="AF855" s="23"/>
      <c r="AG855" s="23"/>
    </row>
    <row r="856" spans="1:33" ht="15.75" customHeight="1" x14ac:dyDescent="0.35">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c r="AA856" s="23"/>
      <c r="AB856" s="23"/>
      <c r="AC856" s="23"/>
      <c r="AD856" s="23"/>
      <c r="AE856" s="23"/>
      <c r="AF856" s="23"/>
      <c r="AG856" s="23"/>
    </row>
    <row r="857" spans="1:33" ht="15.75" customHeight="1" x14ac:dyDescent="0.35">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c r="AA857" s="23"/>
      <c r="AB857" s="23"/>
      <c r="AC857" s="23"/>
      <c r="AD857" s="23"/>
      <c r="AE857" s="23"/>
      <c r="AF857" s="23"/>
      <c r="AG857" s="23"/>
    </row>
    <row r="858" spans="1:33" ht="15.75" customHeight="1" x14ac:dyDescent="0.35">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c r="AA858" s="23"/>
      <c r="AB858" s="23"/>
      <c r="AC858" s="23"/>
      <c r="AD858" s="23"/>
      <c r="AE858" s="23"/>
      <c r="AF858" s="23"/>
      <c r="AG858" s="23"/>
    </row>
    <row r="859" spans="1:33" ht="15.75" customHeight="1" x14ac:dyDescent="0.35">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c r="AA859" s="23"/>
      <c r="AB859" s="23"/>
      <c r="AC859" s="23"/>
      <c r="AD859" s="23"/>
      <c r="AE859" s="23"/>
      <c r="AF859" s="23"/>
      <c r="AG859" s="23"/>
    </row>
    <row r="860" spans="1:33" ht="15.75" customHeight="1" x14ac:dyDescent="0.35">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c r="AA860" s="23"/>
      <c r="AB860" s="23"/>
      <c r="AC860" s="23"/>
      <c r="AD860" s="23"/>
      <c r="AE860" s="23"/>
      <c r="AF860" s="23"/>
      <c r="AG860" s="23"/>
    </row>
    <row r="861" spans="1:33" ht="15.75" customHeight="1" x14ac:dyDescent="0.35">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c r="AA861" s="23"/>
      <c r="AB861" s="23"/>
      <c r="AC861" s="23"/>
      <c r="AD861" s="23"/>
      <c r="AE861" s="23"/>
      <c r="AF861" s="23"/>
      <c r="AG861" s="23"/>
    </row>
    <row r="862" spans="1:33" ht="15.75" customHeight="1" x14ac:dyDescent="0.35">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c r="AA862" s="23"/>
      <c r="AB862" s="23"/>
      <c r="AC862" s="23"/>
      <c r="AD862" s="23"/>
      <c r="AE862" s="23"/>
      <c r="AF862" s="23"/>
      <c r="AG862" s="23"/>
    </row>
    <row r="863" spans="1:33" ht="15.75" customHeight="1" x14ac:dyDescent="0.35">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c r="AA863" s="23"/>
      <c r="AB863" s="23"/>
      <c r="AC863" s="23"/>
      <c r="AD863" s="23"/>
      <c r="AE863" s="23"/>
      <c r="AF863" s="23"/>
      <c r="AG863" s="23"/>
    </row>
    <row r="864" spans="1:33" ht="15.75" customHeight="1" x14ac:dyDescent="0.35">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c r="AA864" s="23"/>
      <c r="AB864" s="23"/>
      <c r="AC864" s="23"/>
      <c r="AD864" s="23"/>
      <c r="AE864" s="23"/>
      <c r="AF864" s="23"/>
      <c r="AG864" s="23"/>
    </row>
    <row r="865" spans="1:33" ht="15.75" customHeight="1" x14ac:dyDescent="0.35">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c r="AA865" s="23"/>
      <c r="AB865" s="23"/>
      <c r="AC865" s="23"/>
      <c r="AD865" s="23"/>
      <c r="AE865" s="23"/>
      <c r="AF865" s="23"/>
      <c r="AG865" s="23"/>
    </row>
    <row r="866" spans="1:33" ht="15.75" customHeight="1" x14ac:dyDescent="0.35">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c r="AA866" s="23"/>
      <c r="AB866" s="23"/>
      <c r="AC866" s="23"/>
      <c r="AD866" s="23"/>
      <c r="AE866" s="23"/>
      <c r="AF866" s="23"/>
      <c r="AG866" s="23"/>
    </row>
    <row r="867" spans="1:33" ht="15.75" customHeight="1" x14ac:dyDescent="0.35">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c r="AA867" s="23"/>
      <c r="AB867" s="23"/>
      <c r="AC867" s="23"/>
      <c r="AD867" s="23"/>
      <c r="AE867" s="23"/>
      <c r="AF867" s="23"/>
      <c r="AG867" s="23"/>
    </row>
    <row r="868" spans="1:33" ht="15.75" customHeight="1" x14ac:dyDescent="0.35">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c r="AA868" s="23"/>
      <c r="AB868" s="23"/>
      <c r="AC868" s="23"/>
      <c r="AD868" s="23"/>
      <c r="AE868" s="23"/>
      <c r="AF868" s="23"/>
      <c r="AG868" s="23"/>
    </row>
    <row r="869" spans="1:33" ht="15.75" customHeight="1" x14ac:dyDescent="0.35">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c r="AA869" s="23"/>
      <c r="AB869" s="23"/>
      <c r="AC869" s="23"/>
      <c r="AD869" s="23"/>
      <c r="AE869" s="23"/>
      <c r="AF869" s="23"/>
      <c r="AG869" s="23"/>
    </row>
    <row r="870" spans="1:33" ht="15.75" customHeight="1" x14ac:dyDescent="0.35">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c r="AA870" s="23"/>
      <c r="AB870" s="23"/>
      <c r="AC870" s="23"/>
      <c r="AD870" s="23"/>
      <c r="AE870" s="23"/>
      <c r="AF870" s="23"/>
      <c r="AG870" s="23"/>
    </row>
    <row r="871" spans="1:33" ht="15.75" customHeight="1" x14ac:dyDescent="0.35">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c r="AA871" s="23"/>
      <c r="AB871" s="23"/>
      <c r="AC871" s="23"/>
      <c r="AD871" s="23"/>
      <c r="AE871" s="23"/>
      <c r="AF871" s="23"/>
      <c r="AG871" s="23"/>
    </row>
    <row r="872" spans="1:33" ht="15.75" customHeight="1" x14ac:dyDescent="0.35">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c r="AA872" s="23"/>
      <c r="AB872" s="23"/>
      <c r="AC872" s="23"/>
      <c r="AD872" s="23"/>
      <c r="AE872" s="23"/>
      <c r="AF872" s="23"/>
      <c r="AG872" s="23"/>
    </row>
    <row r="873" spans="1:33" ht="15.75" customHeight="1" x14ac:dyDescent="0.35">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c r="AA873" s="23"/>
      <c r="AB873" s="23"/>
      <c r="AC873" s="23"/>
      <c r="AD873" s="23"/>
      <c r="AE873" s="23"/>
      <c r="AF873" s="23"/>
      <c r="AG873" s="23"/>
    </row>
    <row r="874" spans="1:33" ht="15.75" customHeight="1" x14ac:dyDescent="0.35">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c r="AA874" s="23"/>
      <c r="AB874" s="23"/>
      <c r="AC874" s="23"/>
      <c r="AD874" s="23"/>
      <c r="AE874" s="23"/>
      <c r="AF874" s="23"/>
      <c r="AG874" s="23"/>
    </row>
    <row r="875" spans="1:33" ht="15.75" customHeight="1" x14ac:dyDescent="0.35">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c r="AA875" s="23"/>
      <c r="AB875" s="23"/>
      <c r="AC875" s="23"/>
      <c r="AD875" s="23"/>
      <c r="AE875" s="23"/>
      <c r="AF875" s="23"/>
      <c r="AG875" s="23"/>
    </row>
    <row r="876" spans="1:33" ht="15.75" customHeight="1" x14ac:dyDescent="0.35">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c r="AA876" s="23"/>
      <c r="AB876" s="23"/>
      <c r="AC876" s="23"/>
      <c r="AD876" s="23"/>
      <c r="AE876" s="23"/>
      <c r="AF876" s="23"/>
      <c r="AG876" s="23"/>
    </row>
    <row r="877" spans="1:33" ht="15.75" customHeight="1" x14ac:dyDescent="0.35">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c r="AA877" s="23"/>
      <c r="AB877" s="23"/>
      <c r="AC877" s="23"/>
      <c r="AD877" s="23"/>
      <c r="AE877" s="23"/>
      <c r="AF877" s="23"/>
      <c r="AG877" s="23"/>
    </row>
    <row r="878" spans="1:33" ht="15.75" customHeight="1" x14ac:dyDescent="0.35">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c r="AA878" s="23"/>
      <c r="AB878" s="23"/>
      <c r="AC878" s="23"/>
      <c r="AD878" s="23"/>
      <c r="AE878" s="23"/>
      <c r="AF878" s="23"/>
      <c r="AG878" s="23"/>
    </row>
    <row r="879" spans="1:33" ht="15.75" customHeight="1" x14ac:dyDescent="0.35">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c r="AA879" s="23"/>
      <c r="AB879" s="23"/>
      <c r="AC879" s="23"/>
      <c r="AD879" s="23"/>
      <c r="AE879" s="23"/>
      <c r="AF879" s="23"/>
      <c r="AG879" s="23"/>
    </row>
    <row r="880" spans="1:33" ht="15.75" customHeight="1" x14ac:dyDescent="0.35">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c r="AA880" s="23"/>
      <c r="AB880" s="23"/>
      <c r="AC880" s="23"/>
      <c r="AD880" s="23"/>
      <c r="AE880" s="23"/>
      <c r="AF880" s="23"/>
      <c r="AG880" s="23"/>
    </row>
    <row r="881" spans="1:33" ht="15.75" customHeight="1" x14ac:dyDescent="0.35">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c r="AA881" s="23"/>
      <c r="AB881" s="23"/>
      <c r="AC881" s="23"/>
      <c r="AD881" s="23"/>
      <c r="AE881" s="23"/>
      <c r="AF881" s="23"/>
      <c r="AG881" s="23"/>
    </row>
    <row r="882" spans="1:33" ht="15.75" customHeight="1" x14ac:dyDescent="0.35">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c r="AA882" s="23"/>
      <c r="AB882" s="23"/>
      <c r="AC882" s="23"/>
      <c r="AD882" s="23"/>
      <c r="AE882" s="23"/>
      <c r="AF882" s="23"/>
      <c r="AG882" s="23"/>
    </row>
    <row r="883" spans="1:33" ht="15.75" customHeight="1" x14ac:dyDescent="0.35">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c r="AA883" s="23"/>
      <c r="AB883" s="23"/>
      <c r="AC883" s="23"/>
      <c r="AD883" s="23"/>
      <c r="AE883" s="23"/>
      <c r="AF883" s="23"/>
      <c r="AG883" s="23"/>
    </row>
    <row r="884" spans="1:33" ht="15.75" customHeight="1" x14ac:dyDescent="0.35">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c r="AA884" s="23"/>
      <c r="AB884" s="23"/>
      <c r="AC884" s="23"/>
      <c r="AD884" s="23"/>
      <c r="AE884" s="23"/>
      <c r="AF884" s="23"/>
      <c r="AG884" s="23"/>
    </row>
    <row r="885" spans="1:33" ht="15.75" customHeight="1" x14ac:dyDescent="0.35">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c r="AA885" s="23"/>
      <c r="AB885" s="23"/>
      <c r="AC885" s="23"/>
      <c r="AD885" s="23"/>
      <c r="AE885" s="23"/>
      <c r="AF885" s="23"/>
      <c r="AG885" s="23"/>
    </row>
    <row r="886" spans="1:33" ht="15.75" customHeight="1" x14ac:dyDescent="0.35">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c r="AA886" s="23"/>
      <c r="AB886" s="23"/>
      <c r="AC886" s="23"/>
      <c r="AD886" s="23"/>
      <c r="AE886" s="23"/>
      <c r="AF886" s="23"/>
      <c r="AG886" s="23"/>
    </row>
    <row r="887" spans="1:33" ht="15.75" customHeight="1" x14ac:dyDescent="0.35">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c r="AA887" s="23"/>
      <c r="AB887" s="23"/>
      <c r="AC887" s="23"/>
      <c r="AD887" s="23"/>
      <c r="AE887" s="23"/>
      <c r="AF887" s="23"/>
      <c r="AG887" s="23"/>
    </row>
    <row r="888" spans="1:33" ht="15.75" customHeight="1" x14ac:dyDescent="0.35">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c r="AA888" s="23"/>
      <c r="AB888" s="23"/>
      <c r="AC888" s="23"/>
      <c r="AD888" s="23"/>
      <c r="AE888" s="23"/>
      <c r="AF888" s="23"/>
      <c r="AG888" s="23"/>
    </row>
    <row r="889" spans="1:33" ht="15.75" customHeight="1" x14ac:dyDescent="0.35">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c r="AA889" s="23"/>
      <c r="AB889" s="23"/>
      <c r="AC889" s="23"/>
      <c r="AD889" s="23"/>
      <c r="AE889" s="23"/>
      <c r="AF889" s="23"/>
      <c r="AG889" s="23"/>
    </row>
    <row r="890" spans="1:33" ht="15.75" customHeight="1" x14ac:dyDescent="0.35">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c r="AA890" s="23"/>
      <c r="AB890" s="23"/>
      <c r="AC890" s="23"/>
      <c r="AD890" s="23"/>
      <c r="AE890" s="23"/>
      <c r="AF890" s="23"/>
      <c r="AG890" s="23"/>
    </row>
    <row r="891" spans="1:33" ht="15.75" customHeight="1" x14ac:dyDescent="0.35">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c r="AA891" s="23"/>
      <c r="AB891" s="23"/>
      <c r="AC891" s="23"/>
      <c r="AD891" s="23"/>
      <c r="AE891" s="23"/>
      <c r="AF891" s="23"/>
      <c r="AG891" s="23"/>
    </row>
    <row r="892" spans="1:33" ht="15.75" customHeight="1" x14ac:dyDescent="0.35">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c r="AA892" s="23"/>
      <c r="AB892" s="23"/>
      <c r="AC892" s="23"/>
      <c r="AD892" s="23"/>
      <c r="AE892" s="23"/>
      <c r="AF892" s="23"/>
      <c r="AG892" s="23"/>
    </row>
    <row r="893" spans="1:33" ht="15.75" customHeight="1" x14ac:dyDescent="0.35">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c r="AA893" s="23"/>
      <c r="AB893" s="23"/>
      <c r="AC893" s="23"/>
      <c r="AD893" s="23"/>
      <c r="AE893" s="23"/>
      <c r="AF893" s="23"/>
      <c r="AG893" s="23"/>
    </row>
    <row r="894" spans="1:33" ht="15.75" customHeight="1" x14ac:dyDescent="0.35">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c r="AA894" s="23"/>
      <c r="AB894" s="23"/>
      <c r="AC894" s="23"/>
      <c r="AD894" s="23"/>
      <c r="AE894" s="23"/>
      <c r="AF894" s="23"/>
      <c r="AG894" s="23"/>
    </row>
    <row r="895" spans="1:33" ht="15.75" customHeight="1" x14ac:dyDescent="0.35">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c r="AA895" s="23"/>
      <c r="AB895" s="23"/>
      <c r="AC895" s="23"/>
      <c r="AD895" s="23"/>
      <c r="AE895" s="23"/>
      <c r="AF895" s="23"/>
      <c r="AG895" s="23"/>
    </row>
    <row r="896" spans="1:33" ht="15.75" customHeight="1" x14ac:dyDescent="0.35">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c r="AA896" s="23"/>
      <c r="AB896" s="23"/>
      <c r="AC896" s="23"/>
      <c r="AD896" s="23"/>
      <c r="AE896" s="23"/>
      <c r="AF896" s="23"/>
      <c r="AG896" s="23"/>
    </row>
    <row r="897" spans="1:33" ht="15.75" customHeight="1" x14ac:dyDescent="0.35">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c r="AA897" s="23"/>
      <c r="AB897" s="23"/>
      <c r="AC897" s="23"/>
      <c r="AD897" s="23"/>
      <c r="AE897" s="23"/>
      <c r="AF897" s="23"/>
      <c r="AG897" s="23"/>
    </row>
    <row r="898" spans="1:33" ht="15.75" customHeight="1" x14ac:dyDescent="0.35">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c r="AA898" s="23"/>
      <c r="AB898" s="23"/>
      <c r="AC898" s="23"/>
      <c r="AD898" s="23"/>
      <c r="AE898" s="23"/>
      <c r="AF898" s="23"/>
      <c r="AG898" s="23"/>
    </row>
    <row r="899" spans="1:33" ht="15.75" customHeight="1" x14ac:dyDescent="0.35">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c r="AA899" s="23"/>
      <c r="AB899" s="23"/>
      <c r="AC899" s="23"/>
      <c r="AD899" s="23"/>
      <c r="AE899" s="23"/>
      <c r="AF899" s="23"/>
      <c r="AG899" s="23"/>
    </row>
    <row r="900" spans="1:33" ht="15.75" customHeight="1" x14ac:dyDescent="0.35">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c r="AA900" s="23"/>
      <c r="AB900" s="23"/>
      <c r="AC900" s="23"/>
      <c r="AD900" s="23"/>
      <c r="AE900" s="23"/>
      <c r="AF900" s="23"/>
      <c r="AG900" s="23"/>
    </row>
    <row r="901" spans="1:33" ht="15.75" customHeight="1" x14ac:dyDescent="0.35">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c r="AA901" s="23"/>
      <c r="AB901" s="23"/>
      <c r="AC901" s="23"/>
      <c r="AD901" s="23"/>
      <c r="AE901" s="23"/>
      <c r="AF901" s="23"/>
      <c r="AG901" s="23"/>
    </row>
    <row r="902" spans="1:33" ht="15.75" customHeight="1" x14ac:dyDescent="0.35">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c r="AA902" s="23"/>
      <c r="AB902" s="23"/>
      <c r="AC902" s="23"/>
      <c r="AD902" s="23"/>
      <c r="AE902" s="23"/>
      <c r="AF902" s="23"/>
      <c r="AG902" s="23"/>
    </row>
    <row r="903" spans="1:33" ht="15.75" customHeight="1" x14ac:dyDescent="0.35">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c r="AA903" s="23"/>
      <c r="AB903" s="23"/>
      <c r="AC903" s="23"/>
      <c r="AD903" s="23"/>
      <c r="AE903" s="23"/>
      <c r="AF903" s="23"/>
      <c r="AG903" s="23"/>
    </row>
    <row r="904" spans="1:33" ht="15.75" customHeight="1" x14ac:dyDescent="0.35">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c r="AA904" s="23"/>
      <c r="AB904" s="23"/>
      <c r="AC904" s="23"/>
      <c r="AD904" s="23"/>
      <c r="AE904" s="23"/>
      <c r="AF904" s="23"/>
      <c r="AG904" s="23"/>
    </row>
    <row r="905" spans="1:33" ht="15.75" customHeight="1" x14ac:dyDescent="0.35">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c r="AA905" s="23"/>
      <c r="AB905" s="23"/>
      <c r="AC905" s="23"/>
      <c r="AD905" s="23"/>
      <c r="AE905" s="23"/>
      <c r="AF905" s="23"/>
      <c r="AG905" s="23"/>
    </row>
    <row r="906" spans="1:33" ht="15.75" customHeight="1" x14ac:dyDescent="0.35">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c r="AA906" s="23"/>
      <c r="AB906" s="23"/>
      <c r="AC906" s="23"/>
      <c r="AD906" s="23"/>
      <c r="AE906" s="23"/>
      <c r="AF906" s="23"/>
      <c r="AG906" s="23"/>
    </row>
    <row r="907" spans="1:33" ht="15.75" customHeight="1" x14ac:dyDescent="0.35">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c r="AA907" s="23"/>
      <c r="AB907" s="23"/>
      <c r="AC907" s="23"/>
      <c r="AD907" s="23"/>
      <c r="AE907" s="23"/>
      <c r="AF907" s="23"/>
      <c r="AG907" s="23"/>
    </row>
    <row r="908" spans="1:33" ht="15.75" customHeight="1" x14ac:dyDescent="0.35">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c r="AA908" s="23"/>
      <c r="AB908" s="23"/>
      <c r="AC908" s="23"/>
      <c r="AD908" s="23"/>
      <c r="AE908" s="23"/>
      <c r="AF908" s="23"/>
      <c r="AG908" s="23"/>
    </row>
    <row r="909" spans="1:33" ht="15.75" customHeight="1" x14ac:dyDescent="0.35">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c r="AA909" s="23"/>
      <c r="AB909" s="23"/>
      <c r="AC909" s="23"/>
      <c r="AD909" s="23"/>
      <c r="AE909" s="23"/>
      <c r="AF909" s="23"/>
      <c r="AG909" s="23"/>
    </row>
    <row r="910" spans="1:33" ht="15.75" customHeight="1" x14ac:dyDescent="0.35">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c r="AA910" s="23"/>
      <c r="AB910" s="23"/>
      <c r="AC910" s="23"/>
      <c r="AD910" s="23"/>
      <c r="AE910" s="23"/>
      <c r="AF910" s="23"/>
      <c r="AG910" s="23"/>
    </row>
    <row r="911" spans="1:33" ht="15.75" customHeight="1" x14ac:dyDescent="0.35">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c r="AA911" s="23"/>
      <c r="AB911" s="23"/>
      <c r="AC911" s="23"/>
      <c r="AD911" s="23"/>
      <c r="AE911" s="23"/>
      <c r="AF911" s="23"/>
      <c r="AG911" s="23"/>
    </row>
    <row r="912" spans="1:33" ht="15.75" customHeight="1" x14ac:dyDescent="0.35">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c r="AA912" s="23"/>
      <c r="AB912" s="23"/>
      <c r="AC912" s="23"/>
      <c r="AD912" s="23"/>
      <c r="AE912" s="23"/>
      <c r="AF912" s="23"/>
      <c r="AG912" s="23"/>
    </row>
    <row r="913" spans="1:33" ht="15.75" customHeight="1" x14ac:dyDescent="0.35">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c r="AA913" s="23"/>
      <c r="AB913" s="23"/>
      <c r="AC913" s="23"/>
      <c r="AD913" s="23"/>
      <c r="AE913" s="23"/>
      <c r="AF913" s="23"/>
      <c r="AG913" s="23"/>
    </row>
    <row r="914" spans="1:33" ht="15.75" customHeight="1" x14ac:dyDescent="0.35">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c r="AA914" s="23"/>
      <c r="AB914" s="23"/>
      <c r="AC914" s="23"/>
      <c r="AD914" s="23"/>
      <c r="AE914" s="23"/>
      <c r="AF914" s="23"/>
      <c r="AG914" s="23"/>
    </row>
    <row r="915" spans="1:33" ht="15.75" customHeight="1" x14ac:dyDescent="0.35">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c r="AA915" s="23"/>
      <c r="AB915" s="23"/>
      <c r="AC915" s="23"/>
      <c r="AD915" s="23"/>
      <c r="AE915" s="23"/>
      <c r="AF915" s="23"/>
      <c r="AG915" s="23"/>
    </row>
    <row r="916" spans="1:33" ht="15.75" customHeight="1" x14ac:dyDescent="0.35">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c r="AA916" s="23"/>
      <c r="AB916" s="23"/>
      <c r="AC916" s="23"/>
      <c r="AD916" s="23"/>
      <c r="AE916" s="23"/>
      <c r="AF916" s="23"/>
      <c r="AG916" s="23"/>
    </row>
    <row r="917" spans="1:33" ht="15.75" customHeight="1" x14ac:dyDescent="0.35">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c r="AA917" s="23"/>
      <c r="AB917" s="23"/>
      <c r="AC917" s="23"/>
      <c r="AD917" s="23"/>
      <c r="AE917" s="23"/>
      <c r="AF917" s="23"/>
      <c r="AG917" s="23"/>
    </row>
    <row r="918" spans="1:33" ht="15.75" customHeight="1" x14ac:dyDescent="0.35">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c r="AA918" s="23"/>
      <c r="AB918" s="23"/>
      <c r="AC918" s="23"/>
      <c r="AD918" s="23"/>
      <c r="AE918" s="23"/>
      <c r="AF918" s="23"/>
      <c r="AG918" s="23"/>
    </row>
    <row r="919" spans="1:33" ht="15.75" customHeight="1" x14ac:dyDescent="0.35">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c r="AA919" s="23"/>
      <c r="AB919" s="23"/>
      <c r="AC919" s="23"/>
      <c r="AD919" s="23"/>
      <c r="AE919" s="23"/>
      <c r="AF919" s="23"/>
      <c r="AG919" s="23"/>
    </row>
    <row r="920" spans="1:33" ht="15.75" customHeight="1" x14ac:dyDescent="0.35">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c r="AA920" s="23"/>
      <c r="AB920" s="23"/>
      <c r="AC920" s="23"/>
      <c r="AD920" s="23"/>
      <c r="AE920" s="23"/>
      <c r="AF920" s="23"/>
      <c r="AG920" s="23"/>
    </row>
    <row r="921" spans="1:33" ht="15.75" customHeight="1" x14ac:dyDescent="0.35">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c r="AA921" s="23"/>
      <c r="AB921" s="23"/>
      <c r="AC921" s="23"/>
      <c r="AD921" s="23"/>
      <c r="AE921" s="23"/>
      <c r="AF921" s="23"/>
      <c r="AG921" s="23"/>
    </row>
    <row r="922" spans="1:33" ht="15.75" customHeight="1" x14ac:dyDescent="0.35">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c r="AA922" s="23"/>
      <c r="AB922" s="23"/>
      <c r="AC922" s="23"/>
      <c r="AD922" s="23"/>
      <c r="AE922" s="23"/>
      <c r="AF922" s="23"/>
      <c r="AG922" s="23"/>
    </row>
    <row r="923" spans="1:33" ht="15.75" customHeight="1" x14ac:dyDescent="0.35">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c r="AA923" s="23"/>
      <c r="AB923" s="23"/>
      <c r="AC923" s="23"/>
      <c r="AD923" s="23"/>
      <c r="AE923" s="23"/>
      <c r="AF923" s="23"/>
      <c r="AG923" s="23"/>
    </row>
    <row r="924" spans="1:33" ht="15.75" customHeight="1" x14ac:dyDescent="0.35">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c r="AA924" s="23"/>
      <c r="AB924" s="23"/>
      <c r="AC924" s="23"/>
      <c r="AD924" s="23"/>
      <c r="AE924" s="23"/>
      <c r="AF924" s="23"/>
      <c r="AG924" s="23"/>
    </row>
    <row r="925" spans="1:33" ht="15.75" customHeight="1" x14ac:dyDescent="0.35">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c r="AA925" s="23"/>
      <c r="AB925" s="23"/>
      <c r="AC925" s="23"/>
      <c r="AD925" s="23"/>
      <c r="AE925" s="23"/>
      <c r="AF925" s="23"/>
      <c r="AG925" s="23"/>
    </row>
    <row r="926" spans="1:33" ht="15.75" customHeight="1" x14ac:dyDescent="0.35">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c r="AA926" s="23"/>
      <c r="AB926" s="23"/>
      <c r="AC926" s="23"/>
      <c r="AD926" s="23"/>
      <c r="AE926" s="23"/>
      <c r="AF926" s="23"/>
      <c r="AG926" s="23"/>
    </row>
    <row r="927" spans="1:33" ht="15.75" customHeight="1" x14ac:dyDescent="0.35">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c r="AA927" s="23"/>
      <c r="AB927" s="23"/>
      <c r="AC927" s="23"/>
      <c r="AD927" s="23"/>
      <c r="AE927" s="23"/>
      <c r="AF927" s="23"/>
      <c r="AG927" s="23"/>
    </row>
    <row r="928" spans="1:33" ht="15.75" customHeight="1" x14ac:dyDescent="0.35">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c r="AA928" s="23"/>
      <c r="AB928" s="23"/>
      <c r="AC928" s="23"/>
      <c r="AD928" s="23"/>
      <c r="AE928" s="23"/>
      <c r="AF928" s="23"/>
      <c r="AG928" s="23"/>
    </row>
    <row r="929" spans="1:33" ht="15.75" customHeight="1" x14ac:dyDescent="0.35">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c r="AA929" s="23"/>
      <c r="AB929" s="23"/>
      <c r="AC929" s="23"/>
      <c r="AD929" s="23"/>
      <c r="AE929" s="23"/>
      <c r="AF929" s="23"/>
      <c r="AG929" s="23"/>
    </row>
    <row r="930" spans="1:33" ht="15.75" customHeight="1" x14ac:dyDescent="0.35">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c r="AA930" s="23"/>
      <c r="AB930" s="23"/>
      <c r="AC930" s="23"/>
      <c r="AD930" s="23"/>
      <c r="AE930" s="23"/>
      <c r="AF930" s="23"/>
      <c r="AG930" s="23"/>
    </row>
    <row r="931" spans="1:33" ht="15.75" customHeight="1" x14ac:dyDescent="0.35">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c r="AA931" s="23"/>
      <c r="AB931" s="23"/>
      <c r="AC931" s="23"/>
      <c r="AD931" s="23"/>
      <c r="AE931" s="23"/>
      <c r="AF931" s="23"/>
      <c r="AG931" s="23"/>
    </row>
    <row r="932" spans="1:33" ht="15.75" customHeight="1" x14ac:dyDescent="0.35">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c r="AA932" s="23"/>
      <c r="AB932" s="23"/>
      <c r="AC932" s="23"/>
      <c r="AD932" s="23"/>
      <c r="AE932" s="23"/>
      <c r="AF932" s="23"/>
      <c r="AG932" s="23"/>
    </row>
    <row r="933" spans="1:33" ht="15.75" customHeight="1" x14ac:dyDescent="0.35">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c r="AA933" s="23"/>
      <c r="AB933" s="23"/>
      <c r="AC933" s="23"/>
      <c r="AD933" s="23"/>
      <c r="AE933" s="23"/>
      <c r="AF933" s="23"/>
      <c r="AG933" s="23"/>
    </row>
    <row r="934" spans="1:33" ht="15.75" customHeight="1" x14ac:dyDescent="0.35">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row>
    <row r="935" spans="1:33" ht="15.75" customHeight="1" x14ac:dyDescent="0.35">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c r="AA935" s="23"/>
      <c r="AB935" s="23"/>
      <c r="AC935" s="23"/>
      <c r="AD935" s="23"/>
      <c r="AE935" s="23"/>
      <c r="AF935" s="23"/>
      <c r="AG935" s="23"/>
    </row>
    <row r="936" spans="1:33" ht="15.75" customHeight="1" x14ac:dyDescent="0.35">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c r="AA936" s="23"/>
      <c r="AB936" s="23"/>
      <c r="AC936" s="23"/>
      <c r="AD936" s="23"/>
      <c r="AE936" s="23"/>
      <c r="AF936" s="23"/>
      <c r="AG936" s="23"/>
    </row>
    <row r="937" spans="1:33" ht="15.75" customHeight="1" x14ac:dyDescent="0.35">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c r="AA937" s="23"/>
      <c r="AB937" s="23"/>
      <c r="AC937" s="23"/>
      <c r="AD937" s="23"/>
      <c r="AE937" s="23"/>
      <c r="AF937" s="23"/>
      <c r="AG937" s="23"/>
    </row>
    <row r="938" spans="1:33" ht="15.75" customHeight="1" x14ac:dyDescent="0.35">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c r="AA938" s="23"/>
      <c r="AB938" s="23"/>
      <c r="AC938" s="23"/>
      <c r="AD938" s="23"/>
      <c r="AE938" s="23"/>
      <c r="AF938" s="23"/>
      <c r="AG938" s="23"/>
    </row>
    <row r="939" spans="1:33" ht="15.75" customHeight="1" x14ac:dyDescent="0.35">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c r="AA939" s="23"/>
      <c r="AB939" s="23"/>
      <c r="AC939" s="23"/>
      <c r="AD939" s="23"/>
      <c r="AE939" s="23"/>
      <c r="AF939" s="23"/>
      <c r="AG939" s="23"/>
    </row>
    <row r="940" spans="1:33" ht="15.75" customHeight="1" x14ac:dyDescent="0.35">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c r="AA940" s="23"/>
      <c r="AB940" s="23"/>
      <c r="AC940" s="23"/>
      <c r="AD940" s="23"/>
      <c r="AE940" s="23"/>
      <c r="AF940" s="23"/>
      <c r="AG940" s="23"/>
    </row>
    <row r="941" spans="1:33" ht="15.75" customHeight="1" x14ac:dyDescent="0.35">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c r="AA941" s="23"/>
      <c r="AB941" s="23"/>
      <c r="AC941" s="23"/>
      <c r="AD941" s="23"/>
      <c r="AE941" s="23"/>
      <c r="AF941" s="23"/>
      <c r="AG941" s="23"/>
    </row>
    <row r="942" spans="1:33" ht="15.75" customHeight="1" x14ac:dyDescent="0.35">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c r="AA942" s="23"/>
      <c r="AB942" s="23"/>
      <c r="AC942" s="23"/>
      <c r="AD942" s="23"/>
      <c r="AE942" s="23"/>
      <c r="AF942" s="23"/>
      <c r="AG942" s="23"/>
    </row>
    <row r="943" spans="1:33" ht="15.75" customHeight="1" x14ac:dyDescent="0.35">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c r="AA943" s="23"/>
      <c r="AB943" s="23"/>
      <c r="AC943" s="23"/>
      <c r="AD943" s="23"/>
      <c r="AE943" s="23"/>
      <c r="AF943" s="23"/>
      <c r="AG943" s="23"/>
    </row>
    <row r="944" spans="1:33" ht="15.75" customHeight="1" x14ac:dyDescent="0.35">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c r="AA944" s="23"/>
      <c r="AB944" s="23"/>
      <c r="AC944" s="23"/>
      <c r="AD944" s="23"/>
      <c r="AE944" s="23"/>
      <c r="AF944" s="23"/>
      <c r="AG944" s="23"/>
    </row>
    <row r="945" spans="1:33" ht="15.75" customHeight="1" x14ac:dyDescent="0.35">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c r="AA945" s="23"/>
      <c r="AB945" s="23"/>
      <c r="AC945" s="23"/>
      <c r="AD945" s="23"/>
      <c r="AE945" s="23"/>
      <c r="AF945" s="23"/>
      <c r="AG945" s="23"/>
    </row>
    <row r="946" spans="1:33" ht="15.75" customHeight="1" x14ac:dyDescent="0.35">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c r="AA946" s="23"/>
      <c r="AB946" s="23"/>
      <c r="AC946" s="23"/>
      <c r="AD946" s="23"/>
      <c r="AE946" s="23"/>
      <c r="AF946" s="23"/>
      <c r="AG946" s="23"/>
    </row>
    <row r="947" spans="1:33" ht="15.75" customHeight="1" x14ac:dyDescent="0.35">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c r="AA947" s="23"/>
      <c r="AB947" s="23"/>
      <c r="AC947" s="23"/>
      <c r="AD947" s="23"/>
      <c r="AE947" s="23"/>
      <c r="AF947" s="23"/>
      <c r="AG947" s="23"/>
    </row>
    <row r="948" spans="1:33" ht="15.75" customHeight="1" x14ac:dyDescent="0.35">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c r="AA948" s="23"/>
      <c r="AB948" s="23"/>
      <c r="AC948" s="23"/>
      <c r="AD948" s="23"/>
      <c r="AE948" s="23"/>
      <c r="AF948" s="23"/>
      <c r="AG948" s="23"/>
    </row>
    <row r="949" spans="1:33" ht="15.75" customHeight="1" x14ac:dyDescent="0.35">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c r="AA949" s="23"/>
      <c r="AB949" s="23"/>
      <c r="AC949" s="23"/>
      <c r="AD949" s="23"/>
      <c r="AE949" s="23"/>
      <c r="AF949" s="23"/>
      <c r="AG949" s="23"/>
    </row>
    <row r="950" spans="1:33" ht="15.75" customHeight="1" x14ac:dyDescent="0.35">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c r="AA950" s="23"/>
      <c r="AB950" s="23"/>
      <c r="AC950" s="23"/>
      <c r="AD950" s="23"/>
      <c r="AE950" s="23"/>
      <c r="AF950" s="23"/>
      <c r="AG950" s="23"/>
    </row>
    <row r="951" spans="1:33" ht="15.75" customHeight="1" x14ac:dyDescent="0.35">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c r="AA951" s="23"/>
      <c r="AB951" s="23"/>
      <c r="AC951" s="23"/>
      <c r="AD951" s="23"/>
      <c r="AE951" s="23"/>
      <c r="AF951" s="23"/>
      <c r="AG951" s="23"/>
    </row>
    <row r="952" spans="1:33" ht="15.75" customHeight="1" x14ac:dyDescent="0.35">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c r="AA952" s="23"/>
      <c r="AB952" s="23"/>
      <c r="AC952" s="23"/>
      <c r="AD952" s="23"/>
      <c r="AE952" s="23"/>
      <c r="AF952" s="23"/>
      <c r="AG952" s="23"/>
    </row>
    <row r="953" spans="1:33" ht="15.75" customHeight="1" x14ac:dyDescent="0.35">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c r="AA953" s="23"/>
      <c r="AB953" s="23"/>
      <c r="AC953" s="23"/>
      <c r="AD953" s="23"/>
      <c r="AE953" s="23"/>
      <c r="AF953" s="23"/>
      <c r="AG953" s="23"/>
    </row>
    <row r="954" spans="1:33" ht="15.75" customHeight="1" x14ac:dyDescent="0.35">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c r="AA954" s="23"/>
      <c r="AB954" s="23"/>
      <c r="AC954" s="23"/>
      <c r="AD954" s="23"/>
      <c r="AE954" s="23"/>
      <c r="AF954" s="23"/>
      <c r="AG954" s="23"/>
    </row>
    <row r="955" spans="1:33" ht="15.75" customHeight="1" x14ac:dyDescent="0.35">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c r="AA955" s="23"/>
      <c r="AB955" s="23"/>
      <c r="AC955" s="23"/>
      <c r="AD955" s="23"/>
      <c r="AE955" s="23"/>
      <c r="AF955" s="23"/>
      <c r="AG955" s="23"/>
    </row>
    <row r="956" spans="1:33" ht="15.75" customHeight="1" x14ac:dyDescent="0.35">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c r="AA956" s="23"/>
      <c r="AB956" s="23"/>
      <c r="AC956" s="23"/>
      <c r="AD956" s="23"/>
      <c r="AE956" s="23"/>
      <c r="AF956" s="23"/>
      <c r="AG956" s="23"/>
    </row>
    <row r="957" spans="1:33" ht="15.75" customHeight="1" x14ac:dyDescent="0.35">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c r="AA957" s="23"/>
      <c r="AB957" s="23"/>
      <c r="AC957" s="23"/>
      <c r="AD957" s="23"/>
      <c r="AE957" s="23"/>
      <c r="AF957" s="23"/>
      <c r="AG957" s="23"/>
    </row>
    <row r="958" spans="1:33" ht="15.75" customHeight="1" x14ac:dyDescent="0.35">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c r="AA958" s="23"/>
      <c r="AB958" s="23"/>
      <c r="AC958" s="23"/>
      <c r="AD958" s="23"/>
      <c r="AE958" s="23"/>
      <c r="AF958" s="23"/>
      <c r="AG958" s="23"/>
    </row>
    <row r="959" spans="1:33" ht="15.75" customHeight="1" x14ac:dyDescent="0.35">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c r="AA959" s="23"/>
      <c r="AB959" s="23"/>
      <c r="AC959" s="23"/>
      <c r="AD959" s="23"/>
      <c r="AE959" s="23"/>
      <c r="AF959" s="23"/>
      <c r="AG959" s="23"/>
    </row>
    <row r="960" spans="1:33" ht="15.75" customHeight="1" x14ac:dyDescent="0.35">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c r="AA960" s="23"/>
      <c r="AB960" s="23"/>
      <c r="AC960" s="23"/>
      <c r="AD960" s="23"/>
      <c r="AE960" s="23"/>
      <c r="AF960" s="23"/>
      <c r="AG960" s="23"/>
    </row>
    <row r="961" spans="1:33" ht="15.75" customHeight="1" x14ac:dyDescent="0.35">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c r="AA961" s="23"/>
      <c r="AB961" s="23"/>
      <c r="AC961" s="23"/>
      <c r="AD961" s="23"/>
      <c r="AE961" s="23"/>
      <c r="AF961" s="23"/>
      <c r="AG961" s="23"/>
    </row>
    <row r="962" spans="1:33" ht="15.75" customHeight="1" x14ac:dyDescent="0.35">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c r="AA962" s="23"/>
      <c r="AB962" s="23"/>
      <c r="AC962" s="23"/>
      <c r="AD962" s="23"/>
      <c r="AE962" s="23"/>
      <c r="AF962" s="23"/>
      <c r="AG962" s="23"/>
    </row>
    <row r="963" spans="1:33" ht="15.75" customHeight="1" x14ac:dyDescent="0.35">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c r="AA963" s="23"/>
      <c r="AB963" s="23"/>
      <c r="AC963" s="23"/>
      <c r="AD963" s="23"/>
      <c r="AE963" s="23"/>
      <c r="AF963" s="23"/>
      <c r="AG963" s="23"/>
    </row>
    <row r="964" spans="1:33" ht="15.75" customHeight="1" x14ac:dyDescent="0.35">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c r="AA964" s="23"/>
      <c r="AB964" s="23"/>
      <c r="AC964" s="23"/>
      <c r="AD964" s="23"/>
      <c r="AE964" s="23"/>
      <c r="AF964" s="23"/>
      <c r="AG964" s="23"/>
    </row>
    <row r="965" spans="1:33" ht="15.75" customHeight="1" x14ac:dyDescent="0.35">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c r="AA965" s="23"/>
      <c r="AB965" s="23"/>
      <c r="AC965" s="23"/>
      <c r="AD965" s="23"/>
      <c r="AE965" s="23"/>
      <c r="AF965" s="23"/>
      <c r="AG965" s="23"/>
    </row>
    <row r="966" spans="1:33" ht="15.75" customHeight="1" x14ac:dyDescent="0.35">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c r="AA966" s="23"/>
      <c r="AB966" s="23"/>
      <c r="AC966" s="23"/>
      <c r="AD966" s="23"/>
      <c r="AE966" s="23"/>
      <c r="AF966" s="23"/>
      <c r="AG966" s="23"/>
    </row>
    <row r="967" spans="1:33" ht="15.75" customHeight="1" x14ac:dyDescent="0.35">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c r="AA967" s="23"/>
      <c r="AB967" s="23"/>
      <c r="AC967" s="23"/>
      <c r="AD967" s="23"/>
      <c r="AE967" s="23"/>
      <c r="AF967" s="23"/>
      <c r="AG967" s="23"/>
    </row>
    <row r="968" spans="1:33" ht="15.75" customHeight="1" x14ac:dyDescent="0.35">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c r="AA968" s="23"/>
      <c r="AB968" s="23"/>
      <c r="AC968" s="23"/>
      <c r="AD968" s="23"/>
      <c r="AE968" s="23"/>
      <c r="AF968" s="23"/>
      <c r="AG968" s="23"/>
    </row>
    <row r="969" spans="1:33" ht="15.75" customHeight="1" x14ac:dyDescent="0.35">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c r="AA969" s="23"/>
      <c r="AB969" s="23"/>
      <c r="AC969" s="23"/>
      <c r="AD969" s="23"/>
      <c r="AE969" s="23"/>
      <c r="AF969" s="23"/>
      <c r="AG969" s="23"/>
    </row>
    <row r="970" spans="1:33" ht="15.75" customHeight="1" x14ac:dyDescent="0.35">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c r="AA970" s="23"/>
      <c r="AB970" s="23"/>
      <c r="AC970" s="23"/>
      <c r="AD970" s="23"/>
      <c r="AE970" s="23"/>
      <c r="AF970" s="23"/>
      <c r="AG970" s="23"/>
    </row>
    <row r="971" spans="1:33" ht="15.75" customHeight="1" x14ac:dyDescent="0.35">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c r="AA971" s="23"/>
      <c r="AB971" s="23"/>
      <c r="AC971" s="23"/>
      <c r="AD971" s="23"/>
      <c r="AE971" s="23"/>
      <c r="AF971" s="23"/>
      <c r="AG971" s="23"/>
    </row>
    <row r="972" spans="1:33" ht="15.75" customHeight="1" x14ac:dyDescent="0.35">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c r="AA972" s="23"/>
      <c r="AB972" s="23"/>
      <c r="AC972" s="23"/>
      <c r="AD972" s="23"/>
      <c r="AE972" s="23"/>
      <c r="AF972" s="23"/>
      <c r="AG972" s="23"/>
    </row>
    <row r="973" spans="1:33" ht="15.75" customHeight="1" x14ac:dyDescent="0.35">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c r="AA973" s="23"/>
      <c r="AB973" s="23"/>
      <c r="AC973" s="23"/>
      <c r="AD973" s="23"/>
      <c r="AE973" s="23"/>
      <c r="AF973" s="23"/>
      <c r="AG973" s="23"/>
    </row>
    <row r="974" spans="1:33" ht="15.75" customHeight="1" x14ac:dyDescent="0.35">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c r="AA974" s="23"/>
      <c r="AB974" s="23"/>
      <c r="AC974" s="23"/>
      <c r="AD974" s="23"/>
      <c r="AE974" s="23"/>
      <c r="AF974" s="23"/>
      <c r="AG974" s="23"/>
    </row>
    <row r="975" spans="1:33" ht="15.75" customHeight="1" x14ac:dyDescent="0.35">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c r="AA975" s="23"/>
      <c r="AB975" s="23"/>
      <c r="AC975" s="23"/>
      <c r="AD975" s="23"/>
      <c r="AE975" s="23"/>
      <c r="AF975" s="23"/>
      <c r="AG975" s="23"/>
    </row>
    <row r="976" spans="1:33" ht="15.75" customHeight="1" x14ac:dyDescent="0.35">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c r="AA976" s="23"/>
      <c r="AB976" s="23"/>
      <c r="AC976" s="23"/>
      <c r="AD976" s="23"/>
      <c r="AE976" s="23"/>
      <c r="AF976" s="23"/>
      <c r="AG976" s="23"/>
    </row>
    <row r="977" spans="1:33" ht="15.75" customHeight="1" x14ac:dyDescent="0.35">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c r="AA977" s="23"/>
      <c r="AB977" s="23"/>
      <c r="AC977" s="23"/>
      <c r="AD977" s="23"/>
      <c r="AE977" s="23"/>
      <c r="AF977" s="23"/>
      <c r="AG977" s="23"/>
    </row>
    <row r="978" spans="1:33" ht="15.75" customHeight="1" x14ac:dyDescent="0.35">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c r="AA978" s="23"/>
      <c r="AB978" s="23"/>
      <c r="AC978" s="23"/>
      <c r="AD978" s="23"/>
      <c r="AE978" s="23"/>
      <c r="AF978" s="23"/>
      <c r="AG978" s="23"/>
    </row>
    <row r="979" spans="1:33" ht="15.75" customHeight="1" x14ac:dyDescent="0.35">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c r="AA979" s="23"/>
      <c r="AB979" s="23"/>
      <c r="AC979" s="23"/>
      <c r="AD979" s="23"/>
      <c r="AE979" s="23"/>
      <c r="AF979" s="23"/>
      <c r="AG979" s="23"/>
    </row>
    <row r="980" spans="1:33" ht="15.75" customHeight="1" x14ac:dyDescent="0.35">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c r="AA980" s="23"/>
      <c r="AB980" s="23"/>
      <c r="AC980" s="23"/>
      <c r="AD980" s="23"/>
      <c r="AE980" s="23"/>
      <c r="AF980" s="23"/>
      <c r="AG980" s="23"/>
    </row>
    <row r="981" spans="1:33" ht="15.75" customHeight="1" x14ac:dyDescent="0.35">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c r="AA981" s="23"/>
      <c r="AB981" s="23"/>
      <c r="AC981" s="23"/>
      <c r="AD981" s="23"/>
      <c r="AE981" s="23"/>
      <c r="AF981" s="23"/>
      <c r="AG981" s="23"/>
    </row>
    <row r="982" spans="1:33" ht="15.75" customHeight="1" x14ac:dyDescent="0.35">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c r="AA982" s="23"/>
      <c r="AB982" s="23"/>
      <c r="AC982" s="23"/>
      <c r="AD982" s="23"/>
      <c r="AE982" s="23"/>
      <c r="AF982" s="23"/>
      <c r="AG982" s="23"/>
    </row>
    <row r="983" spans="1:33" ht="15.75" customHeight="1" x14ac:dyDescent="0.35">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c r="AA983" s="23"/>
      <c r="AB983" s="23"/>
      <c r="AC983" s="23"/>
      <c r="AD983" s="23"/>
      <c r="AE983" s="23"/>
      <c r="AF983" s="23"/>
      <c r="AG983" s="23"/>
    </row>
    <row r="984" spans="1:33" ht="15.75" customHeight="1" x14ac:dyDescent="0.35">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c r="AA984" s="23"/>
      <c r="AB984" s="23"/>
      <c r="AC984" s="23"/>
      <c r="AD984" s="23"/>
      <c r="AE984" s="23"/>
      <c r="AF984" s="23"/>
      <c r="AG984" s="23"/>
    </row>
    <row r="985" spans="1:33" ht="15.75" customHeight="1" x14ac:dyDescent="0.35">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c r="AA985" s="23"/>
      <c r="AB985" s="23"/>
      <c r="AC985" s="23"/>
      <c r="AD985" s="23"/>
      <c r="AE985" s="23"/>
      <c r="AF985" s="23"/>
      <c r="AG985" s="23"/>
    </row>
    <row r="986" spans="1:33" ht="15.75" customHeight="1" x14ac:dyDescent="0.35">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c r="AA986" s="23"/>
      <c r="AB986" s="23"/>
      <c r="AC986" s="23"/>
      <c r="AD986" s="23"/>
      <c r="AE986" s="23"/>
      <c r="AF986" s="23"/>
      <c r="AG986" s="23"/>
    </row>
    <row r="987" spans="1:33" ht="15.75" customHeight="1" x14ac:dyDescent="0.35">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c r="AA987" s="23"/>
      <c r="AB987" s="23"/>
      <c r="AC987" s="23"/>
      <c r="AD987" s="23"/>
      <c r="AE987" s="23"/>
      <c r="AF987" s="23"/>
      <c r="AG987" s="23"/>
    </row>
    <row r="988" spans="1:33" ht="15.75" customHeight="1" x14ac:dyDescent="0.35">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c r="AA988" s="23"/>
      <c r="AB988" s="23"/>
      <c r="AC988" s="23"/>
      <c r="AD988" s="23"/>
      <c r="AE988" s="23"/>
      <c r="AF988" s="23"/>
      <c r="AG988" s="23"/>
    </row>
    <row r="989" spans="1:33" ht="15.75" customHeight="1" x14ac:dyDescent="0.35">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c r="AA989" s="23"/>
      <c r="AB989" s="23"/>
      <c r="AC989" s="23"/>
      <c r="AD989" s="23"/>
      <c r="AE989" s="23"/>
      <c r="AF989" s="23"/>
      <c r="AG989" s="23"/>
    </row>
    <row r="990" spans="1:33" ht="15.75" customHeight="1" x14ac:dyDescent="0.35">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c r="AA990" s="23"/>
      <c r="AB990" s="23"/>
      <c r="AC990" s="23"/>
      <c r="AD990" s="23"/>
      <c r="AE990" s="23"/>
      <c r="AF990" s="23"/>
      <c r="AG990" s="23"/>
    </row>
    <row r="991" spans="1:33" ht="15.75" customHeight="1" x14ac:dyDescent="0.35">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c r="AA991" s="23"/>
      <c r="AB991" s="23"/>
      <c r="AC991" s="23"/>
      <c r="AD991" s="23"/>
      <c r="AE991" s="23"/>
      <c r="AF991" s="23"/>
      <c r="AG991" s="23"/>
    </row>
    <row r="992" spans="1:33" ht="15.75" customHeight="1" x14ac:dyDescent="0.35">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c r="AA992" s="23"/>
      <c r="AB992" s="23"/>
      <c r="AC992" s="23"/>
      <c r="AD992" s="23"/>
      <c r="AE992" s="23"/>
      <c r="AF992" s="23"/>
      <c r="AG992" s="23"/>
    </row>
    <row r="993" spans="1:33" ht="15.75" customHeight="1" x14ac:dyDescent="0.35">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c r="AA993" s="23"/>
      <c r="AB993" s="23"/>
      <c r="AC993" s="23"/>
      <c r="AD993" s="23"/>
      <c r="AE993" s="23"/>
      <c r="AF993" s="23"/>
      <c r="AG993" s="23"/>
    </row>
    <row r="994" spans="1:33" ht="15.75" customHeight="1" x14ac:dyDescent="0.35">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c r="AA994" s="23"/>
      <c r="AB994" s="23"/>
      <c r="AC994" s="23"/>
      <c r="AD994" s="23"/>
      <c r="AE994" s="23"/>
      <c r="AF994" s="23"/>
      <c r="AG994" s="23"/>
    </row>
    <row r="995" spans="1:33" ht="15.75" customHeight="1" x14ac:dyDescent="0.35">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c r="AA995" s="23"/>
      <c r="AB995" s="23"/>
      <c r="AC995" s="23"/>
      <c r="AD995" s="23"/>
      <c r="AE995" s="23"/>
      <c r="AF995" s="23"/>
      <c r="AG995" s="23"/>
    </row>
    <row r="996" spans="1:33" ht="15.75" customHeight="1" x14ac:dyDescent="0.35">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c r="AA996" s="23"/>
      <c r="AB996" s="23"/>
      <c r="AC996" s="23"/>
      <c r="AD996" s="23"/>
      <c r="AE996" s="23"/>
      <c r="AF996" s="23"/>
      <c r="AG996" s="23"/>
    </row>
    <row r="997" spans="1:33" ht="15.75" customHeight="1" x14ac:dyDescent="0.35">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c r="AA997" s="23"/>
      <c r="AB997" s="23"/>
      <c r="AC997" s="23"/>
      <c r="AD997" s="23"/>
      <c r="AE997" s="23"/>
      <c r="AF997" s="23"/>
      <c r="AG997" s="23"/>
    </row>
    <row r="998" spans="1:33" ht="15.75" customHeight="1" x14ac:dyDescent="0.35">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c r="AA998" s="23"/>
      <c r="AB998" s="23"/>
      <c r="AC998" s="23"/>
      <c r="AD998" s="23"/>
      <c r="AE998" s="23"/>
      <c r="AF998" s="23"/>
      <c r="AG998" s="23"/>
    </row>
    <row r="999" spans="1:33" ht="15.75" customHeight="1" x14ac:dyDescent="0.35">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c r="AA999" s="23"/>
      <c r="AB999" s="23"/>
      <c r="AC999" s="23"/>
      <c r="AD999" s="23"/>
      <c r="AE999" s="23"/>
      <c r="AF999" s="23"/>
      <c r="AG999" s="23"/>
    </row>
    <row r="1000" spans="1:33" ht="15.75" customHeight="1" x14ac:dyDescent="0.35">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c r="AA1000" s="23"/>
      <c r="AB1000" s="23"/>
      <c r="AC1000" s="23"/>
      <c r="AD1000" s="23"/>
      <c r="AE1000" s="23"/>
      <c r="AF1000" s="23"/>
      <c r="AG1000" s="23"/>
    </row>
  </sheetData>
  <pageMargins left="0.7" right="0.7" top="0.75" bottom="0.75" header="0" footer="0"/>
  <pageSetup orientation="portrai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D7A4A-E36D-4385-B213-934DB8020CF2}">
  <sheetPr codeName="Sheet20">
    <tabColor rgb="FF1F497D"/>
  </sheetPr>
  <dimension ref="A1:AI1000"/>
  <sheetViews>
    <sheetView topLeftCell="J1" workbookViewId="0">
      <selection activeCell="C11" sqref="C11"/>
    </sheetView>
  </sheetViews>
  <sheetFormatPr defaultColWidth="13.81640625" defaultRowHeight="15" customHeight="1" x14ac:dyDescent="0.3"/>
  <cols>
    <col min="1" max="1" width="28.54296875" style="22" customWidth="1"/>
    <col min="2" max="33" width="9.81640625" style="22" customWidth="1"/>
    <col min="34" max="35" width="8.26953125" style="22" customWidth="1"/>
    <col min="36" max="16384" width="13.81640625" style="22"/>
  </cols>
  <sheetData>
    <row r="1" spans="1:35" ht="14.5" x14ac:dyDescent="0.35">
      <c r="A1" s="21" t="s">
        <v>1</v>
      </c>
      <c r="B1" s="21">
        <v>2019</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c r="AH1" s="21"/>
      <c r="AI1" s="21"/>
    </row>
    <row r="2" spans="1:35" ht="14.5" x14ac:dyDescent="0.35">
      <c r="A2" s="21" t="s">
        <v>2</v>
      </c>
      <c r="B2" s="197">
        <f>calculations!D85</f>
        <v>1497586162787.6526</v>
      </c>
      <c r="C2" s="201">
        <v>1720000000000</v>
      </c>
      <c r="D2" s="201">
        <v>1690000000000</v>
      </c>
      <c r="E2" s="201">
        <v>1710000000000</v>
      </c>
      <c r="F2" s="201">
        <v>1763430000000</v>
      </c>
      <c r="G2" s="201">
        <v>1820660000000</v>
      </c>
      <c r="H2" s="201">
        <v>1882130000000</v>
      </c>
      <c r="I2" s="201">
        <v>1948070000000</v>
      </c>
      <c r="J2" s="201">
        <v>2019600000000</v>
      </c>
      <c r="K2" s="201">
        <v>2095440000000</v>
      </c>
      <c r="L2" s="201">
        <v>2168380000000</v>
      </c>
      <c r="M2" s="201">
        <v>2246130000000</v>
      </c>
      <c r="N2" s="201">
        <v>2325400000000</v>
      </c>
      <c r="O2" s="201">
        <v>2407550000000</v>
      </c>
      <c r="P2" s="201">
        <v>2479850000000</v>
      </c>
      <c r="Q2" s="201">
        <v>2553720000000</v>
      </c>
      <c r="R2" s="201">
        <v>2628330000000</v>
      </c>
      <c r="S2" s="201">
        <v>2717920000000</v>
      </c>
      <c r="T2" s="201">
        <v>2795380000000</v>
      </c>
      <c r="U2" s="201">
        <v>2885950000000</v>
      </c>
      <c r="V2" s="201">
        <v>2953770000000</v>
      </c>
      <c r="W2" s="201">
        <v>3033160000000</v>
      </c>
      <c r="X2" s="201">
        <v>3099480000000</v>
      </c>
      <c r="Y2" s="201">
        <v>3160750000000</v>
      </c>
      <c r="Z2" s="201">
        <v>3215230000000</v>
      </c>
      <c r="AA2" s="201">
        <v>3265650000000</v>
      </c>
      <c r="AB2" s="201">
        <v>3298830000000</v>
      </c>
      <c r="AC2" s="201">
        <v>3339430000000</v>
      </c>
      <c r="AD2" s="201">
        <v>3375730000000</v>
      </c>
      <c r="AE2" s="201">
        <v>3355620000000</v>
      </c>
      <c r="AF2" s="201">
        <v>3332130000000</v>
      </c>
      <c r="AG2" s="201">
        <v>3309990000000</v>
      </c>
    </row>
    <row r="3" spans="1:35" ht="14.5" x14ac:dyDescent="0.35">
      <c r="A3" s="21" t="s">
        <v>3</v>
      </c>
      <c r="B3" s="197">
        <f>calculations!D86</f>
        <v>0</v>
      </c>
      <c r="C3" s="201">
        <v>0</v>
      </c>
      <c r="D3" s="201">
        <v>0</v>
      </c>
      <c r="E3" s="201">
        <v>0</v>
      </c>
      <c r="F3" s="201">
        <v>0</v>
      </c>
      <c r="G3" s="201">
        <v>0</v>
      </c>
      <c r="H3" s="201">
        <v>0</v>
      </c>
      <c r="I3" s="201">
        <v>0</v>
      </c>
      <c r="J3" s="201">
        <v>0</v>
      </c>
      <c r="K3" s="201">
        <v>0</v>
      </c>
      <c r="L3" s="201">
        <v>0</v>
      </c>
      <c r="M3" s="201">
        <v>0</v>
      </c>
      <c r="N3" s="201">
        <v>0</v>
      </c>
      <c r="O3" s="201">
        <v>0</v>
      </c>
      <c r="P3" s="201">
        <v>0</v>
      </c>
      <c r="Q3" s="201">
        <v>0</v>
      </c>
      <c r="R3" s="201">
        <v>0</v>
      </c>
      <c r="S3" s="201">
        <v>0</v>
      </c>
      <c r="T3" s="201">
        <v>0</v>
      </c>
      <c r="U3" s="201">
        <v>0</v>
      </c>
      <c r="V3" s="201">
        <v>0</v>
      </c>
      <c r="W3" s="201">
        <v>0</v>
      </c>
      <c r="X3" s="201">
        <v>0</v>
      </c>
      <c r="Y3" s="201">
        <v>0</v>
      </c>
      <c r="Z3" s="201">
        <v>0</v>
      </c>
      <c r="AA3" s="201">
        <v>0</v>
      </c>
      <c r="AB3" s="201">
        <v>0</v>
      </c>
      <c r="AC3" s="201">
        <v>0</v>
      </c>
      <c r="AD3" s="201">
        <v>0</v>
      </c>
      <c r="AE3" s="201">
        <v>0</v>
      </c>
      <c r="AF3" s="201">
        <v>0</v>
      </c>
      <c r="AG3" s="201">
        <v>0</v>
      </c>
    </row>
    <row r="4" spans="1:35" ht="14.5" x14ac:dyDescent="0.35">
      <c r="A4" s="21" t="s">
        <v>4</v>
      </c>
      <c r="B4" s="197">
        <f>calculations!D87</f>
        <v>11348900815198.004</v>
      </c>
      <c r="C4" s="201">
        <v>11300000000000</v>
      </c>
      <c r="D4" s="201">
        <v>11800000000000</v>
      </c>
      <c r="E4" s="201">
        <v>11800000000000</v>
      </c>
      <c r="F4" s="201">
        <v>11792200000000</v>
      </c>
      <c r="G4" s="201">
        <v>11776300000000</v>
      </c>
      <c r="H4" s="201">
        <v>11751500000000</v>
      </c>
      <c r="I4" s="201">
        <v>11717100000000</v>
      </c>
      <c r="J4" s="201">
        <v>11672600000000</v>
      </c>
      <c r="K4" s="201">
        <v>11617100000000</v>
      </c>
      <c r="L4" s="201">
        <v>11452300000000</v>
      </c>
      <c r="M4" s="201">
        <v>11373400000000</v>
      </c>
      <c r="N4" s="201">
        <v>11290100000000</v>
      </c>
      <c r="O4" s="201">
        <v>11201900000000</v>
      </c>
      <c r="P4" s="201">
        <v>11014200000000</v>
      </c>
      <c r="Q4" s="201">
        <v>10916500000000</v>
      </c>
      <c r="R4" s="201">
        <v>10812700000000</v>
      </c>
      <c r="S4" s="201">
        <v>10702100000000</v>
      </c>
      <c r="T4" s="201">
        <v>10493200000000</v>
      </c>
      <c r="U4" s="201">
        <v>10368300000000</v>
      </c>
      <c r="V4" s="201">
        <v>10369200000000</v>
      </c>
      <c r="W4" s="201">
        <v>10277100000000</v>
      </c>
      <c r="X4" s="201">
        <v>10097300000000</v>
      </c>
      <c r="Y4" s="201">
        <v>10017200000000</v>
      </c>
      <c r="Z4" s="201">
        <v>9948510000000</v>
      </c>
      <c r="AA4" s="201">
        <v>9891100000000</v>
      </c>
      <c r="AB4" s="201">
        <v>9845070000000</v>
      </c>
      <c r="AC4" s="201">
        <v>9725180000000</v>
      </c>
      <c r="AD4" s="201">
        <v>9702240000000</v>
      </c>
      <c r="AE4" s="201">
        <v>9690830000000</v>
      </c>
      <c r="AF4" s="201">
        <v>9690790000000</v>
      </c>
      <c r="AG4" s="201">
        <v>9690750000000</v>
      </c>
    </row>
    <row r="5" spans="1:35" ht="14.5" x14ac:dyDescent="0.35">
      <c r="A5" s="21" t="s">
        <v>5</v>
      </c>
      <c r="B5" s="197">
        <f>calculations!D88</f>
        <v>15449629593.254524</v>
      </c>
      <c r="C5" s="201">
        <v>15500000000</v>
      </c>
      <c r="D5" s="201">
        <v>15500000000</v>
      </c>
      <c r="E5" s="201">
        <v>15500000000</v>
      </c>
      <c r="F5" s="201">
        <v>15495400000</v>
      </c>
      <c r="G5" s="201">
        <v>15485800000</v>
      </c>
      <c r="H5" s="201">
        <v>15470100000</v>
      </c>
      <c r="I5" s="201">
        <v>15447400000</v>
      </c>
      <c r="J5" s="201">
        <v>15515700000</v>
      </c>
      <c r="K5" s="201">
        <v>15474500000</v>
      </c>
      <c r="L5" s="201">
        <v>15421500000</v>
      </c>
      <c r="M5" s="201">
        <v>15256200000</v>
      </c>
      <c r="N5" s="201">
        <v>15179800000</v>
      </c>
      <c r="O5" s="201">
        <v>15090900000</v>
      </c>
      <c r="P5" s="201">
        <v>14986300000</v>
      </c>
      <c r="Q5" s="201">
        <v>14861600000</v>
      </c>
      <c r="R5" s="201">
        <v>14710200000</v>
      </c>
      <c r="S5" s="201">
        <v>14429400000</v>
      </c>
      <c r="T5" s="201">
        <v>14193000000</v>
      </c>
      <c r="U5" s="201">
        <v>13792400000</v>
      </c>
      <c r="V5" s="201">
        <v>13672000000</v>
      </c>
      <c r="W5" s="201">
        <v>13463100000</v>
      </c>
      <c r="X5" s="201">
        <v>13255600000</v>
      </c>
      <c r="Y5" s="201">
        <v>12977300000</v>
      </c>
      <c r="Z5" s="201">
        <v>12716200000</v>
      </c>
      <c r="AA5" s="201">
        <v>12385600000</v>
      </c>
      <c r="AB5" s="201">
        <v>12071600000</v>
      </c>
      <c r="AC5" s="201">
        <v>11602600000</v>
      </c>
      <c r="AD5" s="201">
        <v>11064300000</v>
      </c>
      <c r="AE5" s="201">
        <v>10540900000</v>
      </c>
      <c r="AF5" s="201">
        <v>9945810000</v>
      </c>
      <c r="AG5" s="201">
        <v>9265720000</v>
      </c>
    </row>
    <row r="6" spans="1:35" ht="14.5" x14ac:dyDescent="0.35">
      <c r="A6" s="21" t="s">
        <v>7</v>
      </c>
      <c r="B6" s="197">
        <f>calculations!D89</f>
        <v>0</v>
      </c>
      <c r="C6" s="201">
        <v>0</v>
      </c>
      <c r="D6" s="201">
        <v>0</v>
      </c>
      <c r="E6" s="201">
        <v>0</v>
      </c>
      <c r="F6" s="201">
        <v>0</v>
      </c>
      <c r="G6" s="201">
        <v>0</v>
      </c>
      <c r="H6" s="201">
        <v>0</v>
      </c>
      <c r="I6" s="201">
        <v>0</v>
      </c>
      <c r="J6" s="201">
        <v>0</v>
      </c>
      <c r="K6" s="201">
        <v>0</v>
      </c>
      <c r="L6" s="201">
        <v>0</v>
      </c>
      <c r="M6" s="201">
        <v>0</v>
      </c>
      <c r="N6" s="201">
        <v>0</v>
      </c>
      <c r="O6" s="201">
        <v>0</v>
      </c>
      <c r="P6" s="201">
        <v>0</v>
      </c>
      <c r="Q6" s="201">
        <v>0</v>
      </c>
      <c r="R6" s="201">
        <v>0</v>
      </c>
      <c r="S6" s="201">
        <v>0</v>
      </c>
      <c r="T6" s="201">
        <v>0</v>
      </c>
      <c r="U6" s="201">
        <v>0</v>
      </c>
      <c r="V6" s="201">
        <v>0</v>
      </c>
      <c r="W6" s="201">
        <v>0</v>
      </c>
      <c r="X6" s="201">
        <v>0</v>
      </c>
      <c r="Y6" s="201">
        <v>0</v>
      </c>
      <c r="Z6" s="201">
        <v>0</v>
      </c>
      <c r="AA6" s="201">
        <v>0</v>
      </c>
      <c r="AB6" s="201">
        <v>0</v>
      </c>
      <c r="AC6" s="201">
        <v>0</v>
      </c>
      <c r="AD6" s="201">
        <v>0</v>
      </c>
      <c r="AE6" s="201">
        <v>0</v>
      </c>
      <c r="AF6" s="201">
        <v>0</v>
      </c>
      <c r="AG6" s="201">
        <v>0</v>
      </c>
    </row>
    <row r="7" spans="1:35" ht="14.5" x14ac:dyDescent="0.35">
      <c r="A7" s="21" t="s">
        <v>8</v>
      </c>
      <c r="B7" s="197">
        <f>calculations!D90</f>
        <v>4089582368655.3882</v>
      </c>
      <c r="C7" s="201">
        <v>4090000000000</v>
      </c>
      <c r="D7" s="201">
        <v>4090000000000</v>
      </c>
      <c r="E7" s="201">
        <v>4090000000000</v>
      </c>
      <c r="F7" s="201">
        <v>4090000000000</v>
      </c>
      <c r="G7" s="201">
        <v>4090030000000</v>
      </c>
      <c r="H7" s="201">
        <v>4090070000000</v>
      </c>
      <c r="I7" s="201">
        <v>4090110000000</v>
      </c>
      <c r="J7" s="201">
        <v>4090160000000</v>
      </c>
      <c r="K7" s="201">
        <v>4090200000000</v>
      </c>
      <c r="L7" s="201">
        <v>4090250000000</v>
      </c>
      <c r="M7" s="201">
        <v>4090300000000</v>
      </c>
      <c r="N7" s="201">
        <v>4090350000000</v>
      </c>
      <c r="O7" s="201">
        <v>4090370000000</v>
      </c>
      <c r="P7" s="201">
        <v>4090380000000</v>
      </c>
      <c r="Q7" s="201">
        <v>4090390000000</v>
      </c>
      <c r="R7" s="201">
        <v>4090400000000</v>
      </c>
      <c r="S7" s="201">
        <v>4090410000000</v>
      </c>
      <c r="T7" s="201">
        <v>4090410000000</v>
      </c>
      <c r="U7" s="201">
        <v>4090420000000</v>
      </c>
      <c r="V7" s="201">
        <v>4090420000000</v>
      </c>
      <c r="W7" s="201">
        <v>4090420000000</v>
      </c>
      <c r="X7" s="201">
        <v>4090410000000</v>
      </c>
      <c r="Y7" s="201">
        <v>4090410000000</v>
      </c>
      <c r="Z7" s="201">
        <v>4090410000000</v>
      </c>
      <c r="AA7" s="201">
        <v>4090400000000</v>
      </c>
      <c r="AB7" s="201">
        <v>4090390000000</v>
      </c>
      <c r="AC7" s="201">
        <v>4090380000000</v>
      </c>
      <c r="AD7" s="201">
        <v>4090360000000</v>
      </c>
      <c r="AE7" s="201">
        <v>4090350000000</v>
      </c>
      <c r="AF7" s="201">
        <v>4090330000000</v>
      </c>
      <c r="AG7" s="201">
        <v>4090320000000</v>
      </c>
    </row>
    <row r="8" spans="1:35" ht="14.5" x14ac:dyDescent="0.35">
      <c r="A8" s="21" t="s">
        <v>93</v>
      </c>
      <c r="B8" s="197">
        <f>calculations!D91</f>
        <v>0</v>
      </c>
      <c r="C8" s="201">
        <v>0</v>
      </c>
      <c r="D8" s="201">
        <v>0</v>
      </c>
      <c r="E8" s="201">
        <v>0</v>
      </c>
      <c r="F8" s="201">
        <v>0</v>
      </c>
      <c r="G8" s="201">
        <v>0</v>
      </c>
      <c r="H8" s="201">
        <v>0</v>
      </c>
      <c r="I8" s="201">
        <v>0</v>
      </c>
      <c r="J8" s="201">
        <v>0</v>
      </c>
      <c r="K8" s="201">
        <v>0</v>
      </c>
      <c r="L8" s="201">
        <v>0</v>
      </c>
      <c r="M8" s="201">
        <v>0</v>
      </c>
      <c r="N8" s="201">
        <v>0</v>
      </c>
      <c r="O8" s="201">
        <v>0</v>
      </c>
      <c r="P8" s="201">
        <v>0</v>
      </c>
      <c r="Q8" s="201">
        <v>0</v>
      </c>
      <c r="R8" s="201">
        <v>0</v>
      </c>
      <c r="S8" s="201">
        <v>0</v>
      </c>
      <c r="T8" s="201">
        <v>0</v>
      </c>
      <c r="U8" s="201">
        <v>0</v>
      </c>
      <c r="V8" s="201">
        <v>0</v>
      </c>
      <c r="W8" s="201">
        <v>0</v>
      </c>
      <c r="X8" s="201">
        <v>0</v>
      </c>
      <c r="Y8" s="201">
        <v>0</v>
      </c>
      <c r="Z8" s="201">
        <v>0</v>
      </c>
      <c r="AA8" s="201">
        <v>0</v>
      </c>
      <c r="AB8" s="201">
        <v>0</v>
      </c>
      <c r="AC8" s="201">
        <v>0</v>
      </c>
      <c r="AD8" s="201">
        <v>0</v>
      </c>
      <c r="AE8" s="201">
        <v>0</v>
      </c>
      <c r="AF8" s="201">
        <v>0</v>
      </c>
      <c r="AG8" s="201">
        <v>0</v>
      </c>
    </row>
    <row r="9" spans="1:35" ht="14.5" x14ac:dyDescent="0.35">
      <c r="A9" s="21" t="s">
        <v>94</v>
      </c>
      <c r="B9" s="197">
        <f>calculations!D92</f>
        <v>0</v>
      </c>
      <c r="C9" s="201">
        <v>0</v>
      </c>
      <c r="D9" s="201">
        <v>0</v>
      </c>
      <c r="E9" s="201">
        <v>0</v>
      </c>
      <c r="F9" s="201">
        <v>0</v>
      </c>
      <c r="G9" s="201">
        <v>0</v>
      </c>
      <c r="H9" s="201">
        <v>0</v>
      </c>
      <c r="I9" s="201">
        <v>0</v>
      </c>
      <c r="J9" s="201">
        <v>0</v>
      </c>
      <c r="K9" s="201">
        <v>0</v>
      </c>
      <c r="L9" s="201">
        <v>0</v>
      </c>
      <c r="M9" s="201">
        <v>0</v>
      </c>
      <c r="N9" s="201">
        <v>0</v>
      </c>
      <c r="O9" s="201">
        <v>0</v>
      </c>
      <c r="P9" s="201">
        <v>0</v>
      </c>
      <c r="Q9" s="201">
        <v>0</v>
      </c>
      <c r="R9" s="201">
        <v>0</v>
      </c>
      <c r="S9" s="201">
        <v>0</v>
      </c>
      <c r="T9" s="201">
        <v>0</v>
      </c>
      <c r="U9" s="201">
        <v>0</v>
      </c>
      <c r="V9" s="201">
        <v>0</v>
      </c>
      <c r="W9" s="201">
        <v>0</v>
      </c>
      <c r="X9" s="201">
        <v>0</v>
      </c>
      <c r="Y9" s="201">
        <v>0</v>
      </c>
      <c r="Z9" s="201">
        <v>0</v>
      </c>
      <c r="AA9" s="201">
        <v>0</v>
      </c>
      <c r="AB9" s="201">
        <v>0</v>
      </c>
      <c r="AC9" s="201">
        <v>0</v>
      </c>
      <c r="AD9" s="201">
        <v>0</v>
      </c>
      <c r="AE9" s="201">
        <v>0</v>
      </c>
      <c r="AF9" s="201">
        <v>0</v>
      </c>
      <c r="AG9" s="201">
        <v>0</v>
      </c>
    </row>
    <row r="10" spans="1:35" ht="14.5" x14ac:dyDescent="0.35">
      <c r="A10" s="21" t="s">
        <v>95</v>
      </c>
      <c r="B10" s="197">
        <f>calculations!D93</f>
        <v>4849965433497.9355</v>
      </c>
      <c r="C10" s="201">
        <v>2760000000000</v>
      </c>
      <c r="D10" s="201">
        <v>2670000000000</v>
      </c>
      <c r="E10" s="201">
        <v>2540000000000</v>
      </c>
      <c r="F10" s="201">
        <v>2559090000000</v>
      </c>
      <c r="G10" s="201">
        <v>2547180000000</v>
      </c>
      <c r="H10" s="201">
        <v>2534150000000</v>
      </c>
      <c r="I10" s="201">
        <v>2489990000000</v>
      </c>
      <c r="J10" s="201">
        <v>2484250000000</v>
      </c>
      <c r="K10" s="201">
        <v>2427370000000</v>
      </c>
      <c r="L10" s="201">
        <v>2368990000000</v>
      </c>
      <c r="M10" s="201">
        <v>2299140000000</v>
      </c>
      <c r="N10" s="201">
        <v>2218900000000</v>
      </c>
      <c r="O10" s="201">
        <v>2137940000000</v>
      </c>
      <c r="P10" s="201">
        <v>2084920000000</v>
      </c>
      <c r="Q10" s="201">
        <v>2030100000000</v>
      </c>
      <c r="R10" s="201">
        <v>1972940000000</v>
      </c>
      <c r="S10" s="201">
        <v>1912620000000</v>
      </c>
      <c r="T10" s="201">
        <v>1847910000000</v>
      </c>
      <c r="U10" s="201">
        <v>1785930000000</v>
      </c>
      <c r="V10" s="201">
        <v>1715580000000</v>
      </c>
      <c r="W10" s="201">
        <v>1672780000000</v>
      </c>
      <c r="X10" s="201">
        <v>1630630000000</v>
      </c>
      <c r="Y10" s="201">
        <v>1590490000000</v>
      </c>
      <c r="Z10" s="201">
        <v>1552490000000</v>
      </c>
      <c r="AA10" s="201">
        <v>1516590000000</v>
      </c>
      <c r="AB10" s="201">
        <v>1500000000000</v>
      </c>
      <c r="AC10" s="201">
        <v>1459710000000</v>
      </c>
      <c r="AD10" s="201">
        <v>1430130000000</v>
      </c>
      <c r="AE10" s="201">
        <v>1411120000000</v>
      </c>
      <c r="AF10" s="201">
        <v>1385610000000</v>
      </c>
      <c r="AG10" s="201">
        <v>1360110000000</v>
      </c>
    </row>
    <row r="11" spans="1:35" ht="14.5" x14ac:dyDescent="0.35">
      <c r="A11" s="21" t="s">
        <v>96</v>
      </c>
      <c r="B11" s="197">
        <f>calculations!D94</f>
        <v>0</v>
      </c>
      <c r="C11" s="201">
        <v>0</v>
      </c>
      <c r="D11" s="201">
        <v>0</v>
      </c>
      <c r="E11" s="201">
        <v>0</v>
      </c>
      <c r="F11" s="201">
        <v>0</v>
      </c>
      <c r="G11" s="201">
        <v>0</v>
      </c>
      <c r="H11" s="201">
        <v>0</v>
      </c>
      <c r="I11" s="201">
        <v>0</v>
      </c>
      <c r="J11" s="201">
        <v>0</v>
      </c>
      <c r="K11" s="201">
        <v>0</v>
      </c>
      <c r="L11" s="201">
        <v>0</v>
      </c>
      <c r="M11" s="201">
        <v>0</v>
      </c>
      <c r="N11" s="201">
        <v>0</v>
      </c>
      <c r="O11" s="201">
        <v>0</v>
      </c>
      <c r="P11" s="201">
        <v>0</v>
      </c>
      <c r="Q11" s="201">
        <v>0</v>
      </c>
      <c r="R11" s="201">
        <v>0</v>
      </c>
      <c r="S11" s="201">
        <v>0</v>
      </c>
      <c r="T11" s="201">
        <v>0</v>
      </c>
      <c r="U11" s="201">
        <v>0</v>
      </c>
      <c r="V11" s="201">
        <v>0</v>
      </c>
      <c r="W11" s="201">
        <v>0</v>
      </c>
      <c r="X11" s="201">
        <v>0</v>
      </c>
      <c r="Y11" s="201">
        <v>0</v>
      </c>
      <c r="Z11" s="201">
        <v>0</v>
      </c>
      <c r="AA11" s="201">
        <v>0</v>
      </c>
      <c r="AB11" s="201">
        <v>0</v>
      </c>
      <c r="AC11" s="201">
        <v>0</v>
      </c>
      <c r="AD11" s="201">
        <v>0</v>
      </c>
      <c r="AE11" s="201">
        <v>0</v>
      </c>
      <c r="AF11" s="201">
        <v>0</v>
      </c>
      <c r="AG11" s="201">
        <v>0</v>
      </c>
    </row>
    <row r="12" spans="1:35" ht="14.5" x14ac:dyDescent="0.35">
      <c r="A12" s="23"/>
      <c r="B12" s="23"/>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row>
    <row r="13" spans="1:35" ht="14.5" x14ac:dyDescent="0.35">
      <c r="A13" s="23"/>
      <c r="B13" s="23"/>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row>
    <row r="14" spans="1:35" ht="14.5" x14ac:dyDescent="0.35">
      <c r="A14" s="23"/>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5" ht="14.5" x14ac:dyDescent="0.35">
      <c r="A15" s="23"/>
      <c r="B15" s="23"/>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row>
    <row r="16" spans="1:35" ht="14.5" x14ac:dyDescent="0.35">
      <c r="A16" s="23"/>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4.5" x14ac:dyDescent="0.35">
      <c r="A17" s="23"/>
      <c r="B17" s="23"/>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row>
    <row r="18" spans="1:33" ht="14.5" x14ac:dyDescent="0.35">
      <c r="A18" s="23"/>
      <c r="B18" s="23"/>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row>
    <row r="19" spans="1:33" ht="14.5" x14ac:dyDescent="0.35">
      <c r="A19" s="23"/>
      <c r="B19" s="23"/>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row>
    <row r="20" spans="1:33" ht="14.5" x14ac:dyDescent="0.35">
      <c r="A20" s="23"/>
      <c r="B20" s="23"/>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row>
    <row r="21" spans="1:33" ht="15.75" customHeight="1" x14ac:dyDescent="0.35">
      <c r="A21" s="23"/>
      <c r="B21" s="23"/>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row>
    <row r="22" spans="1:33" ht="15.75" customHeight="1" x14ac:dyDescent="0.35">
      <c r="A22" s="23"/>
      <c r="B22" s="23"/>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row>
    <row r="23" spans="1:33" ht="15.75" customHeight="1" x14ac:dyDescent="0.35">
      <c r="A23" s="23"/>
      <c r="B23" s="23"/>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row>
    <row r="24" spans="1:33" ht="15.75" customHeight="1" x14ac:dyDescent="0.35">
      <c r="A24" s="23"/>
      <c r="B24" s="23"/>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row>
    <row r="25" spans="1:33" ht="15.75" customHeight="1" x14ac:dyDescent="0.35">
      <c r="A25" s="23"/>
      <c r="B25" s="23"/>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row>
    <row r="26" spans="1:33" ht="15.75" customHeight="1" x14ac:dyDescent="0.35">
      <c r="A26" s="23"/>
      <c r="B26" s="23"/>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row>
    <row r="27" spans="1:33" ht="15.75" customHeight="1" x14ac:dyDescent="0.35">
      <c r="A27" s="23"/>
      <c r="B27" s="23"/>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row>
    <row r="28" spans="1:33" ht="15.75" customHeight="1" x14ac:dyDescent="0.35">
      <c r="A28" s="23"/>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row>
    <row r="29" spans="1:33" ht="15.75" customHeight="1" x14ac:dyDescent="0.35">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row>
    <row r="30" spans="1:33" ht="15.75" customHeight="1" x14ac:dyDescent="0.35">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row>
    <row r="31" spans="1:33" ht="15.75" customHeight="1" x14ac:dyDescent="0.35">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row>
    <row r="32" spans="1:33" ht="15.75" customHeight="1" x14ac:dyDescent="0.35">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row>
    <row r="33" spans="1:33" ht="15.75" customHeight="1" x14ac:dyDescent="0.35">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row>
    <row r="34" spans="1:33" ht="15.75" customHeight="1" x14ac:dyDescent="0.35">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row>
    <row r="35" spans="1:33" ht="15.75" customHeight="1" x14ac:dyDescent="0.35">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row>
    <row r="36" spans="1:33" ht="15.75" customHeight="1" x14ac:dyDescent="0.35">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row>
    <row r="37" spans="1:33" ht="15.75" customHeight="1" x14ac:dyDescent="0.35">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row>
    <row r="38" spans="1:33" ht="15.75" customHeight="1" x14ac:dyDescent="0.35">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row>
    <row r="39" spans="1:33" ht="15.75" customHeight="1" x14ac:dyDescent="0.35">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row>
    <row r="40" spans="1:33" ht="15.75" customHeight="1" x14ac:dyDescent="0.35">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row>
    <row r="41" spans="1:33" ht="15.75" customHeight="1" x14ac:dyDescent="0.35">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row>
    <row r="42" spans="1:33" ht="15.75" customHeight="1" x14ac:dyDescent="0.35">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c r="AA42" s="23"/>
      <c r="AB42" s="23"/>
      <c r="AC42" s="23"/>
      <c r="AD42" s="23"/>
      <c r="AE42" s="23"/>
      <c r="AF42" s="23"/>
      <c r="AG42" s="23"/>
    </row>
    <row r="43" spans="1:33" ht="15.75" customHeight="1" x14ac:dyDescent="0.35">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row>
    <row r="44" spans="1:33" ht="15.75" customHeight="1" x14ac:dyDescent="0.35">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row>
    <row r="45" spans="1:33" ht="15.75" customHeight="1" x14ac:dyDescent="0.35">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c r="AA45" s="23"/>
      <c r="AB45" s="23"/>
      <c r="AC45" s="23"/>
      <c r="AD45" s="23"/>
      <c r="AE45" s="23"/>
      <c r="AF45" s="23"/>
      <c r="AG45" s="23"/>
    </row>
    <row r="46" spans="1:33" ht="15.75" customHeight="1" x14ac:dyDescent="0.35">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row>
    <row r="47" spans="1:33" ht="15.75" customHeight="1" x14ac:dyDescent="0.35">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row>
    <row r="48" spans="1:33" ht="15.75" customHeight="1" x14ac:dyDescent="0.35">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row>
    <row r="49" spans="1:33" ht="15.75" customHeight="1" x14ac:dyDescent="0.35">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c r="AA49" s="23"/>
      <c r="AB49" s="23"/>
      <c r="AC49" s="23"/>
      <c r="AD49" s="23"/>
      <c r="AE49" s="23"/>
      <c r="AF49" s="23"/>
      <c r="AG49" s="23"/>
    </row>
    <row r="50" spans="1:33" ht="15.75" customHeight="1" x14ac:dyDescent="0.35">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c r="AA50" s="23"/>
      <c r="AB50" s="23"/>
      <c r="AC50" s="23"/>
      <c r="AD50" s="23"/>
      <c r="AE50" s="23"/>
      <c r="AF50" s="23"/>
      <c r="AG50" s="23"/>
    </row>
    <row r="51" spans="1:33" ht="15.75" customHeight="1" x14ac:dyDescent="0.35">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c r="AF51" s="23"/>
      <c r="AG51" s="23"/>
    </row>
    <row r="52" spans="1:33" ht="15.75" customHeight="1" x14ac:dyDescent="0.35">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row>
    <row r="53" spans="1:33" ht="15.75" customHeight="1" x14ac:dyDescent="0.35">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row>
    <row r="54" spans="1:33" ht="15.75" customHeight="1" x14ac:dyDescent="0.35">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row>
    <row r="55" spans="1:33" ht="15.75" customHeight="1" x14ac:dyDescent="0.35">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c r="AE55" s="23"/>
      <c r="AF55" s="23"/>
      <c r="AG55" s="23"/>
    </row>
    <row r="56" spans="1:33" ht="15.75" customHeight="1" x14ac:dyDescent="0.35">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c r="AF56" s="23"/>
      <c r="AG56" s="23"/>
    </row>
    <row r="57" spans="1:33" ht="15.75" customHeight="1" x14ac:dyDescent="0.35">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row>
    <row r="58" spans="1:33" ht="15.75" customHeight="1" x14ac:dyDescent="0.35">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row>
    <row r="59" spans="1:33" ht="15.75" customHeight="1" x14ac:dyDescent="0.35">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row>
    <row r="60" spans="1:33" ht="15.75" customHeight="1" x14ac:dyDescent="0.35">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row>
    <row r="61" spans="1:33" ht="15.75" customHeight="1" x14ac:dyDescent="0.35">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row>
    <row r="62" spans="1:33" ht="15.75" customHeight="1" x14ac:dyDescent="0.35">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row>
    <row r="63" spans="1:33" ht="15.75" customHeight="1" x14ac:dyDescent="0.35">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E63" s="23"/>
      <c r="AF63" s="23"/>
      <c r="AG63" s="23"/>
    </row>
    <row r="64" spans="1:33" ht="15.75" customHeight="1" x14ac:dyDescent="0.35">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row>
    <row r="65" spans="1:33" ht="15.75" customHeight="1" x14ac:dyDescent="0.35">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row>
    <row r="66" spans="1:33" ht="15.75" customHeight="1" x14ac:dyDescent="0.35">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row>
    <row r="67" spans="1:33" ht="15.75" customHeight="1" x14ac:dyDescent="0.35">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row>
    <row r="68" spans="1:33" ht="15.75" customHeight="1" x14ac:dyDescent="0.35">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row>
    <row r="69" spans="1:33" ht="15.75" customHeight="1" x14ac:dyDescent="0.35">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1:33" ht="15.75" customHeight="1" x14ac:dyDescent="0.35">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row>
    <row r="71" spans="1:33" ht="15.75" customHeight="1" x14ac:dyDescent="0.35">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row>
    <row r="72" spans="1:33" ht="15.75" customHeight="1" x14ac:dyDescent="0.35">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row>
    <row r="73" spans="1:33" ht="15.75" customHeight="1" x14ac:dyDescent="0.35">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row>
    <row r="74" spans="1:33" ht="15.75" customHeight="1" x14ac:dyDescent="0.35">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1:33" ht="15.75" customHeight="1" x14ac:dyDescent="0.35">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1:33" ht="15.75" customHeight="1" x14ac:dyDescent="0.35">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1:33" ht="15.75" customHeight="1" x14ac:dyDescent="0.35">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1:33" ht="15.75" customHeight="1" x14ac:dyDescent="0.35">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1:33" ht="15.75" customHeight="1" x14ac:dyDescent="0.35">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row>
    <row r="80" spans="1:33" ht="15.75" customHeight="1" x14ac:dyDescent="0.35">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row>
    <row r="81" spans="1:33" ht="15.75" customHeight="1" x14ac:dyDescent="0.35">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row>
    <row r="82" spans="1:33" ht="15.75" customHeight="1" x14ac:dyDescent="0.35">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row>
    <row r="83" spans="1:33" ht="15.75" customHeight="1" x14ac:dyDescent="0.35">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row>
    <row r="84" spans="1:33" ht="15.75" customHeight="1" x14ac:dyDescent="0.35">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row>
    <row r="85" spans="1:33" ht="15.75" customHeight="1" x14ac:dyDescent="0.35">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row>
    <row r="86" spans="1:33" ht="15.75" customHeight="1" x14ac:dyDescent="0.35">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row>
    <row r="87" spans="1:33" ht="15.75" customHeight="1" x14ac:dyDescent="0.35">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row>
    <row r="88" spans="1:33" ht="15.75" customHeight="1" x14ac:dyDescent="0.35">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row>
    <row r="89" spans="1:33" ht="15.75" customHeight="1" x14ac:dyDescent="0.35">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row>
    <row r="90" spans="1:33" ht="15.75" customHeight="1" x14ac:dyDescent="0.35">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row>
    <row r="91" spans="1:33" ht="15.75" customHeight="1" x14ac:dyDescent="0.35">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row>
    <row r="92" spans="1:33" ht="15.75" customHeight="1" x14ac:dyDescent="0.35">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row>
    <row r="93" spans="1:33" ht="15.75" customHeight="1" x14ac:dyDescent="0.35">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row>
    <row r="94" spans="1:33" ht="15.75" customHeight="1" x14ac:dyDescent="0.35">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row>
    <row r="95" spans="1:33" ht="15.75" customHeight="1" x14ac:dyDescent="0.35">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row>
    <row r="96" spans="1:33" ht="15.75" customHeight="1" x14ac:dyDescent="0.35">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row>
    <row r="97" spans="1:33" ht="15.75" customHeight="1" x14ac:dyDescent="0.35">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row>
    <row r="98" spans="1:33" ht="15.75" customHeight="1" x14ac:dyDescent="0.35">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row>
    <row r="99" spans="1:33" ht="15.75" customHeight="1" x14ac:dyDescent="0.35">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row>
    <row r="100" spans="1:33" ht="15.75" customHeight="1" x14ac:dyDescent="0.35">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row>
    <row r="101" spans="1:33" ht="15.75" customHeight="1" x14ac:dyDescent="0.35">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row>
    <row r="102" spans="1:33" ht="15.75" customHeight="1" x14ac:dyDescent="0.35">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row>
    <row r="103" spans="1:33" ht="15.75" customHeight="1" x14ac:dyDescent="0.35">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row>
    <row r="104" spans="1:33" ht="15.75" customHeight="1" x14ac:dyDescent="0.35">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row>
    <row r="105" spans="1:33" ht="15.75" customHeight="1" x14ac:dyDescent="0.35">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row>
    <row r="106" spans="1:33" ht="15.75" customHeight="1" x14ac:dyDescent="0.35">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row>
    <row r="107" spans="1:33" ht="15.75" customHeight="1" x14ac:dyDescent="0.35">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row>
    <row r="108" spans="1:33" ht="15.75" customHeight="1" x14ac:dyDescent="0.35">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row>
    <row r="109" spans="1:33" ht="15.75" customHeight="1" x14ac:dyDescent="0.35">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row>
    <row r="110" spans="1:33" ht="15.75" customHeight="1" x14ac:dyDescent="0.35">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row>
    <row r="111" spans="1:33" ht="15.75" customHeight="1" x14ac:dyDescent="0.35">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row>
    <row r="112" spans="1:33" ht="15.75" customHeight="1" x14ac:dyDescent="0.35">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row>
    <row r="113" spans="1:33" ht="15.75" customHeight="1" x14ac:dyDescent="0.35">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row>
    <row r="114" spans="1:33" ht="15.75" customHeight="1" x14ac:dyDescent="0.35">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row>
    <row r="115" spans="1:33" ht="15.75" customHeight="1" x14ac:dyDescent="0.35">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row>
    <row r="116" spans="1:33" ht="15.75" customHeight="1" x14ac:dyDescent="0.35">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row>
    <row r="117" spans="1:33" ht="15.75" customHeight="1" x14ac:dyDescent="0.35">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row>
    <row r="118" spans="1:33" ht="15.75" customHeight="1" x14ac:dyDescent="0.35">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row>
    <row r="119" spans="1:33" ht="15.75" customHeight="1" x14ac:dyDescent="0.35">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row>
    <row r="120" spans="1:33" ht="15.75" customHeight="1" x14ac:dyDescent="0.35">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row>
    <row r="121" spans="1:33" ht="15.75" customHeight="1" x14ac:dyDescent="0.35">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row>
    <row r="122" spans="1:33" ht="15.75" customHeight="1" x14ac:dyDescent="0.35">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row>
    <row r="123" spans="1:33" ht="15.75" customHeight="1" x14ac:dyDescent="0.35">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row>
    <row r="124" spans="1:33" ht="15.75" customHeight="1" x14ac:dyDescent="0.35">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row>
    <row r="125" spans="1:33" ht="15.75" customHeight="1" x14ac:dyDescent="0.35">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row>
    <row r="126" spans="1:33" ht="15.75" customHeight="1" x14ac:dyDescent="0.35">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row>
    <row r="127" spans="1:33" ht="15.75" customHeight="1" x14ac:dyDescent="0.35">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row>
    <row r="128" spans="1:33" ht="15.75" customHeight="1" x14ac:dyDescent="0.35">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row>
    <row r="129" spans="1:33" ht="15.75" customHeight="1" x14ac:dyDescent="0.35">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row>
    <row r="130" spans="1:33" ht="15.75" customHeight="1" x14ac:dyDescent="0.35">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row>
    <row r="131" spans="1:33" ht="15.75" customHeight="1" x14ac:dyDescent="0.35">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row>
    <row r="132" spans="1:33" ht="15.75" customHeight="1" x14ac:dyDescent="0.35">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row>
    <row r="133" spans="1:33" ht="15.75" customHeight="1" x14ac:dyDescent="0.35">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row>
    <row r="134" spans="1:33" ht="15.75" customHeight="1" x14ac:dyDescent="0.35">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row>
    <row r="135" spans="1:33" ht="15.75" customHeight="1" x14ac:dyDescent="0.35">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row>
    <row r="136" spans="1:33" ht="15.75" customHeight="1" x14ac:dyDescent="0.35">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row>
    <row r="137" spans="1:33" ht="15.75" customHeight="1" x14ac:dyDescent="0.35">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row>
    <row r="138" spans="1:33" ht="15.75" customHeight="1" x14ac:dyDescent="0.35">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row>
    <row r="139" spans="1:33" ht="15.75" customHeight="1" x14ac:dyDescent="0.35">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row>
    <row r="140" spans="1:33" ht="15.75" customHeight="1" x14ac:dyDescent="0.35">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row>
    <row r="141" spans="1:33" ht="15.75" customHeight="1" x14ac:dyDescent="0.35">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row>
    <row r="142" spans="1:33" ht="15.75" customHeight="1" x14ac:dyDescent="0.35">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row>
    <row r="143" spans="1:33" ht="15.75" customHeight="1" x14ac:dyDescent="0.35">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row>
    <row r="144" spans="1:33" ht="15.75" customHeight="1" x14ac:dyDescent="0.35">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row>
    <row r="145" spans="1:33" ht="15.75" customHeight="1" x14ac:dyDescent="0.35">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row>
    <row r="146" spans="1:33" ht="15.75" customHeight="1" x14ac:dyDescent="0.35">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row>
    <row r="147" spans="1:33" ht="15.75" customHeight="1" x14ac:dyDescent="0.35">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row>
    <row r="148" spans="1:33" ht="15.75" customHeight="1" x14ac:dyDescent="0.35">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row>
    <row r="149" spans="1:33" ht="15.75" customHeight="1" x14ac:dyDescent="0.35">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row>
    <row r="150" spans="1:33" ht="15.75" customHeight="1" x14ac:dyDescent="0.35">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row>
    <row r="151" spans="1:33" ht="15.75" customHeight="1" x14ac:dyDescent="0.35">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row>
    <row r="152" spans="1:33" ht="15.75" customHeight="1" x14ac:dyDescent="0.35">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row>
    <row r="153" spans="1:33" ht="15.75" customHeight="1" x14ac:dyDescent="0.35">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row>
    <row r="154" spans="1:33" ht="15.75" customHeight="1" x14ac:dyDescent="0.35">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row>
    <row r="155" spans="1:33" ht="15.75" customHeight="1" x14ac:dyDescent="0.35">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row>
    <row r="156" spans="1:33" ht="15.75" customHeight="1" x14ac:dyDescent="0.35">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row>
    <row r="157" spans="1:33" ht="15.75" customHeight="1" x14ac:dyDescent="0.35">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row>
    <row r="158" spans="1:33" ht="15.75" customHeight="1" x14ac:dyDescent="0.35">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row>
    <row r="159" spans="1:33" ht="15.75" customHeight="1" x14ac:dyDescent="0.35">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c r="AG159" s="23"/>
    </row>
    <row r="160" spans="1:33" ht="15.75" customHeight="1" x14ac:dyDescent="0.35">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3"/>
      <c r="AG160" s="23"/>
    </row>
    <row r="161" spans="1:33" ht="15.75" customHeight="1" x14ac:dyDescent="0.35">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row>
    <row r="162" spans="1:33" ht="15.75" customHeight="1" x14ac:dyDescent="0.35">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row>
    <row r="163" spans="1:33" ht="15.75" customHeight="1" x14ac:dyDescent="0.35">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row>
    <row r="164" spans="1:33" ht="15.75" customHeight="1" x14ac:dyDescent="0.35">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row>
    <row r="165" spans="1:33" ht="15.75" customHeight="1" x14ac:dyDescent="0.35">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c r="AA165" s="23"/>
      <c r="AB165" s="23"/>
      <c r="AC165" s="23"/>
      <c r="AD165" s="23"/>
      <c r="AE165" s="23"/>
      <c r="AF165" s="23"/>
      <c r="AG165" s="23"/>
    </row>
    <row r="166" spans="1:33" ht="15.75" customHeight="1" x14ac:dyDescent="0.35">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row>
    <row r="167" spans="1:33" ht="15.75" customHeight="1" x14ac:dyDescent="0.35">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3"/>
      <c r="AF167" s="23"/>
      <c r="AG167" s="23"/>
    </row>
    <row r="168" spans="1:33" ht="15.75" customHeight="1" x14ac:dyDescent="0.35">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row>
    <row r="169" spans="1:33" ht="15.75" customHeight="1" x14ac:dyDescent="0.35">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row>
    <row r="170" spans="1:33" ht="15.75" customHeight="1" x14ac:dyDescent="0.35">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row>
    <row r="171" spans="1:33" ht="15.75" customHeight="1" x14ac:dyDescent="0.35">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row>
    <row r="172" spans="1:33" ht="15.75" customHeight="1" x14ac:dyDescent="0.35">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row>
    <row r="173" spans="1:33" ht="15.75" customHeight="1" x14ac:dyDescent="0.35">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row>
    <row r="174" spans="1:33" ht="15.75" customHeight="1" x14ac:dyDescent="0.35">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row>
    <row r="175" spans="1:33" ht="15.75" customHeight="1" x14ac:dyDescent="0.35">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row>
    <row r="176" spans="1:33" ht="15.75" customHeight="1" x14ac:dyDescent="0.35">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row>
    <row r="177" spans="1:33" ht="15.75" customHeight="1" x14ac:dyDescent="0.35">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c r="AF177" s="23"/>
      <c r="AG177" s="23"/>
    </row>
    <row r="178" spans="1:33" ht="15.75" customHeight="1" x14ac:dyDescent="0.35">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row>
    <row r="179" spans="1:33" ht="15.75" customHeight="1" x14ac:dyDescent="0.35">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3"/>
    </row>
    <row r="180" spans="1:33" ht="15.75" customHeight="1" x14ac:dyDescent="0.35">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c r="AA180" s="23"/>
      <c r="AB180" s="23"/>
      <c r="AC180" s="23"/>
      <c r="AD180" s="23"/>
      <c r="AE180" s="23"/>
      <c r="AF180" s="23"/>
      <c r="AG180" s="23"/>
    </row>
    <row r="181" spans="1:33" ht="15.75" customHeight="1" x14ac:dyDescent="0.35">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3"/>
    </row>
    <row r="182" spans="1:33" ht="15.75" customHeight="1" x14ac:dyDescent="0.35">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c r="AA182" s="23"/>
      <c r="AB182" s="23"/>
      <c r="AC182" s="23"/>
      <c r="AD182" s="23"/>
      <c r="AE182" s="23"/>
      <c r="AF182" s="23"/>
      <c r="AG182" s="23"/>
    </row>
    <row r="183" spans="1:33" ht="15.75" customHeight="1" x14ac:dyDescent="0.35">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c r="AA183" s="23"/>
      <c r="AB183" s="23"/>
      <c r="AC183" s="23"/>
      <c r="AD183" s="23"/>
      <c r="AE183" s="23"/>
      <c r="AF183" s="23"/>
      <c r="AG183" s="23"/>
    </row>
    <row r="184" spans="1:33" ht="15.75" customHeight="1" x14ac:dyDescent="0.35">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c r="AF184" s="23"/>
      <c r="AG184" s="23"/>
    </row>
    <row r="185" spans="1:33" ht="15.75" customHeight="1" x14ac:dyDescent="0.35">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c r="AA185" s="23"/>
      <c r="AB185" s="23"/>
      <c r="AC185" s="23"/>
      <c r="AD185" s="23"/>
      <c r="AE185" s="23"/>
      <c r="AF185" s="23"/>
      <c r="AG185" s="23"/>
    </row>
    <row r="186" spans="1:33" ht="15.75" customHeight="1" x14ac:dyDescent="0.35">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row>
    <row r="187" spans="1:33" ht="15.75" customHeight="1" x14ac:dyDescent="0.35">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row>
    <row r="188" spans="1:33" ht="15.75" customHeight="1" x14ac:dyDescent="0.35">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c r="AD188" s="23"/>
      <c r="AE188" s="23"/>
      <c r="AF188" s="23"/>
      <c r="AG188" s="23"/>
    </row>
    <row r="189" spans="1:33" ht="15.75" customHeight="1" x14ac:dyDescent="0.35">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c r="AA189" s="23"/>
      <c r="AB189" s="23"/>
      <c r="AC189" s="23"/>
      <c r="AD189" s="23"/>
      <c r="AE189" s="23"/>
      <c r="AF189" s="23"/>
      <c r="AG189" s="23"/>
    </row>
    <row r="190" spans="1:33" ht="15.75" customHeight="1" x14ac:dyDescent="0.35">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row>
    <row r="191" spans="1:33" ht="15.75" customHeight="1" x14ac:dyDescent="0.35">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c r="AA191" s="23"/>
      <c r="AB191" s="23"/>
      <c r="AC191" s="23"/>
      <c r="AD191" s="23"/>
      <c r="AE191" s="23"/>
      <c r="AF191" s="23"/>
      <c r="AG191" s="23"/>
    </row>
    <row r="192" spans="1:33" ht="15.75" customHeight="1" x14ac:dyDescent="0.35">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row>
    <row r="193" spans="1:33" ht="15.75" customHeight="1" x14ac:dyDescent="0.35">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c r="AA193" s="23"/>
      <c r="AB193" s="23"/>
      <c r="AC193" s="23"/>
      <c r="AD193" s="23"/>
      <c r="AE193" s="23"/>
      <c r="AF193" s="23"/>
      <c r="AG193" s="23"/>
    </row>
    <row r="194" spans="1:33" ht="15.75" customHeight="1" x14ac:dyDescent="0.35">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row>
    <row r="195" spans="1:33" ht="15.75" customHeight="1" x14ac:dyDescent="0.35">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c r="AA195" s="23"/>
      <c r="AB195" s="23"/>
      <c r="AC195" s="23"/>
      <c r="AD195" s="23"/>
      <c r="AE195" s="23"/>
      <c r="AF195" s="23"/>
      <c r="AG195" s="23"/>
    </row>
    <row r="196" spans="1:33" ht="15.75" customHeight="1" x14ac:dyDescent="0.35">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3"/>
      <c r="AG196" s="23"/>
    </row>
    <row r="197" spans="1:33" ht="15.75" customHeight="1" x14ac:dyDescent="0.35">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c r="AA197" s="23"/>
      <c r="AB197" s="23"/>
      <c r="AC197" s="23"/>
      <c r="AD197" s="23"/>
      <c r="AE197" s="23"/>
      <c r="AF197" s="23"/>
      <c r="AG197" s="23"/>
    </row>
    <row r="198" spans="1:33" ht="15.75" customHeight="1" x14ac:dyDescent="0.35">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3"/>
      <c r="AG198" s="23"/>
    </row>
    <row r="199" spans="1:33" ht="15.75" customHeight="1" x14ac:dyDescent="0.35">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3"/>
      <c r="AF199" s="23"/>
      <c r="AG199" s="23"/>
    </row>
    <row r="200" spans="1:33" ht="15.75" customHeight="1" x14ac:dyDescent="0.35">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row>
    <row r="201" spans="1:33" ht="15.75" customHeight="1" x14ac:dyDescent="0.35">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c r="AA201" s="23"/>
      <c r="AB201" s="23"/>
      <c r="AC201" s="23"/>
      <c r="AD201" s="23"/>
      <c r="AE201" s="23"/>
      <c r="AF201" s="23"/>
      <c r="AG201" s="23"/>
    </row>
    <row r="202" spans="1:33" ht="15.75" customHeight="1" x14ac:dyDescent="0.35">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3"/>
      <c r="AF202" s="23"/>
      <c r="AG202" s="23"/>
    </row>
    <row r="203" spans="1:33" ht="15.75" customHeight="1" x14ac:dyDescent="0.35">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c r="AA203" s="23"/>
      <c r="AB203" s="23"/>
      <c r="AC203" s="23"/>
      <c r="AD203" s="23"/>
      <c r="AE203" s="23"/>
      <c r="AF203" s="23"/>
      <c r="AG203" s="23"/>
    </row>
    <row r="204" spans="1:33" ht="15.75" customHeight="1" x14ac:dyDescent="0.35">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c r="AD204" s="23"/>
      <c r="AE204" s="23"/>
      <c r="AF204" s="23"/>
      <c r="AG204" s="23"/>
    </row>
    <row r="205" spans="1:33" ht="15.75" customHeight="1" x14ac:dyDescent="0.35">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c r="AA205" s="23"/>
      <c r="AB205" s="23"/>
      <c r="AC205" s="23"/>
      <c r="AD205" s="23"/>
      <c r="AE205" s="23"/>
      <c r="AF205" s="23"/>
      <c r="AG205" s="23"/>
    </row>
    <row r="206" spans="1:33" ht="15.75" customHeight="1" x14ac:dyDescent="0.35">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c r="AD206" s="23"/>
      <c r="AE206" s="23"/>
      <c r="AF206" s="23"/>
      <c r="AG206" s="23"/>
    </row>
    <row r="207" spans="1:33" ht="15.75" customHeight="1" x14ac:dyDescent="0.35">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c r="AA207" s="23"/>
      <c r="AB207" s="23"/>
      <c r="AC207" s="23"/>
      <c r="AD207" s="23"/>
      <c r="AE207" s="23"/>
      <c r="AF207" s="23"/>
      <c r="AG207" s="23"/>
    </row>
    <row r="208" spans="1:33" ht="15.75" customHeight="1" x14ac:dyDescent="0.35">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row>
    <row r="209" spans="1:33" ht="15.75" customHeight="1" x14ac:dyDescent="0.35">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c r="AA209" s="23"/>
      <c r="AB209" s="23"/>
      <c r="AC209" s="23"/>
      <c r="AD209" s="23"/>
      <c r="AE209" s="23"/>
      <c r="AF209" s="23"/>
      <c r="AG209" s="23"/>
    </row>
    <row r="210" spans="1:33" ht="15.75" customHeight="1" x14ac:dyDescent="0.35">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3"/>
      <c r="AF210" s="23"/>
      <c r="AG210" s="23"/>
    </row>
    <row r="211" spans="1:33" ht="15.75" customHeight="1" x14ac:dyDescent="0.35">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3"/>
      <c r="AF211" s="23"/>
      <c r="AG211" s="23"/>
    </row>
    <row r="212" spans="1:33" ht="15.75" customHeight="1" x14ac:dyDescent="0.35">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c r="AD212" s="23"/>
      <c r="AE212" s="23"/>
      <c r="AF212" s="23"/>
      <c r="AG212" s="23"/>
    </row>
    <row r="213" spans="1:33" ht="15.75" customHeight="1" x14ac:dyDescent="0.35">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c r="AA213" s="23"/>
      <c r="AB213" s="23"/>
      <c r="AC213" s="23"/>
      <c r="AD213" s="23"/>
      <c r="AE213" s="23"/>
      <c r="AF213" s="23"/>
      <c r="AG213" s="23"/>
    </row>
    <row r="214" spans="1:33" ht="15.75" customHeight="1" x14ac:dyDescent="0.35">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3"/>
      <c r="AF214" s="23"/>
      <c r="AG214" s="23"/>
    </row>
    <row r="215" spans="1:33" ht="15.75" customHeight="1" x14ac:dyDescent="0.35">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c r="AA215" s="23"/>
      <c r="AB215" s="23"/>
      <c r="AC215" s="23"/>
      <c r="AD215" s="23"/>
      <c r="AE215" s="23"/>
      <c r="AF215" s="23"/>
      <c r="AG215" s="23"/>
    </row>
    <row r="216" spans="1:33" ht="15.75" customHeight="1" x14ac:dyDescent="0.35">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c r="AD216" s="23"/>
      <c r="AE216" s="23"/>
      <c r="AF216" s="23"/>
      <c r="AG216" s="23"/>
    </row>
    <row r="217" spans="1:33" ht="15.75" customHeight="1" x14ac:dyDescent="0.35">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c r="AA217" s="23"/>
      <c r="AB217" s="23"/>
      <c r="AC217" s="23"/>
      <c r="AD217" s="23"/>
      <c r="AE217" s="23"/>
      <c r="AF217" s="23"/>
      <c r="AG217" s="23"/>
    </row>
    <row r="218" spans="1:33" ht="15.75" customHeight="1" x14ac:dyDescent="0.35">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row>
    <row r="219" spans="1:33" ht="15.75" customHeight="1" x14ac:dyDescent="0.35">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c r="AA219" s="23"/>
      <c r="AB219" s="23"/>
      <c r="AC219" s="23"/>
      <c r="AD219" s="23"/>
      <c r="AE219" s="23"/>
      <c r="AF219" s="23"/>
      <c r="AG219" s="23"/>
    </row>
    <row r="220" spans="1:33" ht="15.75" customHeight="1" x14ac:dyDescent="0.35">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c r="AD220" s="23"/>
      <c r="AE220" s="23"/>
      <c r="AF220" s="23"/>
      <c r="AG220" s="23"/>
    </row>
    <row r="221" spans="1:33" ht="15.75" customHeight="1" x14ac:dyDescent="0.35">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c r="AA221" s="23"/>
      <c r="AB221" s="23"/>
      <c r="AC221" s="23"/>
      <c r="AD221" s="23"/>
      <c r="AE221" s="23"/>
      <c r="AF221" s="23"/>
      <c r="AG221" s="23"/>
    </row>
    <row r="222" spans="1:33" ht="15.75" customHeight="1" x14ac:dyDescent="0.35">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row>
    <row r="223" spans="1:33" ht="15.75" customHeight="1" x14ac:dyDescent="0.35">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c r="AA223" s="23"/>
      <c r="AB223" s="23"/>
      <c r="AC223" s="23"/>
      <c r="AD223" s="23"/>
      <c r="AE223" s="23"/>
      <c r="AF223" s="23"/>
      <c r="AG223" s="23"/>
    </row>
    <row r="224" spans="1:33" ht="15.75" customHeight="1" x14ac:dyDescent="0.35">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c r="AD224" s="23"/>
      <c r="AE224" s="23"/>
      <c r="AF224" s="23"/>
      <c r="AG224" s="23"/>
    </row>
    <row r="225" spans="1:33" ht="15.75" customHeight="1" x14ac:dyDescent="0.35">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c r="AA225" s="23"/>
      <c r="AB225" s="23"/>
      <c r="AC225" s="23"/>
      <c r="AD225" s="23"/>
      <c r="AE225" s="23"/>
      <c r="AF225" s="23"/>
      <c r="AG225" s="23"/>
    </row>
    <row r="226" spans="1:33" ht="15.75" customHeight="1" x14ac:dyDescent="0.35">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c r="AA226" s="23"/>
      <c r="AB226" s="23"/>
      <c r="AC226" s="23"/>
      <c r="AD226" s="23"/>
      <c r="AE226" s="23"/>
      <c r="AF226" s="23"/>
      <c r="AG226" s="23"/>
    </row>
    <row r="227" spans="1:33" ht="15.75" customHeight="1" x14ac:dyDescent="0.35">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c r="AA227" s="23"/>
      <c r="AB227" s="23"/>
      <c r="AC227" s="23"/>
      <c r="AD227" s="23"/>
      <c r="AE227" s="23"/>
      <c r="AF227" s="23"/>
      <c r="AG227" s="23"/>
    </row>
    <row r="228" spans="1:33" ht="15.75" customHeight="1" x14ac:dyDescent="0.35">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3"/>
      <c r="AF228" s="23"/>
      <c r="AG228" s="23"/>
    </row>
    <row r="229" spans="1:33" ht="15.75" customHeight="1" x14ac:dyDescent="0.35">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c r="AA229" s="23"/>
      <c r="AB229" s="23"/>
      <c r="AC229" s="23"/>
      <c r="AD229" s="23"/>
      <c r="AE229" s="23"/>
      <c r="AF229" s="23"/>
      <c r="AG229" s="23"/>
    </row>
    <row r="230" spans="1:33" ht="15.75" customHeight="1" x14ac:dyDescent="0.35">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c r="AA230" s="23"/>
      <c r="AB230" s="23"/>
      <c r="AC230" s="23"/>
      <c r="AD230" s="23"/>
      <c r="AE230" s="23"/>
      <c r="AF230" s="23"/>
      <c r="AG230" s="23"/>
    </row>
    <row r="231" spans="1:33" ht="15.75" customHeight="1" x14ac:dyDescent="0.35">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c r="AA231" s="23"/>
      <c r="AB231" s="23"/>
      <c r="AC231" s="23"/>
      <c r="AD231" s="23"/>
      <c r="AE231" s="23"/>
      <c r="AF231" s="23"/>
      <c r="AG231" s="23"/>
    </row>
    <row r="232" spans="1:33" ht="15.75" customHeight="1" x14ac:dyDescent="0.35">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c r="AD232" s="23"/>
      <c r="AE232" s="23"/>
      <c r="AF232" s="23"/>
      <c r="AG232" s="23"/>
    </row>
    <row r="233" spans="1:33" ht="15.75" customHeight="1" x14ac:dyDescent="0.35">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c r="AA233" s="23"/>
      <c r="AB233" s="23"/>
      <c r="AC233" s="23"/>
      <c r="AD233" s="23"/>
      <c r="AE233" s="23"/>
      <c r="AF233" s="23"/>
      <c r="AG233" s="23"/>
    </row>
    <row r="234" spans="1:33" ht="15.75" customHeight="1" x14ac:dyDescent="0.35">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c r="AA234" s="23"/>
      <c r="AB234" s="23"/>
      <c r="AC234" s="23"/>
      <c r="AD234" s="23"/>
      <c r="AE234" s="23"/>
      <c r="AF234" s="23"/>
      <c r="AG234" s="23"/>
    </row>
    <row r="235" spans="1:33" ht="15.75" customHeight="1" x14ac:dyDescent="0.35">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c r="AA235" s="23"/>
      <c r="AB235" s="23"/>
      <c r="AC235" s="23"/>
      <c r="AD235" s="23"/>
      <c r="AE235" s="23"/>
      <c r="AF235" s="23"/>
      <c r="AG235" s="23"/>
    </row>
    <row r="236" spans="1:33" ht="15.75" customHeight="1" x14ac:dyDescent="0.35">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c r="AA236" s="23"/>
      <c r="AB236" s="23"/>
      <c r="AC236" s="23"/>
      <c r="AD236" s="23"/>
      <c r="AE236" s="23"/>
      <c r="AF236" s="23"/>
      <c r="AG236" s="23"/>
    </row>
    <row r="237" spans="1:33" ht="15.75" customHeight="1" x14ac:dyDescent="0.35">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c r="AA237" s="23"/>
      <c r="AB237" s="23"/>
      <c r="AC237" s="23"/>
      <c r="AD237" s="23"/>
      <c r="AE237" s="23"/>
      <c r="AF237" s="23"/>
      <c r="AG237" s="23"/>
    </row>
    <row r="238" spans="1:33" ht="15.75" customHeight="1" x14ac:dyDescent="0.35">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c r="AA238" s="23"/>
      <c r="AB238" s="23"/>
      <c r="AC238" s="23"/>
      <c r="AD238" s="23"/>
      <c r="AE238" s="23"/>
      <c r="AF238" s="23"/>
      <c r="AG238" s="23"/>
    </row>
    <row r="239" spans="1:33" ht="15.75" customHeight="1" x14ac:dyDescent="0.35">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c r="AA239" s="23"/>
      <c r="AB239" s="23"/>
      <c r="AC239" s="23"/>
      <c r="AD239" s="23"/>
      <c r="AE239" s="23"/>
      <c r="AF239" s="23"/>
      <c r="AG239" s="23"/>
    </row>
    <row r="240" spans="1:33" ht="15.75" customHeight="1" x14ac:dyDescent="0.35">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c r="AA240" s="23"/>
      <c r="AB240" s="23"/>
      <c r="AC240" s="23"/>
      <c r="AD240" s="23"/>
      <c r="AE240" s="23"/>
      <c r="AF240" s="23"/>
      <c r="AG240" s="23"/>
    </row>
    <row r="241" spans="1:33" ht="15.75" customHeight="1" x14ac:dyDescent="0.35">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c r="AA241" s="23"/>
      <c r="AB241" s="23"/>
      <c r="AC241" s="23"/>
      <c r="AD241" s="23"/>
      <c r="AE241" s="23"/>
      <c r="AF241" s="23"/>
      <c r="AG241" s="23"/>
    </row>
    <row r="242" spans="1:33" ht="15.75" customHeight="1" x14ac:dyDescent="0.35">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c r="AA242" s="23"/>
      <c r="AB242" s="23"/>
      <c r="AC242" s="23"/>
      <c r="AD242" s="23"/>
      <c r="AE242" s="23"/>
      <c r="AF242" s="23"/>
      <c r="AG242" s="23"/>
    </row>
    <row r="243" spans="1:33" ht="15.75" customHeight="1" x14ac:dyDescent="0.35">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c r="AA243" s="23"/>
      <c r="AB243" s="23"/>
      <c r="AC243" s="23"/>
      <c r="AD243" s="23"/>
      <c r="AE243" s="23"/>
      <c r="AF243" s="23"/>
      <c r="AG243" s="23"/>
    </row>
    <row r="244" spans="1:33" ht="15.75" customHeight="1" x14ac:dyDescent="0.35">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c r="AA244" s="23"/>
      <c r="AB244" s="23"/>
      <c r="AC244" s="23"/>
      <c r="AD244" s="23"/>
      <c r="AE244" s="23"/>
      <c r="AF244" s="23"/>
      <c r="AG244" s="23"/>
    </row>
    <row r="245" spans="1:33" ht="15.75" customHeight="1" x14ac:dyDescent="0.35">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c r="AA245" s="23"/>
      <c r="AB245" s="23"/>
      <c r="AC245" s="23"/>
      <c r="AD245" s="23"/>
      <c r="AE245" s="23"/>
      <c r="AF245" s="23"/>
      <c r="AG245" s="23"/>
    </row>
    <row r="246" spans="1:33" ht="15.75" customHeight="1" x14ac:dyDescent="0.35">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c r="AA246" s="23"/>
      <c r="AB246" s="23"/>
      <c r="AC246" s="23"/>
      <c r="AD246" s="23"/>
      <c r="AE246" s="23"/>
      <c r="AF246" s="23"/>
      <c r="AG246" s="23"/>
    </row>
    <row r="247" spans="1:33" ht="15.75" customHeight="1" x14ac:dyDescent="0.35">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c r="AA247" s="23"/>
      <c r="AB247" s="23"/>
      <c r="AC247" s="23"/>
      <c r="AD247" s="23"/>
      <c r="AE247" s="23"/>
      <c r="AF247" s="23"/>
      <c r="AG247" s="23"/>
    </row>
    <row r="248" spans="1:33" ht="15.75" customHeight="1" x14ac:dyDescent="0.35">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c r="AA248" s="23"/>
      <c r="AB248" s="23"/>
      <c r="AC248" s="23"/>
      <c r="AD248" s="23"/>
      <c r="AE248" s="23"/>
      <c r="AF248" s="23"/>
      <c r="AG248" s="23"/>
    </row>
    <row r="249" spans="1:33" ht="15.75" customHeight="1" x14ac:dyDescent="0.35">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23"/>
      <c r="AE249" s="23"/>
      <c r="AF249" s="23"/>
      <c r="AG249" s="23"/>
    </row>
    <row r="250" spans="1:33" ht="15.75" customHeight="1" x14ac:dyDescent="0.35">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c r="AA250" s="23"/>
      <c r="AB250" s="23"/>
      <c r="AC250" s="23"/>
      <c r="AD250" s="23"/>
      <c r="AE250" s="23"/>
      <c r="AF250" s="23"/>
      <c r="AG250" s="23"/>
    </row>
    <row r="251" spans="1:33" ht="15.75" customHeight="1" x14ac:dyDescent="0.35">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23"/>
      <c r="AE251" s="23"/>
      <c r="AF251" s="23"/>
      <c r="AG251" s="23"/>
    </row>
    <row r="252" spans="1:33" ht="15.75" customHeight="1" x14ac:dyDescent="0.35">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c r="AA252" s="23"/>
      <c r="AB252" s="23"/>
      <c r="AC252" s="23"/>
      <c r="AD252" s="23"/>
      <c r="AE252" s="23"/>
      <c r="AF252" s="23"/>
      <c r="AG252" s="23"/>
    </row>
    <row r="253" spans="1:33" ht="15.75" customHeight="1" x14ac:dyDescent="0.35">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c r="AA253" s="23"/>
      <c r="AB253" s="23"/>
      <c r="AC253" s="23"/>
      <c r="AD253" s="23"/>
      <c r="AE253" s="23"/>
      <c r="AF253" s="23"/>
      <c r="AG253" s="23"/>
    </row>
    <row r="254" spans="1:33" ht="15.75" customHeight="1" x14ac:dyDescent="0.35">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c r="AA254" s="23"/>
      <c r="AB254" s="23"/>
      <c r="AC254" s="23"/>
      <c r="AD254" s="23"/>
      <c r="AE254" s="23"/>
      <c r="AF254" s="23"/>
      <c r="AG254" s="23"/>
    </row>
    <row r="255" spans="1:33" ht="15.75" customHeight="1" x14ac:dyDescent="0.35">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c r="AA255" s="23"/>
      <c r="AB255" s="23"/>
      <c r="AC255" s="23"/>
      <c r="AD255" s="23"/>
      <c r="AE255" s="23"/>
      <c r="AF255" s="23"/>
      <c r="AG255" s="23"/>
    </row>
    <row r="256" spans="1:33" ht="15.75" customHeight="1" x14ac:dyDescent="0.35">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c r="AA256" s="23"/>
      <c r="AB256" s="23"/>
      <c r="AC256" s="23"/>
      <c r="AD256" s="23"/>
      <c r="AE256" s="23"/>
      <c r="AF256" s="23"/>
      <c r="AG256" s="23"/>
    </row>
    <row r="257" spans="1:33" ht="15.75" customHeight="1" x14ac:dyDescent="0.35">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c r="AA257" s="23"/>
      <c r="AB257" s="23"/>
      <c r="AC257" s="23"/>
      <c r="AD257" s="23"/>
      <c r="AE257" s="23"/>
      <c r="AF257" s="23"/>
      <c r="AG257" s="23"/>
    </row>
    <row r="258" spans="1:33" ht="15.75" customHeight="1" x14ac:dyDescent="0.35">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c r="AA258" s="23"/>
      <c r="AB258" s="23"/>
      <c r="AC258" s="23"/>
      <c r="AD258" s="23"/>
      <c r="AE258" s="23"/>
      <c r="AF258" s="23"/>
      <c r="AG258" s="23"/>
    </row>
    <row r="259" spans="1:33" ht="15.75" customHeight="1" x14ac:dyDescent="0.35">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c r="AA259" s="23"/>
      <c r="AB259" s="23"/>
      <c r="AC259" s="23"/>
      <c r="AD259" s="23"/>
      <c r="AE259" s="23"/>
      <c r="AF259" s="23"/>
      <c r="AG259" s="23"/>
    </row>
    <row r="260" spans="1:33" ht="15.75" customHeight="1" x14ac:dyDescent="0.35">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c r="AA260" s="23"/>
      <c r="AB260" s="23"/>
      <c r="AC260" s="23"/>
      <c r="AD260" s="23"/>
      <c r="AE260" s="23"/>
      <c r="AF260" s="23"/>
      <c r="AG260" s="23"/>
    </row>
    <row r="261" spans="1:33" ht="15.75" customHeight="1" x14ac:dyDescent="0.35">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c r="AA261" s="23"/>
      <c r="AB261" s="23"/>
      <c r="AC261" s="23"/>
      <c r="AD261" s="23"/>
      <c r="AE261" s="23"/>
      <c r="AF261" s="23"/>
      <c r="AG261" s="23"/>
    </row>
    <row r="262" spans="1:33" ht="15.75" customHeight="1" x14ac:dyDescent="0.35">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c r="AA262" s="23"/>
      <c r="AB262" s="23"/>
      <c r="AC262" s="23"/>
      <c r="AD262" s="23"/>
      <c r="AE262" s="23"/>
      <c r="AF262" s="23"/>
      <c r="AG262" s="23"/>
    </row>
    <row r="263" spans="1:33" ht="15.75" customHeight="1" x14ac:dyDescent="0.35">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23"/>
      <c r="AE263" s="23"/>
      <c r="AF263" s="23"/>
      <c r="AG263" s="23"/>
    </row>
    <row r="264" spans="1:33" ht="15.75" customHeight="1" x14ac:dyDescent="0.35">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c r="AA264" s="23"/>
      <c r="AB264" s="23"/>
      <c r="AC264" s="23"/>
      <c r="AD264" s="23"/>
      <c r="AE264" s="23"/>
      <c r="AF264" s="23"/>
      <c r="AG264" s="23"/>
    </row>
    <row r="265" spans="1:33" ht="15.75" customHeight="1" x14ac:dyDescent="0.35">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23"/>
      <c r="AE265" s="23"/>
      <c r="AF265" s="23"/>
      <c r="AG265" s="23"/>
    </row>
    <row r="266" spans="1:33" ht="15.75" customHeight="1" x14ac:dyDescent="0.35">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c r="AA266" s="23"/>
      <c r="AB266" s="23"/>
      <c r="AC266" s="23"/>
      <c r="AD266" s="23"/>
      <c r="AE266" s="23"/>
      <c r="AF266" s="23"/>
      <c r="AG266" s="23"/>
    </row>
    <row r="267" spans="1:33" ht="15.75" customHeight="1" x14ac:dyDescent="0.35">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c r="AA267" s="23"/>
      <c r="AB267" s="23"/>
      <c r="AC267" s="23"/>
      <c r="AD267" s="23"/>
      <c r="AE267" s="23"/>
      <c r="AF267" s="23"/>
      <c r="AG267" s="23"/>
    </row>
    <row r="268" spans="1:33" ht="15.75" customHeight="1" x14ac:dyDescent="0.35">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c r="AA268" s="23"/>
      <c r="AB268" s="23"/>
      <c r="AC268" s="23"/>
      <c r="AD268" s="23"/>
      <c r="AE268" s="23"/>
      <c r="AF268" s="23"/>
      <c r="AG268" s="23"/>
    </row>
    <row r="269" spans="1:33" ht="15.75" customHeight="1" x14ac:dyDescent="0.35">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c r="AA269" s="23"/>
      <c r="AB269" s="23"/>
      <c r="AC269" s="23"/>
      <c r="AD269" s="23"/>
      <c r="AE269" s="23"/>
      <c r="AF269" s="23"/>
      <c r="AG269" s="23"/>
    </row>
    <row r="270" spans="1:33" ht="15.75" customHeight="1" x14ac:dyDescent="0.35">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c r="AA270" s="23"/>
      <c r="AB270" s="23"/>
      <c r="AC270" s="23"/>
      <c r="AD270" s="23"/>
      <c r="AE270" s="23"/>
      <c r="AF270" s="23"/>
      <c r="AG270" s="23"/>
    </row>
    <row r="271" spans="1:33" ht="15.75" customHeight="1" x14ac:dyDescent="0.35">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c r="AA271" s="23"/>
      <c r="AB271" s="23"/>
      <c r="AC271" s="23"/>
      <c r="AD271" s="23"/>
      <c r="AE271" s="23"/>
      <c r="AF271" s="23"/>
      <c r="AG271" s="23"/>
    </row>
    <row r="272" spans="1:33" ht="15.75" customHeight="1" x14ac:dyDescent="0.35">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c r="AA272" s="23"/>
      <c r="AB272" s="23"/>
      <c r="AC272" s="23"/>
      <c r="AD272" s="23"/>
      <c r="AE272" s="23"/>
      <c r="AF272" s="23"/>
      <c r="AG272" s="23"/>
    </row>
    <row r="273" spans="1:33" ht="15.75" customHeight="1" x14ac:dyDescent="0.35">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c r="AA273" s="23"/>
      <c r="AB273" s="23"/>
      <c r="AC273" s="23"/>
      <c r="AD273" s="23"/>
      <c r="AE273" s="23"/>
      <c r="AF273" s="23"/>
      <c r="AG273" s="23"/>
    </row>
    <row r="274" spans="1:33" ht="15.75" customHeight="1" x14ac:dyDescent="0.35">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c r="AA274" s="23"/>
      <c r="AB274" s="23"/>
      <c r="AC274" s="23"/>
      <c r="AD274" s="23"/>
      <c r="AE274" s="23"/>
      <c r="AF274" s="23"/>
      <c r="AG274" s="23"/>
    </row>
    <row r="275" spans="1:33" ht="15.75" customHeight="1" x14ac:dyDescent="0.35">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c r="AA275" s="23"/>
      <c r="AB275" s="23"/>
      <c r="AC275" s="23"/>
      <c r="AD275" s="23"/>
      <c r="AE275" s="23"/>
      <c r="AF275" s="23"/>
      <c r="AG275" s="23"/>
    </row>
    <row r="276" spans="1:33" ht="15.75" customHeight="1" x14ac:dyDescent="0.35">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c r="AA276" s="23"/>
      <c r="AB276" s="23"/>
      <c r="AC276" s="23"/>
      <c r="AD276" s="23"/>
      <c r="AE276" s="23"/>
      <c r="AF276" s="23"/>
      <c r="AG276" s="23"/>
    </row>
    <row r="277" spans="1:33" ht="15.75" customHeight="1" x14ac:dyDescent="0.35">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c r="AA277" s="23"/>
      <c r="AB277" s="23"/>
      <c r="AC277" s="23"/>
      <c r="AD277" s="23"/>
      <c r="AE277" s="23"/>
      <c r="AF277" s="23"/>
      <c r="AG277" s="23"/>
    </row>
    <row r="278" spans="1:33" ht="15.75" customHeight="1" x14ac:dyDescent="0.35">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23"/>
      <c r="AE278" s="23"/>
      <c r="AF278" s="23"/>
      <c r="AG278" s="23"/>
    </row>
    <row r="279" spans="1:33" ht="15.75" customHeight="1" x14ac:dyDescent="0.35">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c r="AA279" s="23"/>
      <c r="AB279" s="23"/>
      <c r="AC279" s="23"/>
      <c r="AD279" s="23"/>
      <c r="AE279" s="23"/>
      <c r="AF279" s="23"/>
      <c r="AG279" s="23"/>
    </row>
    <row r="280" spans="1:33" ht="15.75" customHeight="1" x14ac:dyDescent="0.35">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23"/>
      <c r="AE280" s="23"/>
      <c r="AF280" s="23"/>
      <c r="AG280" s="23"/>
    </row>
    <row r="281" spans="1:33" ht="15.75" customHeight="1" x14ac:dyDescent="0.35">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c r="AA281" s="23"/>
      <c r="AB281" s="23"/>
      <c r="AC281" s="23"/>
      <c r="AD281" s="23"/>
      <c r="AE281" s="23"/>
      <c r="AF281" s="23"/>
      <c r="AG281" s="23"/>
    </row>
    <row r="282" spans="1:33" ht="15.75" customHeight="1" x14ac:dyDescent="0.35">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c r="AA282" s="23"/>
      <c r="AB282" s="23"/>
      <c r="AC282" s="23"/>
      <c r="AD282" s="23"/>
      <c r="AE282" s="23"/>
      <c r="AF282" s="23"/>
      <c r="AG282" s="23"/>
    </row>
    <row r="283" spans="1:33" ht="15.75" customHeight="1" x14ac:dyDescent="0.35">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c r="AA283" s="23"/>
      <c r="AB283" s="23"/>
      <c r="AC283" s="23"/>
      <c r="AD283" s="23"/>
      <c r="AE283" s="23"/>
      <c r="AF283" s="23"/>
      <c r="AG283" s="23"/>
    </row>
    <row r="284" spans="1:33" ht="15.75" customHeight="1" x14ac:dyDescent="0.35">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c r="AA284" s="23"/>
      <c r="AB284" s="23"/>
      <c r="AC284" s="23"/>
      <c r="AD284" s="23"/>
      <c r="AE284" s="23"/>
      <c r="AF284" s="23"/>
      <c r="AG284" s="23"/>
    </row>
    <row r="285" spans="1:33" ht="15.75" customHeight="1" x14ac:dyDescent="0.35">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c r="AA285" s="23"/>
      <c r="AB285" s="23"/>
      <c r="AC285" s="23"/>
      <c r="AD285" s="23"/>
      <c r="AE285" s="23"/>
      <c r="AF285" s="23"/>
      <c r="AG285" s="23"/>
    </row>
    <row r="286" spans="1:33" ht="15.75" customHeight="1" x14ac:dyDescent="0.35">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c r="AA286" s="23"/>
      <c r="AB286" s="23"/>
      <c r="AC286" s="23"/>
      <c r="AD286" s="23"/>
      <c r="AE286" s="23"/>
      <c r="AF286" s="23"/>
      <c r="AG286" s="23"/>
    </row>
    <row r="287" spans="1:33" ht="15.75" customHeight="1" x14ac:dyDescent="0.35">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c r="AA287" s="23"/>
      <c r="AB287" s="23"/>
      <c r="AC287" s="23"/>
      <c r="AD287" s="23"/>
      <c r="AE287" s="23"/>
      <c r="AF287" s="23"/>
      <c r="AG287" s="23"/>
    </row>
    <row r="288" spans="1:33" ht="15.75" customHeight="1" x14ac:dyDescent="0.35">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c r="AA288" s="23"/>
      <c r="AB288" s="23"/>
      <c r="AC288" s="23"/>
      <c r="AD288" s="23"/>
      <c r="AE288" s="23"/>
      <c r="AF288" s="23"/>
      <c r="AG288" s="23"/>
    </row>
    <row r="289" spans="1:33" ht="15.75" customHeight="1" x14ac:dyDescent="0.35">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c r="AA289" s="23"/>
      <c r="AB289" s="23"/>
      <c r="AC289" s="23"/>
      <c r="AD289" s="23"/>
      <c r="AE289" s="23"/>
      <c r="AF289" s="23"/>
      <c r="AG289" s="23"/>
    </row>
    <row r="290" spans="1:33" ht="15.75" customHeight="1" x14ac:dyDescent="0.35">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c r="AA290" s="23"/>
      <c r="AB290" s="23"/>
      <c r="AC290" s="23"/>
      <c r="AD290" s="23"/>
      <c r="AE290" s="23"/>
      <c r="AF290" s="23"/>
      <c r="AG290" s="23"/>
    </row>
    <row r="291" spans="1:33" ht="15.75" customHeight="1" x14ac:dyDescent="0.35">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c r="AA291" s="23"/>
      <c r="AB291" s="23"/>
      <c r="AC291" s="23"/>
      <c r="AD291" s="23"/>
      <c r="AE291" s="23"/>
      <c r="AF291" s="23"/>
      <c r="AG291" s="23"/>
    </row>
    <row r="292" spans="1:33" ht="15.75" customHeight="1" x14ac:dyDescent="0.35">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row>
    <row r="293" spans="1:33" ht="15.75" customHeight="1" x14ac:dyDescent="0.35">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c r="AA293" s="23"/>
      <c r="AB293" s="23"/>
      <c r="AC293" s="23"/>
      <c r="AD293" s="23"/>
      <c r="AE293" s="23"/>
      <c r="AF293" s="23"/>
      <c r="AG293" s="23"/>
    </row>
    <row r="294" spans="1:33" ht="15.75" customHeight="1" x14ac:dyDescent="0.35">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c r="AA294" s="23"/>
      <c r="AB294" s="23"/>
      <c r="AC294" s="23"/>
      <c r="AD294" s="23"/>
      <c r="AE294" s="23"/>
      <c r="AF294" s="23"/>
      <c r="AG294" s="23"/>
    </row>
    <row r="295" spans="1:33" ht="15.75" customHeight="1" x14ac:dyDescent="0.35">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c r="AA295" s="23"/>
      <c r="AB295" s="23"/>
      <c r="AC295" s="23"/>
      <c r="AD295" s="23"/>
      <c r="AE295" s="23"/>
      <c r="AF295" s="23"/>
      <c r="AG295" s="23"/>
    </row>
    <row r="296" spans="1:33" ht="15.75" customHeight="1" x14ac:dyDescent="0.35">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c r="AA296" s="23"/>
      <c r="AB296" s="23"/>
      <c r="AC296" s="23"/>
      <c r="AD296" s="23"/>
      <c r="AE296" s="23"/>
      <c r="AF296" s="23"/>
      <c r="AG296" s="23"/>
    </row>
    <row r="297" spans="1:33" ht="15.75" customHeight="1" x14ac:dyDescent="0.35">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c r="AA297" s="23"/>
      <c r="AB297" s="23"/>
      <c r="AC297" s="23"/>
      <c r="AD297" s="23"/>
      <c r="AE297" s="23"/>
      <c r="AF297" s="23"/>
      <c r="AG297" s="23"/>
    </row>
    <row r="298" spans="1:33" ht="15.75" customHeight="1" x14ac:dyDescent="0.35">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c r="AA298" s="23"/>
      <c r="AB298" s="23"/>
      <c r="AC298" s="23"/>
      <c r="AD298" s="23"/>
      <c r="AE298" s="23"/>
      <c r="AF298" s="23"/>
      <c r="AG298" s="23"/>
    </row>
    <row r="299" spans="1:33" ht="15.75" customHeight="1" x14ac:dyDescent="0.35">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c r="AA299" s="23"/>
      <c r="AB299" s="23"/>
      <c r="AC299" s="23"/>
      <c r="AD299" s="23"/>
      <c r="AE299" s="23"/>
      <c r="AF299" s="23"/>
      <c r="AG299" s="23"/>
    </row>
    <row r="300" spans="1:33" ht="15.75" customHeight="1" x14ac:dyDescent="0.35">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c r="AA300" s="23"/>
      <c r="AB300" s="23"/>
      <c r="AC300" s="23"/>
      <c r="AD300" s="23"/>
      <c r="AE300" s="23"/>
      <c r="AF300" s="23"/>
      <c r="AG300" s="23"/>
    </row>
    <row r="301" spans="1:33" ht="15.75" customHeight="1" x14ac:dyDescent="0.35">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c r="AA301" s="23"/>
      <c r="AB301" s="23"/>
      <c r="AC301" s="23"/>
      <c r="AD301" s="23"/>
      <c r="AE301" s="23"/>
      <c r="AF301" s="23"/>
      <c r="AG301" s="23"/>
    </row>
    <row r="302" spans="1:33" ht="15.75" customHeight="1" x14ac:dyDescent="0.35">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23"/>
      <c r="AE302" s="23"/>
      <c r="AF302" s="23"/>
      <c r="AG302" s="23"/>
    </row>
    <row r="303" spans="1:33" ht="15.75" customHeight="1" x14ac:dyDescent="0.35">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c r="AA303" s="23"/>
      <c r="AB303" s="23"/>
      <c r="AC303" s="23"/>
      <c r="AD303" s="23"/>
      <c r="AE303" s="23"/>
      <c r="AF303" s="23"/>
      <c r="AG303" s="23"/>
    </row>
    <row r="304" spans="1:33" ht="15.75" customHeight="1" x14ac:dyDescent="0.35">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23"/>
      <c r="AE304" s="23"/>
      <c r="AF304" s="23"/>
      <c r="AG304" s="23"/>
    </row>
    <row r="305" spans="1:33" ht="15.75" customHeight="1" x14ac:dyDescent="0.35">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c r="AA305" s="23"/>
      <c r="AB305" s="23"/>
      <c r="AC305" s="23"/>
      <c r="AD305" s="23"/>
      <c r="AE305" s="23"/>
      <c r="AF305" s="23"/>
      <c r="AG305" s="23"/>
    </row>
    <row r="306" spans="1:33" ht="15.75" customHeight="1" x14ac:dyDescent="0.35">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23"/>
      <c r="AE306" s="23"/>
      <c r="AF306" s="23"/>
      <c r="AG306" s="23"/>
    </row>
    <row r="307" spans="1:33" ht="15.75" customHeight="1" x14ac:dyDescent="0.35">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c r="AA307" s="23"/>
      <c r="AB307" s="23"/>
      <c r="AC307" s="23"/>
      <c r="AD307" s="23"/>
      <c r="AE307" s="23"/>
      <c r="AF307" s="23"/>
      <c r="AG307" s="23"/>
    </row>
    <row r="308" spans="1:33" ht="15.75" customHeight="1" x14ac:dyDescent="0.35">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23"/>
      <c r="AE308" s="23"/>
      <c r="AF308" s="23"/>
      <c r="AG308" s="23"/>
    </row>
    <row r="309" spans="1:33" ht="15.75" customHeight="1" x14ac:dyDescent="0.35">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c r="AA309" s="23"/>
      <c r="AB309" s="23"/>
      <c r="AC309" s="23"/>
      <c r="AD309" s="23"/>
      <c r="AE309" s="23"/>
      <c r="AF309" s="23"/>
      <c r="AG309" s="23"/>
    </row>
    <row r="310" spans="1:33" ht="15.75" customHeight="1" x14ac:dyDescent="0.35">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23"/>
      <c r="AE310" s="23"/>
      <c r="AF310" s="23"/>
      <c r="AG310" s="23"/>
    </row>
    <row r="311" spans="1:33" ht="15.75" customHeight="1" x14ac:dyDescent="0.35">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c r="AA311" s="23"/>
      <c r="AB311" s="23"/>
      <c r="AC311" s="23"/>
      <c r="AD311" s="23"/>
      <c r="AE311" s="23"/>
      <c r="AF311" s="23"/>
      <c r="AG311" s="23"/>
    </row>
    <row r="312" spans="1:33" ht="15.75" customHeight="1" x14ac:dyDescent="0.35">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23"/>
      <c r="AE312" s="23"/>
      <c r="AF312" s="23"/>
      <c r="AG312" s="23"/>
    </row>
    <row r="313" spans="1:33" ht="15.75" customHeight="1" x14ac:dyDescent="0.35">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c r="AA313" s="23"/>
      <c r="AB313" s="23"/>
      <c r="AC313" s="23"/>
      <c r="AD313" s="23"/>
      <c r="AE313" s="23"/>
      <c r="AF313" s="23"/>
      <c r="AG313" s="23"/>
    </row>
    <row r="314" spans="1:33" ht="15.75" customHeight="1" x14ac:dyDescent="0.35">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c r="AA314" s="23"/>
      <c r="AB314" s="23"/>
      <c r="AC314" s="23"/>
      <c r="AD314" s="23"/>
      <c r="AE314" s="23"/>
      <c r="AF314" s="23"/>
      <c r="AG314" s="23"/>
    </row>
    <row r="315" spans="1:33" ht="15.75" customHeight="1" x14ac:dyDescent="0.35">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c r="AA315" s="23"/>
      <c r="AB315" s="23"/>
      <c r="AC315" s="23"/>
      <c r="AD315" s="23"/>
      <c r="AE315" s="23"/>
      <c r="AF315" s="23"/>
      <c r="AG315" s="23"/>
    </row>
    <row r="316" spans="1:33" ht="15.75" customHeight="1" x14ac:dyDescent="0.35">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c r="AA316" s="23"/>
      <c r="AB316" s="23"/>
      <c r="AC316" s="23"/>
      <c r="AD316" s="23"/>
      <c r="AE316" s="23"/>
      <c r="AF316" s="23"/>
      <c r="AG316" s="23"/>
    </row>
    <row r="317" spans="1:33" ht="15.75" customHeight="1" x14ac:dyDescent="0.35">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c r="AA317" s="23"/>
      <c r="AB317" s="23"/>
      <c r="AC317" s="23"/>
      <c r="AD317" s="23"/>
      <c r="AE317" s="23"/>
      <c r="AF317" s="23"/>
      <c r="AG317" s="23"/>
    </row>
    <row r="318" spans="1:33" ht="15.75" customHeight="1" x14ac:dyDescent="0.35">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c r="AA318" s="23"/>
      <c r="AB318" s="23"/>
      <c r="AC318" s="23"/>
      <c r="AD318" s="23"/>
      <c r="AE318" s="23"/>
      <c r="AF318" s="23"/>
      <c r="AG318" s="23"/>
    </row>
    <row r="319" spans="1:33" ht="15.75" customHeight="1" x14ac:dyDescent="0.35">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c r="AA319" s="23"/>
      <c r="AB319" s="23"/>
      <c r="AC319" s="23"/>
      <c r="AD319" s="23"/>
      <c r="AE319" s="23"/>
      <c r="AF319" s="23"/>
      <c r="AG319" s="23"/>
    </row>
    <row r="320" spans="1:33" ht="15.75" customHeight="1" x14ac:dyDescent="0.35">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23"/>
      <c r="AE320" s="23"/>
      <c r="AF320" s="23"/>
      <c r="AG320" s="23"/>
    </row>
    <row r="321" spans="1:33" ht="15.75" customHeight="1" x14ac:dyDescent="0.35">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c r="AA321" s="23"/>
      <c r="AB321" s="23"/>
      <c r="AC321" s="23"/>
      <c r="AD321" s="23"/>
      <c r="AE321" s="23"/>
      <c r="AF321" s="23"/>
      <c r="AG321" s="23"/>
    </row>
    <row r="322" spans="1:33" ht="15.75" customHeight="1" x14ac:dyDescent="0.35">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c r="AA322" s="23"/>
      <c r="AB322" s="23"/>
      <c r="AC322" s="23"/>
      <c r="AD322" s="23"/>
      <c r="AE322" s="23"/>
      <c r="AF322" s="23"/>
      <c r="AG322" s="23"/>
    </row>
    <row r="323" spans="1:33" ht="15.75" customHeight="1" x14ac:dyDescent="0.35">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c r="AA323" s="23"/>
      <c r="AB323" s="23"/>
      <c r="AC323" s="23"/>
      <c r="AD323" s="23"/>
      <c r="AE323" s="23"/>
      <c r="AF323" s="23"/>
      <c r="AG323" s="23"/>
    </row>
    <row r="324" spans="1:33" ht="15.75" customHeight="1" x14ac:dyDescent="0.35">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c r="AA324" s="23"/>
      <c r="AB324" s="23"/>
      <c r="AC324" s="23"/>
      <c r="AD324" s="23"/>
      <c r="AE324" s="23"/>
      <c r="AF324" s="23"/>
      <c r="AG324" s="23"/>
    </row>
    <row r="325" spans="1:33" ht="15.75" customHeight="1" x14ac:dyDescent="0.35">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c r="AA325" s="23"/>
      <c r="AB325" s="23"/>
      <c r="AC325" s="23"/>
      <c r="AD325" s="23"/>
      <c r="AE325" s="23"/>
      <c r="AF325" s="23"/>
      <c r="AG325" s="23"/>
    </row>
    <row r="326" spans="1:33" ht="15.75" customHeight="1" x14ac:dyDescent="0.35">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c r="AA326" s="23"/>
      <c r="AB326" s="23"/>
      <c r="AC326" s="23"/>
      <c r="AD326" s="23"/>
      <c r="AE326" s="23"/>
      <c r="AF326" s="23"/>
      <c r="AG326" s="23"/>
    </row>
    <row r="327" spans="1:33" ht="15.75" customHeight="1" x14ac:dyDescent="0.35">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c r="AA327" s="23"/>
      <c r="AB327" s="23"/>
      <c r="AC327" s="23"/>
      <c r="AD327" s="23"/>
      <c r="AE327" s="23"/>
      <c r="AF327" s="23"/>
      <c r="AG327" s="23"/>
    </row>
    <row r="328" spans="1:33" ht="15.75" customHeight="1" x14ac:dyDescent="0.35">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23"/>
      <c r="AE328" s="23"/>
      <c r="AF328" s="23"/>
      <c r="AG328" s="23"/>
    </row>
    <row r="329" spans="1:33" ht="15.75" customHeight="1" x14ac:dyDescent="0.35">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c r="AA329" s="23"/>
      <c r="AB329" s="23"/>
      <c r="AC329" s="23"/>
      <c r="AD329" s="23"/>
      <c r="AE329" s="23"/>
      <c r="AF329" s="23"/>
      <c r="AG329" s="23"/>
    </row>
    <row r="330" spans="1:33" ht="15.75" customHeight="1" x14ac:dyDescent="0.35">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c r="AA330" s="23"/>
      <c r="AB330" s="23"/>
      <c r="AC330" s="23"/>
      <c r="AD330" s="23"/>
      <c r="AE330" s="23"/>
      <c r="AF330" s="23"/>
      <c r="AG330" s="23"/>
    </row>
    <row r="331" spans="1:33" ht="15.75" customHeight="1" x14ac:dyDescent="0.35">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c r="AA331" s="23"/>
      <c r="AB331" s="23"/>
      <c r="AC331" s="23"/>
      <c r="AD331" s="23"/>
      <c r="AE331" s="23"/>
      <c r="AF331" s="23"/>
      <c r="AG331" s="23"/>
    </row>
    <row r="332" spans="1:33" ht="15.75" customHeight="1" x14ac:dyDescent="0.35">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c r="AA332" s="23"/>
      <c r="AB332" s="23"/>
      <c r="AC332" s="23"/>
      <c r="AD332" s="23"/>
      <c r="AE332" s="23"/>
      <c r="AF332" s="23"/>
      <c r="AG332" s="23"/>
    </row>
    <row r="333" spans="1:33" ht="15.75" customHeight="1" x14ac:dyDescent="0.35">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c r="AA333" s="23"/>
      <c r="AB333" s="23"/>
      <c r="AC333" s="23"/>
      <c r="AD333" s="23"/>
      <c r="AE333" s="23"/>
      <c r="AF333" s="23"/>
      <c r="AG333" s="23"/>
    </row>
    <row r="334" spans="1:33" ht="15.75" customHeight="1" x14ac:dyDescent="0.35">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c r="AA334" s="23"/>
      <c r="AB334" s="23"/>
      <c r="AC334" s="23"/>
      <c r="AD334" s="23"/>
      <c r="AE334" s="23"/>
      <c r="AF334" s="23"/>
      <c r="AG334" s="23"/>
    </row>
    <row r="335" spans="1:33" ht="15.75" customHeight="1" x14ac:dyDescent="0.35">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23"/>
      <c r="AE335" s="23"/>
      <c r="AF335" s="23"/>
      <c r="AG335" s="23"/>
    </row>
    <row r="336" spans="1:33" ht="15.75" customHeight="1" x14ac:dyDescent="0.35">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c r="AA336" s="23"/>
      <c r="AB336" s="23"/>
      <c r="AC336" s="23"/>
      <c r="AD336" s="23"/>
      <c r="AE336" s="23"/>
      <c r="AF336" s="23"/>
      <c r="AG336" s="23"/>
    </row>
    <row r="337" spans="1:33" ht="15.75" customHeight="1" x14ac:dyDescent="0.35">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c r="AA337" s="23"/>
      <c r="AB337" s="23"/>
      <c r="AC337" s="23"/>
      <c r="AD337" s="23"/>
      <c r="AE337" s="23"/>
      <c r="AF337" s="23"/>
      <c r="AG337" s="23"/>
    </row>
    <row r="338" spans="1:33" ht="15.75" customHeight="1" x14ac:dyDescent="0.35">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c r="AA338" s="23"/>
      <c r="AB338" s="23"/>
      <c r="AC338" s="23"/>
      <c r="AD338" s="23"/>
      <c r="AE338" s="23"/>
      <c r="AF338" s="23"/>
      <c r="AG338" s="23"/>
    </row>
    <row r="339" spans="1:33" ht="15.75" customHeight="1" x14ac:dyDescent="0.35">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c r="AA339" s="23"/>
      <c r="AB339" s="23"/>
      <c r="AC339" s="23"/>
      <c r="AD339" s="23"/>
      <c r="AE339" s="23"/>
      <c r="AF339" s="23"/>
      <c r="AG339" s="23"/>
    </row>
    <row r="340" spans="1:33" ht="15.75" customHeight="1" x14ac:dyDescent="0.35">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c r="AD340" s="23"/>
      <c r="AE340" s="23"/>
      <c r="AF340" s="23"/>
      <c r="AG340" s="23"/>
    </row>
    <row r="341" spans="1:33" ht="15.75" customHeight="1" x14ac:dyDescent="0.35">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c r="AA341" s="23"/>
      <c r="AB341" s="23"/>
      <c r="AC341" s="23"/>
      <c r="AD341" s="23"/>
      <c r="AE341" s="23"/>
      <c r="AF341" s="23"/>
      <c r="AG341" s="23"/>
    </row>
    <row r="342" spans="1:33" ht="15.75" customHeight="1" x14ac:dyDescent="0.35">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c r="AB342" s="23"/>
      <c r="AC342" s="23"/>
      <c r="AD342" s="23"/>
      <c r="AE342" s="23"/>
      <c r="AF342" s="23"/>
      <c r="AG342" s="23"/>
    </row>
    <row r="343" spans="1:33" ht="15.75" customHeight="1" x14ac:dyDescent="0.35">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23"/>
      <c r="AE343" s="23"/>
      <c r="AF343" s="23"/>
      <c r="AG343" s="23"/>
    </row>
    <row r="344" spans="1:33" ht="15.75" customHeight="1" x14ac:dyDescent="0.35">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c r="AD344" s="23"/>
      <c r="AE344" s="23"/>
      <c r="AF344" s="23"/>
      <c r="AG344" s="23"/>
    </row>
    <row r="345" spans="1:33" ht="15.75" customHeight="1" x14ac:dyDescent="0.35">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c r="AA345" s="23"/>
      <c r="AB345" s="23"/>
      <c r="AC345" s="23"/>
      <c r="AD345" s="23"/>
      <c r="AE345" s="23"/>
      <c r="AF345" s="23"/>
      <c r="AG345" s="23"/>
    </row>
    <row r="346" spans="1:33" ht="15.75" customHeight="1" x14ac:dyDescent="0.35">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c r="AA346" s="23"/>
      <c r="AB346" s="23"/>
      <c r="AC346" s="23"/>
      <c r="AD346" s="23"/>
      <c r="AE346" s="23"/>
      <c r="AF346" s="23"/>
      <c r="AG346" s="23"/>
    </row>
    <row r="347" spans="1:33" ht="15.75" customHeight="1" x14ac:dyDescent="0.35">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c r="AA347" s="23"/>
      <c r="AB347" s="23"/>
      <c r="AC347" s="23"/>
      <c r="AD347" s="23"/>
      <c r="AE347" s="23"/>
      <c r="AF347" s="23"/>
      <c r="AG347" s="23"/>
    </row>
    <row r="348" spans="1:33" ht="15.75" customHeight="1" x14ac:dyDescent="0.35">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c r="AA348" s="23"/>
      <c r="AB348" s="23"/>
      <c r="AC348" s="23"/>
      <c r="AD348" s="23"/>
      <c r="AE348" s="23"/>
      <c r="AF348" s="23"/>
      <c r="AG348" s="23"/>
    </row>
    <row r="349" spans="1:33" ht="15.75" customHeight="1" x14ac:dyDescent="0.35">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23"/>
      <c r="AE349" s="23"/>
      <c r="AF349" s="23"/>
      <c r="AG349" s="23"/>
    </row>
    <row r="350" spans="1:33" ht="15.75" customHeight="1" x14ac:dyDescent="0.35">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c r="AA350" s="23"/>
      <c r="AB350" s="23"/>
      <c r="AC350" s="23"/>
      <c r="AD350" s="23"/>
      <c r="AE350" s="23"/>
      <c r="AF350" s="23"/>
      <c r="AG350" s="23"/>
    </row>
    <row r="351" spans="1:33" ht="15.75" customHeight="1" x14ac:dyDescent="0.35">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23"/>
      <c r="AE351" s="23"/>
      <c r="AF351" s="23"/>
      <c r="AG351" s="23"/>
    </row>
    <row r="352" spans="1:33" ht="15.75" customHeight="1" x14ac:dyDescent="0.35">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c r="AA352" s="23"/>
      <c r="AB352" s="23"/>
      <c r="AC352" s="23"/>
      <c r="AD352" s="23"/>
      <c r="AE352" s="23"/>
      <c r="AF352" s="23"/>
      <c r="AG352" s="23"/>
    </row>
    <row r="353" spans="1:33" ht="15.75" customHeight="1" x14ac:dyDescent="0.35">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c r="AA353" s="23"/>
      <c r="AB353" s="23"/>
      <c r="AC353" s="23"/>
      <c r="AD353" s="23"/>
      <c r="AE353" s="23"/>
      <c r="AF353" s="23"/>
      <c r="AG353" s="23"/>
    </row>
    <row r="354" spans="1:33" ht="15.75" customHeight="1" x14ac:dyDescent="0.35">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c r="AA354" s="23"/>
      <c r="AB354" s="23"/>
      <c r="AC354" s="23"/>
      <c r="AD354" s="23"/>
      <c r="AE354" s="23"/>
      <c r="AF354" s="23"/>
      <c r="AG354" s="23"/>
    </row>
    <row r="355" spans="1:33" ht="15.75" customHeight="1" x14ac:dyDescent="0.35">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c r="AA355" s="23"/>
      <c r="AB355" s="23"/>
      <c r="AC355" s="23"/>
      <c r="AD355" s="23"/>
      <c r="AE355" s="23"/>
      <c r="AF355" s="23"/>
      <c r="AG355" s="23"/>
    </row>
    <row r="356" spans="1:33" ht="15.75" customHeight="1" x14ac:dyDescent="0.35">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c r="AA356" s="23"/>
      <c r="AB356" s="23"/>
      <c r="AC356" s="23"/>
      <c r="AD356" s="23"/>
      <c r="AE356" s="23"/>
      <c r="AF356" s="23"/>
      <c r="AG356" s="23"/>
    </row>
    <row r="357" spans="1:33" ht="15.75" customHeight="1" x14ac:dyDescent="0.35">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c r="AB357" s="23"/>
      <c r="AC357" s="23"/>
      <c r="AD357" s="23"/>
      <c r="AE357" s="23"/>
      <c r="AF357" s="23"/>
      <c r="AG357" s="23"/>
    </row>
    <row r="358" spans="1:33" ht="15.75" customHeight="1" x14ac:dyDescent="0.35">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c r="AA358" s="23"/>
      <c r="AB358" s="23"/>
      <c r="AC358" s="23"/>
      <c r="AD358" s="23"/>
      <c r="AE358" s="23"/>
      <c r="AF358" s="23"/>
      <c r="AG358" s="23"/>
    </row>
    <row r="359" spans="1:33" ht="15.75" customHeight="1" x14ac:dyDescent="0.35">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c r="AA359" s="23"/>
      <c r="AB359" s="23"/>
      <c r="AC359" s="23"/>
      <c r="AD359" s="23"/>
      <c r="AE359" s="23"/>
      <c r="AF359" s="23"/>
      <c r="AG359" s="23"/>
    </row>
    <row r="360" spans="1:33" ht="15.75" customHeight="1" x14ac:dyDescent="0.35">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c r="AA360" s="23"/>
      <c r="AB360" s="23"/>
      <c r="AC360" s="23"/>
      <c r="AD360" s="23"/>
      <c r="AE360" s="23"/>
      <c r="AF360" s="23"/>
      <c r="AG360" s="23"/>
    </row>
    <row r="361" spans="1:33" ht="15.75" customHeight="1" x14ac:dyDescent="0.35">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c r="AA361" s="23"/>
      <c r="AB361" s="23"/>
      <c r="AC361" s="23"/>
      <c r="AD361" s="23"/>
      <c r="AE361" s="23"/>
      <c r="AF361" s="23"/>
      <c r="AG361" s="23"/>
    </row>
    <row r="362" spans="1:33" ht="15.75" customHeight="1" x14ac:dyDescent="0.35">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c r="AA362" s="23"/>
      <c r="AB362" s="23"/>
      <c r="AC362" s="23"/>
      <c r="AD362" s="23"/>
      <c r="AE362" s="23"/>
      <c r="AF362" s="23"/>
      <c r="AG362" s="23"/>
    </row>
    <row r="363" spans="1:33" ht="15.75" customHeight="1" x14ac:dyDescent="0.35">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c r="AA363" s="23"/>
      <c r="AB363" s="23"/>
      <c r="AC363" s="23"/>
      <c r="AD363" s="23"/>
      <c r="AE363" s="23"/>
      <c r="AF363" s="23"/>
      <c r="AG363" s="23"/>
    </row>
    <row r="364" spans="1:33" ht="15.75" customHeight="1" x14ac:dyDescent="0.35">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c r="AB364" s="23"/>
      <c r="AC364" s="23"/>
      <c r="AD364" s="23"/>
      <c r="AE364" s="23"/>
      <c r="AF364" s="23"/>
      <c r="AG364" s="23"/>
    </row>
    <row r="365" spans="1:33" ht="15.75" customHeight="1" x14ac:dyDescent="0.35">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c r="AA365" s="23"/>
      <c r="AB365" s="23"/>
      <c r="AC365" s="23"/>
      <c r="AD365" s="23"/>
      <c r="AE365" s="23"/>
      <c r="AF365" s="23"/>
      <c r="AG365" s="23"/>
    </row>
    <row r="366" spans="1:33" ht="15.75" customHeight="1" x14ac:dyDescent="0.35">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c r="AA366" s="23"/>
      <c r="AB366" s="23"/>
      <c r="AC366" s="23"/>
      <c r="AD366" s="23"/>
      <c r="AE366" s="23"/>
      <c r="AF366" s="23"/>
      <c r="AG366" s="23"/>
    </row>
    <row r="367" spans="1:33" ht="15.75" customHeight="1" x14ac:dyDescent="0.35">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c r="AA367" s="23"/>
      <c r="AB367" s="23"/>
      <c r="AC367" s="23"/>
      <c r="AD367" s="23"/>
      <c r="AE367" s="23"/>
      <c r="AF367" s="23"/>
      <c r="AG367" s="23"/>
    </row>
    <row r="368" spans="1:33" ht="15.75" customHeight="1" x14ac:dyDescent="0.35">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c r="AA368" s="23"/>
      <c r="AB368" s="23"/>
      <c r="AC368" s="23"/>
      <c r="AD368" s="23"/>
      <c r="AE368" s="23"/>
      <c r="AF368" s="23"/>
      <c r="AG368" s="23"/>
    </row>
    <row r="369" spans="1:33" ht="15.75" customHeight="1" x14ac:dyDescent="0.35">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c r="AA369" s="23"/>
      <c r="AB369" s="23"/>
      <c r="AC369" s="23"/>
      <c r="AD369" s="23"/>
      <c r="AE369" s="23"/>
      <c r="AF369" s="23"/>
      <c r="AG369" s="23"/>
    </row>
    <row r="370" spans="1:33" ht="15.75" customHeight="1" x14ac:dyDescent="0.35">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c r="AA370" s="23"/>
      <c r="AB370" s="23"/>
      <c r="AC370" s="23"/>
      <c r="AD370" s="23"/>
      <c r="AE370" s="23"/>
      <c r="AF370" s="23"/>
      <c r="AG370" s="23"/>
    </row>
    <row r="371" spans="1:33" ht="15.75" customHeight="1" x14ac:dyDescent="0.35">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c r="AA371" s="23"/>
      <c r="AB371" s="23"/>
      <c r="AC371" s="23"/>
      <c r="AD371" s="23"/>
      <c r="AE371" s="23"/>
      <c r="AF371" s="23"/>
      <c r="AG371" s="23"/>
    </row>
    <row r="372" spans="1:33" ht="15.75" customHeight="1" x14ac:dyDescent="0.35">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c r="AA372" s="23"/>
      <c r="AB372" s="23"/>
      <c r="AC372" s="23"/>
      <c r="AD372" s="23"/>
      <c r="AE372" s="23"/>
      <c r="AF372" s="23"/>
      <c r="AG372" s="23"/>
    </row>
    <row r="373" spans="1:33" ht="15.75" customHeight="1" x14ac:dyDescent="0.35">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c r="AA373" s="23"/>
      <c r="AB373" s="23"/>
      <c r="AC373" s="23"/>
      <c r="AD373" s="23"/>
      <c r="AE373" s="23"/>
      <c r="AF373" s="23"/>
      <c r="AG373" s="23"/>
    </row>
    <row r="374" spans="1:33" ht="15.75" customHeight="1" x14ac:dyDescent="0.35">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c r="AA374" s="23"/>
      <c r="AB374" s="23"/>
      <c r="AC374" s="23"/>
      <c r="AD374" s="23"/>
      <c r="AE374" s="23"/>
      <c r="AF374" s="23"/>
      <c r="AG374" s="23"/>
    </row>
    <row r="375" spans="1:33" ht="15.75" customHeight="1" x14ac:dyDescent="0.35">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c r="AA375" s="23"/>
      <c r="AB375" s="23"/>
      <c r="AC375" s="23"/>
      <c r="AD375" s="23"/>
      <c r="AE375" s="23"/>
      <c r="AF375" s="23"/>
      <c r="AG375" s="23"/>
    </row>
    <row r="376" spans="1:33" ht="15.75" customHeight="1" x14ac:dyDescent="0.35">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c r="AD376" s="23"/>
      <c r="AE376" s="23"/>
      <c r="AF376" s="23"/>
      <c r="AG376" s="23"/>
    </row>
    <row r="377" spans="1:33" ht="15.75" customHeight="1" x14ac:dyDescent="0.35">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c r="AA377" s="23"/>
      <c r="AB377" s="23"/>
      <c r="AC377" s="23"/>
      <c r="AD377" s="23"/>
      <c r="AE377" s="23"/>
      <c r="AF377" s="23"/>
      <c r="AG377" s="23"/>
    </row>
    <row r="378" spans="1:33" ht="15.75" customHeight="1" x14ac:dyDescent="0.35">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c r="AA378" s="23"/>
      <c r="AB378" s="23"/>
      <c r="AC378" s="23"/>
      <c r="AD378" s="23"/>
      <c r="AE378" s="23"/>
      <c r="AF378" s="23"/>
      <c r="AG378" s="23"/>
    </row>
    <row r="379" spans="1:33" ht="15.75" customHeight="1" x14ac:dyDescent="0.35">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c r="AA379" s="23"/>
      <c r="AB379" s="23"/>
      <c r="AC379" s="23"/>
      <c r="AD379" s="23"/>
      <c r="AE379" s="23"/>
      <c r="AF379" s="23"/>
      <c r="AG379" s="23"/>
    </row>
    <row r="380" spans="1:33" ht="15.75" customHeight="1" x14ac:dyDescent="0.35">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c r="AA380" s="23"/>
      <c r="AB380" s="23"/>
      <c r="AC380" s="23"/>
      <c r="AD380" s="23"/>
      <c r="AE380" s="23"/>
      <c r="AF380" s="23"/>
      <c r="AG380" s="23"/>
    </row>
    <row r="381" spans="1:33" ht="15.75" customHeight="1" x14ac:dyDescent="0.35">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c r="AA381" s="23"/>
      <c r="AB381" s="23"/>
      <c r="AC381" s="23"/>
      <c r="AD381" s="23"/>
      <c r="AE381" s="23"/>
      <c r="AF381" s="23"/>
      <c r="AG381" s="23"/>
    </row>
    <row r="382" spans="1:33" ht="15.75" customHeight="1" x14ac:dyDescent="0.35">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c r="AA382" s="23"/>
      <c r="AB382" s="23"/>
      <c r="AC382" s="23"/>
      <c r="AD382" s="23"/>
      <c r="AE382" s="23"/>
      <c r="AF382" s="23"/>
      <c r="AG382" s="23"/>
    </row>
    <row r="383" spans="1:33" ht="15.75" customHeight="1" x14ac:dyDescent="0.35">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23"/>
      <c r="AE383" s="23"/>
      <c r="AF383" s="23"/>
      <c r="AG383" s="23"/>
    </row>
    <row r="384" spans="1:33" ht="15.75" customHeight="1" x14ac:dyDescent="0.35">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c r="AA384" s="23"/>
      <c r="AB384" s="23"/>
      <c r="AC384" s="23"/>
      <c r="AD384" s="23"/>
      <c r="AE384" s="23"/>
      <c r="AF384" s="23"/>
      <c r="AG384" s="23"/>
    </row>
    <row r="385" spans="1:33" ht="15.75" customHeight="1" x14ac:dyDescent="0.35">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c r="AA385" s="23"/>
      <c r="AB385" s="23"/>
      <c r="AC385" s="23"/>
      <c r="AD385" s="23"/>
      <c r="AE385" s="23"/>
      <c r="AF385" s="23"/>
      <c r="AG385" s="23"/>
    </row>
    <row r="386" spans="1:33" ht="15.75" customHeight="1" x14ac:dyDescent="0.35">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c r="AA386" s="23"/>
      <c r="AB386" s="23"/>
      <c r="AC386" s="23"/>
      <c r="AD386" s="23"/>
      <c r="AE386" s="23"/>
      <c r="AF386" s="23"/>
      <c r="AG386" s="23"/>
    </row>
    <row r="387" spans="1:33" ht="15.75" customHeight="1" x14ac:dyDescent="0.35">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c r="AA387" s="23"/>
      <c r="AB387" s="23"/>
      <c r="AC387" s="23"/>
      <c r="AD387" s="23"/>
      <c r="AE387" s="23"/>
      <c r="AF387" s="23"/>
      <c r="AG387" s="23"/>
    </row>
    <row r="388" spans="1:33" ht="15.75" customHeight="1" x14ac:dyDescent="0.35">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c r="AA388" s="23"/>
      <c r="AB388" s="23"/>
      <c r="AC388" s="23"/>
      <c r="AD388" s="23"/>
      <c r="AE388" s="23"/>
      <c r="AF388" s="23"/>
      <c r="AG388" s="23"/>
    </row>
    <row r="389" spans="1:33" ht="15.75" customHeight="1" x14ac:dyDescent="0.35">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c r="AA389" s="23"/>
      <c r="AB389" s="23"/>
      <c r="AC389" s="23"/>
      <c r="AD389" s="23"/>
      <c r="AE389" s="23"/>
      <c r="AF389" s="23"/>
      <c r="AG389" s="23"/>
    </row>
    <row r="390" spans="1:33" ht="15.75" customHeight="1" x14ac:dyDescent="0.35">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c r="AA390" s="23"/>
      <c r="AB390" s="23"/>
      <c r="AC390" s="23"/>
      <c r="AD390" s="23"/>
      <c r="AE390" s="23"/>
      <c r="AF390" s="23"/>
      <c r="AG390" s="23"/>
    </row>
    <row r="391" spans="1:33" ht="15.75" customHeight="1" x14ac:dyDescent="0.35">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c r="AA391" s="23"/>
      <c r="AB391" s="23"/>
      <c r="AC391" s="23"/>
      <c r="AD391" s="23"/>
      <c r="AE391" s="23"/>
      <c r="AF391" s="23"/>
      <c r="AG391" s="23"/>
    </row>
    <row r="392" spans="1:33" ht="15.75" customHeight="1" x14ac:dyDescent="0.35">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c r="AB392" s="23"/>
      <c r="AC392" s="23"/>
      <c r="AD392" s="23"/>
      <c r="AE392" s="23"/>
      <c r="AF392" s="23"/>
      <c r="AG392" s="23"/>
    </row>
    <row r="393" spans="1:33" ht="15.75" customHeight="1" x14ac:dyDescent="0.35">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c r="AA393" s="23"/>
      <c r="AB393" s="23"/>
      <c r="AC393" s="23"/>
      <c r="AD393" s="23"/>
      <c r="AE393" s="23"/>
      <c r="AF393" s="23"/>
      <c r="AG393" s="23"/>
    </row>
    <row r="394" spans="1:33" ht="15.75" customHeight="1" x14ac:dyDescent="0.35">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c r="AA394" s="23"/>
      <c r="AB394" s="23"/>
      <c r="AC394" s="23"/>
      <c r="AD394" s="23"/>
      <c r="AE394" s="23"/>
      <c r="AF394" s="23"/>
      <c r="AG394" s="23"/>
    </row>
    <row r="395" spans="1:33" ht="15.75" customHeight="1" x14ac:dyDescent="0.35">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c r="AA395" s="23"/>
      <c r="AB395" s="23"/>
      <c r="AC395" s="23"/>
      <c r="AD395" s="23"/>
      <c r="AE395" s="23"/>
      <c r="AF395" s="23"/>
      <c r="AG395" s="23"/>
    </row>
    <row r="396" spans="1:33" ht="15.75" customHeight="1" x14ac:dyDescent="0.35">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c r="AA396" s="23"/>
      <c r="AB396" s="23"/>
      <c r="AC396" s="23"/>
      <c r="AD396" s="23"/>
      <c r="AE396" s="23"/>
      <c r="AF396" s="23"/>
      <c r="AG396" s="23"/>
    </row>
    <row r="397" spans="1:33" ht="15.75" customHeight="1" x14ac:dyDescent="0.35">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c r="AA397" s="23"/>
      <c r="AB397" s="23"/>
      <c r="AC397" s="23"/>
      <c r="AD397" s="23"/>
      <c r="AE397" s="23"/>
      <c r="AF397" s="23"/>
      <c r="AG397" s="23"/>
    </row>
    <row r="398" spans="1:33" ht="15.75" customHeight="1" x14ac:dyDescent="0.35">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c r="AA398" s="23"/>
      <c r="AB398" s="23"/>
      <c r="AC398" s="23"/>
      <c r="AD398" s="23"/>
      <c r="AE398" s="23"/>
      <c r="AF398" s="23"/>
      <c r="AG398" s="23"/>
    </row>
    <row r="399" spans="1:33" ht="15.75" customHeight="1" x14ac:dyDescent="0.35">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c r="AA399" s="23"/>
      <c r="AB399" s="23"/>
      <c r="AC399" s="23"/>
      <c r="AD399" s="23"/>
      <c r="AE399" s="23"/>
      <c r="AF399" s="23"/>
      <c r="AG399" s="23"/>
    </row>
    <row r="400" spans="1:33" ht="15.75" customHeight="1" x14ac:dyDescent="0.35">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c r="AA400" s="23"/>
      <c r="AB400" s="23"/>
      <c r="AC400" s="23"/>
      <c r="AD400" s="23"/>
      <c r="AE400" s="23"/>
      <c r="AF400" s="23"/>
      <c r="AG400" s="23"/>
    </row>
    <row r="401" spans="1:33" ht="15.75" customHeight="1" x14ac:dyDescent="0.35">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c r="AA401" s="23"/>
      <c r="AB401" s="23"/>
      <c r="AC401" s="23"/>
      <c r="AD401" s="23"/>
      <c r="AE401" s="23"/>
      <c r="AF401" s="23"/>
      <c r="AG401" s="23"/>
    </row>
    <row r="402" spans="1:33" ht="15.75" customHeight="1" x14ac:dyDescent="0.35">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c r="AA402" s="23"/>
      <c r="AB402" s="23"/>
      <c r="AC402" s="23"/>
      <c r="AD402" s="23"/>
      <c r="AE402" s="23"/>
      <c r="AF402" s="23"/>
      <c r="AG402" s="23"/>
    </row>
    <row r="403" spans="1:33" ht="15.75" customHeight="1" x14ac:dyDescent="0.35">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c r="AA403" s="23"/>
      <c r="AB403" s="23"/>
      <c r="AC403" s="23"/>
      <c r="AD403" s="23"/>
      <c r="AE403" s="23"/>
      <c r="AF403" s="23"/>
      <c r="AG403" s="23"/>
    </row>
    <row r="404" spans="1:33" ht="15.75" customHeight="1" x14ac:dyDescent="0.35">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c r="AA404" s="23"/>
      <c r="AB404" s="23"/>
      <c r="AC404" s="23"/>
      <c r="AD404" s="23"/>
      <c r="AE404" s="23"/>
      <c r="AF404" s="23"/>
      <c r="AG404" s="23"/>
    </row>
    <row r="405" spans="1:33" ht="15.75" customHeight="1" x14ac:dyDescent="0.35">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c r="AA405" s="23"/>
      <c r="AB405" s="23"/>
      <c r="AC405" s="23"/>
      <c r="AD405" s="23"/>
      <c r="AE405" s="23"/>
      <c r="AF405" s="23"/>
      <c r="AG405" s="23"/>
    </row>
    <row r="406" spans="1:33" ht="15.75" customHeight="1" x14ac:dyDescent="0.35">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c r="AA406" s="23"/>
      <c r="AB406" s="23"/>
      <c r="AC406" s="23"/>
      <c r="AD406" s="23"/>
      <c r="AE406" s="23"/>
      <c r="AF406" s="23"/>
      <c r="AG406" s="23"/>
    </row>
    <row r="407" spans="1:33" ht="15.75" customHeight="1" x14ac:dyDescent="0.35">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c r="AA407" s="23"/>
      <c r="AB407" s="23"/>
      <c r="AC407" s="23"/>
      <c r="AD407" s="23"/>
      <c r="AE407" s="23"/>
      <c r="AF407" s="23"/>
      <c r="AG407" s="23"/>
    </row>
    <row r="408" spans="1:33" ht="15.75" customHeight="1" x14ac:dyDescent="0.35">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row>
    <row r="409" spans="1:33" ht="15.75" customHeight="1" x14ac:dyDescent="0.35">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c r="AA409" s="23"/>
      <c r="AB409" s="23"/>
      <c r="AC409" s="23"/>
      <c r="AD409" s="23"/>
      <c r="AE409" s="23"/>
      <c r="AF409" s="23"/>
      <c r="AG409" s="23"/>
    </row>
    <row r="410" spans="1:33" ht="15.75" customHeight="1" x14ac:dyDescent="0.35">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c r="AA410" s="23"/>
      <c r="AB410" s="23"/>
      <c r="AC410" s="23"/>
      <c r="AD410" s="23"/>
      <c r="AE410" s="23"/>
      <c r="AF410" s="23"/>
      <c r="AG410" s="23"/>
    </row>
    <row r="411" spans="1:33" ht="15.75" customHeight="1" x14ac:dyDescent="0.35">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c r="AA411" s="23"/>
      <c r="AB411" s="23"/>
      <c r="AC411" s="23"/>
      <c r="AD411" s="23"/>
      <c r="AE411" s="23"/>
      <c r="AF411" s="23"/>
      <c r="AG411" s="23"/>
    </row>
    <row r="412" spans="1:33" ht="15.75" customHeight="1" x14ac:dyDescent="0.35">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c r="AA412" s="23"/>
      <c r="AB412" s="23"/>
      <c r="AC412" s="23"/>
      <c r="AD412" s="23"/>
      <c r="AE412" s="23"/>
      <c r="AF412" s="23"/>
      <c r="AG412" s="23"/>
    </row>
    <row r="413" spans="1:33" ht="15.75" customHeight="1" x14ac:dyDescent="0.35">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c r="AA413" s="23"/>
      <c r="AB413" s="23"/>
      <c r="AC413" s="23"/>
      <c r="AD413" s="23"/>
      <c r="AE413" s="23"/>
      <c r="AF413" s="23"/>
      <c r="AG413" s="23"/>
    </row>
    <row r="414" spans="1:33" ht="15.75" customHeight="1" x14ac:dyDescent="0.35">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c r="AA414" s="23"/>
      <c r="AB414" s="23"/>
      <c r="AC414" s="23"/>
      <c r="AD414" s="23"/>
      <c r="AE414" s="23"/>
      <c r="AF414" s="23"/>
      <c r="AG414" s="23"/>
    </row>
    <row r="415" spans="1:33" ht="15.75" customHeight="1" x14ac:dyDescent="0.35">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23"/>
      <c r="AE415" s="23"/>
      <c r="AF415" s="23"/>
      <c r="AG415" s="23"/>
    </row>
    <row r="416" spans="1:33" ht="15.75" customHeight="1" x14ac:dyDescent="0.35">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c r="AA416" s="23"/>
      <c r="AB416" s="23"/>
      <c r="AC416" s="23"/>
      <c r="AD416" s="23"/>
      <c r="AE416" s="23"/>
      <c r="AF416" s="23"/>
      <c r="AG416" s="23"/>
    </row>
    <row r="417" spans="1:33" ht="15.75" customHeight="1" x14ac:dyDescent="0.35">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c r="AA417" s="23"/>
      <c r="AB417" s="23"/>
      <c r="AC417" s="23"/>
      <c r="AD417" s="23"/>
      <c r="AE417" s="23"/>
      <c r="AF417" s="23"/>
      <c r="AG417" s="23"/>
    </row>
    <row r="418" spans="1:33" ht="15.75" customHeight="1" x14ac:dyDescent="0.35">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row>
    <row r="419" spans="1:33" ht="15.75" customHeight="1" x14ac:dyDescent="0.35">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c r="AA419" s="23"/>
      <c r="AB419" s="23"/>
      <c r="AC419" s="23"/>
      <c r="AD419" s="23"/>
      <c r="AE419" s="23"/>
      <c r="AF419" s="23"/>
      <c r="AG419" s="23"/>
    </row>
    <row r="420" spans="1:33" ht="15.75" customHeight="1" x14ac:dyDescent="0.35">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c r="AA420" s="23"/>
      <c r="AB420" s="23"/>
      <c r="AC420" s="23"/>
      <c r="AD420" s="23"/>
      <c r="AE420" s="23"/>
      <c r="AF420" s="23"/>
      <c r="AG420" s="23"/>
    </row>
    <row r="421" spans="1:33" ht="15.75" customHeight="1" x14ac:dyDescent="0.35">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c r="AA421" s="23"/>
      <c r="AB421" s="23"/>
      <c r="AC421" s="23"/>
      <c r="AD421" s="23"/>
      <c r="AE421" s="23"/>
      <c r="AF421" s="23"/>
      <c r="AG421" s="23"/>
    </row>
    <row r="422" spans="1:33" ht="15.75" customHeight="1" x14ac:dyDescent="0.35">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c r="AB422" s="23"/>
      <c r="AC422" s="23"/>
      <c r="AD422" s="23"/>
      <c r="AE422" s="23"/>
      <c r="AF422" s="23"/>
      <c r="AG422" s="23"/>
    </row>
    <row r="423" spans="1:33" ht="15.75" customHeight="1" x14ac:dyDescent="0.35">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c r="AA423" s="23"/>
      <c r="AB423" s="23"/>
      <c r="AC423" s="23"/>
      <c r="AD423" s="23"/>
      <c r="AE423" s="23"/>
      <c r="AF423" s="23"/>
      <c r="AG423" s="23"/>
    </row>
    <row r="424" spans="1:33" ht="15.75" customHeight="1" x14ac:dyDescent="0.35">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c r="AB424" s="23"/>
      <c r="AC424" s="23"/>
      <c r="AD424" s="23"/>
      <c r="AE424" s="23"/>
      <c r="AF424" s="23"/>
      <c r="AG424" s="23"/>
    </row>
    <row r="425" spans="1:33" ht="15.75" customHeight="1" x14ac:dyDescent="0.35">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c r="AA425" s="23"/>
      <c r="AB425" s="23"/>
      <c r="AC425" s="23"/>
      <c r="AD425" s="23"/>
      <c r="AE425" s="23"/>
      <c r="AF425" s="23"/>
      <c r="AG425" s="23"/>
    </row>
    <row r="426" spans="1:33" ht="15.75" customHeight="1" x14ac:dyDescent="0.35">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c r="AA426" s="23"/>
      <c r="AB426" s="23"/>
      <c r="AC426" s="23"/>
      <c r="AD426" s="23"/>
      <c r="AE426" s="23"/>
      <c r="AF426" s="23"/>
      <c r="AG426" s="23"/>
    </row>
    <row r="427" spans="1:33" ht="15.75" customHeight="1" x14ac:dyDescent="0.35">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c r="AA427" s="23"/>
      <c r="AB427" s="23"/>
      <c r="AC427" s="23"/>
      <c r="AD427" s="23"/>
      <c r="AE427" s="23"/>
      <c r="AF427" s="23"/>
      <c r="AG427" s="23"/>
    </row>
    <row r="428" spans="1:33" ht="15.75" customHeight="1" x14ac:dyDescent="0.35">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c r="AA428" s="23"/>
      <c r="AB428" s="23"/>
      <c r="AC428" s="23"/>
      <c r="AD428" s="23"/>
      <c r="AE428" s="23"/>
      <c r="AF428" s="23"/>
      <c r="AG428" s="23"/>
    </row>
    <row r="429" spans="1:33" ht="15.75" customHeight="1" x14ac:dyDescent="0.35">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c r="AA429" s="23"/>
      <c r="AB429" s="23"/>
      <c r="AC429" s="23"/>
      <c r="AD429" s="23"/>
      <c r="AE429" s="23"/>
      <c r="AF429" s="23"/>
      <c r="AG429" s="23"/>
    </row>
    <row r="430" spans="1:33" ht="15.75" customHeight="1" x14ac:dyDescent="0.35">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c r="AA430" s="23"/>
      <c r="AB430" s="23"/>
      <c r="AC430" s="23"/>
      <c r="AD430" s="23"/>
      <c r="AE430" s="23"/>
      <c r="AF430" s="23"/>
      <c r="AG430" s="23"/>
    </row>
    <row r="431" spans="1:33" ht="15.75" customHeight="1" x14ac:dyDescent="0.35">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c r="AA431" s="23"/>
      <c r="AB431" s="23"/>
      <c r="AC431" s="23"/>
      <c r="AD431" s="23"/>
      <c r="AE431" s="23"/>
      <c r="AF431" s="23"/>
      <c r="AG431" s="23"/>
    </row>
    <row r="432" spans="1:33" ht="15.75" customHeight="1" x14ac:dyDescent="0.35">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c r="AA432" s="23"/>
      <c r="AB432" s="23"/>
      <c r="AC432" s="23"/>
      <c r="AD432" s="23"/>
      <c r="AE432" s="23"/>
      <c r="AF432" s="23"/>
      <c r="AG432" s="23"/>
    </row>
    <row r="433" spans="1:33" ht="15.75" customHeight="1" x14ac:dyDescent="0.35">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c r="AA433" s="23"/>
      <c r="AB433" s="23"/>
      <c r="AC433" s="23"/>
      <c r="AD433" s="23"/>
      <c r="AE433" s="23"/>
      <c r="AF433" s="23"/>
      <c r="AG433" s="23"/>
    </row>
    <row r="434" spans="1:33" ht="15.75" customHeight="1" x14ac:dyDescent="0.35">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c r="AA434" s="23"/>
      <c r="AB434" s="23"/>
      <c r="AC434" s="23"/>
      <c r="AD434" s="23"/>
      <c r="AE434" s="23"/>
      <c r="AF434" s="23"/>
      <c r="AG434" s="23"/>
    </row>
    <row r="435" spans="1:33" ht="15.75" customHeight="1" x14ac:dyDescent="0.35">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c r="AA435" s="23"/>
      <c r="AB435" s="23"/>
      <c r="AC435" s="23"/>
      <c r="AD435" s="23"/>
      <c r="AE435" s="23"/>
      <c r="AF435" s="23"/>
      <c r="AG435" s="23"/>
    </row>
    <row r="436" spans="1:33" ht="15.75" customHeight="1" x14ac:dyDescent="0.35">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c r="AA436" s="23"/>
      <c r="AB436" s="23"/>
      <c r="AC436" s="23"/>
      <c r="AD436" s="23"/>
      <c r="AE436" s="23"/>
      <c r="AF436" s="23"/>
      <c r="AG436" s="23"/>
    </row>
    <row r="437" spans="1:33" ht="15.75" customHeight="1" x14ac:dyDescent="0.35">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c r="AA437" s="23"/>
      <c r="AB437" s="23"/>
      <c r="AC437" s="23"/>
      <c r="AD437" s="23"/>
      <c r="AE437" s="23"/>
      <c r="AF437" s="23"/>
      <c r="AG437" s="23"/>
    </row>
    <row r="438" spans="1:33" ht="15.75" customHeight="1" x14ac:dyDescent="0.35">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c r="AA438" s="23"/>
      <c r="AB438" s="23"/>
      <c r="AC438" s="23"/>
      <c r="AD438" s="23"/>
      <c r="AE438" s="23"/>
      <c r="AF438" s="23"/>
      <c r="AG438" s="23"/>
    </row>
    <row r="439" spans="1:33" ht="15.75" customHeight="1" x14ac:dyDescent="0.35">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c r="AA439" s="23"/>
      <c r="AB439" s="23"/>
      <c r="AC439" s="23"/>
      <c r="AD439" s="23"/>
      <c r="AE439" s="23"/>
      <c r="AF439" s="23"/>
      <c r="AG439" s="23"/>
    </row>
    <row r="440" spans="1:33" ht="15.75" customHeight="1" x14ac:dyDescent="0.35">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c r="AA440" s="23"/>
      <c r="AB440" s="23"/>
      <c r="AC440" s="23"/>
      <c r="AD440" s="23"/>
      <c r="AE440" s="23"/>
      <c r="AF440" s="23"/>
      <c r="AG440" s="23"/>
    </row>
    <row r="441" spans="1:33" ht="15.75" customHeight="1" x14ac:dyDescent="0.35">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c r="AA441" s="23"/>
      <c r="AB441" s="23"/>
      <c r="AC441" s="23"/>
      <c r="AD441" s="23"/>
      <c r="AE441" s="23"/>
      <c r="AF441" s="23"/>
      <c r="AG441" s="23"/>
    </row>
    <row r="442" spans="1:33" ht="15.75" customHeight="1" x14ac:dyDescent="0.35">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c r="AA442" s="23"/>
      <c r="AB442" s="23"/>
      <c r="AC442" s="23"/>
      <c r="AD442" s="23"/>
      <c r="AE442" s="23"/>
      <c r="AF442" s="23"/>
      <c r="AG442" s="23"/>
    </row>
    <row r="443" spans="1:33" ht="15.75" customHeight="1" x14ac:dyDescent="0.35">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c r="AA443" s="23"/>
      <c r="AB443" s="23"/>
      <c r="AC443" s="23"/>
      <c r="AD443" s="23"/>
      <c r="AE443" s="23"/>
      <c r="AF443" s="23"/>
      <c r="AG443" s="23"/>
    </row>
    <row r="444" spans="1:33" ht="15.75" customHeight="1" x14ac:dyDescent="0.35">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c r="AA444" s="23"/>
      <c r="AB444" s="23"/>
      <c r="AC444" s="23"/>
      <c r="AD444" s="23"/>
      <c r="AE444" s="23"/>
      <c r="AF444" s="23"/>
      <c r="AG444" s="23"/>
    </row>
    <row r="445" spans="1:33" ht="15.75" customHeight="1" x14ac:dyDescent="0.35">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c r="AA445" s="23"/>
      <c r="AB445" s="23"/>
      <c r="AC445" s="23"/>
      <c r="AD445" s="23"/>
      <c r="AE445" s="23"/>
      <c r="AF445" s="23"/>
      <c r="AG445" s="23"/>
    </row>
    <row r="446" spans="1:33" ht="15.75" customHeight="1" x14ac:dyDescent="0.35">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c r="AA446" s="23"/>
      <c r="AB446" s="23"/>
      <c r="AC446" s="23"/>
      <c r="AD446" s="23"/>
      <c r="AE446" s="23"/>
      <c r="AF446" s="23"/>
      <c r="AG446" s="23"/>
    </row>
    <row r="447" spans="1:33" ht="15.75" customHeight="1" x14ac:dyDescent="0.35">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c r="AA447" s="23"/>
      <c r="AB447" s="23"/>
      <c r="AC447" s="23"/>
      <c r="AD447" s="23"/>
      <c r="AE447" s="23"/>
      <c r="AF447" s="23"/>
      <c r="AG447" s="23"/>
    </row>
    <row r="448" spans="1:33" ht="15.75" customHeight="1" x14ac:dyDescent="0.35">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c r="AA448" s="23"/>
      <c r="AB448" s="23"/>
      <c r="AC448" s="23"/>
      <c r="AD448" s="23"/>
      <c r="AE448" s="23"/>
      <c r="AF448" s="23"/>
      <c r="AG448" s="23"/>
    </row>
    <row r="449" spans="1:33" ht="15.75" customHeight="1" x14ac:dyDescent="0.35">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c r="AA449" s="23"/>
      <c r="AB449" s="23"/>
      <c r="AC449" s="23"/>
      <c r="AD449" s="23"/>
      <c r="AE449" s="23"/>
      <c r="AF449" s="23"/>
      <c r="AG449" s="23"/>
    </row>
    <row r="450" spans="1:33" ht="15.75" customHeight="1" x14ac:dyDescent="0.35">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c r="AA450" s="23"/>
      <c r="AB450" s="23"/>
      <c r="AC450" s="23"/>
      <c r="AD450" s="23"/>
      <c r="AE450" s="23"/>
      <c r="AF450" s="23"/>
      <c r="AG450" s="23"/>
    </row>
    <row r="451" spans="1:33" ht="15.75" customHeight="1" x14ac:dyDescent="0.35">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c r="AA451" s="23"/>
      <c r="AB451" s="23"/>
      <c r="AC451" s="23"/>
      <c r="AD451" s="23"/>
      <c r="AE451" s="23"/>
      <c r="AF451" s="23"/>
      <c r="AG451" s="23"/>
    </row>
    <row r="452" spans="1:33" ht="15.75" customHeight="1" x14ac:dyDescent="0.35">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23"/>
      <c r="AF452" s="23"/>
      <c r="AG452" s="23"/>
    </row>
    <row r="453" spans="1:33" ht="15.75" customHeight="1" x14ac:dyDescent="0.35">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c r="AA453" s="23"/>
      <c r="AB453" s="23"/>
      <c r="AC453" s="23"/>
      <c r="AD453" s="23"/>
      <c r="AE453" s="23"/>
      <c r="AF453" s="23"/>
      <c r="AG453" s="23"/>
    </row>
    <row r="454" spans="1:33" ht="15.75" customHeight="1" x14ac:dyDescent="0.35">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c r="AA454" s="23"/>
      <c r="AB454" s="23"/>
      <c r="AC454" s="23"/>
      <c r="AD454" s="23"/>
      <c r="AE454" s="23"/>
      <c r="AF454" s="23"/>
      <c r="AG454" s="23"/>
    </row>
    <row r="455" spans="1:33" ht="15.75" customHeight="1" x14ac:dyDescent="0.35">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c r="AA455" s="23"/>
      <c r="AB455" s="23"/>
      <c r="AC455" s="23"/>
      <c r="AD455" s="23"/>
      <c r="AE455" s="23"/>
      <c r="AF455" s="23"/>
      <c r="AG455" s="23"/>
    </row>
    <row r="456" spans="1:33" ht="15.75" customHeight="1" x14ac:dyDescent="0.35">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c r="AA456" s="23"/>
      <c r="AB456" s="23"/>
      <c r="AC456" s="23"/>
      <c r="AD456" s="23"/>
      <c r="AE456" s="23"/>
      <c r="AF456" s="23"/>
      <c r="AG456" s="23"/>
    </row>
    <row r="457" spans="1:33" ht="15.75" customHeight="1" x14ac:dyDescent="0.35">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c r="AA457" s="23"/>
      <c r="AB457" s="23"/>
      <c r="AC457" s="23"/>
      <c r="AD457" s="23"/>
      <c r="AE457" s="23"/>
      <c r="AF457" s="23"/>
      <c r="AG457" s="23"/>
    </row>
    <row r="458" spans="1:33" ht="15.75" customHeight="1" x14ac:dyDescent="0.35">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c r="AA458" s="23"/>
      <c r="AB458" s="23"/>
      <c r="AC458" s="23"/>
      <c r="AD458" s="23"/>
      <c r="AE458" s="23"/>
      <c r="AF458" s="23"/>
      <c r="AG458" s="23"/>
    </row>
    <row r="459" spans="1:33" ht="15.75" customHeight="1" x14ac:dyDescent="0.35">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c r="AA459" s="23"/>
      <c r="AB459" s="23"/>
      <c r="AC459" s="23"/>
      <c r="AD459" s="23"/>
      <c r="AE459" s="23"/>
      <c r="AF459" s="23"/>
      <c r="AG459" s="23"/>
    </row>
    <row r="460" spans="1:33" ht="15.75" customHeight="1" x14ac:dyDescent="0.35">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c r="AA460" s="23"/>
      <c r="AB460" s="23"/>
      <c r="AC460" s="23"/>
      <c r="AD460" s="23"/>
      <c r="AE460" s="23"/>
      <c r="AF460" s="23"/>
      <c r="AG460" s="23"/>
    </row>
    <row r="461" spans="1:33" ht="15.75" customHeight="1" x14ac:dyDescent="0.35">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c r="AA461" s="23"/>
      <c r="AB461" s="23"/>
      <c r="AC461" s="23"/>
      <c r="AD461" s="23"/>
      <c r="AE461" s="23"/>
      <c r="AF461" s="23"/>
      <c r="AG461" s="23"/>
    </row>
    <row r="462" spans="1:33" ht="15.75" customHeight="1" x14ac:dyDescent="0.35">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23"/>
      <c r="AF462" s="23"/>
      <c r="AG462" s="23"/>
    </row>
    <row r="463" spans="1:33" ht="15.75" customHeight="1" x14ac:dyDescent="0.35">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23"/>
      <c r="AF463" s="23"/>
      <c r="AG463" s="23"/>
    </row>
    <row r="464" spans="1:33" ht="15.75" customHeight="1" x14ac:dyDescent="0.35">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c r="AA464" s="23"/>
      <c r="AB464" s="23"/>
      <c r="AC464" s="23"/>
      <c r="AD464" s="23"/>
      <c r="AE464" s="23"/>
      <c r="AF464" s="23"/>
      <c r="AG464" s="23"/>
    </row>
    <row r="465" spans="1:33" ht="15.75" customHeight="1" x14ac:dyDescent="0.35">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c r="AA465" s="23"/>
      <c r="AB465" s="23"/>
      <c r="AC465" s="23"/>
      <c r="AD465" s="23"/>
      <c r="AE465" s="23"/>
      <c r="AF465" s="23"/>
      <c r="AG465" s="23"/>
    </row>
    <row r="466" spans="1:33" ht="15.75" customHeight="1" x14ac:dyDescent="0.35">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c r="AA466" s="23"/>
      <c r="AB466" s="23"/>
      <c r="AC466" s="23"/>
      <c r="AD466" s="23"/>
      <c r="AE466" s="23"/>
      <c r="AF466" s="23"/>
      <c r="AG466" s="23"/>
    </row>
    <row r="467" spans="1:33" ht="15.75" customHeight="1" x14ac:dyDescent="0.35">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c r="AA467" s="23"/>
      <c r="AB467" s="23"/>
      <c r="AC467" s="23"/>
      <c r="AD467" s="23"/>
      <c r="AE467" s="23"/>
      <c r="AF467" s="23"/>
      <c r="AG467" s="23"/>
    </row>
    <row r="468" spans="1:33" ht="15.75" customHeight="1" x14ac:dyDescent="0.35">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c r="AA468" s="23"/>
      <c r="AB468" s="23"/>
      <c r="AC468" s="23"/>
      <c r="AD468" s="23"/>
      <c r="AE468" s="23"/>
      <c r="AF468" s="23"/>
      <c r="AG468" s="23"/>
    </row>
    <row r="469" spans="1:33" ht="15.75" customHeight="1" x14ac:dyDescent="0.35">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c r="AA469" s="23"/>
      <c r="AB469" s="23"/>
      <c r="AC469" s="23"/>
      <c r="AD469" s="23"/>
      <c r="AE469" s="23"/>
      <c r="AF469" s="23"/>
      <c r="AG469" s="23"/>
    </row>
    <row r="470" spans="1:33" ht="15.75" customHeight="1" x14ac:dyDescent="0.35">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c r="AA470" s="23"/>
      <c r="AB470" s="23"/>
      <c r="AC470" s="23"/>
      <c r="AD470" s="23"/>
      <c r="AE470" s="23"/>
      <c r="AF470" s="23"/>
      <c r="AG470" s="23"/>
    </row>
    <row r="471" spans="1:33" ht="15.75" customHeight="1" x14ac:dyDescent="0.35">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c r="AA471" s="23"/>
      <c r="AB471" s="23"/>
      <c r="AC471" s="23"/>
      <c r="AD471" s="23"/>
      <c r="AE471" s="23"/>
      <c r="AF471" s="23"/>
      <c r="AG471" s="23"/>
    </row>
    <row r="472" spans="1:33" ht="15.75" customHeight="1" x14ac:dyDescent="0.35">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c r="AA472" s="23"/>
      <c r="AB472" s="23"/>
      <c r="AC472" s="23"/>
      <c r="AD472" s="23"/>
      <c r="AE472" s="23"/>
      <c r="AF472" s="23"/>
      <c r="AG472" s="23"/>
    </row>
    <row r="473" spans="1:33" ht="15.75" customHeight="1" x14ac:dyDescent="0.35">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c r="AA473" s="23"/>
      <c r="AB473" s="23"/>
      <c r="AC473" s="23"/>
      <c r="AD473" s="23"/>
      <c r="AE473" s="23"/>
      <c r="AF473" s="23"/>
      <c r="AG473" s="23"/>
    </row>
    <row r="474" spans="1:33" ht="15.75" customHeight="1" x14ac:dyDescent="0.35">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row>
    <row r="475" spans="1:33" ht="15.75" customHeight="1" x14ac:dyDescent="0.35">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c r="AA475" s="23"/>
      <c r="AB475" s="23"/>
      <c r="AC475" s="23"/>
      <c r="AD475" s="23"/>
      <c r="AE475" s="23"/>
      <c r="AF475" s="23"/>
      <c r="AG475" s="23"/>
    </row>
    <row r="476" spans="1:33" ht="15.75" customHeight="1" x14ac:dyDescent="0.35">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c r="AA476" s="23"/>
      <c r="AB476" s="23"/>
      <c r="AC476" s="23"/>
      <c r="AD476" s="23"/>
      <c r="AE476" s="23"/>
      <c r="AF476" s="23"/>
      <c r="AG476" s="23"/>
    </row>
    <row r="477" spans="1:33" ht="15.75" customHeight="1" x14ac:dyDescent="0.35">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c r="AA477" s="23"/>
      <c r="AB477" s="23"/>
      <c r="AC477" s="23"/>
      <c r="AD477" s="23"/>
      <c r="AE477" s="23"/>
      <c r="AF477" s="23"/>
      <c r="AG477" s="23"/>
    </row>
    <row r="478" spans="1:33" ht="15.75" customHeight="1" x14ac:dyDescent="0.35">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23"/>
      <c r="AF478" s="23"/>
      <c r="AG478" s="23"/>
    </row>
    <row r="479" spans="1:33" ht="15.75" customHeight="1" x14ac:dyDescent="0.35">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c r="AA479" s="23"/>
      <c r="AB479" s="23"/>
      <c r="AC479" s="23"/>
      <c r="AD479" s="23"/>
      <c r="AE479" s="23"/>
      <c r="AF479" s="23"/>
      <c r="AG479" s="23"/>
    </row>
    <row r="480" spans="1:33" ht="15.75" customHeight="1" x14ac:dyDescent="0.35">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c r="AA480" s="23"/>
      <c r="AB480" s="23"/>
      <c r="AC480" s="23"/>
      <c r="AD480" s="23"/>
      <c r="AE480" s="23"/>
      <c r="AF480" s="23"/>
      <c r="AG480" s="23"/>
    </row>
    <row r="481" spans="1:33" ht="15.75" customHeight="1" x14ac:dyDescent="0.35">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c r="AA481" s="23"/>
      <c r="AB481" s="23"/>
      <c r="AC481" s="23"/>
      <c r="AD481" s="23"/>
      <c r="AE481" s="23"/>
      <c r="AF481" s="23"/>
      <c r="AG481" s="23"/>
    </row>
    <row r="482" spans="1:33" ht="15.75" customHeight="1" x14ac:dyDescent="0.35">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c r="AA482" s="23"/>
      <c r="AB482" s="23"/>
      <c r="AC482" s="23"/>
      <c r="AD482" s="23"/>
      <c r="AE482" s="23"/>
      <c r="AF482" s="23"/>
      <c r="AG482" s="23"/>
    </row>
    <row r="483" spans="1:33" ht="15.75" customHeight="1" x14ac:dyDescent="0.35">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c r="AA483" s="23"/>
      <c r="AB483" s="23"/>
      <c r="AC483" s="23"/>
      <c r="AD483" s="23"/>
      <c r="AE483" s="23"/>
      <c r="AF483" s="23"/>
      <c r="AG483" s="23"/>
    </row>
    <row r="484" spans="1:33" ht="15.75" customHeight="1" x14ac:dyDescent="0.35">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row>
    <row r="485" spans="1:33" ht="15.75" customHeight="1" x14ac:dyDescent="0.35">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c r="AA485" s="23"/>
      <c r="AB485" s="23"/>
      <c r="AC485" s="23"/>
      <c r="AD485" s="23"/>
      <c r="AE485" s="23"/>
      <c r="AF485" s="23"/>
      <c r="AG485" s="23"/>
    </row>
    <row r="486" spans="1:33" ht="15.75" customHeight="1" x14ac:dyDescent="0.35">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c r="AB486" s="23"/>
      <c r="AC486" s="23"/>
      <c r="AD486" s="23"/>
      <c r="AE486" s="23"/>
      <c r="AF486" s="23"/>
      <c r="AG486" s="23"/>
    </row>
    <row r="487" spans="1:33" ht="15.75" customHeight="1" x14ac:dyDescent="0.35">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c r="AA487" s="23"/>
      <c r="AB487" s="23"/>
      <c r="AC487" s="23"/>
      <c r="AD487" s="23"/>
      <c r="AE487" s="23"/>
      <c r="AF487" s="23"/>
      <c r="AG487" s="23"/>
    </row>
    <row r="488" spans="1:33" ht="15.75" customHeight="1" x14ac:dyDescent="0.35">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23"/>
      <c r="AF488" s="23"/>
      <c r="AG488" s="23"/>
    </row>
    <row r="489" spans="1:33" ht="15.75" customHeight="1" x14ac:dyDescent="0.35">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c r="AA489" s="23"/>
      <c r="AB489" s="23"/>
      <c r="AC489" s="23"/>
      <c r="AD489" s="23"/>
      <c r="AE489" s="23"/>
      <c r="AF489" s="23"/>
      <c r="AG489" s="23"/>
    </row>
    <row r="490" spans="1:33" ht="15.75" customHeight="1" x14ac:dyDescent="0.35">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c r="AD490" s="23"/>
      <c r="AE490" s="23"/>
      <c r="AF490" s="23"/>
      <c r="AG490" s="23"/>
    </row>
    <row r="491" spans="1:33" ht="15.75" customHeight="1" x14ac:dyDescent="0.35">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c r="AA491" s="23"/>
      <c r="AB491" s="23"/>
      <c r="AC491" s="23"/>
      <c r="AD491" s="23"/>
      <c r="AE491" s="23"/>
      <c r="AF491" s="23"/>
      <c r="AG491" s="23"/>
    </row>
    <row r="492" spans="1:33" ht="15.75" customHeight="1" x14ac:dyDescent="0.35">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c r="AB492" s="23"/>
      <c r="AC492" s="23"/>
      <c r="AD492" s="23"/>
      <c r="AE492" s="23"/>
      <c r="AF492" s="23"/>
      <c r="AG492" s="23"/>
    </row>
    <row r="493" spans="1:33" ht="15.75" customHeight="1" x14ac:dyDescent="0.35">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c r="AA493" s="23"/>
      <c r="AB493" s="23"/>
      <c r="AC493" s="23"/>
      <c r="AD493" s="23"/>
      <c r="AE493" s="23"/>
      <c r="AF493" s="23"/>
      <c r="AG493" s="23"/>
    </row>
    <row r="494" spans="1:33" ht="15.75" customHeight="1" x14ac:dyDescent="0.35">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c r="AB494" s="23"/>
      <c r="AC494" s="23"/>
      <c r="AD494" s="23"/>
      <c r="AE494" s="23"/>
      <c r="AF494" s="23"/>
      <c r="AG494" s="23"/>
    </row>
    <row r="495" spans="1:33" ht="15.75" customHeight="1" x14ac:dyDescent="0.35">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c r="AA495" s="23"/>
      <c r="AB495" s="23"/>
      <c r="AC495" s="23"/>
      <c r="AD495" s="23"/>
      <c r="AE495" s="23"/>
      <c r="AF495" s="23"/>
      <c r="AG495" s="23"/>
    </row>
    <row r="496" spans="1:33" ht="15.75" customHeight="1" x14ac:dyDescent="0.35">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c r="AA496" s="23"/>
      <c r="AB496" s="23"/>
      <c r="AC496" s="23"/>
      <c r="AD496" s="23"/>
      <c r="AE496" s="23"/>
      <c r="AF496" s="23"/>
      <c r="AG496" s="23"/>
    </row>
    <row r="497" spans="1:33" ht="15.75" customHeight="1" x14ac:dyDescent="0.35">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c r="AA497" s="23"/>
      <c r="AB497" s="23"/>
      <c r="AC497" s="23"/>
      <c r="AD497" s="23"/>
      <c r="AE497" s="23"/>
      <c r="AF497" s="23"/>
      <c r="AG497" s="23"/>
    </row>
    <row r="498" spans="1:33" ht="15.75" customHeight="1" x14ac:dyDescent="0.35">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c r="AA498" s="23"/>
      <c r="AB498" s="23"/>
      <c r="AC498" s="23"/>
      <c r="AD498" s="23"/>
      <c r="AE498" s="23"/>
      <c r="AF498" s="23"/>
      <c r="AG498" s="23"/>
    </row>
    <row r="499" spans="1:33" ht="15.75" customHeight="1" x14ac:dyDescent="0.35">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c r="AA499" s="23"/>
      <c r="AB499" s="23"/>
      <c r="AC499" s="23"/>
      <c r="AD499" s="23"/>
      <c r="AE499" s="23"/>
      <c r="AF499" s="23"/>
      <c r="AG499" s="23"/>
    </row>
    <row r="500" spans="1:33" ht="15.75" customHeight="1" x14ac:dyDescent="0.35">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c r="AA500" s="23"/>
      <c r="AB500" s="23"/>
      <c r="AC500" s="23"/>
      <c r="AD500" s="23"/>
      <c r="AE500" s="23"/>
      <c r="AF500" s="23"/>
      <c r="AG500" s="23"/>
    </row>
    <row r="501" spans="1:33" ht="15.75" customHeight="1" x14ac:dyDescent="0.35">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c r="AA501" s="23"/>
      <c r="AB501" s="23"/>
      <c r="AC501" s="23"/>
      <c r="AD501" s="23"/>
      <c r="AE501" s="23"/>
      <c r="AF501" s="23"/>
      <c r="AG501" s="23"/>
    </row>
    <row r="502" spans="1:33" ht="15.75" customHeight="1" x14ac:dyDescent="0.35">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c r="AA502" s="23"/>
      <c r="AB502" s="23"/>
      <c r="AC502" s="23"/>
      <c r="AD502" s="23"/>
      <c r="AE502" s="23"/>
      <c r="AF502" s="23"/>
      <c r="AG502" s="23"/>
    </row>
    <row r="503" spans="1:33" ht="15.75" customHeight="1" x14ac:dyDescent="0.35">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c r="AA503" s="23"/>
      <c r="AB503" s="23"/>
      <c r="AC503" s="23"/>
      <c r="AD503" s="23"/>
      <c r="AE503" s="23"/>
      <c r="AF503" s="23"/>
      <c r="AG503" s="23"/>
    </row>
    <row r="504" spans="1:33" ht="15.75" customHeight="1" x14ac:dyDescent="0.35">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c r="AA504" s="23"/>
      <c r="AB504" s="23"/>
      <c r="AC504" s="23"/>
      <c r="AD504" s="23"/>
      <c r="AE504" s="23"/>
      <c r="AF504" s="23"/>
      <c r="AG504" s="23"/>
    </row>
    <row r="505" spans="1:33" ht="15.75" customHeight="1" x14ac:dyDescent="0.35">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c r="AA505" s="23"/>
      <c r="AB505" s="23"/>
      <c r="AC505" s="23"/>
      <c r="AD505" s="23"/>
      <c r="AE505" s="23"/>
      <c r="AF505" s="23"/>
      <c r="AG505" s="23"/>
    </row>
    <row r="506" spans="1:33" ht="15.75" customHeight="1" x14ac:dyDescent="0.35">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c r="AA506" s="23"/>
      <c r="AB506" s="23"/>
      <c r="AC506" s="23"/>
      <c r="AD506" s="23"/>
      <c r="AE506" s="23"/>
      <c r="AF506" s="23"/>
      <c r="AG506" s="23"/>
    </row>
    <row r="507" spans="1:33" ht="15.75" customHeight="1" x14ac:dyDescent="0.35">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c r="AA507" s="23"/>
      <c r="AB507" s="23"/>
      <c r="AC507" s="23"/>
      <c r="AD507" s="23"/>
      <c r="AE507" s="23"/>
      <c r="AF507" s="23"/>
      <c r="AG507" s="23"/>
    </row>
    <row r="508" spans="1:33" ht="15.75" customHeight="1" x14ac:dyDescent="0.35">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c r="AA508" s="23"/>
      <c r="AB508" s="23"/>
      <c r="AC508" s="23"/>
      <c r="AD508" s="23"/>
      <c r="AE508" s="23"/>
      <c r="AF508" s="23"/>
      <c r="AG508" s="23"/>
    </row>
    <row r="509" spans="1:33" ht="15.75" customHeight="1" x14ac:dyDescent="0.35">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c r="AA509" s="23"/>
      <c r="AB509" s="23"/>
      <c r="AC509" s="23"/>
      <c r="AD509" s="23"/>
      <c r="AE509" s="23"/>
      <c r="AF509" s="23"/>
      <c r="AG509" s="23"/>
    </row>
    <row r="510" spans="1:33" ht="15.75" customHeight="1" x14ac:dyDescent="0.35">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c r="AA510" s="23"/>
      <c r="AB510" s="23"/>
      <c r="AC510" s="23"/>
      <c r="AD510" s="23"/>
      <c r="AE510" s="23"/>
      <c r="AF510" s="23"/>
      <c r="AG510" s="23"/>
    </row>
    <row r="511" spans="1:33" ht="15.75" customHeight="1" x14ac:dyDescent="0.35">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c r="AA511" s="23"/>
      <c r="AB511" s="23"/>
      <c r="AC511" s="23"/>
      <c r="AD511" s="23"/>
      <c r="AE511" s="23"/>
      <c r="AF511" s="23"/>
      <c r="AG511" s="23"/>
    </row>
    <row r="512" spans="1:33" ht="15.75" customHeight="1" x14ac:dyDescent="0.35">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c r="AA512" s="23"/>
      <c r="AB512" s="23"/>
      <c r="AC512" s="23"/>
      <c r="AD512" s="23"/>
      <c r="AE512" s="23"/>
      <c r="AF512" s="23"/>
      <c r="AG512" s="23"/>
    </row>
    <row r="513" spans="1:33" ht="15.75" customHeight="1" x14ac:dyDescent="0.35">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c r="AA513" s="23"/>
      <c r="AB513" s="23"/>
      <c r="AC513" s="23"/>
      <c r="AD513" s="23"/>
      <c r="AE513" s="23"/>
      <c r="AF513" s="23"/>
      <c r="AG513" s="23"/>
    </row>
    <row r="514" spans="1:33" ht="15.75" customHeight="1" x14ac:dyDescent="0.35">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c r="AA514" s="23"/>
      <c r="AB514" s="23"/>
      <c r="AC514" s="23"/>
      <c r="AD514" s="23"/>
      <c r="AE514" s="23"/>
      <c r="AF514" s="23"/>
      <c r="AG514" s="23"/>
    </row>
    <row r="515" spans="1:33" ht="15.75" customHeight="1" x14ac:dyDescent="0.35">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c r="AA515" s="23"/>
      <c r="AB515" s="23"/>
      <c r="AC515" s="23"/>
      <c r="AD515" s="23"/>
      <c r="AE515" s="23"/>
      <c r="AF515" s="23"/>
      <c r="AG515" s="23"/>
    </row>
    <row r="516" spans="1:33" ht="15.75" customHeight="1" x14ac:dyDescent="0.35">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c r="AA516" s="23"/>
      <c r="AB516" s="23"/>
      <c r="AC516" s="23"/>
      <c r="AD516" s="23"/>
      <c r="AE516" s="23"/>
      <c r="AF516" s="23"/>
      <c r="AG516" s="23"/>
    </row>
    <row r="517" spans="1:33" ht="15.75" customHeight="1" x14ac:dyDescent="0.35">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c r="AA517" s="23"/>
      <c r="AB517" s="23"/>
      <c r="AC517" s="23"/>
      <c r="AD517" s="23"/>
      <c r="AE517" s="23"/>
      <c r="AF517" s="23"/>
      <c r="AG517" s="23"/>
    </row>
    <row r="518" spans="1:33" ht="15.75" customHeight="1" x14ac:dyDescent="0.35">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c r="AA518" s="23"/>
      <c r="AB518" s="23"/>
      <c r="AC518" s="23"/>
      <c r="AD518" s="23"/>
      <c r="AE518" s="23"/>
      <c r="AF518" s="23"/>
      <c r="AG518" s="23"/>
    </row>
    <row r="519" spans="1:33" ht="15.75" customHeight="1" x14ac:dyDescent="0.35">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c r="AA519" s="23"/>
      <c r="AB519" s="23"/>
      <c r="AC519" s="23"/>
      <c r="AD519" s="23"/>
      <c r="AE519" s="23"/>
      <c r="AF519" s="23"/>
      <c r="AG519" s="23"/>
    </row>
    <row r="520" spans="1:33" ht="15.75" customHeight="1" x14ac:dyDescent="0.35">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c r="AA520" s="23"/>
      <c r="AB520" s="23"/>
      <c r="AC520" s="23"/>
      <c r="AD520" s="23"/>
      <c r="AE520" s="23"/>
      <c r="AF520" s="23"/>
      <c r="AG520" s="23"/>
    </row>
    <row r="521" spans="1:33" ht="15.75" customHeight="1" x14ac:dyDescent="0.35">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c r="AA521" s="23"/>
      <c r="AB521" s="23"/>
      <c r="AC521" s="23"/>
      <c r="AD521" s="23"/>
      <c r="AE521" s="23"/>
      <c r="AF521" s="23"/>
      <c r="AG521" s="23"/>
    </row>
    <row r="522" spans="1:33" ht="15.75" customHeight="1" x14ac:dyDescent="0.35">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c r="AA522" s="23"/>
      <c r="AB522" s="23"/>
      <c r="AC522" s="23"/>
      <c r="AD522" s="23"/>
      <c r="AE522" s="23"/>
      <c r="AF522" s="23"/>
      <c r="AG522" s="23"/>
    </row>
    <row r="523" spans="1:33" ht="15.75" customHeight="1" x14ac:dyDescent="0.35">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c r="AA523" s="23"/>
      <c r="AB523" s="23"/>
      <c r="AC523" s="23"/>
      <c r="AD523" s="23"/>
      <c r="AE523" s="23"/>
      <c r="AF523" s="23"/>
      <c r="AG523" s="23"/>
    </row>
    <row r="524" spans="1:33" ht="15.75" customHeight="1" x14ac:dyDescent="0.35">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c r="AA524" s="23"/>
      <c r="AB524" s="23"/>
      <c r="AC524" s="23"/>
      <c r="AD524" s="23"/>
      <c r="AE524" s="23"/>
      <c r="AF524" s="23"/>
      <c r="AG524" s="23"/>
    </row>
    <row r="525" spans="1:33" ht="15.75" customHeight="1" x14ac:dyDescent="0.35">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c r="AA525" s="23"/>
      <c r="AB525" s="23"/>
      <c r="AC525" s="23"/>
      <c r="AD525" s="23"/>
      <c r="AE525" s="23"/>
      <c r="AF525" s="23"/>
      <c r="AG525" s="23"/>
    </row>
    <row r="526" spans="1:33" ht="15.75" customHeight="1" x14ac:dyDescent="0.35">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c r="AA526" s="23"/>
      <c r="AB526" s="23"/>
      <c r="AC526" s="23"/>
      <c r="AD526" s="23"/>
      <c r="AE526" s="23"/>
      <c r="AF526" s="23"/>
      <c r="AG526" s="23"/>
    </row>
    <row r="527" spans="1:33" ht="15.75" customHeight="1" x14ac:dyDescent="0.35">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c r="AA527" s="23"/>
      <c r="AB527" s="23"/>
      <c r="AC527" s="23"/>
      <c r="AD527" s="23"/>
      <c r="AE527" s="23"/>
      <c r="AF527" s="23"/>
      <c r="AG527" s="23"/>
    </row>
    <row r="528" spans="1:33" ht="15.75" customHeight="1" x14ac:dyDescent="0.35">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c r="AA528" s="23"/>
      <c r="AB528" s="23"/>
      <c r="AC528" s="23"/>
      <c r="AD528" s="23"/>
      <c r="AE528" s="23"/>
      <c r="AF528" s="23"/>
      <c r="AG528" s="23"/>
    </row>
    <row r="529" spans="1:33" ht="15.75" customHeight="1" x14ac:dyDescent="0.35">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c r="AA529" s="23"/>
      <c r="AB529" s="23"/>
      <c r="AC529" s="23"/>
      <c r="AD529" s="23"/>
      <c r="AE529" s="23"/>
      <c r="AF529" s="23"/>
      <c r="AG529" s="23"/>
    </row>
    <row r="530" spans="1:33" ht="15.75" customHeight="1" x14ac:dyDescent="0.35">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c r="AA530" s="23"/>
      <c r="AB530" s="23"/>
      <c r="AC530" s="23"/>
      <c r="AD530" s="23"/>
      <c r="AE530" s="23"/>
      <c r="AF530" s="23"/>
      <c r="AG530" s="23"/>
    </row>
    <row r="531" spans="1:33" ht="15.75" customHeight="1" x14ac:dyDescent="0.35">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c r="AA531" s="23"/>
      <c r="AB531" s="23"/>
      <c r="AC531" s="23"/>
      <c r="AD531" s="23"/>
      <c r="AE531" s="23"/>
      <c r="AF531" s="23"/>
      <c r="AG531" s="23"/>
    </row>
    <row r="532" spans="1:33" ht="15.75" customHeight="1" x14ac:dyDescent="0.35">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c r="AA532" s="23"/>
      <c r="AB532" s="23"/>
      <c r="AC532" s="23"/>
      <c r="AD532" s="23"/>
      <c r="AE532" s="23"/>
      <c r="AF532" s="23"/>
      <c r="AG532" s="23"/>
    </row>
    <row r="533" spans="1:33" ht="15.75" customHeight="1" x14ac:dyDescent="0.35">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c r="AA533" s="23"/>
      <c r="AB533" s="23"/>
      <c r="AC533" s="23"/>
      <c r="AD533" s="23"/>
      <c r="AE533" s="23"/>
      <c r="AF533" s="23"/>
      <c r="AG533" s="23"/>
    </row>
    <row r="534" spans="1:33" ht="15.75" customHeight="1" x14ac:dyDescent="0.35">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c r="AA534" s="23"/>
      <c r="AB534" s="23"/>
      <c r="AC534" s="23"/>
      <c r="AD534" s="23"/>
      <c r="AE534" s="23"/>
      <c r="AF534" s="23"/>
      <c r="AG534" s="23"/>
    </row>
    <row r="535" spans="1:33" ht="15.75" customHeight="1" x14ac:dyDescent="0.35">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c r="AA535" s="23"/>
      <c r="AB535" s="23"/>
      <c r="AC535" s="23"/>
      <c r="AD535" s="23"/>
      <c r="AE535" s="23"/>
      <c r="AF535" s="23"/>
      <c r="AG535" s="23"/>
    </row>
    <row r="536" spans="1:33" ht="15.75" customHeight="1" x14ac:dyDescent="0.35">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c r="AA536" s="23"/>
      <c r="AB536" s="23"/>
      <c r="AC536" s="23"/>
      <c r="AD536" s="23"/>
      <c r="AE536" s="23"/>
      <c r="AF536" s="23"/>
      <c r="AG536" s="23"/>
    </row>
    <row r="537" spans="1:33" ht="15.75" customHeight="1" x14ac:dyDescent="0.35">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c r="AA537" s="23"/>
      <c r="AB537" s="23"/>
      <c r="AC537" s="23"/>
      <c r="AD537" s="23"/>
      <c r="AE537" s="23"/>
      <c r="AF537" s="23"/>
      <c r="AG537" s="23"/>
    </row>
    <row r="538" spans="1:33" ht="15.75" customHeight="1" x14ac:dyDescent="0.35">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c r="AA538" s="23"/>
      <c r="AB538" s="23"/>
      <c r="AC538" s="23"/>
      <c r="AD538" s="23"/>
      <c r="AE538" s="23"/>
      <c r="AF538" s="23"/>
      <c r="AG538" s="23"/>
    </row>
    <row r="539" spans="1:33" ht="15.75" customHeight="1" x14ac:dyDescent="0.35">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c r="AA539" s="23"/>
      <c r="AB539" s="23"/>
      <c r="AC539" s="23"/>
      <c r="AD539" s="23"/>
      <c r="AE539" s="23"/>
      <c r="AF539" s="23"/>
      <c r="AG539" s="23"/>
    </row>
    <row r="540" spans="1:33" ht="15.75" customHeight="1" x14ac:dyDescent="0.35">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c r="AA540" s="23"/>
      <c r="AB540" s="23"/>
      <c r="AC540" s="23"/>
      <c r="AD540" s="23"/>
      <c r="AE540" s="23"/>
      <c r="AF540" s="23"/>
      <c r="AG540" s="23"/>
    </row>
    <row r="541" spans="1:33" ht="15.75" customHeight="1" x14ac:dyDescent="0.35">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c r="AA541" s="23"/>
      <c r="AB541" s="23"/>
      <c r="AC541" s="23"/>
      <c r="AD541" s="23"/>
      <c r="AE541" s="23"/>
      <c r="AF541" s="23"/>
      <c r="AG541" s="23"/>
    </row>
    <row r="542" spans="1:33" ht="15.75" customHeight="1" x14ac:dyDescent="0.35">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c r="AA542" s="23"/>
      <c r="AB542" s="23"/>
      <c r="AC542" s="23"/>
      <c r="AD542" s="23"/>
      <c r="AE542" s="23"/>
      <c r="AF542" s="23"/>
      <c r="AG542" s="23"/>
    </row>
    <row r="543" spans="1:33" ht="15.75" customHeight="1" x14ac:dyDescent="0.35">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c r="AA543" s="23"/>
      <c r="AB543" s="23"/>
      <c r="AC543" s="23"/>
      <c r="AD543" s="23"/>
      <c r="AE543" s="23"/>
      <c r="AF543" s="23"/>
      <c r="AG543" s="23"/>
    </row>
    <row r="544" spans="1:33" ht="15.75" customHeight="1" x14ac:dyDescent="0.35">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c r="AA544" s="23"/>
      <c r="AB544" s="23"/>
      <c r="AC544" s="23"/>
      <c r="AD544" s="23"/>
      <c r="AE544" s="23"/>
      <c r="AF544" s="23"/>
      <c r="AG544" s="23"/>
    </row>
    <row r="545" spans="1:33" ht="15.75" customHeight="1" x14ac:dyDescent="0.35">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c r="AA545" s="23"/>
      <c r="AB545" s="23"/>
      <c r="AC545" s="23"/>
      <c r="AD545" s="23"/>
      <c r="AE545" s="23"/>
      <c r="AF545" s="23"/>
      <c r="AG545" s="23"/>
    </row>
    <row r="546" spans="1:33" ht="15.75" customHeight="1" x14ac:dyDescent="0.35">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c r="AA546" s="23"/>
      <c r="AB546" s="23"/>
      <c r="AC546" s="23"/>
      <c r="AD546" s="23"/>
      <c r="AE546" s="23"/>
      <c r="AF546" s="23"/>
      <c r="AG546" s="23"/>
    </row>
    <row r="547" spans="1:33" ht="15.75" customHeight="1" x14ac:dyDescent="0.35">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c r="AA547" s="23"/>
      <c r="AB547" s="23"/>
      <c r="AC547" s="23"/>
      <c r="AD547" s="23"/>
      <c r="AE547" s="23"/>
      <c r="AF547" s="23"/>
      <c r="AG547" s="23"/>
    </row>
    <row r="548" spans="1:33" ht="15.75" customHeight="1" x14ac:dyDescent="0.35">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c r="AA548" s="23"/>
      <c r="AB548" s="23"/>
      <c r="AC548" s="23"/>
      <c r="AD548" s="23"/>
      <c r="AE548" s="23"/>
      <c r="AF548" s="23"/>
      <c r="AG548" s="23"/>
    </row>
    <row r="549" spans="1:33" ht="15.75" customHeight="1" x14ac:dyDescent="0.35">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c r="AA549" s="23"/>
      <c r="AB549" s="23"/>
      <c r="AC549" s="23"/>
      <c r="AD549" s="23"/>
      <c r="AE549" s="23"/>
      <c r="AF549" s="23"/>
      <c r="AG549" s="23"/>
    </row>
    <row r="550" spans="1:33" ht="15.75" customHeight="1" x14ac:dyDescent="0.35">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c r="AA550" s="23"/>
      <c r="AB550" s="23"/>
      <c r="AC550" s="23"/>
      <c r="AD550" s="23"/>
      <c r="AE550" s="23"/>
      <c r="AF550" s="23"/>
      <c r="AG550" s="23"/>
    </row>
    <row r="551" spans="1:33" ht="15.75" customHeight="1" x14ac:dyDescent="0.35">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c r="AA551" s="23"/>
      <c r="AB551" s="23"/>
      <c r="AC551" s="23"/>
      <c r="AD551" s="23"/>
      <c r="AE551" s="23"/>
      <c r="AF551" s="23"/>
      <c r="AG551" s="23"/>
    </row>
    <row r="552" spans="1:33" ht="15.75" customHeight="1" x14ac:dyDescent="0.35">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c r="AA552" s="23"/>
      <c r="AB552" s="23"/>
      <c r="AC552" s="23"/>
      <c r="AD552" s="23"/>
      <c r="AE552" s="23"/>
      <c r="AF552" s="23"/>
      <c r="AG552" s="23"/>
    </row>
    <row r="553" spans="1:33" ht="15.75" customHeight="1" x14ac:dyDescent="0.35">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c r="AA553" s="23"/>
      <c r="AB553" s="23"/>
      <c r="AC553" s="23"/>
      <c r="AD553" s="23"/>
      <c r="AE553" s="23"/>
      <c r="AF553" s="23"/>
      <c r="AG553" s="23"/>
    </row>
    <row r="554" spans="1:33" ht="15.75" customHeight="1" x14ac:dyDescent="0.35">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c r="AA554" s="23"/>
      <c r="AB554" s="23"/>
      <c r="AC554" s="23"/>
      <c r="AD554" s="23"/>
      <c r="AE554" s="23"/>
      <c r="AF554" s="23"/>
      <c r="AG554" s="23"/>
    </row>
    <row r="555" spans="1:33" ht="15.75" customHeight="1" x14ac:dyDescent="0.35">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c r="AA555" s="23"/>
      <c r="AB555" s="23"/>
      <c r="AC555" s="23"/>
      <c r="AD555" s="23"/>
      <c r="AE555" s="23"/>
      <c r="AF555" s="23"/>
      <c r="AG555" s="23"/>
    </row>
    <row r="556" spans="1:33" ht="15.75" customHeight="1" x14ac:dyDescent="0.35">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c r="AA556" s="23"/>
      <c r="AB556" s="23"/>
      <c r="AC556" s="23"/>
      <c r="AD556" s="23"/>
      <c r="AE556" s="23"/>
      <c r="AF556" s="23"/>
      <c r="AG556" s="23"/>
    </row>
    <row r="557" spans="1:33" ht="15.75" customHeight="1" x14ac:dyDescent="0.35">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c r="AA557" s="23"/>
      <c r="AB557" s="23"/>
      <c r="AC557" s="23"/>
      <c r="AD557" s="23"/>
      <c r="AE557" s="23"/>
      <c r="AF557" s="23"/>
      <c r="AG557" s="23"/>
    </row>
    <row r="558" spans="1:33" ht="15.75" customHeight="1" x14ac:dyDescent="0.35">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c r="AA558" s="23"/>
      <c r="AB558" s="23"/>
      <c r="AC558" s="23"/>
      <c r="AD558" s="23"/>
      <c r="AE558" s="23"/>
      <c r="AF558" s="23"/>
      <c r="AG558" s="23"/>
    </row>
    <row r="559" spans="1:33" ht="15.75" customHeight="1" x14ac:dyDescent="0.35">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c r="AA559" s="23"/>
      <c r="AB559" s="23"/>
      <c r="AC559" s="23"/>
      <c r="AD559" s="23"/>
      <c r="AE559" s="23"/>
      <c r="AF559" s="23"/>
      <c r="AG559" s="23"/>
    </row>
    <row r="560" spans="1:33" ht="15.75" customHeight="1" x14ac:dyDescent="0.35">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c r="AA560" s="23"/>
      <c r="AB560" s="23"/>
      <c r="AC560" s="23"/>
      <c r="AD560" s="23"/>
      <c r="AE560" s="23"/>
      <c r="AF560" s="23"/>
      <c r="AG560" s="23"/>
    </row>
    <row r="561" spans="1:33" ht="15.75" customHeight="1" x14ac:dyDescent="0.35">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c r="AA561" s="23"/>
      <c r="AB561" s="23"/>
      <c r="AC561" s="23"/>
      <c r="AD561" s="23"/>
      <c r="AE561" s="23"/>
      <c r="AF561" s="23"/>
      <c r="AG561" s="23"/>
    </row>
    <row r="562" spans="1:33" ht="15.75" customHeight="1" x14ac:dyDescent="0.35">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c r="AA562" s="23"/>
      <c r="AB562" s="23"/>
      <c r="AC562" s="23"/>
      <c r="AD562" s="23"/>
      <c r="AE562" s="23"/>
      <c r="AF562" s="23"/>
      <c r="AG562" s="23"/>
    </row>
    <row r="563" spans="1:33" ht="15.75" customHeight="1" x14ac:dyDescent="0.35">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c r="AA563" s="23"/>
      <c r="AB563" s="23"/>
      <c r="AC563" s="23"/>
      <c r="AD563" s="23"/>
      <c r="AE563" s="23"/>
      <c r="AF563" s="23"/>
      <c r="AG563" s="23"/>
    </row>
    <row r="564" spans="1:33" ht="15.75" customHeight="1" x14ac:dyDescent="0.35">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c r="AA564" s="23"/>
      <c r="AB564" s="23"/>
      <c r="AC564" s="23"/>
      <c r="AD564" s="23"/>
      <c r="AE564" s="23"/>
      <c r="AF564" s="23"/>
      <c r="AG564" s="23"/>
    </row>
    <row r="565" spans="1:33" ht="15.75" customHeight="1" x14ac:dyDescent="0.35">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c r="AA565" s="23"/>
      <c r="AB565" s="23"/>
      <c r="AC565" s="23"/>
      <c r="AD565" s="23"/>
      <c r="AE565" s="23"/>
      <c r="AF565" s="23"/>
      <c r="AG565" s="23"/>
    </row>
    <row r="566" spans="1:33" ht="15.75" customHeight="1" x14ac:dyDescent="0.35">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c r="AA566" s="23"/>
      <c r="AB566" s="23"/>
      <c r="AC566" s="23"/>
      <c r="AD566" s="23"/>
      <c r="AE566" s="23"/>
      <c r="AF566" s="23"/>
      <c r="AG566" s="23"/>
    </row>
    <row r="567" spans="1:33" ht="15.75" customHeight="1" x14ac:dyDescent="0.35">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c r="AA567" s="23"/>
      <c r="AB567" s="23"/>
      <c r="AC567" s="23"/>
      <c r="AD567" s="23"/>
      <c r="AE567" s="23"/>
      <c r="AF567" s="23"/>
      <c r="AG567" s="23"/>
    </row>
    <row r="568" spans="1:33" ht="15.75" customHeight="1" x14ac:dyDescent="0.35">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c r="AA568" s="23"/>
      <c r="AB568" s="23"/>
      <c r="AC568" s="23"/>
      <c r="AD568" s="23"/>
      <c r="AE568" s="23"/>
      <c r="AF568" s="23"/>
      <c r="AG568" s="23"/>
    </row>
    <row r="569" spans="1:33" ht="15.75" customHeight="1" x14ac:dyDescent="0.35">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c r="AA569" s="23"/>
      <c r="AB569" s="23"/>
      <c r="AC569" s="23"/>
      <c r="AD569" s="23"/>
      <c r="AE569" s="23"/>
      <c r="AF569" s="23"/>
      <c r="AG569" s="23"/>
    </row>
    <row r="570" spans="1:33" ht="15.75" customHeight="1" x14ac:dyDescent="0.35">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c r="AA570" s="23"/>
      <c r="AB570" s="23"/>
      <c r="AC570" s="23"/>
      <c r="AD570" s="23"/>
      <c r="AE570" s="23"/>
      <c r="AF570" s="23"/>
      <c r="AG570" s="23"/>
    </row>
    <row r="571" spans="1:33" ht="15.75" customHeight="1" x14ac:dyDescent="0.35">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c r="AA571" s="23"/>
      <c r="AB571" s="23"/>
      <c r="AC571" s="23"/>
      <c r="AD571" s="23"/>
      <c r="AE571" s="23"/>
      <c r="AF571" s="23"/>
      <c r="AG571" s="23"/>
    </row>
    <row r="572" spans="1:33" ht="15.75" customHeight="1" x14ac:dyDescent="0.35">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c r="AA572" s="23"/>
      <c r="AB572" s="23"/>
      <c r="AC572" s="23"/>
      <c r="AD572" s="23"/>
      <c r="AE572" s="23"/>
      <c r="AF572" s="23"/>
      <c r="AG572" s="23"/>
    </row>
    <row r="573" spans="1:33" ht="15.75" customHeight="1" x14ac:dyDescent="0.35">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c r="AA573" s="23"/>
      <c r="AB573" s="23"/>
      <c r="AC573" s="23"/>
      <c r="AD573" s="23"/>
      <c r="AE573" s="23"/>
      <c r="AF573" s="23"/>
      <c r="AG573" s="23"/>
    </row>
    <row r="574" spans="1:33" ht="15.75" customHeight="1" x14ac:dyDescent="0.35">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c r="AA574" s="23"/>
      <c r="AB574" s="23"/>
      <c r="AC574" s="23"/>
      <c r="AD574" s="23"/>
      <c r="AE574" s="23"/>
      <c r="AF574" s="23"/>
      <c r="AG574" s="23"/>
    </row>
    <row r="575" spans="1:33" ht="15.75" customHeight="1" x14ac:dyDescent="0.35">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c r="AA575" s="23"/>
      <c r="AB575" s="23"/>
      <c r="AC575" s="23"/>
      <c r="AD575" s="23"/>
      <c r="AE575" s="23"/>
      <c r="AF575" s="23"/>
      <c r="AG575" s="23"/>
    </row>
    <row r="576" spans="1:33" ht="15.75" customHeight="1" x14ac:dyDescent="0.35">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c r="AA576" s="23"/>
      <c r="AB576" s="23"/>
      <c r="AC576" s="23"/>
      <c r="AD576" s="23"/>
      <c r="AE576" s="23"/>
      <c r="AF576" s="23"/>
      <c r="AG576" s="23"/>
    </row>
    <row r="577" spans="1:33" ht="15.75" customHeight="1" x14ac:dyDescent="0.35">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c r="AA577" s="23"/>
      <c r="AB577" s="23"/>
      <c r="AC577" s="23"/>
      <c r="AD577" s="23"/>
      <c r="AE577" s="23"/>
      <c r="AF577" s="23"/>
      <c r="AG577" s="23"/>
    </row>
    <row r="578" spans="1:33" ht="15.75" customHeight="1" x14ac:dyDescent="0.35">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c r="AA578" s="23"/>
      <c r="AB578" s="23"/>
      <c r="AC578" s="23"/>
      <c r="AD578" s="23"/>
      <c r="AE578" s="23"/>
      <c r="AF578" s="23"/>
      <c r="AG578" s="23"/>
    </row>
    <row r="579" spans="1:33" ht="15.75" customHeight="1" x14ac:dyDescent="0.35">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c r="AA579" s="23"/>
      <c r="AB579" s="23"/>
      <c r="AC579" s="23"/>
      <c r="AD579" s="23"/>
      <c r="AE579" s="23"/>
      <c r="AF579" s="23"/>
      <c r="AG579" s="23"/>
    </row>
    <row r="580" spans="1:33" ht="15.75" customHeight="1" x14ac:dyDescent="0.35">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c r="AA580" s="23"/>
      <c r="AB580" s="23"/>
      <c r="AC580" s="23"/>
      <c r="AD580" s="23"/>
      <c r="AE580" s="23"/>
      <c r="AF580" s="23"/>
      <c r="AG580" s="23"/>
    </row>
    <row r="581" spans="1:33" ht="15.75" customHeight="1" x14ac:dyDescent="0.35">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c r="AA581" s="23"/>
      <c r="AB581" s="23"/>
      <c r="AC581" s="23"/>
      <c r="AD581" s="23"/>
      <c r="AE581" s="23"/>
      <c r="AF581" s="23"/>
      <c r="AG581" s="23"/>
    </row>
    <row r="582" spans="1:33" ht="15.75" customHeight="1" x14ac:dyDescent="0.35">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c r="AA582" s="23"/>
      <c r="AB582" s="23"/>
      <c r="AC582" s="23"/>
      <c r="AD582" s="23"/>
      <c r="AE582" s="23"/>
      <c r="AF582" s="23"/>
      <c r="AG582" s="23"/>
    </row>
    <row r="583" spans="1:33" ht="15.75" customHeight="1" x14ac:dyDescent="0.35">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c r="AA583" s="23"/>
      <c r="AB583" s="23"/>
      <c r="AC583" s="23"/>
      <c r="AD583" s="23"/>
      <c r="AE583" s="23"/>
      <c r="AF583" s="23"/>
      <c r="AG583" s="23"/>
    </row>
    <row r="584" spans="1:33" ht="15.75" customHeight="1" x14ac:dyDescent="0.35">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c r="AA584" s="23"/>
      <c r="AB584" s="23"/>
      <c r="AC584" s="23"/>
      <c r="AD584" s="23"/>
      <c r="AE584" s="23"/>
      <c r="AF584" s="23"/>
      <c r="AG584" s="23"/>
    </row>
    <row r="585" spans="1:33" ht="15.75" customHeight="1" x14ac:dyDescent="0.35">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c r="AA585" s="23"/>
      <c r="AB585" s="23"/>
      <c r="AC585" s="23"/>
      <c r="AD585" s="23"/>
      <c r="AE585" s="23"/>
      <c r="AF585" s="23"/>
      <c r="AG585" s="23"/>
    </row>
    <row r="586" spans="1:33" ht="15.75" customHeight="1" x14ac:dyDescent="0.35">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c r="AA586" s="23"/>
      <c r="AB586" s="23"/>
      <c r="AC586" s="23"/>
      <c r="AD586" s="23"/>
      <c r="AE586" s="23"/>
      <c r="AF586" s="23"/>
      <c r="AG586" s="23"/>
    </row>
    <row r="587" spans="1:33" ht="15.75" customHeight="1" x14ac:dyDescent="0.35">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c r="AA587" s="23"/>
      <c r="AB587" s="23"/>
      <c r="AC587" s="23"/>
      <c r="AD587" s="23"/>
      <c r="AE587" s="23"/>
      <c r="AF587" s="23"/>
      <c r="AG587" s="23"/>
    </row>
    <row r="588" spans="1:33" ht="15.75" customHeight="1" x14ac:dyDescent="0.35">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c r="AA588" s="23"/>
      <c r="AB588" s="23"/>
      <c r="AC588" s="23"/>
      <c r="AD588" s="23"/>
      <c r="AE588" s="23"/>
      <c r="AF588" s="23"/>
      <c r="AG588" s="23"/>
    </row>
    <row r="589" spans="1:33" ht="15.75" customHeight="1" x14ac:dyDescent="0.35">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c r="AA589" s="23"/>
      <c r="AB589" s="23"/>
      <c r="AC589" s="23"/>
      <c r="AD589" s="23"/>
      <c r="AE589" s="23"/>
      <c r="AF589" s="23"/>
      <c r="AG589" s="23"/>
    </row>
    <row r="590" spans="1:33" ht="15.75" customHeight="1" x14ac:dyDescent="0.35">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c r="AA590" s="23"/>
      <c r="AB590" s="23"/>
      <c r="AC590" s="23"/>
      <c r="AD590" s="23"/>
      <c r="AE590" s="23"/>
      <c r="AF590" s="23"/>
      <c r="AG590" s="23"/>
    </row>
    <row r="591" spans="1:33" ht="15.75" customHeight="1" x14ac:dyDescent="0.35">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23"/>
      <c r="AF591" s="23"/>
      <c r="AG591" s="23"/>
    </row>
    <row r="592" spans="1:33" ht="15.75" customHeight="1" x14ac:dyDescent="0.35">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c r="AA592" s="23"/>
      <c r="AB592" s="23"/>
      <c r="AC592" s="23"/>
      <c r="AD592" s="23"/>
      <c r="AE592" s="23"/>
      <c r="AF592" s="23"/>
      <c r="AG592" s="23"/>
    </row>
    <row r="593" spans="1:33" ht="15.75" customHeight="1" x14ac:dyDescent="0.35">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c r="AA593" s="23"/>
      <c r="AB593" s="23"/>
      <c r="AC593" s="23"/>
      <c r="AD593" s="23"/>
      <c r="AE593" s="23"/>
      <c r="AF593" s="23"/>
      <c r="AG593" s="23"/>
    </row>
    <row r="594" spans="1:33" ht="15.75" customHeight="1" x14ac:dyDescent="0.35">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c r="AA594" s="23"/>
      <c r="AB594" s="23"/>
      <c r="AC594" s="23"/>
      <c r="AD594" s="23"/>
      <c r="AE594" s="23"/>
      <c r="AF594" s="23"/>
      <c r="AG594" s="23"/>
    </row>
    <row r="595" spans="1:33" ht="15.75" customHeight="1" x14ac:dyDescent="0.35">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c r="AA595" s="23"/>
      <c r="AB595" s="23"/>
      <c r="AC595" s="23"/>
      <c r="AD595" s="23"/>
      <c r="AE595" s="23"/>
      <c r="AF595" s="23"/>
      <c r="AG595" s="23"/>
    </row>
    <row r="596" spans="1:33" ht="15.75" customHeight="1" x14ac:dyDescent="0.35">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c r="AA596" s="23"/>
      <c r="AB596" s="23"/>
      <c r="AC596" s="23"/>
      <c r="AD596" s="23"/>
      <c r="AE596" s="23"/>
      <c r="AF596" s="23"/>
      <c r="AG596" s="23"/>
    </row>
    <row r="597" spans="1:33" ht="15.75" customHeight="1" x14ac:dyDescent="0.35">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c r="AA597" s="23"/>
      <c r="AB597" s="23"/>
      <c r="AC597" s="23"/>
      <c r="AD597" s="23"/>
      <c r="AE597" s="23"/>
      <c r="AF597" s="23"/>
      <c r="AG597" s="23"/>
    </row>
    <row r="598" spans="1:33" ht="15.75" customHeight="1" x14ac:dyDescent="0.35">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c r="AA598" s="23"/>
      <c r="AB598" s="23"/>
      <c r="AC598" s="23"/>
      <c r="AD598" s="23"/>
      <c r="AE598" s="23"/>
      <c r="AF598" s="23"/>
      <c r="AG598" s="23"/>
    </row>
    <row r="599" spans="1:33" ht="15.75" customHeight="1" x14ac:dyDescent="0.35">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c r="AA599" s="23"/>
      <c r="AB599" s="23"/>
      <c r="AC599" s="23"/>
      <c r="AD599" s="23"/>
      <c r="AE599" s="23"/>
      <c r="AF599" s="23"/>
      <c r="AG599" s="23"/>
    </row>
    <row r="600" spans="1:33" ht="15.75" customHeight="1" x14ac:dyDescent="0.35">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c r="AA600" s="23"/>
      <c r="AB600" s="23"/>
      <c r="AC600" s="23"/>
      <c r="AD600" s="23"/>
      <c r="AE600" s="23"/>
      <c r="AF600" s="23"/>
      <c r="AG600" s="23"/>
    </row>
    <row r="601" spans="1:33" ht="15.75" customHeight="1" x14ac:dyDescent="0.35">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23"/>
      <c r="AF601" s="23"/>
      <c r="AG601" s="23"/>
    </row>
    <row r="602" spans="1:33" ht="15.75" customHeight="1" x14ac:dyDescent="0.35">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23"/>
      <c r="AF602" s="23"/>
      <c r="AG602" s="23"/>
    </row>
    <row r="603" spans="1:33" ht="15.75" customHeight="1" x14ac:dyDescent="0.35">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c r="AA603" s="23"/>
      <c r="AB603" s="23"/>
      <c r="AC603" s="23"/>
      <c r="AD603" s="23"/>
      <c r="AE603" s="23"/>
      <c r="AF603" s="23"/>
      <c r="AG603" s="23"/>
    </row>
    <row r="604" spans="1:33" ht="15.75" customHeight="1" x14ac:dyDescent="0.35">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c r="AA604" s="23"/>
      <c r="AB604" s="23"/>
      <c r="AC604" s="23"/>
      <c r="AD604" s="23"/>
      <c r="AE604" s="23"/>
      <c r="AF604" s="23"/>
      <c r="AG604" s="23"/>
    </row>
    <row r="605" spans="1:33" ht="15.75" customHeight="1" x14ac:dyDescent="0.35">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c r="AA605" s="23"/>
      <c r="AB605" s="23"/>
      <c r="AC605" s="23"/>
      <c r="AD605" s="23"/>
      <c r="AE605" s="23"/>
      <c r="AF605" s="23"/>
      <c r="AG605" s="23"/>
    </row>
    <row r="606" spans="1:33" ht="15.75" customHeight="1" x14ac:dyDescent="0.35">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c r="AA606" s="23"/>
      <c r="AB606" s="23"/>
      <c r="AC606" s="23"/>
      <c r="AD606" s="23"/>
      <c r="AE606" s="23"/>
      <c r="AF606" s="23"/>
      <c r="AG606" s="23"/>
    </row>
    <row r="607" spans="1:33" ht="15.75" customHeight="1" x14ac:dyDescent="0.35">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c r="AA607" s="23"/>
      <c r="AB607" s="23"/>
      <c r="AC607" s="23"/>
      <c r="AD607" s="23"/>
      <c r="AE607" s="23"/>
      <c r="AF607" s="23"/>
      <c r="AG607" s="23"/>
    </row>
    <row r="608" spans="1:33" ht="15.75" customHeight="1" x14ac:dyDescent="0.35">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c r="AA608" s="23"/>
      <c r="AB608" s="23"/>
      <c r="AC608" s="23"/>
      <c r="AD608" s="23"/>
      <c r="AE608" s="23"/>
      <c r="AF608" s="23"/>
      <c r="AG608" s="23"/>
    </row>
    <row r="609" spans="1:33" ht="15.75" customHeight="1" x14ac:dyDescent="0.35">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c r="AA609" s="23"/>
      <c r="AB609" s="23"/>
      <c r="AC609" s="23"/>
      <c r="AD609" s="23"/>
      <c r="AE609" s="23"/>
      <c r="AF609" s="23"/>
      <c r="AG609" s="23"/>
    </row>
    <row r="610" spans="1:33" ht="15.75" customHeight="1" x14ac:dyDescent="0.35">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c r="AA610" s="23"/>
      <c r="AB610" s="23"/>
      <c r="AC610" s="23"/>
      <c r="AD610" s="23"/>
      <c r="AE610" s="23"/>
      <c r="AF610" s="23"/>
      <c r="AG610" s="23"/>
    </row>
    <row r="611" spans="1:33" ht="15.75" customHeight="1" x14ac:dyDescent="0.35">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c r="AA611" s="23"/>
      <c r="AB611" s="23"/>
      <c r="AC611" s="23"/>
      <c r="AD611" s="23"/>
      <c r="AE611" s="23"/>
      <c r="AF611" s="23"/>
      <c r="AG611" s="23"/>
    </row>
    <row r="612" spans="1:33" ht="15.75" customHeight="1" x14ac:dyDescent="0.35">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c r="AA612" s="23"/>
      <c r="AB612" s="23"/>
      <c r="AC612" s="23"/>
      <c r="AD612" s="23"/>
      <c r="AE612" s="23"/>
      <c r="AF612" s="23"/>
      <c r="AG612" s="23"/>
    </row>
    <row r="613" spans="1:33" ht="15.75" customHeight="1" x14ac:dyDescent="0.35">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c r="AA613" s="23"/>
      <c r="AB613" s="23"/>
      <c r="AC613" s="23"/>
      <c r="AD613" s="23"/>
      <c r="AE613" s="23"/>
      <c r="AF613" s="23"/>
      <c r="AG613" s="23"/>
    </row>
    <row r="614" spans="1:33" ht="15.75" customHeight="1" x14ac:dyDescent="0.35">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c r="AA614" s="23"/>
      <c r="AB614" s="23"/>
      <c r="AC614" s="23"/>
      <c r="AD614" s="23"/>
      <c r="AE614" s="23"/>
      <c r="AF614" s="23"/>
      <c r="AG614" s="23"/>
    </row>
    <row r="615" spans="1:33" ht="15.75" customHeight="1" x14ac:dyDescent="0.35">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c r="AA615" s="23"/>
      <c r="AB615" s="23"/>
      <c r="AC615" s="23"/>
      <c r="AD615" s="23"/>
      <c r="AE615" s="23"/>
      <c r="AF615" s="23"/>
      <c r="AG615" s="23"/>
    </row>
    <row r="616" spans="1:33" ht="15.75" customHeight="1" x14ac:dyDescent="0.35">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c r="AA616" s="23"/>
      <c r="AB616" s="23"/>
      <c r="AC616" s="23"/>
      <c r="AD616" s="23"/>
      <c r="AE616" s="23"/>
      <c r="AF616" s="23"/>
      <c r="AG616" s="23"/>
    </row>
    <row r="617" spans="1:33" ht="15.75" customHeight="1" x14ac:dyDescent="0.35">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23"/>
      <c r="AF617" s="23"/>
      <c r="AG617" s="23"/>
    </row>
    <row r="618" spans="1:33" ht="15.75" customHeight="1" x14ac:dyDescent="0.35">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c r="AA618" s="23"/>
      <c r="AB618" s="23"/>
      <c r="AC618" s="23"/>
      <c r="AD618" s="23"/>
      <c r="AE618" s="23"/>
      <c r="AF618" s="23"/>
      <c r="AG618" s="23"/>
    </row>
    <row r="619" spans="1:33" ht="15.75" customHeight="1" x14ac:dyDescent="0.35">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c r="AA619" s="23"/>
      <c r="AB619" s="23"/>
      <c r="AC619" s="23"/>
      <c r="AD619" s="23"/>
      <c r="AE619" s="23"/>
      <c r="AF619" s="23"/>
      <c r="AG619" s="23"/>
    </row>
    <row r="620" spans="1:33" ht="15.75" customHeight="1" x14ac:dyDescent="0.35">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c r="AA620" s="23"/>
      <c r="AB620" s="23"/>
      <c r="AC620" s="23"/>
      <c r="AD620" s="23"/>
      <c r="AE620" s="23"/>
      <c r="AF620" s="23"/>
      <c r="AG620" s="23"/>
    </row>
    <row r="621" spans="1:33" ht="15.75" customHeight="1" x14ac:dyDescent="0.35">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c r="AA621" s="23"/>
      <c r="AB621" s="23"/>
      <c r="AC621" s="23"/>
      <c r="AD621" s="23"/>
      <c r="AE621" s="23"/>
      <c r="AF621" s="23"/>
      <c r="AG621" s="23"/>
    </row>
    <row r="622" spans="1:33" ht="15.75" customHeight="1" x14ac:dyDescent="0.35">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c r="AA622" s="23"/>
      <c r="AB622" s="23"/>
      <c r="AC622" s="23"/>
      <c r="AD622" s="23"/>
      <c r="AE622" s="23"/>
      <c r="AF622" s="23"/>
      <c r="AG622" s="23"/>
    </row>
    <row r="623" spans="1:33" ht="15.75" customHeight="1" x14ac:dyDescent="0.35">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c r="AA623" s="23"/>
      <c r="AB623" s="23"/>
      <c r="AC623" s="23"/>
      <c r="AD623" s="23"/>
      <c r="AE623" s="23"/>
      <c r="AF623" s="23"/>
      <c r="AG623" s="23"/>
    </row>
    <row r="624" spans="1:33" ht="15.75" customHeight="1" x14ac:dyDescent="0.35">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c r="AA624" s="23"/>
      <c r="AB624" s="23"/>
      <c r="AC624" s="23"/>
      <c r="AD624" s="23"/>
      <c r="AE624" s="23"/>
      <c r="AF624" s="23"/>
      <c r="AG624" s="23"/>
    </row>
    <row r="625" spans="1:33" ht="15.75" customHeight="1" x14ac:dyDescent="0.35">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c r="AA625" s="23"/>
      <c r="AB625" s="23"/>
      <c r="AC625" s="23"/>
      <c r="AD625" s="23"/>
      <c r="AE625" s="23"/>
      <c r="AF625" s="23"/>
      <c r="AG625" s="23"/>
    </row>
    <row r="626" spans="1:33" ht="15.75" customHeight="1" x14ac:dyDescent="0.35">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c r="AA626" s="23"/>
      <c r="AB626" s="23"/>
      <c r="AC626" s="23"/>
      <c r="AD626" s="23"/>
      <c r="AE626" s="23"/>
      <c r="AF626" s="23"/>
      <c r="AG626" s="23"/>
    </row>
    <row r="627" spans="1:33" ht="15.75" customHeight="1" x14ac:dyDescent="0.35">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23"/>
      <c r="AF627" s="23"/>
      <c r="AG627" s="23"/>
    </row>
    <row r="628" spans="1:33" ht="15.75" customHeight="1" x14ac:dyDescent="0.35">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c r="AA628" s="23"/>
      <c r="AB628" s="23"/>
      <c r="AC628" s="23"/>
      <c r="AD628" s="23"/>
      <c r="AE628" s="23"/>
      <c r="AF628" s="23"/>
      <c r="AG628" s="23"/>
    </row>
    <row r="629" spans="1:33" ht="15.75" customHeight="1" x14ac:dyDescent="0.35">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c r="AA629" s="23"/>
      <c r="AB629" s="23"/>
      <c r="AC629" s="23"/>
      <c r="AD629" s="23"/>
      <c r="AE629" s="23"/>
      <c r="AF629" s="23"/>
      <c r="AG629" s="23"/>
    </row>
    <row r="630" spans="1:33" ht="15.75" customHeight="1" x14ac:dyDescent="0.35">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c r="AA630" s="23"/>
      <c r="AB630" s="23"/>
      <c r="AC630" s="23"/>
      <c r="AD630" s="23"/>
      <c r="AE630" s="23"/>
      <c r="AF630" s="23"/>
      <c r="AG630" s="23"/>
    </row>
    <row r="631" spans="1:33" ht="15.75" customHeight="1" x14ac:dyDescent="0.35">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c r="AA631" s="23"/>
      <c r="AB631" s="23"/>
      <c r="AC631" s="23"/>
      <c r="AD631" s="23"/>
      <c r="AE631" s="23"/>
      <c r="AF631" s="23"/>
      <c r="AG631" s="23"/>
    </row>
    <row r="632" spans="1:33" ht="15.75" customHeight="1" x14ac:dyDescent="0.35">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c r="AA632" s="23"/>
      <c r="AB632" s="23"/>
      <c r="AC632" s="23"/>
      <c r="AD632" s="23"/>
      <c r="AE632" s="23"/>
      <c r="AF632" s="23"/>
      <c r="AG632" s="23"/>
    </row>
    <row r="633" spans="1:33" ht="15.75" customHeight="1" x14ac:dyDescent="0.35">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c r="AA633" s="23"/>
      <c r="AB633" s="23"/>
      <c r="AC633" s="23"/>
      <c r="AD633" s="23"/>
      <c r="AE633" s="23"/>
      <c r="AF633" s="23"/>
      <c r="AG633" s="23"/>
    </row>
    <row r="634" spans="1:33" ht="15.75" customHeight="1" x14ac:dyDescent="0.35">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c r="AA634" s="23"/>
      <c r="AB634" s="23"/>
      <c r="AC634" s="23"/>
      <c r="AD634" s="23"/>
      <c r="AE634" s="23"/>
      <c r="AF634" s="23"/>
      <c r="AG634" s="23"/>
    </row>
    <row r="635" spans="1:33" ht="15.75" customHeight="1" x14ac:dyDescent="0.35">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c r="AA635" s="23"/>
      <c r="AB635" s="23"/>
      <c r="AC635" s="23"/>
      <c r="AD635" s="23"/>
      <c r="AE635" s="23"/>
      <c r="AF635" s="23"/>
      <c r="AG635" s="23"/>
    </row>
    <row r="636" spans="1:33" ht="15.75" customHeight="1" x14ac:dyDescent="0.35">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c r="AA636" s="23"/>
      <c r="AB636" s="23"/>
      <c r="AC636" s="23"/>
      <c r="AD636" s="23"/>
      <c r="AE636" s="23"/>
      <c r="AF636" s="23"/>
      <c r="AG636" s="23"/>
    </row>
    <row r="637" spans="1:33" ht="15.75" customHeight="1" x14ac:dyDescent="0.35">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c r="AA637" s="23"/>
      <c r="AB637" s="23"/>
      <c r="AC637" s="23"/>
      <c r="AD637" s="23"/>
      <c r="AE637" s="23"/>
      <c r="AF637" s="23"/>
      <c r="AG637" s="23"/>
    </row>
    <row r="638" spans="1:33" ht="15.75" customHeight="1" x14ac:dyDescent="0.35">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c r="AA638" s="23"/>
      <c r="AB638" s="23"/>
      <c r="AC638" s="23"/>
      <c r="AD638" s="23"/>
      <c r="AE638" s="23"/>
      <c r="AF638" s="23"/>
      <c r="AG638" s="23"/>
    </row>
    <row r="639" spans="1:33" ht="15.75" customHeight="1" x14ac:dyDescent="0.35">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c r="AA639" s="23"/>
      <c r="AB639" s="23"/>
      <c r="AC639" s="23"/>
      <c r="AD639" s="23"/>
      <c r="AE639" s="23"/>
      <c r="AF639" s="23"/>
      <c r="AG639" s="23"/>
    </row>
    <row r="640" spans="1:33" ht="15.75" customHeight="1" x14ac:dyDescent="0.35">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c r="AA640" s="23"/>
      <c r="AB640" s="23"/>
      <c r="AC640" s="23"/>
      <c r="AD640" s="23"/>
      <c r="AE640" s="23"/>
      <c r="AF640" s="23"/>
      <c r="AG640" s="23"/>
    </row>
    <row r="641" spans="1:33" ht="15.75" customHeight="1" x14ac:dyDescent="0.35">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c r="AA641" s="23"/>
      <c r="AB641" s="23"/>
      <c r="AC641" s="23"/>
      <c r="AD641" s="23"/>
      <c r="AE641" s="23"/>
      <c r="AF641" s="23"/>
      <c r="AG641" s="23"/>
    </row>
    <row r="642" spans="1:33" ht="15.75" customHeight="1" x14ac:dyDescent="0.35">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c r="AA642" s="23"/>
      <c r="AB642" s="23"/>
      <c r="AC642" s="23"/>
      <c r="AD642" s="23"/>
      <c r="AE642" s="23"/>
      <c r="AF642" s="23"/>
      <c r="AG642" s="23"/>
    </row>
    <row r="643" spans="1:33" ht="15.75" customHeight="1" x14ac:dyDescent="0.35">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c r="AA643" s="23"/>
      <c r="AB643" s="23"/>
      <c r="AC643" s="23"/>
      <c r="AD643" s="23"/>
      <c r="AE643" s="23"/>
      <c r="AF643" s="23"/>
      <c r="AG643" s="23"/>
    </row>
    <row r="644" spans="1:33" ht="15.75" customHeight="1" x14ac:dyDescent="0.35">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c r="AA644" s="23"/>
      <c r="AB644" s="23"/>
      <c r="AC644" s="23"/>
      <c r="AD644" s="23"/>
      <c r="AE644" s="23"/>
      <c r="AF644" s="23"/>
      <c r="AG644" s="23"/>
    </row>
    <row r="645" spans="1:33" ht="15.75" customHeight="1" x14ac:dyDescent="0.35">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c r="AA645" s="23"/>
      <c r="AB645" s="23"/>
      <c r="AC645" s="23"/>
      <c r="AD645" s="23"/>
      <c r="AE645" s="23"/>
      <c r="AF645" s="23"/>
      <c r="AG645" s="23"/>
    </row>
    <row r="646" spans="1:33" ht="15.75" customHeight="1" x14ac:dyDescent="0.35">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c r="AA646" s="23"/>
      <c r="AB646" s="23"/>
      <c r="AC646" s="23"/>
      <c r="AD646" s="23"/>
      <c r="AE646" s="23"/>
      <c r="AF646" s="23"/>
      <c r="AG646" s="23"/>
    </row>
    <row r="647" spans="1:33" ht="15.75" customHeight="1" x14ac:dyDescent="0.35">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c r="AA647" s="23"/>
      <c r="AB647" s="23"/>
      <c r="AC647" s="23"/>
      <c r="AD647" s="23"/>
      <c r="AE647" s="23"/>
      <c r="AF647" s="23"/>
      <c r="AG647" s="23"/>
    </row>
    <row r="648" spans="1:33" ht="15.75" customHeight="1" x14ac:dyDescent="0.35">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c r="AA648" s="23"/>
      <c r="AB648" s="23"/>
      <c r="AC648" s="23"/>
      <c r="AD648" s="23"/>
      <c r="AE648" s="23"/>
      <c r="AF648" s="23"/>
      <c r="AG648" s="23"/>
    </row>
    <row r="649" spans="1:33" ht="15.75" customHeight="1" x14ac:dyDescent="0.35">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c r="AA649" s="23"/>
      <c r="AB649" s="23"/>
      <c r="AC649" s="23"/>
      <c r="AD649" s="23"/>
      <c r="AE649" s="23"/>
      <c r="AF649" s="23"/>
      <c r="AG649" s="23"/>
    </row>
    <row r="650" spans="1:33" ht="15.75" customHeight="1" x14ac:dyDescent="0.35">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c r="AA650" s="23"/>
      <c r="AB650" s="23"/>
      <c r="AC650" s="23"/>
      <c r="AD650" s="23"/>
      <c r="AE650" s="23"/>
      <c r="AF650" s="23"/>
      <c r="AG650" s="23"/>
    </row>
    <row r="651" spans="1:33" ht="15.75" customHeight="1" x14ac:dyDescent="0.35">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c r="AA651" s="23"/>
      <c r="AB651" s="23"/>
      <c r="AC651" s="23"/>
      <c r="AD651" s="23"/>
      <c r="AE651" s="23"/>
      <c r="AF651" s="23"/>
      <c r="AG651" s="23"/>
    </row>
    <row r="652" spans="1:33" ht="15.75" customHeight="1" x14ac:dyDescent="0.35">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c r="AA652" s="23"/>
      <c r="AB652" s="23"/>
      <c r="AC652" s="23"/>
      <c r="AD652" s="23"/>
      <c r="AE652" s="23"/>
      <c r="AF652" s="23"/>
      <c r="AG652" s="23"/>
    </row>
    <row r="653" spans="1:33" ht="15.75" customHeight="1" x14ac:dyDescent="0.35">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c r="AA653" s="23"/>
      <c r="AB653" s="23"/>
      <c r="AC653" s="23"/>
      <c r="AD653" s="23"/>
      <c r="AE653" s="23"/>
      <c r="AF653" s="23"/>
      <c r="AG653" s="23"/>
    </row>
    <row r="654" spans="1:33" ht="15.75" customHeight="1" x14ac:dyDescent="0.35">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c r="AA654" s="23"/>
      <c r="AB654" s="23"/>
      <c r="AC654" s="23"/>
      <c r="AD654" s="23"/>
      <c r="AE654" s="23"/>
      <c r="AF654" s="23"/>
      <c r="AG654" s="23"/>
    </row>
    <row r="655" spans="1:33" ht="15.75" customHeight="1" x14ac:dyDescent="0.35">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c r="AA655" s="23"/>
      <c r="AB655" s="23"/>
      <c r="AC655" s="23"/>
      <c r="AD655" s="23"/>
      <c r="AE655" s="23"/>
      <c r="AF655" s="23"/>
      <c r="AG655" s="23"/>
    </row>
    <row r="656" spans="1:33" ht="15.75" customHeight="1" x14ac:dyDescent="0.35">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c r="AA656" s="23"/>
      <c r="AB656" s="23"/>
      <c r="AC656" s="23"/>
      <c r="AD656" s="23"/>
      <c r="AE656" s="23"/>
      <c r="AF656" s="23"/>
      <c r="AG656" s="23"/>
    </row>
    <row r="657" spans="1:33" ht="15.75" customHeight="1" x14ac:dyDescent="0.35">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c r="AA657" s="23"/>
      <c r="AB657" s="23"/>
      <c r="AC657" s="23"/>
      <c r="AD657" s="23"/>
      <c r="AE657" s="23"/>
      <c r="AF657" s="23"/>
      <c r="AG657" s="23"/>
    </row>
    <row r="658" spans="1:33" ht="15.75" customHeight="1" x14ac:dyDescent="0.35">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c r="AA658" s="23"/>
      <c r="AB658" s="23"/>
      <c r="AC658" s="23"/>
      <c r="AD658" s="23"/>
      <c r="AE658" s="23"/>
      <c r="AF658" s="23"/>
      <c r="AG658" s="23"/>
    </row>
    <row r="659" spans="1:33" ht="15.75" customHeight="1" x14ac:dyDescent="0.35">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c r="AA659" s="23"/>
      <c r="AB659" s="23"/>
      <c r="AC659" s="23"/>
      <c r="AD659" s="23"/>
      <c r="AE659" s="23"/>
      <c r="AF659" s="23"/>
      <c r="AG659" s="23"/>
    </row>
    <row r="660" spans="1:33" ht="15.75" customHeight="1" x14ac:dyDescent="0.35">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c r="AA660" s="23"/>
      <c r="AB660" s="23"/>
      <c r="AC660" s="23"/>
      <c r="AD660" s="23"/>
      <c r="AE660" s="23"/>
      <c r="AF660" s="23"/>
      <c r="AG660" s="23"/>
    </row>
    <row r="661" spans="1:33" ht="15.75" customHeight="1" x14ac:dyDescent="0.35">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c r="AA661" s="23"/>
      <c r="AB661" s="23"/>
      <c r="AC661" s="23"/>
      <c r="AD661" s="23"/>
      <c r="AE661" s="23"/>
      <c r="AF661" s="23"/>
      <c r="AG661" s="23"/>
    </row>
    <row r="662" spans="1:33" ht="15.75" customHeight="1" x14ac:dyDescent="0.35">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c r="AA662" s="23"/>
      <c r="AB662" s="23"/>
      <c r="AC662" s="23"/>
      <c r="AD662" s="23"/>
      <c r="AE662" s="23"/>
      <c r="AF662" s="23"/>
      <c r="AG662" s="23"/>
    </row>
    <row r="663" spans="1:33" ht="15.75" customHeight="1" x14ac:dyDescent="0.35">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c r="AA663" s="23"/>
      <c r="AB663" s="23"/>
      <c r="AC663" s="23"/>
      <c r="AD663" s="23"/>
      <c r="AE663" s="23"/>
      <c r="AF663" s="23"/>
      <c r="AG663" s="23"/>
    </row>
    <row r="664" spans="1:33" ht="15.75" customHeight="1" x14ac:dyDescent="0.35">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c r="AA664" s="23"/>
      <c r="AB664" s="23"/>
      <c r="AC664" s="23"/>
      <c r="AD664" s="23"/>
      <c r="AE664" s="23"/>
      <c r="AF664" s="23"/>
      <c r="AG664" s="23"/>
    </row>
    <row r="665" spans="1:33" ht="15.75" customHeight="1" x14ac:dyDescent="0.35">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c r="AA665" s="23"/>
      <c r="AB665" s="23"/>
      <c r="AC665" s="23"/>
      <c r="AD665" s="23"/>
      <c r="AE665" s="23"/>
      <c r="AF665" s="23"/>
      <c r="AG665" s="23"/>
    </row>
    <row r="666" spans="1:33" ht="15.75" customHeight="1" x14ac:dyDescent="0.35">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c r="AA666" s="23"/>
      <c r="AB666" s="23"/>
      <c r="AC666" s="23"/>
      <c r="AD666" s="23"/>
      <c r="AE666" s="23"/>
      <c r="AF666" s="23"/>
      <c r="AG666" s="23"/>
    </row>
    <row r="667" spans="1:33" ht="15.75" customHeight="1" x14ac:dyDescent="0.35">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c r="AA667" s="23"/>
      <c r="AB667" s="23"/>
      <c r="AC667" s="23"/>
      <c r="AD667" s="23"/>
      <c r="AE667" s="23"/>
      <c r="AF667" s="23"/>
      <c r="AG667" s="23"/>
    </row>
    <row r="668" spans="1:33" ht="15.75" customHeight="1" x14ac:dyDescent="0.35">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c r="AA668" s="23"/>
      <c r="AB668" s="23"/>
      <c r="AC668" s="23"/>
      <c r="AD668" s="23"/>
      <c r="AE668" s="23"/>
      <c r="AF668" s="23"/>
      <c r="AG668" s="23"/>
    </row>
    <row r="669" spans="1:33" ht="15.75" customHeight="1" x14ac:dyDescent="0.35">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c r="AA669" s="23"/>
      <c r="AB669" s="23"/>
      <c r="AC669" s="23"/>
      <c r="AD669" s="23"/>
      <c r="AE669" s="23"/>
      <c r="AF669" s="23"/>
      <c r="AG669" s="23"/>
    </row>
    <row r="670" spans="1:33" ht="15.75" customHeight="1" x14ac:dyDescent="0.35">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c r="AA670" s="23"/>
      <c r="AB670" s="23"/>
      <c r="AC670" s="23"/>
      <c r="AD670" s="23"/>
      <c r="AE670" s="23"/>
      <c r="AF670" s="23"/>
      <c r="AG670" s="23"/>
    </row>
    <row r="671" spans="1:33" ht="15.75" customHeight="1" x14ac:dyDescent="0.35">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c r="AA671" s="23"/>
      <c r="AB671" s="23"/>
      <c r="AC671" s="23"/>
      <c r="AD671" s="23"/>
      <c r="AE671" s="23"/>
      <c r="AF671" s="23"/>
      <c r="AG671" s="23"/>
    </row>
    <row r="672" spans="1:33" ht="15.75" customHeight="1" x14ac:dyDescent="0.35">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c r="AA672" s="23"/>
      <c r="AB672" s="23"/>
      <c r="AC672" s="23"/>
      <c r="AD672" s="23"/>
      <c r="AE672" s="23"/>
      <c r="AF672" s="23"/>
      <c r="AG672" s="23"/>
    </row>
    <row r="673" spans="1:33" ht="15.75" customHeight="1" x14ac:dyDescent="0.35">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c r="AA673" s="23"/>
      <c r="AB673" s="23"/>
      <c r="AC673" s="23"/>
      <c r="AD673" s="23"/>
      <c r="AE673" s="23"/>
      <c r="AF673" s="23"/>
      <c r="AG673" s="23"/>
    </row>
    <row r="674" spans="1:33" ht="15.75" customHeight="1" x14ac:dyDescent="0.35">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c r="AA674" s="23"/>
      <c r="AB674" s="23"/>
      <c r="AC674" s="23"/>
      <c r="AD674" s="23"/>
      <c r="AE674" s="23"/>
      <c r="AF674" s="23"/>
      <c r="AG674" s="23"/>
    </row>
    <row r="675" spans="1:33" ht="15.75" customHeight="1" x14ac:dyDescent="0.35">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c r="AA675" s="23"/>
      <c r="AB675" s="23"/>
      <c r="AC675" s="23"/>
      <c r="AD675" s="23"/>
      <c r="AE675" s="23"/>
      <c r="AF675" s="23"/>
      <c r="AG675" s="23"/>
    </row>
    <row r="676" spans="1:33" ht="15.75" customHeight="1" x14ac:dyDescent="0.35">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c r="AA676" s="23"/>
      <c r="AB676" s="23"/>
      <c r="AC676" s="23"/>
      <c r="AD676" s="23"/>
      <c r="AE676" s="23"/>
      <c r="AF676" s="23"/>
      <c r="AG676" s="23"/>
    </row>
    <row r="677" spans="1:33" ht="15.75" customHeight="1" x14ac:dyDescent="0.35">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c r="AA677" s="23"/>
      <c r="AB677" s="23"/>
      <c r="AC677" s="23"/>
      <c r="AD677" s="23"/>
      <c r="AE677" s="23"/>
      <c r="AF677" s="23"/>
      <c r="AG677" s="23"/>
    </row>
    <row r="678" spans="1:33" ht="15.75" customHeight="1" x14ac:dyDescent="0.35">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c r="AA678" s="23"/>
      <c r="AB678" s="23"/>
      <c r="AC678" s="23"/>
      <c r="AD678" s="23"/>
      <c r="AE678" s="23"/>
      <c r="AF678" s="23"/>
      <c r="AG678" s="23"/>
    </row>
    <row r="679" spans="1:33" ht="15.75" customHeight="1" x14ac:dyDescent="0.35">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c r="AA679" s="23"/>
      <c r="AB679" s="23"/>
      <c r="AC679" s="23"/>
      <c r="AD679" s="23"/>
      <c r="AE679" s="23"/>
      <c r="AF679" s="23"/>
      <c r="AG679" s="23"/>
    </row>
    <row r="680" spans="1:33" ht="15.75" customHeight="1" x14ac:dyDescent="0.35">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c r="AA680" s="23"/>
      <c r="AB680" s="23"/>
      <c r="AC680" s="23"/>
      <c r="AD680" s="23"/>
      <c r="AE680" s="23"/>
      <c r="AF680" s="23"/>
      <c r="AG680" s="23"/>
    </row>
    <row r="681" spans="1:33" ht="15.75" customHeight="1" x14ac:dyDescent="0.35">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row>
    <row r="682" spans="1:33" ht="15.75" customHeight="1" x14ac:dyDescent="0.35">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c r="AA682" s="23"/>
      <c r="AB682" s="23"/>
      <c r="AC682" s="23"/>
      <c r="AD682" s="23"/>
      <c r="AE682" s="23"/>
      <c r="AF682" s="23"/>
      <c r="AG682" s="23"/>
    </row>
    <row r="683" spans="1:33" ht="15.75" customHeight="1" x14ac:dyDescent="0.35">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c r="AA683" s="23"/>
      <c r="AB683" s="23"/>
      <c r="AC683" s="23"/>
      <c r="AD683" s="23"/>
      <c r="AE683" s="23"/>
      <c r="AF683" s="23"/>
      <c r="AG683" s="23"/>
    </row>
    <row r="684" spans="1:33" ht="15.75" customHeight="1" x14ac:dyDescent="0.35">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c r="AA684" s="23"/>
      <c r="AB684" s="23"/>
      <c r="AC684" s="23"/>
      <c r="AD684" s="23"/>
      <c r="AE684" s="23"/>
      <c r="AF684" s="23"/>
      <c r="AG684" s="23"/>
    </row>
    <row r="685" spans="1:33" ht="15.75" customHeight="1" x14ac:dyDescent="0.35">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c r="AA685" s="23"/>
      <c r="AB685" s="23"/>
      <c r="AC685" s="23"/>
      <c r="AD685" s="23"/>
      <c r="AE685" s="23"/>
      <c r="AF685" s="23"/>
      <c r="AG685" s="23"/>
    </row>
    <row r="686" spans="1:33" ht="15.75" customHeight="1" x14ac:dyDescent="0.35">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c r="AA686" s="23"/>
      <c r="AB686" s="23"/>
      <c r="AC686" s="23"/>
      <c r="AD686" s="23"/>
      <c r="AE686" s="23"/>
      <c r="AF686" s="23"/>
      <c r="AG686" s="23"/>
    </row>
    <row r="687" spans="1:33" ht="15.75" customHeight="1" x14ac:dyDescent="0.35">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c r="AA687" s="23"/>
      <c r="AB687" s="23"/>
      <c r="AC687" s="23"/>
      <c r="AD687" s="23"/>
      <c r="AE687" s="23"/>
      <c r="AF687" s="23"/>
      <c r="AG687" s="23"/>
    </row>
    <row r="688" spans="1:33" ht="15.75" customHeight="1" x14ac:dyDescent="0.35">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c r="AA688" s="23"/>
      <c r="AB688" s="23"/>
      <c r="AC688" s="23"/>
      <c r="AD688" s="23"/>
      <c r="AE688" s="23"/>
      <c r="AF688" s="23"/>
      <c r="AG688" s="23"/>
    </row>
    <row r="689" spans="1:33" ht="15.75" customHeight="1" x14ac:dyDescent="0.35">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c r="AA689" s="23"/>
      <c r="AB689" s="23"/>
      <c r="AC689" s="23"/>
      <c r="AD689" s="23"/>
      <c r="AE689" s="23"/>
      <c r="AF689" s="23"/>
      <c r="AG689" s="23"/>
    </row>
    <row r="690" spans="1:33" ht="15.75" customHeight="1" x14ac:dyDescent="0.35">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c r="AA690" s="23"/>
      <c r="AB690" s="23"/>
      <c r="AC690" s="23"/>
      <c r="AD690" s="23"/>
      <c r="AE690" s="23"/>
      <c r="AF690" s="23"/>
      <c r="AG690" s="23"/>
    </row>
    <row r="691" spans="1:33" ht="15.75" customHeight="1" x14ac:dyDescent="0.35">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c r="AA691" s="23"/>
      <c r="AB691" s="23"/>
      <c r="AC691" s="23"/>
      <c r="AD691" s="23"/>
      <c r="AE691" s="23"/>
      <c r="AF691" s="23"/>
      <c r="AG691" s="23"/>
    </row>
    <row r="692" spans="1:33" ht="15.75" customHeight="1" x14ac:dyDescent="0.35">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c r="AA692" s="23"/>
      <c r="AB692" s="23"/>
      <c r="AC692" s="23"/>
      <c r="AD692" s="23"/>
      <c r="AE692" s="23"/>
      <c r="AF692" s="23"/>
      <c r="AG692" s="23"/>
    </row>
    <row r="693" spans="1:33" ht="15.75" customHeight="1" x14ac:dyDescent="0.35">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c r="AA693" s="23"/>
      <c r="AB693" s="23"/>
      <c r="AC693" s="23"/>
      <c r="AD693" s="23"/>
      <c r="AE693" s="23"/>
      <c r="AF693" s="23"/>
      <c r="AG693" s="23"/>
    </row>
    <row r="694" spans="1:33" ht="15.75" customHeight="1" x14ac:dyDescent="0.35">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c r="AA694" s="23"/>
      <c r="AB694" s="23"/>
      <c r="AC694" s="23"/>
      <c r="AD694" s="23"/>
      <c r="AE694" s="23"/>
      <c r="AF694" s="23"/>
      <c r="AG694" s="23"/>
    </row>
    <row r="695" spans="1:33" ht="15.75" customHeight="1" x14ac:dyDescent="0.35">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c r="AA695" s="23"/>
      <c r="AB695" s="23"/>
      <c r="AC695" s="23"/>
      <c r="AD695" s="23"/>
      <c r="AE695" s="23"/>
      <c r="AF695" s="23"/>
      <c r="AG695" s="23"/>
    </row>
    <row r="696" spans="1:33" ht="15.75" customHeight="1" x14ac:dyDescent="0.35">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c r="AA696" s="23"/>
      <c r="AB696" s="23"/>
      <c r="AC696" s="23"/>
      <c r="AD696" s="23"/>
      <c r="AE696" s="23"/>
      <c r="AF696" s="23"/>
      <c r="AG696" s="23"/>
    </row>
    <row r="697" spans="1:33" ht="15.75" customHeight="1" x14ac:dyDescent="0.35">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c r="AA697" s="23"/>
      <c r="AB697" s="23"/>
      <c r="AC697" s="23"/>
      <c r="AD697" s="23"/>
      <c r="AE697" s="23"/>
      <c r="AF697" s="23"/>
      <c r="AG697" s="23"/>
    </row>
    <row r="698" spans="1:33" ht="15.75" customHeight="1" x14ac:dyDescent="0.35">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c r="AA698" s="23"/>
      <c r="AB698" s="23"/>
      <c r="AC698" s="23"/>
      <c r="AD698" s="23"/>
      <c r="AE698" s="23"/>
      <c r="AF698" s="23"/>
      <c r="AG698" s="23"/>
    </row>
    <row r="699" spans="1:33" ht="15.75" customHeight="1" x14ac:dyDescent="0.35">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c r="AA699" s="23"/>
      <c r="AB699" s="23"/>
      <c r="AC699" s="23"/>
      <c r="AD699" s="23"/>
      <c r="AE699" s="23"/>
      <c r="AF699" s="23"/>
      <c r="AG699" s="23"/>
    </row>
    <row r="700" spans="1:33" ht="15.75" customHeight="1" x14ac:dyDescent="0.35">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c r="AA700" s="23"/>
      <c r="AB700" s="23"/>
      <c r="AC700" s="23"/>
      <c r="AD700" s="23"/>
      <c r="AE700" s="23"/>
      <c r="AF700" s="23"/>
      <c r="AG700" s="23"/>
    </row>
    <row r="701" spans="1:33" ht="15.75" customHeight="1" x14ac:dyDescent="0.35">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c r="AA701" s="23"/>
      <c r="AB701" s="23"/>
      <c r="AC701" s="23"/>
      <c r="AD701" s="23"/>
      <c r="AE701" s="23"/>
      <c r="AF701" s="23"/>
      <c r="AG701" s="23"/>
    </row>
    <row r="702" spans="1:33" ht="15.75" customHeight="1" x14ac:dyDescent="0.35">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c r="AA702" s="23"/>
      <c r="AB702" s="23"/>
      <c r="AC702" s="23"/>
      <c r="AD702" s="23"/>
      <c r="AE702" s="23"/>
      <c r="AF702" s="23"/>
      <c r="AG702" s="23"/>
    </row>
    <row r="703" spans="1:33" ht="15.75" customHeight="1" x14ac:dyDescent="0.35">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c r="AA703" s="23"/>
      <c r="AB703" s="23"/>
      <c r="AC703" s="23"/>
      <c r="AD703" s="23"/>
      <c r="AE703" s="23"/>
      <c r="AF703" s="23"/>
      <c r="AG703" s="23"/>
    </row>
    <row r="704" spans="1:33" ht="15.75" customHeight="1" x14ac:dyDescent="0.35">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c r="AA704" s="23"/>
      <c r="AB704" s="23"/>
      <c r="AC704" s="23"/>
      <c r="AD704" s="23"/>
      <c r="AE704" s="23"/>
      <c r="AF704" s="23"/>
      <c r="AG704" s="23"/>
    </row>
    <row r="705" spans="1:33" ht="15.75" customHeight="1" x14ac:dyDescent="0.35">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c r="AA705" s="23"/>
      <c r="AB705" s="23"/>
      <c r="AC705" s="23"/>
      <c r="AD705" s="23"/>
      <c r="AE705" s="23"/>
      <c r="AF705" s="23"/>
      <c r="AG705" s="23"/>
    </row>
    <row r="706" spans="1:33" ht="15.75" customHeight="1" x14ac:dyDescent="0.35">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c r="AA706" s="23"/>
      <c r="AB706" s="23"/>
      <c r="AC706" s="23"/>
      <c r="AD706" s="23"/>
      <c r="AE706" s="23"/>
      <c r="AF706" s="23"/>
      <c r="AG706" s="23"/>
    </row>
    <row r="707" spans="1:33" ht="15.75" customHeight="1" x14ac:dyDescent="0.35">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c r="AA707" s="23"/>
      <c r="AB707" s="23"/>
      <c r="AC707" s="23"/>
      <c r="AD707" s="23"/>
      <c r="AE707" s="23"/>
      <c r="AF707" s="23"/>
      <c r="AG707" s="23"/>
    </row>
    <row r="708" spans="1:33" ht="15.75" customHeight="1" x14ac:dyDescent="0.35">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c r="AA708" s="23"/>
      <c r="AB708" s="23"/>
      <c r="AC708" s="23"/>
      <c r="AD708" s="23"/>
      <c r="AE708" s="23"/>
      <c r="AF708" s="23"/>
      <c r="AG708" s="23"/>
    </row>
    <row r="709" spans="1:33" ht="15.75" customHeight="1" x14ac:dyDescent="0.35">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c r="AA709" s="23"/>
      <c r="AB709" s="23"/>
      <c r="AC709" s="23"/>
      <c r="AD709" s="23"/>
      <c r="AE709" s="23"/>
      <c r="AF709" s="23"/>
      <c r="AG709" s="23"/>
    </row>
    <row r="710" spans="1:33" ht="15.75" customHeight="1" x14ac:dyDescent="0.35">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c r="AA710" s="23"/>
      <c r="AB710" s="23"/>
      <c r="AC710" s="23"/>
      <c r="AD710" s="23"/>
      <c r="AE710" s="23"/>
      <c r="AF710" s="23"/>
      <c r="AG710" s="23"/>
    </row>
    <row r="711" spans="1:33" ht="15.75" customHeight="1" x14ac:dyDescent="0.35">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c r="AA711" s="23"/>
      <c r="AB711" s="23"/>
      <c r="AC711" s="23"/>
      <c r="AD711" s="23"/>
      <c r="AE711" s="23"/>
      <c r="AF711" s="23"/>
      <c r="AG711" s="23"/>
    </row>
    <row r="712" spans="1:33" ht="15.75" customHeight="1" x14ac:dyDescent="0.35">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c r="AA712" s="23"/>
      <c r="AB712" s="23"/>
      <c r="AC712" s="23"/>
      <c r="AD712" s="23"/>
      <c r="AE712" s="23"/>
      <c r="AF712" s="23"/>
      <c r="AG712" s="23"/>
    </row>
    <row r="713" spans="1:33" ht="15.75" customHeight="1" x14ac:dyDescent="0.35">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c r="AA713" s="23"/>
      <c r="AB713" s="23"/>
      <c r="AC713" s="23"/>
      <c r="AD713" s="23"/>
      <c r="AE713" s="23"/>
      <c r="AF713" s="23"/>
      <c r="AG713" s="23"/>
    </row>
    <row r="714" spans="1:33" ht="15.75" customHeight="1" x14ac:dyDescent="0.35">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c r="AA714" s="23"/>
      <c r="AB714" s="23"/>
      <c r="AC714" s="23"/>
      <c r="AD714" s="23"/>
      <c r="AE714" s="23"/>
      <c r="AF714" s="23"/>
      <c r="AG714" s="23"/>
    </row>
    <row r="715" spans="1:33" ht="15.75" customHeight="1" x14ac:dyDescent="0.35">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c r="AA715" s="23"/>
      <c r="AB715" s="23"/>
      <c r="AC715" s="23"/>
      <c r="AD715" s="23"/>
      <c r="AE715" s="23"/>
      <c r="AF715" s="23"/>
      <c r="AG715" s="23"/>
    </row>
    <row r="716" spans="1:33" ht="15.75" customHeight="1" x14ac:dyDescent="0.35">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c r="AA716" s="23"/>
      <c r="AB716" s="23"/>
      <c r="AC716" s="23"/>
      <c r="AD716" s="23"/>
      <c r="AE716" s="23"/>
      <c r="AF716" s="23"/>
      <c r="AG716" s="23"/>
    </row>
    <row r="717" spans="1:33" ht="15.75" customHeight="1" x14ac:dyDescent="0.35">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c r="AA717" s="23"/>
      <c r="AB717" s="23"/>
      <c r="AC717" s="23"/>
      <c r="AD717" s="23"/>
      <c r="AE717" s="23"/>
      <c r="AF717" s="23"/>
      <c r="AG717" s="23"/>
    </row>
    <row r="718" spans="1:33" ht="15.75" customHeight="1" x14ac:dyDescent="0.35">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c r="AA718" s="23"/>
      <c r="AB718" s="23"/>
      <c r="AC718" s="23"/>
      <c r="AD718" s="23"/>
      <c r="AE718" s="23"/>
      <c r="AF718" s="23"/>
      <c r="AG718" s="23"/>
    </row>
    <row r="719" spans="1:33" ht="15.75" customHeight="1" x14ac:dyDescent="0.35">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c r="AA719" s="23"/>
      <c r="AB719" s="23"/>
      <c r="AC719" s="23"/>
      <c r="AD719" s="23"/>
      <c r="AE719" s="23"/>
      <c r="AF719" s="23"/>
      <c r="AG719" s="23"/>
    </row>
    <row r="720" spans="1:33" ht="15.75" customHeight="1" x14ac:dyDescent="0.35">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c r="AA720" s="23"/>
      <c r="AB720" s="23"/>
      <c r="AC720" s="23"/>
      <c r="AD720" s="23"/>
      <c r="AE720" s="23"/>
      <c r="AF720" s="23"/>
      <c r="AG720" s="23"/>
    </row>
    <row r="721" spans="1:33" ht="15.75" customHeight="1" x14ac:dyDescent="0.35">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c r="AA721" s="23"/>
      <c r="AB721" s="23"/>
      <c r="AC721" s="23"/>
      <c r="AD721" s="23"/>
      <c r="AE721" s="23"/>
      <c r="AF721" s="23"/>
      <c r="AG721" s="23"/>
    </row>
    <row r="722" spans="1:33" ht="15.75" customHeight="1" x14ac:dyDescent="0.35">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c r="AA722" s="23"/>
      <c r="AB722" s="23"/>
      <c r="AC722" s="23"/>
      <c r="AD722" s="23"/>
      <c r="AE722" s="23"/>
      <c r="AF722" s="23"/>
      <c r="AG722" s="23"/>
    </row>
    <row r="723" spans="1:33" ht="15.75" customHeight="1" x14ac:dyDescent="0.35">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c r="AA723" s="23"/>
      <c r="AB723" s="23"/>
      <c r="AC723" s="23"/>
      <c r="AD723" s="23"/>
      <c r="AE723" s="23"/>
      <c r="AF723" s="23"/>
      <c r="AG723" s="23"/>
    </row>
    <row r="724" spans="1:33" ht="15.75" customHeight="1" x14ac:dyDescent="0.35">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c r="AA724" s="23"/>
      <c r="AB724" s="23"/>
      <c r="AC724" s="23"/>
      <c r="AD724" s="23"/>
      <c r="AE724" s="23"/>
      <c r="AF724" s="23"/>
      <c r="AG724" s="23"/>
    </row>
    <row r="725" spans="1:33" ht="15.75" customHeight="1" x14ac:dyDescent="0.35">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c r="AA725" s="23"/>
      <c r="AB725" s="23"/>
      <c r="AC725" s="23"/>
      <c r="AD725" s="23"/>
      <c r="AE725" s="23"/>
      <c r="AF725" s="23"/>
      <c r="AG725" s="23"/>
    </row>
    <row r="726" spans="1:33" ht="15.75" customHeight="1" x14ac:dyDescent="0.35">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c r="AA726" s="23"/>
      <c r="AB726" s="23"/>
      <c r="AC726" s="23"/>
      <c r="AD726" s="23"/>
      <c r="AE726" s="23"/>
      <c r="AF726" s="23"/>
      <c r="AG726" s="23"/>
    </row>
    <row r="727" spans="1:33" ht="15.75" customHeight="1" x14ac:dyDescent="0.35">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c r="AA727" s="23"/>
      <c r="AB727" s="23"/>
      <c r="AC727" s="23"/>
      <c r="AD727" s="23"/>
      <c r="AE727" s="23"/>
      <c r="AF727" s="23"/>
      <c r="AG727" s="23"/>
    </row>
    <row r="728" spans="1:33" ht="15.75" customHeight="1" x14ac:dyDescent="0.35">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c r="AA728" s="23"/>
      <c r="AB728" s="23"/>
      <c r="AC728" s="23"/>
      <c r="AD728" s="23"/>
      <c r="AE728" s="23"/>
      <c r="AF728" s="23"/>
      <c r="AG728" s="23"/>
    </row>
    <row r="729" spans="1:33" ht="15.75" customHeight="1" x14ac:dyDescent="0.35">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c r="AA729" s="23"/>
      <c r="AB729" s="23"/>
      <c r="AC729" s="23"/>
      <c r="AD729" s="23"/>
      <c r="AE729" s="23"/>
      <c r="AF729" s="23"/>
      <c r="AG729" s="23"/>
    </row>
    <row r="730" spans="1:33" ht="15.75" customHeight="1" x14ac:dyDescent="0.35">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23"/>
      <c r="AF730" s="23"/>
      <c r="AG730" s="23"/>
    </row>
    <row r="731" spans="1:33" ht="15.75" customHeight="1" x14ac:dyDescent="0.35">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c r="AA731" s="23"/>
      <c r="AB731" s="23"/>
      <c r="AC731" s="23"/>
      <c r="AD731" s="23"/>
      <c r="AE731" s="23"/>
      <c r="AF731" s="23"/>
      <c r="AG731" s="23"/>
    </row>
    <row r="732" spans="1:33" ht="15.75" customHeight="1" x14ac:dyDescent="0.35">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c r="AA732" s="23"/>
      <c r="AB732" s="23"/>
      <c r="AC732" s="23"/>
      <c r="AD732" s="23"/>
      <c r="AE732" s="23"/>
      <c r="AF732" s="23"/>
      <c r="AG732" s="23"/>
    </row>
    <row r="733" spans="1:33" ht="15.75" customHeight="1" x14ac:dyDescent="0.35">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c r="AA733" s="23"/>
      <c r="AB733" s="23"/>
      <c r="AC733" s="23"/>
      <c r="AD733" s="23"/>
      <c r="AE733" s="23"/>
      <c r="AF733" s="23"/>
      <c r="AG733" s="23"/>
    </row>
    <row r="734" spans="1:33" ht="15.75" customHeight="1" x14ac:dyDescent="0.35">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c r="AA734" s="23"/>
      <c r="AB734" s="23"/>
      <c r="AC734" s="23"/>
      <c r="AD734" s="23"/>
      <c r="AE734" s="23"/>
      <c r="AF734" s="23"/>
      <c r="AG734" s="23"/>
    </row>
    <row r="735" spans="1:33" ht="15.75" customHeight="1" x14ac:dyDescent="0.35">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c r="AA735" s="23"/>
      <c r="AB735" s="23"/>
      <c r="AC735" s="23"/>
      <c r="AD735" s="23"/>
      <c r="AE735" s="23"/>
      <c r="AF735" s="23"/>
      <c r="AG735" s="23"/>
    </row>
    <row r="736" spans="1:33" ht="15.75" customHeight="1" x14ac:dyDescent="0.35">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c r="AA736" s="23"/>
      <c r="AB736" s="23"/>
      <c r="AC736" s="23"/>
      <c r="AD736" s="23"/>
      <c r="AE736" s="23"/>
      <c r="AF736" s="23"/>
      <c r="AG736" s="23"/>
    </row>
    <row r="737" spans="1:33" ht="15.75" customHeight="1" x14ac:dyDescent="0.35">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c r="AA737" s="23"/>
      <c r="AB737" s="23"/>
      <c r="AC737" s="23"/>
      <c r="AD737" s="23"/>
      <c r="AE737" s="23"/>
      <c r="AF737" s="23"/>
      <c r="AG737" s="23"/>
    </row>
    <row r="738" spans="1:33" ht="15.75" customHeight="1" x14ac:dyDescent="0.35">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c r="AA738" s="23"/>
      <c r="AB738" s="23"/>
      <c r="AC738" s="23"/>
      <c r="AD738" s="23"/>
      <c r="AE738" s="23"/>
      <c r="AF738" s="23"/>
      <c r="AG738" s="23"/>
    </row>
    <row r="739" spans="1:33" ht="15.75" customHeight="1" x14ac:dyDescent="0.35">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c r="AA739" s="23"/>
      <c r="AB739" s="23"/>
      <c r="AC739" s="23"/>
      <c r="AD739" s="23"/>
      <c r="AE739" s="23"/>
      <c r="AF739" s="23"/>
      <c r="AG739" s="23"/>
    </row>
    <row r="740" spans="1:33" ht="15.75" customHeight="1" x14ac:dyDescent="0.35">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c r="AA740" s="23"/>
      <c r="AB740" s="23"/>
      <c r="AC740" s="23"/>
      <c r="AD740" s="23"/>
      <c r="AE740" s="23"/>
      <c r="AF740" s="23"/>
      <c r="AG740" s="23"/>
    </row>
    <row r="741" spans="1:33" ht="15.75" customHeight="1" x14ac:dyDescent="0.35">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23"/>
      <c r="AF741" s="23"/>
      <c r="AG741" s="23"/>
    </row>
    <row r="742" spans="1:33" ht="15.75" customHeight="1" x14ac:dyDescent="0.35">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c r="AA742" s="23"/>
      <c r="AB742" s="23"/>
      <c r="AC742" s="23"/>
      <c r="AD742" s="23"/>
      <c r="AE742" s="23"/>
      <c r="AF742" s="23"/>
      <c r="AG742" s="23"/>
    </row>
    <row r="743" spans="1:33" ht="15.75" customHeight="1" x14ac:dyDescent="0.35">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c r="AA743" s="23"/>
      <c r="AB743" s="23"/>
      <c r="AC743" s="23"/>
      <c r="AD743" s="23"/>
      <c r="AE743" s="23"/>
      <c r="AF743" s="23"/>
      <c r="AG743" s="23"/>
    </row>
    <row r="744" spans="1:33" ht="15.75" customHeight="1" x14ac:dyDescent="0.35">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c r="AA744" s="23"/>
      <c r="AB744" s="23"/>
      <c r="AC744" s="23"/>
      <c r="AD744" s="23"/>
      <c r="AE744" s="23"/>
      <c r="AF744" s="23"/>
      <c r="AG744" s="23"/>
    </row>
    <row r="745" spans="1:33" ht="15.75" customHeight="1" x14ac:dyDescent="0.35">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c r="AA745" s="23"/>
      <c r="AB745" s="23"/>
      <c r="AC745" s="23"/>
      <c r="AD745" s="23"/>
      <c r="AE745" s="23"/>
      <c r="AF745" s="23"/>
      <c r="AG745" s="23"/>
    </row>
    <row r="746" spans="1:33" ht="15.75" customHeight="1" x14ac:dyDescent="0.35">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c r="AA746" s="23"/>
      <c r="AB746" s="23"/>
      <c r="AC746" s="23"/>
      <c r="AD746" s="23"/>
      <c r="AE746" s="23"/>
      <c r="AF746" s="23"/>
      <c r="AG746" s="23"/>
    </row>
    <row r="747" spans="1:33" ht="15.75" customHeight="1" x14ac:dyDescent="0.35">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c r="AA747" s="23"/>
      <c r="AB747" s="23"/>
      <c r="AC747" s="23"/>
      <c r="AD747" s="23"/>
      <c r="AE747" s="23"/>
      <c r="AF747" s="23"/>
      <c r="AG747" s="23"/>
    </row>
    <row r="748" spans="1:33" ht="15.75" customHeight="1" x14ac:dyDescent="0.35">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c r="AA748" s="23"/>
      <c r="AB748" s="23"/>
      <c r="AC748" s="23"/>
      <c r="AD748" s="23"/>
      <c r="AE748" s="23"/>
      <c r="AF748" s="23"/>
      <c r="AG748" s="23"/>
    </row>
    <row r="749" spans="1:33" ht="15.75" customHeight="1" x14ac:dyDescent="0.35">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c r="AA749" s="23"/>
      <c r="AB749" s="23"/>
      <c r="AC749" s="23"/>
      <c r="AD749" s="23"/>
      <c r="AE749" s="23"/>
      <c r="AF749" s="23"/>
      <c r="AG749" s="23"/>
    </row>
    <row r="750" spans="1:33" ht="15.75" customHeight="1" x14ac:dyDescent="0.35">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c r="AA750" s="23"/>
      <c r="AB750" s="23"/>
      <c r="AC750" s="23"/>
      <c r="AD750" s="23"/>
      <c r="AE750" s="23"/>
      <c r="AF750" s="23"/>
      <c r="AG750" s="23"/>
    </row>
    <row r="751" spans="1:33" ht="15.75" customHeight="1" x14ac:dyDescent="0.35">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c r="AA751" s="23"/>
      <c r="AB751" s="23"/>
      <c r="AC751" s="23"/>
      <c r="AD751" s="23"/>
      <c r="AE751" s="23"/>
      <c r="AF751" s="23"/>
      <c r="AG751" s="23"/>
    </row>
    <row r="752" spans="1:33" ht="15.75" customHeight="1" x14ac:dyDescent="0.35">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c r="AA752" s="23"/>
      <c r="AB752" s="23"/>
      <c r="AC752" s="23"/>
      <c r="AD752" s="23"/>
      <c r="AE752" s="23"/>
      <c r="AF752" s="23"/>
      <c r="AG752" s="23"/>
    </row>
    <row r="753" spans="1:33" ht="15.75" customHeight="1" x14ac:dyDescent="0.35">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c r="AA753" s="23"/>
      <c r="AB753" s="23"/>
      <c r="AC753" s="23"/>
      <c r="AD753" s="23"/>
      <c r="AE753" s="23"/>
      <c r="AF753" s="23"/>
      <c r="AG753" s="23"/>
    </row>
    <row r="754" spans="1:33" ht="15.75" customHeight="1" x14ac:dyDescent="0.35">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c r="AA754" s="23"/>
      <c r="AB754" s="23"/>
      <c r="AC754" s="23"/>
      <c r="AD754" s="23"/>
      <c r="AE754" s="23"/>
      <c r="AF754" s="23"/>
      <c r="AG754" s="23"/>
    </row>
    <row r="755" spans="1:33" ht="15.75" customHeight="1" x14ac:dyDescent="0.35">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c r="AA755" s="23"/>
      <c r="AB755" s="23"/>
      <c r="AC755" s="23"/>
      <c r="AD755" s="23"/>
      <c r="AE755" s="23"/>
      <c r="AF755" s="23"/>
      <c r="AG755" s="23"/>
    </row>
    <row r="756" spans="1:33" ht="15.75" customHeight="1" x14ac:dyDescent="0.35">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23"/>
      <c r="AF756" s="23"/>
      <c r="AG756" s="23"/>
    </row>
    <row r="757" spans="1:33" ht="15.75" customHeight="1" x14ac:dyDescent="0.35">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c r="AA757" s="23"/>
      <c r="AB757" s="23"/>
      <c r="AC757" s="23"/>
      <c r="AD757" s="23"/>
      <c r="AE757" s="23"/>
      <c r="AF757" s="23"/>
      <c r="AG757" s="23"/>
    </row>
    <row r="758" spans="1:33" ht="15.75" customHeight="1" x14ac:dyDescent="0.35">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c r="AA758" s="23"/>
      <c r="AB758" s="23"/>
      <c r="AC758" s="23"/>
      <c r="AD758" s="23"/>
      <c r="AE758" s="23"/>
      <c r="AF758" s="23"/>
      <c r="AG758" s="23"/>
    </row>
    <row r="759" spans="1:33" ht="15.75" customHeight="1" x14ac:dyDescent="0.35">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c r="AA759" s="23"/>
      <c r="AB759" s="23"/>
      <c r="AC759" s="23"/>
      <c r="AD759" s="23"/>
      <c r="AE759" s="23"/>
      <c r="AF759" s="23"/>
      <c r="AG759" s="23"/>
    </row>
    <row r="760" spans="1:33" ht="15.75" customHeight="1" x14ac:dyDescent="0.35">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c r="AA760" s="23"/>
      <c r="AB760" s="23"/>
      <c r="AC760" s="23"/>
      <c r="AD760" s="23"/>
      <c r="AE760" s="23"/>
      <c r="AF760" s="23"/>
      <c r="AG760" s="23"/>
    </row>
    <row r="761" spans="1:33" ht="15.75" customHeight="1" x14ac:dyDescent="0.35">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c r="AA761" s="23"/>
      <c r="AB761" s="23"/>
      <c r="AC761" s="23"/>
      <c r="AD761" s="23"/>
      <c r="AE761" s="23"/>
      <c r="AF761" s="23"/>
      <c r="AG761" s="23"/>
    </row>
    <row r="762" spans="1:33" ht="15.75" customHeight="1" x14ac:dyDescent="0.35">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c r="AA762" s="23"/>
      <c r="AB762" s="23"/>
      <c r="AC762" s="23"/>
      <c r="AD762" s="23"/>
      <c r="AE762" s="23"/>
      <c r="AF762" s="23"/>
      <c r="AG762" s="23"/>
    </row>
    <row r="763" spans="1:33" ht="15.75" customHeight="1" x14ac:dyDescent="0.35">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c r="AA763" s="23"/>
      <c r="AB763" s="23"/>
      <c r="AC763" s="23"/>
      <c r="AD763" s="23"/>
      <c r="AE763" s="23"/>
      <c r="AF763" s="23"/>
      <c r="AG763" s="23"/>
    </row>
    <row r="764" spans="1:33" ht="15.75" customHeight="1" x14ac:dyDescent="0.35">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c r="AA764" s="23"/>
      <c r="AB764" s="23"/>
      <c r="AC764" s="23"/>
      <c r="AD764" s="23"/>
      <c r="AE764" s="23"/>
      <c r="AF764" s="23"/>
      <c r="AG764" s="23"/>
    </row>
    <row r="765" spans="1:33" ht="15.75" customHeight="1" x14ac:dyDescent="0.35">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c r="AA765" s="23"/>
      <c r="AB765" s="23"/>
      <c r="AC765" s="23"/>
      <c r="AD765" s="23"/>
      <c r="AE765" s="23"/>
      <c r="AF765" s="23"/>
      <c r="AG765" s="23"/>
    </row>
    <row r="766" spans="1:33" ht="15.75" customHeight="1" x14ac:dyDescent="0.35">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23"/>
      <c r="AF766" s="23"/>
      <c r="AG766" s="23"/>
    </row>
    <row r="767" spans="1:33" ht="15.75" customHeight="1" x14ac:dyDescent="0.35">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c r="AA767" s="23"/>
      <c r="AB767" s="23"/>
      <c r="AC767" s="23"/>
      <c r="AD767" s="23"/>
      <c r="AE767" s="23"/>
      <c r="AF767" s="23"/>
      <c r="AG767" s="23"/>
    </row>
    <row r="768" spans="1:33" ht="15.75" customHeight="1" x14ac:dyDescent="0.35">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c r="AA768" s="23"/>
      <c r="AB768" s="23"/>
      <c r="AC768" s="23"/>
      <c r="AD768" s="23"/>
      <c r="AE768" s="23"/>
      <c r="AF768" s="23"/>
      <c r="AG768" s="23"/>
    </row>
    <row r="769" spans="1:33" ht="15.75" customHeight="1" x14ac:dyDescent="0.35">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c r="AA769" s="23"/>
      <c r="AB769" s="23"/>
      <c r="AC769" s="23"/>
      <c r="AD769" s="23"/>
      <c r="AE769" s="23"/>
      <c r="AF769" s="23"/>
      <c r="AG769" s="23"/>
    </row>
    <row r="770" spans="1:33" ht="15.75" customHeight="1" x14ac:dyDescent="0.35">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c r="AA770" s="23"/>
      <c r="AB770" s="23"/>
      <c r="AC770" s="23"/>
      <c r="AD770" s="23"/>
      <c r="AE770" s="23"/>
      <c r="AF770" s="23"/>
      <c r="AG770" s="23"/>
    </row>
    <row r="771" spans="1:33" ht="15.75" customHeight="1" x14ac:dyDescent="0.35">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c r="AA771" s="23"/>
      <c r="AB771" s="23"/>
      <c r="AC771" s="23"/>
      <c r="AD771" s="23"/>
      <c r="AE771" s="23"/>
      <c r="AF771" s="23"/>
      <c r="AG771" s="23"/>
    </row>
    <row r="772" spans="1:33" ht="15.75" customHeight="1" x14ac:dyDescent="0.35">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c r="AA772" s="23"/>
      <c r="AB772" s="23"/>
      <c r="AC772" s="23"/>
      <c r="AD772" s="23"/>
      <c r="AE772" s="23"/>
      <c r="AF772" s="23"/>
      <c r="AG772" s="23"/>
    </row>
    <row r="773" spans="1:33" ht="15.75" customHeight="1" x14ac:dyDescent="0.35">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c r="AA773" s="23"/>
      <c r="AB773" s="23"/>
      <c r="AC773" s="23"/>
      <c r="AD773" s="23"/>
      <c r="AE773" s="23"/>
      <c r="AF773" s="23"/>
      <c r="AG773" s="23"/>
    </row>
    <row r="774" spans="1:33" ht="15.75" customHeight="1" x14ac:dyDescent="0.35">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c r="AA774" s="23"/>
      <c r="AB774" s="23"/>
      <c r="AC774" s="23"/>
      <c r="AD774" s="23"/>
      <c r="AE774" s="23"/>
      <c r="AF774" s="23"/>
      <c r="AG774" s="23"/>
    </row>
    <row r="775" spans="1:33" ht="15.75" customHeight="1" x14ac:dyDescent="0.35">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c r="AA775" s="23"/>
      <c r="AB775" s="23"/>
      <c r="AC775" s="23"/>
      <c r="AD775" s="23"/>
      <c r="AE775" s="23"/>
      <c r="AF775" s="23"/>
      <c r="AG775" s="23"/>
    </row>
    <row r="776" spans="1:33" ht="15.75" customHeight="1" x14ac:dyDescent="0.35">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c r="AA776" s="23"/>
      <c r="AB776" s="23"/>
      <c r="AC776" s="23"/>
      <c r="AD776" s="23"/>
      <c r="AE776" s="23"/>
      <c r="AF776" s="23"/>
      <c r="AG776" s="23"/>
    </row>
    <row r="777" spans="1:33" ht="15.75" customHeight="1" x14ac:dyDescent="0.35">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c r="AA777" s="23"/>
      <c r="AB777" s="23"/>
      <c r="AC777" s="23"/>
      <c r="AD777" s="23"/>
      <c r="AE777" s="23"/>
      <c r="AF777" s="23"/>
      <c r="AG777" s="23"/>
    </row>
    <row r="778" spans="1:33" ht="15.75" customHeight="1" x14ac:dyDescent="0.35">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c r="AA778" s="23"/>
      <c r="AB778" s="23"/>
      <c r="AC778" s="23"/>
      <c r="AD778" s="23"/>
      <c r="AE778" s="23"/>
      <c r="AF778" s="23"/>
      <c r="AG778" s="23"/>
    </row>
    <row r="779" spans="1:33" ht="15.75" customHeight="1" x14ac:dyDescent="0.35">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c r="AA779" s="23"/>
      <c r="AB779" s="23"/>
      <c r="AC779" s="23"/>
      <c r="AD779" s="23"/>
      <c r="AE779" s="23"/>
      <c r="AF779" s="23"/>
      <c r="AG779" s="23"/>
    </row>
    <row r="780" spans="1:33" ht="15.75" customHeight="1" x14ac:dyDescent="0.35">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c r="AA780" s="23"/>
      <c r="AB780" s="23"/>
      <c r="AC780" s="23"/>
      <c r="AD780" s="23"/>
      <c r="AE780" s="23"/>
      <c r="AF780" s="23"/>
      <c r="AG780" s="23"/>
    </row>
    <row r="781" spans="1:33" ht="15.75" customHeight="1" x14ac:dyDescent="0.35">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c r="AA781" s="23"/>
      <c r="AB781" s="23"/>
      <c r="AC781" s="23"/>
      <c r="AD781" s="23"/>
      <c r="AE781" s="23"/>
      <c r="AF781" s="23"/>
      <c r="AG781" s="23"/>
    </row>
    <row r="782" spans="1:33" ht="15.75" customHeight="1" x14ac:dyDescent="0.35">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c r="AA782" s="23"/>
      <c r="AB782" s="23"/>
      <c r="AC782" s="23"/>
      <c r="AD782" s="23"/>
      <c r="AE782" s="23"/>
      <c r="AF782" s="23"/>
      <c r="AG782" s="23"/>
    </row>
    <row r="783" spans="1:33" ht="15.75" customHeight="1" x14ac:dyDescent="0.35">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c r="AA783" s="23"/>
      <c r="AB783" s="23"/>
      <c r="AC783" s="23"/>
      <c r="AD783" s="23"/>
      <c r="AE783" s="23"/>
      <c r="AF783" s="23"/>
      <c r="AG783" s="23"/>
    </row>
    <row r="784" spans="1:33" ht="15.75" customHeight="1" x14ac:dyDescent="0.35">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c r="AA784" s="23"/>
      <c r="AB784" s="23"/>
      <c r="AC784" s="23"/>
      <c r="AD784" s="23"/>
      <c r="AE784" s="23"/>
      <c r="AF784" s="23"/>
      <c r="AG784" s="23"/>
    </row>
    <row r="785" spans="1:33" ht="15.75" customHeight="1" x14ac:dyDescent="0.35">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c r="AA785" s="23"/>
      <c r="AB785" s="23"/>
      <c r="AC785" s="23"/>
      <c r="AD785" s="23"/>
      <c r="AE785" s="23"/>
      <c r="AF785" s="23"/>
      <c r="AG785" s="23"/>
    </row>
    <row r="786" spans="1:33" ht="15.75" customHeight="1" x14ac:dyDescent="0.35">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c r="AA786" s="23"/>
      <c r="AB786" s="23"/>
      <c r="AC786" s="23"/>
      <c r="AD786" s="23"/>
      <c r="AE786" s="23"/>
      <c r="AF786" s="23"/>
      <c r="AG786" s="23"/>
    </row>
    <row r="787" spans="1:33" ht="15.75" customHeight="1" x14ac:dyDescent="0.35">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row>
    <row r="788" spans="1:33" ht="15.75" customHeight="1" x14ac:dyDescent="0.35">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c r="AA788" s="23"/>
      <c r="AB788" s="23"/>
      <c r="AC788" s="23"/>
      <c r="AD788" s="23"/>
      <c r="AE788" s="23"/>
      <c r="AF788" s="23"/>
      <c r="AG788" s="23"/>
    </row>
    <row r="789" spans="1:33" ht="15.75" customHeight="1" x14ac:dyDescent="0.35">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c r="AA789" s="23"/>
      <c r="AB789" s="23"/>
      <c r="AC789" s="23"/>
      <c r="AD789" s="23"/>
      <c r="AE789" s="23"/>
      <c r="AF789" s="23"/>
      <c r="AG789" s="23"/>
    </row>
    <row r="790" spans="1:33" ht="15.75" customHeight="1" x14ac:dyDescent="0.35">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c r="AA790" s="23"/>
      <c r="AB790" s="23"/>
      <c r="AC790" s="23"/>
      <c r="AD790" s="23"/>
      <c r="AE790" s="23"/>
      <c r="AF790" s="23"/>
      <c r="AG790" s="23"/>
    </row>
    <row r="791" spans="1:33" ht="15.75" customHeight="1" x14ac:dyDescent="0.35">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c r="AA791" s="23"/>
      <c r="AB791" s="23"/>
      <c r="AC791" s="23"/>
      <c r="AD791" s="23"/>
      <c r="AE791" s="23"/>
      <c r="AF791" s="23"/>
      <c r="AG791" s="23"/>
    </row>
    <row r="792" spans="1:33" ht="15.75" customHeight="1" x14ac:dyDescent="0.35">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c r="AA792" s="23"/>
      <c r="AB792" s="23"/>
      <c r="AC792" s="23"/>
      <c r="AD792" s="23"/>
      <c r="AE792" s="23"/>
      <c r="AF792" s="23"/>
      <c r="AG792" s="23"/>
    </row>
    <row r="793" spans="1:33" ht="15.75" customHeight="1" x14ac:dyDescent="0.35">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c r="AA793" s="23"/>
      <c r="AB793" s="23"/>
      <c r="AC793" s="23"/>
      <c r="AD793" s="23"/>
      <c r="AE793" s="23"/>
      <c r="AF793" s="23"/>
      <c r="AG793" s="23"/>
    </row>
    <row r="794" spans="1:33" ht="15.75" customHeight="1" x14ac:dyDescent="0.35">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c r="AA794" s="23"/>
      <c r="AB794" s="23"/>
      <c r="AC794" s="23"/>
      <c r="AD794" s="23"/>
      <c r="AE794" s="23"/>
      <c r="AF794" s="23"/>
      <c r="AG794" s="23"/>
    </row>
    <row r="795" spans="1:33" ht="15.75" customHeight="1" x14ac:dyDescent="0.35">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c r="AA795" s="23"/>
      <c r="AB795" s="23"/>
      <c r="AC795" s="23"/>
      <c r="AD795" s="23"/>
      <c r="AE795" s="23"/>
      <c r="AF795" s="23"/>
      <c r="AG795" s="23"/>
    </row>
    <row r="796" spans="1:33" ht="15.75" customHeight="1" x14ac:dyDescent="0.35">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c r="AA796" s="23"/>
      <c r="AB796" s="23"/>
      <c r="AC796" s="23"/>
      <c r="AD796" s="23"/>
      <c r="AE796" s="23"/>
      <c r="AF796" s="23"/>
      <c r="AG796" s="23"/>
    </row>
    <row r="797" spans="1:33" ht="15.75" customHeight="1" x14ac:dyDescent="0.35">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c r="AA797" s="23"/>
      <c r="AB797" s="23"/>
      <c r="AC797" s="23"/>
      <c r="AD797" s="23"/>
      <c r="AE797" s="23"/>
      <c r="AF797" s="23"/>
      <c r="AG797" s="23"/>
    </row>
    <row r="798" spans="1:33" ht="15.75" customHeight="1" x14ac:dyDescent="0.35">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c r="AA798" s="23"/>
      <c r="AB798" s="23"/>
      <c r="AC798" s="23"/>
      <c r="AD798" s="23"/>
      <c r="AE798" s="23"/>
      <c r="AF798" s="23"/>
      <c r="AG798" s="23"/>
    </row>
    <row r="799" spans="1:33" ht="15.75" customHeight="1" x14ac:dyDescent="0.35">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c r="AA799" s="23"/>
      <c r="AB799" s="23"/>
      <c r="AC799" s="23"/>
      <c r="AD799" s="23"/>
      <c r="AE799" s="23"/>
      <c r="AF799" s="23"/>
      <c r="AG799" s="23"/>
    </row>
    <row r="800" spans="1:33" ht="15.75" customHeight="1" x14ac:dyDescent="0.35">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c r="AA800" s="23"/>
      <c r="AB800" s="23"/>
      <c r="AC800" s="23"/>
      <c r="AD800" s="23"/>
      <c r="AE800" s="23"/>
      <c r="AF800" s="23"/>
      <c r="AG800" s="23"/>
    </row>
    <row r="801" spans="1:33" ht="15.75" customHeight="1" x14ac:dyDescent="0.35">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c r="AA801" s="23"/>
      <c r="AB801" s="23"/>
      <c r="AC801" s="23"/>
      <c r="AD801" s="23"/>
      <c r="AE801" s="23"/>
      <c r="AF801" s="23"/>
      <c r="AG801" s="23"/>
    </row>
    <row r="802" spans="1:33" ht="15.75" customHeight="1" x14ac:dyDescent="0.35">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c r="AA802" s="23"/>
      <c r="AB802" s="23"/>
      <c r="AC802" s="23"/>
      <c r="AD802" s="23"/>
      <c r="AE802" s="23"/>
      <c r="AF802" s="23"/>
      <c r="AG802" s="23"/>
    </row>
    <row r="803" spans="1:33" ht="15.75" customHeight="1" x14ac:dyDescent="0.35">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c r="AA803" s="23"/>
      <c r="AB803" s="23"/>
      <c r="AC803" s="23"/>
      <c r="AD803" s="23"/>
      <c r="AE803" s="23"/>
      <c r="AF803" s="23"/>
      <c r="AG803" s="23"/>
    </row>
    <row r="804" spans="1:33" ht="15.75" customHeight="1" x14ac:dyDescent="0.35">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c r="AA804" s="23"/>
      <c r="AB804" s="23"/>
      <c r="AC804" s="23"/>
      <c r="AD804" s="23"/>
      <c r="AE804" s="23"/>
      <c r="AF804" s="23"/>
      <c r="AG804" s="23"/>
    </row>
    <row r="805" spans="1:33" ht="15.75" customHeight="1" x14ac:dyDescent="0.35">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c r="AA805" s="23"/>
      <c r="AB805" s="23"/>
      <c r="AC805" s="23"/>
      <c r="AD805" s="23"/>
      <c r="AE805" s="23"/>
      <c r="AF805" s="23"/>
      <c r="AG805" s="23"/>
    </row>
    <row r="806" spans="1:33" ht="15.75" customHeight="1" x14ac:dyDescent="0.35">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c r="AA806" s="23"/>
      <c r="AB806" s="23"/>
      <c r="AC806" s="23"/>
      <c r="AD806" s="23"/>
      <c r="AE806" s="23"/>
      <c r="AF806" s="23"/>
      <c r="AG806" s="23"/>
    </row>
    <row r="807" spans="1:33" ht="15.75" customHeight="1" x14ac:dyDescent="0.35">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c r="AA807" s="23"/>
      <c r="AB807" s="23"/>
      <c r="AC807" s="23"/>
      <c r="AD807" s="23"/>
      <c r="AE807" s="23"/>
      <c r="AF807" s="23"/>
      <c r="AG807" s="23"/>
    </row>
    <row r="808" spans="1:33" ht="15.75" customHeight="1" x14ac:dyDescent="0.35">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c r="AA808" s="23"/>
      <c r="AB808" s="23"/>
      <c r="AC808" s="23"/>
      <c r="AD808" s="23"/>
      <c r="AE808" s="23"/>
      <c r="AF808" s="23"/>
      <c r="AG808" s="23"/>
    </row>
    <row r="809" spans="1:33" ht="15.75" customHeight="1" x14ac:dyDescent="0.35">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c r="AA809" s="23"/>
      <c r="AB809" s="23"/>
      <c r="AC809" s="23"/>
      <c r="AD809" s="23"/>
      <c r="AE809" s="23"/>
      <c r="AF809" s="23"/>
      <c r="AG809" s="23"/>
    </row>
    <row r="810" spans="1:33" ht="15.75" customHeight="1" x14ac:dyDescent="0.35">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c r="AA810" s="23"/>
      <c r="AB810" s="23"/>
      <c r="AC810" s="23"/>
      <c r="AD810" s="23"/>
      <c r="AE810" s="23"/>
      <c r="AF810" s="23"/>
      <c r="AG810" s="23"/>
    </row>
    <row r="811" spans="1:33" ht="15.75" customHeight="1" x14ac:dyDescent="0.35">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c r="AA811" s="23"/>
      <c r="AB811" s="23"/>
      <c r="AC811" s="23"/>
      <c r="AD811" s="23"/>
      <c r="AE811" s="23"/>
      <c r="AF811" s="23"/>
      <c r="AG811" s="23"/>
    </row>
    <row r="812" spans="1:33" ht="15.75" customHeight="1" x14ac:dyDescent="0.35">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c r="AA812" s="23"/>
      <c r="AB812" s="23"/>
      <c r="AC812" s="23"/>
      <c r="AD812" s="23"/>
      <c r="AE812" s="23"/>
      <c r="AF812" s="23"/>
      <c r="AG812" s="23"/>
    </row>
    <row r="813" spans="1:33" ht="15.75" customHeight="1" x14ac:dyDescent="0.35">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c r="AA813" s="23"/>
      <c r="AB813" s="23"/>
      <c r="AC813" s="23"/>
      <c r="AD813" s="23"/>
      <c r="AE813" s="23"/>
      <c r="AF813" s="23"/>
      <c r="AG813" s="23"/>
    </row>
    <row r="814" spans="1:33" ht="15.75" customHeight="1" x14ac:dyDescent="0.35">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c r="AA814" s="23"/>
      <c r="AB814" s="23"/>
      <c r="AC814" s="23"/>
      <c r="AD814" s="23"/>
      <c r="AE814" s="23"/>
      <c r="AF814" s="23"/>
      <c r="AG814" s="23"/>
    </row>
    <row r="815" spans="1:33" ht="15.75" customHeight="1" x14ac:dyDescent="0.35">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c r="AA815" s="23"/>
      <c r="AB815" s="23"/>
      <c r="AC815" s="23"/>
      <c r="AD815" s="23"/>
      <c r="AE815" s="23"/>
      <c r="AF815" s="23"/>
      <c r="AG815" s="23"/>
    </row>
    <row r="816" spans="1:33" ht="15.75" customHeight="1" x14ac:dyDescent="0.35">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c r="AA816" s="23"/>
      <c r="AB816" s="23"/>
      <c r="AC816" s="23"/>
      <c r="AD816" s="23"/>
      <c r="AE816" s="23"/>
      <c r="AF816" s="23"/>
      <c r="AG816" s="23"/>
    </row>
    <row r="817" spans="1:33" ht="15.75" customHeight="1" x14ac:dyDescent="0.35">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c r="AA817" s="23"/>
      <c r="AB817" s="23"/>
      <c r="AC817" s="23"/>
      <c r="AD817" s="23"/>
      <c r="AE817" s="23"/>
      <c r="AF817" s="23"/>
      <c r="AG817" s="23"/>
    </row>
    <row r="818" spans="1:33" ht="15.75" customHeight="1" x14ac:dyDescent="0.35">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c r="AA818" s="23"/>
      <c r="AB818" s="23"/>
      <c r="AC818" s="23"/>
      <c r="AD818" s="23"/>
      <c r="AE818" s="23"/>
      <c r="AF818" s="23"/>
      <c r="AG818" s="23"/>
    </row>
    <row r="819" spans="1:33" ht="15.75" customHeight="1" x14ac:dyDescent="0.35">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c r="AA819" s="23"/>
      <c r="AB819" s="23"/>
      <c r="AC819" s="23"/>
      <c r="AD819" s="23"/>
      <c r="AE819" s="23"/>
      <c r="AF819" s="23"/>
      <c r="AG819" s="23"/>
    </row>
    <row r="820" spans="1:33" ht="15.75" customHeight="1" x14ac:dyDescent="0.35">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c r="AA820" s="23"/>
      <c r="AB820" s="23"/>
      <c r="AC820" s="23"/>
      <c r="AD820" s="23"/>
      <c r="AE820" s="23"/>
      <c r="AF820" s="23"/>
      <c r="AG820" s="23"/>
    </row>
    <row r="821" spans="1:33" ht="15.75" customHeight="1" x14ac:dyDescent="0.35">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c r="AA821" s="23"/>
      <c r="AB821" s="23"/>
      <c r="AC821" s="23"/>
      <c r="AD821" s="23"/>
      <c r="AE821" s="23"/>
      <c r="AF821" s="23"/>
      <c r="AG821" s="23"/>
    </row>
    <row r="822" spans="1:33" ht="15.75" customHeight="1" x14ac:dyDescent="0.35">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c r="AA822" s="23"/>
      <c r="AB822" s="23"/>
      <c r="AC822" s="23"/>
      <c r="AD822" s="23"/>
      <c r="AE822" s="23"/>
      <c r="AF822" s="23"/>
      <c r="AG822" s="23"/>
    </row>
    <row r="823" spans="1:33" ht="15.75" customHeight="1" x14ac:dyDescent="0.35">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c r="AA823" s="23"/>
      <c r="AB823" s="23"/>
      <c r="AC823" s="23"/>
      <c r="AD823" s="23"/>
      <c r="AE823" s="23"/>
      <c r="AF823" s="23"/>
      <c r="AG823" s="23"/>
    </row>
    <row r="824" spans="1:33" ht="15.75" customHeight="1" x14ac:dyDescent="0.35">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c r="AA824" s="23"/>
      <c r="AB824" s="23"/>
      <c r="AC824" s="23"/>
      <c r="AD824" s="23"/>
      <c r="AE824" s="23"/>
      <c r="AF824" s="23"/>
      <c r="AG824" s="23"/>
    </row>
    <row r="825" spans="1:33" ht="15.75" customHeight="1" x14ac:dyDescent="0.35">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c r="AA825" s="23"/>
      <c r="AB825" s="23"/>
      <c r="AC825" s="23"/>
      <c r="AD825" s="23"/>
      <c r="AE825" s="23"/>
      <c r="AF825" s="23"/>
      <c r="AG825" s="23"/>
    </row>
    <row r="826" spans="1:33" ht="15.75" customHeight="1" x14ac:dyDescent="0.35">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c r="AA826" s="23"/>
      <c r="AB826" s="23"/>
      <c r="AC826" s="23"/>
      <c r="AD826" s="23"/>
      <c r="AE826" s="23"/>
      <c r="AF826" s="23"/>
      <c r="AG826" s="23"/>
    </row>
    <row r="827" spans="1:33" ht="15.75" customHeight="1" x14ac:dyDescent="0.35">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c r="AA827" s="23"/>
      <c r="AB827" s="23"/>
      <c r="AC827" s="23"/>
      <c r="AD827" s="23"/>
      <c r="AE827" s="23"/>
      <c r="AF827" s="23"/>
      <c r="AG827" s="23"/>
    </row>
    <row r="828" spans="1:33" ht="15.75" customHeight="1" x14ac:dyDescent="0.35">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c r="AA828" s="23"/>
      <c r="AB828" s="23"/>
      <c r="AC828" s="23"/>
      <c r="AD828" s="23"/>
      <c r="AE828" s="23"/>
      <c r="AF828" s="23"/>
      <c r="AG828" s="23"/>
    </row>
    <row r="829" spans="1:33" ht="15.75" customHeight="1" x14ac:dyDescent="0.35">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c r="AA829" s="23"/>
      <c r="AB829" s="23"/>
      <c r="AC829" s="23"/>
      <c r="AD829" s="23"/>
      <c r="AE829" s="23"/>
      <c r="AF829" s="23"/>
      <c r="AG829" s="23"/>
    </row>
    <row r="830" spans="1:33" ht="15.75" customHeight="1" x14ac:dyDescent="0.35">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c r="AA830" s="23"/>
      <c r="AB830" s="23"/>
      <c r="AC830" s="23"/>
      <c r="AD830" s="23"/>
      <c r="AE830" s="23"/>
      <c r="AF830" s="23"/>
      <c r="AG830" s="23"/>
    </row>
    <row r="831" spans="1:33" ht="15.75" customHeight="1" x14ac:dyDescent="0.35">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c r="AA831" s="23"/>
      <c r="AB831" s="23"/>
      <c r="AC831" s="23"/>
      <c r="AD831" s="23"/>
      <c r="AE831" s="23"/>
      <c r="AF831" s="23"/>
      <c r="AG831" s="23"/>
    </row>
    <row r="832" spans="1:33" ht="15.75" customHeight="1" x14ac:dyDescent="0.35">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c r="AA832" s="23"/>
      <c r="AB832" s="23"/>
      <c r="AC832" s="23"/>
      <c r="AD832" s="23"/>
      <c r="AE832" s="23"/>
      <c r="AF832" s="23"/>
      <c r="AG832" s="23"/>
    </row>
    <row r="833" spans="1:33" ht="15.75" customHeight="1" x14ac:dyDescent="0.35">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c r="AA833" s="23"/>
      <c r="AB833" s="23"/>
      <c r="AC833" s="23"/>
      <c r="AD833" s="23"/>
      <c r="AE833" s="23"/>
      <c r="AF833" s="23"/>
      <c r="AG833" s="23"/>
    </row>
    <row r="834" spans="1:33" ht="15.75" customHeight="1" x14ac:dyDescent="0.35">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c r="AA834" s="23"/>
      <c r="AB834" s="23"/>
      <c r="AC834" s="23"/>
      <c r="AD834" s="23"/>
      <c r="AE834" s="23"/>
      <c r="AF834" s="23"/>
      <c r="AG834" s="23"/>
    </row>
    <row r="835" spans="1:33" ht="15.75" customHeight="1" x14ac:dyDescent="0.35">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c r="AA835" s="23"/>
      <c r="AB835" s="23"/>
      <c r="AC835" s="23"/>
      <c r="AD835" s="23"/>
      <c r="AE835" s="23"/>
      <c r="AF835" s="23"/>
      <c r="AG835" s="23"/>
    </row>
    <row r="836" spans="1:33" ht="15.75" customHeight="1" x14ac:dyDescent="0.35">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c r="AA836" s="23"/>
      <c r="AB836" s="23"/>
      <c r="AC836" s="23"/>
      <c r="AD836" s="23"/>
      <c r="AE836" s="23"/>
      <c r="AF836" s="23"/>
      <c r="AG836" s="23"/>
    </row>
    <row r="837" spans="1:33" ht="15.75" customHeight="1" x14ac:dyDescent="0.35">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c r="AA837" s="23"/>
      <c r="AB837" s="23"/>
      <c r="AC837" s="23"/>
      <c r="AD837" s="23"/>
      <c r="AE837" s="23"/>
      <c r="AF837" s="23"/>
      <c r="AG837" s="23"/>
    </row>
    <row r="838" spans="1:33" ht="15.75" customHeight="1" x14ac:dyDescent="0.35">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c r="AA838" s="23"/>
      <c r="AB838" s="23"/>
      <c r="AC838" s="23"/>
      <c r="AD838" s="23"/>
      <c r="AE838" s="23"/>
      <c r="AF838" s="23"/>
      <c r="AG838" s="23"/>
    </row>
    <row r="839" spans="1:33" ht="15.75" customHeight="1" x14ac:dyDescent="0.35">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c r="AA839" s="23"/>
      <c r="AB839" s="23"/>
      <c r="AC839" s="23"/>
      <c r="AD839" s="23"/>
      <c r="AE839" s="23"/>
      <c r="AF839" s="23"/>
      <c r="AG839" s="23"/>
    </row>
    <row r="840" spans="1:33" ht="15.75" customHeight="1" x14ac:dyDescent="0.35">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c r="AA840" s="23"/>
      <c r="AB840" s="23"/>
      <c r="AC840" s="23"/>
      <c r="AD840" s="23"/>
      <c r="AE840" s="23"/>
      <c r="AF840" s="23"/>
      <c r="AG840" s="23"/>
    </row>
    <row r="841" spans="1:33" ht="15.75" customHeight="1" x14ac:dyDescent="0.35">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c r="AA841" s="23"/>
      <c r="AB841" s="23"/>
      <c r="AC841" s="23"/>
      <c r="AD841" s="23"/>
      <c r="AE841" s="23"/>
      <c r="AF841" s="23"/>
      <c r="AG841" s="23"/>
    </row>
    <row r="842" spans="1:33" ht="15.75" customHeight="1" x14ac:dyDescent="0.35">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c r="AA842" s="23"/>
      <c r="AB842" s="23"/>
      <c r="AC842" s="23"/>
      <c r="AD842" s="23"/>
      <c r="AE842" s="23"/>
      <c r="AF842" s="23"/>
      <c r="AG842" s="23"/>
    </row>
    <row r="843" spans="1:33" ht="15.75" customHeight="1" x14ac:dyDescent="0.35">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c r="AA843" s="23"/>
      <c r="AB843" s="23"/>
      <c r="AC843" s="23"/>
      <c r="AD843" s="23"/>
      <c r="AE843" s="23"/>
      <c r="AF843" s="23"/>
      <c r="AG843" s="23"/>
    </row>
    <row r="844" spans="1:33" ht="15.75" customHeight="1" x14ac:dyDescent="0.35">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c r="AA844" s="23"/>
      <c r="AB844" s="23"/>
      <c r="AC844" s="23"/>
      <c r="AD844" s="23"/>
      <c r="AE844" s="23"/>
      <c r="AF844" s="23"/>
      <c r="AG844" s="23"/>
    </row>
    <row r="845" spans="1:33" ht="15.75" customHeight="1" x14ac:dyDescent="0.35">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c r="AA845" s="23"/>
      <c r="AB845" s="23"/>
      <c r="AC845" s="23"/>
      <c r="AD845" s="23"/>
      <c r="AE845" s="23"/>
      <c r="AF845" s="23"/>
      <c r="AG845" s="23"/>
    </row>
    <row r="846" spans="1:33" ht="15.75" customHeight="1" x14ac:dyDescent="0.35">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c r="AA846" s="23"/>
      <c r="AB846" s="23"/>
      <c r="AC846" s="23"/>
      <c r="AD846" s="23"/>
      <c r="AE846" s="23"/>
      <c r="AF846" s="23"/>
      <c r="AG846" s="23"/>
    </row>
    <row r="847" spans="1:33" ht="15.75" customHeight="1" x14ac:dyDescent="0.35">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c r="AA847" s="23"/>
      <c r="AB847" s="23"/>
      <c r="AC847" s="23"/>
      <c r="AD847" s="23"/>
      <c r="AE847" s="23"/>
      <c r="AF847" s="23"/>
      <c r="AG847" s="23"/>
    </row>
    <row r="848" spans="1:33" ht="15.75" customHeight="1" x14ac:dyDescent="0.35">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c r="AA848" s="23"/>
      <c r="AB848" s="23"/>
      <c r="AC848" s="23"/>
      <c r="AD848" s="23"/>
      <c r="AE848" s="23"/>
      <c r="AF848" s="23"/>
      <c r="AG848" s="23"/>
    </row>
    <row r="849" spans="1:33" ht="15.75" customHeight="1" x14ac:dyDescent="0.35">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c r="AA849" s="23"/>
      <c r="AB849" s="23"/>
      <c r="AC849" s="23"/>
      <c r="AD849" s="23"/>
      <c r="AE849" s="23"/>
      <c r="AF849" s="23"/>
      <c r="AG849" s="23"/>
    </row>
    <row r="850" spans="1:33" ht="15.75" customHeight="1" x14ac:dyDescent="0.35">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c r="AA850" s="23"/>
      <c r="AB850" s="23"/>
      <c r="AC850" s="23"/>
      <c r="AD850" s="23"/>
      <c r="AE850" s="23"/>
      <c r="AF850" s="23"/>
      <c r="AG850" s="23"/>
    </row>
    <row r="851" spans="1:33" ht="15.75" customHeight="1" x14ac:dyDescent="0.35">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c r="AA851" s="23"/>
      <c r="AB851" s="23"/>
      <c r="AC851" s="23"/>
      <c r="AD851" s="23"/>
      <c r="AE851" s="23"/>
      <c r="AF851" s="23"/>
      <c r="AG851" s="23"/>
    </row>
    <row r="852" spans="1:33" ht="15.75" customHeight="1" x14ac:dyDescent="0.35">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c r="AA852" s="23"/>
      <c r="AB852" s="23"/>
      <c r="AC852" s="23"/>
      <c r="AD852" s="23"/>
      <c r="AE852" s="23"/>
      <c r="AF852" s="23"/>
      <c r="AG852" s="23"/>
    </row>
    <row r="853" spans="1:33" ht="15.75" customHeight="1" x14ac:dyDescent="0.35">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c r="AA853" s="23"/>
      <c r="AB853" s="23"/>
      <c r="AC853" s="23"/>
      <c r="AD853" s="23"/>
      <c r="AE853" s="23"/>
      <c r="AF853" s="23"/>
      <c r="AG853" s="23"/>
    </row>
    <row r="854" spans="1:33" ht="15.75" customHeight="1" x14ac:dyDescent="0.35">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c r="AA854" s="23"/>
      <c r="AB854" s="23"/>
      <c r="AC854" s="23"/>
      <c r="AD854" s="23"/>
      <c r="AE854" s="23"/>
      <c r="AF854" s="23"/>
      <c r="AG854" s="23"/>
    </row>
    <row r="855" spans="1:33" ht="15.75" customHeight="1" x14ac:dyDescent="0.35">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c r="AA855" s="23"/>
      <c r="AB855" s="23"/>
      <c r="AC855" s="23"/>
      <c r="AD855" s="23"/>
      <c r="AE855" s="23"/>
      <c r="AF855" s="23"/>
      <c r="AG855" s="23"/>
    </row>
    <row r="856" spans="1:33" ht="15.75" customHeight="1" x14ac:dyDescent="0.35">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c r="AA856" s="23"/>
      <c r="AB856" s="23"/>
      <c r="AC856" s="23"/>
      <c r="AD856" s="23"/>
      <c r="AE856" s="23"/>
      <c r="AF856" s="23"/>
      <c r="AG856" s="23"/>
    </row>
    <row r="857" spans="1:33" ht="15.75" customHeight="1" x14ac:dyDescent="0.35">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c r="AA857" s="23"/>
      <c r="AB857" s="23"/>
      <c r="AC857" s="23"/>
      <c r="AD857" s="23"/>
      <c r="AE857" s="23"/>
      <c r="AF857" s="23"/>
      <c r="AG857" s="23"/>
    </row>
    <row r="858" spans="1:33" ht="15.75" customHeight="1" x14ac:dyDescent="0.35">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c r="AA858" s="23"/>
      <c r="AB858" s="23"/>
      <c r="AC858" s="23"/>
      <c r="AD858" s="23"/>
      <c r="AE858" s="23"/>
      <c r="AF858" s="23"/>
      <c r="AG858" s="23"/>
    </row>
    <row r="859" spans="1:33" ht="15.75" customHeight="1" x14ac:dyDescent="0.35">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c r="AA859" s="23"/>
      <c r="AB859" s="23"/>
      <c r="AC859" s="23"/>
      <c r="AD859" s="23"/>
      <c r="AE859" s="23"/>
      <c r="AF859" s="23"/>
      <c r="AG859" s="23"/>
    </row>
    <row r="860" spans="1:33" ht="15.75" customHeight="1" x14ac:dyDescent="0.35">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c r="AA860" s="23"/>
      <c r="AB860" s="23"/>
      <c r="AC860" s="23"/>
      <c r="AD860" s="23"/>
      <c r="AE860" s="23"/>
      <c r="AF860" s="23"/>
      <c r="AG860" s="23"/>
    </row>
    <row r="861" spans="1:33" ht="15.75" customHeight="1" x14ac:dyDescent="0.35">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c r="AA861" s="23"/>
      <c r="AB861" s="23"/>
      <c r="AC861" s="23"/>
      <c r="AD861" s="23"/>
      <c r="AE861" s="23"/>
      <c r="AF861" s="23"/>
      <c r="AG861" s="23"/>
    </row>
    <row r="862" spans="1:33" ht="15.75" customHeight="1" x14ac:dyDescent="0.35">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c r="AA862" s="23"/>
      <c r="AB862" s="23"/>
      <c r="AC862" s="23"/>
      <c r="AD862" s="23"/>
      <c r="AE862" s="23"/>
      <c r="AF862" s="23"/>
      <c r="AG862" s="23"/>
    </row>
    <row r="863" spans="1:33" ht="15.75" customHeight="1" x14ac:dyDescent="0.35">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c r="AA863" s="23"/>
      <c r="AB863" s="23"/>
      <c r="AC863" s="23"/>
      <c r="AD863" s="23"/>
      <c r="AE863" s="23"/>
      <c r="AF863" s="23"/>
      <c r="AG863" s="23"/>
    </row>
    <row r="864" spans="1:33" ht="15.75" customHeight="1" x14ac:dyDescent="0.35">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c r="AA864" s="23"/>
      <c r="AB864" s="23"/>
      <c r="AC864" s="23"/>
      <c r="AD864" s="23"/>
      <c r="AE864" s="23"/>
      <c r="AF864" s="23"/>
      <c r="AG864" s="23"/>
    </row>
    <row r="865" spans="1:33" ht="15.75" customHeight="1" x14ac:dyDescent="0.35">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c r="AA865" s="23"/>
      <c r="AB865" s="23"/>
      <c r="AC865" s="23"/>
      <c r="AD865" s="23"/>
      <c r="AE865" s="23"/>
      <c r="AF865" s="23"/>
      <c r="AG865" s="23"/>
    </row>
    <row r="866" spans="1:33" ht="15.75" customHeight="1" x14ac:dyDescent="0.35">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c r="AA866" s="23"/>
      <c r="AB866" s="23"/>
      <c r="AC866" s="23"/>
      <c r="AD866" s="23"/>
      <c r="AE866" s="23"/>
      <c r="AF866" s="23"/>
      <c r="AG866" s="23"/>
    </row>
    <row r="867" spans="1:33" ht="15.75" customHeight="1" x14ac:dyDescent="0.35">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c r="AA867" s="23"/>
      <c r="AB867" s="23"/>
      <c r="AC867" s="23"/>
      <c r="AD867" s="23"/>
      <c r="AE867" s="23"/>
      <c r="AF867" s="23"/>
      <c r="AG867" s="23"/>
    </row>
    <row r="868" spans="1:33" ht="15.75" customHeight="1" x14ac:dyDescent="0.35">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c r="AA868" s="23"/>
      <c r="AB868" s="23"/>
      <c r="AC868" s="23"/>
      <c r="AD868" s="23"/>
      <c r="AE868" s="23"/>
      <c r="AF868" s="23"/>
      <c r="AG868" s="23"/>
    </row>
    <row r="869" spans="1:33" ht="15.75" customHeight="1" x14ac:dyDescent="0.35">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c r="AA869" s="23"/>
      <c r="AB869" s="23"/>
      <c r="AC869" s="23"/>
      <c r="AD869" s="23"/>
      <c r="AE869" s="23"/>
      <c r="AF869" s="23"/>
      <c r="AG869" s="23"/>
    </row>
    <row r="870" spans="1:33" ht="15.75" customHeight="1" x14ac:dyDescent="0.35">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c r="AA870" s="23"/>
      <c r="AB870" s="23"/>
      <c r="AC870" s="23"/>
      <c r="AD870" s="23"/>
      <c r="AE870" s="23"/>
      <c r="AF870" s="23"/>
      <c r="AG870" s="23"/>
    </row>
    <row r="871" spans="1:33" ht="15.75" customHeight="1" x14ac:dyDescent="0.35">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c r="AA871" s="23"/>
      <c r="AB871" s="23"/>
      <c r="AC871" s="23"/>
      <c r="AD871" s="23"/>
      <c r="AE871" s="23"/>
      <c r="AF871" s="23"/>
      <c r="AG871" s="23"/>
    </row>
    <row r="872" spans="1:33" ht="15.75" customHeight="1" x14ac:dyDescent="0.35">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c r="AA872" s="23"/>
      <c r="AB872" s="23"/>
      <c r="AC872" s="23"/>
      <c r="AD872" s="23"/>
      <c r="AE872" s="23"/>
      <c r="AF872" s="23"/>
      <c r="AG872" s="23"/>
    </row>
    <row r="873" spans="1:33" ht="15.75" customHeight="1" x14ac:dyDescent="0.35">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c r="AA873" s="23"/>
      <c r="AB873" s="23"/>
      <c r="AC873" s="23"/>
      <c r="AD873" s="23"/>
      <c r="AE873" s="23"/>
      <c r="AF873" s="23"/>
      <c r="AG873" s="23"/>
    </row>
    <row r="874" spans="1:33" ht="15.75" customHeight="1" x14ac:dyDescent="0.35">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c r="AA874" s="23"/>
      <c r="AB874" s="23"/>
      <c r="AC874" s="23"/>
      <c r="AD874" s="23"/>
      <c r="AE874" s="23"/>
      <c r="AF874" s="23"/>
      <c r="AG874" s="23"/>
    </row>
    <row r="875" spans="1:33" ht="15.75" customHeight="1" x14ac:dyDescent="0.35">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c r="AA875" s="23"/>
      <c r="AB875" s="23"/>
      <c r="AC875" s="23"/>
      <c r="AD875" s="23"/>
      <c r="AE875" s="23"/>
      <c r="AF875" s="23"/>
      <c r="AG875" s="23"/>
    </row>
    <row r="876" spans="1:33" ht="15.75" customHeight="1" x14ac:dyDescent="0.35">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c r="AA876" s="23"/>
      <c r="AB876" s="23"/>
      <c r="AC876" s="23"/>
      <c r="AD876" s="23"/>
      <c r="AE876" s="23"/>
      <c r="AF876" s="23"/>
      <c r="AG876" s="23"/>
    </row>
    <row r="877" spans="1:33" ht="15.75" customHeight="1" x14ac:dyDescent="0.35">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c r="AA877" s="23"/>
      <c r="AB877" s="23"/>
      <c r="AC877" s="23"/>
      <c r="AD877" s="23"/>
      <c r="AE877" s="23"/>
      <c r="AF877" s="23"/>
      <c r="AG877" s="23"/>
    </row>
    <row r="878" spans="1:33" ht="15.75" customHeight="1" x14ac:dyDescent="0.35">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c r="AA878" s="23"/>
      <c r="AB878" s="23"/>
      <c r="AC878" s="23"/>
      <c r="AD878" s="23"/>
      <c r="AE878" s="23"/>
      <c r="AF878" s="23"/>
      <c r="AG878" s="23"/>
    </row>
    <row r="879" spans="1:33" ht="15.75" customHeight="1" x14ac:dyDescent="0.35">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c r="AA879" s="23"/>
      <c r="AB879" s="23"/>
      <c r="AC879" s="23"/>
      <c r="AD879" s="23"/>
      <c r="AE879" s="23"/>
      <c r="AF879" s="23"/>
      <c r="AG879" s="23"/>
    </row>
    <row r="880" spans="1:33" ht="15.75" customHeight="1" x14ac:dyDescent="0.35">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c r="AA880" s="23"/>
      <c r="AB880" s="23"/>
      <c r="AC880" s="23"/>
      <c r="AD880" s="23"/>
      <c r="AE880" s="23"/>
      <c r="AF880" s="23"/>
      <c r="AG880" s="23"/>
    </row>
    <row r="881" spans="1:33" ht="15.75" customHeight="1" x14ac:dyDescent="0.35">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c r="AA881" s="23"/>
      <c r="AB881" s="23"/>
      <c r="AC881" s="23"/>
      <c r="AD881" s="23"/>
      <c r="AE881" s="23"/>
      <c r="AF881" s="23"/>
      <c r="AG881" s="23"/>
    </row>
    <row r="882" spans="1:33" ht="15.75" customHeight="1" x14ac:dyDescent="0.35">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c r="AA882" s="23"/>
      <c r="AB882" s="23"/>
      <c r="AC882" s="23"/>
      <c r="AD882" s="23"/>
      <c r="AE882" s="23"/>
      <c r="AF882" s="23"/>
      <c r="AG882" s="23"/>
    </row>
    <row r="883" spans="1:33" ht="15.75" customHeight="1" x14ac:dyDescent="0.35">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c r="AA883" s="23"/>
      <c r="AB883" s="23"/>
      <c r="AC883" s="23"/>
      <c r="AD883" s="23"/>
      <c r="AE883" s="23"/>
      <c r="AF883" s="23"/>
      <c r="AG883" s="23"/>
    </row>
    <row r="884" spans="1:33" ht="15.75" customHeight="1" x14ac:dyDescent="0.35">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c r="AA884" s="23"/>
      <c r="AB884" s="23"/>
      <c r="AC884" s="23"/>
      <c r="AD884" s="23"/>
      <c r="AE884" s="23"/>
      <c r="AF884" s="23"/>
      <c r="AG884" s="23"/>
    </row>
    <row r="885" spans="1:33" ht="15.75" customHeight="1" x14ac:dyDescent="0.35">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c r="AA885" s="23"/>
      <c r="AB885" s="23"/>
      <c r="AC885" s="23"/>
      <c r="AD885" s="23"/>
      <c r="AE885" s="23"/>
      <c r="AF885" s="23"/>
      <c r="AG885" s="23"/>
    </row>
    <row r="886" spans="1:33" ht="15.75" customHeight="1" x14ac:dyDescent="0.35">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c r="AA886" s="23"/>
      <c r="AB886" s="23"/>
      <c r="AC886" s="23"/>
      <c r="AD886" s="23"/>
      <c r="AE886" s="23"/>
      <c r="AF886" s="23"/>
      <c r="AG886" s="23"/>
    </row>
    <row r="887" spans="1:33" ht="15.75" customHeight="1" x14ac:dyDescent="0.35">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c r="AA887" s="23"/>
      <c r="AB887" s="23"/>
      <c r="AC887" s="23"/>
      <c r="AD887" s="23"/>
      <c r="AE887" s="23"/>
      <c r="AF887" s="23"/>
      <c r="AG887" s="23"/>
    </row>
    <row r="888" spans="1:33" ht="15.75" customHeight="1" x14ac:dyDescent="0.35">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c r="AA888" s="23"/>
      <c r="AB888" s="23"/>
      <c r="AC888" s="23"/>
      <c r="AD888" s="23"/>
      <c r="AE888" s="23"/>
      <c r="AF888" s="23"/>
      <c r="AG888" s="23"/>
    </row>
    <row r="889" spans="1:33" ht="15.75" customHeight="1" x14ac:dyDescent="0.35">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c r="AA889" s="23"/>
      <c r="AB889" s="23"/>
      <c r="AC889" s="23"/>
      <c r="AD889" s="23"/>
      <c r="AE889" s="23"/>
      <c r="AF889" s="23"/>
      <c r="AG889" s="23"/>
    </row>
    <row r="890" spans="1:33" ht="15.75" customHeight="1" x14ac:dyDescent="0.35">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c r="AA890" s="23"/>
      <c r="AB890" s="23"/>
      <c r="AC890" s="23"/>
      <c r="AD890" s="23"/>
      <c r="AE890" s="23"/>
      <c r="AF890" s="23"/>
      <c r="AG890" s="23"/>
    </row>
    <row r="891" spans="1:33" ht="15.75" customHeight="1" x14ac:dyDescent="0.35">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c r="AA891" s="23"/>
      <c r="AB891" s="23"/>
      <c r="AC891" s="23"/>
      <c r="AD891" s="23"/>
      <c r="AE891" s="23"/>
      <c r="AF891" s="23"/>
      <c r="AG891" s="23"/>
    </row>
    <row r="892" spans="1:33" ht="15.75" customHeight="1" x14ac:dyDescent="0.35">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c r="AA892" s="23"/>
      <c r="AB892" s="23"/>
      <c r="AC892" s="23"/>
      <c r="AD892" s="23"/>
      <c r="AE892" s="23"/>
      <c r="AF892" s="23"/>
      <c r="AG892" s="23"/>
    </row>
    <row r="893" spans="1:33" ht="15.75" customHeight="1" x14ac:dyDescent="0.35">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c r="AA893" s="23"/>
      <c r="AB893" s="23"/>
      <c r="AC893" s="23"/>
      <c r="AD893" s="23"/>
      <c r="AE893" s="23"/>
      <c r="AF893" s="23"/>
      <c r="AG893" s="23"/>
    </row>
    <row r="894" spans="1:33" ht="15.75" customHeight="1" x14ac:dyDescent="0.35">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c r="AA894" s="23"/>
      <c r="AB894" s="23"/>
      <c r="AC894" s="23"/>
      <c r="AD894" s="23"/>
      <c r="AE894" s="23"/>
      <c r="AF894" s="23"/>
      <c r="AG894" s="23"/>
    </row>
    <row r="895" spans="1:33" ht="15.75" customHeight="1" x14ac:dyDescent="0.35">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c r="AA895" s="23"/>
      <c r="AB895" s="23"/>
      <c r="AC895" s="23"/>
      <c r="AD895" s="23"/>
      <c r="AE895" s="23"/>
      <c r="AF895" s="23"/>
      <c r="AG895" s="23"/>
    </row>
    <row r="896" spans="1:33" ht="15.75" customHeight="1" x14ac:dyDescent="0.35">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c r="AA896" s="23"/>
      <c r="AB896" s="23"/>
      <c r="AC896" s="23"/>
      <c r="AD896" s="23"/>
      <c r="AE896" s="23"/>
      <c r="AF896" s="23"/>
      <c r="AG896" s="23"/>
    </row>
    <row r="897" spans="1:33" ht="15.75" customHeight="1" x14ac:dyDescent="0.35">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c r="AA897" s="23"/>
      <c r="AB897" s="23"/>
      <c r="AC897" s="23"/>
      <c r="AD897" s="23"/>
      <c r="AE897" s="23"/>
      <c r="AF897" s="23"/>
      <c r="AG897" s="23"/>
    </row>
    <row r="898" spans="1:33" ht="15.75" customHeight="1" x14ac:dyDescent="0.35">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c r="AA898" s="23"/>
      <c r="AB898" s="23"/>
      <c r="AC898" s="23"/>
      <c r="AD898" s="23"/>
      <c r="AE898" s="23"/>
      <c r="AF898" s="23"/>
      <c r="AG898" s="23"/>
    </row>
    <row r="899" spans="1:33" ht="15.75" customHeight="1" x14ac:dyDescent="0.35">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c r="AA899" s="23"/>
      <c r="AB899" s="23"/>
      <c r="AC899" s="23"/>
      <c r="AD899" s="23"/>
      <c r="AE899" s="23"/>
      <c r="AF899" s="23"/>
      <c r="AG899" s="23"/>
    </row>
    <row r="900" spans="1:33" ht="15.75" customHeight="1" x14ac:dyDescent="0.35">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c r="AA900" s="23"/>
      <c r="AB900" s="23"/>
      <c r="AC900" s="23"/>
      <c r="AD900" s="23"/>
      <c r="AE900" s="23"/>
      <c r="AF900" s="23"/>
      <c r="AG900" s="23"/>
    </row>
    <row r="901" spans="1:33" ht="15.75" customHeight="1" x14ac:dyDescent="0.35">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c r="AA901" s="23"/>
      <c r="AB901" s="23"/>
      <c r="AC901" s="23"/>
      <c r="AD901" s="23"/>
      <c r="AE901" s="23"/>
      <c r="AF901" s="23"/>
      <c r="AG901" s="23"/>
    </row>
    <row r="902" spans="1:33" ht="15.75" customHeight="1" x14ac:dyDescent="0.35">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c r="AA902" s="23"/>
      <c r="AB902" s="23"/>
      <c r="AC902" s="23"/>
      <c r="AD902" s="23"/>
      <c r="AE902" s="23"/>
      <c r="AF902" s="23"/>
      <c r="AG902" s="23"/>
    </row>
    <row r="903" spans="1:33" ht="15.75" customHeight="1" x14ac:dyDescent="0.35">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c r="AA903" s="23"/>
      <c r="AB903" s="23"/>
      <c r="AC903" s="23"/>
      <c r="AD903" s="23"/>
      <c r="AE903" s="23"/>
      <c r="AF903" s="23"/>
      <c r="AG903" s="23"/>
    </row>
    <row r="904" spans="1:33" ht="15.75" customHeight="1" x14ac:dyDescent="0.35">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c r="AA904" s="23"/>
      <c r="AB904" s="23"/>
      <c r="AC904" s="23"/>
      <c r="AD904" s="23"/>
      <c r="AE904" s="23"/>
      <c r="AF904" s="23"/>
      <c r="AG904" s="23"/>
    </row>
    <row r="905" spans="1:33" ht="15.75" customHeight="1" x14ac:dyDescent="0.35">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c r="AA905" s="23"/>
      <c r="AB905" s="23"/>
      <c r="AC905" s="23"/>
      <c r="AD905" s="23"/>
      <c r="AE905" s="23"/>
      <c r="AF905" s="23"/>
      <c r="AG905" s="23"/>
    </row>
    <row r="906" spans="1:33" ht="15.75" customHeight="1" x14ac:dyDescent="0.35">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c r="AA906" s="23"/>
      <c r="AB906" s="23"/>
      <c r="AC906" s="23"/>
      <c r="AD906" s="23"/>
      <c r="AE906" s="23"/>
      <c r="AF906" s="23"/>
      <c r="AG906" s="23"/>
    </row>
    <row r="907" spans="1:33" ht="15.75" customHeight="1" x14ac:dyDescent="0.35">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c r="AA907" s="23"/>
      <c r="AB907" s="23"/>
      <c r="AC907" s="23"/>
      <c r="AD907" s="23"/>
      <c r="AE907" s="23"/>
      <c r="AF907" s="23"/>
      <c r="AG907" s="23"/>
    </row>
    <row r="908" spans="1:33" ht="15.75" customHeight="1" x14ac:dyDescent="0.35">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c r="AA908" s="23"/>
      <c r="AB908" s="23"/>
      <c r="AC908" s="23"/>
      <c r="AD908" s="23"/>
      <c r="AE908" s="23"/>
      <c r="AF908" s="23"/>
      <c r="AG908" s="23"/>
    </row>
    <row r="909" spans="1:33" ht="15.75" customHeight="1" x14ac:dyDescent="0.35">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c r="AA909" s="23"/>
      <c r="AB909" s="23"/>
      <c r="AC909" s="23"/>
      <c r="AD909" s="23"/>
      <c r="AE909" s="23"/>
      <c r="AF909" s="23"/>
      <c r="AG909" s="23"/>
    </row>
    <row r="910" spans="1:33" ht="15.75" customHeight="1" x14ac:dyDescent="0.35">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c r="AA910" s="23"/>
      <c r="AB910" s="23"/>
      <c r="AC910" s="23"/>
      <c r="AD910" s="23"/>
      <c r="AE910" s="23"/>
      <c r="AF910" s="23"/>
      <c r="AG910" s="23"/>
    </row>
    <row r="911" spans="1:33" ht="15.75" customHeight="1" x14ac:dyDescent="0.35">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c r="AA911" s="23"/>
      <c r="AB911" s="23"/>
      <c r="AC911" s="23"/>
      <c r="AD911" s="23"/>
      <c r="AE911" s="23"/>
      <c r="AF911" s="23"/>
      <c r="AG911" s="23"/>
    </row>
    <row r="912" spans="1:33" ht="15.75" customHeight="1" x14ac:dyDescent="0.35">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c r="AA912" s="23"/>
      <c r="AB912" s="23"/>
      <c r="AC912" s="23"/>
      <c r="AD912" s="23"/>
      <c r="AE912" s="23"/>
      <c r="AF912" s="23"/>
      <c r="AG912" s="23"/>
    </row>
    <row r="913" spans="1:33" ht="15.75" customHeight="1" x14ac:dyDescent="0.35">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c r="AA913" s="23"/>
      <c r="AB913" s="23"/>
      <c r="AC913" s="23"/>
      <c r="AD913" s="23"/>
      <c r="AE913" s="23"/>
      <c r="AF913" s="23"/>
      <c r="AG913" s="23"/>
    </row>
    <row r="914" spans="1:33" ht="15.75" customHeight="1" x14ac:dyDescent="0.35">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c r="AA914" s="23"/>
      <c r="AB914" s="23"/>
      <c r="AC914" s="23"/>
      <c r="AD914" s="23"/>
      <c r="AE914" s="23"/>
      <c r="AF914" s="23"/>
      <c r="AG914" s="23"/>
    </row>
    <row r="915" spans="1:33" ht="15.75" customHeight="1" x14ac:dyDescent="0.35">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c r="AA915" s="23"/>
      <c r="AB915" s="23"/>
      <c r="AC915" s="23"/>
      <c r="AD915" s="23"/>
      <c r="AE915" s="23"/>
      <c r="AF915" s="23"/>
      <c r="AG915" s="23"/>
    </row>
    <row r="916" spans="1:33" ht="15.75" customHeight="1" x14ac:dyDescent="0.35">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c r="AA916" s="23"/>
      <c r="AB916" s="23"/>
      <c r="AC916" s="23"/>
      <c r="AD916" s="23"/>
      <c r="AE916" s="23"/>
      <c r="AF916" s="23"/>
      <c r="AG916" s="23"/>
    </row>
    <row r="917" spans="1:33" ht="15.75" customHeight="1" x14ac:dyDescent="0.35">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c r="AA917" s="23"/>
      <c r="AB917" s="23"/>
      <c r="AC917" s="23"/>
      <c r="AD917" s="23"/>
      <c r="AE917" s="23"/>
      <c r="AF917" s="23"/>
      <c r="AG917" s="23"/>
    </row>
    <row r="918" spans="1:33" ht="15.75" customHeight="1" x14ac:dyDescent="0.35">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c r="AA918" s="23"/>
      <c r="AB918" s="23"/>
      <c r="AC918" s="23"/>
      <c r="AD918" s="23"/>
      <c r="AE918" s="23"/>
      <c r="AF918" s="23"/>
      <c r="AG918" s="23"/>
    </row>
    <row r="919" spans="1:33" ht="15.75" customHeight="1" x14ac:dyDescent="0.35">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c r="AA919" s="23"/>
      <c r="AB919" s="23"/>
      <c r="AC919" s="23"/>
      <c r="AD919" s="23"/>
      <c r="AE919" s="23"/>
      <c r="AF919" s="23"/>
      <c r="AG919" s="23"/>
    </row>
    <row r="920" spans="1:33" ht="15.75" customHeight="1" x14ac:dyDescent="0.35">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c r="AA920" s="23"/>
      <c r="AB920" s="23"/>
      <c r="AC920" s="23"/>
      <c r="AD920" s="23"/>
      <c r="AE920" s="23"/>
      <c r="AF920" s="23"/>
      <c r="AG920" s="23"/>
    </row>
    <row r="921" spans="1:33" ht="15.75" customHeight="1" x14ac:dyDescent="0.35">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c r="AA921" s="23"/>
      <c r="AB921" s="23"/>
      <c r="AC921" s="23"/>
      <c r="AD921" s="23"/>
      <c r="AE921" s="23"/>
      <c r="AF921" s="23"/>
      <c r="AG921" s="23"/>
    </row>
    <row r="922" spans="1:33" ht="15.75" customHeight="1" x14ac:dyDescent="0.35">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c r="AA922" s="23"/>
      <c r="AB922" s="23"/>
      <c r="AC922" s="23"/>
      <c r="AD922" s="23"/>
      <c r="AE922" s="23"/>
      <c r="AF922" s="23"/>
      <c r="AG922" s="23"/>
    </row>
    <row r="923" spans="1:33" ht="15.75" customHeight="1" x14ac:dyDescent="0.35">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c r="AA923" s="23"/>
      <c r="AB923" s="23"/>
      <c r="AC923" s="23"/>
      <c r="AD923" s="23"/>
      <c r="AE923" s="23"/>
      <c r="AF923" s="23"/>
      <c r="AG923" s="23"/>
    </row>
    <row r="924" spans="1:33" ht="15.75" customHeight="1" x14ac:dyDescent="0.35">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c r="AA924" s="23"/>
      <c r="AB924" s="23"/>
      <c r="AC924" s="23"/>
      <c r="AD924" s="23"/>
      <c r="AE924" s="23"/>
      <c r="AF924" s="23"/>
      <c r="AG924" s="23"/>
    </row>
    <row r="925" spans="1:33" ht="15.75" customHeight="1" x14ac:dyDescent="0.35">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c r="AA925" s="23"/>
      <c r="AB925" s="23"/>
      <c r="AC925" s="23"/>
      <c r="AD925" s="23"/>
      <c r="AE925" s="23"/>
      <c r="AF925" s="23"/>
      <c r="AG925" s="23"/>
    </row>
    <row r="926" spans="1:33" ht="15.75" customHeight="1" x14ac:dyDescent="0.35">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c r="AA926" s="23"/>
      <c r="AB926" s="23"/>
      <c r="AC926" s="23"/>
      <c r="AD926" s="23"/>
      <c r="AE926" s="23"/>
      <c r="AF926" s="23"/>
      <c r="AG926" s="23"/>
    </row>
    <row r="927" spans="1:33" ht="15.75" customHeight="1" x14ac:dyDescent="0.35">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c r="AA927" s="23"/>
      <c r="AB927" s="23"/>
      <c r="AC927" s="23"/>
      <c r="AD927" s="23"/>
      <c r="AE927" s="23"/>
      <c r="AF927" s="23"/>
      <c r="AG927" s="23"/>
    </row>
    <row r="928" spans="1:33" ht="15.75" customHeight="1" x14ac:dyDescent="0.35">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c r="AA928" s="23"/>
      <c r="AB928" s="23"/>
      <c r="AC928" s="23"/>
      <c r="AD928" s="23"/>
      <c r="AE928" s="23"/>
      <c r="AF928" s="23"/>
      <c r="AG928" s="23"/>
    </row>
    <row r="929" spans="1:33" ht="15.75" customHeight="1" x14ac:dyDescent="0.35">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c r="AA929" s="23"/>
      <c r="AB929" s="23"/>
      <c r="AC929" s="23"/>
      <c r="AD929" s="23"/>
      <c r="AE929" s="23"/>
      <c r="AF929" s="23"/>
      <c r="AG929" s="23"/>
    </row>
    <row r="930" spans="1:33" ht="15.75" customHeight="1" x14ac:dyDescent="0.35">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c r="AA930" s="23"/>
      <c r="AB930" s="23"/>
      <c r="AC930" s="23"/>
      <c r="AD930" s="23"/>
      <c r="AE930" s="23"/>
      <c r="AF930" s="23"/>
      <c r="AG930" s="23"/>
    </row>
    <row r="931" spans="1:33" ht="15.75" customHeight="1" x14ac:dyDescent="0.35">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c r="AA931" s="23"/>
      <c r="AB931" s="23"/>
      <c r="AC931" s="23"/>
      <c r="AD931" s="23"/>
      <c r="AE931" s="23"/>
      <c r="AF931" s="23"/>
      <c r="AG931" s="23"/>
    </row>
    <row r="932" spans="1:33" ht="15.75" customHeight="1" x14ac:dyDescent="0.35">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c r="AA932" s="23"/>
      <c r="AB932" s="23"/>
      <c r="AC932" s="23"/>
      <c r="AD932" s="23"/>
      <c r="AE932" s="23"/>
      <c r="AF932" s="23"/>
      <c r="AG932" s="23"/>
    </row>
    <row r="933" spans="1:33" ht="15.75" customHeight="1" x14ac:dyDescent="0.35">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c r="AA933" s="23"/>
      <c r="AB933" s="23"/>
      <c r="AC933" s="23"/>
      <c r="AD933" s="23"/>
      <c r="AE933" s="23"/>
      <c r="AF933" s="23"/>
      <c r="AG933" s="23"/>
    </row>
    <row r="934" spans="1:33" ht="15.75" customHeight="1" x14ac:dyDescent="0.35">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row>
    <row r="935" spans="1:33" ht="15.75" customHeight="1" x14ac:dyDescent="0.35">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c r="AA935" s="23"/>
      <c r="AB935" s="23"/>
      <c r="AC935" s="23"/>
      <c r="AD935" s="23"/>
      <c r="AE935" s="23"/>
      <c r="AF935" s="23"/>
      <c r="AG935" s="23"/>
    </row>
    <row r="936" spans="1:33" ht="15.75" customHeight="1" x14ac:dyDescent="0.35">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c r="AA936" s="23"/>
      <c r="AB936" s="23"/>
      <c r="AC936" s="23"/>
      <c r="AD936" s="23"/>
      <c r="AE936" s="23"/>
      <c r="AF936" s="23"/>
      <c r="AG936" s="23"/>
    </row>
    <row r="937" spans="1:33" ht="15.75" customHeight="1" x14ac:dyDescent="0.35">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c r="AA937" s="23"/>
      <c r="AB937" s="23"/>
      <c r="AC937" s="23"/>
      <c r="AD937" s="23"/>
      <c r="AE937" s="23"/>
      <c r="AF937" s="23"/>
      <c r="AG937" s="23"/>
    </row>
    <row r="938" spans="1:33" ht="15.75" customHeight="1" x14ac:dyDescent="0.35">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c r="AA938" s="23"/>
      <c r="AB938" s="23"/>
      <c r="AC938" s="23"/>
      <c r="AD938" s="23"/>
      <c r="AE938" s="23"/>
      <c r="AF938" s="23"/>
      <c r="AG938" s="23"/>
    </row>
    <row r="939" spans="1:33" ht="15.75" customHeight="1" x14ac:dyDescent="0.35">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c r="AA939" s="23"/>
      <c r="AB939" s="23"/>
      <c r="AC939" s="23"/>
      <c r="AD939" s="23"/>
      <c r="AE939" s="23"/>
      <c r="AF939" s="23"/>
      <c r="AG939" s="23"/>
    </row>
    <row r="940" spans="1:33" ht="15.75" customHeight="1" x14ac:dyDescent="0.35">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c r="AA940" s="23"/>
      <c r="AB940" s="23"/>
      <c r="AC940" s="23"/>
      <c r="AD940" s="23"/>
      <c r="AE940" s="23"/>
      <c r="AF940" s="23"/>
      <c r="AG940" s="23"/>
    </row>
    <row r="941" spans="1:33" ht="15.75" customHeight="1" x14ac:dyDescent="0.35">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c r="AA941" s="23"/>
      <c r="AB941" s="23"/>
      <c r="AC941" s="23"/>
      <c r="AD941" s="23"/>
      <c r="AE941" s="23"/>
      <c r="AF941" s="23"/>
      <c r="AG941" s="23"/>
    </row>
    <row r="942" spans="1:33" ht="15.75" customHeight="1" x14ac:dyDescent="0.35">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c r="AA942" s="23"/>
      <c r="AB942" s="23"/>
      <c r="AC942" s="23"/>
      <c r="AD942" s="23"/>
      <c r="AE942" s="23"/>
      <c r="AF942" s="23"/>
      <c r="AG942" s="23"/>
    </row>
    <row r="943" spans="1:33" ht="15.75" customHeight="1" x14ac:dyDescent="0.35">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c r="AA943" s="23"/>
      <c r="AB943" s="23"/>
      <c r="AC943" s="23"/>
      <c r="AD943" s="23"/>
      <c r="AE943" s="23"/>
      <c r="AF943" s="23"/>
      <c r="AG943" s="23"/>
    </row>
    <row r="944" spans="1:33" ht="15.75" customHeight="1" x14ac:dyDescent="0.35">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c r="AA944" s="23"/>
      <c r="AB944" s="23"/>
      <c r="AC944" s="23"/>
      <c r="AD944" s="23"/>
      <c r="AE944" s="23"/>
      <c r="AF944" s="23"/>
      <c r="AG944" s="23"/>
    </row>
    <row r="945" spans="1:33" ht="15.75" customHeight="1" x14ac:dyDescent="0.35">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c r="AA945" s="23"/>
      <c r="AB945" s="23"/>
      <c r="AC945" s="23"/>
      <c r="AD945" s="23"/>
      <c r="AE945" s="23"/>
      <c r="AF945" s="23"/>
      <c r="AG945" s="23"/>
    </row>
    <row r="946" spans="1:33" ht="15.75" customHeight="1" x14ac:dyDescent="0.35">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c r="AA946" s="23"/>
      <c r="AB946" s="23"/>
      <c r="AC946" s="23"/>
      <c r="AD946" s="23"/>
      <c r="AE946" s="23"/>
      <c r="AF946" s="23"/>
      <c r="AG946" s="23"/>
    </row>
    <row r="947" spans="1:33" ht="15.75" customHeight="1" x14ac:dyDescent="0.35">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c r="AA947" s="23"/>
      <c r="AB947" s="23"/>
      <c r="AC947" s="23"/>
      <c r="AD947" s="23"/>
      <c r="AE947" s="23"/>
      <c r="AF947" s="23"/>
      <c r="AG947" s="23"/>
    </row>
    <row r="948" spans="1:33" ht="15.75" customHeight="1" x14ac:dyDescent="0.35">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c r="AA948" s="23"/>
      <c r="AB948" s="23"/>
      <c r="AC948" s="23"/>
      <c r="AD948" s="23"/>
      <c r="AE948" s="23"/>
      <c r="AF948" s="23"/>
      <c r="AG948" s="23"/>
    </row>
    <row r="949" spans="1:33" ht="15.75" customHeight="1" x14ac:dyDescent="0.35">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c r="AA949" s="23"/>
      <c r="AB949" s="23"/>
      <c r="AC949" s="23"/>
      <c r="AD949" s="23"/>
      <c r="AE949" s="23"/>
      <c r="AF949" s="23"/>
      <c r="AG949" s="23"/>
    </row>
    <row r="950" spans="1:33" ht="15.75" customHeight="1" x14ac:dyDescent="0.35">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c r="AA950" s="23"/>
      <c r="AB950" s="23"/>
      <c r="AC950" s="23"/>
      <c r="AD950" s="23"/>
      <c r="AE950" s="23"/>
      <c r="AF950" s="23"/>
      <c r="AG950" s="23"/>
    </row>
    <row r="951" spans="1:33" ht="15.75" customHeight="1" x14ac:dyDescent="0.35">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c r="AA951" s="23"/>
      <c r="AB951" s="23"/>
      <c r="AC951" s="23"/>
      <c r="AD951" s="23"/>
      <c r="AE951" s="23"/>
      <c r="AF951" s="23"/>
      <c r="AG951" s="23"/>
    </row>
    <row r="952" spans="1:33" ht="15.75" customHeight="1" x14ac:dyDescent="0.35">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c r="AA952" s="23"/>
      <c r="AB952" s="23"/>
      <c r="AC952" s="23"/>
      <c r="AD952" s="23"/>
      <c r="AE952" s="23"/>
      <c r="AF952" s="23"/>
      <c r="AG952" s="23"/>
    </row>
    <row r="953" spans="1:33" ht="15.75" customHeight="1" x14ac:dyDescent="0.35">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c r="AA953" s="23"/>
      <c r="AB953" s="23"/>
      <c r="AC953" s="23"/>
      <c r="AD953" s="23"/>
      <c r="AE953" s="23"/>
      <c r="AF953" s="23"/>
      <c r="AG953" s="23"/>
    </row>
    <row r="954" spans="1:33" ht="15.75" customHeight="1" x14ac:dyDescent="0.35">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c r="AA954" s="23"/>
      <c r="AB954" s="23"/>
      <c r="AC954" s="23"/>
      <c r="AD954" s="23"/>
      <c r="AE954" s="23"/>
      <c r="AF954" s="23"/>
      <c r="AG954" s="23"/>
    </row>
    <row r="955" spans="1:33" ht="15.75" customHeight="1" x14ac:dyDescent="0.35">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c r="AA955" s="23"/>
      <c r="AB955" s="23"/>
      <c r="AC955" s="23"/>
      <c r="AD955" s="23"/>
      <c r="AE955" s="23"/>
      <c r="AF955" s="23"/>
      <c r="AG955" s="23"/>
    </row>
    <row r="956" spans="1:33" ht="15.75" customHeight="1" x14ac:dyDescent="0.35">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c r="AA956" s="23"/>
      <c r="AB956" s="23"/>
      <c r="AC956" s="23"/>
      <c r="AD956" s="23"/>
      <c r="AE956" s="23"/>
      <c r="AF956" s="23"/>
      <c r="AG956" s="23"/>
    </row>
    <row r="957" spans="1:33" ht="15.75" customHeight="1" x14ac:dyDescent="0.35">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c r="AA957" s="23"/>
      <c r="AB957" s="23"/>
      <c r="AC957" s="23"/>
      <c r="AD957" s="23"/>
      <c r="AE957" s="23"/>
      <c r="AF957" s="23"/>
      <c r="AG957" s="23"/>
    </row>
    <row r="958" spans="1:33" ht="15.75" customHeight="1" x14ac:dyDescent="0.35">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c r="AA958" s="23"/>
      <c r="AB958" s="23"/>
      <c r="AC958" s="23"/>
      <c r="AD958" s="23"/>
      <c r="AE958" s="23"/>
      <c r="AF958" s="23"/>
      <c r="AG958" s="23"/>
    </row>
    <row r="959" spans="1:33" ht="15.75" customHeight="1" x14ac:dyDescent="0.35">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c r="AA959" s="23"/>
      <c r="AB959" s="23"/>
      <c r="AC959" s="23"/>
      <c r="AD959" s="23"/>
      <c r="AE959" s="23"/>
      <c r="AF959" s="23"/>
      <c r="AG959" s="23"/>
    </row>
    <row r="960" spans="1:33" ht="15.75" customHeight="1" x14ac:dyDescent="0.35">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c r="AA960" s="23"/>
      <c r="AB960" s="23"/>
      <c r="AC960" s="23"/>
      <c r="AD960" s="23"/>
      <c r="AE960" s="23"/>
      <c r="AF960" s="23"/>
      <c r="AG960" s="23"/>
    </row>
    <row r="961" spans="1:33" ht="15.75" customHeight="1" x14ac:dyDescent="0.35">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c r="AA961" s="23"/>
      <c r="AB961" s="23"/>
      <c r="AC961" s="23"/>
      <c r="AD961" s="23"/>
      <c r="AE961" s="23"/>
      <c r="AF961" s="23"/>
      <c r="AG961" s="23"/>
    </row>
    <row r="962" spans="1:33" ht="15.75" customHeight="1" x14ac:dyDescent="0.35">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c r="AA962" s="23"/>
      <c r="AB962" s="23"/>
      <c r="AC962" s="23"/>
      <c r="AD962" s="23"/>
      <c r="AE962" s="23"/>
      <c r="AF962" s="23"/>
      <c r="AG962" s="23"/>
    </row>
    <row r="963" spans="1:33" ht="15.75" customHeight="1" x14ac:dyDescent="0.35">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c r="AA963" s="23"/>
      <c r="AB963" s="23"/>
      <c r="AC963" s="23"/>
      <c r="AD963" s="23"/>
      <c r="AE963" s="23"/>
      <c r="AF963" s="23"/>
      <c r="AG963" s="23"/>
    </row>
    <row r="964" spans="1:33" ht="15.75" customHeight="1" x14ac:dyDescent="0.35">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c r="AA964" s="23"/>
      <c r="AB964" s="23"/>
      <c r="AC964" s="23"/>
      <c r="AD964" s="23"/>
      <c r="AE964" s="23"/>
      <c r="AF964" s="23"/>
      <c r="AG964" s="23"/>
    </row>
    <row r="965" spans="1:33" ht="15.75" customHeight="1" x14ac:dyDescent="0.35">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c r="AA965" s="23"/>
      <c r="AB965" s="23"/>
      <c r="AC965" s="23"/>
      <c r="AD965" s="23"/>
      <c r="AE965" s="23"/>
      <c r="AF965" s="23"/>
      <c r="AG965" s="23"/>
    </row>
    <row r="966" spans="1:33" ht="15.75" customHeight="1" x14ac:dyDescent="0.35">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c r="AA966" s="23"/>
      <c r="AB966" s="23"/>
      <c r="AC966" s="23"/>
      <c r="AD966" s="23"/>
      <c r="AE966" s="23"/>
      <c r="AF966" s="23"/>
      <c r="AG966" s="23"/>
    </row>
    <row r="967" spans="1:33" ht="15.75" customHeight="1" x14ac:dyDescent="0.35">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c r="AA967" s="23"/>
      <c r="AB967" s="23"/>
      <c r="AC967" s="23"/>
      <c r="AD967" s="23"/>
      <c r="AE967" s="23"/>
      <c r="AF967" s="23"/>
      <c r="AG967" s="23"/>
    </row>
    <row r="968" spans="1:33" ht="15.75" customHeight="1" x14ac:dyDescent="0.35">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c r="AA968" s="23"/>
      <c r="AB968" s="23"/>
      <c r="AC968" s="23"/>
      <c r="AD968" s="23"/>
      <c r="AE968" s="23"/>
      <c r="AF968" s="23"/>
      <c r="AG968" s="23"/>
    </row>
    <row r="969" spans="1:33" ht="15.75" customHeight="1" x14ac:dyDescent="0.35">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c r="AA969" s="23"/>
      <c r="AB969" s="23"/>
      <c r="AC969" s="23"/>
      <c r="AD969" s="23"/>
      <c r="AE969" s="23"/>
      <c r="AF969" s="23"/>
      <c r="AG969" s="23"/>
    </row>
    <row r="970" spans="1:33" ht="15.75" customHeight="1" x14ac:dyDescent="0.35">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c r="AA970" s="23"/>
      <c r="AB970" s="23"/>
      <c r="AC970" s="23"/>
      <c r="AD970" s="23"/>
      <c r="AE970" s="23"/>
      <c r="AF970" s="23"/>
      <c r="AG970" s="23"/>
    </row>
    <row r="971" spans="1:33" ht="15.75" customHeight="1" x14ac:dyDescent="0.35">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c r="AA971" s="23"/>
      <c r="AB971" s="23"/>
      <c r="AC971" s="23"/>
      <c r="AD971" s="23"/>
      <c r="AE971" s="23"/>
      <c r="AF971" s="23"/>
      <c r="AG971" s="23"/>
    </row>
    <row r="972" spans="1:33" ht="15.75" customHeight="1" x14ac:dyDescent="0.35">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c r="AA972" s="23"/>
      <c r="AB972" s="23"/>
      <c r="AC972" s="23"/>
      <c r="AD972" s="23"/>
      <c r="AE972" s="23"/>
      <c r="AF972" s="23"/>
      <c r="AG972" s="23"/>
    </row>
    <row r="973" spans="1:33" ht="15.75" customHeight="1" x14ac:dyDescent="0.35">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c r="AA973" s="23"/>
      <c r="AB973" s="23"/>
      <c r="AC973" s="23"/>
      <c r="AD973" s="23"/>
      <c r="AE973" s="23"/>
      <c r="AF973" s="23"/>
      <c r="AG973" s="23"/>
    </row>
    <row r="974" spans="1:33" ht="15.75" customHeight="1" x14ac:dyDescent="0.35">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c r="AA974" s="23"/>
      <c r="AB974" s="23"/>
      <c r="AC974" s="23"/>
      <c r="AD974" s="23"/>
      <c r="AE974" s="23"/>
      <c r="AF974" s="23"/>
      <c r="AG974" s="23"/>
    </row>
    <row r="975" spans="1:33" ht="15.75" customHeight="1" x14ac:dyDescent="0.35">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c r="AA975" s="23"/>
      <c r="AB975" s="23"/>
      <c r="AC975" s="23"/>
      <c r="AD975" s="23"/>
      <c r="AE975" s="23"/>
      <c r="AF975" s="23"/>
      <c r="AG975" s="23"/>
    </row>
    <row r="976" spans="1:33" ht="15.75" customHeight="1" x14ac:dyDescent="0.35">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c r="AA976" s="23"/>
      <c r="AB976" s="23"/>
      <c r="AC976" s="23"/>
      <c r="AD976" s="23"/>
      <c r="AE976" s="23"/>
      <c r="AF976" s="23"/>
      <c r="AG976" s="23"/>
    </row>
    <row r="977" spans="1:33" ht="15.75" customHeight="1" x14ac:dyDescent="0.35">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c r="AA977" s="23"/>
      <c r="AB977" s="23"/>
      <c r="AC977" s="23"/>
      <c r="AD977" s="23"/>
      <c r="AE977" s="23"/>
      <c r="AF977" s="23"/>
      <c r="AG977" s="23"/>
    </row>
    <row r="978" spans="1:33" ht="15.75" customHeight="1" x14ac:dyDescent="0.35">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c r="AA978" s="23"/>
      <c r="AB978" s="23"/>
      <c r="AC978" s="23"/>
      <c r="AD978" s="23"/>
      <c r="AE978" s="23"/>
      <c r="AF978" s="23"/>
      <c r="AG978" s="23"/>
    </row>
    <row r="979" spans="1:33" ht="15.75" customHeight="1" x14ac:dyDescent="0.35">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c r="AA979" s="23"/>
      <c r="AB979" s="23"/>
      <c r="AC979" s="23"/>
      <c r="AD979" s="23"/>
      <c r="AE979" s="23"/>
      <c r="AF979" s="23"/>
      <c r="AG979" s="23"/>
    </row>
    <row r="980" spans="1:33" ht="15.75" customHeight="1" x14ac:dyDescent="0.35">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c r="AA980" s="23"/>
      <c r="AB980" s="23"/>
      <c r="AC980" s="23"/>
      <c r="AD980" s="23"/>
      <c r="AE980" s="23"/>
      <c r="AF980" s="23"/>
      <c r="AG980" s="23"/>
    </row>
    <row r="981" spans="1:33" ht="15.75" customHeight="1" x14ac:dyDescent="0.35">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c r="AA981" s="23"/>
      <c r="AB981" s="23"/>
      <c r="AC981" s="23"/>
      <c r="AD981" s="23"/>
      <c r="AE981" s="23"/>
      <c r="AF981" s="23"/>
      <c r="AG981" s="23"/>
    </row>
    <row r="982" spans="1:33" ht="15.75" customHeight="1" x14ac:dyDescent="0.35">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c r="AA982" s="23"/>
      <c r="AB982" s="23"/>
      <c r="AC982" s="23"/>
      <c r="AD982" s="23"/>
      <c r="AE982" s="23"/>
      <c r="AF982" s="23"/>
      <c r="AG982" s="23"/>
    </row>
    <row r="983" spans="1:33" ht="15.75" customHeight="1" x14ac:dyDescent="0.35">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c r="AA983" s="23"/>
      <c r="AB983" s="23"/>
      <c r="AC983" s="23"/>
      <c r="AD983" s="23"/>
      <c r="AE983" s="23"/>
      <c r="AF983" s="23"/>
      <c r="AG983" s="23"/>
    </row>
    <row r="984" spans="1:33" ht="15.75" customHeight="1" x14ac:dyDescent="0.35">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c r="AA984" s="23"/>
      <c r="AB984" s="23"/>
      <c r="AC984" s="23"/>
      <c r="AD984" s="23"/>
      <c r="AE984" s="23"/>
      <c r="AF984" s="23"/>
      <c r="AG984" s="23"/>
    </row>
    <row r="985" spans="1:33" ht="15.75" customHeight="1" x14ac:dyDescent="0.35">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c r="AA985" s="23"/>
      <c r="AB985" s="23"/>
      <c r="AC985" s="23"/>
      <c r="AD985" s="23"/>
      <c r="AE985" s="23"/>
      <c r="AF985" s="23"/>
      <c r="AG985" s="23"/>
    </row>
    <row r="986" spans="1:33" ht="15.75" customHeight="1" x14ac:dyDescent="0.35">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c r="AA986" s="23"/>
      <c r="AB986" s="23"/>
      <c r="AC986" s="23"/>
      <c r="AD986" s="23"/>
      <c r="AE986" s="23"/>
      <c r="AF986" s="23"/>
      <c r="AG986" s="23"/>
    </row>
    <row r="987" spans="1:33" ht="15.75" customHeight="1" x14ac:dyDescent="0.35">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c r="AA987" s="23"/>
      <c r="AB987" s="23"/>
      <c r="AC987" s="23"/>
      <c r="AD987" s="23"/>
      <c r="AE987" s="23"/>
      <c r="AF987" s="23"/>
      <c r="AG987" s="23"/>
    </row>
    <row r="988" spans="1:33" ht="15.75" customHeight="1" x14ac:dyDescent="0.35">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c r="AA988" s="23"/>
      <c r="AB988" s="23"/>
      <c r="AC988" s="23"/>
      <c r="AD988" s="23"/>
      <c r="AE988" s="23"/>
      <c r="AF988" s="23"/>
      <c r="AG988" s="23"/>
    </row>
    <row r="989" spans="1:33" ht="15.75" customHeight="1" x14ac:dyDescent="0.35">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c r="AA989" s="23"/>
      <c r="AB989" s="23"/>
      <c r="AC989" s="23"/>
      <c r="AD989" s="23"/>
      <c r="AE989" s="23"/>
      <c r="AF989" s="23"/>
      <c r="AG989" s="23"/>
    </row>
    <row r="990" spans="1:33" ht="15.75" customHeight="1" x14ac:dyDescent="0.35">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c r="AA990" s="23"/>
      <c r="AB990" s="23"/>
      <c r="AC990" s="23"/>
      <c r="AD990" s="23"/>
      <c r="AE990" s="23"/>
      <c r="AF990" s="23"/>
      <c r="AG990" s="23"/>
    </row>
    <row r="991" spans="1:33" ht="15.75" customHeight="1" x14ac:dyDescent="0.35">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c r="AA991" s="23"/>
      <c r="AB991" s="23"/>
      <c r="AC991" s="23"/>
      <c r="AD991" s="23"/>
      <c r="AE991" s="23"/>
      <c r="AF991" s="23"/>
      <c r="AG991" s="23"/>
    </row>
    <row r="992" spans="1:33" ht="15.75" customHeight="1" x14ac:dyDescent="0.35">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c r="AA992" s="23"/>
      <c r="AB992" s="23"/>
      <c r="AC992" s="23"/>
      <c r="AD992" s="23"/>
      <c r="AE992" s="23"/>
      <c r="AF992" s="23"/>
      <c r="AG992" s="23"/>
    </row>
    <row r="993" spans="1:33" ht="15.75" customHeight="1" x14ac:dyDescent="0.35">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c r="AA993" s="23"/>
      <c r="AB993" s="23"/>
      <c r="AC993" s="23"/>
      <c r="AD993" s="23"/>
      <c r="AE993" s="23"/>
      <c r="AF993" s="23"/>
      <c r="AG993" s="23"/>
    </row>
    <row r="994" spans="1:33" ht="15.75" customHeight="1" x14ac:dyDescent="0.35">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c r="AA994" s="23"/>
      <c r="AB994" s="23"/>
      <c r="AC994" s="23"/>
      <c r="AD994" s="23"/>
      <c r="AE994" s="23"/>
      <c r="AF994" s="23"/>
      <c r="AG994" s="23"/>
    </row>
    <row r="995" spans="1:33" ht="15.75" customHeight="1" x14ac:dyDescent="0.35">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c r="AA995" s="23"/>
      <c r="AB995" s="23"/>
      <c r="AC995" s="23"/>
      <c r="AD995" s="23"/>
      <c r="AE995" s="23"/>
      <c r="AF995" s="23"/>
      <c r="AG995" s="23"/>
    </row>
    <row r="996" spans="1:33" ht="15.75" customHeight="1" x14ac:dyDescent="0.35">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c r="AA996" s="23"/>
      <c r="AB996" s="23"/>
      <c r="AC996" s="23"/>
      <c r="AD996" s="23"/>
      <c r="AE996" s="23"/>
      <c r="AF996" s="23"/>
      <c r="AG996" s="23"/>
    </row>
    <row r="997" spans="1:33" ht="15.75" customHeight="1" x14ac:dyDescent="0.35">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c r="AA997" s="23"/>
      <c r="AB997" s="23"/>
      <c r="AC997" s="23"/>
      <c r="AD997" s="23"/>
      <c r="AE997" s="23"/>
      <c r="AF997" s="23"/>
      <c r="AG997" s="23"/>
    </row>
    <row r="998" spans="1:33" ht="15.75" customHeight="1" x14ac:dyDescent="0.35">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c r="AA998" s="23"/>
      <c r="AB998" s="23"/>
      <c r="AC998" s="23"/>
      <c r="AD998" s="23"/>
      <c r="AE998" s="23"/>
      <c r="AF998" s="23"/>
      <c r="AG998" s="23"/>
    </row>
    <row r="999" spans="1:33" ht="15.75" customHeight="1" x14ac:dyDescent="0.35">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c r="AA999" s="23"/>
      <c r="AB999" s="23"/>
      <c r="AC999" s="23"/>
      <c r="AD999" s="23"/>
      <c r="AE999" s="23"/>
      <c r="AF999" s="23"/>
      <c r="AG999" s="23"/>
    </row>
    <row r="1000" spans="1:33" ht="15.75" customHeight="1" x14ac:dyDescent="0.35">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c r="AA1000" s="23"/>
      <c r="AB1000" s="23"/>
      <c r="AC1000" s="23"/>
      <c r="AD1000" s="23"/>
      <c r="AE1000" s="23"/>
      <c r="AF1000" s="23"/>
      <c r="AG1000" s="23"/>
    </row>
  </sheetData>
  <pageMargins left="0.7" right="0.7" top="0.75" bottom="0.75" header="0" footer="0"/>
  <pageSetup orientation="portrai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7C930B-B7CB-46F4-9131-1A8B7DAF8573}">
  <sheetPr>
    <tabColor theme="3" tint="0.79998168889431442"/>
  </sheetPr>
  <dimension ref="A1:AI1000"/>
  <sheetViews>
    <sheetView workbookViewId="0">
      <selection activeCell="B4" sqref="B4"/>
    </sheetView>
  </sheetViews>
  <sheetFormatPr defaultColWidth="13.81640625" defaultRowHeight="15" customHeight="1" x14ac:dyDescent="0.3"/>
  <cols>
    <col min="1" max="1" width="28.54296875" style="22" customWidth="1"/>
    <col min="2" max="33" width="9.1796875" style="22" customWidth="1"/>
    <col min="34" max="35" width="8.26953125" style="22" customWidth="1"/>
    <col min="36" max="16384" width="13.81640625" style="22"/>
  </cols>
  <sheetData>
    <row r="1" spans="1:35" ht="14.5" x14ac:dyDescent="0.35">
      <c r="A1" s="21" t="s">
        <v>1</v>
      </c>
      <c r="B1" s="21">
        <v>2019</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c r="AH1" s="21"/>
      <c r="AI1" s="21"/>
    </row>
    <row r="2" spans="1:35" ht="14.5" x14ac:dyDescent="0.35">
      <c r="A2" s="21" t="s">
        <v>2</v>
      </c>
      <c r="B2" s="102">
        <f>calculations!D98</f>
        <v>1054000269613.6414</v>
      </c>
      <c r="C2" s="102">
        <f>calculations!E98</f>
        <v>1143759241707.2229</v>
      </c>
      <c r="D2" s="102">
        <f>calculations!F98</f>
        <v>1071726556865.4402</v>
      </c>
      <c r="E2" s="102">
        <f>calculations!G98</f>
        <v>1028767706610.4775</v>
      </c>
      <c r="F2" s="102">
        <f>calculations!H98</f>
        <v>1009303986362.7939</v>
      </c>
      <c r="G2" s="102">
        <f>calculations!I98</f>
        <v>994401656633.35327</v>
      </c>
      <c r="H2" s="102">
        <f>calculations!J98</f>
        <v>979798776914.39392</v>
      </c>
      <c r="I2" s="102">
        <f>calculations!K98</f>
        <v>973163470791.80444</v>
      </c>
      <c r="J2" s="102">
        <f>calculations!L98</f>
        <v>971711516898.50354</v>
      </c>
      <c r="K2" s="102">
        <f>calculations!M98</f>
        <v>970850005732.53711</v>
      </c>
      <c r="L2" s="102">
        <f>calculations!N98</f>
        <v>972344820781.36084</v>
      </c>
      <c r="M2" s="102">
        <f>calculations!O98</f>
        <v>974601072368.74487</v>
      </c>
      <c r="N2" s="102">
        <f>calculations!P98</f>
        <v>980295493520.94727</v>
      </c>
      <c r="O2" s="102">
        <f>calculations!Q98</f>
        <v>986639541293.36731</v>
      </c>
      <c r="P2" s="102">
        <f>calculations!R98</f>
        <v>992559047158.3186</v>
      </c>
      <c r="Q2" s="102">
        <f>calculations!S98</f>
        <v>996165443848.45422</v>
      </c>
      <c r="R2" s="102">
        <f>calculations!T98</f>
        <v>1001095599685.8671</v>
      </c>
      <c r="S2" s="102">
        <f>calculations!U98</f>
        <v>1008975718156.6033</v>
      </c>
      <c r="T2" s="102">
        <f>calculations!V98</f>
        <v>1014046250309.3446</v>
      </c>
      <c r="U2" s="102">
        <f>calculations!W98</f>
        <v>1020813713663.563</v>
      </c>
      <c r="V2" s="102">
        <f>calculations!X98</f>
        <v>1028461238621.0867</v>
      </c>
      <c r="W2" s="102">
        <f>calculations!Y98</f>
        <v>1035553042873.1246</v>
      </c>
      <c r="X2" s="102">
        <f>calculations!Z98</f>
        <v>1051961501337.1698</v>
      </c>
      <c r="Y2" s="102">
        <f>calculations!AA98</f>
        <v>1069080139257.2738</v>
      </c>
      <c r="Z2" s="102">
        <f>calculations!AB98</f>
        <v>1084798137201.4553</v>
      </c>
      <c r="AA2" s="102">
        <f>calculations!AC98</f>
        <v>1102566423091.2405</v>
      </c>
      <c r="AB2" s="102">
        <f>calculations!AD98</f>
        <v>1120598660840.9666</v>
      </c>
      <c r="AC2" s="102">
        <f>calculations!AE98</f>
        <v>1137408034180.1255</v>
      </c>
      <c r="AD2" s="102">
        <f>calculations!AF98</f>
        <v>1156590721016.6138</v>
      </c>
      <c r="AE2" s="102">
        <f>calculations!AG98</f>
        <v>1160325814033.9968</v>
      </c>
      <c r="AF2" s="102">
        <f>calculations!AH98</f>
        <v>1163874258519.9998</v>
      </c>
      <c r="AG2" s="102">
        <f>calculations!AI98</f>
        <v>1167539265399.0569</v>
      </c>
    </row>
    <row r="3" spans="1:35" ht="14.5" x14ac:dyDescent="0.35">
      <c r="A3" s="21" t="s">
        <v>3</v>
      </c>
      <c r="B3" s="102">
        <f>calculations!D99</f>
        <v>0</v>
      </c>
      <c r="C3" s="102">
        <f>calculations!E99</f>
        <v>0</v>
      </c>
      <c r="D3" s="102">
        <f>calculations!F99</f>
        <v>0</v>
      </c>
      <c r="E3" s="102">
        <f>calculations!G99</f>
        <v>0</v>
      </c>
      <c r="F3" s="102">
        <f>calculations!H99</f>
        <v>0</v>
      </c>
      <c r="G3" s="102">
        <f>calculations!I99</f>
        <v>0</v>
      </c>
      <c r="H3" s="102">
        <f>calculations!J99</f>
        <v>0</v>
      </c>
      <c r="I3" s="102">
        <f>calculations!K99</f>
        <v>0</v>
      </c>
      <c r="J3" s="102">
        <f>calculations!L99</f>
        <v>0</v>
      </c>
      <c r="K3" s="102">
        <f>calculations!M99</f>
        <v>0</v>
      </c>
      <c r="L3" s="102">
        <f>calculations!N99</f>
        <v>0</v>
      </c>
      <c r="M3" s="102">
        <f>calculations!O99</f>
        <v>0</v>
      </c>
      <c r="N3" s="102">
        <f>calculations!P99</f>
        <v>0</v>
      </c>
      <c r="O3" s="102">
        <f>calculations!Q99</f>
        <v>0</v>
      </c>
      <c r="P3" s="102">
        <f>calculations!R99</f>
        <v>0</v>
      </c>
      <c r="Q3" s="102">
        <f>calculations!S99</f>
        <v>0</v>
      </c>
      <c r="R3" s="102">
        <f>calculations!T99</f>
        <v>0</v>
      </c>
      <c r="S3" s="102">
        <f>calculations!U99</f>
        <v>0</v>
      </c>
      <c r="T3" s="102">
        <f>calculations!V99</f>
        <v>0</v>
      </c>
      <c r="U3" s="102">
        <f>calculations!W99</f>
        <v>0</v>
      </c>
      <c r="V3" s="102">
        <f>calculations!X99</f>
        <v>0</v>
      </c>
      <c r="W3" s="102">
        <f>calculations!Y99</f>
        <v>0</v>
      </c>
      <c r="X3" s="102">
        <f>calculations!Z99</f>
        <v>0</v>
      </c>
      <c r="Y3" s="102">
        <f>calculations!AA99</f>
        <v>0</v>
      </c>
      <c r="Z3" s="102">
        <f>calculations!AB99</f>
        <v>0</v>
      </c>
      <c r="AA3" s="102">
        <f>calculations!AC99</f>
        <v>0</v>
      </c>
      <c r="AB3" s="102">
        <f>calculations!AD99</f>
        <v>0</v>
      </c>
      <c r="AC3" s="102">
        <f>calculations!AE99</f>
        <v>0</v>
      </c>
      <c r="AD3" s="102">
        <f>calculations!AF99</f>
        <v>0</v>
      </c>
      <c r="AE3" s="102">
        <f>calculations!AG99</f>
        <v>0</v>
      </c>
      <c r="AF3" s="102">
        <f>calculations!AH99</f>
        <v>0</v>
      </c>
      <c r="AG3" s="102">
        <f>calculations!AI99</f>
        <v>0</v>
      </c>
    </row>
    <row r="4" spans="1:35" ht="14.5" x14ac:dyDescent="0.35">
      <c r="A4" s="21" t="s">
        <v>4</v>
      </c>
      <c r="B4" s="102">
        <f>calculations!D100</f>
        <v>10883189965.533012</v>
      </c>
      <c r="C4" s="102">
        <f>calculations!E100</f>
        <v>10570510344.095211</v>
      </c>
      <c r="D4" s="102">
        <f>calculations!F100</f>
        <v>10643066934.758476</v>
      </c>
      <c r="E4" s="102">
        <f>calculations!G100</f>
        <v>10409218885.241583</v>
      </c>
      <c r="F4" s="102">
        <f>calculations!H100</f>
        <v>10207352200.230391</v>
      </c>
      <c r="G4" s="102">
        <f>calculations!I100</f>
        <v>10024267875.474524</v>
      </c>
      <c r="H4" s="102">
        <f>calculations!J100</f>
        <v>9842743273.4640121</v>
      </c>
      <c r="I4" s="102">
        <f>calculations!K100</f>
        <v>9689850279.1703014</v>
      </c>
      <c r="J4" s="102">
        <f>calculations!L100</f>
        <v>9540269583.0424137</v>
      </c>
      <c r="K4" s="102">
        <f>calculations!M100</f>
        <v>9402668860.3219433</v>
      </c>
      <c r="L4" s="102">
        <f>calculations!N100</f>
        <v>9290827793.726368</v>
      </c>
      <c r="M4" s="102">
        <f>calculations!O100</f>
        <v>9178088346.1930847</v>
      </c>
      <c r="N4" s="102">
        <f>calculations!P100</f>
        <v>9097756897.295351</v>
      </c>
      <c r="O4" s="102">
        <f>calculations!Q100</f>
        <v>9015695397.2650566</v>
      </c>
      <c r="P4" s="102">
        <f>calculations!R100</f>
        <v>8940606905.7537861</v>
      </c>
      <c r="Q4" s="102">
        <f>calculations!S100</f>
        <v>8850376149.4328613</v>
      </c>
      <c r="R4" s="102">
        <f>calculations!T100</f>
        <v>8779980058.0734406</v>
      </c>
      <c r="S4" s="102">
        <f>calculations!U100</f>
        <v>8743854288.854538</v>
      </c>
      <c r="T4" s="102">
        <f>calculations!V100</f>
        <v>8673336090.2083244</v>
      </c>
      <c r="U4" s="102">
        <f>calculations!W100</f>
        <v>8623622009.2498341</v>
      </c>
      <c r="V4" s="102">
        <f>calculations!X100</f>
        <v>8581241495.1785221</v>
      </c>
      <c r="W4" s="102">
        <f>calculations!Y100</f>
        <v>8530498510.3771563</v>
      </c>
      <c r="X4" s="102">
        <f>calculations!Z100</f>
        <v>8587021422.3261538</v>
      </c>
      <c r="Y4" s="102">
        <f>calculations!AA100</f>
        <v>8689442670.365633</v>
      </c>
      <c r="Z4" s="102">
        <f>calculations!AB100</f>
        <v>8786317460.6452293</v>
      </c>
      <c r="AA4" s="102">
        <f>calculations!AC100</f>
        <v>8912184615.3223782</v>
      </c>
      <c r="AB4" s="102">
        <f>calculations!AD100</f>
        <v>9048611972.2354221</v>
      </c>
      <c r="AC4" s="102">
        <f>calculations!AE100</f>
        <v>9177762993.6766472</v>
      </c>
      <c r="AD4" s="102">
        <f>calculations!AF100</f>
        <v>9326106531.0234394</v>
      </c>
      <c r="AE4" s="102">
        <f>calculations!AG100</f>
        <v>9459250466.221529</v>
      </c>
      <c r="AF4" s="102">
        <f>calculations!AH100</f>
        <v>9607292119.0084476</v>
      </c>
      <c r="AG4" s="102">
        <f>calculations!AI100</f>
        <v>9756158654.0933361</v>
      </c>
    </row>
    <row r="5" spans="1:35" ht="14.5" x14ac:dyDescent="0.35">
      <c r="A5" s="21" t="s">
        <v>5</v>
      </c>
      <c r="B5" s="102">
        <f>calculations!D101</f>
        <v>0</v>
      </c>
      <c r="C5" s="102">
        <f>calculations!E101</f>
        <v>0</v>
      </c>
      <c r="D5" s="102">
        <f>calculations!F101</f>
        <v>0</v>
      </c>
      <c r="E5" s="102">
        <f>calculations!G101</f>
        <v>0</v>
      </c>
      <c r="F5" s="102">
        <f>calculations!H101</f>
        <v>0</v>
      </c>
      <c r="G5" s="102">
        <f>calculations!I101</f>
        <v>0</v>
      </c>
      <c r="H5" s="102">
        <f>calculations!J101</f>
        <v>0</v>
      </c>
      <c r="I5" s="102">
        <f>calculations!K101</f>
        <v>0</v>
      </c>
      <c r="J5" s="102">
        <f>calculations!L101</f>
        <v>0</v>
      </c>
      <c r="K5" s="102">
        <f>calculations!M101</f>
        <v>0</v>
      </c>
      <c r="L5" s="102">
        <f>calculations!N101</f>
        <v>0</v>
      </c>
      <c r="M5" s="102">
        <f>calculations!O101</f>
        <v>0</v>
      </c>
      <c r="N5" s="102">
        <f>calculations!P101</f>
        <v>0</v>
      </c>
      <c r="O5" s="102">
        <f>calculations!Q101</f>
        <v>0</v>
      </c>
      <c r="P5" s="102">
        <f>calculations!R101</f>
        <v>0</v>
      </c>
      <c r="Q5" s="102">
        <f>calculations!S101</f>
        <v>0</v>
      </c>
      <c r="R5" s="102">
        <f>calculations!T101</f>
        <v>0</v>
      </c>
      <c r="S5" s="102">
        <f>calculations!U101</f>
        <v>0</v>
      </c>
      <c r="T5" s="102">
        <f>calculations!V101</f>
        <v>0</v>
      </c>
      <c r="U5" s="102">
        <f>calculations!W101</f>
        <v>0</v>
      </c>
      <c r="V5" s="102">
        <f>calculations!X101</f>
        <v>0</v>
      </c>
      <c r="W5" s="102">
        <f>calculations!Y101</f>
        <v>0</v>
      </c>
      <c r="X5" s="102">
        <f>calculations!Z101</f>
        <v>0</v>
      </c>
      <c r="Y5" s="102">
        <f>calculations!AA101</f>
        <v>0</v>
      </c>
      <c r="Z5" s="102">
        <f>calculations!AB101</f>
        <v>0</v>
      </c>
      <c r="AA5" s="102">
        <f>calculations!AC101</f>
        <v>0</v>
      </c>
      <c r="AB5" s="102">
        <f>calculations!AD101</f>
        <v>0</v>
      </c>
      <c r="AC5" s="102">
        <f>calculations!AE101</f>
        <v>0</v>
      </c>
      <c r="AD5" s="102">
        <f>calculations!AF101</f>
        <v>0</v>
      </c>
      <c r="AE5" s="102">
        <f>calculations!AG101</f>
        <v>0</v>
      </c>
      <c r="AF5" s="102">
        <f>calculations!AH101</f>
        <v>0</v>
      </c>
      <c r="AG5" s="102">
        <f>calculations!AI101</f>
        <v>0</v>
      </c>
    </row>
    <row r="6" spans="1:35" ht="14.5" x14ac:dyDescent="0.35">
      <c r="A6" s="21" t="s">
        <v>7</v>
      </c>
      <c r="B6" s="102">
        <f>calculations!D102</f>
        <v>0</v>
      </c>
      <c r="C6" s="102">
        <f>calculations!E102</f>
        <v>0</v>
      </c>
      <c r="D6" s="102">
        <f>calculations!F102</f>
        <v>0</v>
      </c>
      <c r="E6" s="102">
        <f>calculations!G102</f>
        <v>0</v>
      </c>
      <c r="F6" s="102">
        <f>calculations!H102</f>
        <v>0</v>
      </c>
      <c r="G6" s="102">
        <f>calculations!I102</f>
        <v>0</v>
      </c>
      <c r="H6" s="102">
        <f>calculations!J102</f>
        <v>0</v>
      </c>
      <c r="I6" s="102">
        <f>calculations!K102</f>
        <v>0</v>
      </c>
      <c r="J6" s="102">
        <f>calculations!L102</f>
        <v>0</v>
      </c>
      <c r="K6" s="102">
        <f>calculations!M102</f>
        <v>0</v>
      </c>
      <c r="L6" s="102">
        <f>calculations!N102</f>
        <v>0</v>
      </c>
      <c r="M6" s="102">
        <f>calculations!O102</f>
        <v>0</v>
      </c>
      <c r="N6" s="102">
        <f>calculations!P102</f>
        <v>0</v>
      </c>
      <c r="O6" s="102">
        <f>calculations!Q102</f>
        <v>0</v>
      </c>
      <c r="P6" s="102">
        <f>calculations!R102</f>
        <v>0</v>
      </c>
      <c r="Q6" s="102">
        <f>calculations!S102</f>
        <v>0</v>
      </c>
      <c r="R6" s="102">
        <f>calculations!T102</f>
        <v>0</v>
      </c>
      <c r="S6" s="102">
        <f>calculations!U102</f>
        <v>0</v>
      </c>
      <c r="T6" s="102">
        <f>calculations!V102</f>
        <v>0</v>
      </c>
      <c r="U6" s="102">
        <f>calculations!W102</f>
        <v>0</v>
      </c>
      <c r="V6" s="102">
        <f>calculations!X102</f>
        <v>0</v>
      </c>
      <c r="W6" s="102">
        <f>calculations!Y102</f>
        <v>0</v>
      </c>
      <c r="X6" s="102">
        <f>calculations!Z102</f>
        <v>0</v>
      </c>
      <c r="Y6" s="102">
        <f>calculations!AA102</f>
        <v>0</v>
      </c>
      <c r="Z6" s="102">
        <f>calculations!AB102</f>
        <v>0</v>
      </c>
      <c r="AA6" s="102">
        <f>calculations!AC102</f>
        <v>0</v>
      </c>
      <c r="AB6" s="102">
        <f>calculations!AD102</f>
        <v>0</v>
      </c>
      <c r="AC6" s="102">
        <f>calculations!AE102</f>
        <v>0</v>
      </c>
      <c r="AD6" s="102">
        <f>calculations!AF102</f>
        <v>0</v>
      </c>
      <c r="AE6" s="102">
        <f>calculations!AG102</f>
        <v>0</v>
      </c>
      <c r="AF6" s="102">
        <f>calculations!AH102</f>
        <v>0</v>
      </c>
      <c r="AG6" s="102">
        <f>calculations!AI102</f>
        <v>0</v>
      </c>
    </row>
    <row r="7" spans="1:35" ht="14.5" x14ac:dyDescent="0.35">
      <c r="A7" s="21" t="s">
        <v>8</v>
      </c>
      <c r="B7" s="102">
        <f>calculations!D103</f>
        <v>0</v>
      </c>
      <c r="C7" s="102">
        <f>calculations!E103</f>
        <v>0</v>
      </c>
      <c r="D7" s="102">
        <f>calculations!F103</f>
        <v>0</v>
      </c>
      <c r="E7" s="102">
        <f>calculations!G103</f>
        <v>0</v>
      </c>
      <c r="F7" s="102">
        <f>calculations!H103</f>
        <v>0</v>
      </c>
      <c r="G7" s="102">
        <f>calculations!I103</f>
        <v>0</v>
      </c>
      <c r="H7" s="102">
        <f>calculations!J103</f>
        <v>0</v>
      </c>
      <c r="I7" s="102">
        <f>calculations!K103</f>
        <v>0</v>
      </c>
      <c r="J7" s="102">
        <f>calculations!L103</f>
        <v>0</v>
      </c>
      <c r="K7" s="102">
        <f>calculations!M103</f>
        <v>0</v>
      </c>
      <c r="L7" s="102">
        <f>calculations!N103</f>
        <v>0</v>
      </c>
      <c r="M7" s="102">
        <f>calculations!O103</f>
        <v>0</v>
      </c>
      <c r="N7" s="102">
        <f>calculations!P103</f>
        <v>0</v>
      </c>
      <c r="O7" s="102">
        <f>calculations!Q103</f>
        <v>0</v>
      </c>
      <c r="P7" s="102">
        <f>calculations!R103</f>
        <v>0</v>
      </c>
      <c r="Q7" s="102">
        <f>calculations!S103</f>
        <v>0</v>
      </c>
      <c r="R7" s="102">
        <f>calculations!T103</f>
        <v>0</v>
      </c>
      <c r="S7" s="102">
        <f>calculations!U103</f>
        <v>0</v>
      </c>
      <c r="T7" s="102">
        <f>calculations!V103</f>
        <v>0</v>
      </c>
      <c r="U7" s="102">
        <f>calculations!W103</f>
        <v>0</v>
      </c>
      <c r="V7" s="102">
        <f>calculations!X103</f>
        <v>0</v>
      </c>
      <c r="W7" s="102">
        <f>calculations!Y103</f>
        <v>0</v>
      </c>
      <c r="X7" s="102">
        <f>calculations!Z103</f>
        <v>0</v>
      </c>
      <c r="Y7" s="102">
        <f>calculations!AA103</f>
        <v>0</v>
      </c>
      <c r="Z7" s="102">
        <f>calculations!AB103</f>
        <v>0</v>
      </c>
      <c r="AA7" s="102">
        <f>calculations!AC103</f>
        <v>0</v>
      </c>
      <c r="AB7" s="102">
        <f>calculations!AD103</f>
        <v>0</v>
      </c>
      <c r="AC7" s="102">
        <f>calculations!AE103</f>
        <v>0</v>
      </c>
      <c r="AD7" s="102">
        <f>calculations!AF103</f>
        <v>0</v>
      </c>
      <c r="AE7" s="102">
        <f>calculations!AG103</f>
        <v>0</v>
      </c>
      <c r="AF7" s="102">
        <f>calculations!AH103</f>
        <v>0</v>
      </c>
      <c r="AG7" s="102">
        <f>calculations!AI103</f>
        <v>0</v>
      </c>
    </row>
    <row r="8" spans="1:35" ht="14.5" x14ac:dyDescent="0.35">
      <c r="A8" s="21" t="s">
        <v>93</v>
      </c>
      <c r="B8" s="102">
        <f>calculations!D104</f>
        <v>0</v>
      </c>
      <c r="C8" s="102">
        <f>calculations!E104</f>
        <v>0</v>
      </c>
      <c r="D8" s="102">
        <f>calculations!F104</f>
        <v>0</v>
      </c>
      <c r="E8" s="102">
        <f>calculations!G104</f>
        <v>0</v>
      </c>
      <c r="F8" s="102">
        <f>calculations!H104</f>
        <v>0</v>
      </c>
      <c r="G8" s="102">
        <f>calculations!I104</f>
        <v>0</v>
      </c>
      <c r="H8" s="102">
        <f>calculations!J104</f>
        <v>0</v>
      </c>
      <c r="I8" s="102">
        <f>calculations!K104</f>
        <v>0</v>
      </c>
      <c r="J8" s="102">
        <f>calculations!L104</f>
        <v>0</v>
      </c>
      <c r="K8" s="102">
        <f>calculations!M104</f>
        <v>0</v>
      </c>
      <c r="L8" s="102">
        <f>calculations!N104</f>
        <v>0</v>
      </c>
      <c r="M8" s="102">
        <f>calculations!O104</f>
        <v>0</v>
      </c>
      <c r="N8" s="102">
        <f>calculations!P104</f>
        <v>0</v>
      </c>
      <c r="O8" s="102">
        <f>calculations!Q104</f>
        <v>0</v>
      </c>
      <c r="P8" s="102">
        <f>calculations!R104</f>
        <v>0</v>
      </c>
      <c r="Q8" s="102">
        <f>calculations!S104</f>
        <v>0</v>
      </c>
      <c r="R8" s="102">
        <f>calculations!T104</f>
        <v>0</v>
      </c>
      <c r="S8" s="102">
        <f>calculations!U104</f>
        <v>0</v>
      </c>
      <c r="T8" s="102">
        <f>calculations!V104</f>
        <v>0</v>
      </c>
      <c r="U8" s="102">
        <f>calculations!W104</f>
        <v>0</v>
      </c>
      <c r="V8" s="102">
        <f>calculations!X104</f>
        <v>0</v>
      </c>
      <c r="W8" s="102">
        <f>calculations!Y104</f>
        <v>0</v>
      </c>
      <c r="X8" s="102">
        <f>calculations!Z104</f>
        <v>0</v>
      </c>
      <c r="Y8" s="102">
        <f>calculations!AA104</f>
        <v>0</v>
      </c>
      <c r="Z8" s="102">
        <f>calculations!AB104</f>
        <v>0</v>
      </c>
      <c r="AA8" s="102">
        <f>calculations!AC104</f>
        <v>0</v>
      </c>
      <c r="AB8" s="102">
        <f>calculations!AD104</f>
        <v>0</v>
      </c>
      <c r="AC8" s="102">
        <f>calculations!AE104</f>
        <v>0</v>
      </c>
      <c r="AD8" s="102">
        <f>calculations!AF104</f>
        <v>0</v>
      </c>
      <c r="AE8" s="102">
        <f>calculations!AG104</f>
        <v>0</v>
      </c>
      <c r="AF8" s="102">
        <f>calculations!AH104</f>
        <v>0</v>
      </c>
      <c r="AG8" s="102">
        <f>calculations!AI104</f>
        <v>0</v>
      </c>
    </row>
    <row r="9" spans="1:35" ht="14.5" x14ac:dyDescent="0.35">
      <c r="A9" s="21" t="s">
        <v>94</v>
      </c>
      <c r="B9" s="102">
        <f>calculations!D105</f>
        <v>0</v>
      </c>
      <c r="C9" s="102">
        <f>calculations!E105</f>
        <v>0</v>
      </c>
      <c r="D9" s="102">
        <f>calculations!F105</f>
        <v>0</v>
      </c>
      <c r="E9" s="102">
        <f>calculations!G105</f>
        <v>0</v>
      </c>
      <c r="F9" s="102">
        <f>calculations!H105</f>
        <v>0</v>
      </c>
      <c r="G9" s="102">
        <f>calculations!I105</f>
        <v>0</v>
      </c>
      <c r="H9" s="102">
        <f>calculations!J105</f>
        <v>0</v>
      </c>
      <c r="I9" s="102">
        <f>calculations!K105</f>
        <v>0</v>
      </c>
      <c r="J9" s="102">
        <f>calculations!L105</f>
        <v>0</v>
      </c>
      <c r="K9" s="102">
        <f>calculations!M105</f>
        <v>0</v>
      </c>
      <c r="L9" s="102">
        <f>calculations!N105</f>
        <v>0</v>
      </c>
      <c r="M9" s="102">
        <f>calculations!O105</f>
        <v>0</v>
      </c>
      <c r="N9" s="102">
        <f>calculations!P105</f>
        <v>0</v>
      </c>
      <c r="O9" s="102">
        <f>calculations!Q105</f>
        <v>0</v>
      </c>
      <c r="P9" s="102">
        <f>calculations!R105</f>
        <v>0</v>
      </c>
      <c r="Q9" s="102">
        <f>calculations!S105</f>
        <v>0</v>
      </c>
      <c r="R9" s="102">
        <f>calculations!T105</f>
        <v>0</v>
      </c>
      <c r="S9" s="102">
        <f>calculations!U105</f>
        <v>0</v>
      </c>
      <c r="T9" s="102">
        <f>calculations!V105</f>
        <v>0</v>
      </c>
      <c r="U9" s="102">
        <f>calculations!W105</f>
        <v>0</v>
      </c>
      <c r="V9" s="102">
        <f>calculations!X105</f>
        <v>0</v>
      </c>
      <c r="W9" s="102">
        <f>calculations!Y105</f>
        <v>0</v>
      </c>
      <c r="X9" s="102">
        <f>calculations!Z105</f>
        <v>0</v>
      </c>
      <c r="Y9" s="102">
        <f>calculations!AA105</f>
        <v>0</v>
      </c>
      <c r="Z9" s="102">
        <f>calculations!AB105</f>
        <v>0</v>
      </c>
      <c r="AA9" s="102">
        <f>calculations!AC105</f>
        <v>0</v>
      </c>
      <c r="AB9" s="102">
        <f>calculations!AD105</f>
        <v>0</v>
      </c>
      <c r="AC9" s="102">
        <f>calculations!AE105</f>
        <v>0</v>
      </c>
      <c r="AD9" s="102">
        <f>calculations!AF105</f>
        <v>0</v>
      </c>
      <c r="AE9" s="102">
        <f>calculations!AG105</f>
        <v>0</v>
      </c>
      <c r="AF9" s="102">
        <f>calculations!AH105</f>
        <v>0</v>
      </c>
      <c r="AG9" s="102">
        <f>calculations!AI105</f>
        <v>0</v>
      </c>
    </row>
    <row r="10" spans="1:35" ht="14.5" x14ac:dyDescent="0.35">
      <c r="A10" s="21" t="s">
        <v>95</v>
      </c>
      <c r="B10" s="102">
        <f>calculations!D106</f>
        <v>0</v>
      </c>
      <c r="C10" s="102">
        <f>calculations!E106</f>
        <v>0</v>
      </c>
      <c r="D10" s="102">
        <f>calculations!F106</f>
        <v>0</v>
      </c>
      <c r="E10" s="102">
        <f>calculations!G106</f>
        <v>0</v>
      </c>
      <c r="F10" s="102">
        <f>calculations!H106</f>
        <v>0</v>
      </c>
      <c r="G10" s="102">
        <f>calculations!I106</f>
        <v>0</v>
      </c>
      <c r="H10" s="102">
        <f>calculations!J106</f>
        <v>0</v>
      </c>
      <c r="I10" s="102">
        <f>calculations!K106</f>
        <v>0</v>
      </c>
      <c r="J10" s="102">
        <f>calculations!L106</f>
        <v>0</v>
      </c>
      <c r="K10" s="102">
        <f>calculations!M106</f>
        <v>0</v>
      </c>
      <c r="L10" s="102">
        <f>calculations!N106</f>
        <v>0</v>
      </c>
      <c r="M10" s="102">
        <f>calculations!O106</f>
        <v>0</v>
      </c>
      <c r="N10" s="102">
        <f>calculations!P106</f>
        <v>0</v>
      </c>
      <c r="O10" s="102">
        <f>calculations!Q106</f>
        <v>0</v>
      </c>
      <c r="P10" s="102">
        <f>calculations!R106</f>
        <v>0</v>
      </c>
      <c r="Q10" s="102">
        <f>calculations!S106</f>
        <v>0</v>
      </c>
      <c r="R10" s="102">
        <f>calculations!T106</f>
        <v>0</v>
      </c>
      <c r="S10" s="102">
        <f>calculations!U106</f>
        <v>0</v>
      </c>
      <c r="T10" s="102">
        <f>calculations!V106</f>
        <v>0</v>
      </c>
      <c r="U10" s="102">
        <f>calculations!W106</f>
        <v>0</v>
      </c>
      <c r="V10" s="102">
        <f>calculations!X106</f>
        <v>0</v>
      </c>
      <c r="W10" s="102">
        <f>calculations!Y106</f>
        <v>0</v>
      </c>
      <c r="X10" s="102">
        <f>calculations!Z106</f>
        <v>0</v>
      </c>
      <c r="Y10" s="102">
        <f>calculations!AA106</f>
        <v>0</v>
      </c>
      <c r="Z10" s="102">
        <f>calculations!AB106</f>
        <v>0</v>
      </c>
      <c r="AA10" s="102">
        <f>calculations!AC106</f>
        <v>0</v>
      </c>
      <c r="AB10" s="102">
        <f>calculations!AD106</f>
        <v>0</v>
      </c>
      <c r="AC10" s="102">
        <f>calculations!AE106</f>
        <v>0</v>
      </c>
      <c r="AD10" s="102">
        <f>calculations!AF106</f>
        <v>0</v>
      </c>
      <c r="AE10" s="102">
        <f>calculations!AG106</f>
        <v>0</v>
      </c>
      <c r="AF10" s="102">
        <f>calculations!AH106</f>
        <v>0</v>
      </c>
      <c r="AG10" s="102">
        <f>calculations!AI106</f>
        <v>0</v>
      </c>
    </row>
    <row r="11" spans="1:35" ht="14.5" x14ac:dyDescent="0.35">
      <c r="A11" s="21" t="s">
        <v>96</v>
      </c>
      <c r="B11" s="102">
        <f>calculations!D107</f>
        <v>0</v>
      </c>
      <c r="C11" s="102">
        <f>calculations!E107</f>
        <v>0</v>
      </c>
      <c r="D11" s="102">
        <f>calculations!F107</f>
        <v>0</v>
      </c>
      <c r="E11" s="102">
        <f>calculations!G107</f>
        <v>0</v>
      </c>
      <c r="F11" s="102">
        <f>calculations!H107</f>
        <v>0</v>
      </c>
      <c r="G11" s="102">
        <f>calculations!I107</f>
        <v>0</v>
      </c>
      <c r="H11" s="102">
        <f>calculations!J107</f>
        <v>0</v>
      </c>
      <c r="I11" s="102">
        <f>calculations!K107</f>
        <v>0</v>
      </c>
      <c r="J11" s="102">
        <f>calculations!L107</f>
        <v>0</v>
      </c>
      <c r="K11" s="102">
        <f>calculations!M107</f>
        <v>0</v>
      </c>
      <c r="L11" s="102">
        <f>calculations!N107</f>
        <v>0</v>
      </c>
      <c r="M11" s="102">
        <f>calculations!O107</f>
        <v>0</v>
      </c>
      <c r="N11" s="102">
        <f>calculations!P107</f>
        <v>0</v>
      </c>
      <c r="O11" s="102">
        <f>calculations!Q107</f>
        <v>0</v>
      </c>
      <c r="P11" s="102">
        <f>calculations!R107</f>
        <v>0</v>
      </c>
      <c r="Q11" s="102">
        <f>calculations!S107</f>
        <v>0</v>
      </c>
      <c r="R11" s="102">
        <f>calculations!T107</f>
        <v>0</v>
      </c>
      <c r="S11" s="102">
        <f>calculations!U107</f>
        <v>0</v>
      </c>
      <c r="T11" s="102">
        <f>calculations!V107</f>
        <v>0</v>
      </c>
      <c r="U11" s="102">
        <f>calculations!W107</f>
        <v>0</v>
      </c>
      <c r="V11" s="102">
        <f>calculations!X107</f>
        <v>0</v>
      </c>
      <c r="W11" s="102">
        <f>calculations!Y107</f>
        <v>0</v>
      </c>
      <c r="X11" s="102">
        <f>calculations!Z107</f>
        <v>0</v>
      </c>
      <c r="Y11" s="102">
        <f>calculations!AA107</f>
        <v>0</v>
      </c>
      <c r="Z11" s="102">
        <f>calculations!AB107</f>
        <v>0</v>
      </c>
      <c r="AA11" s="102">
        <f>calculations!AC107</f>
        <v>0</v>
      </c>
      <c r="AB11" s="102">
        <f>calculations!AD107</f>
        <v>0</v>
      </c>
      <c r="AC11" s="102">
        <f>calculations!AE107</f>
        <v>0</v>
      </c>
      <c r="AD11" s="102">
        <f>calculations!AF107</f>
        <v>0</v>
      </c>
      <c r="AE11" s="102">
        <f>calculations!AG107</f>
        <v>0</v>
      </c>
      <c r="AF11" s="102">
        <f>calculations!AH107</f>
        <v>0</v>
      </c>
      <c r="AG11" s="102">
        <f>calculations!AI107</f>
        <v>0</v>
      </c>
    </row>
    <row r="12" spans="1:35" ht="14.5" x14ac:dyDescent="0.35">
      <c r="A12" s="23"/>
      <c r="B12" s="23"/>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row>
    <row r="13" spans="1:35" ht="14.5" x14ac:dyDescent="0.35">
      <c r="A13" s="23"/>
      <c r="B13" s="23"/>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row>
    <row r="14" spans="1:35" ht="14.5" x14ac:dyDescent="0.35">
      <c r="A14" s="23"/>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5" ht="14.5" x14ac:dyDescent="0.35">
      <c r="A15" s="23"/>
      <c r="B15" s="23"/>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row>
    <row r="16" spans="1:35" ht="14.5" x14ac:dyDescent="0.35">
      <c r="A16" s="23"/>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4.5" x14ac:dyDescent="0.35">
      <c r="A17" s="23"/>
      <c r="B17" s="23"/>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row>
    <row r="18" spans="1:33" ht="14.5" x14ac:dyDescent="0.35">
      <c r="A18" s="23"/>
      <c r="B18" s="23"/>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row>
    <row r="19" spans="1:33" ht="14.5" x14ac:dyDescent="0.35">
      <c r="A19" s="23"/>
      <c r="B19" s="23"/>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row>
    <row r="20" spans="1:33" ht="14.5" x14ac:dyDescent="0.35">
      <c r="A20" s="23"/>
      <c r="B20" s="23"/>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row>
    <row r="21" spans="1:33" ht="15.75" customHeight="1" x14ac:dyDescent="0.35">
      <c r="A21" s="23"/>
      <c r="B21" s="23"/>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row>
    <row r="22" spans="1:33" ht="15.75" customHeight="1" x14ac:dyDescent="0.35">
      <c r="A22" s="23"/>
      <c r="B22" s="23"/>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row>
    <row r="23" spans="1:33" ht="15.75" customHeight="1" x14ac:dyDescent="0.35">
      <c r="A23" s="23"/>
      <c r="B23" s="23"/>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row>
    <row r="24" spans="1:33" ht="15.75" customHeight="1" x14ac:dyDescent="0.35">
      <c r="A24" s="23"/>
      <c r="B24" s="23"/>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row>
    <row r="25" spans="1:33" ht="15.75" customHeight="1" x14ac:dyDescent="0.35">
      <c r="A25" s="23"/>
      <c r="B25" s="23"/>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row>
    <row r="26" spans="1:33" ht="15.75" customHeight="1" x14ac:dyDescent="0.35">
      <c r="A26" s="23"/>
      <c r="B26" s="23"/>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row>
    <row r="27" spans="1:33" ht="15.75" customHeight="1" x14ac:dyDescent="0.35">
      <c r="A27" s="23"/>
      <c r="B27" s="23"/>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row>
    <row r="28" spans="1:33" ht="15.75" customHeight="1" x14ac:dyDescent="0.35">
      <c r="A28" s="23"/>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row>
    <row r="29" spans="1:33" ht="15.75" customHeight="1" x14ac:dyDescent="0.35">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row>
    <row r="30" spans="1:33" ht="15.75" customHeight="1" x14ac:dyDescent="0.35">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row>
    <row r="31" spans="1:33" ht="15.75" customHeight="1" x14ac:dyDescent="0.35">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row>
    <row r="32" spans="1:33" ht="15.75" customHeight="1" x14ac:dyDescent="0.35">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row>
    <row r="33" spans="1:33" ht="15.75" customHeight="1" x14ac:dyDescent="0.35">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row>
    <row r="34" spans="1:33" ht="15.75" customHeight="1" x14ac:dyDescent="0.35">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row>
    <row r="35" spans="1:33" ht="15.75" customHeight="1" x14ac:dyDescent="0.35">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row>
    <row r="36" spans="1:33" ht="15.75" customHeight="1" x14ac:dyDescent="0.35">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row>
    <row r="37" spans="1:33" ht="15.75" customHeight="1" x14ac:dyDescent="0.35">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row>
    <row r="38" spans="1:33" ht="15.75" customHeight="1" x14ac:dyDescent="0.35">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row>
    <row r="39" spans="1:33" ht="15.75" customHeight="1" x14ac:dyDescent="0.35">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row>
    <row r="40" spans="1:33" ht="15.75" customHeight="1" x14ac:dyDescent="0.35">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row>
    <row r="41" spans="1:33" ht="15.75" customHeight="1" x14ac:dyDescent="0.35">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row>
    <row r="42" spans="1:33" ht="15.75" customHeight="1" x14ac:dyDescent="0.35">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c r="AA42" s="23"/>
      <c r="AB42" s="23"/>
      <c r="AC42" s="23"/>
      <c r="AD42" s="23"/>
      <c r="AE42" s="23"/>
      <c r="AF42" s="23"/>
      <c r="AG42" s="23"/>
    </row>
    <row r="43" spans="1:33" ht="15.75" customHeight="1" x14ac:dyDescent="0.35">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row>
    <row r="44" spans="1:33" ht="15.75" customHeight="1" x14ac:dyDescent="0.35">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row>
    <row r="45" spans="1:33" ht="15.75" customHeight="1" x14ac:dyDescent="0.35">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c r="AA45" s="23"/>
      <c r="AB45" s="23"/>
      <c r="AC45" s="23"/>
      <c r="AD45" s="23"/>
      <c r="AE45" s="23"/>
      <c r="AF45" s="23"/>
      <c r="AG45" s="23"/>
    </row>
    <row r="46" spans="1:33" ht="15.75" customHeight="1" x14ac:dyDescent="0.35">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row>
    <row r="47" spans="1:33" ht="15.75" customHeight="1" x14ac:dyDescent="0.35">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row>
    <row r="48" spans="1:33" ht="15.75" customHeight="1" x14ac:dyDescent="0.35">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row>
    <row r="49" spans="1:33" ht="15.75" customHeight="1" x14ac:dyDescent="0.35">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c r="AA49" s="23"/>
      <c r="AB49" s="23"/>
      <c r="AC49" s="23"/>
      <c r="AD49" s="23"/>
      <c r="AE49" s="23"/>
      <c r="AF49" s="23"/>
      <c r="AG49" s="23"/>
    </row>
    <row r="50" spans="1:33" ht="15.75" customHeight="1" x14ac:dyDescent="0.35">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c r="AA50" s="23"/>
      <c r="AB50" s="23"/>
      <c r="AC50" s="23"/>
      <c r="AD50" s="23"/>
      <c r="AE50" s="23"/>
      <c r="AF50" s="23"/>
      <c r="AG50" s="23"/>
    </row>
    <row r="51" spans="1:33" ht="15.75" customHeight="1" x14ac:dyDescent="0.35">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c r="AF51" s="23"/>
      <c r="AG51" s="23"/>
    </row>
    <row r="52" spans="1:33" ht="15.75" customHeight="1" x14ac:dyDescent="0.35">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row>
    <row r="53" spans="1:33" ht="15.75" customHeight="1" x14ac:dyDescent="0.35">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row>
    <row r="54" spans="1:33" ht="15.75" customHeight="1" x14ac:dyDescent="0.35">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row>
    <row r="55" spans="1:33" ht="15.75" customHeight="1" x14ac:dyDescent="0.35">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c r="AE55" s="23"/>
      <c r="AF55" s="23"/>
      <c r="AG55" s="23"/>
    </row>
    <row r="56" spans="1:33" ht="15.75" customHeight="1" x14ac:dyDescent="0.35">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c r="AF56" s="23"/>
      <c r="AG56" s="23"/>
    </row>
    <row r="57" spans="1:33" ht="15.75" customHeight="1" x14ac:dyDescent="0.35">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row>
    <row r="58" spans="1:33" ht="15.75" customHeight="1" x14ac:dyDescent="0.35">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row>
    <row r="59" spans="1:33" ht="15.75" customHeight="1" x14ac:dyDescent="0.35">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row>
    <row r="60" spans="1:33" ht="15.75" customHeight="1" x14ac:dyDescent="0.35">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row>
    <row r="61" spans="1:33" ht="15.75" customHeight="1" x14ac:dyDescent="0.35">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row>
    <row r="62" spans="1:33" ht="15.75" customHeight="1" x14ac:dyDescent="0.35">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row>
    <row r="63" spans="1:33" ht="15.75" customHeight="1" x14ac:dyDescent="0.35">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E63" s="23"/>
      <c r="AF63" s="23"/>
      <c r="AG63" s="23"/>
    </row>
    <row r="64" spans="1:33" ht="15.75" customHeight="1" x14ac:dyDescent="0.35">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row>
    <row r="65" spans="1:33" ht="15.75" customHeight="1" x14ac:dyDescent="0.35">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row>
    <row r="66" spans="1:33" ht="15.75" customHeight="1" x14ac:dyDescent="0.35">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row>
    <row r="67" spans="1:33" ht="15.75" customHeight="1" x14ac:dyDescent="0.35">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row>
    <row r="68" spans="1:33" ht="15.75" customHeight="1" x14ac:dyDescent="0.35">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row>
    <row r="69" spans="1:33" ht="15.75" customHeight="1" x14ac:dyDescent="0.35">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1:33" ht="15.75" customHeight="1" x14ac:dyDescent="0.35">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row>
    <row r="71" spans="1:33" ht="15.75" customHeight="1" x14ac:dyDescent="0.35">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row>
    <row r="72" spans="1:33" ht="15.75" customHeight="1" x14ac:dyDescent="0.35">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row>
    <row r="73" spans="1:33" ht="15.75" customHeight="1" x14ac:dyDescent="0.35">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row>
    <row r="74" spans="1:33" ht="15.75" customHeight="1" x14ac:dyDescent="0.35">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1:33" ht="15.75" customHeight="1" x14ac:dyDescent="0.35">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1:33" ht="15.75" customHeight="1" x14ac:dyDescent="0.35">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1:33" ht="15.75" customHeight="1" x14ac:dyDescent="0.35">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1:33" ht="15.75" customHeight="1" x14ac:dyDescent="0.35">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1:33" ht="15.75" customHeight="1" x14ac:dyDescent="0.35">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row>
    <row r="80" spans="1:33" ht="15.75" customHeight="1" x14ac:dyDescent="0.35">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row>
    <row r="81" spans="1:33" ht="15.75" customHeight="1" x14ac:dyDescent="0.35">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row>
    <row r="82" spans="1:33" ht="15.75" customHeight="1" x14ac:dyDescent="0.35">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row>
    <row r="83" spans="1:33" ht="15.75" customHeight="1" x14ac:dyDescent="0.35">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row>
    <row r="84" spans="1:33" ht="15.75" customHeight="1" x14ac:dyDescent="0.35">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row>
    <row r="85" spans="1:33" ht="15.75" customHeight="1" x14ac:dyDescent="0.35">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row>
    <row r="86" spans="1:33" ht="15.75" customHeight="1" x14ac:dyDescent="0.35">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row>
    <row r="87" spans="1:33" ht="15.75" customHeight="1" x14ac:dyDescent="0.35">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row>
    <row r="88" spans="1:33" ht="15.75" customHeight="1" x14ac:dyDescent="0.35">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row>
    <row r="89" spans="1:33" ht="15.75" customHeight="1" x14ac:dyDescent="0.35">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row>
    <row r="90" spans="1:33" ht="15.75" customHeight="1" x14ac:dyDescent="0.35">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row>
    <row r="91" spans="1:33" ht="15.75" customHeight="1" x14ac:dyDescent="0.35">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row>
    <row r="92" spans="1:33" ht="15.75" customHeight="1" x14ac:dyDescent="0.35">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row>
    <row r="93" spans="1:33" ht="15.75" customHeight="1" x14ac:dyDescent="0.35">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row>
    <row r="94" spans="1:33" ht="15.75" customHeight="1" x14ac:dyDescent="0.35">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row>
    <row r="95" spans="1:33" ht="15.75" customHeight="1" x14ac:dyDescent="0.35">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row>
    <row r="96" spans="1:33" ht="15.75" customHeight="1" x14ac:dyDescent="0.35">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row>
    <row r="97" spans="1:33" ht="15.75" customHeight="1" x14ac:dyDescent="0.35">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row>
    <row r="98" spans="1:33" ht="15.75" customHeight="1" x14ac:dyDescent="0.35">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row>
    <row r="99" spans="1:33" ht="15.75" customHeight="1" x14ac:dyDescent="0.35">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row>
    <row r="100" spans="1:33" ht="15.75" customHeight="1" x14ac:dyDescent="0.35">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row>
    <row r="101" spans="1:33" ht="15.75" customHeight="1" x14ac:dyDescent="0.35">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row>
    <row r="102" spans="1:33" ht="15.75" customHeight="1" x14ac:dyDescent="0.35">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row>
    <row r="103" spans="1:33" ht="15.75" customHeight="1" x14ac:dyDescent="0.35">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row>
    <row r="104" spans="1:33" ht="15.75" customHeight="1" x14ac:dyDescent="0.35">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row>
    <row r="105" spans="1:33" ht="15.75" customHeight="1" x14ac:dyDescent="0.35">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row>
    <row r="106" spans="1:33" ht="15.75" customHeight="1" x14ac:dyDescent="0.35">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row>
    <row r="107" spans="1:33" ht="15.75" customHeight="1" x14ac:dyDescent="0.35">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row>
    <row r="108" spans="1:33" ht="15.75" customHeight="1" x14ac:dyDescent="0.35">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row>
    <row r="109" spans="1:33" ht="15.75" customHeight="1" x14ac:dyDescent="0.35">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row>
    <row r="110" spans="1:33" ht="15.75" customHeight="1" x14ac:dyDescent="0.35">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row>
    <row r="111" spans="1:33" ht="15.75" customHeight="1" x14ac:dyDescent="0.35">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row>
    <row r="112" spans="1:33" ht="15.75" customHeight="1" x14ac:dyDescent="0.35">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row>
    <row r="113" spans="1:33" ht="15.75" customHeight="1" x14ac:dyDescent="0.35">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row>
    <row r="114" spans="1:33" ht="15.75" customHeight="1" x14ac:dyDescent="0.35">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row>
    <row r="115" spans="1:33" ht="15.75" customHeight="1" x14ac:dyDescent="0.35">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row>
    <row r="116" spans="1:33" ht="15.75" customHeight="1" x14ac:dyDescent="0.35">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row>
    <row r="117" spans="1:33" ht="15.75" customHeight="1" x14ac:dyDescent="0.35">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row>
    <row r="118" spans="1:33" ht="15.75" customHeight="1" x14ac:dyDescent="0.35">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row>
    <row r="119" spans="1:33" ht="15.75" customHeight="1" x14ac:dyDescent="0.35">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row>
    <row r="120" spans="1:33" ht="15.75" customHeight="1" x14ac:dyDescent="0.35">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row>
    <row r="121" spans="1:33" ht="15.75" customHeight="1" x14ac:dyDescent="0.35">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row>
    <row r="122" spans="1:33" ht="15.75" customHeight="1" x14ac:dyDescent="0.35">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row>
    <row r="123" spans="1:33" ht="15.75" customHeight="1" x14ac:dyDescent="0.35">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row>
    <row r="124" spans="1:33" ht="15.75" customHeight="1" x14ac:dyDescent="0.35">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row>
    <row r="125" spans="1:33" ht="15.75" customHeight="1" x14ac:dyDescent="0.35">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row>
    <row r="126" spans="1:33" ht="15.75" customHeight="1" x14ac:dyDescent="0.35">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row>
    <row r="127" spans="1:33" ht="15.75" customHeight="1" x14ac:dyDescent="0.35">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row>
    <row r="128" spans="1:33" ht="15.75" customHeight="1" x14ac:dyDescent="0.35">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row>
    <row r="129" spans="1:33" ht="15.75" customHeight="1" x14ac:dyDescent="0.35">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row>
    <row r="130" spans="1:33" ht="15.75" customHeight="1" x14ac:dyDescent="0.35">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row>
    <row r="131" spans="1:33" ht="15.75" customHeight="1" x14ac:dyDescent="0.35">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row>
    <row r="132" spans="1:33" ht="15.75" customHeight="1" x14ac:dyDescent="0.35">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row>
    <row r="133" spans="1:33" ht="15.75" customHeight="1" x14ac:dyDescent="0.35">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row>
    <row r="134" spans="1:33" ht="15.75" customHeight="1" x14ac:dyDescent="0.35">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row>
    <row r="135" spans="1:33" ht="15.75" customHeight="1" x14ac:dyDescent="0.35">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row>
    <row r="136" spans="1:33" ht="15.75" customHeight="1" x14ac:dyDescent="0.35">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row>
    <row r="137" spans="1:33" ht="15.75" customHeight="1" x14ac:dyDescent="0.35">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row>
    <row r="138" spans="1:33" ht="15.75" customHeight="1" x14ac:dyDescent="0.35">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row>
    <row r="139" spans="1:33" ht="15.75" customHeight="1" x14ac:dyDescent="0.35">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row>
    <row r="140" spans="1:33" ht="15.75" customHeight="1" x14ac:dyDescent="0.35">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row>
    <row r="141" spans="1:33" ht="15.75" customHeight="1" x14ac:dyDescent="0.35">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row>
    <row r="142" spans="1:33" ht="15.75" customHeight="1" x14ac:dyDescent="0.35">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row>
    <row r="143" spans="1:33" ht="15.75" customHeight="1" x14ac:dyDescent="0.35">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row>
    <row r="144" spans="1:33" ht="15.75" customHeight="1" x14ac:dyDescent="0.35">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row>
    <row r="145" spans="1:33" ht="15.75" customHeight="1" x14ac:dyDescent="0.35">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row>
    <row r="146" spans="1:33" ht="15.75" customHeight="1" x14ac:dyDescent="0.35">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row>
    <row r="147" spans="1:33" ht="15.75" customHeight="1" x14ac:dyDescent="0.35">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row>
    <row r="148" spans="1:33" ht="15.75" customHeight="1" x14ac:dyDescent="0.35">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row>
    <row r="149" spans="1:33" ht="15.75" customHeight="1" x14ac:dyDescent="0.35">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row>
    <row r="150" spans="1:33" ht="15.75" customHeight="1" x14ac:dyDescent="0.35">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row>
    <row r="151" spans="1:33" ht="15.75" customHeight="1" x14ac:dyDescent="0.35">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row>
    <row r="152" spans="1:33" ht="15.75" customHeight="1" x14ac:dyDescent="0.35">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row>
    <row r="153" spans="1:33" ht="15.75" customHeight="1" x14ac:dyDescent="0.35">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row>
    <row r="154" spans="1:33" ht="15.75" customHeight="1" x14ac:dyDescent="0.35">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row>
    <row r="155" spans="1:33" ht="15.75" customHeight="1" x14ac:dyDescent="0.35">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row>
    <row r="156" spans="1:33" ht="15.75" customHeight="1" x14ac:dyDescent="0.35">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row>
    <row r="157" spans="1:33" ht="15.75" customHeight="1" x14ac:dyDescent="0.35">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row>
    <row r="158" spans="1:33" ht="15.75" customHeight="1" x14ac:dyDescent="0.35">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row>
    <row r="159" spans="1:33" ht="15.75" customHeight="1" x14ac:dyDescent="0.35">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c r="AG159" s="23"/>
    </row>
    <row r="160" spans="1:33" ht="15.75" customHeight="1" x14ac:dyDescent="0.35">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3"/>
      <c r="AG160" s="23"/>
    </row>
    <row r="161" spans="1:33" ht="15.75" customHeight="1" x14ac:dyDescent="0.35">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row>
    <row r="162" spans="1:33" ht="15.75" customHeight="1" x14ac:dyDescent="0.35">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row>
    <row r="163" spans="1:33" ht="15.75" customHeight="1" x14ac:dyDescent="0.35">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row>
    <row r="164" spans="1:33" ht="15.75" customHeight="1" x14ac:dyDescent="0.35">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row>
    <row r="165" spans="1:33" ht="15.75" customHeight="1" x14ac:dyDescent="0.35">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c r="AA165" s="23"/>
      <c r="AB165" s="23"/>
      <c r="AC165" s="23"/>
      <c r="AD165" s="23"/>
      <c r="AE165" s="23"/>
      <c r="AF165" s="23"/>
      <c r="AG165" s="23"/>
    </row>
    <row r="166" spans="1:33" ht="15.75" customHeight="1" x14ac:dyDescent="0.35">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row>
    <row r="167" spans="1:33" ht="15.75" customHeight="1" x14ac:dyDescent="0.35">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3"/>
      <c r="AF167" s="23"/>
      <c r="AG167" s="23"/>
    </row>
    <row r="168" spans="1:33" ht="15.75" customHeight="1" x14ac:dyDescent="0.35">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row>
    <row r="169" spans="1:33" ht="15.75" customHeight="1" x14ac:dyDescent="0.35">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row>
    <row r="170" spans="1:33" ht="15.75" customHeight="1" x14ac:dyDescent="0.35">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row>
    <row r="171" spans="1:33" ht="15.75" customHeight="1" x14ac:dyDescent="0.35">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row>
    <row r="172" spans="1:33" ht="15.75" customHeight="1" x14ac:dyDescent="0.35">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row>
    <row r="173" spans="1:33" ht="15.75" customHeight="1" x14ac:dyDescent="0.35">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row>
    <row r="174" spans="1:33" ht="15.75" customHeight="1" x14ac:dyDescent="0.35">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row>
    <row r="175" spans="1:33" ht="15.75" customHeight="1" x14ac:dyDescent="0.35">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row>
    <row r="176" spans="1:33" ht="15.75" customHeight="1" x14ac:dyDescent="0.35">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row>
    <row r="177" spans="1:33" ht="15.75" customHeight="1" x14ac:dyDescent="0.35">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c r="AF177" s="23"/>
      <c r="AG177" s="23"/>
    </row>
    <row r="178" spans="1:33" ht="15.75" customHeight="1" x14ac:dyDescent="0.35">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row>
    <row r="179" spans="1:33" ht="15.75" customHeight="1" x14ac:dyDescent="0.35">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3"/>
    </row>
    <row r="180" spans="1:33" ht="15.75" customHeight="1" x14ac:dyDescent="0.35">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c r="AA180" s="23"/>
      <c r="AB180" s="23"/>
      <c r="AC180" s="23"/>
      <c r="AD180" s="23"/>
      <c r="AE180" s="23"/>
      <c r="AF180" s="23"/>
      <c r="AG180" s="23"/>
    </row>
    <row r="181" spans="1:33" ht="15.75" customHeight="1" x14ac:dyDescent="0.35">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3"/>
    </row>
    <row r="182" spans="1:33" ht="15.75" customHeight="1" x14ac:dyDescent="0.35">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c r="AA182" s="23"/>
      <c r="AB182" s="23"/>
      <c r="AC182" s="23"/>
      <c r="AD182" s="23"/>
      <c r="AE182" s="23"/>
      <c r="AF182" s="23"/>
      <c r="AG182" s="23"/>
    </row>
    <row r="183" spans="1:33" ht="15.75" customHeight="1" x14ac:dyDescent="0.35">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c r="AA183" s="23"/>
      <c r="AB183" s="23"/>
      <c r="AC183" s="23"/>
      <c r="AD183" s="23"/>
      <c r="AE183" s="23"/>
      <c r="AF183" s="23"/>
      <c r="AG183" s="23"/>
    </row>
    <row r="184" spans="1:33" ht="15.75" customHeight="1" x14ac:dyDescent="0.35">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c r="AF184" s="23"/>
      <c r="AG184" s="23"/>
    </row>
    <row r="185" spans="1:33" ht="15.75" customHeight="1" x14ac:dyDescent="0.35">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c r="AA185" s="23"/>
      <c r="AB185" s="23"/>
      <c r="AC185" s="23"/>
      <c r="AD185" s="23"/>
      <c r="AE185" s="23"/>
      <c r="AF185" s="23"/>
      <c r="AG185" s="23"/>
    </row>
    <row r="186" spans="1:33" ht="15.75" customHeight="1" x14ac:dyDescent="0.35">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row>
    <row r="187" spans="1:33" ht="15.75" customHeight="1" x14ac:dyDescent="0.35">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row>
    <row r="188" spans="1:33" ht="15.75" customHeight="1" x14ac:dyDescent="0.35">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c r="AD188" s="23"/>
      <c r="AE188" s="23"/>
      <c r="AF188" s="23"/>
      <c r="AG188" s="23"/>
    </row>
    <row r="189" spans="1:33" ht="15.75" customHeight="1" x14ac:dyDescent="0.35">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c r="AA189" s="23"/>
      <c r="AB189" s="23"/>
      <c r="AC189" s="23"/>
      <c r="AD189" s="23"/>
      <c r="AE189" s="23"/>
      <c r="AF189" s="23"/>
      <c r="AG189" s="23"/>
    </row>
    <row r="190" spans="1:33" ht="15.75" customHeight="1" x14ac:dyDescent="0.35">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row>
    <row r="191" spans="1:33" ht="15.75" customHeight="1" x14ac:dyDescent="0.35">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c r="AA191" s="23"/>
      <c r="AB191" s="23"/>
      <c r="AC191" s="23"/>
      <c r="AD191" s="23"/>
      <c r="AE191" s="23"/>
      <c r="AF191" s="23"/>
      <c r="AG191" s="23"/>
    </row>
    <row r="192" spans="1:33" ht="15.75" customHeight="1" x14ac:dyDescent="0.35">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row>
    <row r="193" spans="1:33" ht="15.75" customHeight="1" x14ac:dyDescent="0.35">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c r="AA193" s="23"/>
      <c r="AB193" s="23"/>
      <c r="AC193" s="23"/>
      <c r="AD193" s="23"/>
      <c r="AE193" s="23"/>
      <c r="AF193" s="23"/>
      <c r="AG193" s="23"/>
    </row>
    <row r="194" spans="1:33" ht="15.75" customHeight="1" x14ac:dyDescent="0.35">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row>
    <row r="195" spans="1:33" ht="15.75" customHeight="1" x14ac:dyDescent="0.35">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c r="AA195" s="23"/>
      <c r="AB195" s="23"/>
      <c r="AC195" s="23"/>
      <c r="AD195" s="23"/>
      <c r="AE195" s="23"/>
      <c r="AF195" s="23"/>
      <c r="AG195" s="23"/>
    </row>
    <row r="196" spans="1:33" ht="15.75" customHeight="1" x14ac:dyDescent="0.35">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3"/>
      <c r="AG196" s="23"/>
    </row>
    <row r="197" spans="1:33" ht="15.75" customHeight="1" x14ac:dyDescent="0.35">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c r="AA197" s="23"/>
      <c r="AB197" s="23"/>
      <c r="AC197" s="23"/>
      <c r="AD197" s="23"/>
      <c r="AE197" s="23"/>
      <c r="AF197" s="23"/>
      <c r="AG197" s="23"/>
    </row>
    <row r="198" spans="1:33" ht="15.75" customHeight="1" x14ac:dyDescent="0.35">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3"/>
      <c r="AG198" s="23"/>
    </row>
    <row r="199" spans="1:33" ht="15.75" customHeight="1" x14ac:dyDescent="0.35">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3"/>
      <c r="AF199" s="23"/>
      <c r="AG199" s="23"/>
    </row>
    <row r="200" spans="1:33" ht="15.75" customHeight="1" x14ac:dyDescent="0.35">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row>
    <row r="201" spans="1:33" ht="15.75" customHeight="1" x14ac:dyDescent="0.35">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c r="AA201" s="23"/>
      <c r="AB201" s="23"/>
      <c r="AC201" s="23"/>
      <c r="AD201" s="23"/>
      <c r="AE201" s="23"/>
      <c r="AF201" s="23"/>
      <c r="AG201" s="23"/>
    </row>
    <row r="202" spans="1:33" ht="15.75" customHeight="1" x14ac:dyDescent="0.35">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3"/>
      <c r="AF202" s="23"/>
      <c r="AG202" s="23"/>
    </row>
    <row r="203" spans="1:33" ht="15.75" customHeight="1" x14ac:dyDescent="0.35">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c r="AA203" s="23"/>
      <c r="AB203" s="23"/>
      <c r="AC203" s="23"/>
      <c r="AD203" s="23"/>
      <c r="AE203" s="23"/>
      <c r="AF203" s="23"/>
      <c r="AG203" s="23"/>
    </row>
    <row r="204" spans="1:33" ht="15.75" customHeight="1" x14ac:dyDescent="0.35">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c r="AD204" s="23"/>
      <c r="AE204" s="23"/>
      <c r="AF204" s="23"/>
      <c r="AG204" s="23"/>
    </row>
    <row r="205" spans="1:33" ht="15.75" customHeight="1" x14ac:dyDescent="0.35">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c r="AA205" s="23"/>
      <c r="AB205" s="23"/>
      <c r="AC205" s="23"/>
      <c r="AD205" s="23"/>
      <c r="AE205" s="23"/>
      <c r="AF205" s="23"/>
      <c r="AG205" s="23"/>
    </row>
    <row r="206" spans="1:33" ht="15.75" customHeight="1" x14ac:dyDescent="0.35">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c r="AD206" s="23"/>
      <c r="AE206" s="23"/>
      <c r="AF206" s="23"/>
      <c r="AG206" s="23"/>
    </row>
    <row r="207" spans="1:33" ht="15.75" customHeight="1" x14ac:dyDescent="0.35">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c r="AA207" s="23"/>
      <c r="AB207" s="23"/>
      <c r="AC207" s="23"/>
      <c r="AD207" s="23"/>
      <c r="AE207" s="23"/>
      <c r="AF207" s="23"/>
      <c r="AG207" s="23"/>
    </row>
    <row r="208" spans="1:33" ht="15.75" customHeight="1" x14ac:dyDescent="0.35">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row>
    <row r="209" spans="1:33" ht="15.75" customHeight="1" x14ac:dyDescent="0.35">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c r="AA209" s="23"/>
      <c r="AB209" s="23"/>
      <c r="AC209" s="23"/>
      <c r="AD209" s="23"/>
      <c r="AE209" s="23"/>
      <c r="AF209" s="23"/>
      <c r="AG209" s="23"/>
    </row>
    <row r="210" spans="1:33" ht="15.75" customHeight="1" x14ac:dyDescent="0.35">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3"/>
      <c r="AF210" s="23"/>
      <c r="AG210" s="23"/>
    </row>
    <row r="211" spans="1:33" ht="15.75" customHeight="1" x14ac:dyDescent="0.35">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3"/>
      <c r="AF211" s="23"/>
      <c r="AG211" s="23"/>
    </row>
    <row r="212" spans="1:33" ht="15.75" customHeight="1" x14ac:dyDescent="0.35">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c r="AD212" s="23"/>
      <c r="AE212" s="23"/>
      <c r="AF212" s="23"/>
      <c r="AG212" s="23"/>
    </row>
    <row r="213" spans="1:33" ht="15.75" customHeight="1" x14ac:dyDescent="0.35">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c r="AA213" s="23"/>
      <c r="AB213" s="23"/>
      <c r="AC213" s="23"/>
      <c r="AD213" s="23"/>
      <c r="AE213" s="23"/>
      <c r="AF213" s="23"/>
      <c r="AG213" s="23"/>
    </row>
    <row r="214" spans="1:33" ht="15.75" customHeight="1" x14ac:dyDescent="0.35">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3"/>
      <c r="AF214" s="23"/>
      <c r="AG214" s="23"/>
    </row>
    <row r="215" spans="1:33" ht="15.75" customHeight="1" x14ac:dyDescent="0.35">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c r="AA215" s="23"/>
      <c r="AB215" s="23"/>
      <c r="AC215" s="23"/>
      <c r="AD215" s="23"/>
      <c r="AE215" s="23"/>
      <c r="AF215" s="23"/>
      <c r="AG215" s="23"/>
    </row>
    <row r="216" spans="1:33" ht="15.75" customHeight="1" x14ac:dyDescent="0.35">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c r="AD216" s="23"/>
      <c r="AE216" s="23"/>
      <c r="AF216" s="23"/>
      <c r="AG216" s="23"/>
    </row>
    <row r="217" spans="1:33" ht="15.75" customHeight="1" x14ac:dyDescent="0.35">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c r="AA217" s="23"/>
      <c r="AB217" s="23"/>
      <c r="AC217" s="23"/>
      <c r="AD217" s="23"/>
      <c r="AE217" s="23"/>
      <c r="AF217" s="23"/>
      <c r="AG217" s="23"/>
    </row>
    <row r="218" spans="1:33" ht="15.75" customHeight="1" x14ac:dyDescent="0.35">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row>
    <row r="219" spans="1:33" ht="15.75" customHeight="1" x14ac:dyDescent="0.35">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c r="AA219" s="23"/>
      <c r="AB219" s="23"/>
      <c r="AC219" s="23"/>
      <c r="AD219" s="23"/>
      <c r="AE219" s="23"/>
      <c r="AF219" s="23"/>
      <c r="AG219" s="23"/>
    </row>
    <row r="220" spans="1:33" ht="15.75" customHeight="1" x14ac:dyDescent="0.35">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c r="AD220" s="23"/>
      <c r="AE220" s="23"/>
      <c r="AF220" s="23"/>
      <c r="AG220" s="23"/>
    </row>
    <row r="221" spans="1:33" ht="15.75" customHeight="1" x14ac:dyDescent="0.35">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c r="AA221" s="23"/>
      <c r="AB221" s="23"/>
      <c r="AC221" s="23"/>
      <c r="AD221" s="23"/>
      <c r="AE221" s="23"/>
      <c r="AF221" s="23"/>
      <c r="AG221" s="23"/>
    </row>
    <row r="222" spans="1:33" ht="15.75" customHeight="1" x14ac:dyDescent="0.35">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row>
    <row r="223" spans="1:33" ht="15.75" customHeight="1" x14ac:dyDescent="0.35">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c r="AA223" s="23"/>
      <c r="AB223" s="23"/>
      <c r="AC223" s="23"/>
      <c r="AD223" s="23"/>
      <c r="AE223" s="23"/>
      <c r="AF223" s="23"/>
      <c r="AG223" s="23"/>
    </row>
    <row r="224" spans="1:33" ht="15.75" customHeight="1" x14ac:dyDescent="0.35">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c r="AD224" s="23"/>
      <c r="AE224" s="23"/>
      <c r="AF224" s="23"/>
      <c r="AG224" s="23"/>
    </row>
    <row r="225" spans="1:33" ht="15.75" customHeight="1" x14ac:dyDescent="0.35">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c r="AA225" s="23"/>
      <c r="AB225" s="23"/>
      <c r="AC225" s="23"/>
      <c r="AD225" s="23"/>
      <c r="AE225" s="23"/>
      <c r="AF225" s="23"/>
      <c r="AG225" s="23"/>
    </row>
    <row r="226" spans="1:33" ht="15.75" customHeight="1" x14ac:dyDescent="0.35">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c r="AA226" s="23"/>
      <c r="AB226" s="23"/>
      <c r="AC226" s="23"/>
      <c r="AD226" s="23"/>
      <c r="AE226" s="23"/>
      <c r="AF226" s="23"/>
      <c r="AG226" s="23"/>
    </row>
    <row r="227" spans="1:33" ht="15.75" customHeight="1" x14ac:dyDescent="0.35">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c r="AA227" s="23"/>
      <c r="AB227" s="23"/>
      <c r="AC227" s="23"/>
      <c r="AD227" s="23"/>
      <c r="AE227" s="23"/>
      <c r="AF227" s="23"/>
      <c r="AG227" s="23"/>
    </row>
    <row r="228" spans="1:33" ht="15.75" customHeight="1" x14ac:dyDescent="0.35">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3"/>
      <c r="AF228" s="23"/>
      <c r="AG228" s="23"/>
    </row>
    <row r="229" spans="1:33" ht="15.75" customHeight="1" x14ac:dyDescent="0.35">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c r="AA229" s="23"/>
      <c r="AB229" s="23"/>
      <c r="AC229" s="23"/>
      <c r="AD229" s="23"/>
      <c r="AE229" s="23"/>
      <c r="AF229" s="23"/>
      <c r="AG229" s="23"/>
    </row>
    <row r="230" spans="1:33" ht="15.75" customHeight="1" x14ac:dyDescent="0.35">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c r="AA230" s="23"/>
      <c r="AB230" s="23"/>
      <c r="AC230" s="23"/>
      <c r="AD230" s="23"/>
      <c r="AE230" s="23"/>
      <c r="AF230" s="23"/>
      <c r="AG230" s="23"/>
    </row>
    <row r="231" spans="1:33" ht="15.75" customHeight="1" x14ac:dyDescent="0.35">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c r="AA231" s="23"/>
      <c r="AB231" s="23"/>
      <c r="AC231" s="23"/>
      <c r="AD231" s="23"/>
      <c r="AE231" s="23"/>
      <c r="AF231" s="23"/>
      <c r="AG231" s="23"/>
    </row>
    <row r="232" spans="1:33" ht="15.75" customHeight="1" x14ac:dyDescent="0.35">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c r="AD232" s="23"/>
      <c r="AE232" s="23"/>
      <c r="AF232" s="23"/>
      <c r="AG232" s="23"/>
    </row>
    <row r="233" spans="1:33" ht="15.75" customHeight="1" x14ac:dyDescent="0.35">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c r="AA233" s="23"/>
      <c r="AB233" s="23"/>
      <c r="AC233" s="23"/>
      <c r="AD233" s="23"/>
      <c r="AE233" s="23"/>
      <c r="AF233" s="23"/>
      <c r="AG233" s="23"/>
    </row>
    <row r="234" spans="1:33" ht="15.75" customHeight="1" x14ac:dyDescent="0.35">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c r="AA234" s="23"/>
      <c r="AB234" s="23"/>
      <c r="AC234" s="23"/>
      <c r="AD234" s="23"/>
      <c r="AE234" s="23"/>
      <c r="AF234" s="23"/>
      <c r="AG234" s="23"/>
    </row>
    <row r="235" spans="1:33" ht="15.75" customHeight="1" x14ac:dyDescent="0.35">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c r="AA235" s="23"/>
      <c r="AB235" s="23"/>
      <c r="AC235" s="23"/>
      <c r="AD235" s="23"/>
      <c r="AE235" s="23"/>
      <c r="AF235" s="23"/>
      <c r="AG235" s="23"/>
    </row>
    <row r="236" spans="1:33" ht="15.75" customHeight="1" x14ac:dyDescent="0.35">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c r="AA236" s="23"/>
      <c r="AB236" s="23"/>
      <c r="AC236" s="23"/>
      <c r="AD236" s="23"/>
      <c r="AE236" s="23"/>
      <c r="AF236" s="23"/>
      <c r="AG236" s="23"/>
    </row>
    <row r="237" spans="1:33" ht="15.75" customHeight="1" x14ac:dyDescent="0.35">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c r="AA237" s="23"/>
      <c r="AB237" s="23"/>
      <c r="AC237" s="23"/>
      <c r="AD237" s="23"/>
      <c r="AE237" s="23"/>
      <c r="AF237" s="23"/>
      <c r="AG237" s="23"/>
    </row>
    <row r="238" spans="1:33" ht="15.75" customHeight="1" x14ac:dyDescent="0.35">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c r="AA238" s="23"/>
      <c r="AB238" s="23"/>
      <c r="AC238" s="23"/>
      <c r="AD238" s="23"/>
      <c r="AE238" s="23"/>
      <c r="AF238" s="23"/>
      <c r="AG238" s="23"/>
    </row>
    <row r="239" spans="1:33" ht="15.75" customHeight="1" x14ac:dyDescent="0.35">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c r="AA239" s="23"/>
      <c r="AB239" s="23"/>
      <c r="AC239" s="23"/>
      <c r="AD239" s="23"/>
      <c r="AE239" s="23"/>
      <c r="AF239" s="23"/>
      <c r="AG239" s="23"/>
    </row>
    <row r="240" spans="1:33" ht="15.75" customHeight="1" x14ac:dyDescent="0.35">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c r="AA240" s="23"/>
      <c r="AB240" s="23"/>
      <c r="AC240" s="23"/>
      <c r="AD240" s="23"/>
      <c r="AE240" s="23"/>
      <c r="AF240" s="23"/>
      <c r="AG240" s="23"/>
    </row>
    <row r="241" spans="1:33" ht="15.75" customHeight="1" x14ac:dyDescent="0.35">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c r="AA241" s="23"/>
      <c r="AB241" s="23"/>
      <c r="AC241" s="23"/>
      <c r="AD241" s="23"/>
      <c r="AE241" s="23"/>
      <c r="AF241" s="23"/>
      <c r="AG241" s="23"/>
    </row>
    <row r="242" spans="1:33" ht="15.75" customHeight="1" x14ac:dyDescent="0.35">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c r="AA242" s="23"/>
      <c r="AB242" s="23"/>
      <c r="AC242" s="23"/>
      <c r="AD242" s="23"/>
      <c r="AE242" s="23"/>
      <c r="AF242" s="23"/>
      <c r="AG242" s="23"/>
    </row>
    <row r="243" spans="1:33" ht="15.75" customHeight="1" x14ac:dyDescent="0.35">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c r="AA243" s="23"/>
      <c r="AB243" s="23"/>
      <c r="AC243" s="23"/>
      <c r="AD243" s="23"/>
      <c r="AE243" s="23"/>
      <c r="AF243" s="23"/>
      <c r="AG243" s="23"/>
    </row>
    <row r="244" spans="1:33" ht="15.75" customHeight="1" x14ac:dyDescent="0.35">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c r="AA244" s="23"/>
      <c r="AB244" s="23"/>
      <c r="AC244" s="23"/>
      <c r="AD244" s="23"/>
      <c r="AE244" s="23"/>
      <c r="AF244" s="23"/>
      <c r="AG244" s="23"/>
    </row>
    <row r="245" spans="1:33" ht="15.75" customHeight="1" x14ac:dyDescent="0.35">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c r="AA245" s="23"/>
      <c r="AB245" s="23"/>
      <c r="AC245" s="23"/>
      <c r="AD245" s="23"/>
      <c r="AE245" s="23"/>
      <c r="AF245" s="23"/>
      <c r="AG245" s="23"/>
    </row>
    <row r="246" spans="1:33" ht="15.75" customHeight="1" x14ac:dyDescent="0.35">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c r="AA246" s="23"/>
      <c r="AB246" s="23"/>
      <c r="AC246" s="23"/>
      <c r="AD246" s="23"/>
      <c r="AE246" s="23"/>
      <c r="AF246" s="23"/>
      <c r="AG246" s="23"/>
    </row>
    <row r="247" spans="1:33" ht="15.75" customHeight="1" x14ac:dyDescent="0.35">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c r="AA247" s="23"/>
      <c r="AB247" s="23"/>
      <c r="AC247" s="23"/>
      <c r="AD247" s="23"/>
      <c r="AE247" s="23"/>
      <c r="AF247" s="23"/>
      <c r="AG247" s="23"/>
    </row>
    <row r="248" spans="1:33" ht="15.75" customHeight="1" x14ac:dyDescent="0.35">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c r="AA248" s="23"/>
      <c r="AB248" s="23"/>
      <c r="AC248" s="23"/>
      <c r="AD248" s="23"/>
      <c r="AE248" s="23"/>
      <c r="AF248" s="23"/>
      <c r="AG248" s="23"/>
    </row>
    <row r="249" spans="1:33" ht="15.75" customHeight="1" x14ac:dyDescent="0.35">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23"/>
      <c r="AE249" s="23"/>
      <c r="AF249" s="23"/>
      <c r="AG249" s="23"/>
    </row>
    <row r="250" spans="1:33" ht="15.75" customHeight="1" x14ac:dyDescent="0.35">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c r="AA250" s="23"/>
      <c r="AB250" s="23"/>
      <c r="AC250" s="23"/>
      <c r="AD250" s="23"/>
      <c r="AE250" s="23"/>
      <c r="AF250" s="23"/>
      <c r="AG250" s="23"/>
    </row>
    <row r="251" spans="1:33" ht="15.75" customHeight="1" x14ac:dyDescent="0.35">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23"/>
      <c r="AE251" s="23"/>
      <c r="AF251" s="23"/>
      <c r="AG251" s="23"/>
    </row>
    <row r="252" spans="1:33" ht="15.75" customHeight="1" x14ac:dyDescent="0.35">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c r="AA252" s="23"/>
      <c r="AB252" s="23"/>
      <c r="AC252" s="23"/>
      <c r="AD252" s="23"/>
      <c r="AE252" s="23"/>
      <c r="AF252" s="23"/>
      <c r="AG252" s="23"/>
    </row>
    <row r="253" spans="1:33" ht="15.75" customHeight="1" x14ac:dyDescent="0.35">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c r="AA253" s="23"/>
      <c r="AB253" s="23"/>
      <c r="AC253" s="23"/>
      <c r="AD253" s="23"/>
      <c r="AE253" s="23"/>
      <c r="AF253" s="23"/>
      <c r="AG253" s="23"/>
    </row>
    <row r="254" spans="1:33" ht="15.75" customHeight="1" x14ac:dyDescent="0.35">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c r="AA254" s="23"/>
      <c r="AB254" s="23"/>
      <c r="AC254" s="23"/>
      <c r="AD254" s="23"/>
      <c r="AE254" s="23"/>
      <c r="AF254" s="23"/>
      <c r="AG254" s="23"/>
    </row>
    <row r="255" spans="1:33" ht="15.75" customHeight="1" x14ac:dyDescent="0.35">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c r="AA255" s="23"/>
      <c r="AB255" s="23"/>
      <c r="AC255" s="23"/>
      <c r="AD255" s="23"/>
      <c r="AE255" s="23"/>
      <c r="AF255" s="23"/>
      <c r="AG255" s="23"/>
    </row>
    <row r="256" spans="1:33" ht="15.75" customHeight="1" x14ac:dyDescent="0.35">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c r="AA256" s="23"/>
      <c r="AB256" s="23"/>
      <c r="AC256" s="23"/>
      <c r="AD256" s="23"/>
      <c r="AE256" s="23"/>
      <c r="AF256" s="23"/>
      <c r="AG256" s="23"/>
    </row>
    <row r="257" spans="1:33" ht="15.75" customHeight="1" x14ac:dyDescent="0.35">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c r="AA257" s="23"/>
      <c r="AB257" s="23"/>
      <c r="AC257" s="23"/>
      <c r="AD257" s="23"/>
      <c r="AE257" s="23"/>
      <c r="AF257" s="23"/>
      <c r="AG257" s="23"/>
    </row>
    <row r="258" spans="1:33" ht="15.75" customHeight="1" x14ac:dyDescent="0.35">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c r="AA258" s="23"/>
      <c r="AB258" s="23"/>
      <c r="AC258" s="23"/>
      <c r="AD258" s="23"/>
      <c r="AE258" s="23"/>
      <c r="AF258" s="23"/>
      <c r="AG258" s="23"/>
    </row>
    <row r="259" spans="1:33" ht="15.75" customHeight="1" x14ac:dyDescent="0.35">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c r="AA259" s="23"/>
      <c r="AB259" s="23"/>
      <c r="AC259" s="23"/>
      <c r="AD259" s="23"/>
      <c r="AE259" s="23"/>
      <c r="AF259" s="23"/>
      <c r="AG259" s="23"/>
    </row>
    <row r="260" spans="1:33" ht="15.75" customHeight="1" x14ac:dyDescent="0.35">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c r="AA260" s="23"/>
      <c r="AB260" s="23"/>
      <c r="AC260" s="23"/>
      <c r="AD260" s="23"/>
      <c r="AE260" s="23"/>
      <c r="AF260" s="23"/>
      <c r="AG260" s="23"/>
    </row>
    <row r="261" spans="1:33" ht="15.75" customHeight="1" x14ac:dyDescent="0.35">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c r="AA261" s="23"/>
      <c r="AB261" s="23"/>
      <c r="AC261" s="23"/>
      <c r="AD261" s="23"/>
      <c r="AE261" s="23"/>
      <c r="AF261" s="23"/>
      <c r="AG261" s="23"/>
    </row>
    <row r="262" spans="1:33" ht="15.75" customHeight="1" x14ac:dyDescent="0.35">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c r="AA262" s="23"/>
      <c r="AB262" s="23"/>
      <c r="AC262" s="23"/>
      <c r="AD262" s="23"/>
      <c r="AE262" s="23"/>
      <c r="AF262" s="23"/>
      <c r="AG262" s="23"/>
    </row>
    <row r="263" spans="1:33" ht="15.75" customHeight="1" x14ac:dyDescent="0.35">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23"/>
      <c r="AE263" s="23"/>
      <c r="AF263" s="23"/>
      <c r="AG263" s="23"/>
    </row>
    <row r="264" spans="1:33" ht="15.75" customHeight="1" x14ac:dyDescent="0.35">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c r="AA264" s="23"/>
      <c r="AB264" s="23"/>
      <c r="AC264" s="23"/>
      <c r="AD264" s="23"/>
      <c r="AE264" s="23"/>
      <c r="AF264" s="23"/>
      <c r="AG264" s="23"/>
    </row>
    <row r="265" spans="1:33" ht="15.75" customHeight="1" x14ac:dyDescent="0.35">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23"/>
      <c r="AE265" s="23"/>
      <c r="AF265" s="23"/>
      <c r="AG265" s="23"/>
    </row>
    <row r="266" spans="1:33" ht="15.75" customHeight="1" x14ac:dyDescent="0.35">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c r="AA266" s="23"/>
      <c r="AB266" s="23"/>
      <c r="AC266" s="23"/>
      <c r="AD266" s="23"/>
      <c r="AE266" s="23"/>
      <c r="AF266" s="23"/>
      <c r="AG266" s="23"/>
    </row>
    <row r="267" spans="1:33" ht="15.75" customHeight="1" x14ac:dyDescent="0.35">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c r="AA267" s="23"/>
      <c r="AB267" s="23"/>
      <c r="AC267" s="23"/>
      <c r="AD267" s="23"/>
      <c r="AE267" s="23"/>
      <c r="AF267" s="23"/>
      <c r="AG267" s="23"/>
    </row>
    <row r="268" spans="1:33" ht="15.75" customHeight="1" x14ac:dyDescent="0.35">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c r="AA268" s="23"/>
      <c r="AB268" s="23"/>
      <c r="AC268" s="23"/>
      <c r="AD268" s="23"/>
      <c r="AE268" s="23"/>
      <c r="AF268" s="23"/>
      <c r="AG268" s="23"/>
    </row>
    <row r="269" spans="1:33" ht="15.75" customHeight="1" x14ac:dyDescent="0.35">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c r="AA269" s="23"/>
      <c r="AB269" s="23"/>
      <c r="AC269" s="23"/>
      <c r="AD269" s="23"/>
      <c r="AE269" s="23"/>
      <c r="AF269" s="23"/>
      <c r="AG269" s="23"/>
    </row>
    <row r="270" spans="1:33" ht="15.75" customHeight="1" x14ac:dyDescent="0.35">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c r="AA270" s="23"/>
      <c r="AB270" s="23"/>
      <c r="AC270" s="23"/>
      <c r="AD270" s="23"/>
      <c r="AE270" s="23"/>
      <c r="AF270" s="23"/>
      <c r="AG270" s="23"/>
    </row>
    <row r="271" spans="1:33" ht="15.75" customHeight="1" x14ac:dyDescent="0.35">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c r="AA271" s="23"/>
      <c r="AB271" s="23"/>
      <c r="AC271" s="23"/>
      <c r="AD271" s="23"/>
      <c r="AE271" s="23"/>
      <c r="AF271" s="23"/>
      <c r="AG271" s="23"/>
    </row>
    <row r="272" spans="1:33" ht="15.75" customHeight="1" x14ac:dyDescent="0.35">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c r="AA272" s="23"/>
      <c r="AB272" s="23"/>
      <c r="AC272" s="23"/>
      <c r="AD272" s="23"/>
      <c r="AE272" s="23"/>
      <c r="AF272" s="23"/>
      <c r="AG272" s="23"/>
    </row>
    <row r="273" spans="1:33" ht="15.75" customHeight="1" x14ac:dyDescent="0.35">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c r="AA273" s="23"/>
      <c r="AB273" s="23"/>
      <c r="AC273" s="23"/>
      <c r="AD273" s="23"/>
      <c r="AE273" s="23"/>
      <c r="AF273" s="23"/>
      <c r="AG273" s="23"/>
    </row>
    <row r="274" spans="1:33" ht="15.75" customHeight="1" x14ac:dyDescent="0.35">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c r="AA274" s="23"/>
      <c r="AB274" s="23"/>
      <c r="AC274" s="23"/>
      <c r="AD274" s="23"/>
      <c r="AE274" s="23"/>
      <c r="AF274" s="23"/>
      <c r="AG274" s="23"/>
    </row>
    <row r="275" spans="1:33" ht="15.75" customHeight="1" x14ac:dyDescent="0.35">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c r="AA275" s="23"/>
      <c r="AB275" s="23"/>
      <c r="AC275" s="23"/>
      <c r="AD275" s="23"/>
      <c r="AE275" s="23"/>
      <c r="AF275" s="23"/>
      <c r="AG275" s="23"/>
    </row>
    <row r="276" spans="1:33" ht="15.75" customHeight="1" x14ac:dyDescent="0.35">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c r="AA276" s="23"/>
      <c r="AB276" s="23"/>
      <c r="AC276" s="23"/>
      <c r="AD276" s="23"/>
      <c r="AE276" s="23"/>
      <c r="AF276" s="23"/>
      <c r="AG276" s="23"/>
    </row>
    <row r="277" spans="1:33" ht="15.75" customHeight="1" x14ac:dyDescent="0.35">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c r="AA277" s="23"/>
      <c r="AB277" s="23"/>
      <c r="AC277" s="23"/>
      <c r="AD277" s="23"/>
      <c r="AE277" s="23"/>
      <c r="AF277" s="23"/>
      <c r="AG277" s="23"/>
    </row>
    <row r="278" spans="1:33" ht="15.75" customHeight="1" x14ac:dyDescent="0.35">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23"/>
      <c r="AE278" s="23"/>
      <c r="AF278" s="23"/>
      <c r="AG278" s="23"/>
    </row>
    <row r="279" spans="1:33" ht="15.75" customHeight="1" x14ac:dyDescent="0.35">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c r="AA279" s="23"/>
      <c r="AB279" s="23"/>
      <c r="AC279" s="23"/>
      <c r="AD279" s="23"/>
      <c r="AE279" s="23"/>
      <c r="AF279" s="23"/>
      <c r="AG279" s="23"/>
    </row>
    <row r="280" spans="1:33" ht="15.75" customHeight="1" x14ac:dyDescent="0.35">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23"/>
      <c r="AE280" s="23"/>
      <c r="AF280" s="23"/>
      <c r="AG280" s="23"/>
    </row>
    <row r="281" spans="1:33" ht="15.75" customHeight="1" x14ac:dyDescent="0.35">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c r="AA281" s="23"/>
      <c r="AB281" s="23"/>
      <c r="AC281" s="23"/>
      <c r="AD281" s="23"/>
      <c r="AE281" s="23"/>
      <c r="AF281" s="23"/>
      <c r="AG281" s="23"/>
    </row>
    <row r="282" spans="1:33" ht="15.75" customHeight="1" x14ac:dyDescent="0.35">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c r="AA282" s="23"/>
      <c r="AB282" s="23"/>
      <c r="AC282" s="23"/>
      <c r="AD282" s="23"/>
      <c r="AE282" s="23"/>
      <c r="AF282" s="23"/>
      <c r="AG282" s="23"/>
    </row>
    <row r="283" spans="1:33" ht="15.75" customHeight="1" x14ac:dyDescent="0.35">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c r="AA283" s="23"/>
      <c r="AB283" s="23"/>
      <c r="AC283" s="23"/>
      <c r="AD283" s="23"/>
      <c r="AE283" s="23"/>
      <c r="AF283" s="23"/>
      <c r="AG283" s="23"/>
    </row>
    <row r="284" spans="1:33" ht="15.75" customHeight="1" x14ac:dyDescent="0.35">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c r="AA284" s="23"/>
      <c r="AB284" s="23"/>
      <c r="AC284" s="23"/>
      <c r="AD284" s="23"/>
      <c r="AE284" s="23"/>
      <c r="AF284" s="23"/>
      <c r="AG284" s="23"/>
    </row>
    <row r="285" spans="1:33" ht="15.75" customHeight="1" x14ac:dyDescent="0.35">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c r="AA285" s="23"/>
      <c r="AB285" s="23"/>
      <c r="AC285" s="23"/>
      <c r="AD285" s="23"/>
      <c r="AE285" s="23"/>
      <c r="AF285" s="23"/>
      <c r="AG285" s="23"/>
    </row>
    <row r="286" spans="1:33" ht="15.75" customHeight="1" x14ac:dyDescent="0.35">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c r="AA286" s="23"/>
      <c r="AB286" s="23"/>
      <c r="AC286" s="23"/>
      <c r="AD286" s="23"/>
      <c r="AE286" s="23"/>
      <c r="AF286" s="23"/>
      <c r="AG286" s="23"/>
    </row>
    <row r="287" spans="1:33" ht="15.75" customHeight="1" x14ac:dyDescent="0.35">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c r="AA287" s="23"/>
      <c r="AB287" s="23"/>
      <c r="AC287" s="23"/>
      <c r="AD287" s="23"/>
      <c r="AE287" s="23"/>
      <c r="AF287" s="23"/>
      <c r="AG287" s="23"/>
    </row>
    <row r="288" spans="1:33" ht="15.75" customHeight="1" x14ac:dyDescent="0.35">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c r="AA288" s="23"/>
      <c r="AB288" s="23"/>
      <c r="AC288" s="23"/>
      <c r="AD288" s="23"/>
      <c r="AE288" s="23"/>
      <c r="AF288" s="23"/>
      <c r="AG288" s="23"/>
    </row>
    <row r="289" spans="1:33" ht="15.75" customHeight="1" x14ac:dyDescent="0.35">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c r="AA289" s="23"/>
      <c r="AB289" s="23"/>
      <c r="AC289" s="23"/>
      <c r="AD289" s="23"/>
      <c r="AE289" s="23"/>
      <c r="AF289" s="23"/>
      <c r="AG289" s="23"/>
    </row>
    <row r="290" spans="1:33" ht="15.75" customHeight="1" x14ac:dyDescent="0.35">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c r="AA290" s="23"/>
      <c r="AB290" s="23"/>
      <c r="AC290" s="23"/>
      <c r="AD290" s="23"/>
      <c r="AE290" s="23"/>
      <c r="AF290" s="23"/>
      <c r="AG290" s="23"/>
    </row>
    <row r="291" spans="1:33" ht="15.75" customHeight="1" x14ac:dyDescent="0.35">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c r="AA291" s="23"/>
      <c r="AB291" s="23"/>
      <c r="AC291" s="23"/>
      <c r="AD291" s="23"/>
      <c r="AE291" s="23"/>
      <c r="AF291" s="23"/>
      <c r="AG291" s="23"/>
    </row>
    <row r="292" spans="1:33" ht="15.75" customHeight="1" x14ac:dyDescent="0.35">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row>
    <row r="293" spans="1:33" ht="15.75" customHeight="1" x14ac:dyDescent="0.35">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c r="AA293" s="23"/>
      <c r="AB293" s="23"/>
      <c r="AC293" s="23"/>
      <c r="AD293" s="23"/>
      <c r="AE293" s="23"/>
      <c r="AF293" s="23"/>
      <c r="AG293" s="23"/>
    </row>
    <row r="294" spans="1:33" ht="15.75" customHeight="1" x14ac:dyDescent="0.35">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c r="AA294" s="23"/>
      <c r="AB294" s="23"/>
      <c r="AC294" s="23"/>
      <c r="AD294" s="23"/>
      <c r="AE294" s="23"/>
      <c r="AF294" s="23"/>
      <c r="AG294" s="23"/>
    </row>
    <row r="295" spans="1:33" ht="15.75" customHeight="1" x14ac:dyDescent="0.35">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c r="AA295" s="23"/>
      <c r="AB295" s="23"/>
      <c r="AC295" s="23"/>
      <c r="AD295" s="23"/>
      <c r="AE295" s="23"/>
      <c r="AF295" s="23"/>
      <c r="AG295" s="23"/>
    </row>
    <row r="296" spans="1:33" ht="15.75" customHeight="1" x14ac:dyDescent="0.35">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c r="AA296" s="23"/>
      <c r="AB296" s="23"/>
      <c r="AC296" s="23"/>
      <c r="AD296" s="23"/>
      <c r="AE296" s="23"/>
      <c r="AF296" s="23"/>
      <c r="AG296" s="23"/>
    </row>
    <row r="297" spans="1:33" ht="15.75" customHeight="1" x14ac:dyDescent="0.35">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c r="AA297" s="23"/>
      <c r="AB297" s="23"/>
      <c r="AC297" s="23"/>
      <c r="AD297" s="23"/>
      <c r="AE297" s="23"/>
      <c r="AF297" s="23"/>
      <c r="AG297" s="23"/>
    </row>
    <row r="298" spans="1:33" ht="15.75" customHeight="1" x14ac:dyDescent="0.35">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c r="AA298" s="23"/>
      <c r="AB298" s="23"/>
      <c r="AC298" s="23"/>
      <c r="AD298" s="23"/>
      <c r="AE298" s="23"/>
      <c r="AF298" s="23"/>
      <c r="AG298" s="23"/>
    </row>
    <row r="299" spans="1:33" ht="15.75" customHeight="1" x14ac:dyDescent="0.35">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c r="AA299" s="23"/>
      <c r="AB299" s="23"/>
      <c r="AC299" s="23"/>
      <c r="AD299" s="23"/>
      <c r="AE299" s="23"/>
      <c r="AF299" s="23"/>
      <c r="AG299" s="23"/>
    </row>
    <row r="300" spans="1:33" ht="15.75" customHeight="1" x14ac:dyDescent="0.35">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c r="AA300" s="23"/>
      <c r="AB300" s="23"/>
      <c r="AC300" s="23"/>
      <c r="AD300" s="23"/>
      <c r="AE300" s="23"/>
      <c r="AF300" s="23"/>
      <c r="AG300" s="23"/>
    </row>
    <row r="301" spans="1:33" ht="15.75" customHeight="1" x14ac:dyDescent="0.35">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c r="AA301" s="23"/>
      <c r="AB301" s="23"/>
      <c r="AC301" s="23"/>
      <c r="AD301" s="23"/>
      <c r="AE301" s="23"/>
      <c r="AF301" s="23"/>
      <c r="AG301" s="23"/>
    </row>
    <row r="302" spans="1:33" ht="15.75" customHeight="1" x14ac:dyDescent="0.35">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23"/>
      <c r="AE302" s="23"/>
      <c r="AF302" s="23"/>
      <c r="AG302" s="23"/>
    </row>
    <row r="303" spans="1:33" ht="15.75" customHeight="1" x14ac:dyDescent="0.35">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c r="AA303" s="23"/>
      <c r="AB303" s="23"/>
      <c r="AC303" s="23"/>
      <c r="AD303" s="23"/>
      <c r="AE303" s="23"/>
      <c r="AF303" s="23"/>
      <c r="AG303" s="23"/>
    </row>
    <row r="304" spans="1:33" ht="15.75" customHeight="1" x14ac:dyDescent="0.35">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23"/>
      <c r="AE304" s="23"/>
      <c r="AF304" s="23"/>
      <c r="AG304" s="23"/>
    </row>
    <row r="305" spans="1:33" ht="15.75" customHeight="1" x14ac:dyDescent="0.35">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c r="AA305" s="23"/>
      <c r="AB305" s="23"/>
      <c r="AC305" s="23"/>
      <c r="AD305" s="23"/>
      <c r="AE305" s="23"/>
      <c r="AF305" s="23"/>
      <c r="AG305" s="23"/>
    </row>
    <row r="306" spans="1:33" ht="15.75" customHeight="1" x14ac:dyDescent="0.35">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23"/>
      <c r="AE306" s="23"/>
      <c r="AF306" s="23"/>
      <c r="AG306" s="23"/>
    </row>
    <row r="307" spans="1:33" ht="15.75" customHeight="1" x14ac:dyDescent="0.35">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c r="AA307" s="23"/>
      <c r="AB307" s="23"/>
      <c r="AC307" s="23"/>
      <c r="AD307" s="23"/>
      <c r="AE307" s="23"/>
      <c r="AF307" s="23"/>
      <c r="AG307" s="23"/>
    </row>
    <row r="308" spans="1:33" ht="15.75" customHeight="1" x14ac:dyDescent="0.35">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23"/>
      <c r="AE308" s="23"/>
      <c r="AF308" s="23"/>
      <c r="AG308" s="23"/>
    </row>
    <row r="309" spans="1:33" ht="15.75" customHeight="1" x14ac:dyDescent="0.35">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c r="AA309" s="23"/>
      <c r="AB309" s="23"/>
      <c r="AC309" s="23"/>
      <c r="AD309" s="23"/>
      <c r="AE309" s="23"/>
      <c r="AF309" s="23"/>
      <c r="AG309" s="23"/>
    </row>
    <row r="310" spans="1:33" ht="15.75" customHeight="1" x14ac:dyDescent="0.35">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23"/>
      <c r="AE310" s="23"/>
      <c r="AF310" s="23"/>
      <c r="AG310" s="23"/>
    </row>
    <row r="311" spans="1:33" ht="15.75" customHeight="1" x14ac:dyDescent="0.35">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c r="AA311" s="23"/>
      <c r="AB311" s="23"/>
      <c r="AC311" s="23"/>
      <c r="AD311" s="23"/>
      <c r="AE311" s="23"/>
      <c r="AF311" s="23"/>
      <c r="AG311" s="23"/>
    </row>
    <row r="312" spans="1:33" ht="15.75" customHeight="1" x14ac:dyDescent="0.35">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23"/>
      <c r="AE312" s="23"/>
      <c r="AF312" s="23"/>
      <c r="AG312" s="23"/>
    </row>
    <row r="313" spans="1:33" ht="15.75" customHeight="1" x14ac:dyDescent="0.35">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c r="AA313" s="23"/>
      <c r="AB313" s="23"/>
      <c r="AC313" s="23"/>
      <c r="AD313" s="23"/>
      <c r="AE313" s="23"/>
      <c r="AF313" s="23"/>
      <c r="AG313" s="23"/>
    </row>
    <row r="314" spans="1:33" ht="15.75" customHeight="1" x14ac:dyDescent="0.35">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c r="AA314" s="23"/>
      <c r="AB314" s="23"/>
      <c r="AC314" s="23"/>
      <c r="AD314" s="23"/>
      <c r="AE314" s="23"/>
      <c r="AF314" s="23"/>
      <c r="AG314" s="23"/>
    </row>
    <row r="315" spans="1:33" ht="15.75" customHeight="1" x14ac:dyDescent="0.35">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c r="AA315" s="23"/>
      <c r="AB315" s="23"/>
      <c r="AC315" s="23"/>
      <c r="AD315" s="23"/>
      <c r="AE315" s="23"/>
      <c r="AF315" s="23"/>
      <c r="AG315" s="23"/>
    </row>
    <row r="316" spans="1:33" ht="15.75" customHeight="1" x14ac:dyDescent="0.35">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c r="AA316" s="23"/>
      <c r="AB316" s="23"/>
      <c r="AC316" s="23"/>
      <c r="AD316" s="23"/>
      <c r="AE316" s="23"/>
      <c r="AF316" s="23"/>
      <c r="AG316" s="23"/>
    </row>
    <row r="317" spans="1:33" ht="15.75" customHeight="1" x14ac:dyDescent="0.35">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c r="AA317" s="23"/>
      <c r="AB317" s="23"/>
      <c r="AC317" s="23"/>
      <c r="AD317" s="23"/>
      <c r="AE317" s="23"/>
      <c r="AF317" s="23"/>
      <c r="AG317" s="23"/>
    </row>
    <row r="318" spans="1:33" ht="15.75" customHeight="1" x14ac:dyDescent="0.35">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c r="AA318" s="23"/>
      <c r="AB318" s="23"/>
      <c r="AC318" s="23"/>
      <c r="AD318" s="23"/>
      <c r="AE318" s="23"/>
      <c r="AF318" s="23"/>
      <c r="AG318" s="23"/>
    </row>
    <row r="319" spans="1:33" ht="15.75" customHeight="1" x14ac:dyDescent="0.35">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c r="AA319" s="23"/>
      <c r="AB319" s="23"/>
      <c r="AC319" s="23"/>
      <c r="AD319" s="23"/>
      <c r="AE319" s="23"/>
      <c r="AF319" s="23"/>
      <c r="AG319" s="23"/>
    </row>
    <row r="320" spans="1:33" ht="15.75" customHeight="1" x14ac:dyDescent="0.35">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23"/>
      <c r="AE320" s="23"/>
      <c r="AF320" s="23"/>
      <c r="AG320" s="23"/>
    </row>
    <row r="321" spans="1:33" ht="15.75" customHeight="1" x14ac:dyDescent="0.35">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c r="AA321" s="23"/>
      <c r="AB321" s="23"/>
      <c r="AC321" s="23"/>
      <c r="AD321" s="23"/>
      <c r="AE321" s="23"/>
      <c r="AF321" s="23"/>
      <c r="AG321" s="23"/>
    </row>
    <row r="322" spans="1:33" ht="15.75" customHeight="1" x14ac:dyDescent="0.35">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c r="AA322" s="23"/>
      <c r="AB322" s="23"/>
      <c r="AC322" s="23"/>
      <c r="AD322" s="23"/>
      <c r="AE322" s="23"/>
      <c r="AF322" s="23"/>
      <c r="AG322" s="23"/>
    </row>
    <row r="323" spans="1:33" ht="15.75" customHeight="1" x14ac:dyDescent="0.35">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c r="AA323" s="23"/>
      <c r="AB323" s="23"/>
      <c r="AC323" s="23"/>
      <c r="AD323" s="23"/>
      <c r="AE323" s="23"/>
      <c r="AF323" s="23"/>
      <c r="AG323" s="23"/>
    </row>
    <row r="324" spans="1:33" ht="15.75" customHeight="1" x14ac:dyDescent="0.35">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c r="AA324" s="23"/>
      <c r="AB324" s="23"/>
      <c r="AC324" s="23"/>
      <c r="AD324" s="23"/>
      <c r="AE324" s="23"/>
      <c r="AF324" s="23"/>
      <c r="AG324" s="23"/>
    </row>
    <row r="325" spans="1:33" ht="15.75" customHeight="1" x14ac:dyDescent="0.35">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c r="AA325" s="23"/>
      <c r="AB325" s="23"/>
      <c r="AC325" s="23"/>
      <c r="AD325" s="23"/>
      <c r="AE325" s="23"/>
      <c r="AF325" s="23"/>
      <c r="AG325" s="23"/>
    </row>
    <row r="326" spans="1:33" ht="15.75" customHeight="1" x14ac:dyDescent="0.35">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c r="AA326" s="23"/>
      <c r="AB326" s="23"/>
      <c r="AC326" s="23"/>
      <c r="AD326" s="23"/>
      <c r="AE326" s="23"/>
      <c r="AF326" s="23"/>
      <c r="AG326" s="23"/>
    </row>
    <row r="327" spans="1:33" ht="15.75" customHeight="1" x14ac:dyDescent="0.35">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c r="AA327" s="23"/>
      <c r="AB327" s="23"/>
      <c r="AC327" s="23"/>
      <c r="AD327" s="23"/>
      <c r="AE327" s="23"/>
      <c r="AF327" s="23"/>
      <c r="AG327" s="23"/>
    </row>
    <row r="328" spans="1:33" ht="15.75" customHeight="1" x14ac:dyDescent="0.35">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23"/>
      <c r="AE328" s="23"/>
      <c r="AF328" s="23"/>
      <c r="AG328" s="23"/>
    </row>
    <row r="329" spans="1:33" ht="15.75" customHeight="1" x14ac:dyDescent="0.35">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c r="AA329" s="23"/>
      <c r="AB329" s="23"/>
      <c r="AC329" s="23"/>
      <c r="AD329" s="23"/>
      <c r="AE329" s="23"/>
      <c r="AF329" s="23"/>
      <c r="AG329" s="23"/>
    </row>
    <row r="330" spans="1:33" ht="15.75" customHeight="1" x14ac:dyDescent="0.35">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c r="AA330" s="23"/>
      <c r="AB330" s="23"/>
      <c r="AC330" s="23"/>
      <c r="AD330" s="23"/>
      <c r="AE330" s="23"/>
      <c r="AF330" s="23"/>
      <c r="AG330" s="23"/>
    </row>
    <row r="331" spans="1:33" ht="15.75" customHeight="1" x14ac:dyDescent="0.35">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c r="AA331" s="23"/>
      <c r="AB331" s="23"/>
      <c r="AC331" s="23"/>
      <c r="AD331" s="23"/>
      <c r="AE331" s="23"/>
      <c r="AF331" s="23"/>
      <c r="AG331" s="23"/>
    </row>
    <row r="332" spans="1:33" ht="15.75" customHeight="1" x14ac:dyDescent="0.35">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c r="AA332" s="23"/>
      <c r="AB332" s="23"/>
      <c r="AC332" s="23"/>
      <c r="AD332" s="23"/>
      <c r="AE332" s="23"/>
      <c r="AF332" s="23"/>
      <c r="AG332" s="23"/>
    </row>
    <row r="333" spans="1:33" ht="15.75" customHeight="1" x14ac:dyDescent="0.35">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c r="AA333" s="23"/>
      <c r="AB333" s="23"/>
      <c r="AC333" s="23"/>
      <c r="AD333" s="23"/>
      <c r="AE333" s="23"/>
      <c r="AF333" s="23"/>
      <c r="AG333" s="23"/>
    </row>
    <row r="334" spans="1:33" ht="15.75" customHeight="1" x14ac:dyDescent="0.35">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c r="AA334" s="23"/>
      <c r="AB334" s="23"/>
      <c r="AC334" s="23"/>
      <c r="AD334" s="23"/>
      <c r="AE334" s="23"/>
      <c r="AF334" s="23"/>
      <c r="AG334" s="23"/>
    </row>
    <row r="335" spans="1:33" ht="15.75" customHeight="1" x14ac:dyDescent="0.35">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23"/>
      <c r="AE335" s="23"/>
      <c r="AF335" s="23"/>
      <c r="AG335" s="23"/>
    </row>
    <row r="336" spans="1:33" ht="15.75" customHeight="1" x14ac:dyDescent="0.35">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c r="AA336" s="23"/>
      <c r="AB336" s="23"/>
      <c r="AC336" s="23"/>
      <c r="AD336" s="23"/>
      <c r="AE336" s="23"/>
      <c r="AF336" s="23"/>
      <c r="AG336" s="23"/>
    </row>
    <row r="337" spans="1:33" ht="15.75" customHeight="1" x14ac:dyDescent="0.35">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c r="AA337" s="23"/>
      <c r="AB337" s="23"/>
      <c r="AC337" s="23"/>
      <c r="AD337" s="23"/>
      <c r="AE337" s="23"/>
      <c r="AF337" s="23"/>
      <c r="AG337" s="23"/>
    </row>
    <row r="338" spans="1:33" ht="15.75" customHeight="1" x14ac:dyDescent="0.35">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c r="AA338" s="23"/>
      <c r="AB338" s="23"/>
      <c r="AC338" s="23"/>
      <c r="AD338" s="23"/>
      <c r="AE338" s="23"/>
      <c r="AF338" s="23"/>
      <c r="AG338" s="23"/>
    </row>
    <row r="339" spans="1:33" ht="15.75" customHeight="1" x14ac:dyDescent="0.35">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c r="AA339" s="23"/>
      <c r="AB339" s="23"/>
      <c r="AC339" s="23"/>
      <c r="AD339" s="23"/>
      <c r="AE339" s="23"/>
      <c r="AF339" s="23"/>
      <c r="AG339" s="23"/>
    </row>
    <row r="340" spans="1:33" ht="15.75" customHeight="1" x14ac:dyDescent="0.35">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c r="AD340" s="23"/>
      <c r="AE340" s="23"/>
      <c r="AF340" s="23"/>
      <c r="AG340" s="23"/>
    </row>
    <row r="341" spans="1:33" ht="15.75" customHeight="1" x14ac:dyDescent="0.35">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c r="AA341" s="23"/>
      <c r="AB341" s="23"/>
      <c r="AC341" s="23"/>
      <c r="AD341" s="23"/>
      <c r="AE341" s="23"/>
      <c r="AF341" s="23"/>
      <c r="AG341" s="23"/>
    </row>
    <row r="342" spans="1:33" ht="15.75" customHeight="1" x14ac:dyDescent="0.35">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c r="AB342" s="23"/>
      <c r="AC342" s="23"/>
      <c r="AD342" s="23"/>
      <c r="AE342" s="23"/>
      <c r="AF342" s="23"/>
      <c r="AG342" s="23"/>
    </row>
    <row r="343" spans="1:33" ht="15.75" customHeight="1" x14ac:dyDescent="0.35">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23"/>
      <c r="AE343" s="23"/>
      <c r="AF343" s="23"/>
      <c r="AG343" s="23"/>
    </row>
    <row r="344" spans="1:33" ht="15.75" customHeight="1" x14ac:dyDescent="0.35">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c r="AD344" s="23"/>
      <c r="AE344" s="23"/>
      <c r="AF344" s="23"/>
      <c r="AG344" s="23"/>
    </row>
    <row r="345" spans="1:33" ht="15.75" customHeight="1" x14ac:dyDescent="0.35">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c r="AA345" s="23"/>
      <c r="AB345" s="23"/>
      <c r="AC345" s="23"/>
      <c r="AD345" s="23"/>
      <c r="AE345" s="23"/>
      <c r="AF345" s="23"/>
      <c r="AG345" s="23"/>
    </row>
    <row r="346" spans="1:33" ht="15.75" customHeight="1" x14ac:dyDescent="0.35">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c r="AA346" s="23"/>
      <c r="AB346" s="23"/>
      <c r="AC346" s="23"/>
      <c r="AD346" s="23"/>
      <c r="AE346" s="23"/>
      <c r="AF346" s="23"/>
      <c r="AG346" s="23"/>
    </row>
    <row r="347" spans="1:33" ht="15.75" customHeight="1" x14ac:dyDescent="0.35">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c r="AA347" s="23"/>
      <c r="AB347" s="23"/>
      <c r="AC347" s="23"/>
      <c r="AD347" s="23"/>
      <c r="AE347" s="23"/>
      <c r="AF347" s="23"/>
      <c r="AG347" s="23"/>
    </row>
    <row r="348" spans="1:33" ht="15.75" customHeight="1" x14ac:dyDescent="0.35">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c r="AA348" s="23"/>
      <c r="AB348" s="23"/>
      <c r="AC348" s="23"/>
      <c r="AD348" s="23"/>
      <c r="AE348" s="23"/>
      <c r="AF348" s="23"/>
      <c r="AG348" s="23"/>
    </row>
    <row r="349" spans="1:33" ht="15.75" customHeight="1" x14ac:dyDescent="0.35">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23"/>
      <c r="AE349" s="23"/>
      <c r="AF349" s="23"/>
      <c r="AG349" s="23"/>
    </row>
    <row r="350" spans="1:33" ht="15.75" customHeight="1" x14ac:dyDescent="0.35">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c r="AA350" s="23"/>
      <c r="AB350" s="23"/>
      <c r="AC350" s="23"/>
      <c r="AD350" s="23"/>
      <c r="AE350" s="23"/>
      <c r="AF350" s="23"/>
      <c r="AG350" s="23"/>
    </row>
    <row r="351" spans="1:33" ht="15.75" customHeight="1" x14ac:dyDescent="0.35">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23"/>
      <c r="AE351" s="23"/>
      <c r="AF351" s="23"/>
      <c r="AG351" s="23"/>
    </row>
    <row r="352" spans="1:33" ht="15.75" customHeight="1" x14ac:dyDescent="0.35">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c r="AA352" s="23"/>
      <c r="AB352" s="23"/>
      <c r="AC352" s="23"/>
      <c r="AD352" s="23"/>
      <c r="AE352" s="23"/>
      <c r="AF352" s="23"/>
      <c r="AG352" s="23"/>
    </row>
    <row r="353" spans="1:33" ht="15.75" customHeight="1" x14ac:dyDescent="0.35">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c r="AA353" s="23"/>
      <c r="AB353" s="23"/>
      <c r="AC353" s="23"/>
      <c r="AD353" s="23"/>
      <c r="AE353" s="23"/>
      <c r="AF353" s="23"/>
      <c r="AG353" s="23"/>
    </row>
    <row r="354" spans="1:33" ht="15.75" customHeight="1" x14ac:dyDescent="0.35">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c r="AA354" s="23"/>
      <c r="AB354" s="23"/>
      <c r="AC354" s="23"/>
      <c r="AD354" s="23"/>
      <c r="AE354" s="23"/>
      <c r="AF354" s="23"/>
      <c r="AG354" s="23"/>
    </row>
    <row r="355" spans="1:33" ht="15.75" customHeight="1" x14ac:dyDescent="0.35">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c r="AA355" s="23"/>
      <c r="AB355" s="23"/>
      <c r="AC355" s="23"/>
      <c r="AD355" s="23"/>
      <c r="AE355" s="23"/>
      <c r="AF355" s="23"/>
      <c r="AG355" s="23"/>
    </row>
    <row r="356" spans="1:33" ht="15.75" customHeight="1" x14ac:dyDescent="0.35">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c r="AA356" s="23"/>
      <c r="AB356" s="23"/>
      <c r="AC356" s="23"/>
      <c r="AD356" s="23"/>
      <c r="AE356" s="23"/>
      <c r="AF356" s="23"/>
      <c r="AG356" s="23"/>
    </row>
    <row r="357" spans="1:33" ht="15.75" customHeight="1" x14ac:dyDescent="0.35">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c r="AB357" s="23"/>
      <c r="AC357" s="23"/>
      <c r="AD357" s="23"/>
      <c r="AE357" s="23"/>
      <c r="AF357" s="23"/>
      <c r="AG357" s="23"/>
    </row>
    <row r="358" spans="1:33" ht="15.75" customHeight="1" x14ac:dyDescent="0.35">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c r="AA358" s="23"/>
      <c r="AB358" s="23"/>
      <c r="AC358" s="23"/>
      <c r="AD358" s="23"/>
      <c r="AE358" s="23"/>
      <c r="AF358" s="23"/>
      <c r="AG358" s="23"/>
    </row>
    <row r="359" spans="1:33" ht="15.75" customHeight="1" x14ac:dyDescent="0.35">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c r="AA359" s="23"/>
      <c r="AB359" s="23"/>
      <c r="AC359" s="23"/>
      <c r="AD359" s="23"/>
      <c r="AE359" s="23"/>
      <c r="AF359" s="23"/>
      <c r="AG359" s="23"/>
    </row>
    <row r="360" spans="1:33" ht="15.75" customHeight="1" x14ac:dyDescent="0.35">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c r="AA360" s="23"/>
      <c r="AB360" s="23"/>
      <c r="AC360" s="23"/>
      <c r="AD360" s="23"/>
      <c r="AE360" s="23"/>
      <c r="AF360" s="23"/>
      <c r="AG360" s="23"/>
    </row>
    <row r="361" spans="1:33" ht="15.75" customHeight="1" x14ac:dyDescent="0.35">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c r="AA361" s="23"/>
      <c r="AB361" s="23"/>
      <c r="AC361" s="23"/>
      <c r="AD361" s="23"/>
      <c r="AE361" s="23"/>
      <c r="AF361" s="23"/>
      <c r="AG361" s="23"/>
    </row>
    <row r="362" spans="1:33" ht="15.75" customHeight="1" x14ac:dyDescent="0.35">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c r="AA362" s="23"/>
      <c r="AB362" s="23"/>
      <c r="AC362" s="23"/>
      <c r="AD362" s="23"/>
      <c r="AE362" s="23"/>
      <c r="AF362" s="23"/>
      <c r="AG362" s="23"/>
    </row>
    <row r="363" spans="1:33" ht="15.75" customHeight="1" x14ac:dyDescent="0.35">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c r="AA363" s="23"/>
      <c r="AB363" s="23"/>
      <c r="AC363" s="23"/>
      <c r="AD363" s="23"/>
      <c r="AE363" s="23"/>
      <c r="AF363" s="23"/>
      <c r="AG363" s="23"/>
    </row>
    <row r="364" spans="1:33" ht="15.75" customHeight="1" x14ac:dyDescent="0.35">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c r="AB364" s="23"/>
      <c r="AC364" s="23"/>
      <c r="AD364" s="23"/>
      <c r="AE364" s="23"/>
      <c r="AF364" s="23"/>
      <c r="AG364" s="23"/>
    </row>
    <row r="365" spans="1:33" ht="15.75" customHeight="1" x14ac:dyDescent="0.35">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c r="AA365" s="23"/>
      <c r="AB365" s="23"/>
      <c r="AC365" s="23"/>
      <c r="AD365" s="23"/>
      <c r="AE365" s="23"/>
      <c r="AF365" s="23"/>
      <c r="AG365" s="23"/>
    </row>
    <row r="366" spans="1:33" ht="15.75" customHeight="1" x14ac:dyDescent="0.35">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c r="AA366" s="23"/>
      <c r="AB366" s="23"/>
      <c r="AC366" s="23"/>
      <c r="AD366" s="23"/>
      <c r="AE366" s="23"/>
      <c r="AF366" s="23"/>
      <c r="AG366" s="23"/>
    </row>
    <row r="367" spans="1:33" ht="15.75" customHeight="1" x14ac:dyDescent="0.35">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c r="AA367" s="23"/>
      <c r="AB367" s="23"/>
      <c r="AC367" s="23"/>
      <c r="AD367" s="23"/>
      <c r="AE367" s="23"/>
      <c r="AF367" s="23"/>
      <c r="AG367" s="23"/>
    </row>
    <row r="368" spans="1:33" ht="15.75" customHeight="1" x14ac:dyDescent="0.35">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c r="AA368" s="23"/>
      <c r="AB368" s="23"/>
      <c r="AC368" s="23"/>
      <c r="AD368" s="23"/>
      <c r="AE368" s="23"/>
      <c r="AF368" s="23"/>
      <c r="AG368" s="23"/>
    </row>
    <row r="369" spans="1:33" ht="15.75" customHeight="1" x14ac:dyDescent="0.35">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c r="AA369" s="23"/>
      <c r="AB369" s="23"/>
      <c r="AC369" s="23"/>
      <c r="AD369" s="23"/>
      <c r="AE369" s="23"/>
      <c r="AF369" s="23"/>
      <c r="AG369" s="23"/>
    </row>
    <row r="370" spans="1:33" ht="15.75" customHeight="1" x14ac:dyDescent="0.35">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c r="AA370" s="23"/>
      <c r="AB370" s="23"/>
      <c r="AC370" s="23"/>
      <c r="AD370" s="23"/>
      <c r="AE370" s="23"/>
      <c r="AF370" s="23"/>
      <c r="AG370" s="23"/>
    </row>
    <row r="371" spans="1:33" ht="15.75" customHeight="1" x14ac:dyDescent="0.35">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c r="AA371" s="23"/>
      <c r="AB371" s="23"/>
      <c r="AC371" s="23"/>
      <c r="AD371" s="23"/>
      <c r="AE371" s="23"/>
      <c r="AF371" s="23"/>
      <c r="AG371" s="23"/>
    </row>
    <row r="372" spans="1:33" ht="15.75" customHeight="1" x14ac:dyDescent="0.35">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c r="AA372" s="23"/>
      <c r="AB372" s="23"/>
      <c r="AC372" s="23"/>
      <c r="AD372" s="23"/>
      <c r="AE372" s="23"/>
      <c r="AF372" s="23"/>
      <c r="AG372" s="23"/>
    </row>
    <row r="373" spans="1:33" ht="15.75" customHeight="1" x14ac:dyDescent="0.35">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c r="AA373" s="23"/>
      <c r="AB373" s="23"/>
      <c r="AC373" s="23"/>
      <c r="AD373" s="23"/>
      <c r="AE373" s="23"/>
      <c r="AF373" s="23"/>
      <c r="AG373" s="23"/>
    </row>
    <row r="374" spans="1:33" ht="15.75" customHeight="1" x14ac:dyDescent="0.35">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c r="AA374" s="23"/>
      <c r="AB374" s="23"/>
      <c r="AC374" s="23"/>
      <c r="AD374" s="23"/>
      <c r="AE374" s="23"/>
      <c r="AF374" s="23"/>
      <c r="AG374" s="23"/>
    </row>
    <row r="375" spans="1:33" ht="15.75" customHeight="1" x14ac:dyDescent="0.35">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c r="AA375" s="23"/>
      <c r="AB375" s="23"/>
      <c r="AC375" s="23"/>
      <c r="AD375" s="23"/>
      <c r="AE375" s="23"/>
      <c r="AF375" s="23"/>
      <c r="AG375" s="23"/>
    </row>
    <row r="376" spans="1:33" ht="15.75" customHeight="1" x14ac:dyDescent="0.35">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c r="AD376" s="23"/>
      <c r="AE376" s="23"/>
      <c r="AF376" s="23"/>
      <c r="AG376" s="23"/>
    </row>
    <row r="377" spans="1:33" ht="15.75" customHeight="1" x14ac:dyDescent="0.35">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c r="AA377" s="23"/>
      <c r="AB377" s="23"/>
      <c r="AC377" s="23"/>
      <c r="AD377" s="23"/>
      <c r="AE377" s="23"/>
      <c r="AF377" s="23"/>
      <c r="AG377" s="23"/>
    </row>
    <row r="378" spans="1:33" ht="15.75" customHeight="1" x14ac:dyDescent="0.35">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c r="AA378" s="23"/>
      <c r="AB378" s="23"/>
      <c r="AC378" s="23"/>
      <c r="AD378" s="23"/>
      <c r="AE378" s="23"/>
      <c r="AF378" s="23"/>
      <c r="AG378" s="23"/>
    </row>
    <row r="379" spans="1:33" ht="15.75" customHeight="1" x14ac:dyDescent="0.35">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c r="AA379" s="23"/>
      <c r="AB379" s="23"/>
      <c r="AC379" s="23"/>
      <c r="AD379" s="23"/>
      <c r="AE379" s="23"/>
      <c r="AF379" s="23"/>
      <c r="AG379" s="23"/>
    </row>
    <row r="380" spans="1:33" ht="15.75" customHeight="1" x14ac:dyDescent="0.35">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c r="AA380" s="23"/>
      <c r="AB380" s="23"/>
      <c r="AC380" s="23"/>
      <c r="AD380" s="23"/>
      <c r="AE380" s="23"/>
      <c r="AF380" s="23"/>
      <c r="AG380" s="23"/>
    </row>
    <row r="381" spans="1:33" ht="15.75" customHeight="1" x14ac:dyDescent="0.35">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c r="AA381" s="23"/>
      <c r="AB381" s="23"/>
      <c r="AC381" s="23"/>
      <c r="AD381" s="23"/>
      <c r="AE381" s="23"/>
      <c r="AF381" s="23"/>
      <c r="AG381" s="23"/>
    </row>
    <row r="382" spans="1:33" ht="15.75" customHeight="1" x14ac:dyDescent="0.35">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c r="AA382" s="23"/>
      <c r="AB382" s="23"/>
      <c r="AC382" s="23"/>
      <c r="AD382" s="23"/>
      <c r="AE382" s="23"/>
      <c r="AF382" s="23"/>
      <c r="AG382" s="23"/>
    </row>
    <row r="383" spans="1:33" ht="15.75" customHeight="1" x14ac:dyDescent="0.35">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23"/>
      <c r="AE383" s="23"/>
      <c r="AF383" s="23"/>
      <c r="AG383" s="23"/>
    </row>
    <row r="384" spans="1:33" ht="15.75" customHeight="1" x14ac:dyDescent="0.35">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c r="AA384" s="23"/>
      <c r="AB384" s="23"/>
      <c r="AC384" s="23"/>
      <c r="AD384" s="23"/>
      <c r="AE384" s="23"/>
      <c r="AF384" s="23"/>
      <c r="AG384" s="23"/>
    </row>
    <row r="385" spans="1:33" ht="15.75" customHeight="1" x14ac:dyDescent="0.35">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c r="AA385" s="23"/>
      <c r="AB385" s="23"/>
      <c r="AC385" s="23"/>
      <c r="AD385" s="23"/>
      <c r="AE385" s="23"/>
      <c r="AF385" s="23"/>
      <c r="AG385" s="23"/>
    </row>
    <row r="386" spans="1:33" ht="15.75" customHeight="1" x14ac:dyDescent="0.35">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c r="AA386" s="23"/>
      <c r="AB386" s="23"/>
      <c r="AC386" s="23"/>
      <c r="AD386" s="23"/>
      <c r="AE386" s="23"/>
      <c r="AF386" s="23"/>
      <c r="AG386" s="23"/>
    </row>
    <row r="387" spans="1:33" ht="15.75" customHeight="1" x14ac:dyDescent="0.35">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c r="AA387" s="23"/>
      <c r="AB387" s="23"/>
      <c r="AC387" s="23"/>
      <c r="AD387" s="23"/>
      <c r="AE387" s="23"/>
      <c r="AF387" s="23"/>
      <c r="AG387" s="23"/>
    </row>
    <row r="388" spans="1:33" ht="15.75" customHeight="1" x14ac:dyDescent="0.35">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c r="AA388" s="23"/>
      <c r="AB388" s="23"/>
      <c r="AC388" s="23"/>
      <c r="AD388" s="23"/>
      <c r="AE388" s="23"/>
      <c r="AF388" s="23"/>
      <c r="AG388" s="23"/>
    </row>
    <row r="389" spans="1:33" ht="15.75" customHeight="1" x14ac:dyDescent="0.35">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c r="AA389" s="23"/>
      <c r="AB389" s="23"/>
      <c r="AC389" s="23"/>
      <c r="AD389" s="23"/>
      <c r="AE389" s="23"/>
      <c r="AF389" s="23"/>
      <c r="AG389" s="23"/>
    </row>
    <row r="390" spans="1:33" ht="15.75" customHeight="1" x14ac:dyDescent="0.35">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c r="AA390" s="23"/>
      <c r="AB390" s="23"/>
      <c r="AC390" s="23"/>
      <c r="AD390" s="23"/>
      <c r="AE390" s="23"/>
      <c r="AF390" s="23"/>
      <c r="AG390" s="23"/>
    </row>
    <row r="391" spans="1:33" ht="15.75" customHeight="1" x14ac:dyDescent="0.35">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c r="AA391" s="23"/>
      <c r="AB391" s="23"/>
      <c r="AC391" s="23"/>
      <c r="AD391" s="23"/>
      <c r="AE391" s="23"/>
      <c r="AF391" s="23"/>
      <c r="AG391" s="23"/>
    </row>
    <row r="392" spans="1:33" ht="15.75" customHeight="1" x14ac:dyDescent="0.35">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c r="AB392" s="23"/>
      <c r="AC392" s="23"/>
      <c r="AD392" s="23"/>
      <c r="AE392" s="23"/>
      <c r="AF392" s="23"/>
      <c r="AG392" s="23"/>
    </row>
    <row r="393" spans="1:33" ht="15.75" customHeight="1" x14ac:dyDescent="0.35">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c r="AA393" s="23"/>
      <c r="AB393" s="23"/>
      <c r="AC393" s="23"/>
      <c r="AD393" s="23"/>
      <c r="AE393" s="23"/>
      <c r="AF393" s="23"/>
      <c r="AG393" s="23"/>
    </row>
    <row r="394" spans="1:33" ht="15.75" customHeight="1" x14ac:dyDescent="0.35">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c r="AA394" s="23"/>
      <c r="AB394" s="23"/>
      <c r="AC394" s="23"/>
      <c r="AD394" s="23"/>
      <c r="AE394" s="23"/>
      <c r="AF394" s="23"/>
      <c r="AG394" s="23"/>
    </row>
    <row r="395" spans="1:33" ht="15.75" customHeight="1" x14ac:dyDescent="0.35">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c r="AA395" s="23"/>
      <c r="AB395" s="23"/>
      <c r="AC395" s="23"/>
      <c r="AD395" s="23"/>
      <c r="AE395" s="23"/>
      <c r="AF395" s="23"/>
      <c r="AG395" s="23"/>
    </row>
    <row r="396" spans="1:33" ht="15.75" customHeight="1" x14ac:dyDescent="0.35">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c r="AA396" s="23"/>
      <c r="AB396" s="23"/>
      <c r="AC396" s="23"/>
      <c r="AD396" s="23"/>
      <c r="AE396" s="23"/>
      <c r="AF396" s="23"/>
      <c r="AG396" s="23"/>
    </row>
    <row r="397" spans="1:33" ht="15.75" customHeight="1" x14ac:dyDescent="0.35">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c r="AA397" s="23"/>
      <c r="AB397" s="23"/>
      <c r="AC397" s="23"/>
      <c r="AD397" s="23"/>
      <c r="AE397" s="23"/>
      <c r="AF397" s="23"/>
      <c r="AG397" s="23"/>
    </row>
    <row r="398" spans="1:33" ht="15.75" customHeight="1" x14ac:dyDescent="0.35">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c r="AA398" s="23"/>
      <c r="AB398" s="23"/>
      <c r="AC398" s="23"/>
      <c r="AD398" s="23"/>
      <c r="AE398" s="23"/>
      <c r="AF398" s="23"/>
      <c r="AG398" s="23"/>
    </row>
    <row r="399" spans="1:33" ht="15.75" customHeight="1" x14ac:dyDescent="0.35">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c r="AA399" s="23"/>
      <c r="AB399" s="23"/>
      <c r="AC399" s="23"/>
      <c r="AD399" s="23"/>
      <c r="AE399" s="23"/>
      <c r="AF399" s="23"/>
      <c r="AG399" s="23"/>
    </row>
    <row r="400" spans="1:33" ht="15.75" customHeight="1" x14ac:dyDescent="0.35">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c r="AA400" s="23"/>
      <c r="AB400" s="23"/>
      <c r="AC400" s="23"/>
      <c r="AD400" s="23"/>
      <c r="AE400" s="23"/>
      <c r="AF400" s="23"/>
      <c r="AG400" s="23"/>
    </row>
    <row r="401" spans="1:33" ht="15.75" customHeight="1" x14ac:dyDescent="0.35">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c r="AA401" s="23"/>
      <c r="AB401" s="23"/>
      <c r="AC401" s="23"/>
      <c r="AD401" s="23"/>
      <c r="AE401" s="23"/>
      <c r="AF401" s="23"/>
      <c r="AG401" s="23"/>
    </row>
    <row r="402" spans="1:33" ht="15.75" customHeight="1" x14ac:dyDescent="0.35">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c r="AA402" s="23"/>
      <c r="AB402" s="23"/>
      <c r="AC402" s="23"/>
      <c r="AD402" s="23"/>
      <c r="AE402" s="23"/>
      <c r="AF402" s="23"/>
      <c r="AG402" s="23"/>
    </row>
    <row r="403" spans="1:33" ht="15.75" customHeight="1" x14ac:dyDescent="0.35">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c r="AA403" s="23"/>
      <c r="AB403" s="23"/>
      <c r="AC403" s="23"/>
      <c r="AD403" s="23"/>
      <c r="AE403" s="23"/>
      <c r="AF403" s="23"/>
      <c r="AG403" s="23"/>
    </row>
    <row r="404" spans="1:33" ht="15.75" customHeight="1" x14ac:dyDescent="0.35">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c r="AA404" s="23"/>
      <c r="AB404" s="23"/>
      <c r="AC404" s="23"/>
      <c r="AD404" s="23"/>
      <c r="AE404" s="23"/>
      <c r="AF404" s="23"/>
      <c r="AG404" s="23"/>
    </row>
    <row r="405" spans="1:33" ht="15.75" customHeight="1" x14ac:dyDescent="0.35">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c r="AA405" s="23"/>
      <c r="AB405" s="23"/>
      <c r="AC405" s="23"/>
      <c r="AD405" s="23"/>
      <c r="AE405" s="23"/>
      <c r="AF405" s="23"/>
      <c r="AG405" s="23"/>
    </row>
    <row r="406" spans="1:33" ht="15.75" customHeight="1" x14ac:dyDescent="0.35">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c r="AA406" s="23"/>
      <c r="AB406" s="23"/>
      <c r="AC406" s="23"/>
      <c r="AD406" s="23"/>
      <c r="AE406" s="23"/>
      <c r="AF406" s="23"/>
      <c r="AG406" s="23"/>
    </row>
    <row r="407" spans="1:33" ht="15.75" customHeight="1" x14ac:dyDescent="0.35">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c r="AA407" s="23"/>
      <c r="AB407" s="23"/>
      <c r="AC407" s="23"/>
      <c r="AD407" s="23"/>
      <c r="AE407" s="23"/>
      <c r="AF407" s="23"/>
      <c r="AG407" s="23"/>
    </row>
    <row r="408" spans="1:33" ht="15.75" customHeight="1" x14ac:dyDescent="0.35">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row>
    <row r="409" spans="1:33" ht="15.75" customHeight="1" x14ac:dyDescent="0.35">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c r="AA409" s="23"/>
      <c r="AB409" s="23"/>
      <c r="AC409" s="23"/>
      <c r="AD409" s="23"/>
      <c r="AE409" s="23"/>
      <c r="AF409" s="23"/>
      <c r="AG409" s="23"/>
    </row>
    <row r="410" spans="1:33" ht="15.75" customHeight="1" x14ac:dyDescent="0.35">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c r="AA410" s="23"/>
      <c r="AB410" s="23"/>
      <c r="AC410" s="23"/>
      <c r="AD410" s="23"/>
      <c r="AE410" s="23"/>
      <c r="AF410" s="23"/>
      <c r="AG410" s="23"/>
    </row>
    <row r="411" spans="1:33" ht="15.75" customHeight="1" x14ac:dyDescent="0.35">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c r="AA411" s="23"/>
      <c r="AB411" s="23"/>
      <c r="AC411" s="23"/>
      <c r="AD411" s="23"/>
      <c r="AE411" s="23"/>
      <c r="AF411" s="23"/>
      <c r="AG411" s="23"/>
    </row>
    <row r="412" spans="1:33" ht="15.75" customHeight="1" x14ac:dyDescent="0.35">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c r="AA412" s="23"/>
      <c r="AB412" s="23"/>
      <c r="AC412" s="23"/>
      <c r="AD412" s="23"/>
      <c r="AE412" s="23"/>
      <c r="AF412" s="23"/>
      <c r="AG412" s="23"/>
    </row>
    <row r="413" spans="1:33" ht="15.75" customHeight="1" x14ac:dyDescent="0.35">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c r="AA413" s="23"/>
      <c r="AB413" s="23"/>
      <c r="AC413" s="23"/>
      <c r="AD413" s="23"/>
      <c r="AE413" s="23"/>
      <c r="AF413" s="23"/>
      <c r="AG413" s="23"/>
    </row>
    <row r="414" spans="1:33" ht="15.75" customHeight="1" x14ac:dyDescent="0.35">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c r="AA414" s="23"/>
      <c r="AB414" s="23"/>
      <c r="AC414" s="23"/>
      <c r="AD414" s="23"/>
      <c r="AE414" s="23"/>
      <c r="AF414" s="23"/>
      <c r="AG414" s="23"/>
    </row>
    <row r="415" spans="1:33" ht="15.75" customHeight="1" x14ac:dyDescent="0.35">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23"/>
      <c r="AE415" s="23"/>
      <c r="AF415" s="23"/>
      <c r="AG415" s="23"/>
    </row>
    <row r="416" spans="1:33" ht="15.75" customHeight="1" x14ac:dyDescent="0.35">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c r="AA416" s="23"/>
      <c r="AB416" s="23"/>
      <c r="AC416" s="23"/>
      <c r="AD416" s="23"/>
      <c r="AE416" s="23"/>
      <c r="AF416" s="23"/>
      <c r="AG416" s="23"/>
    </row>
    <row r="417" spans="1:33" ht="15.75" customHeight="1" x14ac:dyDescent="0.35">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c r="AA417" s="23"/>
      <c r="AB417" s="23"/>
      <c r="AC417" s="23"/>
      <c r="AD417" s="23"/>
      <c r="AE417" s="23"/>
      <c r="AF417" s="23"/>
      <c r="AG417" s="23"/>
    </row>
    <row r="418" spans="1:33" ht="15.75" customHeight="1" x14ac:dyDescent="0.35">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row>
    <row r="419" spans="1:33" ht="15.75" customHeight="1" x14ac:dyDescent="0.35">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c r="AA419" s="23"/>
      <c r="AB419" s="23"/>
      <c r="AC419" s="23"/>
      <c r="AD419" s="23"/>
      <c r="AE419" s="23"/>
      <c r="AF419" s="23"/>
      <c r="AG419" s="23"/>
    </row>
    <row r="420" spans="1:33" ht="15.75" customHeight="1" x14ac:dyDescent="0.35">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c r="AA420" s="23"/>
      <c r="AB420" s="23"/>
      <c r="AC420" s="23"/>
      <c r="AD420" s="23"/>
      <c r="AE420" s="23"/>
      <c r="AF420" s="23"/>
      <c r="AG420" s="23"/>
    </row>
    <row r="421" spans="1:33" ht="15.75" customHeight="1" x14ac:dyDescent="0.35">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c r="AA421" s="23"/>
      <c r="AB421" s="23"/>
      <c r="AC421" s="23"/>
      <c r="AD421" s="23"/>
      <c r="AE421" s="23"/>
      <c r="AF421" s="23"/>
      <c r="AG421" s="23"/>
    </row>
    <row r="422" spans="1:33" ht="15.75" customHeight="1" x14ac:dyDescent="0.35">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c r="AB422" s="23"/>
      <c r="AC422" s="23"/>
      <c r="AD422" s="23"/>
      <c r="AE422" s="23"/>
      <c r="AF422" s="23"/>
      <c r="AG422" s="23"/>
    </row>
    <row r="423" spans="1:33" ht="15.75" customHeight="1" x14ac:dyDescent="0.35">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c r="AA423" s="23"/>
      <c r="AB423" s="23"/>
      <c r="AC423" s="23"/>
      <c r="AD423" s="23"/>
      <c r="AE423" s="23"/>
      <c r="AF423" s="23"/>
      <c r="AG423" s="23"/>
    </row>
    <row r="424" spans="1:33" ht="15.75" customHeight="1" x14ac:dyDescent="0.35">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c r="AB424" s="23"/>
      <c r="AC424" s="23"/>
      <c r="AD424" s="23"/>
      <c r="AE424" s="23"/>
      <c r="AF424" s="23"/>
      <c r="AG424" s="23"/>
    </row>
    <row r="425" spans="1:33" ht="15.75" customHeight="1" x14ac:dyDescent="0.35">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c r="AA425" s="23"/>
      <c r="AB425" s="23"/>
      <c r="AC425" s="23"/>
      <c r="AD425" s="23"/>
      <c r="AE425" s="23"/>
      <c r="AF425" s="23"/>
      <c r="AG425" s="23"/>
    </row>
    <row r="426" spans="1:33" ht="15.75" customHeight="1" x14ac:dyDescent="0.35">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c r="AA426" s="23"/>
      <c r="AB426" s="23"/>
      <c r="AC426" s="23"/>
      <c r="AD426" s="23"/>
      <c r="AE426" s="23"/>
      <c r="AF426" s="23"/>
      <c r="AG426" s="23"/>
    </row>
    <row r="427" spans="1:33" ht="15.75" customHeight="1" x14ac:dyDescent="0.35">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c r="AA427" s="23"/>
      <c r="AB427" s="23"/>
      <c r="AC427" s="23"/>
      <c r="AD427" s="23"/>
      <c r="AE427" s="23"/>
      <c r="AF427" s="23"/>
      <c r="AG427" s="23"/>
    </row>
    <row r="428" spans="1:33" ht="15.75" customHeight="1" x14ac:dyDescent="0.35">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c r="AA428" s="23"/>
      <c r="AB428" s="23"/>
      <c r="AC428" s="23"/>
      <c r="AD428" s="23"/>
      <c r="AE428" s="23"/>
      <c r="AF428" s="23"/>
      <c r="AG428" s="23"/>
    </row>
    <row r="429" spans="1:33" ht="15.75" customHeight="1" x14ac:dyDescent="0.35">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c r="AA429" s="23"/>
      <c r="AB429" s="23"/>
      <c r="AC429" s="23"/>
      <c r="AD429" s="23"/>
      <c r="AE429" s="23"/>
      <c r="AF429" s="23"/>
      <c r="AG429" s="23"/>
    </row>
    <row r="430" spans="1:33" ht="15.75" customHeight="1" x14ac:dyDescent="0.35">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c r="AA430" s="23"/>
      <c r="AB430" s="23"/>
      <c r="AC430" s="23"/>
      <c r="AD430" s="23"/>
      <c r="AE430" s="23"/>
      <c r="AF430" s="23"/>
      <c r="AG430" s="23"/>
    </row>
    <row r="431" spans="1:33" ht="15.75" customHeight="1" x14ac:dyDescent="0.35">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c r="AA431" s="23"/>
      <c r="AB431" s="23"/>
      <c r="AC431" s="23"/>
      <c r="AD431" s="23"/>
      <c r="AE431" s="23"/>
      <c r="AF431" s="23"/>
      <c r="AG431" s="23"/>
    </row>
    <row r="432" spans="1:33" ht="15.75" customHeight="1" x14ac:dyDescent="0.35">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c r="AA432" s="23"/>
      <c r="AB432" s="23"/>
      <c r="AC432" s="23"/>
      <c r="AD432" s="23"/>
      <c r="AE432" s="23"/>
      <c r="AF432" s="23"/>
      <c r="AG432" s="23"/>
    </row>
    <row r="433" spans="1:33" ht="15.75" customHeight="1" x14ac:dyDescent="0.35">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c r="AA433" s="23"/>
      <c r="AB433" s="23"/>
      <c r="AC433" s="23"/>
      <c r="AD433" s="23"/>
      <c r="AE433" s="23"/>
      <c r="AF433" s="23"/>
      <c r="AG433" s="23"/>
    </row>
    <row r="434" spans="1:33" ht="15.75" customHeight="1" x14ac:dyDescent="0.35">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c r="AA434" s="23"/>
      <c r="AB434" s="23"/>
      <c r="AC434" s="23"/>
      <c r="AD434" s="23"/>
      <c r="AE434" s="23"/>
      <c r="AF434" s="23"/>
      <c r="AG434" s="23"/>
    </row>
    <row r="435" spans="1:33" ht="15.75" customHeight="1" x14ac:dyDescent="0.35">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c r="AA435" s="23"/>
      <c r="AB435" s="23"/>
      <c r="AC435" s="23"/>
      <c r="AD435" s="23"/>
      <c r="AE435" s="23"/>
      <c r="AF435" s="23"/>
      <c r="AG435" s="23"/>
    </row>
    <row r="436" spans="1:33" ht="15.75" customHeight="1" x14ac:dyDescent="0.35">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c r="AA436" s="23"/>
      <c r="AB436" s="23"/>
      <c r="AC436" s="23"/>
      <c r="AD436" s="23"/>
      <c r="AE436" s="23"/>
      <c r="AF436" s="23"/>
      <c r="AG436" s="23"/>
    </row>
    <row r="437" spans="1:33" ht="15.75" customHeight="1" x14ac:dyDescent="0.35">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c r="AA437" s="23"/>
      <c r="AB437" s="23"/>
      <c r="AC437" s="23"/>
      <c r="AD437" s="23"/>
      <c r="AE437" s="23"/>
      <c r="AF437" s="23"/>
      <c r="AG437" s="23"/>
    </row>
    <row r="438" spans="1:33" ht="15.75" customHeight="1" x14ac:dyDescent="0.35">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c r="AA438" s="23"/>
      <c r="AB438" s="23"/>
      <c r="AC438" s="23"/>
      <c r="AD438" s="23"/>
      <c r="AE438" s="23"/>
      <c r="AF438" s="23"/>
      <c r="AG438" s="23"/>
    </row>
    <row r="439" spans="1:33" ht="15.75" customHeight="1" x14ac:dyDescent="0.35">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c r="AA439" s="23"/>
      <c r="AB439" s="23"/>
      <c r="AC439" s="23"/>
      <c r="AD439" s="23"/>
      <c r="AE439" s="23"/>
      <c r="AF439" s="23"/>
      <c r="AG439" s="23"/>
    </row>
    <row r="440" spans="1:33" ht="15.75" customHeight="1" x14ac:dyDescent="0.35">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c r="AA440" s="23"/>
      <c r="AB440" s="23"/>
      <c r="AC440" s="23"/>
      <c r="AD440" s="23"/>
      <c r="AE440" s="23"/>
      <c r="AF440" s="23"/>
      <c r="AG440" s="23"/>
    </row>
    <row r="441" spans="1:33" ht="15.75" customHeight="1" x14ac:dyDescent="0.35">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c r="AA441" s="23"/>
      <c r="AB441" s="23"/>
      <c r="AC441" s="23"/>
      <c r="AD441" s="23"/>
      <c r="AE441" s="23"/>
      <c r="AF441" s="23"/>
      <c r="AG441" s="23"/>
    </row>
    <row r="442" spans="1:33" ht="15.75" customHeight="1" x14ac:dyDescent="0.35">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c r="AA442" s="23"/>
      <c r="AB442" s="23"/>
      <c r="AC442" s="23"/>
      <c r="AD442" s="23"/>
      <c r="AE442" s="23"/>
      <c r="AF442" s="23"/>
      <c r="AG442" s="23"/>
    </row>
    <row r="443" spans="1:33" ht="15.75" customHeight="1" x14ac:dyDescent="0.35">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c r="AA443" s="23"/>
      <c r="AB443" s="23"/>
      <c r="AC443" s="23"/>
      <c r="AD443" s="23"/>
      <c r="AE443" s="23"/>
      <c r="AF443" s="23"/>
      <c r="AG443" s="23"/>
    </row>
    <row r="444" spans="1:33" ht="15.75" customHeight="1" x14ac:dyDescent="0.35">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c r="AA444" s="23"/>
      <c r="AB444" s="23"/>
      <c r="AC444" s="23"/>
      <c r="AD444" s="23"/>
      <c r="AE444" s="23"/>
      <c r="AF444" s="23"/>
      <c r="AG444" s="23"/>
    </row>
    <row r="445" spans="1:33" ht="15.75" customHeight="1" x14ac:dyDescent="0.35">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c r="AA445" s="23"/>
      <c r="AB445" s="23"/>
      <c r="AC445" s="23"/>
      <c r="AD445" s="23"/>
      <c r="AE445" s="23"/>
      <c r="AF445" s="23"/>
      <c r="AG445" s="23"/>
    </row>
    <row r="446" spans="1:33" ht="15.75" customHeight="1" x14ac:dyDescent="0.35">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c r="AA446" s="23"/>
      <c r="AB446" s="23"/>
      <c r="AC446" s="23"/>
      <c r="AD446" s="23"/>
      <c r="AE446" s="23"/>
      <c r="AF446" s="23"/>
      <c r="AG446" s="23"/>
    </row>
    <row r="447" spans="1:33" ht="15.75" customHeight="1" x14ac:dyDescent="0.35">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c r="AA447" s="23"/>
      <c r="AB447" s="23"/>
      <c r="AC447" s="23"/>
      <c r="AD447" s="23"/>
      <c r="AE447" s="23"/>
      <c r="AF447" s="23"/>
      <c r="AG447" s="23"/>
    </row>
    <row r="448" spans="1:33" ht="15.75" customHeight="1" x14ac:dyDescent="0.35">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c r="AA448" s="23"/>
      <c r="AB448" s="23"/>
      <c r="AC448" s="23"/>
      <c r="AD448" s="23"/>
      <c r="AE448" s="23"/>
      <c r="AF448" s="23"/>
      <c r="AG448" s="23"/>
    </row>
    <row r="449" spans="1:33" ht="15.75" customHeight="1" x14ac:dyDescent="0.35">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c r="AA449" s="23"/>
      <c r="AB449" s="23"/>
      <c r="AC449" s="23"/>
      <c r="AD449" s="23"/>
      <c r="AE449" s="23"/>
      <c r="AF449" s="23"/>
      <c r="AG449" s="23"/>
    </row>
    <row r="450" spans="1:33" ht="15.75" customHeight="1" x14ac:dyDescent="0.35">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c r="AA450" s="23"/>
      <c r="AB450" s="23"/>
      <c r="AC450" s="23"/>
      <c r="AD450" s="23"/>
      <c r="AE450" s="23"/>
      <c r="AF450" s="23"/>
      <c r="AG450" s="23"/>
    </row>
    <row r="451" spans="1:33" ht="15.75" customHeight="1" x14ac:dyDescent="0.35">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c r="AA451" s="23"/>
      <c r="AB451" s="23"/>
      <c r="AC451" s="23"/>
      <c r="AD451" s="23"/>
      <c r="AE451" s="23"/>
      <c r="AF451" s="23"/>
      <c r="AG451" s="23"/>
    </row>
    <row r="452" spans="1:33" ht="15.75" customHeight="1" x14ac:dyDescent="0.35">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23"/>
      <c r="AF452" s="23"/>
      <c r="AG452" s="23"/>
    </row>
    <row r="453" spans="1:33" ht="15.75" customHeight="1" x14ac:dyDescent="0.35">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c r="AA453" s="23"/>
      <c r="AB453" s="23"/>
      <c r="AC453" s="23"/>
      <c r="AD453" s="23"/>
      <c r="AE453" s="23"/>
      <c r="AF453" s="23"/>
      <c r="AG453" s="23"/>
    </row>
    <row r="454" spans="1:33" ht="15.75" customHeight="1" x14ac:dyDescent="0.35">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c r="AA454" s="23"/>
      <c r="AB454" s="23"/>
      <c r="AC454" s="23"/>
      <c r="AD454" s="23"/>
      <c r="AE454" s="23"/>
      <c r="AF454" s="23"/>
      <c r="AG454" s="23"/>
    </row>
    <row r="455" spans="1:33" ht="15.75" customHeight="1" x14ac:dyDescent="0.35">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c r="AA455" s="23"/>
      <c r="AB455" s="23"/>
      <c r="AC455" s="23"/>
      <c r="AD455" s="23"/>
      <c r="AE455" s="23"/>
      <c r="AF455" s="23"/>
      <c r="AG455" s="23"/>
    </row>
    <row r="456" spans="1:33" ht="15.75" customHeight="1" x14ac:dyDescent="0.35">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c r="AA456" s="23"/>
      <c r="AB456" s="23"/>
      <c r="AC456" s="23"/>
      <c r="AD456" s="23"/>
      <c r="AE456" s="23"/>
      <c r="AF456" s="23"/>
      <c r="AG456" s="23"/>
    </row>
    <row r="457" spans="1:33" ht="15.75" customHeight="1" x14ac:dyDescent="0.35">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c r="AA457" s="23"/>
      <c r="AB457" s="23"/>
      <c r="AC457" s="23"/>
      <c r="AD457" s="23"/>
      <c r="AE457" s="23"/>
      <c r="AF457" s="23"/>
      <c r="AG457" s="23"/>
    </row>
    <row r="458" spans="1:33" ht="15.75" customHeight="1" x14ac:dyDescent="0.35">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c r="AA458" s="23"/>
      <c r="AB458" s="23"/>
      <c r="AC458" s="23"/>
      <c r="AD458" s="23"/>
      <c r="AE458" s="23"/>
      <c r="AF458" s="23"/>
      <c r="AG458" s="23"/>
    </row>
    <row r="459" spans="1:33" ht="15.75" customHeight="1" x14ac:dyDescent="0.35">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c r="AA459" s="23"/>
      <c r="AB459" s="23"/>
      <c r="AC459" s="23"/>
      <c r="AD459" s="23"/>
      <c r="AE459" s="23"/>
      <c r="AF459" s="23"/>
      <c r="AG459" s="23"/>
    </row>
    <row r="460" spans="1:33" ht="15.75" customHeight="1" x14ac:dyDescent="0.35">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c r="AA460" s="23"/>
      <c r="AB460" s="23"/>
      <c r="AC460" s="23"/>
      <c r="AD460" s="23"/>
      <c r="AE460" s="23"/>
      <c r="AF460" s="23"/>
      <c r="AG460" s="23"/>
    </row>
    <row r="461" spans="1:33" ht="15.75" customHeight="1" x14ac:dyDescent="0.35">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c r="AA461" s="23"/>
      <c r="AB461" s="23"/>
      <c r="AC461" s="23"/>
      <c r="AD461" s="23"/>
      <c r="AE461" s="23"/>
      <c r="AF461" s="23"/>
      <c r="AG461" s="23"/>
    </row>
    <row r="462" spans="1:33" ht="15.75" customHeight="1" x14ac:dyDescent="0.35">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23"/>
      <c r="AF462" s="23"/>
      <c r="AG462" s="23"/>
    </row>
    <row r="463" spans="1:33" ht="15.75" customHeight="1" x14ac:dyDescent="0.35">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23"/>
      <c r="AF463" s="23"/>
      <c r="AG463" s="23"/>
    </row>
    <row r="464" spans="1:33" ht="15.75" customHeight="1" x14ac:dyDescent="0.35">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c r="AA464" s="23"/>
      <c r="AB464" s="23"/>
      <c r="AC464" s="23"/>
      <c r="AD464" s="23"/>
      <c r="AE464" s="23"/>
      <c r="AF464" s="23"/>
      <c r="AG464" s="23"/>
    </row>
    <row r="465" spans="1:33" ht="15.75" customHeight="1" x14ac:dyDescent="0.35">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c r="AA465" s="23"/>
      <c r="AB465" s="23"/>
      <c r="AC465" s="23"/>
      <c r="AD465" s="23"/>
      <c r="AE465" s="23"/>
      <c r="AF465" s="23"/>
      <c r="AG465" s="23"/>
    </row>
    <row r="466" spans="1:33" ht="15.75" customHeight="1" x14ac:dyDescent="0.35">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c r="AA466" s="23"/>
      <c r="AB466" s="23"/>
      <c r="AC466" s="23"/>
      <c r="AD466" s="23"/>
      <c r="AE466" s="23"/>
      <c r="AF466" s="23"/>
      <c r="AG466" s="23"/>
    </row>
    <row r="467" spans="1:33" ht="15.75" customHeight="1" x14ac:dyDescent="0.35">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c r="AA467" s="23"/>
      <c r="AB467" s="23"/>
      <c r="AC467" s="23"/>
      <c r="AD467" s="23"/>
      <c r="AE467" s="23"/>
      <c r="AF467" s="23"/>
      <c r="AG467" s="23"/>
    </row>
    <row r="468" spans="1:33" ht="15.75" customHeight="1" x14ac:dyDescent="0.35">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c r="AA468" s="23"/>
      <c r="AB468" s="23"/>
      <c r="AC468" s="23"/>
      <c r="AD468" s="23"/>
      <c r="AE468" s="23"/>
      <c r="AF468" s="23"/>
      <c r="AG468" s="23"/>
    </row>
    <row r="469" spans="1:33" ht="15.75" customHeight="1" x14ac:dyDescent="0.35">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c r="AA469" s="23"/>
      <c r="AB469" s="23"/>
      <c r="AC469" s="23"/>
      <c r="AD469" s="23"/>
      <c r="AE469" s="23"/>
      <c r="AF469" s="23"/>
      <c r="AG469" s="23"/>
    </row>
    <row r="470" spans="1:33" ht="15.75" customHeight="1" x14ac:dyDescent="0.35">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c r="AA470" s="23"/>
      <c r="AB470" s="23"/>
      <c r="AC470" s="23"/>
      <c r="AD470" s="23"/>
      <c r="AE470" s="23"/>
      <c r="AF470" s="23"/>
      <c r="AG470" s="23"/>
    </row>
    <row r="471" spans="1:33" ht="15.75" customHeight="1" x14ac:dyDescent="0.35">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c r="AA471" s="23"/>
      <c r="AB471" s="23"/>
      <c r="AC471" s="23"/>
      <c r="AD471" s="23"/>
      <c r="AE471" s="23"/>
      <c r="AF471" s="23"/>
      <c r="AG471" s="23"/>
    </row>
    <row r="472" spans="1:33" ht="15.75" customHeight="1" x14ac:dyDescent="0.35">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c r="AA472" s="23"/>
      <c r="AB472" s="23"/>
      <c r="AC472" s="23"/>
      <c r="AD472" s="23"/>
      <c r="AE472" s="23"/>
      <c r="AF472" s="23"/>
      <c r="AG472" s="23"/>
    </row>
    <row r="473" spans="1:33" ht="15.75" customHeight="1" x14ac:dyDescent="0.35">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c r="AA473" s="23"/>
      <c r="AB473" s="23"/>
      <c r="AC473" s="23"/>
      <c r="AD473" s="23"/>
      <c r="AE473" s="23"/>
      <c r="AF473" s="23"/>
      <c r="AG473" s="23"/>
    </row>
    <row r="474" spans="1:33" ht="15.75" customHeight="1" x14ac:dyDescent="0.35">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row>
    <row r="475" spans="1:33" ht="15.75" customHeight="1" x14ac:dyDescent="0.35">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c r="AA475" s="23"/>
      <c r="AB475" s="23"/>
      <c r="AC475" s="23"/>
      <c r="AD475" s="23"/>
      <c r="AE475" s="23"/>
      <c r="AF475" s="23"/>
      <c r="AG475" s="23"/>
    </row>
    <row r="476" spans="1:33" ht="15.75" customHeight="1" x14ac:dyDescent="0.35">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c r="AA476" s="23"/>
      <c r="AB476" s="23"/>
      <c r="AC476" s="23"/>
      <c r="AD476" s="23"/>
      <c r="AE476" s="23"/>
      <c r="AF476" s="23"/>
      <c r="AG476" s="23"/>
    </row>
    <row r="477" spans="1:33" ht="15.75" customHeight="1" x14ac:dyDescent="0.35">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c r="AA477" s="23"/>
      <c r="AB477" s="23"/>
      <c r="AC477" s="23"/>
      <c r="AD477" s="23"/>
      <c r="AE477" s="23"/>
      <c r="AF477" s="23"/>
      <c r="AG477" s="23"/>
    </row>
    <row r="478" spans="1:33" ht="15.75" customHeight="1" x14ac:dyDescent="0.35">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23"/>
      <c r="AF478" s="23"/>
      <c r="AG478" s="23"/>
    </row>
    <row r="479" spans="1:33" ht="15.75" customHeight="1" x14ac:dyDescent="0.35">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c r="AA479" s="23"/>
      <c r="AB479" s="23"/>
      <c r="AC479" s="23"/>
      <c r="AD479" s="23"/>
      <c r="AE479" s="23"/>
      <c r="AF479" s="23"/>
      <c r="AG479" s="23"/>
    </row>
    <row r="480" spans="1:33" ht="15.75" customHeight="1" x14ac:dyDescent="0.35">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c r="AA480" s="23"/>
      <c r="AB480" s="23"/>
      <c r="AC480" s="23"/>
      <c r="AD480" s="23"/>
      <c r="AE480" s="23"/>
      <c r="AF480" s="23"/>
      <c r="AG480" s="23"/>
    </row>
    <row r="481" spans="1:33" ht="15.75" customHeight="1" x14ac:dyDescent="0.35">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c r="AA481" s="23"/>
      <c r="AB481" s="23"/>
      <c r="AC481" s="23"/>
      <c r="AD481" s="23"/>
      <c r="AE481" s="23"/>
      <c r="AF481" s="23"/>
      <c r="AG481" s="23"/>
    </row>
    <row r="482" spans="1:33" ht="15.75" customHeight="1" x14ac:dyDescent="0.35">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c r="AA482" s="23"/>
      <c r="AB482" s="23"/>
      <c r="AC482" s="23"/>
      <c r="AD482" s="23"/>
      <c r="AE482" s="23"/>
      <c r="AF482" s="23"/>
      <c r="AG482" s="23"/>
    </row>
    <row r="483" spans="1:33" ht="15.75" customHeight="1" x14ac:dyDescent="0.35">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c r="AA483" s="23"/>
      <c r="AB483" s="23"/>
      <c r="AC483" s="23"/>
      <c r="AD483" s="23"/>
      <c r="AE483" s="23"/>
      <c r="AF483" s="23"/>
      <c r="AG483" s="23"/>
    </row>
    <row r="484" spans="1:33" ht="15.75" customHeight="1" x14ac:dyDescent="0.35">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row>
    <row r="485" spans="1:33" ht="15.75" customHeight="1" x14ac:dyDescent="0.35">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c r="AA485" s="23"/>
      <c r="AB485" s="23"/>
      <c r="AC485" s="23"/>
      <c r="AD485" s="23"/>
      <c r="AE485" s="23"/>
      <c r="AF485" s="23"/>
      <c r="AG485" s="23"/>
    </row>
    <row r="486" spans="1:33" ht="15.75" customHeight="1" x14ac:dyDescent="0.35">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c r="AB486" s="23"/>
      <c r="AC486" s="23"/>
      <c r="AD486" s="23"/>
      <c r="AE486" s="23"/>
      <c r="AF486" s="23"/>
      <c r="AG486" s="23"/>
    </row>
    <row r="487" spans="1:33" ht="15.75" customHeight="1" x14ac:dyDescent="0.35">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c r="AA487" s="23"/>
      <c r="AB487" s="23"/>
      <c r="AC487" s="23"/>
      <c r="AD487" s="23"/>
      <c r="AE487" s="23"/>
      <c r="AF487" s="23"/>
      <c r="AG487" s="23"/>
    </row>
    <row r="488" spans="1:33" ht="15.75" customHeight="1" x14ac:dyDescent="0.35">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23"/>
      <c r="AF488" s="23"/>
      <c r="AG488" s="23"/>
    </row>
    <row r="489" spans="1:33" ht="15.75" customHeight="1" x14ac:dyDescent="0.35">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c r="AA489" s="23"/>
      <c r="AB489" s="23"/>
      <c r="AC489" s="23"/>
      <c r="AD489" s="23"/>
      <c r="AE489" s="23"/>
      <c r="AF489" s="23"/>
      <c r="AG489" s="23"/>
    </row>
    <row r="490" spans="1:33" ht="15.75" customHeight="1" x14ac:dyDescent="0.35">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c r="AD490" s="23"/>
      <c r="AE490" s="23"/>
      <c r="AF490" s="23"/>
      <c r="AG490" s="23"/>
    </row>
    <row r="491" spans="1:33" ht="15.75" customHeight="1" x14ac:dyDescent="0.35">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c r="AA491" s="23"/>
      <c r="AB491" s="23"/>
      <c r="AC491" s="23"/>
      <c r="AD491" s="23"/>
      <c r="AE491" s="23"/>
      <c r="AF491" s="23"/>
      <c r="AG491" s="23"/>
    </row>
    <row r="492" spans="1:33" ht="15.75" customHeight="1" x14ac:dyDescent="0.35">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c r="AB492" s="23"/>
      <c r="AC492" s="23"/>
      <c r="AD492" s="23"/>
      <c r="AE492" s="23"/>
      <c r="AF492" s="23"/>
      <c r="AG492" s="23"/>
    </row>
    <row r="493" spans="1:33" ht="15.75" customHeight="1" x14ac:dyDescent="0.35">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c r="AA493" s="23"/>
      <c r="AB493" s="23"/>
      <c r="AC493" s="23"/>
      <c r="AD493" s="23"/>
      <c r="AE493" s="23"/>
      <c r="AF493" s="23"/>
      <c r="AG493" s="23"/>
    </row>
    <row r="494" spans="1:33" ht="15.75" customHeight="1" x14ac:dyDescent="0.35">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c r="AB494" s="23"/>
      <c r="AC494" s="23"/>
      <c r="AD494" s="23"/>
      <c r="AE494" s="23"/>
      <c r="AF494" s="23"/>
      <c r="AG494" s="23"/>
    </row>
    <row r="495" spans="1:33" ht="15.75" customHeight="1" x14ac:dyDescent="0.35">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c r="AA495" s="23"/>
      <c r="AB495" s="23"/>
      <c r="AC495" s="23"/>
      <c r="AD495" s="23"/>
      <c r="AE495" s="23"/>
      <c r="AF495" s="23"/>
      <c r="AG495" s="23"/>
    </row>
    <row r="496" spans="1:33" ht="15.75" customHeight="1" x14ac:dyDescent="0.35">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c r="AA496" s="23"/>
      <c r="AB496" s="23"/>
      <c r="AC496" s="23"/>
      <c r="AD496" s="23"/>
      <c r="AE496" s="23"/>
      <c r="AF496" s="23"/>
      <c r="AG496" s="23"/>
    </row>
    <row r="497" spans="1:33" ht="15.75" customHeight="1" x14ac:dyDescent="0.35">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c r="AA497" s="23"/>
      <c r="AB497" s="23"/>
      <c r="AC497" s="23"/>
      <c r="AD497" s="23"/>
      <c r="AE497" s="23"/>
      <c r="AF497" s="23"/>
      <c r="AG497" s="23"/>
    </row>
    <row r="498" spans="1:33" ht="15.75" customHeight="1" x14ac:dyDescent="0.35">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c r="AA498" s="23"/>
      <c r="AB498" s="23"/>
      <c r="AC498" s="23"/>
      <c r="AD498" s="23"/>
      <c r="AE498" s="23"/>
      <c r="AF498" s="23"/>
      <c r="AG498" s="23"/>
    </row>
    <row r="499" spans="1:33" ht="15.75" customHeight="1" x14ac:dyDescent="0.35">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c r="AA499" s="23"/>
      <c r="AB499" s="23"/>
      <c r="AC499" s="23"/>
      <c r="AD499" s="23"/>
      <c r="AE499" s="23"/>
      <c r="AF499" s="23"/>
      <c r="AG499" s="23"/>
    </row>
    <row r="500" spans="1:33" ht="15.75" customHeight="1" x14ac:dyDescent="0.35">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c r="AA500" s="23"/>
      <c r="AB500" s="23"/>
      <c r="AC500" s="23"/>
      <c r="AD500" s="23"/>
      <c r="AE500" s="23"/>
      <c r="AF500" s="23"/>
      <c r="AG500" s="23"/>
    </row>
    <row r="501" spans="1:33" ht="15.75" customHeight="1" x14ac:dyDescent="0.35">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c r="AA501" s="23"/>
      <c r="AB501" s="23"/>
      <c r="AC501" s="23"/>
      <c r="AD501" s="23"/>
      <c r="AE501" s="23"/>
      <c r="AF501" s="23"/>
      <c r="AG501" s="23"/>
    </row>
    <row r="502" spans="1:33" ht="15.75" customHeight="1" x14ac:dyDescent="0.35">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c r="AA502" s="23"/>
      <c r="AB502" s="23"/>
      <c r="AC502" s="23"/>
      <c r="AD502" s="23"/>
      <c r="AE502" s="23"/>
      <c r="AF502" s="23"/>
      <c r="AG502" s="23"/>
    </row>
    <row r="503" spans="1:33" ht="15.75" customHeight="1" x14ac:dyDescent="0.35">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c r="AA503" s="23"/>
      <c r="AB503" s="23"/>
      <c r="AC503" s="23"/>
      <c r="AD503" s="23"/>
      <c r="AE503" s="23"/>
      <c r="AF503" s="23"/>
      <c r="AG503" s="23"/>
    </row>
    <row r="504" spans="1:33" ht="15.75" customHeight="1" x14ac:dyDescent="0.35">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c r="AA504" s="23"/>
      <c r="AB504" s="23"/>
      <c r="AC504" s="23"/>
      <c r="AD504" s="23"/>
      <c r="AE504" s="23"/>
      <c r="AF504" s="23"/>
      <c r="AG504" s="23"/>
    </row>
    <row r="505" spans="1:33" ht="15.75" customHeight="1" x14ac:dyDescent="0.35">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c r="AA505" s="23"/>
      <c r="AB505" s="23"/>
      <c r="AC505" s="23"/>
      <c r="AD505" s="23"/>
      <c r="AE505" s="23"/>
      <c r="AF505" s="23"/>
      <c r="AG505" s="23"/>
    </row>
    <row r="506" spans="1:33" ht="15.75" customHeight="1" x14ac:dyDescent="0.35">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c r="AA506" s="23"/>
      <c r="AB506" s="23"/>
      <c r="AC506" s="23"/>
      <c r="AD506" s="23"/>
      <c r="AE506" s="23"/>
      <c r="AF506" s="23"/>
      <c r="AG506" s="23"/>
    </row>
    <row r="507" spans="1:33" ht="15.75" customHeight="1" x14ac:dyDescent="0.35">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c r="AA507" s="23"/>
      <c r="AB507" s="23"/>
      <c r="AC507" s="23"/>
      <c r="AD507" s="23"/>
      <c r="AE507" s="23"/>
      <c r="AF507" s="23"/>
      <c r="AG507" s="23"/>
    </row>
    <row r="508" spans="1:33" ht="15.75" customHeight="1" x14ac:dyDescent="0.35">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c r="AA508" s="23"/>
      <c r="AB508" s="23"/>
      <c r="AC508" s="23"/>
      <c r="AD508" s="23"/>
      <c r="AE508" s="23"/>
      <c r="AF508" s="23"/>
      <c r="AG508" s="23"/>
    </row>
    <row r="509" spans="1:33" ht="15.75" customHeight="1" x14ac:dyDescent="0.35">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c r="AA509" s="23"/>
      <c r="AB509" s="23"/>
      <c r="AC509" s="23"/>
      <c r="AD509" s="23"/>
      <c r="AE509" s="23"/>
      <c r="AF509" s="23"/>
      <c r="AG509" s="23"/>
    </row>
    <row r="510" spans="1:33" ht="15.75" customHeight="1" x14ac:dyDescent="0.35">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c r="AA510" s="23"/>
      <c r="AB510" s="23"/>
      <c r="AC510" s="23"/>
      <c r="AD510" s="23"/>
      <c r="AE510" s="23"/>
      <c r="AF510" s="23"/>
      <c r="AG510" s="23"/>
    </row>
    <row r="511" spans="1:33" ht="15.75" customHeight="1" x14ac:dyDescent="0.35">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c r="AA511" s="23"/>
      <c r="AB511" s="23"/>
      <c r="AC511" s="23"/>
      <c r="AD511" s="23"/>
      <c r="AE511" s="23"/>
      <c r="AF511" s="23"/>
      <c r="AG511" s="23"/>
    </row>
    <row r="512" spans="1:33" ht="15.75" customHeight="1" x14ac:dyDescent="0.35">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c r="AA512" s="23"/>
      <c r="AB512" s="23"/>
      <c r="AC512" s="23"/>
      <c r="AD512" s="23"/>
      <c r="AE512" s="23"/>
      <c r="AF512" s="23"/>
      <c r="AG512" s="23"/>
    </row>
    <row r="513" spans="1:33" ht="15.75" customHeight="1" x14ac:dyDescent="0.35">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c r="AA513" s="23"/>
      <c r="AB513" s="23"/>
      <c r="AC513" s="23"/>
      <c r="AD513" s="23"/>
      <c r="AE513" s="23"/>
      <c r="AF513" s="23"/>
      <c r="AG513" s="23"/>
    </row>
    <row r="514" spans="1:33" ht="15.75" customHeight="1" x14ac:dyDescent="0.35">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c r="AA514" s="23"/>
      <c r="AB514" s="23"/>
      <c r="AC514" s="23"/>
      <c r="AD514" s="23"/>
      <c r="AE514" s="23"/>
      <c r="AF514" s="23"/>
      <c r="AG514" s="23"/>
    </row>
    <row r="515" spans="1:33" ht="15.75" customHeight="1" x14ac:dyDescent="0.35">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c r="AA515" s="23"/>
      <c r="AB515" s="23"/>
      <c r="AC515" s="23"/>
      <c r="AD515" s="23"/>
      <c r="AE515" s="23"/>
      <c r="AF515" s="23"/>
      <c r="AG515" s="23"/>
    </row>
    <row r="516" spans="1:33" ht="15.75" customHeight="1" x14ac:dyDescent="0.35">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c r="AA516" s="23"/>
      <c r="AB516" s="23"/>
      <c r="AC516" s="23"/>
      <c r="AD516" s="23"/>
      <c r="AE516" s="23"/>
      <c r="AF516" s="23"/>
      <c r="AG516" s="23"/>
    </row>
    <row r="517" spans="1:33" ht="15.75" customHeight="1" x14ac:dyDescent="0.35">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c r="AA517" s="23"/>
      <c r="AB517" s="23"/>
      <c r="AC517" s="23"/>
      <c r="AD517" s="23"/>
      <c r="AE517" s="23"/>
      <c r="AF517" s="23"/>
      <c r="AG517" s="23"/>
    </row>
    <row r="518" spans="1:33" ht="15.75" customHeight="1" x14ac:dyDescent="0.35">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c r="AA518" s="23"/>
      <c r="AB518" s="23"/>
      <c r="AC518" s="23"/>
      <c r="AD518" s="23"/>
      <c r="AE518" s="23"/>
      <c r="AF518" s="23"/>
      <c r="AG518" s="23"/>
    </row>
    <row r="519" spans="1:33" ht="15.75" customHeight="1" x14ac:dyDescent="0.35">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c r="AA519" s="23"/>
      <c r="AB519" s="23"/>
      <c r="AC519" s="23"/>
      <c r="AD519" s="23"/>
      <c r="AE519" s="23"/>
      <c r="AF519" s="23"/>
      <c r="AG519" s="23"/>
    </row>
    <row r="520" spans="1:33" ht="15.75" customHeight="1" x14ac:dyDescent="0.35">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c r="AA520" s="23"/>
      <c r="AB520" s="23"/>
      <c r="AC520" s="23"/>
      <c r="AD520" s="23"/>
      <c r="AE520" s="23"/>
      <c r="AF520" s="23"/>
      <c r="AG520" s="23"/>
    </row>
    <row r="521" spans="1:33" ht="15.75" customHeight="1" x14ac:dyDescent="0.35">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c r="AA521" s="23"/>
      <c r="AB521" s="23"/>
      <c r="AC521" s="23"/>
      <c r="AD521" s="23"/>
      <c r="AE521" s="23"/>
      <c r="AF521" s="23"/>
      <c r="AG521" s="23"/>
    </row>
    <row r="522" spans="1:33" ht="15.75" customHeight="1" x14ac:dyDescent="0.35">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c r="AA522" s="23"/>
      <c r="AB522" s="23"/>
      <c r="AC522" s="23"/>
      <c r="AD522" s="23"/>
      <c r="AE522" s="23"/>
      <c r="AF522" s="23"/>
      <c r="AG522" s="23"/>
    </row>
    <row r="523" spans="1:33" ht="15.75" customHeight="1" x14ac:dyDescent="0.35">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c r="AA523" s="23"/>
      <c r="AB523" s="23"/>
      <c r="AC523" s="23"/>
      <c r="AD523" s="23"/>
      <c r="AE523" s="23"/>
      <c r="AF523" s="23"/>
      <c r="AG523" s="23"/>
    </row>
    <row r="524" spans="1:33" ht="15.75" customHeight="1" x14ac:dyDescent="0.35">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c r="AA524" s="23"/>
      <c r="AB524" s="23"/>
      <c r="AC524" s="23"/>
      <c r="AD524" s="23"/>
      <c r="AE524" s="23"/>
      <c r="AF524" s="23"/>
      <c r="AG524" s="23"/>
    </row>
    <row r="525" spans="1:33" ht="15.75" customHeight="1" x14ac:dyDescent="0.35">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c r="AA525" s="23"/>
      <c r="AB525" s="23"/>
      <c r="AC525" s="23"/>
      <c r="AD525" s="23"/>
      <c r="AE525" s="23"/>
      <c r="AF525" s="23"/>
      <c r="AG525" s="23"/>
    </row>
    <row r="526" spans="1:33" ht="15.75" customHeight="1" x14ac:dyDescent="0.35">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c r="AA526" s="23"/>
      <c r="AB526" s="23"/>
      <c r="AC526" s="23"/>
      <c r="AD526" s="23"/>
      <c r="AE526" s="23"/>
      <c r="AF526" s="23"/>
      <c r="AG526" s="23"/>
    </row>
    <row r="527" spans="1:33" ht="15.75" customHeight="1" x14ac:dyDescent="0.35">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c r="AA527" s="23"/>
      <c r="AB527" s="23"/>
      <c r="AC527" s="23"/>
      <c r="AD527" s="23"/>
      <c r="AE527" s="23"/>
      <c r="AF527" s="23"/>
      <c r="AG527" s="23"/>
    </row>
    <row r="528" spans="1:33" ht="15.75" customHeight="1" x14ac:dyDescent="0.35">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c r="AA528" s="23"/>
      <c r="AB528" s="23"/>
      <c r="AC528" s="23"/>
      <c r="AD528" s="23"/>
      <c r="AE528" s="23"/>
      <c r="AF528" s="23"/>
      <c r="AG528" s="23"/>
    </row>
    <row r="529" spans="1:33" ht="15.75" customHeight="1" x14ac:dyDescent="0.35">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c r="AA529" s="23"/>
      <c r="AB529" s="23"/>
      <c r="AC529" s="23"/>
      <c r="AD529" s="23"/>
      <c r="AE529" s="23"/>
      <c r="AF529" s="23"/>
      <c r="AG529" s="23"/>
    </row>
    <row r="530" spans="1:33" ht="15.75" customHeight="1" x14ac:dyDescent="0.35">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c r="AA530" s="23"/>
      <c r="AB530" s="23"/>
      <c r="AC530" s="23"/>
      <c r="AD530" s="23"/>
      <c r="AE530" s="23"/>
      <c r="AF530" s="23"/>
      <c r="AG530" s="23"/>
    </row>
    <row r="531" spans="1:33" ht="15.75" customHeight="1" x14ac:dyDescent="0.35">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c r="AA531" s="23"/>
      <c r="AB531" s="23"/>
      <c r="AC531" s="23"/>
      <c r="AD531" s="23"/>
      <c r="AE531" s="23"/>
      <c r="AF531" s="23"/>
      <c r="AG531" s="23"/>
    </row>
    <row r="532" spans="1:33" ht="15.75" customHeight="1" x14ac:dyDescent="0.35">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c r="AA532" s="23"/>
      <c r="AB532" s="23"/>
      <c r="AC532" s="23"/>
      <c r="AD532" s="23"/>
      <c r="AE532" s="23"/>
      <c r="AF532" s="23"/>
      <c r="AG532" s="23"/>
    </row>
    <row r="533" spans="1:33" ht="15.75" customHeight="1" x14ac:dyDescent="0.35">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c r="AA533" s="23"/>
      <c r="AB533" s="23"/>
      <c r="AC533" s="23"/>
      <c r="AD533" s="23"/>
      <c r="AE533" s="23"/>
      <c r="AF533" s="23"/>
      <c r="AG533" s="23"/>
    </row>
    <row r="534" spans="1:33" ht="15.75" customHeight="1" x14ac:dyDescent="0.35">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c r="AA534" s="23"/>
      <c r="AB534" s="23"/>
      <c r="AC534" s="23"/>
      <c r="AD534" s="23"/>
      <c r="AE534" s="23"/>
      <c r="AF534" s="23"/>
      <c r="AG534" s="23"/>
    </row>
    <row r="535" spans="1:33" ht="15.75" customHeight="1" x14ac:dyDescent="0.35">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c r="AA535" s="23"/>
      <c r="AB535" s="23"/>
      <c r="AC535" s="23"/>
      <c r="AD535" s="23"/>
      <c r="AE535" s="23"/>
      <c r="AF535" s="23"/>
      <c r="AG535" s="23"/>
    </row>
    <row r="536" spans="1:33" ht="15.75" customHeight="1" x14ac:dyDescent="0.35">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c r="AA536" s="23"/>
      <c r="AB536" s="23"/>
      <c r="AC536" s="23"/>
      <c r="AD536" s="23"/>
      <c r="AE536" s="23"/>
      <c r="AF536" s="23"/>
      <c r="AG536" s="23"/>
    </row>
    <row r="537" spans="1:33" ht="15.75" customHeight="1" x14ac:dyDescent="0.35">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c r="AA537" s="23"/>
      <c r="AB537" s="23"/>
      <c r="AC537" s="23"/>
      <c r="AD537" s="23"/>
      <c r="AE537" s="23"/>
      <c r="AF537" s="23"/>
      <c r="AG537" s="23"/>
    </row>
    <row r="538" spans="1:33" ht="15.75" customHeight="1" x14ac:dyDescent="0.35">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c r="AA538" s="23"/>
      <c r="AB538" s="23"/>
      <c r="AC538" s="23"/>
      <c r="AD538" s="23"/>
      <c r="AE538" s="23"/>
      <c r="AF538" s="23"/>
      <c r="AG538" s="23"/>
    </row>
    <row r="539" spans="1:33" ht="15.75" customHeight="1" x14ac:dyDescent="0.35">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c r="AA539" s="23"/>
      <c r="AB539" s="23"/>
      <c r="AC539" s="23"/>
      <c r="AD539" s="23"/>
      <c r="AE539" s="23"/>
      <c r="AF539" s="23"/>
      <c r="AG539" s="23"/>
    </row>
    <row r="540" spans="1:33" ht="15.75" customHeight="1" x14ac:dyDescent="0.35">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c r="AA540" s="23"/>
      <c r="AB540" s="23"/>
      <c r="AC540" s="23"/>
      <c r="AD540" s="23"/>
      <c r="AE540" s="23"/>
      <c r="AF540" s="23"/>
      <c r="AG540" s="23"/>
    </row>
    <row r="541" spans="1:33" ht="15.75" customHeight="1" x14ac:dyDescent="0.35">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c r="AA541" s="23"/>
      <c r="AB541" s="23"/>
      <c r="AC541" s="23"/>
      <c r="AD541" s="23"/>
      <c r="AE541" s="23"/>
      <c r="AF541" s="23"/>
      <c r="AG541" s="23"/>
    </row>
    <row r="542" spans="1:33" ht="15.75" customHeight="1" x14ac:dyDescent="0.35">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c r="AA542" s="23"/>
      <c r="AB542" s="23"/>
      <c r="AC542" s="23"/>
      <c r="AD542" s="23"/>
      <c r="AE542" s="23"/>
      <c r="AF542" s="23"/>
      <c r="AG542" s="23"/>
    </row>
    <row r="543" spans="1:33" ht="15.75" customHeight="1" x14ac:dyDescent="0.35">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c r="AA543" s="23"/>
      <c r="AB543" s="23"/>
      <c r="AC543" s="23"/>
      <c r="AD543" s="23"/>
      <c r="AE543" s="23"/>
      <c r="AF543" s="23"/>
      <c r="AG543" s="23"/>
    </row>
    <row r="544" spans="1:33" ht="15.75" customHeight="1" x14ac:dyDescent="0.35">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c r="AA544" s="23"/>
      <c r="AB544" s="23"/>
      <c r="AC544" s="23"/>
      <c r="AD544" s="23"/>
      <c r="AE544" s="23"/>
      <c r="AF544" s="23"/>
      <c r="AG544" s="23"/>
    </row>
    <row r="545" spans="1:33" ht="15.75" customHeight="1" x14ac:dyDescent="0.35">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c r="AA545" s="23"/>
      <c r="AB545" s="23"/>
      <c r="AC545" s="23"/>
      <c r="AD545" s="23"/>
      <c r="AE545" s="23"/>
      <c r="AF545" s="23"/>
      <c r="AG545" s="23"/>
    </row>
    <row r="546" spans="1:33" ht="15.75" customHeight="1" x14ac:dyDescent="0.35">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c r="AA546" s="23"/>
      <c r="AB546" s="23"/>
      <c r="AC546" s="23"/>
      <c r="AD546" s="23"/>
      <c r="AE546" s="23"/>
      <c r="AF546" s="23"/>
      <c r="AG546" s="23"/>
    </row>
    <row r="547" spans="1:33" ht="15.75" customHeight="1" x14ac:dyDescent="0.35">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c r="AA547" s="23"/>
      <c r="AB547" s="23"/>
      <c r="AC547" s="23"/>
      <c r="AD547" s="23"/>
      <c r="AE547" s="23"/>
      <c r="AF547" s="23"/>
      <c r="AG547" s="23"/>
    </row>
    <row r="548" spans="1:33" ht="15.75" customHeight="1" x14ac:dyDescent="0.35">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c r="AA548" s="23"/>
      <c r="AB548" s="23"/>
      <c r="AC548" s="23"/>
      <c r="AD548" s="23"/>
      <c r="AE548" s="23"/>
      <c r="AF548" s="23"/>
      <c r="AG548" s="23"/>
    </row>
    <row r="549" spans="1:33" ht="15.75" customHeight="1" x14ac:dyDescent="0.35">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c r="AA549" s="23"/>
      <c r="AB549" s="23"/>
      <c r="AC549" s="23"/>
      <c r="AD549" s="23"/>
      <c r="AE549" s="23"/>
      <c r="AF549" s="23"/>
      <c r="AG549" s="23"/>
    </row>
    <row r="550" spans="1:33" ht="15.75" customHeight="1" x14ac:dyDescent="0.35">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c r="AA550" s="23"/>
      <c r="AB550" s="23"/>
      <c r="AC550" s="23"/>
      <c r="AD550" s="23"/>
      <c r="AE550" s="23"/>
      <c r="AF550" s="23"/>
      <c r="AG550" s="23"/>
    </row>
    <row r="551" spans="1:33" ht="15.75" customHeight="1" x14ac:dyDescent="0.35">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c r="AA551" s="23"/>
      <c r="AB551" s="23"/>
      <c r="AC551" s="23"/>
      <c r="AD551" s="23"/>
      <c r="AE551" s="23"/>
      <c r="AF551" s="23"/>
      <c r="AG551" s="23"/>
    </row>
    <row r="552" spans="1:33" ht="15.75" customHeight="1" x14ac:dyDescent="0.35">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c r="AA552" s="23"/>
      <c r="AB552" s="23"/>
      <c r="AC552" s="23"/>
      <c r="AD552" s="23"/>
      <c r="AE552" s="23"/>
      <c r="AF552" s="23"/>
      <c r="AG552" s="23"/>
    </row>
    <row r="553" spans="1:33" ht="15.75" customHeight="1" x14ac:dyDescent="0.35">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c r="AA553" s="23"/>
      <c r="AB553" s="23"/>
      <c r="AC553" s="23"/>
      <c r="AD553" s="23"/>
      <c r="AE553" s="23"/>
      <c r="AF553" s="23"/>
      <c r="AG553" s="23"/>
    </row>
    <row r="554" spans="1:33" ht="15.75" customHeight="1" x14ac:dyDescent="0.35">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c r="AA554" s="23"/>
      <c r="AB554" s="23"/>
      <c r="AC554" s="23"/>
      <c r="AD554" s="23"/>
      <c r="AE554" s="23"/>
      <c r="AF554" s="23"/>
      <c r="AG554" s="23"/>
    </row>
    <row r="555" spans="1:33" ht="15.75" customHeight="1" x14ac:dyDescent="0.35">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c r="AA555" s="23"/>
      <c r="AB555" s="23"/>
      <c r="AC555" s="23"/>
      <c r="AD555" s="23"/>
      <c r="AE555" s="23"/>
      <c r="AF555" s="23"/>
      <c r="AG555" s="23"/>
    </row>
    <row r="556" spans="1:33" ht="15.75" customHeight="1" x14ac:dyDescent="0.35">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c r="AA556" s="23"/>
      <c r="AB556" s="23"/>
      <c r="AC556" s="23"/>
      <c r="AD556" s="23"/>
      <c r="AE556" s="23"/>
      <c r="AF556" s="23"/>
      <c r="AG556" s="23"/>
    </row>
    <row r="557" spans="1:33" ht="15.75" customHeight="1" x14ac:dyDescent="0.35">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c r="AA557" s="23"/>
      <c r="AB557" s="23"/>
      <c r="AC557" s="23"/>
      <c r="AD557" s="23"/>
      <c r="AE557" s="23"/>
      <c r="AF557" s="23"/>
      <c r="AG557" s="23"/>
    </row>
    <row r="558" spans="1:33" ht="15.75" customHeight="1" x14ac:dyDescent="0.35">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c r="AA558" s="23"/>
      <c r="AB558" s="23"/>
      <c r="AC558" s="23"/>
      <c r="AD558" s="23"/>
      <c r="AE558" s="23"/>
      <c r="AF558" s="23"/>
      <c r="AG558" s="23"/>
    </row>
    <row r="559" spans="1:33" ht="15.75" customHeight="1" x14ac:dyDescent="0.35">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c r="AA559" s="23"/>
      <c r="AB559" s="23"/>
      <c r="AC559" s="23"/>
      <c r="AD559" s="23"/>
      <c r="AE559" s="23"/>
      <c r="AF559" s="23"/>
      <c r="AG559" s="23"/>
    </row>
    <row r="560" spans="1:33" ht="15.75" customHeight="1" x14ac:dyDescent="0.35">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c r="AA560" s="23"/>
      <c r="AB560" s="23"/>
      <c r="AC560" s="23"/>
      <c r="AD560" s="23"/>
      <c r="AE560" s="23"/>
      <c r="AF560" s="23"/>
      <c r="AG560" s="23"/>
    </row>
    <row r="561" spans="1:33" ht="15.75" customHeight="1" x14ac:dyDescent="0.35">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c r="AA561" s="23"/>
      <c r="AB561" s="23"/>
      <c r="AC561" s="23"/>
      <c r="AD561" s="23"/>
      <c r="AE561" s="23"/>
      <c r="AF561" s="23"/>
      <c r="AG561" s="23"/>
    </row>
    <row r="562" spans="1:33" ht="15.75" customHeight="1" x14ac:dyDescent="0.35">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c r="AA562" s="23"/>
      <c r="AB562" s="23"/>
      <c r="AC562" s="23"/>
      <c r="AD562" s="23"/>
      <c r="AE562" s="23"/>
      <c r="AF562" s="23"/>
      <c r="AG562" s="23"/>
    </row>
    <row r="563" spans="1:33" ht="15.75" customHeight="1" x14ac:dyDescent="0.35">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c r="AA563" s="23"/>
      <c r="AB563" s="23"/>
      <c r="AC563" s="23"/>
      <c r="AD563" s="23"/>
      <c r="AE563" s="23"/>
      <c r="AF563" s="23"/>
      <c r="AG563" s="23"/>
    </row>
    <row r="564" spans="1:33" ht="15.75" customHeight="1" x14ac:dyDescent="0.35">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c r="AA564" s="23"/>
      <c r="AB564" s="23"/>
      <c r="AC564" s="23"/>
      <c r="AD564" s="23"/>
      <c r="AE564" s="23"/>
      <c r="AF564" s="23"/>
      <c r="AG564" s="23"/>
    </row>
    <row r="565" spans="1:33" ht="15.75" customHeight="1" x14ac:dyDescent="0.35">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c r="AA565" s="23"/>
      <c r="AB565" s="23"/>
      <c r="AC565" s="23"/>
      <c r="AD565" s="23"/>
      <c r="AE565" s="23"/>
      <c r="AF565" s="23"/>
      <c r="AG565" s="23"/>
    </row>
    <row r="566" spans="1:33" ht="15.75" customHeight="1" x14ac:dyDescent="0.35">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c r="AA566" s="23"/>
      <c r="AB566" s="23"/>
      <c r="AC566" s="23"/>
      <c r="AD566" s="23"/>
      <c r="AE566" s="23"/>
      <c r="AF566" s="23"/>
      <c r="AG566" s="23"/>
    </row>
    <row r="567" spans="1:33" ht="15.75" customHeight="1" x14ac:dyDescent="0.35">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c r="AA567" s="23"/>
      <c r="AB567" s="23"/>
      <c r="AC567" s="23"/>
      <c r="AD567" s="23"/>
      <c r="AE567" s="23"/>
      <c r="AF567" s="23"/>
      <c r="AG567" s="23"/>
    </row>
    <row r="568" spans="1:33" ht="15.75" customHeight="1" x14ac:dyDescent="0.35">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c r="AA568" s="23"/>
      <c r="AB568" s="23"/>
      <c r="AC568" s="23"/>
      <c r="AD568" s="23"/>
      <c r="AE568" s="23"/>
      <c r="AF568" s="23"/>
      <c r="AG568" s="23"/>
    </row>
    <row r="569" spans="1:33" ht="15.75" customHeight="1" x14ac:dyDescent="0.35">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c r="AA569" s="23"/>
      <c r="AB569" s="23"/>
      <c r="AC569" s="23"/>
      <c r="AD569" s="23"/>
      <c r="AE569" s="23"/>
      <c r="AF569" s="23"/>
      <c r="AG569" s="23"/>
    </row>
    <row r="570" spans="1:33" ht="15.75" customHeight="1" x14ac:dyDescent="0.35">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c r="AA570" s="23"/>
      <c r="AB570" s="23"/>
      <c r="AC570" s="23"/>
      <c r="AD570" s="23"/>
      <c r="AE570" s="23"/>
      <c r="AF570" s="23"/>
      <c r="AG570" s="23"/>
    </row>
    <row r="571" spans="1:33" ht="15.75" customHeight="1" x14ac:dyDescent="0.35">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c r="AA571" s="23"/>
      <c r="AB571" s="23"/>
      <c r="AC571" s="23"/>
      <c r="AD571" s="23"/>
      <c r="AE571" s="23"/>
      <c r="AF571" s="23"/>
      <c r="AG571" s="23"/>
    </row>
    <row r="572" spans="1:33" ht="15.75" customHeight="1" x14ac:dyDescent="0.35">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c r="AA572" s="23"/>
      <c r="AB572" s="23"/>
      <c r="AC572" s="23"/>
      <c r="AD572" s="23"/>
      <c r="AE572" s="23"/>
      <c r="AF572" s="23"/>
      <c r="AG572" s="23"/>
    </row>
    <row r="573" spans="1:33" ht="15.75" customHeight="1" x14ac:dyDescent="0.35">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c r="AA573" s="23"/>
      <c r="AB573" s="23"/>
      <c r="AC573" s="23"/>
      <c r="AD573" s="23"/>
      <c r="AE573" s="23"/>
      <c r="AF573" s="23"/>
      <c r="AG573" s="23"/>
    </row>
    <row r="574" spans="1:33" ht="15.75" customHeight="1" x14ac:dyDescent="0.35">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c r="AA574" s="23"/>
      <c r="AB574" s="23"/>
      <c r="AC574" s="23"/>
      <c r="AD574" s="23"/>
      <c r="AE574" s="23"/>
      <c r="AF574" s="23"/>
      <c r="AG574" s="23"/>
    </row>
    <row r="575" spans="1:33" ht="15.75" customHeight="1" x14ac:dyDescent="0.35">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c r="AA575" s="23"/>
      <c r="AB575" s="23"/>
      <c r="AC575" s="23"/>
      <c r="AD575" s="23"/>
      <c r="AE575" s="23"/>
      <c r="AF575" s="23"/>
      <c r="AG575" s="23"/>
    </row>
    <row r="576" spans="1:33" ht="15.75" customHeight="1" x14ac:dyDescent="0.35">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c r="AA576" s="23"/>
      <c r="AB576" s="23"/>
      <c r="AC576" s="23"/>
      <c r="AD576" s="23"/>
      <c r="AE576" s="23"/>
      <c r="AF576" s="23"/>
      <c r="AG576" s="23"/>
    </row>
    <row r="577" spans="1:33" ht="15.75" customHeight="1" x14ac:dyDescent="0.35">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c r="AA577" s="23"/>
      <c r="AB577" s="23"/>
      <c r="AC577" s="23"/>
      <c r="AD577" s="23"/>
      <c r="AE577" s="23"/>
      <c r="AF577" s="23"/>
      <c r="AG577" s="23"/>
    </row>
    <row r="578" spans="1:33" ht="15.75" customHeight="1" x14ac:dyDescent="0.35">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c r="AA578" s="23"/>
      <c r="AB578" s="23"/>
      <c r="AC578" s="23"/>
      <c r="AD578" s="23"/>
      <c r="AE578" s="23"/>
      <c r="AF578" s="23"/>
      <c r="AG578" s="23"/>
    </row>
    <row r="579" spans="1:33" ht="15.75" customHeight="1" x14ac:dyDescent="0.35">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c r="AA579" s="23"/>
      <c r="AB579" s="23"/>
      <c r="AC579" s="23"/>
      <c r="AD579" s="23"/>
      <c r="AE579" s="23"/>
      <c r="AF579" s="23"/>
      <c r="AG579" s="23"/>
    </row>
    <row r="580" spans="1:33" ht="15.75" customHeight="1" x14ac:dyDescent="0.35">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c r="AA580" s="23"/>
      <c r="AB580" s="23"/>
      <c r="AC580" s="23"/>
      <c r="AD580" s="23"/>
      <c r="AE580" s="23"/>
      <c r="AF580" s="23"/>
      <c r="AG580" s="23"/>
    </row>
    <row r="581" spans="1:33" ht="15.75" customHeight="1" x14ac:dyDescent="0.35">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c r="AA581" s="23"/>
      <c r="AB581" s="23"/>
      <c r="AC581" s="23"/>
      <c r="AD581" s="23"/>
      <c r="AE581" s="23"/>
      <c r="AF581" s="23"/>
      <c r="AG581" s="23"/>
    </row>
    <row r="582" spans="1:33" ht="15.75" customHeight="1" x14ac:dyDescent="0.35">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c r="AA582" s="23"/>
      <c r="AB582" s="23"/>
      <c r="AC582" s="23"/>
      <c r="AD582" s="23"/>
      <c r="AE582" s="23"/>
      <c r="AF582" s="23"/>
      <c r="AG582" s="23"/>
    </row>
    <row r="583" spans="1:33" ht="15.75" customHeight="1" x14ac:dyDescent="0.35">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c r="AA583" s="23"/>
      <c r="AB583" s="23"/>
      <c r="AC583" s="23"/>
      <c r="AD583" s="23"/>
      <c r="AE583" s="23"/>
      <c r="AF583" s="23"/>
      <c r="AG583" s="23"/>
    </row>
    <row r="584" spans="1:33" ht="15.75" customHeight="1" x14ac:dyDescent="0.35">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c r="AA584" s="23"/>
      <c r="AB584" s="23"/>
      <c r="AC584" s="23"/>
      <c r="AD584" s="23"/>
      <c r="AE584" s="23"/>
      <c r="AF584" s="23"/>
      <c r="AG584" s="23"/>
    </row>
    <row r="585" spans="1:33" ht="15.75" customHeight="1" x14ac:dyDescent="0.35">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c r="AA585" s="23"/>
      <c r="AB585" s="23"/>
      <c r="AC585" s="23"/>
      <c r="AD585" s="23"/>
      <c r="AE585" s="23"/>
      <c r="AF585" s="23"/>
      <c r="AG585" s="23"/>
    </row>
    <row r="586" spans="1:33" ht="15.75" customHeight="1" x14ac:dyDescent="0.35">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c r="AA586" s="23"/>
      <c r="AB586" s="23"/>
      <c r="AC586" s="23"/>
      <c r="AD586" s="23"/>
      <c r="AE586" s="23"/>
      <c r="AF586" s="23"/>
      <c r="AG586" s="23"/>
    </row>
    <row r="587" spans="1:33" ht="15.75" customHeight="1" x14ac:dyDescent="0.35">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c r="AA587" s="23"/>
      <c r="AB587" s="23"/>
      <c r="AC587" s="23"/>
      <c r="AD587" s="23"/>
      <c r="AE587" s="23"/>
      <c r="AF587" s="23"/>
      <c r="AG587" s="23"/>
    </row>
    <row r="588" spans="1:33" ht="15.75" customHeight="1" x14ac:dyDescent="0.35">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c r="AA588" s="23"/>
      <c r="AB588" s="23"/>
      <c r="AC588" s="23"/>
      <c r="AD588" s="23"/>
      <c r="AE588" s="23"/>
      <c r="AF588" s="23"/>
      <c r="AG588" s="23"/>
    </row>
    <row r="589" spans="1:33" ht="15.75" customHeight="1" x14ac:dyDescent="0.35">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c r="AA589" s="23"/>
      <c r="AB589" s="23"/>
      <c r="AC589" s="23"/>
      <c r="AD589" s="23"/>
      <c r="AE589" s="23"/>
      <c r="AF589" s="23"/>
      <c r="AG589" s="23"/>
    </row>
    <row r="590" spans="1:33" ht="15.75" customHeight="1" x14ac:dyDescent="0.35">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c r="AA590" s="23"/>
      <c r="AB590" s="23"/>
      <c r="AC590" s="23"/>
      <c r="AD590" s="23"/>
      <c r="AE590" s="23"/>
      <c r="AF590" s="23"/>
      <c r="AG590" s="23"/>
    </row>
    <row r="591" spans="1:33" ht="15.75" customHeight="1" x14ac:dyDescent="0.35">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23"/>
      <c r="AF591" s="23"/>
      <c r="AG591" s="23"/>
    </row>
    <row r="592" spans="1:33" ht="15.75" customHeight="1" x14ac:dyDescent="0.35">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c r="AA592" s="23"/>
      <c r="AB592" s="23"/>
      <c r="AC592" s="23"/>
      <c r="AD592" s="23"/>
      <c r="AE592" s="23"/>
      <c r="AF592" s="23"/>
      <c r="AG592" s="23"/>
    </row>
    <row r="593" spans="1:33" ht="15.75" customHeight="1" x14ac:dyDescent="0.35">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c r="AA593" s="23"/>
      <c r="AB593" s="23"/>
      <c r="AC593" s="23"/>
      <c r="AD593" s="23"/>
      <c r="AE593" s="23"/>
      <c r="AF593" s="23"/>
      <c r="AG593" s="23"/>
    </row>
    <row r="594" spans="1:33" ht="15.75" customHeight="1" x14ac:dyDescent="0.35">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c r="AA594" s="23"/>
      <c r="AB594" s="23"/>
      <c r="AC594" s="23"/>
      <c r="AD594" s="23"/>
      <c r="AE594" s="23"/>
      <c r="AF594" s="23"/>
      <c r="AG594" s="23"/>
    </row>
    <row r="595" spans="1:33" ht="15.75" customHeight="1" x14ac:dyDescent="0.35">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c r="AA595" s="23"/>
      <c r="AB595" s="23"/>
      <c r="AC595" s="23"/>
      <c r="AD595" s="23"/>
      <c r="AE595" s="23"/>
      <c r="AF595" s="23"/>
      <c r="AG595" s="23"/>
    </row>
    <row r="596" spans="1:33" ht="15.75" customHeight="1" x14ac:dyDescent="0.35">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c r="AA596" s="23"/>
      <c r="AB596" s="23"/>
      <c r="AC596" s="23"/>
      <c r="AD596" s="23"/>
      <c r="AE596" s="23"/>
      <c r="AF596" s="23"/>
      <c r="AG596" s="23"/>
    </row>
    <row r="597" spans="1:33" ht="15.75" customHeight="1" x14ac:dyDescent="0.35">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c r="AA597" s="23"/>
      <c r="AB597" s="23"/>
      <c r="AC597" s="23"/>
      <c r="AD597" s="23"/>
      <c r="AE597" s="23"/>
      <c r="AF597" s="23"/>
      <c r="AG597" s="23"/>
    </row>
    <row r="598" spans="1:33" ht="15.75" customHeight="1" x14ac:dyDescent="0.35">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c r="AA598" s="23"/>
      <c r="AB598" s="23"/>
      <c r="AC598" s="23"/>
      <c r="AD598" s="23"/>
      <c r="AE598" s="23"/>
      <c r="AF598" s="23"/>
      <c r="AG598" s="23"/>
    </row>
    <row r="599" spans="1:33" ht="15.75" customHeight="1" x14ac:dyDescent="0.35">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c r="AA599" s="23"/>
      <c r="AB599" s="23"/>
      <c r="AC599" s="23"/>
      <c r="AD599" s="23"/>
      <c r="AE599" s="23"/>
      <c r="AF599" s="23"/>
      <c r="AG599" s="23"/>
    </row>
    <row r="600" spans="1:33" ht="15.75" customHeight="1" x14ac:dyDescent="0.35">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c r="AA600" s="23"/>
      <c r="AB600" s="23"/>
      <c r="AC600" s="23"/>
      <c r="AD600" s="23"/>
      <c r="AE600" s="23"/>
      <c r="AF600" s="23"/>
      <c r="AG600" s="23"/>
    </row>
    <row r="601" spans="1:33" ht="15.75" customHeight="1" x14ac:dyDescent="0.35">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23"/>
      <c r="AF601" s="23"/>
      <c r="AG601" s="23"/>
    </row>
    <row r="602" spans="1:33" ht="15.75" customHeight="1" x14ac:dyDescent="0.35">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23"/>
      <c r="AF602" s="23"/>
      <c r="AG602" s="23"/>
    </row>
    <row r="603" spans="1:33" ht="15.75" customHeight="1" x14ac:dyDescent="0.35">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c r="AA603" s="23"/>
      <c r="AB603" s="23"/>
      <c r="AC603" s="23"/>
      <c r="AD603" s="23"/>
      <c r="AE603" s="23"/>
      <c r="AF603" s="23"/>
      <c r="AG603" s="23"/>
    </row>
    <row r="604" spans="1:33" ht="15.75" customHeight="1" x14ac:dyDescent="0.35">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c r="AA604" s="23"/>
      <c r="AB604" s="23"/>
      <c r="AC604" s="23"/>
      <c r="AD604" s="23"/>
      <c r="AE604" s="23"/>
      <c r="AF604" s="23"/>
      <c r="AG604" s="23"/>
    </row>
    <row r="605" spans="1:33" ht="15.75" customHeight="1" x14ac:dyDescent="0.35">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c r="AA605" s="23"/>
      <c r="AB605" s="23"/>
      <c r="AC605" s="23"/>
      <c r="AD605" s="23"/>
      <c r="AE605" s="23"/>
      <c r="AF605" s="23"/>
      <c r="AG605" s="23"/>
    </row>
    <row r="606" spans="1:33" ht="15.75" customHeight="1" x14ac:dyDescent="0.35">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c r="AA606" s="23"/>
      <c r="AB606" s="23"/>
      <c r="AC606" s="23"/>
      <c r="AD606" s="23"/>
      <c r="AE606" s="23"/>
      <c r="AF606" s="23"/>
      <c r="AG606" s="23"/>
    </row>
    <row r="607" spans="1:33" ht="15.75" customHeight="1" x14ac:dyDescent="0.35">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c r="AA607" s="23"/>
      <c r="AB607" s="23"/>
      <c r="AC607" s="23"/>
      <c r="AD607" s="23"/>
      <c r="AE607" s="23"/>
      <c r="AF607" s="23"/>
      <c r="AG607" s="23"/>
    </row>
    <row r="608" spans="1:33" ht="15.75" customHeight="1" x14ac:dyDescent="0.35">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c r="AA608" s="23"/>
      <c r="AB608" s="23"/>
      <c r="AC608" s="23"/>
      <c r="AD608" s="23"/>
      <c r="AE608" s="23"/>
      <c r="AF608" s="23"/>
      <c r="AG608" s="23"/>
    </row>
    <row r="609" spans="1:33" ht="15.75" customHeight="1" x14ac:dyDescent="0.35">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c r="AA609" s="23"/>
      <c r="AB609" s="23"/>
      <c r="AC609" s="23"/>
      <c r="AD609" s="23"/>
      <c r="AE609" s="23"/>
      <c r="AF609" s="23"/>
      <c r="AG609" s="23"/>
    </row>
    <row r="610" spans="1:33" ht="15.75" customHeight="1" x14ac:dyDescent="0.35">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c r="AA610" s="23"/>
      <c r="AB610" s="23"/>
      <c r="AC610" s="23"/>
      <c r="AD610" s="23"/>
      <c r="AE610" s="23"/>
      <c r="AF610" s="23"/>
      <c r="AG610" s="23"/>
    </row>
    <row r="611" spans="1:33" ht="15.75" customHeight="1" x14ac:dyDescent="0.35">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c r="AA611" s="23"/>
      <c r="AB611" s="23"/>
      <c r="AC611" s="23"/>
      <c r="AD611" s="23"/>
      <c r="AE611" s="23"/>
      <c r="AF611" s="23"/>
      <c r="AG611" s="23"/>
    </row>
    <row r="612" spans="1:33" ht="15.75" customHeight="1" x14ac:dyDescent="0.35">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c r="AA612" s="23"/>
      <c r="AB612" s="23"/>
      <c r="AC612" s="23"/>
      <c r="AD612" s="23"/>
      <c r="AE612" s="23"/>
      <c r="AF612" s="23"/>
      <c r="AG612" s="23"/>
    </row>
    <row r="613" spans="1:33" ht="15.75" customHeight="1" x14ac:dyDescent="0.35">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c r="AA613" s="23"/>
      <c r="AB613" s="23"/>
      <c r="AC613" s="23"/>
      <c r="AD613" s="23"/>
      <c r="AE613" s="23"/>
      <c r="AF613" s="23"/>
      <c r="AG613" s="23"/>
    </row>
    <row r="614" spans="1:33" ht="15.75" customHeight="1" x14ac:dyDescent="0.35">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c r="AA614" s="23"/>
      <c r="AB614" s="23"/>
      <c r="AC614" s="23"/>
      <c r="AD614" s="23"/>
      <c r="AE614" s="23"/>
      <c r="AF614" s="23"/>
      <c r="AG614" s="23"/>
    </row>
    <row r="615" spans="1:33" ht="15.75" customHeight="1" x14ac:dyDescent="0.35">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c r="AA615" s="23"/>
      <c r="AB615" s="23"/>
      <c r="AC615" s="23"/>
      <c r="AD615" s="23"/>
      <c r="AE615" s="23"/>
      <c r="AF615" s="23"/>
      <c r="AG615" s="23"/>
    </row>
    <row r="616" spans="1:33" ht="15.75" customHeight="1" x14ac:dyDescent="0.35">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c r="AA616" s="23"/>
      <c r="AB616" s="23"/>
      <c r="AC616" s="23"/>
      <c r="AD616" s="23"/>
      <c r="AE616" s="23"/>
      <c r="AF616" s="23"/>
      <c r="AG616" s="23"/>
    </row>
    <row r="617" spans="1:33" ht="15.75" customHeight="1" x14ac:dyDescent="0.35">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23"/>
      <c r="AF617" s="23"/>
      <c r="AG617" s="23"/>
    </row>
    <row r="618" spans="1:33" ht="15.75" customHeight="1" x14ac:dyDescent="0.35">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c r="AA618" s="23"/>
      <c r="AB618" s="23"/>
      <c r="AC618" s="23"/>
      <c r="AD618" s="23"/>
      <c r="AE618" s="23"/>
      <c r="AF618" s="23"/>
      <c r="AG618" s="23"/>
    </row>
    <row r="619" spans="1:33" ht="15.75" customHeight="1" x14ac:dyDescent="0.35">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c r="AA619" s="23"/>
      <c r="AB619" s="23"/>
      <c r="AC619" s="23"/>
      <c r="AD619" s="23"/>
      <c r="AE619" s="23"/>
      <c r="AF619" s="23"/>
      <c r="AG619" s="23"/>
    </row>
    <row r="620" spans="1:33" ht="15.75" customHeight="1" x14ac:dyDescent="0.35">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c r="AA620" s="23"/>
      <c r="AB620" s="23"/>
      <c r="AC620" s="23"/>
      <c r="AD620" s="23"/>
      <c r="AE620" s="23"/>
      <c r="AF620" s="23"/>
      <c r="AG620" s="23"/>
    </row>
    <row r="621" spans="1:33" ht="15.75" customHeight="1" x14ac:dyDescent="0.35">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c r="AA621" s="23"/>
      <c r="AB621" s="23"/>
      <c r="AC621" s="23"/>
      <c r="AD621" s="23"/>
      <c r="AE621" s="23"/>
      <c r="AF621" s="23"/>
      <c r="AG621" s="23"/>
    </row>
    <row r="622" spans="1:33" ht="15.75" customHeight="1" x14ac:dyDescent="0.35">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c r="AA622" s="23"/>
      <c r="AB622" s="23"/>
      <c r="AC622" s="23"/>
      <c r="AD622" s="23"/>
      <c r="AE622" s="23"/>
      <c r="AF622" s="23"/>
      <c r="AG622" s="23"/>
    </row>
    <row r="623" spans="1:33" ht="15.75" customHeight="1" x14ac:dyDescent="0.35">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c r="AA623" s="23"/>
      <c r="AB623" s="23"/>
      <c r="AC623" s="23"/>
      <c r="AD623" s="23"/>
      <c r="AE623" s="23"/>
      <c r="AF623" s="23"/>
      <c r="AG623" s="23"/>
    </row>
    <row r="624" spans="1:33" ht="15.75" customHeight="1" x14ac:dyDescent="0.35">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c r="AA624" s="23"/>
      <c r="AB624" s="23"/>
      <c r="AC624" s="23"/>
      <c r="AD624" s="23"/>
      <c r="AE624" s="23"/>
      <c r="AF624" s="23"/>
      <c r="AG624" s="23"/>
    </row>
    <row r="625" spans="1:33" ht="15.75" customHeight="1" x14ac:dyDescent="0.35">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c r="AA625" s="23"/>
      <c r="AB625" s="23"/>
      <c r="AC625" s="23"/>
      <c r="AD625" s="23"/>
      <c r="AE625" s="23"/>
      <c r="AF625" s="23"/>
      <c r="AG625" s="23"/>
    </row>
    <row r="626" spans="1:33" ht="15.75" customHeight="1" x14ac:dyDescent="0.35">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c r="AA626" s="23"/>
      <c r="AB626" s="23"/>
      <c r="AC626" s="23"/>
      <c r="AD626" s="23"/>
      <c r="AE626" s="23"/>
      <c r="AF626" s="23"/>
      <c r="AG626" s="23"/>
    </row>
    <row r="627" spans="1:33" ht="15.75" customHeight="1" x14ac:dyDescent="0.35">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23"/>
      <c r="AF627" s="23"/>
      <c r="AG627" s="23"/>
    </row>
    <row r="628" spans="1:33" ht="15.75" customHeight="1" x14ac:dyDescent="0.35">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c r="AA628" s="23"/>
      <c r="AB628" s="23"/>
      <c r="AC628" s="23"/>
      <c r="AD628" s="23"/>
      <c r="AE628" s="23"/>
      <c r="AF628" s="23"/>
      <c r="AG628" s="23"/>
    </row>
    <row r="629" spans="1:33" ht="15.75" customHeight="1" x14ac:dyDescent="0.35">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c r="AA629" s="23"/>
      <c r="AB629" s="23"/>
      <c r="AC629" s="23"/>
      <c r="AD629" s="23"/>
      <c r="AE629" s="23"/>
      <c r="AF629" s="23"/>
      <c r="AG629" s="23"/>
    </row>
    <row r="630" spans="1:33" ht="15.75" customHeight="1" x14ac:dyDescent="0.35">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c r="AA630" s="23"/>
      <c r="AB630" s="23"/>
      <c r="AC630" s="23"/>
      <c r="AD630" s="23"/>
      <c r="AE630" s="23"/>
      <c r="AF630" s="23"/>
      <c r="AG630" s="23"/>
    </row>
    <row r="631" spans="1:33" ht="15.75" customHeight="1" x14ac:dyDescent="0.35">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c r="AA631" s="23"/>
      <c r="AB631" s="23"/>
      <c r="AC631" s="23"/>
      <c r="AD631" s="23"/>
      <c r="AE631" s="23"/>
      <c r="AF631" s="23"/>
      <c r="AG631" s="23"/>
    </row>
    <row r="632" spans="1:33" ht="15.75" customHeight="1" x14ac:dyDescent="0.35">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c r="AA632" s="23"/>
      <c r="AB632" s="23"/>
      <c r="AC632" s="23"/>
      <c r="AD632" s="23"/>
      <c r="AE632" s="23"/>
      <c r="AF632" s="23"/>
      <c r="AG632" s="23"/>
    </row>
    <row r="633" spans="1:33" ht="15.75" customHeight="1" x14ac:dyDescent="0.35">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c r="AA633" s="23"/>
      <c r="AB633" s="23"/>
      <c r="AC633" s="23"/>
      <c r="AD633" s="23"/>
      <c r="AE633" s="23"/>
      <c r="AF633" s="23"/>
      <c r="AG633" s="23"/>
    </row>
    <row r="634" spans="1:33" ht="15.75" customHeight="1" x14ac:dyDescent="0.35">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c r="AA634" s="23"/>
      <c r="AB634" s="23"/>
      <c r="AC634" s="23"/>
      <c r="AD634" s="23"/>
      <c r="AE634" s="23"/>
      <c r="AF634" s="23"/>
      <c r="AG634" s="23"/>
    </row>
    <row r="635" spans="1:33" ht="15.75" customHeight="1" x14ac:dyDescent="0.35">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c r="AA635" s="23"/>
      <c r="AB635" s="23"/>
      <c r="AC635" s="23"/>
      <c r="AD635" s="23"/>
      <c r="AE635" s="23"/>
      <c r="AF635" s="23"/>
      <c r="AG635" s="23"/>
    </row>
    <row r="636" spans="1:33" ht="15.75" customHeight="1" x14ac:dyDescent="0.35">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c r="AA636" s="23"/>
      <c r="AB636" s="23"/>
      <c r="AC636" s="23"/>
      <c r="AD636" s="23"/>
      <c r="AE636" s="23"/>
      <c r="AF636" s="23"/>
      <c r="AG636" s="23"/>
    </row>
    <row r="637" spans="1:33" ht="15.75" customHeight="1" x14ac:dyDescent="0.35">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c r="AA637" s="23"/>
      <c r="AB637" s="23"/>
      <c r="AC637" s="23"/>
      <c r="AD637" s="23"/>
      <c r="AE637" s="23"/>
      <c r="AF637" s="23"/>
      <c r="AG637" s="23"/>
    </row>
    <row r="638" spans="1:33" ht="15.75" customHeight="1" x14ac:dyDescent="0.35">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c r="AA638" s="23"/>
      <c r="AB638" s="23"/>
      <c r="AC638" s="23"/>
      <c r="AD638" s="23"/>
      <c r="AE638" s="23"/>
      <c r="AF638" s="23"/>
      <c r="AG638" s="23"/>
    </row>
    <row r="639" spans="1:33" ht="15.75" customHeight="1" x14ac:dyDescent="0.35">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c r="AA639" s="23"/>
      <c r="AB639" s="23"/>
      <c r="AC639" s="23"/>
      <c r="AD639" s="23"/>
      <c r="AE639" s="23"/>
      <c r="AF639" s="23"/>
      <c r="AG639" s="23"/>
    </row>
    <row r="640" spans="1:33" ht="15.75" customHeight="1" x14ac:dyDescent="0.35">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c r="AA640" s="23"/>
      <c r="AB640" s="23"/>
      <c r="AC640" s="23"/>
      <c r="AD640" s="23"/>
      <c r="AE640" s="23"/>
      <c r="AF640" s="23"/>
      <c r="AG640" s="23"/>
    </row>
    <row r="641" spans="1:33" ht="15.75" customHeight="1" x14ac:dyDescent="0.35">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c r="AA641" s="23"/>
      <c r="AB641" s="23"/>
      <c r="AC641" s="23"/>
      <c r="AD641" s="23"/>
      <c r="AE641" s="23"/>
      <c r="AF641" s="23"/>
      <c r="AG641" s="23"/>
    </row>
    <row r="642" spans="1:33" ht="15.75" customHeight="1" x14ac:dyDescent="0.35">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c r="AA642" s="23"/>
      <c r="AB642" s="23"/>
      <c r="AC642" s="23"/>
      <c r="AD642" s="23"/>
      <c r="AE642" s="23"/>
      <c r="AF642" s="23"/>
      <c r="AG642" s="23"/>
    </row>
    <row r="643" spans="1:33" ht="15.75" customHeight="1" x14ac:dyDescent="0.35">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c r="AA643" s="23"/>
      <c r="AB643" s="23"/>
      <c r="AC643" s="23"/>
      <c r="AD643" s="23"/>
      <c r="AE643" s="23"/>
      <c r="AF643" s="23"/>
      <c r="AG643" s="23"/>
    </row>
    <row r="644" spans="1:33" ht="15.75" customHeight="1" x14ac:dyDescent="0.35">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c r="AA644" s="23"/>
      <c r="AB644" s="23"/>
      <c r="AC644" s="23"/>
      <c r="AD644" s="23"/>
      <c r="AE644" s="23"/>
      <c r="AF644" s="23"/>
      <c r="AG644" s="23"/>
    </row>
    <row r="645" spans="1:33" ht="15.75" customHeight="1" x14ac:dyDescent="0.35">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c r="AA645" s="23"/>
      <c r="AB645" s="23"/>
      <c r="AC645" s="23"/>
      <c r="AD645" s="23"/>
      <c r="AE645" s="23"/>
      <c r="AF645" s="23"/>
      <c r="AG645" s="23"/>
    </row>
    <row r="646" spans="1:33" ht="15.75" customHeight="1" x14ac:dyDescent="0.35">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c r="AA646" s="23"/>
      <c r="AB646" s="23"/>
      <c r="AC646" s="23"/>
      <c r="AD646" s="23"/>
      <c r="AE646" s="23"/>
      <c r="AF646" s="23"/>
      <c r="AG646" s="23"/>
    </row>
    <row r="647" spans="1:33" ht="15.75" customHeight="1" x14ac:dyDescent="0.35">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c r="AA647" s="23"/>
      <c r="AB647" s="23"/>
      <c r="AC647" s="23"/>
      <c r="AD647" s="23"/>
      <c r="AE647" s="23"/>
      <c r="AF647" s="23"/>
      <c r="AG647" s="23"/>
    </row>
    <row r="648" spans="1:33" ht="15.75" customHeight="1" x14ac:dyDescent="0.35">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c r="AA648" s="23"/>
      <c r="AB648" s="23"/>
      <c r="AC648" s="23"/>
      <c r="AD648" s="23"/>
      <c r="AE648" s="23"/>
      <c r="AF648" s="23"/>
      <c r="AG648" s="23"/>
    </row>
    <row r="649" spans="1:33" ht="15.75" customHeight="1" x14ac:dyDescent="0.35">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c r="AA649" s="23"/>
      <c r="AB649" s="23"/>
      <c r="AC649" s="23"/>
      <c r="AD649" s="23"/>
      <c r="AE649" s="23"/>
      <c r="AF649" s="23"/>
      <c r="AG649" s="23"/>
    </row>
    <row r="650" spans="1:33" ht="15.75" customHeight="1" x14ac:dyDescent="0.35">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c r="AA650" s="23"/>
      <c r="AB650" s="23"/>
      <c r="AC650" s="23"/>
      <c r="AD650" s="23"/>
      <c r="AE650" s="23"/>
      <c r="AF650" s="23"/>
      <c r="AG650" s="23"/>
    </row>
    <row r="651" spans="1:33" ht="15.75" customHeight="1" x14ac:dyDescent="0.35">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c r="AA651" s="23"/>
      <c r="AB651" s="23"/>
      <c r="AC651" s="23"/>
      <c r="AD651" s="23"/>
      <c r="AE651" s="23"/>
      <c r="AF651" s="23"/>
      <c r="AG651" s="23"/>
    </row>
    <row r="652" spans="1:33" ht="15.75" customHeight="1" x14ac:dyDescent="0.35">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c r="AA652" s="23"/>
      <c r="AB652" s="23"/>
      <c r="AC652" s="23"/>
      <c r="AD652" s="23"/>
      <c r="AE652" s="23"/>
      <c r="AF652" s="23"/>
      <c r="AG652" s="23"/>
    </row>
    <row r="653" spans="1:33" ht="15.75" customHeight="1" x14ac:dyDescent="0.35">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c r="AA653" s="23"/>
      <c r="AB653" s="23"/>
      <c r="AC653" s="23"/>
      <c r="AD653" s="23"/>
      <c r="AE653" s="23"/>
      <c r="AF653" s="23"/>
      <c r="AG653" s="23"/>
    </row>
    <row r="654" spans="1:33" ht="15.75" customHeight="1" x14ac:dyDescent="0.35">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c r="AA654" s="23"/>
      <c r="AB654" s="23"/>
      <c r="AC654" s="23"/>
      <c r="AD654" s="23"/>
      <c r="AE654" s="23"/>
      <c r="AF654" s="23"/>
      <c r="AG654" s="23"/>
    </row>
    <row r="655" spans="1:33" ht="15.75" customHeight="1" x14ac:dyDescent="0.35">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c r="AA655" s="23"/>
      <c r="AB655" s="23"/>
      <c r="AC655" s="23"/>
      <c r="AD655" s="23"/>
      <c r="AE655" s="23"/>
      <c r="AF655" s="23"/>
      <c r="AG655" s="23"/>
    </row>
    <row r="656" spans="1:33" ht="15.75" customHeight="1" x14ac:dyDescent="0.35">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c r="AA656" s="23"/>
      <c r="AB656" s="23"/>
      <c r="AC656" s="23"/>
      <c r="AD656" s="23"/>
      <c r="AE656" s="23"/>
      <c r="AF656" s="23"/>
      <c r="AG656" s="23"/>
    </row>
    <row r="657" spans="1:33" ht="15.75" customHeight="1" x14ac:dyDescent="0.35">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c r="AA657" s="23"/>
      <c r="AB657" s="23"/>
      <c r="AC657" s="23"/>
      <c r="AD657" s="23"/>
      <c r="AE657" s="23"/>
      <c r="AF657" s="23"/>
      <c r="AG657" s="23"/>
    </row>
    <row r="658" spans="1:33" ht="15.75" customHeight="1" x14ac:dyDescent="0.35">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c r="AA658" s="23"/>
      <c r="AB658" s="23"/>
      <c r="AC658" s="23"/>
      <c r="AD658" s="23"/>
      <c r="AE658" s="23"/>
      <c r="AF658" s="23"/>
      <c r="AG658" s="23"/>
    </row>
    <row r="659" spans="1:33" ht="15.75" customHeight="1" x14ac:dyDescent="0.35">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c r="AA659" s="23"/>
      <c r="AB659" s="23"/>
      <c r="AC659" s="23"/>
      <c r="AD659" s="23"/>
      <c r="AE659" s="23"/>
      <c r="AF659" s="23"/>
      <c r="AG659" s="23"/>
    </row>
    <row r="660" spans="1:33" ht="15.75" customHeight="1" x14ac:dyDescent="0.35">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c r="AA660" s="23"/>
      <c r="AB660" s="23"/>
      <c r="AC660" s="23"/>
      <c r="AD660" s="23"/>
      <c r="AE660" s="23"/>
      <c r="AF660" s="23"/>
      <c r="AG660" s="23"/>
    </row>
    <row r="661" spans="1:33" ht="15.75" customHeight="1" x14ac:dyDescent="0.35">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c r="AA661" s="23"/>
      <c r="AB661" s="23"/>
      <c r="AC661" s="23"/>
      <c r="AD661" s="23"/>
      <c r="AE661" s="23"/>
      <c r="AF661" s="23"/>
      <c r="AG661" s="23"/>
    </row>
    <row r="662" spans="1:33" ht="15.75" customHeight="1" x14ac:dyDescent="0.35">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c r="AA662" s="23"/>
      <c r="AB662" s="23"/>
      <c r="AC662" s="23"/>
      <c r="AD662" s="23"/>
      <c r="AE662" s="23"/>
      <c r="AF662" s="23"/>
      <c r="AG662" s="23"/>
    </row>
    <row r="663" spans="1:33" ht="15.75" customHeight="1" x14ac:dyDescent="0.35">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c r="AA663" s="23"/>
      <c r="AB663" s="23"/>
      <c r="AC663" s="23"/>
      <c r="AD663" s="23"/>
      <c r="AE663" s="23"/>
      <c r="AF663" s="23"/>
      <c r="AG663" s="23"/>
    </row>
    <row r="664" spans="1:33" ht="15.75" customHeight="1" x14ac:dyDescent="0.35">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c r="AA664" s="23"/>
      <c r="AB664" s="23"/>
      <c r="AC664" s="23"/>
      <c r="AD664" s="23"/>
      <c r="AE664" s="23"/>
      <c r="AF664" s="23"/>
      <c r="AG664" s="23"/>
    </row>
    <row r="665" spans="1:33" ht="15.75" customHeight="1" x14ac:dyDescent="0.35">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c r="AA665" s="23"/>
      <c r="AB665" s="23"/>
      <c r="AC665" s="23"/>
      <c r="AD665" s="23"/>
      <c r="AE665" s="23"/>
      <c r="AF665" s="23"/>
      <c r="AG665" s="23"/>
    </row>
    <row r="666" spans="1:33" ht="15.75" customHeight="1" x14ac:dyDescent="0.35">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c r="AA666" s="23"/>
      <c r="AB666" s="23"/>
      <c r="AC666" s="23"/>
      <c r="AD666" s="23"/>
      <c r="AE666" s="23"/>
      <c r="AF666" s="23"/>
      <c r="AG666" s="23"/>
    </row>
    <row r="667" spans="1:33" ht="15.75" customHeight="1" x14ac:dyDescent="0.35">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c r="AA667" s="23"/>
      <c r="AB667" s="23"/>
      <c r="AC667" s="23"/>
      <c r="AD667" s="23"/>
      <c r="AE667" s="23"/>
      <c r="AF667" s="23"/>
      <c r="AG667" s="23"/>
    </row>
    <row r="668" spans="1:33" ht="15.75" customHeight="1" x14ac:dyDescent="0.35">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c r="AA668" s="23"/>
      <c r="AB668" s="23"/>
      <c r="AC668" s="23"/>
      <c r="AD668" s="23"/>
      <c r="AE668" s="23"/>
      <c r="AF668" s="23"/>
      <c r="AG668" s="23"/>
    </row>
    <row r="669" spans="1:33" ht="15.75" customHeight="1" x14ac:dyDescent="0.35">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c r="AA669" s="23"/>
      <c r="AB669" s="23"/>
      <c r="AC669" s="23"/>
      <c r="AD669" s="23"/>
      <c r="AE669" s="23"/>
      <c r="AF669" s="23"/>
      <c r="AG669" s="23"/>
    </row>
    <row r="670" spans="1:33" ht="15.75" customHeight="1" x14ac:dyDescent="0.35">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c r="AA670" s="23"/>
      <c r="AB670" s="23"/>
      <c r="AC670" s="23"/>
      <c r="AD670" s="23"/>
      <c r="AE670" s="23"/>
      <c r="AF670" s="23"/>
      <c r="AG670" s="23"/>
    </row>
    <row r="671" spans="1:33" ht="15.75" customHeight="1" x14ac:dyDescent="0.35">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c r="AA671" s="23"/>
      <c r="AB671" s="23"/>
      <c r="AC671" s="23"/>
      <c r="AD671" s="23"/>
      <c r="AE671" s="23"/>
      <c r="AF671" s="23"/>
      <c r="AG671" s="23"/>
    </row>
    <row r="672" spans="1:33" ht="15.75" customHeight="1" x14ac:dyDescent="0.35">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c r="AA672" s="23"/>
      <c r="AB672" s="23"/>
      <c r="AC672" s="23"/>
      <c r="AD672" s="23"/>
      <c r="AE672" s="23"/>
      <c r="AF672" s="23"/>
      <c r="AG672" s="23"/>
    </row>
    <row r="673" spans="1:33" ht="15.75" customHeight="1" x14ac:dyDescent="0.35">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c r="AA673" s="23"/>
      <c r="AB673" s="23"/>
      <c r="AC673" s="23"/>
      <c r="AD673" s="23"/>
      <c r="AE673" s="23"/>
      <c r="AF673" s="23"/>
      <c r="AG673" s="23"/>
    </row>
    <row r="674" spans="1:33" ht="15.75" customHeight="1" x14ac:dyDescent="0.35">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c r="AA674" s="23"/>
      <c r="AB674" s="23"/>
      <c r="AC674" s="23"/>
      <c r="AD674" s="23"/>
      <c r="AE674" s="23"/>
      <c r="AF674" s="23"/>
      <c r="AG674" s="23"/>
    </row>
    <row r="675" spans="1:33" ht="15.75" customHeight="1" x14ac:dyDescent="0.35">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c r="AA675" s="23"/>
      <c r="AB675" s="23"/>
      <c r="AC675" s="23"/>
      <c r="AD675" s="23"/>
      <c r="AE675" s="23"/>
      <c r="AF675" s="23"/>
      <c r="AG675" s="23"/>
    </row>
    <row r="676" spans="1:33" ht="15.75" customHeight="1" x14ac:dyDescent="0.35">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c r="AA676" s="23"/>
      <c r="AB676" s="23"/>
      <c r="AC676" s="23"/>
      <c r="AD676" s="23"/>
      <c r="AE676" s="23"/>
      <c r="AF676" s="23"/>
      <c r="AG676" s="23"/>
    </row>
    <row r="677" spans="1:33" ht="15.75" customHeight="1" x14ac:dyDescent="0.35">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c r="AA677" s="23"/>
      <c r="AB677" s="23"/>
      <c r="AC677" s="23"/>
      <c r="AD677" s="23"/>
      <c r="AE677" s="23"/>
      <c r="AF677" s="23"/>
      <c r="AG677" s="23"/>
    </row>
    <row r="678" spans="1:33" ht="15.75" customHeight="1" x14ac:dyDescent="0.35">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c r="AA678" s="23"/>
      <c r="AB678" s="23"/>
      <c r="AC678" s="23"/>
      <c r="AD678" s="23"/>
      <c r="AE678" s="23"/>
      <c r="AF678" s="23"/>
      <c r="AG678" s="23"/>
    </row>
    <row r="679" spans="1:33" ht="15.75" customHeight="1" x14ac:dyDescent="0.35">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c r="AA679" s="23"/>
      <c r="AB679" s="23"/>
      <c r="AC679" s="23"/>
      <c r="AD679" s="23"/>
      <c r="AE679" s="23"/>
      <c r="AF679" s="23"/>
      <c r="AG679" s="23"/>
    </row>
    <row r="680" spans="1:33" ht="15.75" customHeight="1" x14ac:dyDescent="0.35">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c r="AA680" s="23"/>
      <c r="AB680" s="23"/>
      <c r="AC680" s="23"/>
      <c r="AD680" s="23"/>
      <c r="AE680" s="23"/>
      <c r="AF680" s="23"/>
      <c r="AG680" s="23"/>
    </row>
    <row r="681" spans="1:33" ht="15.75" customHeight="1" x14ac:dyDescent="0.35">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row>
    <row r="682" spans="1:33" ht="15.75" customHeight="1" x14ac:dyDescent="0.35">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c r="AA682" s="23"/>
      <c r="AB682" s="23"/>
      <c r="AC682" s="23"/>
      <c r="AD682" s="23"/>
      <c r="AE682" s="23"/>
      <c r="AF682" s="23"/>
      <c r="AG682" s="23"/>
    </row>
    <row r="683" spans="1:33" ht="15.75" customHeight="1" x14ac:dyDescent="0.35">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c r="AA683" s="23"/>
      <c r="AB683" s="23"/>
      <c r="AC683" s="23"/>
      <c r="AD683" s="23"/>
      <c r="AE683" s="23"/>
      <c r="AF683" s="23"/>
      <c r="AG683" s="23"/>
    </row>
    <row r="684" spans="1:33" ht="15.75" customHeight="1" x14ac:dyDescent="0.35">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c r="AA684" s="23"/>
      <c r="AB684" s="23"/>
      <c r="AC684" s="23"/>
      <c r="AD684" s="23"/>
      <c r="AE684" s="23"/>
      <c r="AF684" s="23"/>
      <c r="AG684" s="23"/>
    </row>
    <row r="685" spans="1:33" ht="15.75" customHeight="1" x14ac:dyDescent="0.35">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c r="AA685" s="23"/>
      <c r="AB685" s="23"/>
      <c r="AC685" s="23"/>
      <c r="AD685" s="23"/>
      <c r="AE685" s="23"/>
      <c r="AF685" s="23"/>
      <c r="AG685" s="23"/>
    </row>
    <row r="686" spans="1:33" ht="15.75" customHeight="1" x14ac:dyDescent="0.35">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c r="AA686" s="23"/>
      <c r="AB686" s="23"/>
      <c r="AC686" s="23"/>
      <c r="AD686" s="23"/>
      <c r="AE686" s="23"/>
      <c r="AF686" s="23"/>
      <c r="AG686" s="23"/>
    </row>
    <row r="687" spans="1:33" ht="15.75" customHeight="1" x14ac:dyDescent="0.35">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c r="AA687" s="23"/>
      <c r="AB687" s="23"/>
      <c r="AC687" s="23"/>
      <c r="AD687" s="23"/>
      <c r="AE687" s="23"/>
      <c r="AF687" s="23"/>
      <c r="AG687" s="23"/>
    </row>
    <row r="688" spans="1:33" ht="15.75" customHeight="1" x14ac:dyDescent="0.35">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c r="AA688" s="23"/>
      <c r="AB688" s="23"/>
      <c r="AC688" s="23"/>
      <c r="AD688" s="23"/>
      <c r="AE688" s="23"/>
      <c r="AF688" s="23"/>
      <c r="AG688" s="23"/>
    </row>
    <row r="689" spans="1:33" ht="15.75" customHeight="1" x14ac:dyDescent="0.35">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c r="AA689" s="23"/>
      <c r="AB689" s="23"/>
      <c r="AC689" s="23"/>
      <c r="AD689" s="23"/>
      <c r="AE689" s="23"/>
      <c r="AF689" s="23"/>
      <c r="AG689" s="23"/>
    </row>
    <row r="690" spans="1:33" ht="15.75" customHeight="1" x14ac:dyDescent="0.35">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c r="AA690" s="23"/>
      <c r="AB690" s="23"/>
      <c r="AC690" s="23"/>
      <c r="AD690" s="23"/>
      <c r="AE690" s="23"/>
      <c r="AF690" s="23"/>
      <c r="AG690" s="23"/>
    </row>
    <row r="691" spans="1:33" ht="15.75" customHeight="1" x14ac:dyDescent="0.35">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c r="AA691" s="23"/>
      <c r="AB691" s="23"/>
      <c r="AC691" s="23"/>
      <c r="AD691" s="23"/>
      <c r="AE691" s="23"/>
      <c r="AF691" s="23"/>
      <c r="AG691" s="23"/>
    </row>
    <row r="692" spans="1:33" ht="15.75" customHeight="1" x14ac:dyDescent="0.35">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c r="AA692" s="23"/>
      <c r="AB692" s="23"/>
      <c r="AC692" s="23"/>
      <c r="AD692" s="23"/>
      <c r="AE692" s="23"/>
      <c r="AF692" s="23"/>
      <c r="AG692" s="23"/>
    </row>
    <row r="693" spans="1:33" ht="15.75" customHeight="1" x14ac:dyDescent="0.35">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c r="AA693" s="23"/>
      <c r="AB693" s="23"/>
      <c r="AC693" s="23"/>
      <c r="AD693" s="23"/>
      <c r="AE693" s="23"/>
      <c r="AF693" s="23"/>
      <c r="AG693" s="23"/>
    </row>
    <row r="694" spans="1:33" ht="15.75" customHeight="1" x14ac:dyDescent="0.35">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c r="AA694" s="23"/>
      <c r="AB694" s="23"/>
      <c r="AC694" s="23"/>
      <c r="AD694" s="23"/>
      <c r="AE694" s="23"/>
      <c r="AF694" s="23"/>
      <c r="AG694" s="23"/>
    </row>
    <row r="695" spans="1:33" ht="15.75" customHeight="1" x14ac:dyDescent="0.35">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c r="AA695" s="23"/>
      <c r="AB695" s="23"/>
      <c r="AC695" s="23"/>
      <c r="AD695" s="23"/>
      <c r="AE695" s="23"/>
      <c r="AF695" s="23"/>
      <c r="AG695" s="23"/>
    </row>
    <row r="696" spans="1:33" ht="15.75" customHeight="1" x14ac:dyDescent="0.35">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c r="AA696" s="23"/>
      <c r="AB696" s="23"/>
      <c r="AC696" s="23"/>
      <c r="AD696" s="23"/>
      <c r="AE696" s="23"/>
      <c r="AF696" s="23"/>
      <c r="AG696" s="23"/>
    </row>
    <row r="697" spans="1:33" ht="15.75" customHeight="1" x14ac:dyDescent="0.35">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c r="AA697" s="23"/>
      <c r="AB697" s="23"/>
      <c r="AC697" s="23"/>
      <c r="AD697" s="23"/>
      <c r="AE697" s="23"/>
      <c r="AF697" s="23"/>
      <c r="AG697" s="23"/>
    </row>
    <row r="698" spans="1:33" ht="15.75" customHeight="1" x14ac:dyDescent="0.35">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c r="AA698" s="23"/>
      <c r="AB698" s="23"/>
      <c r="AC698" s="23"/>
      <c r="AD698" s="23"/>
      <c r="AE698" s="23"/>
      <c r="AF698" s="23"/>
      <c r="AG698" s="23"/>
    </row>
    <row r="699" spans="1:33" ht="15.75" customHeight="1" x14ac:dyDescent="0.35">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c r="AA699" s="23"/>
      <c r="AB699" s="23"/>
      <c r="AC699" s="23"/>
      <c r="AD699" s="23"/>
      <c r="AE699" s="23"/>
      <c r="AF699" s="23"/>
      <c r="AG699" s="23"/>
    </row>
    <row r="700" spans="1:33" ht="15.75" customHeight="1" x14ac:dyDescent="0.35">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c r="AA700" s="23"/>
      <c r="AB700" s="23"/>
      <c r="AC700" s="23"/>
      <c r="AD700" s="23"/>
      <c r="AE700" s="23"/>
      <c r="AF700" s="23"/>
      <c r="AG700" s="23"/>
    </row>
    <row r="701" spans="1:33" ht="15.75" customHeight="1" x14ac:dyDescent="0.35">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c r="AA701" s="23"/>
      <c r="AB701" s="23"/>
      <c r="AC701" s="23"/>
      <c r="AD701" s="23"/>
      <c r="AE701" s="23"/>
      <c r="AF701" s="23"/>
      <c r="AG701" s="23"/>
    </row>
    <row r="702" spans="1:33" ht="15.75" customHeight="1" x14ac:dyDescent="0.35">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c r="AA702" s="23"/>
      <c r="AB702" s="23"/>
      <c r="AC702" s="23"/>
      <c r="AD702" s="23"/>
      <c r="AE702" s="23"/>
      <c r="AF702" s="23"/>
      <c r="AG702" s="23"/>
    </row>
    <row r="703" spans="1:33" ht="15.75" customHeight="1" x14ac:dyDescent="0.35">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c r="AA703" s="23"/>
      <c r="AB703" s="23"/>
      <c r="AC703" s="23"/>
      <c r="AD703" s="23"/>
      <c r="AE703" s="23"/>
      <c r="AF703" s="23"/>
      <c r="AG703" s="23"/>
    </row>
    <row r="704" spans="1:33" ht="15.75" customHeight="1" x14ac:dyDescent="0.35">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c r="AA704" s="23"/>
      <c r="AB704" s="23"/>
      <c r="AC704" s="23"/>
      <c r="AD704" s="23"/>
      <c r="AE704" s="23"/>
      <c r="AF704" s="23"/>
      <c r="AG704" s="23"/>
    </row>
    <row r="705" spans="1:33" ht="15.75" customHeight="1" x14ac:dyDescent="0.35">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c r="AA705" s="23"/>
      <c r="AB705" s="23"/>
      <c r="AC705" s="23"/>
      <c r="AD705" s="23"/>
      <c r="AE705" s="23"/>
      <c r="AF705" s="23"/>
      <c r="AG705" s="23"/>
    </row>
    <row r="706" spans="1:33" ht="15.75" customHeight="1" x14ac:dyDescent="0.35">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c r="AA706" s="23"/>
      <c r="AB706" s="23"/>
      <c r="AC706" s="23"/>
      <c r="AD706" s="23"/>
      <c r="AE706" s="23"/>
      <c r="AF706" s="23"/>
      <c r="AG706" s="23"/>
    </row>
    <row r="707" spans="1:33" ht="15.75" customHeight="1" x14ac:dyDescent="0.35">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c r="AA707" s="23"/>
      <c r="AB707" s="23"/>
      <c r="AC707" s="23"/>
      <c r="AD707" s="23"/>
      <c r="AE707" s="23"/>
      <c r="AF707" s="23"/>
      <c r="AG707" s="23"/>
    </row>
    <row r="708" spans="1:33" ht="15.75" customHeight="1" x14ac:dyDescent="0.35">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c r="AA708" s="23"/>
      <c r="AB708" s="23"/>
      <c r="AC708" s="23"/>
      <c r="AD708" s="23"/>
      <c r="AE708" s="23"/>
      <c r="AF708" s="23"/>
      <c r="AG708" s="23"/>
    </row>
    <row r="709" spans="1:33" ht="15.75" customHeight="1" x14ac:dyDescent="0.35">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c r="AA709" s="23"/>
      <c r="AB709" s="23"/>
      <c r="AC709" s="23"/>
      <c r="AD709" s="23"/>
      <c r="AE709" s="23"/>
      <c r="AF709" s="23"/>
      <c r="AG709" s="23"/>
    </row>
    <row r="710" spans="1:33" ht="15.75" customHeight="1" x14ac:dyDescent="0.35">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c r="AA710" s="23"/>
      <c r="AB710" s="23"/>
      <c r="AC710" s="23"/>
      <c r="AD710" s="23"/>
      <c r="AE710" s="23"/>
      <c r="AF710" s="23"/>
      <c r="AG710" s="23"/>
    </row>
    <row r="711" spans="1:33" ht="15.75" customHeight="1" x14ac:dyDescent="0.35">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c r="AA711" s="23"/>
      <c r="AB711" s="23"/>
      <c r="AC711" s="23"/>
      <c r="AD711" s="23"/>
      <c r="AE711" s="23"/>
      <c r="AF711" s="23"/>
      <c r="AG711" s="23"/>
    </row>
    <row r="712" spans="1:33" ht="15.75" customHeight="1" x14ac:dyDescent="0.35">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c r="AA712" s="23"/>
      <c r="AB712" s="23"/>
      <c r="AC712" s="23"/>
      <c r="AD712" s="23"/>
      <c r="AE712" s="23"/>
      <c r="AF712" s="23"/>
      <c r="AG712" s="23"/>
    </row>
    <row r="713" spans="1:33" ht="15.75" customHeight="1" x14ac:dyDescent="0.35">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c r="AA713" s="23"/>
      <c r="AB713" s="23"/>
      <c r="AC713" s="23"/>
      <c r="AD713" s="23"/>
      <c r="AE713" s="23"/>
      <c r="AF713" s="23"/>
      <c r="AG713" s="23"/>
    </row>
    <row r="714" spans="1:33" ht="15.75" customHeight="1" x14ac:dyDescent="0.35">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c r="AA714" s="23"/>
      <c r="AB714" s="23"/>
      <c r="AC714" s="23"/>
      <c r="AD714" s="23"/>
      <c r="AE714" s="23"/>
      <c r="AF714" s="23"/>
      <c r="AG714" s="23"/>
    </row>
    <row r="715" spans="1:33" ht="15.75" customHeight="1" x14ac:dyDescent="0.35">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c r="AA715" s="23"/>
      <c r="AB715" s="23"/>
      <c r="AC715" s="23"/>
      <c r="AD715" s="23"/>
      <c r="AE715" s="23"/>
      <c r="AF715" s="23"/>
      <c r="AG715" s="23"/>
    </row>
    <row r="716" spans="1:33" ht="15.75" customHeight="1" x14ac:dyDescent="0.35">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c r="AA716" s="23"/>
      <c r="AB716" s="23"/>
      <c r="AC716" s="23"/>
      <c r="AD716" s="23"/>
      <c r="AE716" s="23"/>
      <c r="AF716" s="23"/>
      <c r="AG716" s="23"/>
    </row>
    <row r="717" spans="1:33" ht="15.75" customHeight="1" x14ac:dyDescent="0.35">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c r="AA717" s="23"/>
      <c r="AB717" s="23"/>
      <c r="AC717" s="23"/>
      <c r="AD717" s="23"/>
      <c r="AE717" s="23"/>
      <c r="AF717" s="23"/>
      <c r="AG717" s="23"/>
    </row>
    <row r="718" spans="1:33" ht="15.75" customHeight="1" x14ac:dyDescent="0.35">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c r="AA718" s="23"/>
      <c r="AB718" s="23"/>
      <c r="AC718" s="23"/>
      <c r="AD718" s="23"/>
      <c r="AE718" s="23"/>
      <c r="AF718" s="23"/>
      <c r="AG718" s="23"/>
    </row>
    <row r="719" spans="1:33" ht="15.75" customHeight="1" x14ac:dyDescent="0.35">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c r="AA719" s="23"/>
      <c r="AB719" s="23"/>
      <c r="AC719" s="23"/>
      <c r="AD719" s="23"/>
      <c r="AE719" s="23"/>
      <c r="AF719" s="23"/>
      <c r="AG719" s="23"/>
    </row>
    <row r="720" spans="1:33" ht="15.75" customHeight="1" x14ac:dyDescent="0.35">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c r="AA720" s="23"/>
      <c r="AB720" s="23"/>
      <c r="AC720" s="23"/>
      <c r="AD720" s="23"/>
      <c r="AE720" s="23"/>
      <c r="AF720" s="23"/>
      <c r="AG720" s="23"/>
    </row>
    <row r="721" spans="1:33" ht="15.75" customHeight="1" x14ac:dyDescent="0.35">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c r="AA721" s="23"/>
      <c r="AB721" s="23"/>
      <c r="AC721" s="23"/>
      <c r="AD721" s="23"/>
      <c r="AE721" s="23"/>
      <c r="AF721" s="23"/>
      <c r="AG721" s="23"/>
    </row>
    <row r="722" spans="1:33" ht="15.75" customHeight="1" x14ac:dyDescent="0.35">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c r="AA722" s="23"/>
      <c r="AB722" s="23"/>
      <c r="AC722" s="23"/>
      <c r="AD722" s="23"/>
      <c r="AE722" s="23"/>
      <c r="AF722" s="23"/>
      <c r="AG722" s="23"/>
    </row>
    <row r="723" spans="1:33" ht="15.75" customHeight="1" x14ac:dyDescent="0.35">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c r="AA723" s="23"/>
      <c r="AB723" s="23"/>
      <c r="AC723" s="23"/>
      <c r="AD723" s="23"/>
      <c r="AE723" s="23"/>
      <c r="AF723" s="23"/>
      <c r="AG723" s="23"/>
    </row>
    <row r="724" spans="1:33" ht="15.75" customHeight="1" x14ac:dyDescent="0.35">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c r="AA724" s="23"/>
      <c r="AB724" s="23"/>
      <c r="AC724" s="23"/>
      <c r="AD724" s="23"/>
      <c r="AE724" s="23"/>
      <c r="AF724" s="23"/>
      <c r="AG724" s="23"/>
    </row>
    <row r="725" spans="1:33" ht="15.75" customHeight="1" x14ac:dyDescent="0.35">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c r="AA725" s="23"/>
      <c r="AB725" s="23"/>
      <c r="AC725" s="23"/>
      <c r="AD725" s="23"/>
      <c r="AE725" s="23"/>
      <c r="AF725" s="23"/>
      <c r="AG725" s="23"/>
    </row>
    <row r="726" spans="1:33" ht="15.75" customHeight="1" x14ac:dyDescent="0.35">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c r="AA726" s="23"/>
      <c r="AB726" s="23"/>
      <c r="AC726" s="23"/>
      <c r="AD726" s="23"/>
      <c r="AE726" s="23"/>
      <c r="AF726" s="23"/>
      <c r="AG726" s="23"/>
    </row>
    <row r="727" spans="1:33" ht="15.75" customHeight="1" x14ac:dyDescent="0.35">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c r="AA727" s="23"/>
      <c r="AB727" s="23"/>
      <c r="AC727" s="23"/>
      <c r="AD727" s="23"/>
      <c r="AE727" s="23"/>
      <c r="AF727" s="23"/>
      <c r="AG727" s="23"/>
    </row>
    <row r="728" spans="1:33" ht="15.75" customHeight="1" x14ac:dyDescent="0.35">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c r="AA728" s="23"/>
      <c r="AB728" s="23"/>
      <c r="AC728" s="23"/>
      <c r="AD728" s="23"/>
      <c r="AE728" s="23"/>
      <c r="AF728" s="23"/>
      <c r="AG728" s="23"/>
    </row>
    <row r="729" spans="1:33" ht="15.75" customHeight="1" x14ac:dyDescent="0.35">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c r="AA729" s="23"/>
      <c r="AB729" s="23"/>
      <c r="AC729" s="23"/>
      <c r="AD729" s="23"/>
      <c r="AE729" s="23"/>
      <c r="AF729" s="23"/>
      <c r="AG729" s="23"/>
    </row>
    <row r="730" spans="1:33" ht="15.75" customHeight="1" x14ac:dyDescent="0.35">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23"/>
      <c r="AF730" s="23"/>
      <c r="AG730" s="23"/>
    </row>
    <row r="731" spans="1:33" ht="15.75" customHeight="1" x14ac:dyDescent="0.35">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c r="AA731" s="23"/>
      <c r="AB731" s="23"/>
      <c r="AC731" s="23"/>
      <c r="AD731" s="23"/>
      <c r="AE731" s="23"/>
      <c r="AF731" s="23"/>
      <c r="AG731" s="23"/>
    </row>
    <row r="732" spans="1:33" ht="15.75" customHeight="1" x14ac:dyDescent="0.35">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c r="AA732" s="23"/>
      <c r="AB732" s="23"/>
      <c r="AC732" s="23"/>
      <c r="AD732" s="23"/>
      <c r="AE732" s="23"/>
      <c r="AF732" s="23"/>
      <c r="AG732" s="23"/>
    </row>
    <row r="733" spans="1:33" ht="15.75" customHeight="1" x14ac:dyDescent="0.35">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c r="AA733" s="23"/>
      <c r="AB733" s="23"/>
      <c r="AC733" s="23"/>
      <c r="AD733" s="23"/>
      <c r="AE733" s="23"/>
      <c r="AF733" s="23"/>
      <c r="AG733" s="23"/>
    </row>
    <row r="734" spans="1:33" ht="15.75" customHeight="1" x14ac:dyDescent="0.35">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c r="AA734" s="23"/>
      <c r="AB734" s="23"/>
      <c r="AC734" s="23"/>
      <c r="AD734" s="23"/>
      <c r="AE734" s="23"/>
      <c r="AF734" s="23"/>
      <c r="AG734" s="23"/>
    </row>
    <row r="735" spans="1:33" ht="15.75" customHeight="1" x14ac:dyDescent="0.35">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c r="AA735" s="23"/>
      <c r="AB735" s="23"/>
      <c r="AC735" s="23"/>
      <c r="AD735" s="23"/>
      <c r="AE735" s="23"/>
      <c r="AF735" s="23"/>
      <c r="AG735" s="23"/>
    </row>
    <row r="736" spans="1:33" ht="15.75" customHeight="1" x14ac:dyDescent="0.35">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c r="AA736" s="23"/>
      <c r="AB736" s="23"/>
      <c r="AC736" s="23"/>
      <c r="AD736" s="23"/>
      <c r="AE736" s="23"/>
      <c r="AF736" s="23"/>
      <c r="AG736" s="23"/>
    </row>
    <row r="737" spans="1:33" ht="15.75" customHeight="1" x14ac:dyDescent="0.35">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c r="AA737" s="23"/>
      <c r="AB737" s="23"/>
      <c r="AC737" s="23"/>
      <c r="AD737" s="23"/>
      <c r="AE737" s="23"/>
      <c r="AF737" s="23"/>
      <c r="AG737" s="23"/>
    </row>
    <row r="738" spans="1:33" ht="15.75" customHeight="1" x14ac:dyDescent="0.35">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c r="AA738" s="23"/>
      <c r="AB738" s="23"/>
      <c r="AC738" s="23"/>
      <c r="AD738" s="23"/>
      <c r="AE738" s="23"/>
      <c r="AF738" s="23"/>
      <c r="AG738" s="23"/>
    </row>
    <row r="739" spans="1:33" ht="15.75" customHeight="1" x14ac:dyDescent="0.35">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c r="AA739" s="23"/>
      <c r="AB739" s="23"/>
      <c r="AC739" s="23"/>
      <c r="AD739" s="23"/>
      <c r="AE739" s="23"/>
      <c r="AF739" s="23"/>
      <c r="AG739" s="23"/>
    </row>
    <row r="740" spans="1:33" ht="15.75" customHeight="1" x14ac:dyDescent="0.35">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c r="AA740" s="23"/>
      <c r="AB740" s="23"/>
      <c r="AC740" s="23"/>
      <c r="AD740" s="23"/>
      <c r="AE740" s="23"/>
      <c r="AF740" s="23"/>
      <c r="AG740" s="23"/>
    </row>
    <row r="741" spans="1:33" ht="15.75" customHeight="1" x14ac:dyDescent="0.35">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23"/>
      <c r="AF741" s="23"/>
      <c r="AG741" s="23"/>
    </row>
    <row r="742" spans="1:33" ht="15.75" customHeight="1" x14ac:dyDescent="0.35">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c r="AA742" s="23"/>
      <c r="AB742" s="23"/>
      <c r="AC742" s="23"/>
      <c r="AD742" s="23"/>
      <c r="AE742" s="23"/>
      <c r="AF742" s="23"/>
      <c r="AG742" s="23"/>
    </row>
    <row r="743" spans="1:33" ht="15.75" customHeight="1" x14ac:dyDescent="0.35">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c r="AA743" s="23"/>
      <c r="AB743" s="23"/>
      <c r="AC743" s="23"/>
      <c r="AD743" s="23"/>
      <c r="AE743" s="23"/>
      <c r="AF743" s="23"/>
      <c r="AG743" s="23"/>
    </row>
    <row r="744" spans="1:33" ht="15.75" customHeight="1" x14ac:dyDescent="0.35">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c r="AA744" s="23"/>
      <c r="AB744" s="23"/>
      <c r="AC744" s="23"/>
      <c r="AD744" s="23"/>
      <c r="AE744" s="23"/>
      <c r="AF744" s="23"/>
      <c r="AG744" s="23"/>
    </row>
    <row r="745" spans="1:33" ht="15.75" customHeight="1" x14ac:dyDescent="0.35">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c r="AA745" s="23"/>
      <c r="AB745" s="23"/>
      <c r="AC745" s="23"/>
      <c r="AD745" s="23"/>
      <c r="AE745" s="23"/>
      <c r="AF745" s="23"/>
      <c r="AG745" s="23"/>
    </row>
    <row r="746" spans="1:33" ht="15.75" customHeight="1" x14ac:dyDescent="0.35">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c r="AA746" s="23"/>
      <c r="AB746" s="23"/>
      <c r="AC746" s="23"/>
      <c r="AD746" s="23"/>
      <c r="AE746" s="23"/>
      <c r="AF746" s="23"/>
      <c r="AG746" s="23"/>
    </row>
    <row r="747" spans="1:33" ht="15.75" customHeight="1" x14ac:dyDescent="0.35">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c r="AA747" s="23"/>
      <c r="AB747" s="23"/>
      <c r="AC747" s="23"/>
      <c r="AD747" s="23"/>
      <c r="AE747" s="23"/>
      <c r="AF747" s="23"/>
      <c r="AG747" s="23"/>
    </row>
    <row r="748" spans="1:33" ht="15.75" customHeight="1" x14ac:dyDescent="0.35">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c r="AA748" s="23"/>
      <c r="AB748" s="23"/>
      <c r="AC748" s="23"/>
      <c r="AD748" s="23"/>
      <c r="AE748" s="23"/>
      <c r="AF748" s="23"/>
      <c r="AG748" s="23"/>
    </row>
    <row r="749" spans="1:33" ht="15.75" customHeight="1" x14ac:dyDescent="0.35">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c r="AA749" s="23"/>
      <c r="AB749" s="23"/>
      <c r="AC749" s="23"/>
      <c r="AD749" s="23"/>
      <c r="AE749" s="23"/>
      <c r="AF749" s="23"/>
      <c r="AG749" s="23"/>
    </row>
    <row r="750" spans="1:33" ht="15.75" customHeight="1" x14ac:dyDescent="0.35">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c r="AA750" s="23"/>
      <c r="AB750" s="23"/>
      <c r="AC750" s="23"/>
      <c r="AD750" s="23"/>
      <c r="AE750" s="23"/>
      <c r="AF750" s="23"/>
      <c r="AG750" s="23"/>
    </row>
    <row r="751" spans="1:33" ht="15.75" customHeight="1" x14ac:dyDescent="0.35">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c r="AA751" s="23"/>
      <c r="AB751" s="23"/>
      <c r="AC751" s="23"/>
      <c r="AD751" s="23"/>
      <c r="AE751" s="23"/>
      <c r="AF751" s="23"/>
      <c r="AG751" s="23"/>
    </row>
    <row r="752" spans="1:33" ht="15.75" customHeight="1" x14ac:dyDescent="0.35">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c r="AA752" s="23"/>
      <c r="AB752" s="23"/>
      <c r="AC752" s="23"/>
      <c r="AD752" s="23"/>
      <c r="AE752" s="23"/>
      <c r="AF752" s="23"/>
      <c r="AG752" s="23"/>
    </row>
    <row r="753" spans="1:33" ht="15.75" customHeight="1" x14ac:dyDescent="0.35">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c r="AA753" s="23"/>
      <c r="AB753" s="23"/>
      <c r="AC753" s="23"/>
      <c r="AD753" s="23"/>
      <c r="AE753" s="23"/>
      <c r="AF753" s="23"/>
      <c r="AG753" s="23"/>
    </row>
    <row r="754" spans="1:33" ht="15.75" customHeight="1" x14ac:dyDescent="0.35">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c r="AA754" s="23"/>
      <c r="AB754" s="23"/>
      <c r="AC754" s="23"/>
      <c r="AD754" s="23"/>
      <c r="AE754" s="23"/>
      <c r="AF754" s="23"/>
      <c r="AG754" s="23"/>
    </row>
    <row r="755" spans="1:33" ht="15.75" customHeight="1" x14ac:dyDescent="0.35">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c r="AA755" s="23"/>
      <c r="AB755" s="23"/>
      <c r="AC755" s="23"/>
      <c r="AD755" s="23"/>
      <c r="AE755" s="23"/>
      <c r="AF755" s="23"/>
      <c r="AG755" s="23"/>
    </row>
    <row r="756" spans="1:33" ht="15.75" customHeight="1" x14ac:dyDescent="0.35">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23"/>
      <c r="AF756" s="23"/>
      <c r="AG756" s="23"/>
    </row>
    <row r="757" spans="1:33" ht="15.75" customHeight="1" x14ac:dyDescent="0.35">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c r="AA757" s="23"/>
      <c r="AB757" s="23"/>
      <c r="AC757" s="23"/>
      <c r="AD757" s="23"/>
      <c r="AE757" s="23"/>
      <c r="AF757" s="23"/>
      <c r="AG757" s="23"/>
    </row>
    <row r="758" spans="1:33" ht="15.75" customHeight="1" x14ac:dyDescent="0.35">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c r="AA758" s="23"/>
      <c r="AB758" s="23"/>
      <c r="AC758" s="23"/>
      <c r="AD758" s="23"/>
      <c r="AE758" s="23"/>
      <c r="AF758" s="23"/>
      <c r="AG758" s="23"/>
    </row>
    <row r="759" spans="1:33" ht="15.75" customHeight="1" x14ac:dyDescent="0.35">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c r="AA759" s="23"/>
      <c r="AB759" s="23"/>
      <c r="AC759" s="23"/>
      <c r="AD759" s="23"/>
      <c r="AE759" s="23"/>
      <c r="AF759" s="23"/>
      <c r="AG759" s="23"/>
    </row>
    <row r="760" spans="1:33" ht="15.75" customHeight="1" x14ac:dyDescent="0.35">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c r="AA760" s="23"/>
      <c r="AB760" s="23"/>
      <c r="AC760" s="23"/>
      <c r="AD760" s="23"/>
      <c r="AE760" s="23"/>
      <c r="AF760" s="23"/>
      <c r="AG760" s="23"/>
    </row>
    <row r="761" spans="1:33" ht="15.75" customHeight="1" x14ac:dyDescent="0.35">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c r="AA761" s="23"/>
      <c r="AB761" s="23"/>
      <c r="AC761" s="23"/>
      <c r="AD761" s="23"/>
      <c r="AE761" s="23"/>
      <c r="AF761" s="23"/>
      <c r="AG761" s="23"/>
    </row>
    <row r="762" spans="1:33" ht="15.75" customHeight="1" x14ac:dyDescent="0.35">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c r="AA762" s="23"/>
      <c r="AB762" s="23"/>
      <c r="AC762" s="23"/>
      <c r="AD762" s="23"/>
      <c r="AE762" s="23"/>
      <c r="AF762" s="23"/>
      <c r="AG762" s="23"/>
    </row>
    <row r="763" spans="1:33" ht="15.75" customHeight="1" x14ac:dyDescent="0.35">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c r="AA763" s="23"/>
      <c r="AB763" s="23"/>
      <c r="AC763" s="23"/>
      <c r="AD763" s="23"/>
      <c r="AE763" s="23"/>
      <c r="AF763" s="23"/>
      <c r="AG763" s="23"/>
    </row>
    <row r="764" spans="1:33" ht="15.75" customHeight="1" x14ac:dyDescent="0.35">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c r="AA764" s="23"/>
      <c r="AB764" s="23"/>
      <c r="AC764" s="23"/>
      <c r="AD764" s="23"/>
      <c r="AE764" s="23"/>
      <c r="AF764" s="23"/>
      <c r="AG764" s="23"/>
    </row>
    <row r="765" spans="1:33" ht="15.75" customHeight="1" x14ac:dyDescent="0.35">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c r="AA765" s="23"/>
      <c r="AB765" s="23"/>
      <c r="AC765" s="23"/>
      <c r="AD765" s="23"/>
      <c r="AE765" s="23"/>
      <c r="AF765" s="23"/>
      <c r="AG765" s="23"/>
    </row>
    <row r="766" spans="1:33" ht="15.75" customHeight="1" x14ac:dyDescent="0.35">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23"/>
      <c r="AF766" s="23"/>
      <c r="AG766" s="23"/>
    </row>
    <row r="767" spans="1:33" ht="15.75" customHeight="1" x14ac:dyDescent="0.35">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c r="AA767" s="23"/>
      <c r="AB767" s="23"/>
      <c r="AC767" s="23"/>
      <c r="AD767" s="23"/>
      <c r="AE767" s="23"/>
      <c r="AF767" s="23"/>
      <c r="AG767" s="23"/>
    </row>
    <row r="768" spans="1:33" ht="15.75" customHeight="1" x14ac:dyDescent="0.35">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c r="AA768" s="23"/>
      <c r="AB768" s="23"/>
      <c r="AC768" s="23"/>
      <c r="AD768" s="23"/>
      <c r="AE768" s="23"/>
      <c r="AF768" s="23"/>
      <c r="AG768" s="23"/>
    </row>
    <row r="769" spans="1:33" ht="15.75" customHeight="1" x14ac:dyDescent="0.35">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c r="AA769" s="23"/>
      <c r="AB769" s="23"/>
      <c r="AC769" s="23"/>
      <c r="AD769" s="23"/>
      <c r="AE769" s="23"/>
      <c r="AF769" s="23"/>
      <c r="AG769" s="23"/>
    </row>
    <row r="770" spans="1:33" ht="15.75" customHeight="1" x14ac:dyDescent="0.35">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c r="AA770" s="23"/>
      <c r="AB770" s="23"/>
      <c r="AC770" s="23"/>
      <c r="AD770" s="23"/>
      <c r="AE770" s="23"/>
      <c r="AF770" s="23"/>
      <c r="AG770" s="23"/>
    </row>
    <row r="771" spans="1:33" ht="15.75" customHeight="1" x14ac:dyDescent="0.35">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c r="AA771" s="23"/>
      <c r="AB771" s="23"/>
      <c r="AC771" s="23"/>
      <c r="AD771" s="23"/>
      <c r="AE771" s="23"/>
      <c r="AF771" s="23"/>
      <c r="AG771" s="23"/>
    </row>
    <row r="772" spans="1:33" ht="15.75" customHeight="1" x14ac:dyDescent="0.35">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c r="AA772" s="23"/>
      <c r="AB772" s="23"/>
      <c r="AC772" s="23"/>
      <c r="AD772" s="23"/>
      <c r="AE772" s="23"/>
      <c r="AF772" s="23"/>
      <c r="AG772" s="23"/>
    </row>
    <row r="773" spans="1:33" ht="15.75" customHeight="1" x14ac:dyDescent="0.35">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c r="AA773" s="23"/>
      <c r="AB773" s="23"/>
      <c r="AC773" s="23"/>
      <c r="AD773" s="23"/>
      <c r="AE773" s="23"/>
      <c r="AF773" s="23"/>
      <c r="AG773" s="23"/>
    </row>
    <row r="774" spans="1:33" ht="15.75" customHeight="1" x14ac:dyDescent="0.35">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c r="AA774" s="23"/>
      <c r="AB774" s="23"/>
      <c r="AC774" s="23"/>
      <c r="AD774" s="23"/>
      <c r="AE774" s="23"/>
      <c r="AF774" s="23"/>
      <c r="AG774" s="23"/>
    </row>
    <row r="775" spans="1:33" ht="15.75" customHeight="1" x14ac:dyDescent="0.35">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c r="AA775" s="23"/>
      <c r="AB775" s="23"/>
      <c r="AC775" s="23"/>
      <c r="AD775" s="23"/>
      <c r="AE775" s="23"/>
      <c r="AF775" s="23"/>
      <c r="AG775" s="23"/>
    </row>
    <row r="776" spans="1:33" ht="15.75" customHeight="1" x14ac:dyDescent="0.35">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c r="AA776" s="23"/>
      <c r="AB776" s="23"/>
      <c r="AC776" s="23"/>
      <c r="AD776" s="23"/>
      <c r="AE776" s="23"/>
      <c r="AF776" s="23"/>
      <c r="AG776" s="23"/>
    </row>
    <row r="777" spans="1:33" ht="15.75" customHeight="1" x14ac:dyDescent="0.35">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c r="AA777" s="23"/>
      <c r="AB777" s="23"/>
      <c r="AC777" s="23"/>
      <c r="AD777" s="23"/>
      <c r="AE777" s="23"/>
      <c r="AF777" s="23"/>
      <c r="AG777" s="23"/>
    </row>
    <row r="778" spans="1:33" ht="15.75" customHeight="1" x14ac:dyDescent="0.35">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c r="AA778" s="23"/>
      <c r="AB778" s="23"/>
      <c r="AC778" s="23"/>
      <c r="AD778" s="23"/>
      <c r="AE778" s="23"/>
      <c r="AF778" s="23"/>
      <c r="AG778" s="23"/>
    </row>
    <row r="779" spans="1:33" ht="15.75" customHeight="1" x14ac:dyDescent="0.35">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c r="AA779" s="23"/>
      <c r="AB779" s="23"/>
      <c r="AC779" s="23"/>
      <c r="AD779" s="23"/>
      <c r="AE779" s="23"/>
      <c r="AF779" s="23"/>
      <c r="AG779" s="23"/>
    </row>
    <row r="780" spans="1:33" ht="15.75" customHeight="1" x14ac:dyDescent="0.35">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c r="AA780" s="23"/>
      <c r="AB780" s="23"/>
      <c r="AC780" s="23"/>
      <c r="AD780" s="23"/>
      <c r="AE780" s="23"/>
      <c r="AF780" s="23"/>
      <c r="AG780" s="23"/>
    </row>
    <row r="781" spans="1:33" ht="15.75" customHeight="1" x14ac:dyDescent="0.35">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c r="AA781" s="23"/>
      <c r="AB781" s="23"/>
      <c r="AC781" s="23"/>
      <c r="AD781" s="23"/>
      <c r="AE781" s="23"/>
      <c r="AF781" s="23"/>
      <c r="AG781" s="23"/>
    </row>
    <row r="782" spans="1:33" ht="15.75" customHeight="1" x14ac:dyDescent="0.35">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c r="AA782" s="23"/>
      <c r="AB782" s="23"/>
      <c r="AC782" s="23"/>
      <c r="AD782" s="23"/>
      <c r="AE782" s="23"/>
      <c r="AF782" s="23"/>
      <c r="AG782" s="23"/>
    </row>
    <row r="783" spans="1:33" ht="15.75" customHeight="1" x14ac:dyDescent="0.35">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c r="AA783" s="23"/>
      <c r="AB783" s="23"/>
      <c r="AC783" s="23"/>
      <c r="AD783" s="23"/>
      <c r="AE783" s="23"/>
      <c r="AF783" s="23"/>
      <c r="AG783" s="23"/>
    </row>
    <row r="784" spans="1:33" ht="15.75" customHeight="1" x14ac:dyDescent="0.35">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c r="AA784" s="23"/>
      <c r="AB784" s="23"/>
      <c r="AC784" s="23"/>
      <c r="AD784" s="23"/>
      <c r="AE784" s="23"/>
      <c r="AF784" s="23"/>
      <c r="AG784" s="23"/>
    </row>
    <row r="785" spans="1:33" ht="15.75" customHeight="1" x14ac:dyDescent="0.35">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c r="AA785" s="23"/>
      <c r="AB785" s="23"/>
      <c r="AC785" s="23"/>
      <c r="AD785" s="23"/>
      <c r="AE785" s="23"/>
      <c r="AF785" s="23"/>
      <c r="AG785" s="23"/>
    </row>
    <row r="786" spans="1:33" ht="15.75" customHeight="1" x14ac:dyDescent="0.35">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c r="AA786" s="23"/>
      <c r="AB786" s="23"/>
      <c r="AC786" s="23"/>
      <c r="AD786" s="23"/>
      <c r="AE786" s="23"/>
      <c r="AF786" s="23"/>
      <c r="AG786" s="23"/>
    </row>
    <row r="787" spans="1:33" ht="15.75" customHeight="1" x14ac:dyDescent="0.35">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row>
    <row r="788" spans="1:33" ht="15.75" customHeight="1" x14ac:dyDescent="0.35">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c r="AA788" s="23"/>
      <c r="AB788" s="23"/>
      <c r="AC788" s="23"/>
      <c r="AD788" s="23"/>
      <c r="AE788" s="23"/>
      <c r="AF788" s="23"/>
      <c r="AG788" s="23"/>
    </row>
    <row r="789" spans="1:33" ht="15.75" customHeight="1" x14ac:dyDescent="0.35">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c r="AA789" s="23"/>
      <c r="AB789" s="23"/>
      <c r="AC789" s="23"/>
      <c r="AD789" s="23"/>
      <c r="AE789" s="23"/>
      <c r="AF789" s="23"/>
      <c r="AG789" s="23"/>
    </row>
    <row r="790" spans="1:33" ht="15.75" customHeight="1" x14ac:dyDescent="0.35">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c r="AA790" s="23"/>
      <c r="AB790" s="23"/>
      <c r="AC790" s="23"/>
      <c r="AD790" s="23"/>
      <c r="AE790" s="23"/>
      <c r="AF790" s="23"/>
      <c r="AG790" s="23"/>
    </row>
    <row r="791" spans="1:33" ht="15.75" customHeight="1" x14ac:dyDescent="0.35">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c r="AA791" s="23"/>
      <c r="AB791" s="23"/>
      <c r="AC791" s="23"/>
      <c r="AD791" s="23"/>
      <c r="AE791" s="23"/>
      <c r="AF791" s="23"/>
      <c r="AG791" s="23"/>
    </row>
    <row r="792" spans="1:33" ht="15.75" customHeight="1" x14ac:dyDescent="0.35">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c r="AA792" s="23"/>
      <c r="AB792" s="23"/>
      <c r="AC792" s="23"/>
      <c r="AD792" s="23"/>
      <c r="AE792" s="23"/>
      <c r="AF792" s="23"/>
      <c r="AG792" s="23"/>
    </row>
    <row r="793" spans="1:33" ht="15.75" customHeight="1" x14ac:dyDescent="0.35">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c r="AA793" s="23"/>
      <c r="AB793" s="23"/>
      <c r="AC793" s="23"/>
      <c r="AD793" s="23"/>
      <c r="AE793" s="23"/>
      <c r="AF793" s="23"/>
      <c r="AG793" s="23"/>
    </row>
    <row r="794" spans="1:33" ht="15.75" customHeight="1" x14ac:dyDescent="0.35">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c r="AA794" s="23"/>
      <c r="AB794" s="23"/>
      <c r="AC794" s="23"/>
      <c r="AD794" s="23"/>
      <c r="AE794" s="23"/>
      <c r="AF794" s="23"/>
      <c r="AG794" s="23"/>
    </row>
    <row r="795" spans="1:33" ht="15.75" customHeight="1" x14ac:dyDescent="0.35">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c r="AA795" s="23"/>
      <c r="AB795" s="23"/>
      <c r="AC795" s="23"/>
      <c r="AD795" s="23"/>
      <c r="AE795" s="23"/>
      <c r="AF795" s="23"/>
      <c r="AG795" s="23"/>
    </row>
    <row r="796" spans="1:33" ht="15.75" customHeight="1" x14ac:dyDescent="0.35">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c r="AA796" s="23"/>
      <c r="AB796" s="23"/>
      <c r="AC796" s="23"/>
      <c r="AD796" s="23"/>
      <c r="AE796" s="23"/>
      <c r="AF796" s="23"/>
      <c r="AG796" s="23"/>
    </row>
    <row r="797" spans="1:33" ht="15.75" customHeight="1" x14ac:dyDescent="0.35">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c r="AA797" s="23"/>
      <c r="AB797" s="23"/>
      <c r="AC797" s="23"/>
      <c r="AD797" s="23"/>
      <c r="AE797" s="23"/>
      <c r="AF797" s="23"/>
      <c r="AG797" s="23"/>
    </row>
    <row r="798" spans="1:33" ht="15.75" customHeight="1" x14ac:dyDescent="0.35">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c r="AA798" s="23"/>
      <c r="AB798" s="23"/>
      <c r="AC798" s="23"/>
      <c r="AD798" s="23"/>
      <c r="AE798" s="23"/>
      <c r="AF798" s="23"/>
      <c r="AG798" s="23"/>
    </row>
    <row r="799" spans="1:33" ht="15.75" customHeight="1" x14ac:dyDescent="0.35">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c r="AA799" s="23"/>
      <c r="AB799" s="23"/>
      <c r="AC799" s="23"/>
      <c r="AD799" s="23"/>
      <c r="AE799" s="23"/>
      <c r="AF799" s="23"/>
      <c r="AG799" s="23"/>
    </row>
    <row r="800" spans="1:33" ht="15.75" customHeight="1" x14ac:dyDescent="0.35">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c r="AA800" s="23"/>
      <c r="AB800" s="23"/>
      <c r="AC800" s="23"/>
      <c r="AD800" s="23"/>
      <c r="AE800" s="23"/>
      <c r="AF800" s="23"/>
      <c r="AG800" s="23"/>
    </row>
    <row r="801" spans="1:33" ht="15.75" customHeight="1" x14ac:dyDescent="0.35">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c r="AA801" s="23"/>
      <c r="AB801" s="23"/>
      <c r="AC801" s="23"/>
      <c r="AD801" s="23"/>
      <c r="AE801" s="23"/>
      <c r="AF801" s="23"/>
      <c r="AG801" s="23"/>
    </row>
    <row r="802" spans="1:33" ht="15.75" customHeight="1" x14ac:dyDescent="0.35">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c r="AA802" s="23"/>
      <c r="AB802" s="23"/>
      <c r="AC802" s="23"/>
      <c r="AD802" s="23"/>
      <c r="AE802" s="23"/>
      <c r="AF802" s="23"/>
      <c r="AG802" s="23"/>
    </row>
    <row r="803" spans="1:33" ht="15.75" customHeight="1" x14ac:dyDescent="0.35">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c r="AA803" s="23"/>
      <c r="AB803" s="23"/>
      <c r="AC803" s="23"/>
      <c r="AD803" s="23"/>
      <c r="AE803" s="23"/>
      <c r="AF803" s="23"/>
      <c r="AG803" s="23"/>
    </row>
    <row r="804" spans="1:33" ht="15.75" customHeight="1" x14ac:dyDescent="0.35">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c r="AA804" s="23"/>
      <c r="AB804" s="23"/>
      <c r="AC804" s="23"/>
      <c r="AD804" s="23"/>
      <c r="AE804" s="23"/>
      <c r="AF804" s="23"/>
      <c r="AG804" s="23"/>
    </row>
    <row r="805" spans="1:33" ht="15.75" customHeight="1" x14ac:dyDescent="0.35">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c r="AA805" s="23"/>
      <c r="AB805" s="23"/>
      <c r="AC805" s="23"/>
      <c r="AD805" s="23"/>
      <c r="AE805" s="23"/>
      <c r="AF805" s="23"/>
      <c r="AG805" s="23"/>
    </row>
    <row r="806" spans="1:33" ht="15.75" customHeight="1" x14ac:dyDescent="0.35">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c r="AA806" s="23"/>
      <c r="AB806" s="23"/>
      <c r="AC806" s="23"/>
      <c r="AD806" s="23"/>
      <c r="AE806" s="23"/>
      <c r="AF806" s="23"/>
      <c r="AG806" s="23"/>
    </row>
    <row r="807" spans="1:33" ht="15.75" customHeight="1" x14ac:dyDescent="0.35">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c r="AA807" s="23"/>
      <c r="AB807" s="23"/>
      <c r="AC807" s="23"/>
      <c r="AD807" s="23"/>
      <c r="AE807" s="23"/>
      <c r="AF807" s="23"/>
      <c r="AG807" s="23"/>
    </row>
    <row r="808" spans="1:33" ht="15.75" customHeight="1" x14ac:dyDescent="0.35">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c r="AA808" s="23"/>
      <c r="AB808" s="23"/>
      <c r="AC808" s="23"/>
      <c r="AD808" s="23"/>
      <c r="AE808" s="23"/>
      <c r="AF808" s="23"/>
      <c r="AG808" s="23"/>
    </row>
    <row r="809" spans="1:33" ht="15.75" customHeight="1" x14ac:dyDescent="0.35">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c r="AA809" s="23"/>
      <c r="AB809" s="23"/>
      <c r="AC809" s="23"/>
      <c r="AD809" s="23"/>
      <c r="AE809" s="23"/>
      <c r="AF809" s="23"/>
      <c r="AG809" s="23"/>
    </row>
    <row r="810" spans="1:33" ht="15.75" customHeight="1" x14ac:dyDescent="0.35">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c r="AA810" s="23"/>
      <c r="AB810" s="23"/>
      <c r="AC810" s="23"/>
      <c r="AD810" s="23"/>
      <c r="AE810" s="23"/>
      <c r="AF810" s="23"/>
      <c r="AG810" s="23"/>
    </row>
    <row r="811" spans="1:33" ht="15.75" customHeight="1" x14ac:dyDescent="0.35">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c r="AA811" s="23"/>
      <c r="AB811" s="23"/>
      <c r="AC811" s="23"/>
      <c r="AD811" s="23"/>
      <c r="AE811" s="23"/>
      <c r="AF811" s="23"/>
      <c r="AG811" s="23"/>
    </row>
    <row r="812" spans="1:33" ht="15.75" customHeight="1" x14ac:dyDescent="0.35">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c r="AA812" s="23"/>
      <c r="AB812" s="23"/>
      <c r="AC812" s="23"/>
      <c r="AD812" s="23"/>
      <c r="AE812" s="23"/>
      <c r="AF812" s="23"/>
      <c r="AG812" s="23"/>
    </row>
    <row r="813" spans="1:33" ht="15.75" customHeight="1" x14ac:dyDescent="0.35">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c r="AA813" s="23"/>
      <c r="AB813" s="23"/>
      <c r="AC813" s="23"/>
      <c r="AD813" s="23"/>
      <c r="AE813" s="23"/>
      <c r="AF813" s="23"/>
      <c r="AG813" s="23"/>
    </row>
    <row r="814" spans="1:33" ht="15.75" customHeight="1" x14ac:dyDescent="0.35">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c r="AA814" s="23"/>
      <c r="AB814" s="23"/>
      <c r="AC814" s="23"/>
      <c r="AD814" s="23"/>
      <c r="AE814" s="23"/>
      <c r="AF814" s="23"/>
      <c r="AG814" s="23"/>
    </row>
    <row r="815" spans="1:33" ht="15.75" customHeight="1" x14ac:dyDescent="0.35">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c r="AA815" s="23"/>
      <c r="AB815" s="23"/>
      <c r="AC815" s="23"/>
      <c r="AD815" s="23"/>
      <c r="AE815" s="23"/>
      <c r="AF815" s="23"/>
      <c r="AG815" s="23"/>
    </row>
    <row r="816" spans="1:33" ht="15.75" customHeight="1" x14ac:dyDescent="0.35">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c r="AA816" s="23"/>
      <c r="AB816" s="23"/>
      <c r="AC816" s="23"/>
      <c r="AD816" s="23"/>
      <c r="AE816" s="23"/>
      <c r="AF816" s="23"/>
      <c r="AG816" s="23"/>
    </row>
    <row r="817" spans="1:33" ht="15.75" customHeight="1" x14ac:dyDescent="0.35">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c r="AA817" s="23"/>
      <c r="AB817" s="23"/>
      <c r="AC817" s="23"/>
      <c r="AD817" s="23"/>
      <c r="AE817" s="23"/>
      <c r="AF817" s="23"/>
      <c r="AG817" s="23"/>
    </row>
    <row r="818" spans="1:33" ht="15.75" customHeight="1" x14ac:dyDescent="0.35">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c r="AA818" s="23"/>
      <c r="AB818" s="23"/>
      <c r="AC818" s="23"/>
      <c r="AD818" s="23"/>
      <c r="AE818" s="23"/>
      <c r="AF818" s="23"/>
      <c r="AG818" s="23"/>
    </row>
    <row r="819" spans="1:33" ht="15.75" customHeight="1" x14ac:dyDescent="0.35">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c r="AA819" s="23"/>
      <c r="AB819" s="23"/>
      <c r="AC819" s="23"/>
      <c r="AD819" s="23"/>
      <c r="AE819" s="23"/>
      <c r="AF819" s="23"/>
      <c r="AG819" s="23"/>
    </row>
    <row r="820" spans="1:33" ht="15.75" customHeight="1" x14ac:dyDescent="0.35">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c r="AA820" s="23"/>
      <c r="AB820" s="23"/>
      <c r="AC820" s="23"/>
      <c r="AD820" s="23"/>
      <c r="AE820" s="23"/>
      <c r="AF820" s="23"/>
      <c r="AG820" s="23"/>
    </row>
    <row r="821" spans="1:33" ht="15.75" customHeight="1" x14ac:dyDescent="0.35">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c r="AA821" s="23"/>
      <c r="AB821" s="23"/>
      <c r="AC821" s="23"/>
      <c r="AD821" s="23"/>
      <c r="AE821" s="23"/>
      <c r="AF821" s="23"/>
      <c r="AG821" s="23"/>
    </row>
    <row r="822" spans="1:33" ht="15.75" customHeight="1" x14ac:dyDescent="0.35">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c r="AA822" s="23"/>
      <c r="AB822" s="23"/>
      <c r="AC822" s="23"/>
      <c r="AD822" s="23"/>
      <c r="AE822" s="23"/>
      <c r="AF822" s="23"/>
      <c r="AG822" s="23"/>
    </row>
    <row r="823" spans="1:33" ht="15.75" customHeight="1" x14ac:dyDescent="0.35">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c r="AA823" s="23"/>
      <c r="AB823" s="23"/>
      <c r="AC823" s="23"/>
      <c r="AD823" s="23"/>
      <c r="AE823" s="23"/>
      <c r="AF823" s="23"/>
      <c r="AG823" s="23"/>
    </row>
    <row r="824" spans="1:33" ht="15.75" customHeight="1" x14ac:dyDescent="0.35">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c r="AA824" s="23"/>
      <c r="AB824" s="23"/>
      <c r="AC824" s="23"/>
      <c r="AD824" s="23"/>
      <c r="AE824" s="23"/>
      <c r="AF824" s="23"/>
      <c r="AG824" s="23"/>
    </row>
    <row r="825" spans="1:33" ht="15.75" customHeight="1" x14ac:dyDescent="0.35">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c r="AA825" s="23"/>
      <c r="AB825" s="23"/>
      <c r="AC825" s="23"/>
      <c r="AD825" s="23"/>
      <c r="AE825" s="23"/>
      <c r="AF825" s="23"/>
      <c r="AG825" s="23"/>
    </row>
    <row r="826" spans="1:33" ht="15.75" customHeight="1" x14ac:dyDescent="0.35">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c r="AA826" s="23"/>
      <c r="AB826" s="23"/>
      <c r="AC826" s="23"/>
      <c r="AD826" s="23"/>
      <c r="AE826" s="23"/>
      <c r="AF826" s="23"/>
      <c r="AG826" s="23"/>
    </row>
    <row r="827" spans="1:33" ht="15.75" customHeight="1" x14ac:dyDescent="0.35">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c r="AA827" s="23"/>
      <c r="AB827" s="23"/>
      <c r="AC827" s="23"/>
      <c r="AD827" s="23"/>
      <c r="AE827" s="23"/>
      <c r="AF827" s="23"/>
      <c r="AG827" s="23"/>
    </row>
    <row r="828" spans="1:33" ht="15.75" customHeight="1" x14ac:dyDescent="0.35">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c r="AA828" s="23"/>
      <c r="AB828" s="23"/>
      <c r="AC828" s="23"/>
      <c r="AD828" s="23"/>
      <c r="AE828" s="23"/>
      <c r="AF828" s="23"/>
      <c r="AG828" s="23"/>
    </row>
    <row r="829" spans="1:33" ht="15.75" customHeight="1" x14ac:dyDescent="0.35">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c r="AA829" s="23"/>
      <c r="AB829" s="23"/>
      <c r="AC829" s="23"/>
      <c r="AD829" s="23"/>
      <c r="AE829" s="23"/>
      <c r="AF829" s="23"/>
      <c r="AG829" s="23"/>
    </row>
    <row r="830" spans="1:33" ht="15.75" customHeight="1" x14ac:dyDescent="0.35">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c r="AA830" s="23"/>
      <c r="AB830" s="23"/>
      <c r="AC830" s="23"/>
      <c r="AD830" s="23"/>
      <c r="AE830" s="23"/>
      <c r="AF830" s="23"/>
      <c r="AG830" s="23"/>
    </row>
    <row r="831" spans="1:33" ht="15.75" customHeight="1" x14ac:dyDescent="0.35">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c r="AA831" s="23"/>
      <c r="AB831" s="23"/>
      <c r="AC831" s="23"/>
      <c r="AD831" s="23"/>
      <c r="AE831" s="23"/>
      <c r="AF831" s="23"/>
      <c r="AG831" s="23"/>
    </row>
    <row r="832" spans="1:33" ht="15.75" customHeight="1" x14ac:dyDescent="0.35">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c r="AA832" s="23"/>
      <c r="AB832" s="23"/>
      <c r="AC832" s="23"/>
      <c r="AD832" s="23"/>
      <c r="AE832" s="23"/>
      <c r="AF832" s="23"/>
      <c r="AG832" s="23"/>
    </row>
    <row r="833" spans="1:33" ht="15.75" customHeight="1" x14ac:dyDescent="0.35">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c r="AA833" s="23"/>
      <c r="AB833" s="23"/>
      <c r="AC833" s="23"/>
      <c r="AD833" s="23"/>
      <c r="AE833" s="23"/>
      <c r="AF833" s="23"/>
      <c r="AG833" s="23"/>
    </row>
    <row r="834" spans="1:33" ht="15.75" customHeight="1" x14ac:dyDescent="0.35">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c r="AA834" s="23"/>
      <c r="AB834" s="23"/>
      <c r="AC834" s="23"/>
      <c r="AD834" s="23"/>
      <c r="AE834" s="23"/>
      <c r="AF834" s="23"/>
      <c r="AG834" s="23"/>
    </row>
    <row r="835" spans="1:33" ht="15.75" customHeight="1" x14ac:dyDescent="0.35">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c r="AA835" s="23"/>
      <c r="AB835" s="23"/>
      <c r="AC835" s="23"/>
      <c r="AD835" s="23"/>
      <c r="AE835" s="23"/>
      <c r="AF835" s="23"/>
      <c r="AG835" s="23"/>
    </row>
    <row r="836" spans="1:33" ht="15.75" customHeight="1" x14ac:dyDescent="0.35">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c r="AA836" s="23"/>
      <c r="AB836" s="23"/>
      <c r="AC836" s="23"/>
      <c r="AD836" s="23"/>
      <c r="AE836" s="23"/>
      <c r="AF836" s="23"/>
      <c r="AG836" s="23"/>
    </row>
    <row r="837" spans="1:33" ht="15.75" customHeight="1" x14ac:dyDescent="0.35">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c r="AA837" s="23"/>
      <c r="AB837" s="23"/>
      <c r="AC837" s="23"/>
      <c r="AD837" s="23"/>
      <c r="AE837" s="23"/>
      <c r="AF837" s="23"/>
      <c r="AG837" s="23"/>
    </row>
    <row r="838" spans="1:33" ht="15.75" customHeight="1" x14ac:dyDescent="0.35">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c r="AA838" s="23"/>
      <c r="AB838" s="23"/>
      <c r="AC838" s="23"/>
      <c r="AD838" s="23"/>
      <c r="AE838" s="23"/>
      <c r="AF838" s="23"/>
      <c r="AG838" s="23"/>
    </row>
    <row r="839" spans="1:33" ht="15.75" customHeight="1" x14ac:dyDescent="0.35">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c r="AA839" s="23"/>
      <c r="AB839" s="23"/>
      <c r="AC839" s="23"/>
      <c r="AD839" s="23"/>
      <c r="AE839" s="23"/>
      <c r="AF839" s="23"/>
      <c r="AG839" s="23"/>
    </row>
    <row r="840" spans="1:33" ht="15.75" customHeight="1" x14ac:dyDescent="0.35">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c r="AA840" s="23"/>
      <c r="AB840" s="23"/>
      <c r="AC840" s="23"/>
      <c r="AD840" s="23"/>
      <c r="AE840" s="23"/>
      <c r="AF840" s="23"/>
      <c r="AG840" s="23"/>
    </row>
    <row r="841" spans="1:33" ht="15.75" customHeight="1" x14ac:dyDescent="0.35">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c r="AA841" s="23"/>
      <c r="AB841" s="23"/>
      <c r="AC841" s="23"/>
      <c r="AD841" s="23"/>
      <c r="AE841" s="23"/>
      <c r="AF841" s="23"/>
      <c r="AG841" s="23"/>
    </row>
    <row r="842" spans="1:33" ht="15.75" customHeight="1" x14ac:dyDescent="0.35">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c r="AA842" s="23"/>
      <c r="AB842" s="23"/>
      <c r="AC842" s="23"/>
      <c r="AD842" s="23"/>
      <c r="AE842" s="23"/>
      <c r="AF842" s="23"/>
      <c r="AG842" s="23"/>
    </row>
    <row r="843" spans="1:33" ht="15.75" customHeight="1" x14ac:dyDescent="0.35">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c r="AA843" s="23"/>
      <c r="AB843" s="23"/>
      <c r="AC843" s="23"/>
      <c r="AD843" s="23"/>
      <c r="AE843" s="23"/>
      <c r="AF843" s="23"/>
      <c r="AG843" s="23"/>
    </row>
    <row r="844" spans="1:33" ht="15.75" customHeight="1" x14ac:dyDescent="0.35">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c r="AA844" s="23"/>
      <c r="AB844" s="23"/>
      <c r="AC844" s="23"/>
      <c r="AD844" s="23"/>
      <c r="AE844" s="23"/>
      <c r="AF844" s="23"/>
      <c r="AG844" s="23"/>
    </row>
    <row r="845" spans="1:33" ht="15.75" customHeight="1" x14ac:dyDescent="0.35">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c r="AA845" s="23"/>
      <c r="AB845" s="23"/>
      <c r="AC845" s="23"/>
      <c r="AD845" s="23"/>
      <c r="AE845" s="23"/>
      <c r="AF845" s="23"/>
      <c r="AG845" s="23"/>
    </row>
    <row r="846" spans="1:33" ht="15.75" customHeight="1" x14ac:dyDescent="0.35">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c r="AA846" s="23"/>
      <c r="AB846" s="23"/>
      <c r="AC846" s="23"/>
      <c r="AD846" s="23"/>
      <c r="AE846" s="23"/>
      <c r="AF846" s="23"/>
      <c r="AG846" s="23"/>
    </row>
    <row r="847" spans="1:33" ht="15.75" customHeight="1" x14ac:dyDescent="0.35">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c r="AA847" s="23"/>
      <c r="AB847" s="23"/>
      <c r="AC847" s="23"/>
      <c r="AD847" s="23"/>
      <c r="AE847" s="23"/>
      <c r="AF847" s="23"/>
      <c r="AG847" s="23"/>
    </row>
    <row r="848" spans="1:33" ht="15.75" customHeight="1" x14ac:dyDescent="0.35">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c r="AA848" s="23"/>
      <c r="AB848" s="23"/>
      <c r="AC848" s="23"/>
      <c r="AD848" s="23"/>
      <c r="AE848" s="23"/>
      <c r="AF848" s="23"/>
      <c r="AG848" s="23"/>
    </row>
    <row r="849" spans="1:33" ht="15.75" customHeight="1" x14ac:dyDescent="0.35">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c r="AA849" s="23"/>
      <c r="AB849" s="23"/>
      <c r="AC849" s="23"/>
      <c r="AD849" s="23"/>
      <c r="AE849" s="23"/>
      <c r="AF849" s="23"/>
      <c r="AG849" s="23"/>
    </row>
    <row r="850" spans="1:33" ht="15.75" customHeight="1" x14ac:dyDescent="0.35">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c r="AA850" s="23"/>
      <c r="AB850" s="23"/>
      <c r="AC850" s="23"/>
      <c r="AD850" s="23"/>
      <c r="AE850" s="23"/>
      <c r="AF850" s="23"/>
      <c r="AG850" s="23"/>
    </row>
    <row r="851" spans="1:33" ht="15.75" customHeight="1" x14ac:dyDescent="0.35">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c r="AA851" s="23"/>
      <c r="AB851" s="23"/>
      <c r="AC851" s="23"/>
      <c r="AD851" s="23"/>
      <c r="AE851" s="23"/>
      <c r="AF851" s="23"/>
      <c r="AG851" s="23"/>
    </row>
    <row r="852" spans="1:33" ht="15.75" customHeight="1" x14ac:dyDescent="0.35">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c r="AA852" s="23"/>
      <c r="AB852" s="23"/>
      <c r="AC852" s="23"/>
      <c r="AD852" s="23"/>
      <c r="AE852" s="23"/>
      <c r="AF852" s="23"/>
      <c r="AG852" s="23"/>
    </row>
    <row r="853" spans="1:33" ht="15.75" customHeight="1" x14ac:dyDescent="0.35">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c r="AA853" s="23"/>
      <c r="AB853" s="23"/>
      <c r="AC853" s="23"/>
      <c r="AD853" s="23"/>
      <c r="AE853" s="23"/>
      <c r="AF853" s="23"/>
      <c r="AG853" s="23"/>
    </row>
    <row r="854" spans="1:33" ht="15.75" customHeight="1" x14ac:dyDescent="0.35">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c r="AA854" s="23"/>
      <c r="AB854" s="23"/>
      <c r="AC854" s="23"/>
      <c r="AD854" s="23"/>
      <c r="AE854" s="23"/>
      <c r="AF854" s="23"/>
      <c r="AG854" s="23"/>
    </row>
    <row r="855" spans="1:33" ht="15.75" customHeight="1" x14ac:dyDescent="0.35">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c r="AA855" s="23"/>
      <c r="AB855" s="23"/>
      <c r="AC855" s="23"/>
      <c r="AD855" s="23"/>
      <c r="AE855" s="23"/>
      <c r="AF855" s="23"/>
      <c r="AG855" s="23"/>
    </row>
    <row r="856" spans="1:33" ht="15.75" customHeight="1" x14ac:dyDescent="0.35">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c r="AA856" s="23"/>
      <c r="AB856" s="23"/>
      <c r="AC856" s="23"/>
      <c r="AD856" s="23"/>
      <c r="AE856" s="23"/>
      <c r="AF856" s="23"/>
      <c r="AG856" s="23"/>
    </row>
    <row r="857" spans="1:33" ht="15.75" customHeight="1" x14ac:dyDescent="0.35">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c r="AA857" s="23"/>
      <c r="AB857" s="23"/>
      <c r="AC857" s="23"/>
      <c r="AD857" s="23"/>
      <c r="AE857" s="23"/>
      <c r="AF857" s="23"/>
      <c r="AG857" s="23"/>
    </row>
    <row r="858" spans="1:33" ht="15.75" customHeight="1" x14ac:dyDescent="0.35">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c r="AA858" s="23"/>
      <c r="AB858" s="23"/>
      <c r="AC858" s="23"/>
      <c r="AD858" s="23"/>
      <c r="AE858" s="23"/>
      <c r="AF858" s="23"/>
      <c r="AG858" s="23"/>
    </row>
    <row r="859" spans="1:33" ht="15.75" customHeight="1" x14ac:dyDescent="0.35">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c r="AA859" s="23"/>
      <c r="AB859" s="23"/>
      <c r="AC859" s="23"/>
      <c r="AD859" s="23"/>
      <c r="AE859" s="23"/>
      <c r="AF859" s="23"/>
      <c r="AG859" s="23"/>
    </row>
    <row r="860" spans="1:33" ht="15.75" customHeight="1" x14ac:dyDescent="0.35">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c r="AA860" s="23"/>
      <c r="AB860" s="23"/>
      <c r="AC860" s="23"/>
      <c r="AD860" s="23"/>
      <c r="AE860" s="23"/>
      <c r="AF860" s="23"/>
      <c r="AG860" s="23"/>
    </row>
    <row r="861" spans="1:33" ht="15.75" customHeight="1" x14ac:dyDescent="0.35">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c r="AA861" s="23"/>
      <c r="AB861" s="23"/>
      <c r="AC861" s="23"/>
      <c r="AD861" s="23"/>
      <c r="AE861" s="23"/>
      <c r="AF861" s="23"/>
      <c r="AG861" s="23"/>
    </row>
    <row r="862" spans="1:33" ht="15.75" customHeight="1" x14ac:dyDescent="0.35">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c r="AA862" s="23"/>
      <c r="AB862" s="23"/>
      <c r="AC862" s="23"/>
      <c r="AD862" s="23"/>
      <c r="AE862" s="23"/>
      <c r="AF862" s="23"/>
      <c r="AG862" s="23"/>
    </row>
    <row r="863" spans="1:33" ht="15.75" customHeight="1" x14ac:dyDescent="0.35">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c r="AA863" s="23"/>
      <c r="AB863" s="23"/>
      <c r="AC863" s="23"/>
      <c r="AD863" s="23"/>
      <c r="AE863" s="23"/>
      <c r="AF863" s="23"/>
      <c r="AG863" s="23"/>
    </row>
    <row r="864" spans="1:33" ht="15.75" customHeight="1" x14ac:dyDescent="0.35">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c r="AA864" s="23"/>
      <c r="AB864" s="23"/>
      <c r="AC864" s="23"/>
      <c r="AD864" s="23"/>
      <c r="AE864" s="23"/>
      <c r="AF864" s="23"/>
      <c r="AG864" s="23"/>
    </row>
    <row r="865" spans="1:33" ht="15.75" customHeight="1" x14ac:dyDescent="0.35">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c r="AA865" s="23"/>
      <c r="AB865" s="23"/>
      <c r="AC865" s="23"/>
      <c r="AD865" s="23"/>
      <c r="AE865" s="23"/>
      <c r="AF865" s="23"/>
      <c r="AG865" s="23"/>
    </row>
    <row r="866" spans="1:33" ht="15.75" customHeight="1" x14ac:dyDescent="0.35">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c r="AA866" s="23"/>
      <c r="AB866" s="23"/>
      <c r="AC866" s="23"/>
      <c r="AD866" s="23"/>
      <c r="AE866" s="23"/>
      <c r="AF866" s="23"/>
      <c r="AG866" s="23"/>
    </row>
    <row r="867" spans="1:33" ht="15.75" customHeight="1" x14ac:dyDescent="0.35">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c r="AA867" s="23"/>
      <c r="AB867" s="23"/>
      <c r="AC867" s="23"/>
      <c r="AD867" s="23"/>
      <c r="AE867" s="23"/>
      <c r="AF867" s="23"/>
      <c r="AG867" s="23"/>
    </row>
    <row r="868" spans="1:33" ht="15.75" customHeight="1" x14ac:dyDescent="0.35">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c r="AA868" s="23"/>
      <c r="AB868" s="23"/>
      <c r="AC868" s="23"/>
      <c r="AD868" s="23"/>
      <c r="AE868" s="23"/>
      <c r="AF868" s="23"/>
      <c r="AG868" s="23"/>
    </row>
    <row r="869" spans="1:33" ht="15.75" customHeight="1" x14ac:dyDescent="0.35">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c r="AA869" s="23"/>
      <c r="AB869" s="23"/>
      <c r="AC869" s="23"/>
      <c r="AD869" s="23"/>
      <c r="AE869" s="23"/>
      <c r="AF869" s="23"/>
      <c r="AG869" s="23"/>
    </row>
    <row r="870" spans="1:33" ht="15.75" customHeight="1" x14ac:dyDescent="0.35">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c r="AA870" s="23"/>
      <c r="AB870" s="23"/>
      <c r="AC870" s="23"/>
      <c r="AD870" s="23"/>
      <c r="AE870" s="23"/>
      <c r="AF870" s="23"/>
      <c r="AG870" s="23"/>
    </row>
    <row r="871" spans="1:33" ht="15.75" customHeight="1" x14ac:dyDescent="0.35">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c r="AA871" s="23"/>
      <c r="AB871" s="23"/>
      <c r="AC871" s="23"/>
      <c r="AD871" s="23"/>
      <c r="AE871" s="23"/>
      <c r="AF871" s="23"/>
      <c r="AG871" s="23"/>
    </row>
    <row r="872" spans="1:33" ht="15.75" customHeight="1" x14ac:dyDescent="0.35">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c r="AA872" s="23"/>
      <c r="AB872" s="23"/>
      <c r="AC872" s="23"/>
      <c r="AD872" s="23"/>
      <c r="AE872" s="23"/>
      <c r="AF872" s="23"/>
      <c r="AG872" s="23"/>
    </row>
    <row r="873" spans="1:33" ht="15.75" customHeight="1" x14ac:dyDescent="0.35">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c r="AA873" s="23"/>
      <c r="AB873" s="23"/>
      <c r="AC873" s="23"/>
      <c r="AD873" s="23"/>
      <c r="AE873" s="23"/>
      <c r="AF873" s="23"/>
      <c r="AG873" s="23"/>
    </row>
    <row r="874" spans="1:33" ht="15.75" customHeight="1" x14ac:dyDescent="0.35">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c r="AA874" s="23"/>
      <c r="AB874" s="23"/>
      <c r="AC874" s="23"/>
      <c r="AD874" s="23"/>
      <c r="AE874" s="23"/>
      <c r="AF874" s="23"/>
      <c r="AG874" s="23"/>
    </row>
    <row r="875" spans="1:33" ht="15.75" customHeight="1" x14ac:dyDescent="0.35">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c r="AA875" s="23"/>
      <c r="AB875" s="23"/>
      <c r="AC875" s="23"/>
      <c r="AD875" s="23"/>
      <c r="AE875" s="23"/>
      <c r="AF875" s="23"/>
      <c r="AG875" s="23"/>
    </row>
    <row r="876" spans="1:33" ht="15.75" customHeight="1" x14ac:dyDescent="0.35">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c r="AA876" s="23"/>
      <c r="AB876" s="23"/>
      <c r="AC876" s="23"/>
      <c r="AD876" s="23"/>
      <c r="AE876" s="23"/>
      <c r="AF876" s="23"/>
      <c r="AG876" s="23"/>
    </row>
    <row r="877" spans="1:33" ht="15.75" customHeight="1" x14ac:dyDescent="0.35">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c r="AA877" s="23"/>
      <c r="AB877" s="23"/>
      <c r="AC877" s="23"/>
      <c r="AD877" s="23"/>
      <c r="AE877" s="23"/>
      <c r="AF877" s="23"/>
      <c r="AG877" s="23"/>
    </row>
    <row r="878" spans="1:33" ht="15.75" customHeight="1" x14ac:dyDescent="0.35">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c r="AA878" s="23"/>
      <c r="AB878" s="23"/>
      <c r="AC878" s="23"/>
      <c r="AD878" s="23"/>
      <c r="AE878" s="23"/>
      <c r="AF878" s="23"/>
      <c r="AG878" s="23"/>
    </row>
    <row r="879" spans="1:33" ht="15.75" customHeight="1" x14ac:dyDescent="0.35">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c r="AA879" s="23"/>
      <c r="AB879" s="23"/>
      <c r="AC879" s="23"/>
      <c r="AD879" s="23"/>
      <c r="AE879" s="23"/>
      <c r="AF879" s="23"/>
      <c r="AG879" s="23"/>
    </row>
    <row r="880" spans="1:33" ht="15.75" customHeight="1" x14ac:dyDescent="0.35">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c r="AA880" s="23"/>
      <c r="AB880" s="23"/>
      <c r="AC880" s="23"/>
      <c r="AD880" s="23"/>
      <c r="AE880" s="23"/>
      <c r="AF880" s="23"/>
      <c r="AG880" s="23"/>
    </row>
    <row r="881" spans="1:33" ht="15.75" customHeight="1" x14ac:dyDescent="0.35">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c r="AA881" s="23"/>
      <c r="AB881" s="23"/>
      <c r="AC881" s="23"/>
      <c r="AD881" s="23"/>
      <c r="AE881" s="23"/>
      <c r="AF881" s="23"/>
      <c r="AG881" s="23"/>
    </row>
    <row r="882" spans="1:33" ht="15.75" customHeight="1" x14ac:dyDescent="0.35">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c r="AA882" s="23"/>
      <c r="AB882" s="23"/>
      <c r="AC882" s="23"/>
      <c r="AD882" s="23"/>
      <c r="AE882" s="23"/>
      <c r="AF882" s="23"/>
      <c r="AG882" s="23"/>
    </row>
    <row r="883" spans="1:33" ht="15.75" customHeight="1" x14ac:dyDescent="0.35">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c r="AA883" s="23"/>
      <c r="AB883" s="23"/>
      <c r="AC883" s="23"/>
      <c r="AD883" s="23"/>
      <c r="AE883" s="23"/>
      <c r="AF883" s="23"/>
      <c r="AG883" s="23"/>
    </row>
    <row r="884" spans="1:33" ht="15.75" customHeight="1" x14ac:dyDescent="0.35">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c r="AA884" s="23"/>
      <c r="AB884" s="23"/>
      <c r="AC884" s="23"/>
      <c r="AD884" s="23"/>
      <c r="AE884" s="23"/>
      <c r="AF884" s="23"/>
      <c r="AG884" s="23"/>
    </row>
    <row r="885" spans="1:33" ht="15.75" customHeight="1" x14ac:dyDescent="0.35">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c r="AA885" s="23"/>
      <c r="AB885" s="23"/>
      <c r="AC885" s="23"/>
      <c r="AD885" s="23"/>
      <c r="AE885" s="23"/>
      <c r="AF885" s="23"/>
      <c r="AG885" s="23"/>
    </row>
    <row r="886" spans="1:33" ht="15.75" customHeight="1" x14ac:dyDescent="0.35">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c r="AA886" s="23"/>
      <c r="AB886" s="23"/>
      <c r="AC886" s="23"/>
      <c r="AD886" s="23"/>
      <c r="AE886" s="23"/>
      <c r="AF886" s="23"/>
      <c r="AG886" s="23"/>
    </row>
    <row r="887" spans="1:33" ht="15.75" customHeight="1" x14ac:dyDescent="0.35">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c r="AA887" s="23"/>
      <c r="AB887" s="23"/>
      <c r="AC887" s="23"/>
      <c r="AD887" s="23"/>
      <c r="AE887" s="23"/>
      <c r="AF887" s="23"/>
      <c r="AG887" s="23"/>
    </row>
    <row r="888" spans="1:33" ht="15.75" customHeight="1" x14ac:dyDescent="0.35">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c r="AA888" s="23"/>
      <c r="AB888" s="23"/>
      <c r="AC888" s="23"/>
      <c r="AD888" s="23"/>
      <c r="AE888" s="23"/>
      <c r="AF888" s="23"/>
      <c r="AG888" s="23"/>
    </row>
    <row r="889" spans="1:33" ht="15.75" customHeight="1" x14ac:dyDescent="0.35">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c r="AA889" s="23"/>
      <c r="AB889" s="23"/>
      <c r="AC889" s="23"/>
      <c r="AD889" s="23"/>
      <c r="AE889" s="23"/>
      <c r="AF889" s="23"/>
      <c r="AG889" s="23"/>
    </row>
    <row r="890" spans="1:33" ht="15.75" customHeight="1" x14ac:dyDescent="0.35">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c r="AA890" s="23"/>
      <c r="AB890" s="23"/>
      <c r="AC890" s="23"/>
      <c r="AD890" s="23"/>
      <c r="AE890" s="23"/>
      <c r="AF890" s="23"/>
      <c r="AG890" s="23"/>
    </row>
    <row r="891" spans="1:33" ht="15.75" customHeight="1" x14ac:dyDescent="0.35">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c r="AA891" s="23"/>
      <c r="AB891" s="23"/>
      <c r="AC891" s="23"/>
      <c r="AD891" s="23"/>
      <c r="AE891" s="23"/>
      <c r="AF891" s="23"/>
      <c r="AG891" s="23"/>
    </row>
    <row r="892" spans="1:33" ht="15.75" customHeight="1" x14ac:dyDescent="0.35">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c r="AA892" s="23"/>
      <c r="AB892" s="23"/>
      <c r="AC892" s="23"/>
      <c r="AD892" s="23"/>
      <c r="AE892" s="23"/>
      <c r="AF892" s="23"/>
      <c r="AG892" s="23"/>
    </row>
    <row r="893" spans="1:33" ht="15.75" customHeight="1" x14ac:dyDescent="0.35">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c r="AA893" s="23"/>
      <c r="AB893" s="23"/>
      <c r="AC893" s="23"/>
      <c r="AD893" s="23"/>
      <c r="AE893" s="23"/>
      <c r="AF893" s="23"/>
      <c r="AG893" s="23"/>
    </row>
    <row r="894" spans="1:33" ht="15.75" customHeight="1" x14ac:dyDescent="0.35">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c r="AA894" s="23"/>
      <c r="AB894" s="23"/>
      <c r="AC894" s="23"/>
      <c r="AD894" s="23"/>
      <c r="AE894" s="23"/>
      <c r="AF894" s="23"/>
      <c r="AG894" s="23"/>
    </row>
    <row r="895" spans="1:33" ht="15.75" customHeight="1" x14ac:dyDescent="0.35">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c r="AA895" s="23"/>
      <c r="AB895" s="23"/>
      <c r="AC895" s="23"/>
      <c r="AD895" s="23"/>
      <c r="AE895" s="23"/>
      <c r="AF895" s="23"/>
      <c r="AG895" s="23"/>
    </row>
    <row r="896" spans="1:33" ht="15.75" customHeight="1" x14ac:dyDescent="0.35">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c r="AA896" s="23"/>
      <c r="AB896" s="23"/>
      <c r="AC896" s="23"/>
      <c r="AD896" s="23"/>
      <c r="AE896" s="23"/>
      <c r="AF896" s="23"/>
      <c r="AG896" s="23"/>
    </row>
    <row r="897" spans="1:33" ht="15.75" customHeight="1" x14ac:dyDescent="0.35">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c r="AA897" s="23"/>
      <c r="AB897" s="23"/>
      <c r="AC897" s="23"/>
      <c r="AD897" s="23"/>
      <c r="AE897" s="23"/>
      <c r="AF897" s="23"/>
      <c r="AG897" s="23"/>
    </row>
    <row r="898" spans="1:33" ht="15.75" customHeight="1" x14ac:dyDescent="0.35">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c r="AA898" s="23"/>
      <c r="AB898" s="23"/>
      <c r="AC898" s="23"/>
      <c r="AD898" s="23"/>
      <c r="AE898" s="23"/>
      <c r="AF898" s="23"/>
      <c r="AG898" s="23"/>
    </row>
    <row r="899" spans="1:33" ht="15.75" customHeight="1" x14ac:dyDescent="0.35">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c r="AA899" s="23"/>
      <c r="AB899" s="23"/>
      <c r="AC899" s="23"/>
      <c r="AD899" s="23"/>
      <c r="AE899" s="23"/>
      <c r="AF899" s="23"/>
      <c r="AG899" s="23"/>
    </row>
    <row r="900" spans="1:33" ht="15.75" customHeight="1" x14ac:dyDescent="0.35">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c r="AA900" s="23"/>
      <c r="AB900" s="23"/>
      <c r="AC900" s="23"/>
      <c r="AD900" s="23"/>
      <c r="AE900" s="23"/>
      <c r="AF900" s="23"/>
      <c r="AG900" s="23"/>
    </row>
    <row r="901" spans="1:33" ht="15.75" customHeight="1" x14ac:dyDescent="0.35">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c r="AA901" s="23"/>
      <c r="AB901" s="23"/>
      <c r="AC901" s="23"/>
      <c r="AD901" s="23"/>
      <c r="AE901" s="23"/>
      <c r="AF901" s="23"/>
      <c r="AG901" s="23"/>
    </row>
    <row r="902" spans="1:33" ht="15.75" customHeight="1" x14ac:dyDescent="0.35">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c r="AA902" s="23"/>
      <c r="AB902" s="23"/>
      <c r="AC902" s="23"/>
      <c r="AD902" s="23"/>
      <c r="AE902" s="23"/>
      <c r="AF902" s="23"/>
      <c r="AG902" s="23"/>
    </row>
    <row r="903" spans="1:33" ht="15.75" customHeight="1" x14ac:dyDescent="0.35">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c r="AA903" s="23"/>
      <c r="AB903" s="23"/>
      <c r="AC903" s="23"/>
      <c r="AD903" s="23"/>
      <c r="AE903" s="23"/>
      <c r="AF903" s="23"/>
      <c r="AG903" s="23"/>
    </row>
    <row r="904" spans="1:33" ht="15.75" customHeight="1" x14ac:dyDescent="0.35">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c r="AA904" s="23"/>
      <c r="AB904" s="23"/>
      <c r="AC904" s="23"/>
      <c r="AD904" s="23"/>
      <c r="AE904" s="23"/>
      <c r="AF904" s="23"/>
      <c r="AG904" s="23"/>
    </row>
    <row r="905" spans="1:33" ht="15.75" customHeight="1" x14ac:dyDescent="0.35">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c r="AA905" s="23"/>
      <c r="AB905" s="23"/>
      <c r="AC905" s="23"/>
      <c r="AD905" s="23"/>
      <c r="AE905" s="23"/>
      <c r="AF905" s="23"/>
      <c r="AG905" s="23"/>
    </row>
    <row r="906" spans="1:33" ht="15.75" customHeight="1" x14ac:dyDescent="0.35">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c r="AA906" s="23"/>
      <c r="AB906" s="23"/>
      <c r="AC906" s="23"/>
      <c r="AD906" s="23"/>
      <c r="AE906" s="23"/>
      <c r="AF906" s="23"/>
      <c r="AG906" s="23"/>
    </row>
    <row r="907" spans="1:33" ht="15.75" customHeight="1" x14ac:dyDescent="0.35">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c r="AA907" s="23"/>
      <c r="AB907" s="23"/>
      <c r="AC907" s="23"/>
      <c r="AD907" s="23"/>
      <c r="AE907" s="23"/>
      <c r="AF907" s="23"/>
      <c r="AG907" s="23"/>
    </row>
    <row r="908" spans="1:33" ht="15.75" customHeight="1" x14ac:dyDescent="0.35">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c r="AA908" s="23"/>
      <c r="AB908" s="23"/>
      <c r="AC908" s="23"/>
      <c r="AD908" s="23"/>
      <c r="AE908" s="23"/>
      <c r="AF908" s="23"/>
      <c r="AG908" s="23"/>
    </row>
    <row r="909" spans="1:33" ht="15.75" customHeight="1" x14ac:dyDescent="0.35">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c r="AA909" s="23"/>
      <c r="AB909" s="23"/>
      <c r="AC909" s="23"/>
      <c r="AD909" s="23"/>
      <c r="AE909" s="23"/>
      <c r="AF909" s="23"/>
      <c r="AG909" s="23"/>
    </row>
    <row r="910" spans="1:33" ht="15.75" customHeight="1" x14ac:dyDescent="0.35">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c r="AA910" s="23"/>
      <c r="AB910" s="23"/>
      <c r="AC910" s="23"/>
      <c r="AD910" s="23"/>
      <c r="AE910" s="23"/>
      <c r="AF910" s="23"/>
      <c r="AG910" s="23"/>
    </row>
    <row r="911" spans="1:33" ht="15.75" customHeight="1" x14ac:dyDescent="0.35">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c r="AA911" s="23"/>
      <c r="AB911" s="23"/>
      <c r="AC911" s="23"/>
      <c r="AD911" s="23"/>
      <c r="AE911" s="23"/>
      <c r="AF911" s="23"/>
      <c r="AG911" s="23"/>
    </row>
    <row r="912" spans="1:33" ht="15.75" customHeight="1" x14ac:dyDescent="0.35">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c r="AA912" s="23"/>
      <c r="AB912" s="23"/>
      <c r="AC912" s="23"/>
      <c r="AD912" s="23"/>
      <c r="AE912" s="23"/>
      <c r="AF912" s="23"/>
      <c r="AG912" s="23"/>
    </row>
    <row r="913" spans="1:33" ht="15.75" customHeight="1" x14ac:dyDescent="0.35">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c r="AA913" s="23"/>
      <c r="AB913" s="23"/>
      <c r="AC913" s="23"/>
      <c r="AD913" s="23"/>
      <c r="AE913" s="23"/>
      <c r="AF913" s="23"/>
      <c r="AG913" s="23"/>
    </row>
    <row r="914" spans="1:33" ht="15.75" customHeight="1" x14ac:dyDescent="0.35">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c r="AA914" s="23"/>
      <c r="AB914" s="23"/>
      <c r="AC914" s="23"/>
      <c r="AD914" s="23"/>
      <c r="AE914" s="23"/>
      <c r="AF914" s="23"/>
      <c r="AG914" s="23"/>
    </row>
    <row r="915" spans="1:33" ht="15.75" customHeight="1" x14ac:dyDescent="0.35">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c r="AA915" s="23"/>
      <c r="AB915" s="23"/>
      <c r="AC915" s="23"/>
      <c r="AD915" s="23"/>
      <c r="AE915" s="23"/>
      <c r="AF915" s="23"/>
      <c r="AG915" s="23"/>
    </row>
    <row r="916" spans="1:33" ht="15.75" customHeight="1" x14ac:dyDescent="0.35">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c r="AA916" s="23"/>
      <c r="AB916" s="23"/>
      <c r="AC916" s="23"/>
      <c r="AD916" s="23"/>
      <c r="AE916" s="23"/>
      <c r="AF916" s="23"/>
      <c r="AG916" s="23"/>
    </row>
    <row r="917" spans="1:33" ht="15.75" customHeight="1" x14ac:dyDescent="0.35">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c r="AA917" s="23"/>
      <c r="AB917" s="23"/>
      <c r="AC917" s="23"/>
      <c r="AD917" s="23"/>
      <c r="AE917" s="23"/>
      <c r="AF917" s="23"/>
      <c r="AG917" s="23"/>
    </row>
    <row r="918" spans="1:33" ht="15.75" customHeight="1" x14ac:dyDescent="0.35">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c r="AA918" s="23"/>
      <c r="AB918" s="23"/>
      <c r="AC918" s="23"/>
      <c r="AD918" s="23"/>
      <c r="AE918" s="23"/>
      <c r="AF918" s="23"/>
      <c r="AG918" s="23"/>
    </row>
    <row r="919" spans="1:33" ht="15.75" customHeight="1" x14ac:dyDescent="0.35">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c r="AA919" s="23"/>
      <c r="AB919" s="23"/>
      <c r="AC919" s="23"/>
      <c r="AD919" s="23"/>
      <c r="AE919" s="23"/>
      <c r="AF919" s="23"/>
      <c r="AG919" s="23"/>
    </row>
    <row r="920" spans="1:33" ht="15.75" customHeight="1" x14ac:dyDescent="0.35">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c r="AA920" s="23"/>
      <c r="AB920" s="23"/>
      <c r="AC920" s="23"/>
      <c r="AD920" s="23"/>
      <c r="AE920" s="23"/>
      <c r="AF920" s="23"/>
      <c r="AG920" s="23"/>
    </row>
    <row r="921" spans="1:33" ht="15.75" customHeight="1" x14ac:dyDescent="0.35">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c r="AA921" s="23"/>
      <c r="AB921" s="23"/>
      <c r="AC921" s="23"/>
      <c r="AD921" s="23"/>
      <c r="AE921" s="23"/>
      <c r="AF921" s="23"/>
      <c r="AG921" s="23"/>
    </row>
    <row r="922" spans="1:33" ht="15.75" customHeight="1" x14ac:dyDescent="0.35">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c r="AA922" s="23"/>
      <c r="AB922" s="23"/>
      <c r="AC922" s="23"/>
      <c r="AD922" s="23"/>
      <c r="AE922" s="23"/>
      <c r="AF922" s="23"/>
      <c r="AG922" s="23"/>
    </row>
    <row r="923" spans="1:33" ht="15.75" customHeight="1" x14ac:dyDescent="0.35">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c r="AA923" s="23"/>
      <c r="AB923" s="23"/>
      <c r="AC923" s="23"/>
      <c r="AD923" s="23"/>
      <c r="AE923" s="23"/>
      <c r="AF923" s="23"/>
      <c r="AG923" s="23"/>
    </row>
    <row r="924" spans="1:33" ht="15.75" customHeight="1" x14ac:dyDescent="0.35">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c r="AA924" s="23"/>
      <c r="AB924" s="23"/>
      <c r="AC924" s="23"/>
      <c r="AD924" s="23"/>
      <c r="AE924" s="23"/>
      <c r="AF924" s="23"/>
      <c r="AG924" s="23"/>
    </row>
    <row r="925" spans="1:33" ht="15.75" customHeight="1" x14ac:dyDescent="0.35">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c r="AA925" s="23"/>
      <c r="AB925" s="23"/>
      <c r="AC925" s="23"/>
      <c r="AD925" s="23"/>
      <c r="AE925" s="23"/>
      <c r="AF925" s="23"/>
      <c r="AG925" s="23"/>
    </row>
    <row r="926" spans="1:33" ht="15.75" customHeight="1" x14ac:dyDescent="0.35">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c r="AA926" s="23"/>
      <c r="AB926" s="23"/>
      <c r="AC926" s="23"/>
      <c r="AD926" s="23"/>
      <c r="AE926" s="23"/>
      <c r="AF926" s="23"/>
      <c r="AG926" s="23"/>
    </row>
    <row r="927" spans="1:33" ht="15.75" customHeight="1" x14ac:dyDescent="0.35">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c r="AA927" s="23"/>
      <c r="AB927" s="23"/>
      <c r="AC927" s="23"/>
      <c r="AD927" s="23"/>
      <c r="AE927" s="23"/>
      <c r="AF927" s="23"/>
      <c r="AG927" s="23"/>
    </row>
    <row r="928" spans="1:33" ht="15.75" customHeight="1" x14ac:dyDescent="0.35">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c r="AA928" s="23"/>
      <c r="AB928" s="23"/>
      <c r="AC928" s="23"/>
      <c r="AD928" s="23"/>
      <c r="AE928" s="23"/>
      <c r="AF928" s="23"/>
      <c r="AG928" s="23"/>
    </row>
    <row r="929" spans="1:33" ht="15.75" customHeight="1" x14ac:dyDescent="0.35">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c r="AA929" s="23"/>
      <c r="AB929" s="23"/>
      <c r="AC929" s="23"/>
      <c r="AD929" s="23"/>
      <c r="AE929" s="23"/>
      <c r="AF929" s="23"/>
      <c r="AG929" s="23"/>
    </row>
    <row r="930" spans="1:33" ht="15.75" customHeight="1" x14ac:dyDescent="0.35">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c r="AA930" s="23"/>
      <c r="AB930" s="23"/>
      <c r="AC930" s="23"/>
      <c r="AD930" s="23"/>
      <c r="AE930" s="23"/>
      <c r="AF930" s="23"/>
      <c r="AG930" s="23"/>
    </row>
    <row r="931" spans="1:33" ht="15.75" customHeight="1" x14ac:dyDescent="0.35">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c r="AA931" s="23"/>
      <c r="AB931" s="23"/>
      <c r="AC931" s="23"/>
      <c r="AD931" s="23"/>
      <c r="AE931" s="23"/>
      <c r="AF931" s="23"/>
      <c r="AG931" s="23"/>
    </row>
    <row r="932" spans="1:33" ht="15.75" customHeight="1" x14ac:dyDescent="0.35">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c r="AA932" s="23"/>
      <c r="AB932" s="23"/>
      <c r="AC932" s="23"/>
      <c r="AD932" s="23"/>
      <c r="AE932" s="23"/>
      <c r="AF932" s="23"/>
      <c r="AG932" s="23"/>
    </row>
    <row r="933" spans="1:33" ht="15.75" customHeight="1" x14ac:dyDescent="0.35">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c r="AA933" s="23"/>
      <c r="AB933" s="23"/>
      <c r="AC933" s="23"/>
      <c r="AD933" s="23"/>
      <c r="AE933" s="23"/>
      <c r="AF933" s="23"/>
      <c r="AG933" s="23"/>
    </row>
    <row r="934" spans="1:33" ht="15.75" customHeight="1" x14ac:dyDescent="0.35">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row>
    <row r="935" spans="1:33" ht="15.75" customHeight="1" x14ac:dyDescent="0.35">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c r="AA935" s="23"/>
      <c r="AB935" s="23"/>
      <c r="AC935" s="23"/>
      <c r="AD935" s="23"/>
      <c r="AE935" s="23"/>
      <c r="AF935" s="23"/>
      <c r="AG935" s="23"/>
    </row>
    <row r="936" spans="1:33" ht="15.75" customHeight="1" x14ac:dyDescent="0.35">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c r="AA936" s="23"/>
      <c r="AB936" s="23"/>
      <c r="AC936" s="23"/>
      <c r="AD936" s="23"/>
      <c r="AE936" s="23"/>
      <c r="AF936" s="23"/>
      <c r="AG936" s="23"/>
    </row>
    <row r="937" spans="1:33" ht="15.75" customHeight="1" x14ac:dyDescent="0.35">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c r="AA937" s="23"/>
      <c r="AB937" s="23"/>
      <c r="AC937" s="23"/>
      <c r="AD937" s="23"/>
      <c r="AE937" s="23"/>
      <c r="AF937" s="23"/>
      <c r="AG937" s="23"/>
    </row>
    <row r="938" spans="1:33" ht="15.75" customHeight="1" x14ac:dyDescent="0.35">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c r="AA938" s="23"/>
      <c r="AB938" s="23"/>
      <c r="AC938" s="23"/>
      <c r="AD938" s="23"/>
      <c r="AE938" s="23"/>
      <c r="AF938" s="23"/>
      <c r="AG938" s="23"/>
    </row>
    <row r="939" spans="1:33" ht="15.75" customHeight="1" x14ac:dyDescent="0.35">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c r="AA939" s="23"/>
      <c r="AB939" s="23"/>
      <c r="AC939" s="23"/>
      <c r="AD939" s="23"/>
      <c r="AE939" s="23"/>
      <c r="AF939" s="23"/>
      <c r="AG939" s="23"/>
    </row>
    <row r="940" spans="1:33" ht="15.75" customHeight="1" x14ac:dyDescent="0.35">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c r="AA940" s="23"/>
      <c r="AB940" s="23"/>
      <c r="AC940" s="23"/>
      <c r="AD940" s="23"/>
      <c r="AE940" s="23"/>
      <c r="AF940" s="23"/>
      <c r="AG940" s="23"/>
    </row>
    <row r="941" spans="1:33" ht="15.75" customHeight="1" x14ac:dyDescent="0.35">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c r="AA941" s="23"/>
      <c r="AB941" s="23"/>
      <c r="AC941" s="23"/>
      <c r="AD941" s="23"/>
      <c r="AE941" s="23"/>
      <c r="AF941" s="23"/>
      <c r="AG941" s="23"/>
    </row>
    <row r="942" spans="1:33" ht="15.75" customHeight="1" x14ac:dyDescent="0.35">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c r="AA942" s="23"/>
      <c r="AB942" s="23"/>
      <c r="AC942" s="23"/>
      <c r="AD942" s="23"/>
      <c r="AE942" s="23"/>
      <c r="AF942" s="23"/>
      <c r="AG942" s="23"/>
    </row>
    <row r="943" spans="1:33" ht="15.75" customHeight="1" x14ac:dyDescent="0.35">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c r="AA943" s="23"/>
      <c r="AB943" s="23"/>
      <c r="AC943" s="23"/>
      <c r="AD943" s="23"/>
      <c r="AE943" s="23"/>
      <c r="AF943" s="23"/>
      <c r="AG943" s="23"/>
    </row>
    <row r="944" spans="1:33" ht="15.75" customHeight="1" x14ac:dyDescent="0.35">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c r="AA944" s="23"/>
      <c r="AB944" s="23"/>
      <c r="AC944" s="23"/>
      <c r="AD944" s="23"/>
      <c r="AE944" s="23"/>
      <c r="AF944" s="23"/>
      <c r="AG944" s="23"/>
    </row>
    <row r="945" spans="1:33" ht="15.75" customHeight="1" x14ac:dyDescent="0.35">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c r="AA945" s="23"/>
      <c r="AB945" s="23"/>
      <c r="AC945" s="23"/>
      <c r="AD945" s="23"/>
      <c r="AE945" s="23"/>
      <c r="AF945" s="23"/>
      <c r="AG945" s="23"/>
    </row>
    <row r="946" spans="1:33" ht="15.75" customHeight="1" x14ac:dyDescent="0.35">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c r="AA946" s="23"/>
      <c r="AB946" s="23"/>
      <c r="AC946" s="23"/>
      <c r="AD946" s="23"/>
      <c r="AE946" s="23"/>
      <c r="AF946" s="23"/>
      <c r="AG946" s="23"/>
    </row>
    <row r="947" spans="1:33" ht="15.75" customHeight="1" x14ac:dyDescent="0.35">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c r="AA947" s="23"/>
      <c r="AB947" s="23"/>
      <c r="AC947" s="23"/>
      <c r="AD947" s="23"/>
      <c r="AE947" s="23"/>
      <c r="AF947" s="23"/>
      <c r="AG947" s="23"/>
    </row>
    <row r="948" spans="1:33" ht="15.75" customHeight="1" x14ac:dyDescent="0.35">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c r="AA948" s="23"/>
      <c r="AB948" s="23"/>
      <c r="AC948" s="23"/>
      <c r="AD948" s="23"/>
      <c r="AE948" s="23"/>
      <c r="AF948" s="23"/>
      <c r="AG948" s="23"/>
    </row>
    <row r="949" spans="1:33" ht="15.75" customHeight="1" x14ac:dyDescent="0.35">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c r="AA949" s="23"/>
      <c r="AB949" s="23"/>
      <c r="AC949" s="23"/>
      <c r="AD949" s="23"/>
      <c r="AE949" s="23"/>
      <c r="AF949" s="23"/>
      <c r="AG949" s="23"/>
    </row>
    <row r="950" spans="1:33" ht="15.75" customHeight="1" x14ac:dyDescent="0.35">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c r="AA950" s="23"/>
      <c r="AB950" s="23"/>
      <c r="AC950" s="23"/>
      <c r="AD950" s="23"/>
      <c r="AE950" s="23"/>
      <c r="AF950" s="23"/>
      <c r="AG950" s="23"/>
    </row>
    <row r="951" spans="1:33" ht="15.75" customHeight="1" x14ac:dyDescent="0.35">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c r="AA951" s="23"/>
      <c r="AB951" s="23"/>
      <c r="AC951" s="23"/>
      <c r="AD951" s="23"/>
      <c r="AE951" s="23"/>
      <c r="AF951" s="23"/>
      <c r="AG951" s="23"/>
    </row>
    <row r="952" spans="1:33" ht="15.75" customHeight="1" x14ac:dyDescent="0.35">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c r="AA952" s="23"/>
      <c r="AB952" s="23"/>
      <c r="AC952" s="23"/>
      <c r="AD952" s="23"/>
      <c r="AE952" s="23"/>
      <c r="AF952" s="23"/>
      <c r="AG952" s="23"/>
    </row>
    <row r="953" spans="1:33" ht="15.75" customHeight="1" x14ac:dyDescent="0.35">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c r="AA953" s="23"/>
      <c r="AB953" s="23"/>
      <c r="AC953" s="23"/>
      <c r="AD953" s="23"/>
      <c r="AE953" s="23"/>
      <c r="AF953" s="23"/>
      <c r="AG953" s="23"/>
    </row>
    <row r="954" spans="1:33" ht="15.75" customHeight="1" x14ac:dyDescent="0.35">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c r="AA954" s="23"/>
      <c r="AB954" s="23"/>
      <c r="AC954" s="23"/>
      <c r="AD954" s="23"/>
      <c r="AE954" s="23"/>
      <c r="AF954" s="23"/>
      <c r="AG954" s="23"/>
    </row>
    <row r="955" spans="1:33" ht="15.75" customHeight="1" x14ac:dyDescent="0.35">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c r="AA955" s="23"/>
      <c r="AB955" s="23"/>
      <c r="AC955" s="23"/>
      <c r="AD955" s="23"/>
      <c r="AE955" s="23"/>
      <c r="AF955" s="23"/>
      <c r="AG955" s="23"/>
    </row>
    <row r="956" spans="1:33" ht="15.75" customHeight="1" x14ac:dyDescent="0.35">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c r="AA956" s="23"/>
      <c r="AB956" s="23"/>
      <c r="AC956" s="23"/>
      <c r="AD956" s="23"/>
      <c r="AE956" s="23"/>
      <c r="AF956" s="23"/>
      <c r="AG956" s="23"/>
    </row>
    <row r="957" spans="1:33" ht="15.75" customHeight="1" x14ac:dyDescent="0.35">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c r="AA957" s="23"/>
      <c r="AB957" s="23"/>
      <c r="AC957" s="23"/>
      <c r="AD957" s="23"/>
      <c r="AE957" s="23"/>
      <c r="AF957" s="23"/>
      <c r="AG957" s="23"/>
    </row>
    <row r="958" spans="1:33" ht="15.75" customHeight="1" x14ac:dyDescent="0.35">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c r="AA958" s="23"/>
      <c r="AB958" s="23"/>
      <c r="AC958" s="23"/>
      <c r="AD958" s="23"/>
      <c r="AE958" s="23"/>
      <c r="AF958" s="23"/>
      <c r="AG958" s="23"/>
    </row>
    <row r="959" spans="1:33" ht="15.75" customHeight="1" x14ac:dyDescent="0.35">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c r="AA959" s="23"/>
      <c r="AB959" s="23"/>
      <c r="AC959" s="23"/>
      <c r="AD959" s="23"/>
      <c r="AE959" s="23"/>
      <c r="AF959" s="23"/>
      <c r="AG959" s="23"/>
    </row>
    <row r="960" spans="1:33" ht="15.75" customHeight="1" x14ac:dyDescent="0.35">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c r="AA960" s="23"/>
      <c r="AB960" s="23"/>
      <c r="AC960" s="23"/>
      <c r="AD960" s="23"/>
      <c r="AE960" s="23"/>
      <c r="AF960" s="23"/>
      <c r="AG960" s="23"/>
    </row>
    <row r="961" spans="1:33" ht="15.75" customHeight="1" x14ac:dyDescent="0.35">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c r="AA961" s="23"/>
      <c r="AB961" s="23"/>
      <c r="AC961" s="23"/>
      <c r="AD961" s="23"/>
      <c r="AE961" s="23"/>
      <c r="AF961" s="23"/>
      <c r="AG961" s="23"/>
    </row>
    <row r="962" spans="1:33" ht="15.75" customHeight="1" x14ac:dyDescent="0.35">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c r="AA962" s="23"/>
      <c r="AB962" s="23"/>
      <c r="AC962" s="23"/>
      <c r="AD962" s="23"/>
      <c r="AE962" s="23"/>
      <c r="AF962" s="23"/>
      <c r="AG962" s="23"/>
    </row>
    <row r="963" spans="1:33" ht="15.75" customHeight="1" x14ac:dyDescent="0.35">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c r="AA963" s="23"/>
      <c r="AB963" s="23"/>
      <c r="AC963" s="23"/>
      <c r="AD963" s="23"/>
      <c r="AE963" s="23"/>
      <c r="AF963" s="23"/>
      <c r="AG963" s="23"/>
    </row>
    <row r="964" spans="1:33" ht="15.75" customHeight="1" x14ac:dyDescent="0.35">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c r="AA964" s="23"/>
      <c r="AB964" s="23"/>
      <c r="AC964" s="23"/>
      <c r="AD964" s="23"/>
      <c r="AE964" s="23"/>
      <c r="AF964" s="23"/>
      <c r="AG964" s="23"/>
    </row>
    <row r="965" spans="1:33" ht="15.75" customHeight="1" x14ac:dyDescent="0.35">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c r="AA965" s="23"/>
      <c r="AB965" s="23"/>
      <c r="AC965" s="23"/>
      <c r="AD965" s="23"/>
      <c r="AE965" s="23"/>
      <c r="AF965" s="23"/>
      <c r="AG965" s="23"/>
    </row>
    <row r="966" spans="1:33" ht="15.75" customHeight="1" x14ac:dyDescent="0.35">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c r="AA966" s="23"/>
      <c r="AB966" s="23"/>
      <c r="AC966" s="23"/>
      <c r="AD966" s="23"/>
      <c r="AE966" s="23"/>
      <c r="AF966" s="23"/>
      <c r="AG966" s="23"/>
    </row>
    <row r="967" spans="1:33" ht="15.75" customHeight="1" x14ac:dyDescent="0.35">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c r="AA967" s="23"/>
      <c r="AB967" s="23"/>
      <c r="AC967" s="23"/>
      <c r="AD967" s="23"/>
      <c r="AE967" s="23"/>
      <c r="AF967" s="23"/>
      <c r="AG967" s="23"/>
    </row>
    <row r="968" spans="1:33" ht="15.75" customHeight="1" x14ac:dyDescent="0.35">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c r="AA968" s="23"/>
      <c r="AB968" s="23"/>
      <c r="AC968" s="23"/>
      <c r="AD968" s="23"/>
      <c r="AE968" s="23"/>
      <c r="AF968" s="23"/>
      <c r="AG968" s="23"/>
    </row>
    <row r="969" spans="1:33" ht="15.75" customHeight="1" x14ac:dyDescent="0.35">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c r="AA969" s="23"/>
      <c r="AB969" s="23"/>
      <c r="AC969" s="23"/>
      <c r="AD969" s="23"/>
      <c r="AE969" s="23"/>
      <c r="AF969" s="23"/>
      <c r="AG969" s="23"/>
    </row>
    <row r="970" spans="1:33" ht="15.75" customHeight="1" x14ac:dyDescent="0.35">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c r="AA970" s="23"/>
      <c r="AB970" s="23"/>
      <c r="AC970" s="23"/>
      <c r="AD970" s="23"/>
      <c r="AE970" s="23"/>
      <c r="AF970" s="23"/>
      <c r="AG970" s="23"/>
    </row>
    <row r="971" spans="1:33" ht="15.75" customHeight="1" x14ac:dyDescent="0.35">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c r="AA971" s="23"/>
      <c r="AB971" s="23"/>
      <c r="AC971" s="23"/>
      <c r="AD971" s="23"/>
      <c r="AE971" s="23"/>
      <c r="AF971" s="23"/>
      <c r="AG971" s="23"/>
    </row>
    <row r="972" spans="1:33" ht="15.75" customHeight="1" x14ac:dyDescent="0.35">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c r="AA972" s="23"/>
      <c r="AB972" s="23"/>
      <c r="AC972" s="23"/>
      <c r="AD972" s="23"/>
      <c r="AE972" s="23"/>
      <c r="AF972" s="23"/>
      <c r="AG972" s="23"/>
    </row>
    <row r="973" spans="1:33" ht="15.75" customHeight="1" x14ac:dyDescent="0.35">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c r="AA973" s="23"/>
      <c r="AB973" s="23"/>
      <c r="AC973" s="23"/>
      <c r="AD973" s="23"/>
      <c r="AE973" s="23"/>
      <c r="AF973" s="23"/>
      <c r="AG973" s="23"/>
    </row>
    <row r="974" spans="1:33" ht="15.75" customHeight="1" x14ac:dyDescent="0.35">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c r="AA974" s="23"/>
      <c r="AB974" s="23"/>
      <c r="AC974" s="23"/>
      <c r="AD974" s="23"/>
      <c r="AE974" s="23"/>
      <c r="AF974" s="23"/>
      <c r="AG974" s="23"/>
    </row>
    <row r="975" spans="1:33" ht="15.75" customHeight="1" x14ac:dyDescent="0.35">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c r="AA975" s="23"/>
      <c r="AB975" s="23"/>
      <c r="AC975" s="23"/>
      <c r="AD975" s="23"/>
      <c r="AE975" s="23"/>
      <c r="AF975" s="23"/>
      <c r="AG975" s="23"/>
    </row>
    <row r="976" spans="1:33" ht="15.75" customHeight="1" x14ac:dyDescent="0.35">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c r="AA976" s="23"/>
      <c r="AB976" s="23"/>
      <c r="AC976" s="23"/>
      <c r="AD976" s="23"/>
      <c r="AE976" s="23"/>
      <c r="AF976" s="23"/>
      <c r="AG976" s="23"/>
    </row>
    <row r="977" spans="1:33" ht="15.75" customHeight="1" x14ac:dyDescent="0.35">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c r="AA977" s="23"/>
      <c r="AB977" s="23"/>
      <c r="AC977" s="23"/>
      <c r="AD977" s="23"/>
      <c r="AE977" s="23"/>
      <c r="AF977" s="23"/>
      <c r="AG977" s="23"/>
    </row>
    <row r="978" spans="1:33" ht="15.75" customHeight="1" x14ac:dyDescent="0.35">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c r="AA978" s="23"/>
      <c r="AB978" s="23"/>
      <c r="AC978" s="23"/>
      <c r="AD978" s="23"/>
      <c r="AE978" s="23"/>
      <c r="AF978" s="23"/>
      <c r="AG978" s="23"/>
    </row>
    <row r="979" spans="1:33" ht="15.75" customHeight="1" x14ac:dyDescent="0.35">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c r="AA979" s="23"/>
      <c r="AB979" s="23"/>
      <c r="AC979" s="23"/>
      <c r="AD979" s="23"/>
      <c r="AE979" s="23"/>
      <c r="AF979" s="23"/>
      <c r="AG979" s="23"/>
    </row>
    <row r="980" spans="1:33" ht="15.75" customHeight="1" x14ac:dyDescent="0.35">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c r="AA980" s="23"/>
      <c r="AB980" s="23"/>
      <c r="AC980" s="23"/>
      <c r="AD980" s="23"/>
      <c r="AE980" s="23"/>
      <c r="AF980" s="23"/>
      <c r="AG980" s="23"/>
    </row>
    <row r="981" spans="1:33" ht="15.75" customHeight="1" x14ac:dyDescent="0.35">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c r="AA981" s="23"/>
      <c r="AB981" s="23"/>
      <c r="AC981" s="23"/>
      <c r="AD981" s="23"/>
      <c r="AE981" s="23"/>
      <c r="AF981" s="23"/>
      <c r="AG981" s="23"/>
    </row>
    <row r="982" spans="1:33" ht="15.75" customHeight="1" x14ac:dyDescent="0.35">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c r="AA982" s="23"/>
      <c r="AB982" s="23"/>
      <c r="AC982" s="23"/>
      <c r="AD982" s="23"/>
      <c r="AE982" s="23"/>
      <c r="AF982" s="23"/>
      <c r="AG982" s="23"/>
    </row>
    <row r="983" spans="1:33" ht="15.75" customHeight="1" x14ac:dyDescent="0.35">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c r="AA983" s="23"/>
      <c r="AB983" s="23"/>
      <c r="AC983" s="23"/>
      <c r="AD983" s="23"/>
      <c r="AE983" s="23"/>
      <c r="AF983" s="23"/>
      <c r="AG983" s="23"/>
    </row>
    <row r="984" spans="1:33" ht="15.75" customHeight="1" x14ac:dyDescent="0.35">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c r="AA984" s="23"/>
      <c r="AB984" s="23"/>
      <c r="AC984" s="23"/>
      <c r="AD984" s="23"/>
      <c r="AE984" s="23"/>
      <c r="AF984" s="23"/>
      <c r="AG984" s="23"/>
    </row>
    <row r="985" spans="1:33" ht="15.75" customHeight="1" x14ac:dyDescent="0.35">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c r="AA985" s="23"/>
      <c r="AB985" s="23"/>
      <c r="AC985" s="23"/>
      <c r="AD985" s="23"/>
      <c r="AE985" s="23"/>
      <c r="AF985" s="23"/>
      <c r="AG985" s="23"/>
    </row>
    <row r="986" spans="1:33" ht="15.75" customHeight="1" x14ac:dyDescent="0.35">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c r="AA986" s="23"/>
      <c r="AB986" s="23"/>
      <c r="AC986" s="23"/>
      <c r="AD986" s="23"/>
      <c r="AE986" s="23"/>
      <c r="AF986" s="23"/>
      <c r="AG986" s="23"/>
    </row>
    <row r="987" spans="1:33" ht="15.75" customHeight="1" x14ac:dyDescent="0.35">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c r="AA987" s="23"/>
      <c r="AB987" s="23"/>
      <c r="AC987" s="23"/>
      <c r="AD987" s="23"/>
      <c r="AE987" s="23"/>
      <c r="AF987" s="23"/>
      <c r="AG987" s="23"/>
    </row>
    <row r="988" spans="1:33" ht="15.75" customHeight="1" x14ac:dyDescent="0.35">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c r="AA988" s="23"/>
      <c r="AB988" s="23"/>
      <c r="AC988" s="23"/>
      <c r="AD988" s="23"/>
      <c r="AE988" s="23"/>
      <c r="AF988" s="23"/>
      <c r="AG988" s="23"/>
    </row>
    <row r="989" spans="1:33" ht="15.75" customHeight="1" x14ac:dyDescent="0.35">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c r="AA989" s="23"/>
      <c r="AB989" s="23"/>
      <c r="AC989" s="23"/>
      <c r="AD989" s="23"/>
      <c r="AE989" s="23"/>
      <c r="AF989" s="23"/>
      <c r="AG989" s="23"/>
    </row>
    <row r="990" spans="1:33" ht="15.75" customHeight="1" x14ac:dyDescent="0.35">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c r="AA990" s="23"/>
      <c r="AB990" s="23"/>
      <c r="AC990" s="23"/>
      <c r="AD990" s="23"/>
      <c r="AE990" s="23"/>
      <c r="AF990" s="23"/>
      <c r="AG990" s="23"/>
    </row>
    <row r="991" spans="1:33" ht="15.75" customHeight="1" x14ac:dyDescent="0.35">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c r="AA991" s="23"/>
      <c r="AB991" s="23"/>
      <c r="AC991" s="23"/>
      <c r="AD991" s="23"/>
      <c r="AE991" s="23"/>
      <c r="AF991" s="23"/>
      <c r="AG991" s="23"/>
    </row>
    <row r="992" spans="1:33" ht="15.75" customHeight="1" x14ac:dyDescent="0.35">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c r="AA992" s="23"/>
      <c r="AB992" s="23"/>
      <c r="AC992" s="23"/>
      <c r="AD992" s="23"/>
      <c r="AE992" s="23"/>
      <c r="AF992" s="23"/>
      <c r="AG992" s="23"/>
    </row>
    <row r="993" spans="1:33" ht="15.75" customHeight="1" x14ac:dyDescent="0.35">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c r="AA993" s="23"/>
      <c r="AB993" s="23"/>
      <c r="AC993" s="23"/>
      <c r="AD993" s="23"/>
      <c r="AE993" s="23"/>
      <c r="AF993" s="23"/>
      <c r="AG993" s="23"/>
    </row>
    <row r="994" spans="1:33" ht="15.75" customHeight="1" x14ac:dyDescent="0.35">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c r="AA994" s="23"/>
      <c r="AB994" s="23"/>
      <c r="AC994" s="23"/>
      <c r="AD994" s="23"/>
      <c r="AE994" s="23"/>
      <c r="AF994" s="23"/>
      <c r="AG994" s="23"/>
    </row>
    <row r="995" spans="1:33" ht="15.75" customHeight="1" x14ac:dyDescent="0.35">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c r="AA995" s="23"/>
      <c r="AB995" s="23"/>
      <c r="AC995" s="23"/>
      <c r="AD995" s="23"/>
      <c r="AE995" s="23"/>
      <c r="AF995" s="23"/>
      <c r="AG995" s="23"/>
    </row>
    <row r="996" spans="1:33" ht="15.75" customHeight="1" x14ac:dyDescent="0.35">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c r="AA996" s="23"/>
      <c r="AB996" s="23"/>
      <c r="AC996" s="23"/>
      <c r="AD996" s="23"/>
      <c r="AE996" s="23"/>
      <c r="AF996" s="23"/>
      <c r="AG996" s="23"/>
    </row>
    <row r="997" spans="1:33" ht="15.75" customHeight="1" x14ac:dyDescent="0.35">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c r="AA997" s="23"/>
      <c r="AB997" s="23"/>
      <c r="AC997" s="23"/>
      <c r="AD997" s="23"/>
      <c r="AE997" s="23"/>
      <c r="AF997" s="23"/>
      <c r="AG997" s="23"/>
    </row>
    <row r="998" spans="1:33" ht="15.75" customHeight="1" x14ac:dyDescent="0.35">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c r="AA998" s="23"/>
      <c r="AB998" s="23"/>
      <c r="AC998" s="23"/>
      <c r="AD998" s="23"/>
      <c r="AE998" s="23"/>
      <c r="AF998" s="23"/>
      <c r="AG998" s="23"/>
    </row>
    <row r="999" spans="1:33" ht="15.75" customHeight="1" x14ac:dyDescent="0.35">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c r="AA999" s="23"/>
      <c r="AB999" s="23"/>
      <c r="AC999" s="23"/>
      <c r="AD999" s="23"/>
      <c r="AE999" s="23"/>
      <c r="AF999" s="23"/>
      <c r="AG999" s="23"/>
    </row>
    <row r="1000" spans="1:33" ht="15.75" customHeight="1" x14ac:dyDescent="0.35">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c r="AA1000" s="23"/>
      <c r="AB1000" s="23"/>
      <c r="AC1000" s="23"/>
      <c r="AD1000" s="23"/>
      <c r="AE1000" s="23"/>
      <c r="AF1000" s="23"/>
      <c r="AG1000" s="23"/>
    </row>
  </sheetData>
  <pageMargins left="0.7" right="0.7" top="0.75" bottom="0.75" header="0" footer="0"/>
  <pageSetup orientation="portrai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9F4753-016D-4BEC-A2DB-982528DF5B17}">
  <sheetPr codeName="Sheet21">
    <tabColor rgb="FF1F497D"/>
  </sheetPr>
  <dimension ref="A1:AI1000"/>
  <sheetViews>
    <sheetView topLeftCell="H1" workbookViewId="0">
      <selection activeCell="C11" sqref="C11"/>
    </sheetView>
  </sheetViews>
  <sheetFormatPr defaultColWidth="13.81640625" defaultRowHeight="15" customHeight="1" x14ac:dyDescent="0.3"/>
  <cols>
    <col min="1" max="1" width="28.54296875" style="22" customWidth="1"/>
    <col min="2" max="33" width="9.1796875" style="22" customWidth="1"/>
    <col min="34" max="35" width="8.26953125" style="22" customWidth="1"/>
    <col min="36" max="16384" width="13.81640625" style="22"/>
  </cols>
  <sheetData>
    <row r="1" spans="1:35" ht="14.5" x14ac:dyDescent="0.35">
      <c r="A1" s="21" t="s">
        <v>1</v>
      </c>
      <c r="B1" s="21">
        <v>2019</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c r="AH1" s="21"/>
      <c r="AI1" s="21"/>
    </row>
    <row r="2" spans="1:35" ht="14.5" x14ac:dyDescent="0.35">
      <c r="A2" s="21" t="s">
        <v>2</v>
      </c>
      <c r="B2" s="197">
        <f>calculations!D98</f>
        <v>1054000269613.6414</v>
      </c>
      <c r="C2" s="201">
        <v>1140000000000</v>
      </c>
      <c r="D2" s="201">
        <v>1070000000000</v>
      </c>
      <c r="E2" s="201">
        <v>1030000000000</v>
      </c>
      <c r="F2" s="201">
        <v>1010010000000</v>
      </c>
      <c r="G2" s="201">
        <v>993978000000</v>
      </c>
      <c r="H2" s="201">
        <v>979890000000</v>
      </c>
      <c r="I2" s="201">
        <v>972650000000</v>
      </c>
      <c r="J2" s="201">
        <v>971574000000</v>
      </c>
      <c r="K2" s="201">
        <v>969876000000</v>
      </c>
      <c r="L2" s="201">
        <v>971033000000</v>
      </c>
      <c r="M2" s="201">
        <v>973624000000</v>
      </c>
      <c r="N2" s="201">
        <v>978086000000</v>
      </c>
      <c r="O2" s="201">
        <v>985019000000</v>
      </c>
      <c r="P2" s="201">
        <v>990881000000</v>
      </c>
      <c r="Q2" s="201">
        <v>993807000000</v>
      </c>
      <c r="R2" s="201">
        <v>997491000000</v>
      </c>
      <c r="S2" s="201">
        <v>1007920000000</v>
      </c>
      <c r="T2" s="201">
        <v>1007840000000</v>
      </c>
      <c r="U2" s="201">
        <v>1017730000000</v>
      </c>
      <c r="V2" s="201">
        <v>1027740000000</v>
      </c>
      <c r="W2" s="201">
        <v>1037930000000</v>
      </c>
      <c r="X2" s="201">
        <v>1048170000000</v>
      </c>
      <c r="Y2" s="201">
        <v>1068500000000</v>
      </c>
      <c r="Z2" s="201">
        <v>1078340000000</v>
      </c>
      <c r="AA2" s="201">
        <v>1098520000000</v>
      </c>
      <c r="AB2" s="201">
        <v>1118820000000</v>
      </c>
      <c r="AC2" s="201">
        <v>1139100000000</v>
      </c>
      <c r="AD2" s="201">
        <v>1159570000000</v>
      </c>
      <c r="AE2" s="201">
        <v>1159580000000</v>
      </c>
      <c r="AF2" s="201">
        <v>1159750000000</v>
      </c>
      <c r="AG2" s="201">
        <v>1169970000000</v>
      </c>
    </row>
    <row r="3" spans="1:35" ht="14.5" x14ac:dyDescent="0.35">
      <c r="A3" s="21" t="s">
        <v>3</v>
      </c>
      <c r="B3" s="197">
        <f>calculations!D99</f>
        <v>0</v>
      </c>
      <c r="C3" s="201">
        <v>0</v>
      </c>
      <c r="D3" s="201">
        <v>0</v>
      </c>
      <c r="E3" s="201">
        <v>0</v>
      </c>
      <c r="F3" s="201">
        <v>0</v>
      </c>
      <c r="G3" s="201">
        <v>0</v>
      </c>
      <c r="H3" s="201">
        <v>0</v>
      </c>
      <c r="I3" s="201">
        <v>0</v>
      </c>
      <c r="J3" s="201">
        <v>0</v>
      </c>
      <c r="K3" s="201">
        <v>0</v>
      </c>
      <c r="L3" s="201">
        <v>0</v>
      </c>
      <c r="M3" s="201">
        <v>0</v>
      </c>
      <c r="N3" s="201">
        <v>0</v>
      </c>
      <c r="O3" s="201">
        <v>0</v>
      </c>
      <c r="P3" s="201">
        <v>0</v>
      </c>
      <c r="Q3" s="201">
        <v>0</v>
      </c>
      <c r="R3" s="201">
        <v>0</v>
      </c>
      <c r="S3" s="201">
        <v>0</v>
      </c>
      <c r="T3" s="201">
        <v>0</v>
      </c>
      <c r="U3" s="201">
        <v>0</v>
      </c>
      <c r="V3" s="201">
        <v>0</v>
      </c>
      <c r="W3" s="201">
        <v>0</v>
      </c>
      <c r="X3" s="201">
        <v>0</v>
      </c>
      <c r="Y3" s="201">
        <v>0</v>
      </c>
      <c r="Z3" s="201">
        <v>0</v>
      </c>
      <c r="AA3" s="201">
        <v>0</v>
      </c>
      <c r="AB3" s="201">
        <v>0</v>
      </c>
      <c r="AC3" s="201">
        <v>0</v>
      </c>
      <c r="AD3" s="201">
        <v>0</v>
      </c>
      <c r="AE3" s="201">
        <v>0</v>
      </c>
      <c r="AF3" s="201">
        <v>0</v>
      </c>
      <c r="AG3" s="201">
        <v>0</v>
      </c>
    </row>
    <row r="4" spans="1:35" ht="14.5" x14ac:dyDescent="0.35">
      <c r="A4" s="21" t="s">
        <v>4</v>
      </c>
      <c r="B4" s="197">
        <f>calculations!D100</f>
        <v>10883189965.533012</v>
      </c>
      <c r="C4" s="201">
        <v>10600000000</v>
      </c>
      <c r="D4" s="201">
        <v>10600000000</v>
      </c>
      <c r="E4" s="201">
        <v>10400000000</v>
      </c>
      <c r="F4" s="201">
        <v>10188700000</v>
      </c>
      <c r="G4" s="201">
        <v>9967100000</v>
      </c>
      <c r="H4" s="201">
        <v>9775600000</v>
      </c>
      <c r="I4" s="201">
        <v>9584660000</v>
      </c>
      <c r="J4" s="201">
        <v>9384790000</v>
      </c>
      <c r="K4" s="201">
        <v>9186110000</v>
      </c>
      <c r="L4" s="201">
        <v>9007980000</v>
      </c>
      <c r="M4" s="201">
        <v>8821030000</v>
      </c>
      <c r="N4" s="201">
        <v>8663350000</v>
      </c>
      <c r="O4" s="201">
        <v>8505630000</v>
      </c>
      <c r="P4" s="201">
        <v>8347790000</v>
      </c>
      <c r="Q4" s="201">
        <v>8180500000</v>
      </c>
      <c r="R4" s="201">
        <v>8031250000</v>
      </c>
      <c r="S4" s="201">
        <v>7909910000</v>
      </c>
      <c r="T4" s="201">
        <v>7760580000</v>
      </c>
      <c r="U4" s="201">
        <v>7629550000</v>
      </c>
      <c r="V4" s="201">
        <v>7518920000</v>
      </c>
      <c r="W4" s="201">
        <v>7411080000</v>
      </c>
      <c r="X4" s="201">
        <v>7409390000</v>
      </c>
      <c r="Y4" s="201">
        <v>7452080000</v>
      </c>
      <c r="Z4" s="201">
        <v>7504900000</v>
      </c>
      <c r="AA4" s="201">
        <v>7585230000</v>
      </c>
      <c r="AB4" s="201">
        <v>7693230000</v>
      </c>
      <c r="AC4" s="201">
        <v>7803720000</v>
      </c>
      <c r="AD4" s="201">
        <v>7931200000</v>
      </c>
      <c r="AE4" s="201">
        <v>8041690000</v>
      </c>
      <c r="AF4" s="201">
        <v>8169170000</v>
      </c>
      <c r="AG4" s="201">
        <v>8296650000</v>
      </c>
    </row>
    <row r="5" spans="1:35" ht="14.5" x14ac:dyDescent="0.35">
      <c r="A5" s="21" t="s">
        <v>5</v>
      </c>
      <c r="B5" s="197">
        <f>calculations!D101</f>
        <v>0</v>
      </c>
      <c r="C5" s="201">
        <v>0</v>
      </c>
      <c r="D5" s="201">
        <v>0</v>
      </c>
      <c r="E5" s="201">
        <v>0</v>
      </c>
      <c r="F5" s="201">
        <v>0</v>
      </c>
      <c r="G5" s="201">
        <v>0</v>
      </c>
      <c r="H5" s="201">
        <v>0</v>
      </c>
      <c r="I5" s="201">
        <v>0</v>
      </c>
      <c r="J5" s="201">
        <v>0</v>
      </c>
      <c r="K5" s="201">
        <v>0</v>
      </c>
      <c r="L5" s="201">
        <v>0</v>
      </c>
      <c r="M5" s="201">
        <v>0</v>
      </c>
      <c r="N5" s="201">
        <v>0</v>
      </c>
      <c r="O5" s="201">
        <v>0</v>
      </c>
      <c r="P5" s="201">
        <v>0</v>
      </c>
      <c r="Q5" s="201">
        <v>0</v>
      </c>
      <c r="R5" s="201">
        <v>0</v>
      </c>
      <c r="S5" s="201">
        <v>0</v>
      </c>
      <c r="T5" s="201">
        <v>0</v>
      </c>
      <c r="U5" s="201">
        <v>0</v>
      </c>
      <c r="V5" s="201">
        <v>0</v>
      </c>
      <c r="W5" s="201">
        <v>0</v>
      </c>
      <c r="X5" s="201">
        <v>0</v>
      </c>
      <c r="Y5" s="201">
        <v>0</v>
      </c>
      <c r="Z5" s="201">
        <v>0</v>
      </c>
      <c r="AA5" s="201">
        <v>0</v>
      </c>
      <c r="AB5" s="201">
        <v>0</v>
      </c>
      <c r="AC5" s="201">
        <v>0</v>
      </c>
      <c r="AD5" s="201">
        <v>0</v>
      </c>
      <c r="AE5" s="201">
        <v>0</v>
      </c>
      <c r="AF5" s="201">
        <v>0</v>
      </c>
      <c r="AG5" s="201">
        <v>0</v>
      </c>
    </row>
    <row r="6" spans="1:35" ht="14.5" x14ac:dyDescent="0.35">
      <c r="A6" s="21" t="s">
        <v>7</v>
      </c>
      <c r="B6" s="197">
        <f>calculations!D102</f>
        <v>0</v>
      </c>
      <c r="C6" s="201">
        <v>0</v>
      </c>
      <c r="D6" s="201">
        <v>0</v>
      </c>
      <c r="E6" s="201">
        <v>0</v>
      </c>
      <c r="F6" s="201">
        <v>0</v>
      </c>
      <c r="G6" s="201">
        <v>0</v>
      </c>
      <c r="H6" s="201">
        <v>0</v>
      </c>
      <c r="I6" s="201">
        <v>0</v>
      </c>
      <c r="J6" s="201">
        <v>0</v>
      </c>
      <c r="K6" s="201">
        <v>0</v>
      </c>
      <c r="L6" s="201">
        <v>0</v>
      </c>
      <c r="M6" s="201">
        <v>0</v>
      </c>
      <c r="N6" s="201">
        <v>0</v>
      </c>
      <c r="O6" s="201">
        <v>0</v>
      </c>
      <c r="P6" s="201">
        <v>0</v>
      </c>
      <c r="Q6" s="201">
        <v>0</v>
      </c>
      <c r="R6" s="201">
        <v>0</v>
      </c>
      <c r="S6" s="201">
        <v>0</v>
      </c>
      <c r="T6" s="201">
        <v>0</v>
      </c>
      <c r="U6" s="201">
        <v>0</v>
      </c>
      <c r="V6" s="201">
        <v>0</v>
      </c>
      <c r="W6" s="201">
        <v>0</v>
      </c>
      <c r="X6" s="201">
        <v>0</v>
      </c>
      <c r="Y6" s="201">
        <v>0</v>
      </c>
      <c r="Z6" s="201">
        <v>0</v>
      </c>
      <c r="AA6" s="201">
        <v>0</v>
      </c>
      <c r="AB6" s="201">
        <v>0</v>
      </c>
      <c r="AC6" s="201">
        <v>0</v>
      </c>
      <c r="AD6" s="201">
        <v>0</v>
      </c>
      <c r="AE6" s="201">
        <v>0</v>
      </c>
      <c r="AF6" s="201">
        <v>0</v>
      </c>
      <c r="AG6" s="201">
        <v>0</v>
      </c>
    </row>
    <row r="7" spans="1:35" ht="14.5" x14ac:dyDescent="0.35">
      <c r="A7" s="21" t="s">
        <v>8</v>
      </c>
      <c r="B7" s="197">
        <f>calculations!D103</f>
        <v>0</v>
      </c>
      <c r="C7" s="201">
        <v>0</v>
      </c>
      <c r="D7" s="201">
        <v>0</v>
      </c>
      <c r="E7" s="201">
        <v>0</v>
      </c>
      <c r="F7" s="201">
        <v>0</v>
      </c>
      <c r="G7" s="201">
        <v>0</v>
      </c>
      <c r="H7" s="201">
        <v>0</v>
      </c>
      <c r="I7" s="201">
        <v>0</v>
      </c>
      <c r="J7" s="201">
        <v>0</v>
      </c>
      <c r="K7" s="201">
        <v>0</v>
      </c>
      <c r="L7" s="201">
        <v>0</v>
      </c>
      <c r="M7" s="201">
        <v>0</v>
      </c>
      <c r="N7" s="201">
        <v>0</v>
      </c>
      <c r="O7" s="201">
        <v>0</v>
      </c>
      <c r="P7" s="201">
        <v>0</v>
      </c>
      <c r="Q7" s="201">
        <v>0</v>
      </c>
      <c r="R7" s="201">
        <v>0</v>
      </c>
      <c r="S7" s="201">
        <v>0</v>
      </c>
      <c r="T7" s="201">
        <v>0</v>
      </c>
      <c r="U7" s="201">
        <v>0</v>
      </c>
      <c r="V7" s="201">
        <v>0</v>
      </c>
      <c r="W7" s="201">
        <v>0</v>
      </c>
      <c r="X7" s="201">
        <v>0</v>
      </c>
      <c r="Y7" s="201">
        <v>0</v>
      </c>
      <c r="Z7" s="201">
        <v>0</v>
      </c>
      <c r="AA7" s="201">
        <v>0</v>
      </c>
      <c r="AB7" s="201">
        <v>0</v>
      </c>
      <c r="AC7" s="201">
        <v>0</v>
      </c>
      <c r="AD7" s="201">
        <v>0</v>
      </c>
      <c r="AE7" s="201">
        <v>0</v>
      </c>
      <c r="AF7" s="201">
        <v>0</v>
      </c>
      <c r="AG7" s="201">
        <v>0</v>
      </c>
    </row>
    <row r="8" spans="1:35" ht="14.5" x14ac:dyDescent="0.35">
      <c r="A8" s="21" t="s">
        <v>93</v>
      </c>
      <c r="B8" s="197">
        <f>calculations!D104</f>
        <v>0</v>
      </c>
      <c r="C8" s="201">
        <v>0</v>
      </c>
      <c r="D8" s="201">
        <v>0</v>
      </c>
      <c r="E8" s="201">
        <v>0</v>
      </c>
      <c r="F8" s="201">
        <v>0</v>
      </c>
      <c r="G8" s="201">
        <v>0</v>
      </c>
      <c r="H8" s="201">
        <v>0</v>
      </c>
      <c r="I8" s="201">
        <v>0</v>
      </c>
      <c r="J8" s="201">
        <v>0</v>
      </c>
      <c r="K8" s="201">
        <v>0</v>
      </c>
      <c r="L8" s="201">
        <v>0</v>
      </c>
      <c r="M8" s="201">
        <v>0</v>
      </c>
      <c r="N8" s="201">
        <v>0</v>
      </c>
      <c r="O8" s="201">
        <v>0</v>
      </c>
      <c r="P8" s="201">
        <v>0</v>
      </c>
      <c r="Q8" s="201">
        <v>0</v>
      </c>
      <c r="R8" s="201">
        <v>0</v>
      </c>
      <c r="S8" s="201">
        <v>0</v>
      </c>
      <c r="T8" s="201">
        <v>0</v>
      </c>
      <c r="U8" s="201">
        <v>0</v>
      </c>
      <c r="V8" s="201">
        <v>0</v>
      </c>
      <c r="W8" s="201">
        <v>0</v>
      </c>
      <c r="X8" s="201">
        <v>0</v>
      </c>
      <c r="Y8" s="201">
        <v>0</v>
      </c>
      <c r="Z8" s="201">
        <v>0</v>
      </c>
      <c r="AA8" s="201">
        <v>0</v>
      </c>
      <c r="AB8" s="201">
        <v>0</v>
      </c>
      <c r="AC8" s="201">
        <v>0</v>
      </c>
      <c r="AD8" s="201">
        <v>0</v>
      </c>
      <c r="AE8" s="201">
        <v>0</v>
      </c>
      <c r="AF8" s="201">
        <v>0</v>
      </c>
      <c r="AG8" s="201">
        <v>0</v>
      </c>
    </row>
    <row r="9" spans="1:35" ht="14.5" x14ac:dyDescent="0.35">
      <c r="A9" s="21" t="s">
        <v>94</v>
      </c>
      <c r="B9" s="197">
        <f>calculations!D105</f>
        <v>0</v>
      </c>
      <c r="C9" s="201">
        <v>0</v>
      </c>
      <c r="D9" s="201">
        <v>0</v>
      </c>
      <c r="E9" s="201">
        <v>0</v>
      </c>
      <c r="F9" s="201">
        <v>0</v>
      </c>
      <c r="G9" s="201">
        <v>0</v>
      </c>
      <c r="H9" s="201">
        <v>0</v>
      </c>
      <c r="I9" s="201">
        <v>0</v>
      </c>
      <c r="J9" s="201">
        <v>0</v>
      </c>
      <c r="K9" s="201">
        <v>0</v>
      </c>
      <c r="L9" s="201">
        <v>0</v>
      </c>
      <c r="M9" s="201">
        <v>0</v>
      </c>
      <c r="N9" s="201">
        <v>0</v>
      </c>
      <c r="O9" s="201">
        <v>0</v>
      </c>
      <c r="P9" s="201">
        <v>0</v>
      </c>
      <c r="Q9" s="201">
        <v>0</v>
      </c>
      <c r="R9" s="201">
        <v>0</v>
      </c>
      <c r="S9" s="201">
        <v>0</v>
      </c>
      <c r="T9" s="201">
        <v>0</v>
      </c>
      <c r="U9" s="201">
        <v>0</v>
      </c>
      <c r="V9" s="201">
        <v>0</v>
      </c>
      <c r="W9" s="201">
        <v>0</v>
      </c>
      <c r="X9" s="201">
        <v>0</v>
      </c>
      <c r="Y9" s="201">
        <v>0</v>
      </c>
      <c r="Z9" s="201">
        <v>0</v>
      </c>
      <c r="AA9" s="201">
        <v>0</v>
      </c>
      <c r="AB9" s="201">
        <v>0</v>
      </c>
      <c r="AC9" s="201">
        <v>0</v>
      </c>
      <c r="AD9" s="201">
        <v>0</v>
      </c>
      <c r="AE9" s="201">
        <v>0</v>
      </c>
      <c r="AF9" s="201">
        <v>0</v>
      </c>
      <c r="AG9" s="201">
        <v>0</v>
      </c>
    </row>
    <row r="10" spans="1:35" ht="14.5" x14ac:dyDescent="0.35">
      <c r="A10" s="21" t="s">
        <v>95</v>
      </c>
      <c r="B10" s="197">
        <f>calculations!D106</f>
        <v>0</v>
      </c>
      <c r="C10" s="201">
        <v>0</v>
      </c>
      <c r="D10" s="201">
        <v>0</v>
      </c>
      <c r="E10" s="201">
        <v>0</v>
      </c>
      <c r="F10" s="201">
        <v>0</v>
      </c>
      <c r="G10" s="201">
        <v>0</v>
      </c>
      <c r="H10" s="201">
        <v>0</v>
      </c>
      <c r="I10" s="201">
        <v>0</v>
      </c>
      <c r="J10" s="201">
        <v>0</v>
      </c>
      <c r="K10" s="201">
        <v>0</v>
      </c>
      <c r="L10" s="201">
        <v>0</v>
      </c>
      <c r="M10" s="201">
        <v>0</v>
      </c>
      <c r="N10" s="201">
        <v>0</v>
      </c>
      <c r="O10" s="201">
        <v>0</v>
      </c>
      <c r="P10" s="201">
        <v>0</v>
      </c>
      <c r="Q10" s="201">
        <v>0</v>
      </c>
      <c r="R10" s="201">
        <v>0</v>
      </c>
      <c r="S10" s="201">
        <v>0</v>
      </c>
      <c r="T10" s="201">
        <v>0</v>
      </c>
      <c r="U10" s="201">
        <v>0</v>
      </c>
      <c r="V10" s="201">
        <v>0</v>
      </c>
      <c r="W10" s="201">
        <v>0</v>
      </c>
      <c r="X10" s="201">
        <v>0</v>
      </c>
      <c r="Y10" s="201">
        <v>0</v>
      </c>
      <c r="Z10" s="201">
        <v>0</v>
      </c>
      <c r="AA10" s="201">
        <v>0</v>
      </c>
      <c r="AB10" s="201">
        <v>0</v>
      </c>
      <c r="AC10" s="201">
        <v>0</v>
      </c>
      <c r="AD10" s="201">
        <v>0</v>
      </c>
      <c r="AE10" s="201">
        <v>0</v>
      </c>
      <c r="AF10" s="201">
        <v>0</v>
      </c>
      <c r="AG10" s="201">
        <v>0</v>
      </c>
    </row>
    <row r="11" spans="1:35" ht="14.5" x14ac:dyDescent="0.35">
      <c r="A11" s="21" t="s">
        <v>96</v>
      </c>
      <c r="B11" s="197">
        <f>calculations!D107</f>
        <v>0</v>
      </c>
      <c r="C11" s="201">
        <v>0</v>
      </c>
      <c r="D11" s="201">
        <v>0</v>
      </c>
      <c r="E11" s="201">
        <v>0</v>
      </c>
      <c r="F11" s="201">
        <v>0</v>
      </c>
      <c r="G11" s="201">
        <v>0</v>
      </c>
      <c r="H11" s="201">
        <v>0</v>
      </c>
      <c r="I11" s="201">
        <v>0</v>
      </c>
      <c r="J11" s="201">
        <v>0</v>
      </c>
      <c r="K11" s="201">
        <v>0</v>
      </c>
      <c r="L11" s="201">
        <v>0</v>
      </c>
      <c r="M11" s="201">
        <v>0</v>
      </c>
      <c r="N11" s="201">
        <v>0</v>
      </c>
      <c r="O11" s="201">
        <v>0</v>
      </c>
      <c r="P11" s="201">
        <v>0</v>
      </c>
      <c r="Q11" s="201">
        <v>0</v>
      </c>
      <c r="R11" s="201">
        <v>0</v>
      </c>
      <c r="S11" s="201">
        <v>0</v>
      </c>
      <c r="T11" s="201">
        <v>0</v>
      </c>
      <c r="U11" s="201">
        <v>0</v>
      </c>
      <c r="V11" s="201">
        <v>0</v>
      </c>
      <c r="W11" s="201">
        <v>0</v>
      </c>
      <c r="X11" s="201">
        <v>0</v>
      </c>
      <c r="Y11" s="201">
        <v>0</v>
      </c>
      <c r="Z11" s="201">
        <v>0</v>
      </c>
      <c r="AA11" s="201">
        <v>0</v>
      </c>
      <c r="AB11" s="201">
        <v>0</v>
      </c>
      <c r="AC11" s="201">
        <v>0</v>
      </c>
      <c r="AD11" s="201">
        <v>0</v>
      </c>
      <c r="AE11" s="201">
        <v>0</v>
      </c>
      <c r="AF11" s="201">
        <v>0</v>
      </c>
      <c r="AG11" s="201">
        <v>0</v>
      </c>
    </row>
    <row r="12" spans="1:35" ht="14.5" x14ac:dyDescent="0.35">
      <c r="A12" s="23"/>
      <c r="B12" s="23"/>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row>
    <row r="13" spans="1:35" ht="14.5" x14ac:dyDescent="0.35">
      <c r="A13" s="23"/>
      <c r="B13" s="23"/>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row>
    <row r="14" spans="1:35" ht="14.5" x14ac:dyDescent="0.35">
      <c r="A14" s="23"/>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5" ht="14.5" x14ac:dyDescent="0.35">
      <c r="A15" s="23"/>
      <c r="B15" s="23"/>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row>
    <row r="16" spans="1:35" ht="14.5" x14ac:dyDescent="0.35">
      <c r="A16" s="23"/>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4.5" x14ac:dyDescent="0.35">
      <c r="A17" s="23"/>
      <c r="B17" s="23"/>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row>
    <row r="18" spans="1:33" ht="14.5" x14ac:dyDescent="0.35">
      <c r="A18" s="23"/>
      <c r="B18" s="23"/>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row>
    <row r="19" spans="1:33" ht="14.5" x14ac:dyDescent="0.35">
      <c r="A19" s="23"/>
      <c r="B19" s="23"/>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row>
    <row r="20" spans="1:33" ht="14.5" x14ac:dyDescent="0.35">
      <c r="A20" s="23"/>
      <c r="B20" s="23"/>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row>
    <row r="21" spans="1:33" ht="15.75" customHeight="1" x14ac:dyDescent="0.35">
      <c r="A21" s="23"/>
      <c r="B21" s="23"/>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row>
    <row r="22" spans="1:33" ht="15.75" customHeight="1" x14ac:dyDescent="0.35">
      <c r="A22" s="23"/>
      <c r="B22" s="23"/>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row>
    <row r="23" spans="1:33" ht="15.75" customHeight="1" x14ac:dyDescent="0.35">
      <c r="A23" s="23"/>
      <c r="B23" s="23"/>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row>
    <row r="24" spans="1:33" ht="15.75" customHeight="1" x14ac:dyDescent="0.35">
      <c r="A24" s="23"/>
      <c r="B24" s="23"/>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row>
    <row r="25" spans="1:33" ht="15.75" customHeight="1" x14ac:dyDescent="0.35">
      <c r="A25" s="23"/>
      <c r="B25" s="23"/>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row>
    <row r="26" spans="1:33" ht="15.75" customHeight="1" x14ac:dyDescent="0.35">
      <c r="A26" s="23"/>
      <c r="B26" s="23"/>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row>
    <row r="27" spans="1:33" ht="15.75" customHeight="1" x14ac:dyDescent="0.35">
      <c r="A27" s="23"/>
      <c r="B27" s="23"/>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row>
    <row r="28" spans="1:33" ht="15.75" customHeight="1" x14ac:dyDescent="0.35">
      <c r="A28" s="23"/>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row>
    <row r="29" spans="1:33" ht="15.75" customHeight="1" x14ac:dyDescent="0.35">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row>
    <row r="30" spans="1:33" ht="15.75" customHeight="1" x14ac:dyDescent="0.35">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row>
    <row r="31" spans="1:33" ht="15.75" customHeight="1" x14ac:dyDescent="0.35">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row>
    <row r="32" spans="1:33" ht="15.75" customHeight="1" x14ac:dyDescent="0.35">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row>
    <row r="33" spans="1:33" ht="15.75" customHeight="1" x14ac:dyDescent="0.35">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row>
    <row r="34" spans="1:33" ht="15.75" customHeight="1" x14ac:dyDescent="0.35">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row>
    <row r="35" spans="1:33" ht="15.75" customHeight="1" x14ac:dyDescent="0.35">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row>
    <row r="36" spans="1:33" ht="15.75" customHeight="1" x14ac:dyDescent="0.35">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row>
    <row r="37" spans="1:33" ht="15.75" customHeight="1" x14ac:dyDescent="0.35">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row>
    <row r="38" spans="1:33" ht="15.75" customHeight="1" x14ac:dyDescent="0.35">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row>
    <row r="39" spans="1:33" ht="15.75" customHeight="1" x14ac:dyDescent="0.35">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row>
    <row r="40" spans="1:33" ht="15.75" customHeight="1" x14ac:dyDescent="0.35">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row>
    <row r="41" spans="1:33" ht="15.75" customHeight="1" x14ac:dyDescent="0.35">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row>
    <row r="42" spans="1:33" ht="15.75" customHeight="1" x14ac:dyDescent="0.35">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c r="AA42" s="23"/>
      <c r="AB42" s="23"/>
      <c r="AC42" s="23"/>
      <c r="AD42" s="23"/>
      <c r="AE42" s="23"/>
      <c r="AF42" s="23"/>
      <c r="AG42" s="23"/>
    </row>
    <row r="43" spans="1:33" ht="15.75" customHeight="1" x14ac:dyDescent="0.35">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row>
    <row r="44" spans="1:33" ht="15.75" customHeight="1" x14ac:dyDescent="0.35">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row>
    <row r="45" spans="1:33" ht="15.75" customHeight="1" x14ac:dyDescent="0.35">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c r="AA45" s="23"/>
      <c r="AB45" s="23"/>
      <c r="AC45" s="23"/>
      <c r="AD45" s="23"/>
      <c r="AE45" s="23"/>
      <c r="AF45" s="23"/>
      <c r="AG45" s="23"/>
    </row>
    <row r="46" spans="1:33" ht="15.75" customHeight="1" x14ac:dyDescent="0.35">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row>
    <row r="47" spans="1:33" ht="15.75" customHeight="1" x14ac:dyDescent="0.35">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row>
    <row r="48" spans="1:33" ht="15.75" customHeight="1" x14ac:dyDescent="0.35">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row>
    <row r="49" spans="1:33" ht="15.75" customHeight="1" x14ac:dyDescent="0.35">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c r="AA49" s="23"/>
      <c r="AB49" s="23"/>
      <c r="AC49" s="23"/>
      <c r="AD49" s="23"/>
      <c r="AE49" s="23"/>
      <c r="AF49" s="23"/>
      <c r="AG49" s="23"/>
    </row>
    <row r="50" spans="1:33" ht="15.75" customHeight="1" x14ac:dyDescent="0.35">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c r="AA50" s="23"/>
      <c r="AB50" s="23"/>
      <c r="AC50" s="23"/>
      <c r="AD50" s="23"/>
      <c r="AE50" s="23"/>
      <c r="AF50" s="23"/>
      <c r="AG50" s="23"/>
    </row>
    <row r="51" spans="1:33" ht="15.75" customHeight="1" x14ac:dyDescent="0.35">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c r="AF51" s="23"/>
      <c r="AG51" s="23"/>
    </row>
    <row r="52" spans="1:33" ht="15.75" customHeight="1" x14ac:dyDescent="0.35">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row>
    <row r="53" spans="1:33" ht="15.75" customHeight="1" x14ac:dyDescent="0.35">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row>
    <row r="54" spans="1:33" ht="15.75" customHeight="1" x14ac:dyDescent="0.35">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row>
    <row r="55" spans="1:33" ht="15.75" customHeight="1" x14ac:dyDescent="0.35">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c r="AE55" s="23"/>
      <c r="AF55" s="23"/>
      <c r="AG55" s="23"/>
    </row>
    <row r="56" spans="1:33" ht="15.75" customHeight="1" x14ac:dyDescent="0.35">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c r="AF56" s="23"/>
      <c r="AG56" s="23"/>
    </row>
    <row r="57" spans="1:33" ht="15.75" customHeight="1" x14ac:dyDescent="0.35">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row>
    <row r="58" spans="1:33" ht="15.75" customHeight="1" x14ac:dyDescent="0.35">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row>
    <row r="59" spans="1:33" ht="15.75" customHeight="1" x14ac:dyDescent="0.35">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row>
    <row r="60" spans="1:33" ht="15.75" customHeight="1" x14ac:dyDescent="0.35">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row>
    <row r="61" spans="1:33" ht="15.75" customHeight="1" x14ac:dyDescent="0.35">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row>
    <row r="62" spans="1:33" ht="15.75" customHeight="1" x14ac:dyDescent="0.35">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row>
    <row r="63" spans="1:33" ht="15.75" customHeight="1" x14ac:dyDescent="0.35">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E63" s="23"/>
      <c r="AF63" s="23"/>
      <c r="AG63" s="23"/>
    </row>
    <row r="64" spans="1:33" ht="15.75" customHeight="1" x14ac:dyDescent="0.35">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row>
    <row r="65" spans="1:33" ht="15.75" customHeight="1" x14ac:dyDescent="0.35">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row>
    <row r="66" spans="1:33" ht="15.75" customHeight="1" x14ac:dyDescent="0.35">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row>
    <row r="67" spans="1:33" ht="15.75" customHeight="1" x14ac:dyDescent="0.35">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row>
    <row r="68" spans="1:33" ht="15.75" customHeight="1" x14ac:dyDescent="0.35">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row>
    <row r="69" spans="1:33" ht="15.75" customHeight="1" x14ac:dyDescent="0.35">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1:33" ht="15.75" customHeight="1" x14ac:dyDescent="0.35">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row>
    <row r="71" spans="1:33" ht="15.75" customHeight="1" x14ac:dyDescent="0.35">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row>
    <row r="72" spans="1:33" ht="15.75" customHeight="1" x14ac:dyDescent="0.35">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row>
    <row r="73" spans="1:33" ht="15.75" customHeight="1" x14ac:dyDescent="0.35">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row>
    <row r="74" spans="1:33" ht="15.75" customHeight="1" x14ac:dyDescent="0.35">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1:33" ht="15.75" customHeight="1" x14ac:dyDescent="0.35">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1:33" ht="15.75" customHeight="1" x14ac:dyDescent="0.35">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1:33" ht="15.75" customHeight="1" x14ac:dyDescent="0.35">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1:33" ht="15.75" customHeight="1" x14ac:dyDescent="0.35">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1:33" ht="15.75" customHeight="1" x14ac:dyDescent="0.35">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row>
    <row r="80" spans="1:33" ht="15.75" customHeight="1" x14ac:dyDescent="0.35">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row>
    <row r="81" spans="1:33" ht="15.75" customHeight="1" x14ac:dyDescent="0.35">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row>
    <row r="82" spans="1:33" ht="15.75" customHeight="1" x14ac:dyDescent="0.35">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row>
    <row r="83" spans="1:33" ht="15.75" customHeight="1" x14ac:dyDescent="0.35">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row>
    <row r="84" spans="1:33" ht="15.75" customHeight="1" x14ac:dyDescent="0.35">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row>
    <row r="85" spans="1:33" ht="15.75" customHeight="1" x14ac:dyDescent="0.35">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row>
    <row r="86" spans="1:33" ht="15.75" customHeight="1" x14ac:dyDescent="0.35">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row>
    <row r="87" spans="1:33" ht="15.75" customHeight="1" x14ac:dyDescent="0.35">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row>
    <row r="88" spans="1:33" ht="15.75" customHeight="1" x14ac:dyDescent="0.35">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row>
    <row r="89" spans="1:33" ht="15.75" customHeight="1" x14ac:dyDescent="0.35">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row>
    <row r="90" spans="1:33" ht="15.75" customHeight="1" x14ac:dyDescent="0.35">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row>
    <row r="91" spans="1:33" ht="15.75" customHeight="1" x14ac:dyDescent="0.35">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row>
    <row r="92" spans="1:33" ht="15.75" customHeight="1" x14ac:dyDescent="0.35">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row>
    <row r="93" spans="1:33" ht="15.75" customHeight="1" x14ac:dyDescent="0.35">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row>
    <row r="94" spans="1:33" ht="15.75" customHeight="1" x14ac:dyDescent="0.35">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row>
    <row r="95" spans="1:33" ht="15.75" customHeight="1" x14ac:dyDescent="0.35">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row>
    <row r="96" spans="1:33" ht="15.75" customHeight="1" x14ac:dyDescent="0.35">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row>
    <row r="97" spans="1:33" ht="15.75" customHeight="1" x14ac:dyDescent="0.35">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row>
    <row r="98" spans="1:33" ht="15.75" customHeight="1" x14ac:dyDescent="0.35">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row>
    <row r="99" spans="1:33" ht="15.75" customHeight="1" x14ac:dyDescent="0.35">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row>
    <row r="100" spans="1:33" ht="15.75" customHeight="1" x14ac:dyDescent="0.35">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row>
    <row r="101" spans="1:33" ht="15.75" customHeight="1" x14ac:dyDescent="0.35">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row>
    <row r="102" spans="1:33" ht="15.75" customHeight="1" x14ac:dyDescent="0.35">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row>
    <row r="103" spans="1:33" ht="15.75" customHeight="1" x14ac:dyDescent="0.35">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row>
    <row r="104" spans="1:33" ht="15.75" customHeight="1" x14ac:dyDescent="0.35">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row>
    <row r="105" spans="1:33" ht="15.75" customHeight="1" x14ac:dyDescent="0.35">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row>
    <row r="106" spans="1:33" ht="15.75" customHeight="1" x14ac:dyDescent="0.35">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row>
    <row r="107" spans="1:33" ht="15.75" customHeight="1" x14ac:dyDescent="0.35">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row>
    <row r="108" spans="1:33" ht="15.75" customHeight="1" x14ac:dyDescent="0.35">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row>
    <row r="109" spans="1:33" ht="15.75" customHeight="1" x14ac:dyDescent="0.35">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row>
    <row r="110" spans="1:33" ht="15.75" customHeight="1" x14ac:dyDescent="0.35">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row>
    <row r="111" spans="1:33" ht="15.75" customHeight="1" x14ac:dyDescent="0.35">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row>
    <row r="112" spans="1:33" ht="15.75" customHeight="1" x14ac:dyDescent="0.35">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row>
    <row r="113" spans="1:33" ht="15.75" customHeight="1" x14ac:dyDescent="0.35">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row>
    <row r="114" spans="1:33" ht="15.75" customHeight="1" x14ac:dyDescent="0.35">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row>
    <row r="115" spans="1:33" ht="15.75" customHeight="1" x14ac:dyDescent="0.35">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row>
    <row r="116" spans="1:33" ht="15.75" customHeight="1" x14ac:dyDescent="0.35">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row>
    <row r="117" spans="1:33" ht="15.75" customHeight="1" x14ac:dyDescent="0.35">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row>
    <row r="118" spans="1:33" ht="15.75" customHeight="1" x14ac:dyDescent="0.35">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row>
    <row r="119" spans="1:33" ht="15.75" customHeight="1" x14ac:dyDescent="0.35">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row>
    <row r="120" spans="1:33" ht="15.75" customHeight="1" x14ac:dyDescent="0.35">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row>
    <row r="121" spans="1:33" ht="15.75" customHeight="1" x14ac:dyDescent="0.35">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row>
    <row r="122" spans="1:33" ht="15.75" customHeight="1" x14ac:dyDescent="0.35">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row>
    <row r="123" spans="1:33" ht="15.75" customHeight="1" x14ac:dyDescent="0.35">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row>
    <row r="124" spans="1:33" ht="15.75" customHeight="1" x14ac:dyDescent="0.35">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row>
    <row r="125" spans="1:33" ht="15.75" customHeight="1" x14ac:dyDescent="0.35">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row>
    <row r="126" spans="1:33" ht="15.75" customHeight="1" x14ac:dyDescent="0.35">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row>
    <row r="127" spans="1:33" ht="15.75" customHeight="1" x14ac:dyDescent="0.35">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row>
    <row r="128" spans="1:33" ht="15.75" customHeight="1" x14ac:dyDescent="0.35">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row>
    <row r="129" spans="1:33" ht="15.75" customHeight="1" x14ac:dyDescent="0.35">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row>
    <row r="130" spans="1:33" ht="15.75" customHeight="1" x14ac:dyDescent="0.35">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row>
    <row r="131" spans="1:33" ht="15.75" customHeight="1" x14ac:dyDescent="0.35">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row>
    <row r="132" spans="1:33" ht="15.75" customHeight="1" x14ac:dyDescent="0.35">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row>
    <row r="133" spans="1:33" ht="15.75" customHeight="1" x14ac:dyDescent="0.35">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row>
    <row r="134" spans="1:33" ht="15.75" customHeight="1" x14ac:dyDescent="0.35">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row>
    <row r="135" spans="1:33" ht="15.75" customHeight="1" x14ac:dyDescent="0.35">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row>
    <row r="136" spans="1:33" ht="15.75" customHeight="1" x14ac:dyDescent="0.35">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row>
    <row r="137" spans="1:33" ht="15.75" customHeight="1" x14ac:dyDescent="0.35">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row>
    <row r="138" spans="1:33" ht="15.75" customHeight="1" x14ac:dyDescent="0.35">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row>
    <row r="139" spans="1:33" ht="15.75" customHeight="1" x14ac:dyDescent="0.35">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row>
    <row r="140" spans="1:33" ht="15.75" customHeight="1" x14ac:dyDescent="0.35">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row>
    <row r="141" spans="1:33" ht="15.75" customHeight="1" x14ac:dyDescent="0.35">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row>
    <row r="142" spans="1:33" ht="15.75" customHeight="1" x14ac:dyDescent="0.35">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row>
    <row r="143" spans="1:33" ht="15.75" customHeight="1" x14ac:dyDescent="0.35">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row>
    <row r="144" spans="1:33" ht="15.75" customHeight="1" x14ac:dyDescent="0.35">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row>
    <row r="145" spans="1:33" ht="15.75" customHeight="1" x14ac:dyDescent="0.35">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row>
    <row r="146" spans="1:33" ht="15.75" customHeight="1" x14ac:dyDescent="0.35">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row>
    <row r="147" spans="1:33" ht="15.75" customHeight="1" x14ac:dyDescent="0.35">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row>
    <row r="148" spans="1:33" ht="15.75" customHeight="1" x14ac:dyDescent="0.35">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row>
    <row r="149" spans="1:33" ht="15.75" customHeight="1" x14ac:dyDescent="0.35">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row>
    <row r="150" spans="1:33" ht="15.75" customHeight="1" x14ac:dyDescent="0.35">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row>
    <row r="151" spans="1:33" ht="15.75" customHeight="1" x14ac:dyDescent="0.35">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row>
    <row r="152" spans="1:33" ht="15.75" customHeight="1" x14ac:dyDescent="0.35">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row>
    <row r="153" spans="1:33" ht="15.75" customHeight="1" x14ac:dyDescent="0.35">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row>
    <row r="154" spans="1:33" ht="15.75" customHeight="1" x14ac:dyDescent="0.35">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row>
    <row r="155" spans="1:33" ht="15.75" customHeight="1" x14ac:dyDescent="0.35">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row>
    <row r="156" spans="1:33" ht="15.75" customHeight="1" x14ac:dyDescent="0.35">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row>
    <row r="157" spans="1:33" ht="15.75" customHeight="1" x14ac:dyDescent="0.35">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row>
    <row r="158" spans="1:33" ht="15.75" customHeight="1" x14ac:dyDescent="0.35">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row>
    <row r="159" spans="1:33" ht="15.75" customHeight="1" x14ac:dyDescent="0.35">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c r="AG159" s="23"/>
    </row>
    <row r="160" spans="1:33" ht="15.75" customHeight="1" x14ac:dyDescent="0.35">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3"/>
      <c r="AG160" s="23"/>
    </row>
    <row r="161" spans="1:33" ht="15.75" customHeight="1" x14ac:dyDescent="0.35">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row>
    <row r="162" spans="1:33" ht="15.75" customHeight="1" x14ac:dyDescent="0.35">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row>
    <row r="163" spans="1:33" ht="15.75" customHeight="1" x14ac:dyDescent="0.35">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row>
    <row r="164" spans="1:33" ht="15.75" customHeight="1" x14ac:dyDescent="0.35">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row>
    <row r="165" spans="1:33" ht="15.75" customHeight="1" x14ac:dyDescent="0.35">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c r="AA165" s="23"/>
      <c r="AB165" s="23"/>
      <c r="AC165" s="23"/>
      <c r="AD165" s="23"/>
      <c r="AE165" s="23"/>
      <c r="AF165" s="23"/>
      <c r="AG165" s="23"/>
    </row>
    <row r="166" spans="1:33" ht="15.75" customHeight="1" x14ac:dyDescent="0.35">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row>
    <row r="167" spans="1:33" ht="15.75" customHeight="1" x14ac:dyDescent="0.35">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3"/>
      <c r="AF167" s="23"/>
      <c r="AG167" s="23"/>
    </row>
    <row r="168" spans="1:33" ht="15.75" customHeight="1" x14ac:dyDescent="0.35">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row>
    <row r="169" spans="1:33" ht="15.75" customHeight="1" x14ac:dyDescent="0.35">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row>
    <row r="170" spans="1:33" ht="15.75" customHeight="1" x14ac:dyDescent="0.35">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row>
    <row r="171" spans="1:33" ht="15.75" customHeight="1" x14ac:dyDescent="0.35">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row>
    <row r="172" spans="1:33" ht="15.75" customHeight="1" x14ac:dyDescent="0.35">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row>
    <row r="173" spans="1:33" ht="15.75" customHeight="1" x14ac:dyDescent="0.35">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row>
    <row r="174" spans="1:33" ht="15.75" customHeight="1" x14ac:dyDescent="0.35">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row>
    <row r="175" spans="1:33" ht="15.75" customHeight="1" x14ac:dyDescent="0.35">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row>
    <row r="176" spans="1:33" ht="15.75" customHeight="1" x14ac:dyDescent="0.35">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row>
    <row r="177" spans="1:33" ht="15.75" customHeight="1" x14ac:dyDescent="0.35">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c r="AF177" s="23"/>
      <c r="AG177" s="23"/>
    </row>
    <row r="178" spans="1:33" ht="15.75" customHeight="1" x14ac:dyDescent="0.35">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row>
    <row r="179" spans="1:33" ht="15.75" customHeight="1" x14ac:dyDescent="0.35">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3"/>
    </row>
    <row r="180" spans="1:33" ht="15.75" customHeight="1" x14ac:dyDescent="0.35">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c r="AA180" s="23"/>
      <c r="AB180" s="23"/>
      <c r="AC180" s="23"/>
      <c r="AD180" s="23"/>
      <c r="AE180" s="23"/>
      <c r="AF180" s="23"/>
      <c r="AG180" s="23"/>
    </row>
    <row r="181" spans="1:33" ht="15.75" customHeight="1" x14ac:dyDescent="0.35">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3"/>
    </row>
    <row r="182" spans="1:33" ht="15.75" customHeight="1" x14ac:dyDescent="0.35">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c r="AA182" s="23"/>
      <c r="AB182" s="23"/>
      <c r="AC182" s="23"/>
      <c r="AD182" s="23"/>
      <c r="AE182" s="23"/>
      <c r="AF182" s="23"/>
      <c r="AG182" s="23"/>
    </row>
    <row r="183" spans="1:33" ht="15.75" customHeight="1" x14ac:dyDescent="0.35">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c r="AA183" s="23"/>
      <c r="AB183" s="23"/>
      <c r="AC183" s="23"/>
      <c r="AD183" s="23"/>
      <c r="AE183" s="23"/>
      <c r="AF183" s="23"/>
      <c r="AG183" s="23"/>
    </row>
    <row r="184" spans="1:33" ht="15.75" customHeight="1" x14ac:dyDescent="0.35">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c r="AF184" s="23"/>
      <c r="AG184" s="23"/>
    </row>
    <row r="185" spans="1:33" ht="15.75" customHeight="1" x14ac:dyDescent="0.35">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c r="AA185" s="23"/>
      <c r="AB185" s="23"/>
      <c r="AC185" s="23"/>
      <c r="AD185" s="23"/>
      <c r="AE185" s="23"/>
      <c r="AF185" s="23"/>
      <c r="AG185" s="23"/>
    </row>
    <row r="186" spans="1:33" ht="15.75" customHeight="1" x14ac:dyDescent="0.35">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row>
    <row r="187" spans="1:33" ht="15.75" customHeight="1" x14ac:dyDescent="0.35">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row>
    <row r="188" spans="1:33" ht="15.75" customHeight="1" x14ac:dyDescent="0.35">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c r="AD188" s="23"/>
      <c r="AE188" s="23"/>
      <c r="AF188" s="23"/>
      <c r="AG188" s="23"/>
    </row>
    <row r="189" spans="1:33" ht="15.75" customHeight="1" x14ac:dyDescent="0.35">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c r="AA189" s="23"/>
      <c r="AB189" s="23"/>
      <c r="AC189" s="23"/>
      <c r="AD189" s="23"/>
      <c r="AE189" s="23"/>
      <c r="AF189" s="23"/>
      <c r="AG189" s="23"/>
    </row>
    <row r="190" spans="1:33" ht="15.75" customHeight="1" x14ac:dyDescent="0.35">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row>
    <row r="191" spans="1:33" ht="15.75" customHeight="1" x14ac:dyDescent="0.35">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c r="AA191" s="23"/>
      <c r="AB191" s="23"/>
      <c r="AC191" s="23"/>
      <c r="AD191" s="23"/>
      <c r="AE191" s="23"/>
      <c r="AF191" s="23"/>
      <c r="AG191" s="23"/>
    </row>
    <row r="192" spans="1:33" ht="15.75" customHeight="1" x14ac:dyDescent="0.35">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row>
    <row r="193" spans="1:33" ht="15.75" customHeight="1" x14ac:dyDescent="0.35">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c r="AA193" s="23"/>
      <c r="AB193" s="23"/>
      <c r="AC193" s="23"/>
      <c r="AD193" s="23"/>
      <c r="AE193" s="23"/>
      <c r="AF193" s="23"/>
      <c r="AG193" s="23"/>
    </row>
    <row r="194" spans="1:33" ht="15.75" customHeight="1" x14ac:dyDescent="0.35">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row>
    <row r="195" spans="1:33" ht="15.75" customHeight="1" x14ac:dyDescent="0.35">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c r="AA195" s="23"/>
      <c r="AB195" s="23"/>
      <c r="AC195" s="23"/>
      <c r="AD195" s="23"/>
      <c r="AE195" s="23"/>
      <c r="AF195" s="23"/>
      <c r="AG195" s="23"/>
    </row>
    <row r="196" spans="1:33" ht="15.75" customHeight="1" x14ac:dyDescent="0.35">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3"/>
      <c r="AG196" s="23"/>
    </row>
    <row r="197" spans="1:33" ht="15.75" customHeight="1" x14ac:dyDescent="0.35">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c r="AA197" s="23"/>
      <c r="AB197" s="23"/>
      <c r="AC197" s="23"/>
      <c r="AD197" s="23"/>
      <c r="AE197" s="23"/>
      <c r="AF197" s="23"/>
      <c r="AG197" s="23"/>
    </row>
    <row r="198" spans="1:33" ht="15.75" customHeight="1" x14ac:dyDescent="0.35">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3"/>
      <c r="AG198" s="23"/>
    </row>
    <row r="199" spans="1:33" ht="15.75" customHeight="1" x14ac:dyDescent="0.35">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3"/>
      <c r="AF199" s="23"/>
      <c r="AG199" s="23"/>
    </row>
    <row r="200" spans="1:33" ht="15.75" customHeight="1" x14ac:dyDescent="0.35">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row>
    <row r="201" spans="1:33" ht="15.75" customHeight="1" x14ac:dyDescent="0.35">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c r="AA201" s="23"/>
      <c r="AB201" s="23"/>
      <c r="AC201" s="23"/>
      <c r="AD201" s="23"/>
      <c r="AE201" s="23"/>
      <c r="AF201" s="23"/>
      <c r="AG201" s="23"/>
    </row>
    <row r="202" spans="1:33" ht="15.75" customHeight="1" x14ac:dyDescent="0.35">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3"/>
      <c r="AF202" s="23"/>
      <c r="AG202" s="23"/>
    </row>
    <row r="203" spans="1:33" ht="15.75" customHeight="1" x14ac:dyDescent="0.35">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c r="AA203" s="23"/>
      <c r="AB203" s="23"/>
      <c r="AC203" s="23"/>
      <c r="AD203" s="23"/>
      <c r="AE203" s="23"/>
      <c r="AF203" s="23"/>
      <c r="AG203" s="23"/>
    </row>
    <row r="204" spans="1:33" ht="15.75" customHeight="1" x14ac:dyDescent="0.35">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c r="AD204" s="23"/>
      <c r="AE204" s="23"/>
      <c r="AF204" s="23"/>
      <c r="AG204" s="23"/>
    </row>
    <row r="205" spans="1:33" ht="15.75" customHeight="1" x14ac:dyDescent="0.35">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c r="AA205" s="23"/>
      <c r="AB205" s="23"/>
      <c r="AC205" s="23"/>
      <c r="AD205" s="23"/>
      <c r="AE205" s="23"/>
      <c r="AF205" s="23"/>
      <c r="AG205" s="23"/>
    </row>
    <row r="206" spans="1:33" ht="15.75" customHeight="1" x14ac:dyDescent="0.35">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c r="AD206" s="23"/>
      <c r="AE206" s="23"/>
      <c r="AF206" s="23"/>
      <c r="AG206" s="23"/>
    </row>
    <row r="207" spans="1:33" ht="15.75" customHeight="1" x14ac:dyDescent="0.35">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c r="AA207" s="23"/>
      <c r="AB207" s="23"/>
      <c r="AC207" s="23"/>
      <c r="AD207" s="23"/>
      <c r="AE207" s="23"/>
      <c r="AF207" s="23"/>
      <c r="AG207" s="23"/>
    </row>
    <row r="208" spans="1:33" ht="15.75" customHeight="1" x14ac:dyDescent="0.35">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row>
    <row r="209" spans="1:33" ht="15.75" customHeight="1" x14ac:dyDescent="0.35">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c r="AA209" s="23"/>
      <c r="AB209" s="23"/>
      <c r="AC209" s="23"/>
      <c r="AD209" s="23"/>
      <c r="AE209" s="23"/>
      <c r="AF209" s="23"/>
      <c r="AG209" s="23"/>
    </row>
    <row r="210" spans="1:33" ht="15.75" customHeight="1" x14ac:dyDescent="0.35">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3"/>
      <c r="AF210" s="23"/>
      <c r="AG210" s="23"/>
    </row>
    <row r="211" spans="1:33" ht="15.75" customHeight="1" x14ac:dyDescent="0.35">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3"/>
      <c r="AF211" s="23"/>
      <c r="AG211" s="23"/>
    </row>
    <row r="212" spans="1:33" ht="15.75" customHeight="1" x14ac:dyDescent="0.35">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c r="AD212" s="23"/>
      <c r="AE212" s="23"/>
      <c r="AF212" s="23"/>
      <c r="AG212" s="23"/>
    </row>
    <row r="213" spans="1:33" ht="15.75" customHeight="1" x14ac:dyDescent="0.35">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c r="AA213" s="23"/>
      <c r="AB213" s="23"/>
      <c r="AC213" s="23"/>
      <c r="AD213" s="23"/>
      <c r="AE213" s="23"/>
      <c r="AF213" s="23"/>
      <c r="AG213" s="23"/>
    </row>
    <row r="214" spans="1:33" ht="15.75" customHeight="1" x14ac:dyDescent="0.35">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3"/>
      <c r="AF214" s="23"/>
      <c r="AG214" s="23"/>
    </row>
    <row r="215" spans="1:33" ht="15.75" customHeight="1" x14ac:dyDescent="0.35">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c r="AA215" s="23"/>
      <c r="AB215" s="23"/>
      <c r="AC215" s="23"/>
      <c r="AD215" s="23"/>
      <c r="AE215" s="23"/>
      <c r="AF215" s="23"/>
      <c r="AG215" s="23"/>
    </row>
    <row r="216" spans="1:33" ht="15.75" customHeight="1" x14ac:dyDescent="0.35">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c r="AD216" s="23"/>
      <c r="AE216" s="23"/>
      <c r="AF216" s="23"/>
      <c r="AG216" s="23"/>
    </row>
    <row r="217" spans="1:33" ht="15.75" customHeight="1" x14ac:dyDescent="0.35">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c r="AA217" s="23"/>
      <c r="AB217" s="23"/>
      <c r="AC217" s="23"/>
      <c r="AD217" s="23"/>
      <c r="AE217" s="23"/>
      <c r="AF217" s="23"/>
      <c r="AG217" s="23"/>
    </row>
    <row r="218" spans="1:33" ht="15.75" customHeight="1" x14ac:dyDescent="0.35">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row>
    <row r="219" spans="1:33" ht="15.75" customHeight="1" x14ac:dyDescent="0.35">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c r="AA219" s="23"/>
      <c r="AB219" s="23"/>
      <c r="AC219" s="23"/>
      <c r="AD219" s="23"/>
      <c r="AE219" s="23"/>
      <c r="AF219" s="23"/>
      <c r="AG219" s="23"/>
    </row>
    <row r="220" spans="1:33" ht="15.75" customHeight="1" x14ac:dyDescent="0.35">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c r="AD220" s="23"/>
      <c r="AE220" s="23"/>
      <c r="AF220" s="23"/>
      <c r="AG220" s="23"/>
    </row>
    <row r="221" spans="1:33" ht="15.75" customHeight="1" x14ac:dyDescent="0.35">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c r="AA221" s="23"/>
      <c r="AB221" s="23"/>
      <c r="AC221" s="23"/>
      <c r="AD221" s="23"/>
      <c r="AE221" s="23"/>
      <c r="AF221" s="23"/>
      <c r="AG221" s="23"/>
    </row>
    <row r="222" spans="1:33" ht="15.75" customHeight="1" x14ac:dyDescent="0.35">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row>
    <row r="223" spans="1:33" ht="15.75" customHeight="1" x14ac:dyDescent="0.35">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c r="AA223" s="23"/>
      <c r="AB223" s="23"/>
      <c r="AC223" s="23"/>
      <c r="AD223" s="23"/>
      <c r="AE223" s="23"/>
      <c r="AF223" s="23"/>
      <c r="AG223" s="23"/>
    </row>
    <row r="224" spans="1:33" ht="15.75" customHeight="1" x14ac:dyDescent="0.35">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c r="AD224" s="23"/>
      <c r="AE224" s="23"/>
      <c r="AF224" s="23"/>
      <c r="AG224" s="23"/>
    </row>
    <row r="225" spans="1:33" ht="15.75" customHeight="1" x14ac:dyDescent="0.35">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c r="AA225" s="23"/>
      <c r="AB225" s="23"/>
      <c r="AC225" s="23"/>
      <c r="AD225" s="23"/>
      <c r="AE225" s="23"/>
      <c r="AF225" s="23"/>
      <c r="AG225" s="23"/>
    </row>
    <row r="226" spans="1:33" ht="15.75" customHeight="1" x14ac:dyDescent="0.35">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c r="AA226" s="23"/>
      <c r="AB226" s="23"/>
      <c r="AC226" s="23"/>
      <c r="AD226" s="23"/>
      <c r="AE226" s="23"/>
      <c r="AF226" s="23"/>
      <c r="AG226" s="23"/>
    </row>
    <row r="227" spans="1:33" ht="15.75" customHeight="1" x14ac:dyDescent="0.35">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c r="AA227" s="23"/>
      <c r="AB227" s="23"/>
      <c r="AC227" s="23"/>
      <c r="AD227" s="23"/>
      <c r="AE227" s="23"/>
      <c r="AF227" s="23"/>
      <c r="AG227" s="23"/>
    </row>
    <row r="228" spans="1:33" ht="15.75" customHeight="1" x14ac:dyDescent="0.35">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3"/>
      <c r="AF228" s="23"/>
      <c r="AG228" s="23"/>
    </row>
    <row r="229" spans="1:33" ht="15.75" customHeight="1" x14ac:dyDescent="0.35">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c r="AA229" s="23"/>
      <c r="AB229" s="23"/>
      <c r="AC229" s="23"/>
      <c r="AD229" s="23"/>
      <c r="AE229" s="23"/>
      <c r="AF229" s="23"/>
      <c r="AG229" s="23"/>
    </row>
    <row r="230" spans="1:33" ht="15.75" customHeight="1" x14ac:dyDescent="0.35">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c r="AA230" s="23"/>
      <c r="AB230" s="23"/>
      <c r="AC230" s="23"/>
      <c r="AD230" s="23"/>
      <c r="AE230" s="23"/>
      <c r="AF230" s="23"/>
      <c r="AG230" s="23"/>
    </row>
    <row r="231" spans="1:33" ht="15.75" customHeight="1" x14ac:dyDescent="0.35">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c r="AA231" s="23"/>
      <c r="AB231" s="23"/>
      <c r="AC231" s="23"/>
      <c r="AD231" s="23"/>
      <c r="AE231" s="23"/>
      <c r="AF231" s="23"/>
      <c r="AG231" s="23"/>
    </row>
    <row r="232" spans="1:33" ht="15.75" customHeight="1" x14ac:dyDescent="0.35">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c r="AD232" s="23"/>
      <c r="AE232" s="23"/>
      <c r="AF232" s="23"/>
      <c r="AG232" s="23"/>
    </row>
    <row r="233" spans="1:33" ht="15.75" customHeight="1" x14ac:dyDescent="0.35">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c r="AA233" s="23"/>
      <c r="AB233" s="23"/>
      <c r="AC233" s="23"/>
      <c r="AD233" s="23"/>
      <c r="AE233" s="23"/>
      <c r="AF233" s="23"/>
      <c r="AG233" s="23"/>
    </row>
    <row r="234" spans="1:33" ht="15.75" customHeight="1" x14ac:dyDescent="0.35">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c r="AA234" s="23"/>
      <c r="AB234" s="23"/>
      <c r="AC234" s="23"/>
      <c r="AD234" s="23"/>
      <c r="AE234" s="23"/>
      <c r="AF234" s="23"/>
      <c r="AG234" s="23"/>
    </row>
    <row r="235" spans="1:33" ht="15.75" customHeight="1" x14ac:dyDescent="0.35">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c r="AA235" s="23"/>
      <c r="AB235" s="23"/>
      <c r="AC235" s="23"/>
      <c r="AD235" s="23"/>
      <c r="AE235" s="23"/>
      <c r="AF235" s="23"/>
      <c r="AG235" s="23"/>
    </row>
    <row r="236" spans="1:33" ht="15.75" customHeight="1" x14ac:dyDescent="0.35">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c r="AA236" s="23"/>
      <c r="AB236" s="23"/>
      <c r="AC236" s="23"/>
      <c r="AD236" s="23"/>
      <c r="AE236" s="23"/>
      <c r="AF236" s="23"/>
      <c r="AG236" s="23"/>
    </row>
    <row r="237" spans="1:33" ht="15.75" customHeight="1" x14ac:dyDescent="0.35">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c r="AA237" s="23"/>
      <c r="AB237" s="23"/>
      <c r="AC237" s="23"/>
      <c r="AD237" s="23"/>
      <c r="AE237" s="23"/>
      <c r="AF237" s="23"/>
      <c r="AG237" s="23"/>
    </row>
    <row r="238" spans="1:33" ht="15.75" customHeight="1" x14ac:dyDescent="0.35">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c r="AA238" s="23"/>
      <c r="AB238" s="23"/>
      <c r="AC238" s="23"/>
      <c r="AD238" s="23"/>
      <c r="AE238" s="23"/>
      <c r="AF238" s="23"/>
      <c r="AG238" s="23"/>
    </row>
    <row r="239" spans="1:33" ht="15.75" customHeight="1" x14ac:dyDescent="0.35">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c r="AA239" s="23"/>
      <c r="AB239" s="23"/>
      <c r="AC239" s="23"/>
      <c r="AD239" s="23"/>
      <c r="AE239" s="23"/>
      <c r="AF239" s="23"/>
      <c r="AG239" s="23"/>
    </row>
    <row r="240" spans="1:33" ht="15.75" customHeight="1" x14ac:dyDescent="0.35">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c r="AA240" s="23"/>
      <c r="AB240" s="23"/>
      <c r="AC240" s="23"/>
      <c r="AD240" s="23"/>
      <c r="AE240" s="23"/>
      <c r="AF240" s="23"/>
      <c r="AG240" s="23"/>
    </row>
    <row r="241" spans="1:33" ht="15.75" customHeight="1" x14ac:dyDescent="0.35">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c r="AA241" s="23"/>
      <c r="AB241" s="23"/>
      <c r="AC241" s="23"/>
      <c r="AD241" s="23"/>
      <c r="AE241" s="23"/>
      <c r="AF241" s="23"/>
      <c r="AG241" s="23"/>
    </row>
    <row r="242" spans="1:33" ht="15.75" customHeight="1" x14ac:dyDescent="0.35">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c r="AA242" s="23"/>
      <c r="AB242" s="23"/>
      <c r="AC242" s="23"/>
      <c r="AD242" s="23"/>
      <c r="AE242" s="23"/>
      <c r="AF242" s="23"/>
      <c r="AG242" s="23"/>
    </row>
    <row r="243" spans="1:33" ht="15.75" customHeight="1" x14ac:dyDescent="0.35">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c r="AA243" s="23"/>
      <c r="AB243" s="23"/>
      <c r="AC243" s="23"/>
      <c r="AD243" s="23"/>
      <c r="AE243" s="23"/>
      <c r="AF243" s="23"/>
      <c r="AG243" s="23"/>
    </row>
    <row r="244" spans="1:33" ht="15.75" customHeight="1" x14ac:dyDescent="0.35">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c r="AA244" s="23"/>
      <c r="AB244" s="23"/>
      <c r="AC244" s="23"/>
      <c r="AD244" s="23"/>
      <c r="AE244" s="23"/>
      <c r="AF244" s="23"/>
      <c r="AG244" s="23"/>
    </row>
    <row r="245" spans="1:33" ht="15.75" customHeight="1" x14ac:dyDescent="0.35">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c r="AA245" s="23"/>
      <c r="AB245" s="23"/>
      <c r="AC245" s="23"/>
      <c r="AD245" s="23"/>
      <c r="AE245" s="23"/>
      <c r="AF245" s="23"/>
      <c r="AG245" s="23"/>
    </row>
    <row r="246" spans="1:33" ht="15.75" customHeight="1" x14ac:dyDescent="0.35">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c r="AA246" s="23"/>
      <c r="AB246" s="23"/>
      <c r="AC246" s="23"/>
      <c r="AD246" s="23"/>
      <c r="AE246" s="23"/>
      <c r="AF246" s="23"/>
      <c r="AG246" s="23"/>
    </row>
    <row r="247" spans="1:33" ht="15.75" customHeight="1" x14ac:dyDescent="0.35">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c r="AA247" s="23"/>
      <c r="AB247" s="23"/>
      <c r="AC247" s="23"/>
      <c r="AD247" s="23"/>
      <c r="AE247" s="23"/>
      <c r="AF247" s="23"/>
      <c r="AG247" s="23"/>
    </row>
    <row r="248" spans="1:33" ht="15.75" customHeight="1" x14ac:dyDescent="0.35">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c r="AA248" s="23"/>
      <c r="AB248" s="23"/>
      <c r="AC248" s="23"/>
      <c r="AD248" s="23"/>
      <c r="AE248" s="23"/>
      <c r="AF248" s="23"/>
      <c r="AG248" s="23"/>
    </row>
    <row r="249" spans="1:33" ht="15.75" customHeight="1" x14ac:dyDescent="0.35">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23"/>
      <c r="AE249" s="23"/>
      <c r="AF249" s="23"/>
      <c r="AG249" s="23"/>
    </row>
    <row r="250" spans="1:33" ht="15.75" customHeight="1" x14ac:dyDescent="0.35">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c r="AA250" s="23"/>
      <c r="AB250" s="23"/>
      <c r="AC250" s="23"/>
      <c r="AD250" s="23"/>
      <c r="AE250" s="23"/>
      <c r="AF250" s="23"/>
      <c r="AG250" s="23"/>
    </row>
    <row r="251" spans="1:33" ht="15.75" customHeight="1" x14ac:dyDescent="0.35">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23"/>
      <c r="AE251" s="23"/>
      <c r="AF251" s="23"/>
      <c r="AG251" s="23"/>
    </row>
    <row r="252" spans="1:33" ht="15.75" customHeight="1" x14ac:dyDescent="0.35">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c r="AA252" s="23"/>
      <c r="AB252" s="23"/>
      <c r="AC252" s="23"/>
      <c r="AD252" s="23"/>
      <c r="AE252" s="23"/>
      <c r="AF252" s="23"/>
      <c r="AG252" s="23"/>
    </row>
    <row r="253" spans="1:33" ht="15.75" customHeight="1" x14ac:dyDescent="0.35">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c r="AA253" s="23"/>
      <c r="AB253" s="23"/>
      <c r="AC253" s="23"/>
      <c r="AD253" s="23"/>
      <c r="AE253" s="23"/>
      <c r="AF253" s="23"/>
      <c r="AG253" s="23"/>
    </row>
    <row r="254" spans="1:33" ht="15.75" customHeight="1" x14ac:dyDescent="0.35">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c r="AA254" s="23"/>
      <c r="AB254" s="23"/>
      <c r="AC254" s="23"/>
      <c r="AD254" s="23"/>
      <c r="AE254" s="23"/>
      <c r="AF254" s="23"/>
      <c r="AG254" s="23"/>
    </row>
    <row r="255" spans="1:33" ht="15.75" customHeight="1" x14ac:dyDescent="0.35">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c r="AA255" s="23"/>
      <c r="AB255" s="23"/>
      <c r="AC255" s="23"/>
      <c r="AD255" s="23"/>
      <c r="AE255" s="23"/>
      <c r="AF255" s="23"/>
      <c r="AG255" s="23"/>
    </row>
    <row r="256" spans="1:33" ht="15.75" customHeight="1" x14ac:dyDescent="0.35">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c r="AA256" s="23"/>
      <c r="AB256" s="23"/>
      <c r="AC256" s="23"/>
      <c r="AD256" s="23"/>
      <c r="AE256" s="23"/>
      <c r="AF256" s="23"/>
      <c r="AG256" s="23"/>
    </row>
    <row r="257" spans="1:33" ht="15.75" customHeight="1" x14ac:dyDescent="0.35">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c r="AA257" s="23"/>
      <c r="AB257" s="23"/>
      <c r="AC257" s="23"/>
      <c r="AD257" s="23"/>
      <c r="AE257" s="23"/>
      <c r="AF257" s="23"/>
      <c r="AG257" s="23"/>
    </row>
    <row r="258" spans="1:33" ht="15.75" customHeight="1" x14ac:dyDescent="0.35">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c r="AA258" s="23"/>
      <c r="AB258" s="23"/>
      <c r="AC258" s="23"/>
      <c r="AD258" s="23"/>
      <c r="AE258" s="23"/>
      <c r="AF258" s="23"/>
      <c r="AG258" s="23"/>
    </row>
    <row r="259" spans="1:33" ht="15.75" customHeight="1" x14ac:dyDescent="0.35">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c r="AA259" s="23"/>
      <c r="AB259" s="23"/>
      <c r="AC259" s="23"/>
      <c r="AD259" s="23"/>
      <c r="AE259" s="23"/>
      <c r="AF259" s="23"/>
      <c r="AG259" s="23"/>
    </row>
    <row r="260" spans="1:33" ht="15.75" customHeight="1" x14ac:dyDescent="0.35">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c r="AA260" s="23"/>
      <c r="AB260" s="23"/>
      <c r="AC260" s="23"/>
      <c r="AD260" s="23"/>
      <c r="AE260" s="23"/>
      <c r="AF260" s="23"/>
      <c r="AG260" s="23"/>
    </row>
    <row r="261" spans="1:33" ht="15.75" customHeight="1" x14ac:dyDescent="0.35">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c r="AA261" s="23"/>
      <c r="AB261" s="23"/>
      <c r="AC261" s="23"/>
      <c r="AD261" s="23"/>
      <c r="AE261" s="23"/>
      <c r="AF261" s="23"/>
      <c r="AG261" s="23"/>
    </row>
    <row r="262" spans="1:33" ht="15.75" customHeight="1" x14ac:dyDescent="0.35">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c r="AA262" s="23"/>
      <c r="AB262" s="23"/>
      <c r="AC262" s="23"/>
      <c r="AD262" s="23"/>
      <c r="AE262" s="23"/>
      <c r="AF262" s="23"/>
      <c r="AG262" s="23"/>
    </row>
    <row r="263" spans="1:33" ht="15.75" customHeight="1" x14ac:dyDescent="0.35">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23"/>
      <c r="AE263" s="23"/>
      <c r="AF263" s="23"/>
      <c r="AG263" s="23"/>
    </row>
    <row r="264" spans="1:33" ht="15.75" customHeight="1" x14ac:dyDescent="0.35">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c r="AA264" s="23"/>
      <c r="AB264" s="23"/>
      <c r="AC264" s="23"/>
      <c r="AD264" s="23"/>
      <c r="AE264" s="23"/>
      <c r="AF264" s="23"/>
      <c r="AG264" s="23"/>
    </row>
    <row r="265" spans="1:33" ht="15.75" customHeight="1" x14ac:dyDescent="0.35">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23"/>
      <c r="AE265" s="23"/>
      <c r="AF265" s="23"/>
      <c r="AG265" s="23"/>
    </row>
    <row r="266" spans="1:33" ht="15.75" customHeight="1" x14ac:dyDescent="0.35">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c r="AA266" s="23"/>
      <c r="AB266" s="23"/>
      <c r="AC266" s="23"/>
      <c r="AD266" s="23"/>
      <c r="AE266" s="23"/>
      <c r="AF266" s="23"/>
      <c r="AG266" s="23"/>
    </row>
    <row r="267" spans="1:33" ht="15.75" customHeight="1" x14ac:dyDescent="0.35">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c r="AA267" s="23"/>
      <c r="AB267" s="23"/>
      <c r="AC267" s="23"/>
      <c r="AD267" s="23"/>
      <c r="AE267" s="23"/>
      <c r="AF267" s="23"/>
      <c r="AG267" s="23"/>
    </row>
    <row r="268" spans="1:33" ht="15.75" customHeight="1" x14ac:dyDescent="0.35">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c r="AA268" s="23"/>
      <c r="AB268" s="23"/>
      <c r="AC268" s="23"/>
      <c r="AD268" s="23"/>
      <c r="AE268" s="23"/>
      <c r="AF268" s="23"/>
      <c r="AG268" s="23"/>
    </row>
    <row r="269" spans="1:33" ht="15.75" customHeight="1" x14ac:dyDescent="0.35">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c r="AA269" s="23"/>
      <c r="AB269" s="23"/>
      <c r="AC269" s="23"/>
      <c r="AD269" s="23"/>
      <c r="AE269" s="23"/>
      <c r="AF269" s="23"/>
      <c r="AG269" s="23"/>
    </row>
    <row r="270" spans="1:33" ht="15.75" customHeight="1" x14ac:dyDescent="0.35">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c r="AA270" s="23"/>
      <c r="AB270" s="23"/>
      <c r="AC270" s="23"/>
      <c r="AD270" s="23"/>
      <c r="AE270" s="23"/>
      <c r="AF270" s="23"/>
      <c r="AG270" s="23"/>
    </row>
    <row r="271" spans="1:33" ht="15.75" customHeight="1" x14ac:dyDescent="0.35">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c r="AA271" s="23"/>
      <c r="AB271" s="23"/>
      <c r="AC271" s="23"/>
      <c r="AD271" s="23"/>
      <c r="AE271" s="23"/>
      <c r="AF271" s="23"/>
      <c r="AG271" s="23"/>
    </row>
    <row r="272" spans="1:33" ht="15.75" customHeight="1" x14ac:dyDescent="0.35">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c r="AA272" s="23"/>
      <c r="AB272" s="23"/>
      <c r="AC272" s="23"/>
      <c r="AD272" s="23"/>
      <c r="AE272" s="23"/>
      <c r="AF272" s="23"/>
      <c r="AG272" s="23"/>
    </row>
    <row r="273" spans="1:33" ht="15.75" customHeight="1" x14ac:dyDescent="0.35">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c r="AA273" s="23"/>
      <c r="AB273" s="23"/>
      <c r="AC273" s="23"/>
      <c r="AD273" s="23"/>
      <c r="AE273" s="23"/>
      <c r="AF273" s="23"/>
      <c r="AG273" s="23"/>
    </row>
    <row r="274" spans="1:33" ht="15.75" customHeight="1" x14ac:dyDescent="0.35">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c r="AA274" s="23"/>
      <c r="AB274" s="23"/>
      <c r="AC274" s="23"/>
      <c r="AD274" s="23"/>
      <c r="AE274" s="23"/>
      <c r="AF274" s="23"/>
      <c r="AG274" s="23"/>
    </row>
    <row r="275" spans="1:33" ht="15.75" customHeight="1" x14ac:dyDescent="0.35">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c r="AA275" s="23"/>
      <c r="AB275" s="23"/>
      <c r="AC275" s="23"/>
      <c r="AD275" s="23"/>
      <c r="AE275" s="23"/>
      <c r="AF275" s="23"/>
      <c r="AG275" s="23"/>
    </row>
    <row r="276" spans="1:33" ht="15.75" customHeight="1" x14ac:dyDescent="0.35">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c r="AA276" s="23"/>
      <c r="AB276" s="23"/>
      <c r="AC276" s="23"/>
      <c r="AD276" s="23"/>
      <c r="AE276" s="23"/>
      <c r="AF276" s="23"/>
      <c r="AG276" s="23"/>
    </row>
    <row r="277" spans="1:33" ht="15.75" customHeight="1" x14ac:dyDescent="0.35">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c r="AA277" s="23"/>
      <c r="AB277" s="23"/>
      <c r="AC277" s="23"/>
      <c r="AD277" s="23"/>
      <c r="AE277" s="23"/>
      <c r="AF277" s="23"/>
      <c r="AG277" s="23"/>
    </row>
    <row r="278" spans="1:33" ht="15.75" customHeight="1" x14ac:dyDescent="0.35">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23"/>
      <c r="AE278" s="23"/>
      <c r="AF278" s="23"/>
      <c r="AG278" s="23"/>
    </row>
    <row r="279" spans="1:33" ht="15.75" customHeight="1" x14ac:dyDescent="0.35">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c r="AA279" s="23"/>
      <c r="AB279" s="23"/>
      <c r="AC279" s="23"/>
      <c r="AD279" s="23"/>
      <c r="AE279" s="23"/>
      <c r="AF279" s="23"/>
      <c r="AG279" s="23"/>
    </row>
    <row r="280" spans="1:33" ht="15.75" customHeight="1" x14ac:dyDescent="0.35">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23"/>
      <c r="AE280" s="23"/>
      <c r="AF280" s="23"/>
      <c r="AG280" s="23"/>
    </row>
    <row r="281" spans="1:33" ht="15.75" customHeight="1" x14ac:dyDescent="0.35">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c r="AA281" s="23"/>
      <c r="AB281" s="23"/>
      <c r="AC281" s="23"/>
      <c r="AD281" s="23"/>
      <c r="AE281" s="23"/>
      <c r="AF281" s="23"/>
      <c r="AG281" s="23"/>
    </row>
    <row r="282" spans="1:33" ht="15.75" customHeight="1" x14ac:dyDescent="0.35">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c r="AA282" s="23"/>
      <c r="AB282" s="23"/>
      <c r="AC282" s="23"/>
      <c r="AD282" s="23"/>
      <c r="AE282" s="23"/>
      <c r="AF282" s="23"/>
      <c r="AG282" s="23"/>
    </row>
    <row r="283" spans="1:33" ht="15.75" customHeight="1" x14ac:dyDescent="0.35">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c r="AA283" s="23"/>
      <c r="AB283" s="23"/>
      <c r="AC283" s="23"/>
      <c r="AD283" s="23"/>
      <c r="AE283" s="23"/>
      <c r="AF283" s="23"/>
      <c r="AG283" s="23"/>
    </row>
    <row r="284" spans="1:33" ht="15.75" customHeight="1" x14ac:dyDescent="0.35">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c r="AA284" s="23"/>
      <c r="AB284" s="23"/>
      <c r="AC284" s="23"/>
      <c r="AD284" s="23"/>
      <c r="AE284" s="23"/>
      <c r="AF284" s="23"/>
      <c r="AG284" s="23"/>
    </row>
    <row r="285" spans="1:33" ht="15.75" customHeight="1" x14ac:dyDescent="0.35">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c r="AA285" s="23"/>
      <c r="AB285" s="23"/>
      <c r="AC285" s="23"/>
      <c r="AD285" s="23"/>
      <c r="AE285" s="23"/>
      <c r="AF285" s="23"/>
      <c r="AG285" s="23"/>
    </row>
    <row r="286" spans="1:33" ht="15.75" customHeight="1" x14ac:dyDescent="0.35">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c r="AA286" s="23"/>
      <c r="AB286" s="23"/>
      <c r="AC286" s="23"/>
      <c r="AD286" s="23"/>
      <c r="AE286" s="23"/>
      <c r="AF286" s="23"/>
      <c r="AG286" s="23"/>
    </row>
    <row r="287" spans="1:33" ht="15.75" customHeight="1" x14ac:dyDescent="0.35">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c r="AA287" s="23"/>
      <c r="AB287" s="23"/>
      <c r="AC287" s="23"/>
      <c r="AD287" s="23"/>
      <c r="AE287" s="23"/>
      <c r="AF287" s="23"/>
      <c r="AG287" s="23"/>
    </row>
    <row r="288" spans="1:33" ht="15.75" customHeight="1" x14ac:dyDescent="0.35">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c r="AA288" s="23"/>
      <c r="AB288" s="23"/>
      <c r="AC288" s="23"/>
      <c r="AD288" s="23"/>
      <c r="AE288" s="23"/>
      <c r="AF288" s="23"/>
      <c r="AG288" s="23"/>
    </row>
    <row r="289" spans="1:33" ht="15.75" customHeight="1" x14ac:dyDescent="0.35">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c r="AA289" s="23"/>
      <c r="AB289" s="23"/>
      <c r="AC289" s="23"/>
      <c r="AD289" s="23"/>
      <c r="AE289" s="23"/>
      <c r="AF289" s="23"/>
      <c r="AG289" s="23"/>
    </row>
    <row r="290" spans="1:33" ht="15.75" customHeight="1" x14ac:dyDescent="0.35">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c r="AA290" s="23"/>
      <c r="AB290" s="23"/>
      <c r="AC290" s="23"/>
      <c r="AD290" s="23"/>
      <c r="AE290" s="23"/>
      <c r="AF290" s="23"/>
      <c r="AG290" s="23"/>
    </row>
    <row r="291" spans="1:33" ht="15.75" customHeight="1" x14ac:dyDescent="0.35">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c r="AA291" s="23"/>
      <c r="AB291" s="23"/>
      <c r="AC291" s="23"/>
      <c r="AD291" s="23"/>
      <c r="AE291" s="23"/>
      <c r="AF291" s="23"/>
      <c r="AG291" s="23"/>
    </row>
    <row r="292" spans="1:33" ht="15.75" customHeight="1" x14ac:dyDescent="0.35">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row>
    <row r="293" spans="1:33" ht="15.75" customHeight="1" x14ac:dyDescent="0.35">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c r="AA293" s="23"/>
      <c r="AB293" s="23"/>
      <c r="AC293" s="23"/>
      <c r="AD293" s="23"/>
      <c r="AE293" s="23"/>
      <c r="AF293" s="23"/>
      <c r="AG293" s="23"/>
    </row>
    <row r="294" spans="1:33" ht="15.75" customHeight="1" x14ac:dyDescent="0.35">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c r="AA294" s="23"/>
      <c r="AB294" s="23"/>
      <c r="AC294" s="23"/>
      <c r="AD294" s="23"/>
      <c r="AE294" s="23"/>
      <c r="AF294" s="23"/>
      <c r="AG294" s="23"/>
    </row>
    <row r="295" spans="1:33" ht="15.75" customHeight="1" x14ac:dyDescent="0.35">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c r="AA295" s="23"/>
      <c r="AB295" s="23"/>
      <c r="AC295" s="23"/>
      <c r="AD295" s="23"/>
      <c r="AE295" s="23"/>
      <c r="AF295" s="23"/>
      <c r="AG295" s="23"/>
    </row>
    <row r="296" spans="1:33" ht="15.75" customHeight="1" x14ac:dyDescent="0.35">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c r="AA296" s="23"/>
      <c r="AB296" s="23"/>
      <c r="AC296" s="23"/>
      <c r="AD296" s="23"/>
      <c r="AE296" s="23"/>
      <c r="AF296" s="23"/>
      <c r="AG296" s="23"/>
    </row>
    <row r="297" spans="1:33" ht="15.75" customHeight="1" x14ac:dyDescent="0.35">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c r="AA297" s="23"/>
      <c r="AB297" s="23"/>
      <c r="AC297" s="23"/>
      <c r="AD297" s="23"/>
      <c r="AE297" s="23"/>
      <c r="AF297" s="23"/>
      <c r="AG297" s="23"/>
    </row>
    <row r="298" spans="1:33" ht="15.75" customHeight="1" x14ac:dyDescent="0.35">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c r="AA298" s="23"/>
      <c r="AB298" s="23"/>
      <c r="AC298" s="23"/>
      <c r="AD298" s="23"/>
      <c r="AE298" s="23"/>
      <c r="AF298" s="23"/>
      <c r="AG298" s="23"/>
    </row>
    <row r="299" spans="1:33" ht="15.75" customHeight="1" x14ac:dyDescent="0.35">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c r="AA299" s="23"/>
      <c r="AB299" s="23"/>
      <c r="AC299" s="23"/>
      <c r="AD299" s="23"/>
      <c r="AE299" s="23"/>
      <c r="AF299" s="23"/>
      <c r="AG299" s="23"/>
    </row>
    <row r="300" spans="1:33" ht="15.75" customHeight="1" x14ac:dyDescent="0.35">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c r="AA300" s="23"/>
      <c r="AB300" s="23"/>
      <c r="AC300" s="23"/>
      <c r="AD300" s="23"/>
      <c r="AE300" s="23"/>
      <c r="AF300" s="23"/>
      <c r="AG300" s="23"/>
    </row>
    <row r="301" spans="1:33" ht="15.75" customHeight="1" x14ac:dyDescent="0.35">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c r="AA301" s="23"/>
      <c r="AB301" s="23"/>
      <c r="AC301" s="23"/>
      <c r="AD301" s="23"/>
      <c r="AE301" s="23"/>
      <c r="AF301" s="23"/>
      <c r="AG301" s="23"/>
    </row>
    <row r="302" spans="1:33" ht="15.75" customHeight="1" x14ac:dyDescent="0.35">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23"/>
      <c r="AE302" s="23"/>
      <c r="AF302" s="23"/>
      <c r="AG302" s="23"/>
    </row>
    <row r="303" spans="1:33" ht="15.75" customHeight="1" x14ac:dyDescent="0.35">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c r="AA303" s="23"/>
      <c r="AB303" s="23"/>
      <c r="AC303" s="23"/>
      <c r="AD303" s="23"/>
      <c r="AE303" s="23"/>
      <c r="AF303" s="23"/>
      <c r="AG303" s="23"/>
    </row>
    <row r="304" spans="1:33" ht="15.75" customHeight="1" x14ac:dyDescent="0.35">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23"/>
      <c r="AE304" s="23"/>
      <c r="AF304" s="23"/>
      <c r="AG304" s="23"/>
    </row>
    <row r="305" spans="1:33" ht="15.75" customHeight="1" x14ac:dyDescent="0.35">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c r="AA305" s="23"/>
      <c r="AB305" s="23"/>
      <c r="AC305" s="23"/>
      <c r="AD305" s="23"/>
      <c r="AE305" s="23"/>
      <c r="AF305" s="23"/>
      <c r="AG305" s="23"/>
    </row>
    <row r="306" spans="1:33" ht="15.75" customHeight="1" x14ac:dyDescent="0.35">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23"/>
      <c r="AE306" s="23"/>
      <c r="AF306" s="23"/>
      <c r="AG306" s="23"/>
    </row>
    <row r="307" spans="1:33" ht="15.75" customHeight="1" x14ac:dyDescent="0.35">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c r="AA307" s="23"/>
      <c r="AB307" s="23"/>
      <c r="AC307" s="23"/>
      <c r="AD307" s="23"/>
      <c r="AE307" s="23"/>
      <c r="AF307" s="23"/>
      <c r="AG307" s="23"/>
    </row>
    <row r="308" spans="1:33" ht="15.75" customHeight="1" x14ac:dyDescent="0.35">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23"/>
      <c r="AE308" s="23"/>
      <c r="AF308" s="23"/>
      <c r="AG308" s="23"/>
    </row>
    <row r="309" spans="1:33" ht="15.75" customHeight="1" x14ac:dyDescent="0.35">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c r="AA309" s="23"/>
      <c r="AB309" s="23"/>
      <c r="AC309" s="23"/>
      <c r="AD309" s="23"/>
      <c r="AE309" s="23"/>
      <c r="AF309" s="23"/>
      <c r="AG309" s="23"/>
    </row>
    <row r="310" spans="1:33" ht="15.75" customHeight="1" x14ac:dyDescent="0.35">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23"/>
      <c r="AE310" s="23"/>
      <c r="AF310" s="23"/>
      <c r="AG310" s="23"/>
    </row>
    <row r="311" spans="1:33" ht="15.75" customHeight="1" x14ac:dyDescent="0.35">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c r="AA311" s="23"/>
      <c r="AB311" s="23"/>
      <c r="AC311" s="23"/>
      <c r="AD311" s="23"/>
      <c r="AE311" s="23"/>
      <c r="AF311" s="23"/>
      <c r="AG311" s="23"/>
    </row>
    <row r="312" spans="1:33" ht="15.75" customHeight="1" x14ac:dyDescent="0.35">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23"/>
      <c r="AE312" s="23"/>
      <c r="AF312" s="23"/>
      <c r="AG312" s="23"/>
    </row>
    <row r="313" spans="1:33" ht="15.75" customHeight="1" x14ac:dyDescent="0.35">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c r="AA313" s="23"/>
      <c r="AB313" s="23"/>
      <c r="AC313" s="23"/>
      <c r="AD313" s="23"/>
      <c r="AE313" s="23"/>
      <c r="AF313" s="23"/>
      <c r="AG313" s="23"/>
    </row>
    <row r="314" spans="1:33" ht="15.75" customHeight="1" x14ac:dyDescent="0.35">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c r="AA314" s="23"/>
      <c r="AB314" s="23"/>
      <c r="AC314" s="23"/>
      <c r="AD314" s="23"/>
      <c r="AE314" s="23"/>
      <c r="AF314" s="23"/>
      <c r="AG314" s="23"/>
    </row>
    <row r="315" spans="1:33" ht="15.75" customHeight="1" x14ac:dyDescent="0.35">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c r="AA315" s="23"/>
      <c r="AB315" s="23"/>
      <c r="AC315" s="23"/>
      <c r="AD315" s="23"/>
      <c r="AE315" s="23"/>
      <c r="AF315" s="23"/>
      <c r="AG315" s="23"/>
    </row>
    <row r="316" spans="1:33" ht="15.75" customHeight="1" x14ac:dyDescent="0.35">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c r="AA316" s="23"/>
      <c r="AB316" s="23"/>
      <c r="AC316" s="23"/>
      <c r="AD316" s="23"/>
      <c r="AE316" s="23"/>
      <c r="AF316" s="23"/>
      <c r="AG316" s="23"/>
    </row>
    <row r="317" spans="1:33" ht="15.75" customHeight="1" x14ac:dyDescent="0.35">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c r="AA317" s="23"/>
      <c r="AB317" s="23"/>
      <c r="AC317" s="23"/>
      <c r="AD317" s="23"/>
      <c r="AE317" s="23"/>
      <c r="AF317" s="23"/>
      <c r="AG317" s="23"/>
    </row>
    <row r="318" spans="1:33" ht="15.75" customHeight="1" x14ac:dyDescent="0.35">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c r="AA318" s="23"/>
      <c r="AB318" s="23"/>
      <c r="AC318" s="23"/>
      <c r="AD318" s="23"/>
      <c r="AE318" s="23"/>
      <c r="AF318" s="23"/>
      <c r="AG318" s="23"/>
    </row>
    <row r="319" spans="1:33" ht="15.75" customHeight="1" x14ac:dyDescent="0.35">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c r="AA319" s="23"/>
      <c r="AB319" s="23"/>
      <c r="AC319" s="23"/>
      <c r="AD319" s="23"/>
      <c r="AE319" s="23"/>
      <c r="AF319" s="23"/>
      <c r="AG319" s="23"/>
    </row>
    <row r="320" spans="1:33" ht="15.75" customHeight="1" x14ac:dyDescent="0.35">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23"/>
      <c r="AE320" s="23"/>
      <c r="AF320" s="23"/>
      <c r="AG320" s="23"/>
    </row>
    <row r="321" spans="1:33" ht="15.75" customHeight="1" x14ac:dyDescent="0.35">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c r="AA321" s="23"/>
      <c r="AB321" s="23"/>
      <c r="AC321" s="23"/>
      <c r="AD321" s="23"/>
      <c r="AE321" s="23"/>
      <c r="AF321" s="23"/>
      <c r="AG321" s="23"/>
    </row>
    <row r="322" spans="1:33" ht="15.75" customHeight="1" x14ac:dyDescent="0.35">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c r="AA322" s="23"/>
      <c r="AB322" s="23"/>
      <c r="AC322" s="23"/>
      <c r="AD322" s="23"/>
      <c r="AE322" s="23"/>
      <c r="AF322" s="23"/>
      <c r="AG322" s="23"/>
    </row>
    <row r="323" spans="1:33" ht="15.75" customHeight="1" x14ac:dyDescent="0.35">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c r="AA323" s="23"/>
      <c r="AB323" s="23"/>
      <c r="AC323" s="23"/>
      <c r="AD323" s="23"/>
      <c r="AE323" s="23"/>
      <c r="AF323" s="23"/>
      <c r="AG323" s="23"/>
    </row>
    <row r="324" spans="1:33" ht="15.75" customHeight="1" x14ac:dyDescent="0.35">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c r="AA324" s="23"/>
      <c r="AB324" s="23"/>
      <c r="AC324" s="23"/>
      <c r="AD324" s="23"/>
      <c r="AE324" s="23"/>
      <c r="AF324" s="23"/>
      <c r="AG324" s="23"/>
    </row>
    <row r="325" spans="1:33" ht="15.75" customHeight="1" x14ac:dyDescent="0.35">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c r="AA325" s="23"/>
      <c r="AB325" s="23"/>
      <c r="AC325" s="23"/>
      <c r="AD325" s="23"/>
      <c r="AE325" s="23"/>
      <c r="AF325" s="23"/>
      <c r="AG325" s="23"/>
    </row>
    <row r="326" spans="1:33" ht="15.75" customHeight="1" x14ac:dyDescent="0.35">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c r="AA326" s="23"/>
      <c r="AB326" s="23"/>
      <c r="AC326" s="23"/>
      <c r="AD326" s="23"/>
      <c r="AE326" s="23"/>
      <c r="AF326" s="23"/>
      <c r="AG326" s="23"/>
    </row>
    <row r="327" spans="1:33" ht="15.75" customHeight="1" x14ac:dyDescent="0.35">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c r="AA327" s="23"/>
      <c r="AB327" s="23"/>
      <c r="AC327" s="23"/>
      <c r="AD327" s="23"/>
      <c r="AE327" s="23"/>
      <c r="AF327" s="23"/>
      <c r="AG327" s="23"/>
    </row>
    <row r="328" spans="1:33" ht="15.75" customHeight="1" x14ac:dyDescent="0.35">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23"/>
      <c r="AE328" s="23"/>
      <c r="AF328" s="23"/>
      <c r="AG328" s="23"/>
    </row>
    <row r="329" spans="1:33" ht="15.75" customHeight="1" x14ac:dyDescent="0.35">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c r="AA329" s="23"/>
      <c r="AB329" s="23"/>
      <c r="AC329" s="23"/>
      <c r="AD329" s="23"/>
      <c r="AE329" s="23"/>
      <c r="AF329" s="23"/>
      <c r="AG329" s="23"/>
    </row>
    <row r="330" spans="1:33" ht="15.75" customHeight="1" x14ac:dyDescent="0.35">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c r="AA330" s="23"/>
      <c r="AB330" s="23"/>
      <c r="AC330" s="23"/>
      <c r="AD330" s="23"/>
      <c r="AE330" s="23"/>
      <c r="AF330" s="23"/>
      <c r="AG330" s="23"/>
    </row>
    <row r="331" spans="1:33" ht="15.75" customHeight="1" x14ac:dyDescent="0.35">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c r="AA331" s="23"/>
      <c r="AB331" s="23"/>
      <c r="AC331" s="23"/>
      <c r="AD331" s="23"/>
      <c r="AE331" s="23"/>
      <c r="AF331" s="23"/>
      <c r="AG331" s="23"/>
    </row>
    <row r="332" spans="1:33" ht="15.75" customHeight="1" x14ac:dyDescent="0.35">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c r="AA332" s="23"/>
      <c r="AB332" s="23"/>
      <c r="AC332" s="23"/>
      <c r="AD332" s="23"/>
      <c r="AE332" s="23"/>
      <c r="AF332" s="23"/>
      <c r="AG332" s="23"/>
    </row>
    <row r="333" spans="1:33" ht="15.75" customHeight="1" x14ac:dyDescent="0.35">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c r="AA333" s="23"/>
      <c r="AB333" s="23"/>
      <c r="AC333" s="23"/>
      <c r="AD333" s="23"/>
      <c r="AE333" s="23"/>
      <c r="AF333" s="23"/>
      <c r="AG333" s="23"/>
    </row>
    <row r="334" spans="1:33" ht="15.75" customHeight="1" x14ac:dyDescent="0.35">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c r="AA334" s="23"/>
      <c r="AB334" s="23"/>
      <c r="AC334" s="23"/>
      <c r="AD334" s="23"/>
      <c r="AE334" s="23"/>
      <c r="AF334" s="23"/>
      <c r="AG334" s="23"/>
    </row>
    <row r="335" spans="1:33" ht="15.75" customHeight="1" x14ac:dyDescent="0.35">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23"/>
      <c r="AE335" s="23"/>
      <c r="AF335" s="23"/>
      <c r="AG335" s="23"/>
    </row>
    <row r="336" spans="1:33" ht="15.75" customHeight="1" x14ac:dyDescent="0.35">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c r="AA336" s="23"/>
      <c r="AB336" s="23"/>
      <c r="AC336" s="23"/>
      <c r="AD336" s="23"/>
      <c r="AE336" s="23"/>
      <c r="AF336" s="23"/>
      <c r="AG336" s="23"/>
    </row>
    <row r="337" spans="1:33" ht="15.75" customHeight="1" x14ac:dyDescent="0.35">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c r="AA337" s="23"/>
      <c r="AB337" s="23"/>
      <c r="AC337" s="23"/>
      <c r="AD337" s="23"/>
      <c r="AE337" s="23"/>
      <c r="AF337" s="23"/>
      <c r="AG337" s="23"/>
    </row>
    <row r="338" spans="1:33" ht="15.75" customHeight="1" x14ac:dyDescent="0.35">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c r="AA338" s="23"/>
      <c r="AB338" s="23"/>
      <c r="AC338" s="23"/>
      <c r="AD338" s="23"/>
      <c r="AE338" s="23"/>
      <c r="AF338" s="23"/>
      <c r="AG338" s="23"/>
    </row>
    <row r="339" spans="1:33" ht="15.75" customHeight="1" x14ac:dyDescent="0.35">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c r="AA339" s="23"/>
      <c r="AB339" s="23"/>
      <c r="AC339" s="23"/>
      <c r="AD339" s="23"/>
      <c r="AE339" s="23"/>
      <c r="AF339" s="23"/>
      <c r="AG339" s="23"/>
    </row>
    <row r="340" spans="1:33" ht="15.75" customHeight="1" x14ac:dyDescent="0.35">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c r="AD340" s="23"/>
      <c r="AE340" s="23"/>
      <c r="AF340" s="23"/>
      <c r="AG340" s="23"/>
    </row>
    <row r="341" spans="1:33" ht="15.75" customHeight="1" x14ac:dyDescent="0.35">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c r="AA341" s="23"/>
      <c r="AB341" s="23"/>
      <c r="AC341" s="23"/>
      <c r="AD341" s="23"/>
      <c r="AE341" s="23"/>
      <c r="AF341" s="23"/>
      <c r="AG341" s="23"/>
    </row>
    <row r="342" spans="1:33" ht="15.75" customHeight="1" x14ac:dyDescent="0.35">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c r="AB342" s="23"/>
      <c r="AC342" s="23"/>
      <c r="AD342" s="23"/>
      <c r="AE342" s="23"/>
      <c r="AF342" s="23"/>
      <c r="AG342" s="23"/>
    </row>
    <row r="343" spans="1:33" ht="15.75" customHeight="1" x14ac:dyDescent="0.35">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23"/>
      <c r="AE343" s="23"/>
      <c r="AF343" s="23"/>
      <c r="AG343" s="23"/>
    </row>
    <row r="344" spans="1:33" ht="15.75" customHeight="1" x14ac:dyDescent="0.35">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c r="AD344" s="23"/>
      <c r="AE344" s="23"/>
      <c r="AF344" s="23"/>
      <c r="AG344" s="23"/>
    </row>
    <row r="345" spans="1:33" ht="15.75" customHeight="1" x14ac:dyDescent="0.35">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c r="AA345" s="23"/>
      <c r="AB345" s="23"/>
      <c r="AC345" s="23"/>
      <c r="AD345" s="23"/>
      <c r="AE345" s="23"/>
      <c r="AF345" s="23"/>
      <c r="AG345" s="23"/>
    </row>
    <row r="346" spans="1:33" ht="15.75" customHeight="1" x14ac:dyDescent="0.35">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c r="AA346" s="23"/>
      <c r="AB346" s="23"/>
      <c r="AC346" s="23"/>
      <c r="AD346" s="23"/>
      <c r="AE346" s="23"/>
      <c r="AF346" s="23"/>
      <c r="AG346" s="23"/>
    </row>
    <row r="347" spans="1:33" ht="15.75" customHeight="1" x14ac:dyDescent="0.35">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c r="AA347" s="23"/>
      <c r="AB347" s="23"/>
      <c r="AC347" s="23"/>
      <c r="AD347" s="23"/>
      <c r="AE347" s="23"/>
      <c r="AF347" s="23"/>
      <c r="AG347" s="23"/>
    </row>
    <row r="348" spans="1:33" ht="15.75" customHeight="1" x14ac:dyDescent="0.35">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c r="AA348" s="23"/>
      <c r="AB348" s="23"/>
      <c r="AC348" s="23"/>
      <c r="AD348" s="23"/>
      <c r="AE348" s="23"/>
      <c r="AF348" s="23"/>
      <c r="AG348" s="23"/>
    </row>
    <row r="349" spans="1:33" ht="15.75" customHeight="1" x14ac:dyDescent="0.35">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23"/>
      <c r="AE349" s="23"/>
      <c r="AF349" s="23"/>
      <c r="AG349" s="23"/>
    </row>
    <row r="350" spans="1:33" ht="15.75" customHeight="1" x14ac:dyDescent="0.35">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c r="AA350" s="23"/>
      <c r="AB350" s="23"/>
      <c r="AC350" s="23"/>
      <c r="AD350" s="23"/>
      <c r="AE350" s="23"/>
      <c r="AF350" s="23"/>
      <c r="AG350" s="23"/>
    </row>
    <row r="351" spans="1:33" ht="15.75" customHeight="1" x14ac:dyDescent="0.35">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23"/>
      <c r="AE351" s="23"/>
      <c r="AF351" s="23"/>
      <c r="AG351" s="23"/>
    </row>
    <row r="352" spans="1:33" ht="15.75" customHeight="1" x14ac:dyDescent="0.35">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c r="AA352" s="23"/>
      <c r="AB352" s="23"/>
      <c r="AC352" s="23"/>
      <c r="AD352" s="23"/>
      <c r="AE352" s="23"/>
      <c r="AF352" s="23"/>
      <c r="AG352" s="23"/>
    </row>
    <row r="353" spans="1:33" ht="15.75" customHeight="1" x14ac:dyDescent="0.35">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c r="AA353" s="23"/>
      <c r="AB353" s="23"/>
      <c r="AC353" s="23"/>
      <c r="AD353" s="23"/>
      <c r="AE353" s="23"/>
      <c r="AF353" s="23"/>
      <c r="AG353" s="23"/>
    </row>
    <row r="354" spans="1:33" ht="15.75" customHeight="1" x14ac:dyDescent="0.35">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c r="AA354" s="23"/>
      <c r="AB354" s="23"/>
      <c r="AC354" s="23"/>
      <c r="AD354" s="23"/>
      <c r="AE354" s="23"/>
      <c r="AF354" s="23"/>
      <c r="AG354" s="23"/>
    </row>
    <row r="355" spans="1:33" ht="15.75" customHeight="1" x14ac:dyDescent="0.35">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c r="AA355" s="23"/>
      <c r="AB355" s="23"/>
      <c r="AC355" s="23"/>
      <c r="AD355" s="23"/>
      <c r="AE355" s="23"/>
      <c r="AF355" s="23"/>
      <c r="AG355" s="23"/>
    </row>
    <row r="356" spans="1:33" ht="15.75" customHeight="1" x14ac:dyDescent="0.35">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c r="AA356" s="23"/>
      <c r="AB356" s="23"/>
      <c r="AC356" s="23"/>
      <c r="AD356" s="23"/>
      <c r="AE356" s="23"/>
      <c r="AF356" s="23"/>
      <c r="AG356" s="23"/>
    </row>
    <row r="357" spans="1:33" ht="15.75" customHeight="1" x14ac:dyDescent="0.35">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c r="AB357" s="23"/>
      <c r="AC357" s="23"/>
      <c r="AD357" s="23"/>
      <c r="AE357" s="23"/>
      <c r="AF357" s="23"/>
      <c r="AG357" s="23"/>
    </row>
    <row r="358" spans="1:33" ht="15.75" customHeight="1" x14ac:dyDescent="0.35">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c r="AA358" s="23"/>
      <c r="AB358" s="23"/>
      <c r="AC358" s="23"/>
      <c r="AD358" s="23"/>
      <c r="AE358" s="23"/>
      <c r="AF358" s="23"/>
      <c r="AG358" s="23"/>
    </row>
    <row r="359" spans="1:33" ht="15.75" customHeight="1" x14ac:dyDescent="0.35">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c r="AA359" s="23"/>
      <c r="AB359" s="23"/>
      <c r="AC359" s="23"/>
      <c r="AD359" s="23"/>
      <c r="AE359" s="23"/>
      <c r="AF359" s="23"/>
      <c r="AG359" s="23"/>
    </row>
    <row r="360" spans="1:33" ht="15.75" customHeight="1" x14ac:dyDescent="0.35">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c r="AA360" s="23"/>
      <c r="AB360" s="23"/>
      <c r="AC360" s="23"/>
      <c r="AD360" s="23"/>
      <c r="AE360" s="23"/>
      <c r="AF360" s="23"/>
      <c r="AG360" s="23"/>
    </row>
    <row r="361" spans="1:33" ht="15.75" customHeight="1" x14ac:dyDescent="0.35">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c r="AA361" s="23"/>
      <c r="AB361" s="23"/>
      <c r="AC361" s="23"/>
      <c r="AD361" s="23"/>
      <c r="AE361" s="23"/>
      <c r="AF361" s="23"/>
      <c r="AG361" s="23"/>
    </row>
    <row r="362" spans="1:33" ht="15.75" customHeight="1" x14ac:dyDescent="0.35">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c r="AA362" s="23"/>
      <c r="AB362" s="23"/>
      <c r="AC362" s="23"/>
      <c r="AD362" s="23"/>
      <c r="AE362" s="23"/>
      <c r="AF362" s="23"/>
      <c r="AG362" s="23"/>
    </row>
    <row r="363" spans="1:33" ht="15.75" customHeight="1" x14ac:dyDescent="0.35">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c r="AA363" s="23"/>
      <c r="AB363" s="23"/>
      <c r="AC363" s="23"/>
      <c r="AD363" s="23"/>
      <c r="AE363" s="23"/>
      <c r="AF363" s="23"/>
      <c r="AG363" s="23"/>
    </row>
    <row r="364" spans="1:33" ht="15.75" customHeight="1" x14ac:dyDescent="0.35">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c r="AB364" s="23"/>
      <c r="AC364" s="23"/>
      <c r="AD364" s="23"/>
      <c r="AE364" s="23"/>
      <c r="AF364" s="23"/>
      <c r="AG364" s="23"/>
    </row>
    <row r="365" spans="1:33" ht="15.75" customHeight="1" x14ac:dyDescent="0.35">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c r="AA365" s="23"/>
      <c r="AB365" s="23"/>
      <c r="AC365" s="23"/>
      <c r="AD365" s="23"/>
      <c r="AE365" s="23"/>
      <c r="AF365" s="23"/>
      <c r="AG365" s="23"/>
    </row>
    <row r="366" spans="1:33" ht="15.75" customHeight="1" x14ac:dyDescent="0.35">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c r="AA366" s="23"/>
      <c r="AB366" s="23"/>
      <c r="AC366" s="23"/>
      <c r="AD366" s="23"/>
      <c r="AE366" s="23"/>
      <c r="AF366" s="23"/>
      <c r="AG366" s="23"/>
    </row>
    <row r="367" spans="1:33" ht="15.75" customHeight="1" x14ac:dyDescent="0.35">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c r="AA367" s="23"/>
      <c r="AB367" s="23"/>
      <c r="AC367" s="23"/>
      <c r="AD367" s="23"/>
      <c r="AE367" s="23"/>
      <c r="AF367" s="23"/>
      <c r="AG367" s="23"/>
    </row>
    <row r="368" spans="1:33" ht="15.75" customHeight="1" x14ac:dyDescent="0.35">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c r="AA368" s="23"/>
      <c r="AB368" s="23"/>
      <c r="AC368" s="23"/>
      <c r="AD368" s="23"/>
      <c r="AE368" s="23"/>
      <c r="AF368" s="23"/>
      <c r="AG368" s="23"/>
    </row>
    <row r="369" spans="1:33" ht="15.75" customHeight="1" x14ac:dyDescent="0.35">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c r="AA369" s="23"/>
      <c r="AB369" s="23"/>
      <c r="AC369" s="23"/>
      <c r="AD369" s="23"/>
      <c r="AE369" s="23"/>
      <c r="AF369" s="23"/>
      <c r="AG369" s="23"/>
    </row>
    <row r="370" spans="1:33" ht="15.75" customHeight="1" x14ac:dyDescent="0.35">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c r="AA370" s="23"/>
      <c r="AB370" s="23"/>
      <c r="AC370" s="23"/>
      <c r="AD370" s="23"/>
      <c r="AE370" s="23"/>
      <c r="AF370" s="23"/>
      <c r="AG370" s="23"/>
    </row>
    <row r="371" spans="1:33" ht="15.75" customHeight="1" x14ac:dyDescent="0.35">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c r="AA371" s="23"/>
      <c r="AB371" s="23"/>
      <c r="AC371" s="23"/>
      <c r="AD371" s="23"/>
      <c r="AE371" s="23"/>
      <c r="AF371" s="23"/>
      <c r="AG371" s="23"/>
    </row>
    <row r="372" spans="1:33" ht="15.75" customHeight="1" x14ac:dyDescent="0.35">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c r="AA372" s="23"/>
      <c r="AB372" s="23"/>
      <c r="AC372" s="23"/>
      <c r="AD372" s="23"/>
      <c r="AE372" s="23"/>
      <c r="AF372" s="23"/>
      <c r="AG372" s="23"/>
    </row>
    <row r="373" spans="1:33" ht="15.75" customHeight="1" x14ac:dyDescent="0.35">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c r="AA373" s="23"/>
      <c r="AB373" s="23"/>
      <c r="AC373" s="23"/>
      <c r="AD373" s="23"/>
      <c r="AE373" s="23"/>
      <c r="AF373" s="23"/>
      <c r="AG373" s="23"/>
    </row>
    <row r="374" spans="1:33" ht="15.75" customHeight="1" x14ac:dyDescent="0.35">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c r="AA374" s="23"/>
      <c r="AB374" s="23"/>
      <c r="AC374" s="23"/>
      <c r="AD374" s="23"/>
      <c r="AE374" s="23"/>
      <c r="AF374" s="23"/>
      <c r="AG374" s="23"/>
    </row>
    <row r="375" spans="1:33" ht="15.75" customHeight="1" x14ac:dyDescent="0.35">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c r="AA375" s="23"/>
      <c r="AB375" s="23"/>
      <c r="AC375" s="23"/>
      <c r="AD375" s="23"/>
      <c r="AE375" s="23"/>
      <c r="AF375" s="23"/>
      <c r="AG375" s="23"/>
    </row>
    <row r="376" spans="1:33" ht="15.75" customHeight="1" x14ac:dyDescent="0.35">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c r="AD376" s="23"/>
      <c r="AE376" s="23"/>
      <c r="AF376" s="23"/>
      <c r="AG376" s="23"/>
    </row>
    <row r="377" spans="1:33" ht="15.75" customHeight="1" x14ac:dyDescent="0.35">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c r="AA377" s="23"/>
      <c r="AB377" s="23"/>
      <c r="AC377" s="23"/>
      <c r="AD377" s="23"/>
      <c r="AE377" s="23"/>
      <c r="AF377" s="23"/>
      <c r="AG377" s="23"/>
    </row>
    <row r="378" spans="1:33" ht="15.75" customHeight="1" x14ac:dyDescent="0.35">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c r="AA378" s="23"/>
      <c r="AB378" s="23"/>
      <c r="AC378" s="23"/>
      <c r="AD378" s="23"/>
      <c r="AE378" s="23"/>
      <c r="AF378" s="23"/>
      <c r="AG378" s="23"/>
    </row>
    <row r="379" spans="1:33" ht="15.75" customHeight="1" x14ac:dyDescent="0.35">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c r="AA379" s="23"/>
      <c r="AB379" s="23"/>
      <c r="AC379" s="23"/>
      <c r="AD379" s="23"/>
      <c r="AE379" s="23"/>
      <c r="AF379" s="23"/>
      <c r="AG379" s="23"/>
    </row>
    <row r="380" spans="1:33" ht="15.75" customHeight="1" x14ac:dyDescent="0.35">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c r="AA380" s="23"/>
      <c r="AB380" s="23"/>
      <c r="AC380" s="23"/>
      <c r="AD380" s="23"/>
      <c r="AE380" s="23"/>
      <c r="AF380" s="23"/>
      <c r="AG380" s="23"/>
    </row>
    <row r="381" spans="1:33" ht="15.75" customHeight="1" x14ac:dyDescent="0.35">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c r="AA381" s="23"/>
      <c r="AB381" s="23"/>
      <c r="AC381" s="23"/>
      <c r="AD381" s="23"/>
      <c r="AE381" s="23"/>
      <c r="AF381" s="23"/>
      <c r="AG381" s="23"/>
    </row>
    <row r="382" spans="1:33" ht="15.75" customHeight="1" x14ac:dyDescent="0.35">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c r="AA382" s="23"/>
      <c r="AB382" s="23"/>
      <c r="AC382" s="23"/>
      <c r="AD382" s="23"/>
      <c r="AE382" s="23"/>
      <c r="AF382" s="23"/>
      <c r="AG382" s="23"/>
    </row>
    <row r="383" spans="1:33" ht="15.75" customHeight="1" x14ac:dyDescent="0.35">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23"/>
      <c r="AE383" s="23"/>
      <c r="AF383" s="23"/>
      <c r="AG383" s="23"/>
    </row>
    <row r="384" spans="1:33" ht="15.75" customHeight="1" x14ac:dyDescent="0.35">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c r="AA384" s="23"/>
      <c r="AB384" s="23"/>
      <c r="AC384" s="23"/>
      <c r="AD384" s="23"/>
      <c r="AE384" s="23"/>
      <c r="AF384" s="23"/>
      <c r="AG384" s="23"/>
    </row>
    <row r="385" spans="1:33" ht="15.75" customHeight="1" x14ac:dyDescent="0.35">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c r="AA385" s="23"/>
      <c r="AB385" s="23"/>
      <c r="AC385" s="23"/>
      <c r="AD385" s="23"/>
      <c r="AE385" s="23"/>
      <c r="AF385" s="23"/>
      <c r="AG385" s="23"/>
    </row>
    <row r="386" spans="1:33" ht="15.75" customHeight="1" x14ac:dyDescent="0.35">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c r="AA386" s="23"/>
      <c r="AB386" s="23"/>
      <c r="AC386" s="23"/>
      <c r="AD386" s="23"/>
      <c r="AE386" s="23"/>
      <c r="AF386" s="23"/>
      <c r="AG386" s="23"/>
    </row>
    <row r="387" spans="1:33" ht="15.75" customHeight="1" x14ac:dyDescent="0.35">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c r="AA387" s="23"/>
      <c r="AB387" s="23"/>
      <c r="AC387" s="23"/>
      <c r="AD387" s="23"/>
      <c r="AE387" s="23"/>
      <c r="AF387" s="23"/>
      <c r="AG387" s="23"/>
    </row>
    <row r="388" spans="1:33" ht="15.75" customHeight="1" x14ac:dyDescent="0.35">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c r="AA388" s="23"/>
      <c r="AB388" s="23"/>
      <c r="AC388" s="23"/>
      <c r="AD388" s="23"/>
      <c r="AE388" s="23"/>
      <c r="AF388" s="23"/>
      <c r="AG388" s="23"/>
    </row>
    <row r="389" spans="1:33" ht="15.75" customHeight="1" x14ac:dyDescent="0.35">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c r="AA389" s="23"/>
      <c r="AB389" s="23"/>
      <c r="AC389" s="23"/>
      <c r="AD389" s="23"/>
      <c r="AE389" s="23"/>
      <c r="AF389" s="23"/>
      <c r="AG389" s="23"/>
    </row>
    <row r="390" spans="1:33" ht="15.75" customHeight="1" x14ac:dyDescent="0.35">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c r="AA390" s="23"/>
      <c r="AB390" s="23"/>
      <c r="AC390" s="23"/>
      <c r="AD390" s="23"/>
      <c r="AE390" s="23"/>
      <c r="AF390" s="23"/>
      <c r="AG390" s="23"/>
    </row>
    <row r="391" spans="1:33" ht="15.75" customHeight="1" x14ac:dyDescent="0.35">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c r="AA391" s="23"/>
      <c r="AB391" s="23"/>
      <c r="AC391" s="23"/>
      <c r="AD391" s="23"/>
      <c r="AE391" s="23"/>
      <c r="AF391" s="23"/>
      <c r="AG391" s="23"/>
    </row>
    <row r="392" spans="1:33" ht="15.75" customHeight="1" x14ac:dyDescent="0.35">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c r="AB392" s="23"/>
      <c r="AC392" s="23"/>
      <c r="AD392" s="23"/>
      <c r="AE392" s="23"/>
      <c r="AF392" s="23"/>
      <c r="AG392" s="23"/>
    </row>
    <row r="393" spans="1:33" ht="15.75" customHeight="1" x14ac:dyDescent="0.35">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c r="AA393" s="23"/>
      <c r="AB393" s="23"/>
      <c r="AC393" s="23"/>
      <c r="AD393" s="23"/>
      <c r="AE393" s="23"/>
      <c r="AF393" s="23"/>
      <c r="AG393" s="23"/>
    </row>
    <row r="394" spans="1:33" ht="15.75" customHeight="1" x14ac:dyDescent="0.35">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c r="AA394" s="23"/>
      <c r="AB394" s="23"/>
      <c r="AC394" s="23"/>
      <c r="AD394" s="23"/>
      <c r="AE394" s="23"/>
      <c r="AF394" s="23"/>
      <c r="AG394" s="23"/>
    </row>
    <row r="395" spans="1:33" ht="15.75" customHeight="1" x14ac:dyDescent="0.35">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c r="AA395" s="23"/>
      <c r="AB395" s="23"/>
      <c r="AC395" s="23"/>
      <c r="AD395" s="23"/>
      <c r="AE395" s="23"/>
      <c r="AF395" s="23"/>
      <c r="AG395" s="23"/>
    </row>
    <row r="396" spans="1:33" ht="15.75" customHeight="1" x14ac:dyDescent="0.35">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c r="AA396" s="23"/>
      <c r="AB396" s="23"/>
      <c r="AC396" s="23"/>
      <c r="AD396" s="23"/>
      <c r="AE396" s="23"/>
      <c r="AF396" s="23"/>
      <c r="AG396" s="23"/>
    </row>
    <row r="397" spans="1:33" ht="15.75" customHeight="1" x14ac:dyDescent="0.35">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c r="AA397" s="23"/>
      <c r="AB397" s="23"/>
      <c r="AC397" s="23"/>
      <c r="AD397" s="23"/>
      <c r="AE397" s="23"/>
      <c r="AF397" s="23"/>
      <c r="AG397" s="23"/>
    </row>
    <row r="398" spans="1:33" ht="15.75" customHeight="1" x14ac:dyDescent="0.35">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c r="AA398" s="23"/>
      <c r="AB398" s="23"/>
      <c r="AC398" s="23"/>
      <c r="AD398" s="23"/>
      <c r="AE398" s="23"/>
      <c r="AF398" s="23"/>
      <c r="AG398" s="23"/>
    </row>
    <row r="399" spans="1:33" ht="15.75" customHeight="1" x14ac:dyDescent="0.35">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c r="AA399" s="23"/>
      <c r="AB399" s="23"/>
      <c r="AC399" s="23"/>
      <c r="AD399" s="23"/>
      <c r="AE399" s="23"/>
      <c r="AF399" s="23"/>
      <c r="AG399" s="23"/>
    </row>
    <row r="400" spans="1:33" ht="15.75" customHeight="1" x14ac:dyDescent="0.35">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c r="AA400" s="23"/>
      <c r="AB400" s="23"/>
      <c r="AC400" s="23"/>
      <c r="AD400" s="23"/>
      <c r="AE400" s="23"/>
      <c r="AF400" s="23"/>
      <c r="AG400" s="23"/>
    </row>
    <row r="401" spans="1:33" ht="15.75" customHeight="1" x14ac:dyDescent="0.35">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c r="AA401" s="23"/>
      <c r="AB401" s="23"/>
      <c r="AC401" s="23"/>
      <c r="AD401" s="23"/>
      <c r="AE401" s="23"/>
      <c r="AF401" s="23"/>
      <c r="AG401" s="23"/>
    </row>
    <row r="402" spans="1:33" ht="15.75" customHeight="1" x14ac:dyDescent="0.35">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c r="AA402" s="23"/>
      <c r="AB402" s="23"/>
      <c r="AC402" s="23"/>
      <c r="AD402" s="23"/>
      <c r="AE402" s="23"/>
      <c r="AF402" s="23"/>
      <c r="AG402" s="23"/>
    </row>
    <row r="403" spans="1:33" ht="15.75" customHeight="1" x14ac:dyDescent="0.35">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c r="AA403" s="23"/>
      <c r="AB403" s="23"/>
      <c r="AC403" s="23"/>
      <c r="AD403" s="23"/>
      <c r="AE403" s="23"/>
      <c r="AF403" s="23"/>
      <c r="AG403" s="23"/>
    </row>
    <row r="404" spans="1:33" ht="15.75" customHeight="1" x14ac:dyDescent="0.35">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c r="AA404" s="23"/>
      <c r="AB404" s="23"/>
      <c r="AC404" s="23"/>
      <c r="AD404" s="23"/>
      <c r="AE404" s="23"/>
      <c r="AF404" s="23"/>
      <c r="AG404" s="23"/>
    </row>
    <row r="405" spans="1:33" ht="15.75" customHeight="1" x14ac:dyDescent="0.35">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c r="AA405" s="23"/>
      <c r="AB405" s="23"/>
      <c r="AC405" s="23"/>
      <c r="AD405" s="23"/>
      <c r="AE405" s="23"/>
      <c r="AF405" s="23"/>
      <c r="AG405" s="23"/>
    </row>
    <row r="406" spans="1:33" ht="15.75" customHeight="1" x14ac:dyDescent="0.35">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c r="AA406" s="23"/>
      <c r="AB406" s="23"/>
      <c r="AC406" s="23"/>
      <c r="AD406" s="23"/>
      <c r="AE406" s="23"/>
      <c r="AF406" s="23"/>
      <c r="AG406" s="23"/>
    </row>
    <row r="407" spans="1:33" ht="15.75" customHeight="1" x14ac:dyDescent="0.35">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c r="AA407" s="23"/>
      <c r="AB407" s="23"/>
      <c r="AC407" s="23"/>
      <c r="AD407" s="23"/>
      <c r="AE407" s="23"/>
      <c r="AF407" s="23"/>
      <c r="AG407" s="23"/>
    </row>
    <row r="408" spans="1:33" ht="15.75" customHeight="1" x14ac:dyDescent="0.35">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row>
    <row r="409" spans="1:33" ht="15.75" customHeight="1" x14ac:dyDescent="0.35">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c r="AA409" s="23"/>
      <c r="AB409" s="23"/>
      <c r="AC409" s="23"/>
      <c r="AD409" s="23"/>
      <c r="AE409" s="23"/>
      <c r="AF409" s="23"/>
      <c r="AG409" s="23"/>
    </row>
    <row r="410" spans="1:33" ht="15.75" customHeight="1" x14ac:dyDescent="0.35">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c r="AA410" s="23"/>
      <c r="AB410" s="23"/>
      <c r="AC410" s="23"/>
      <c r="AD410" s="23"/>
      <c r="AE410" s="23"/>
      <c r="AF410" s="23"/>
      <c r="AG410" s="23"/>
    </row>
    <row r="411" spans="1:33" ht="15.75" customHeight="1" x14ac:dyDescent="0.35">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c r="AA411" s="23"/>
      <c r="AB411" s="23"/>
      <c r="AC411" s="23"/>
      <c r="AD411" s="23"/>
      <c r="AE411" s="23"/>
      <c r="AF411" s="23"/>
      <c r="AG411" s="23"/>
    </row>
    <row r="412" spans="1:33" ht="15.75" customHeight="1" x14ac:dyDescent="0.35">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c r="AA412" s="23"/>
      <c r="AB412" s="23"/>
      <c r="AC412" s="23"/>
      <c r="AD412" s="23"/>
      <c r="AE412" s="23"/>
      <c r="AF412" s="23"/>
      <c r="AG412" s="23"/>
    </row>
    <row r="413" spans="1:33" ht="15.75" customHeight="1" x14ac:dyDescent="0.35">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c r="AA413" s="23"/>
      <c r="AB413" s="23"/>
      <c r="AC413" s="23"/>
      <c r="AD413" s="23"/>
      <c r="AE413" s="23"/>
      <c r="AF413" s="23"/>
      <c r="AG413" s="23"/>
    </row>
    <row r="414" spans="1:33" ht="15.75" customHeight="1" x14ac:dyDescent="0.35">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c r="AA414" s="23"/>
      <c r="AB414" s="23"/>
      <c r="AC414" s="23"/>
      <c r="AD414" s="23"/>
      <c r="AE414" s="23"/>
      <c r="AF414" s="23"/>
      <c r="AG414" s="23"/>
    </row>
    <row r="415" spans="1:33" ht="15.75" customHeight="1" x14ac:dyDescent="0.35">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23"/>
      <c r="AE415" s="23"/>
      <c r="AF415" s="23"/>
      <c r="AG415" s="23"/>
    </row>
    <row r="416" spans="1:33" ht="15.75" customHeight="1" x14ac:dyDescent="0.35">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c r="AA416" s="23"/>
      <c r="AB416" s="23"/>
      <c r="AC416" s="23"/>
      <c r="AD416" s="23"/>
      <c r="AE416" s="23"/>
      <c r="AF416" s="23"/>
      <c r="AG416" s="23"/>
    </row>
    <row r="417" spans="1:33" ht="15.75" customHeight="1" x14ac:dyDescent="0.35">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c r="AA417" s="23"/>
      <c r="AB417" s="23"/>
      <c r="AC417" s="23"/>
      <c r="AD417" s="23"/>
      <c r="AE417" s="23"/>
      <c r="AF417" s="23"/>
      <c r="AG417" s="23"/>
    </row>
    <row r="418" spans="1:33" ht="15.75" customHeight="1" x14ac:dyDescent="0.35">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row>
    <row r="419" spans="1:33" ht="15.75" customHeight="1" x14ac:dyDescent="0.35">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c r="AA419" s="23"/>
      <c r="AB419" s="23"/>
      <c r="AC419" s="23"/>
      <c r="AD419" s="23"/>
      <c r="AE419" s="23"/>
      <c r="AF419" s="23"/>
      <c r="AG419" s="23"/>
    </row>
    <row r="420" spans="1:33" ht="15.75" customHeight="1" x14ac:dyDescent="0.35">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c r="AA420" s="23"/>
      <c r="AB420" s="23"/>
      <c r="AC420" s="23"/>
      <c r="AD420" s="23"/>
      <c r="AE420" s="23"/>
      <c r="AF420" s="23"/>
      <c r="AG420" s="23"/>
    </row>
    <row r="421" spans="1:33" ht="15.75" customHeight="1" x14ac:dyDescent="0.35">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c r="AA421" s="23"/>
      <c r="AB421" s="23"/>
      <c r="AC421" s="23"/>
      <c r="AD421" s="23"/>
      <c r="AE421" s="23"/>
      <c r="AF421" s="23"/>
      <c r="AG421" s="23"/>
    </row>
    <row r="422" spans="1:33" ht="15.75" customHeight="1" x14ac:dyDescent="0.35">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c r="AB422" s="23"/>
      <c r="AC422" s="23"/>
      <c r="AD422" s="23"/>
      <c r="AE422" s="23"/>
      <c r="AF422" s="23"/>
      <c r="AG422" s="23"/>
    </row>
    <row r="423" spans="1:33" ht="15.75" customHeight="1" x14ac:dyDescent="0.35">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c r="AA423" s="23"/>
      <c r="AB423" s="23"/>
      <c r="AC423" s="23"/>
      <c r="AD423" s="23"/>
      <c r="AE423" s="23"/>
      <c r="AF423" s="23"/>
      <c r="AG423" s="23"/>
    </row>
    <row r="424" spans="1:33" ht="15.75" customHeight="1" x14ac:dyDescent="0.35">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c r="AB424" s="23"/>
      <c r="AC424" s="23"/>
      <c r="AD424" s="23"/>
      <c r="AE424" s="23"/>
      <c r="AF424" s="23"/>
      <c r="AG424" s="23"/>
    </row>
    <row r="425" spans="1:33" ht="15.75" customHeight="1" x14ac:dyDescent="0.35">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c r="AA425" s="23"/>
      <c r="AB425" s="23"/>
      <c r="AC425" s="23"/>
      <c r="AD425" s="23"/>
      <c r="AE425" s="23"/>
      <c r="AF425" s="23"/>
      <c r="AG425" s="23"/>
    </row>
    <row r="426" spans="1:33" ht="15.75" customHeight="1" x14ac:dyDescent="0.35">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c r="AA426" s="23"/>
      <c r="AB426" s="23"/>
      <c r="AC426" s="23"/>
      <c r="AD426" s="23"/>
      <c r="AE426" s="23"/>
      <c r="AF426" s="23"/>
      <c r="AG426" s="23"/>
    </row>
    <row r="427" spans="1:33" ht="15.75" customHeight="1" x14ac:dyDescent="0.35">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c r="AA427" s="23"/>
      <c r="AB427" s="23"/>
      <c r="AC427" s="23"/>
      <c r="AD427" s="23"/>
      <c r="AE427" s="23"/>
      <c r="AF427" s="23"/>
      <c r="AG427" s="23"/>
    </row>
    <row r="428" spans="1:33" ht="15.75" customHeight="1" x14ac:dyDescent="0.35">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c r="AA428" s="23"/>
      <c r="AB428" s="23"/>
      <c r="AC428" s="23"/>
      <c r="AD428" s="23"/>
      <c r="AE428" s="23"/>
      <c r="AF428" s="23"/>
      <c r="AG428" s="23"/>
    </row>
    <row r="429" spans="1:33" ht="15.75" customHeight="1" x14ac:dyDescent="0.35">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c r="AA429" s="23"/>
      <c r="AB429" s="23"/>
      <c r="AC429" s="23"/>
      <c r="AD429" s="23"/>
      <c r="AE429" s="23"/>
      <c r="AF429" s="23"/>
      <c r="AG429" s="23"/>
    </row>
    <row r="430" spans="1:33" ht="15.75" customHeight="1" x14ac:dyDescent="0.35">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c r="AA430" s="23"/>
      <c r="AB430" s="23"/>
      <c r="AC430" s="23"/>
      <c r="AD430" s="23"/>
      <c r="AE430" s="23"/>
      <c r="AF430" s="23"/>
      <c r="AG430" s="23"/>
    </row>
    <row r="431" spans="1:33" ht="15.75" customHeight="1" x14ac:dyDescent="0.35">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c r="AA431" s="23"/>
      <c r="AB431" s="23"/>
      <c r="AC431" s="23"/>
      <c r="AD431" s="23"/>
      <c r="AE431" s="23"/>
      <c r="AF431" s="23"/>
      <c r="AG431" s="23"/>
    </row>
    <row r="432" spans="1:33" ht="15.75" customHeight="1" x14ac:dyDescent="0.35">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c r="AA432" s="23"/>
      <c r="AB432" s="23"/>
      <c r="AC432" s="23"/>
      <c r="AD432" s="23"/>
      <c r="AE432" s="23"/>
      <c r="AF432" s="23"/>
      <c r="AG432" s="23"/>
    </row>
    <row r="433" spans="1:33" ht="15.75" customHeight="1" x14ac:dyDescent="0.35">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c r="AA433" s="23"/>
      <c r="AB433" s="23"/>
      <c r="AC433" s="23"/>
      <c r="AD433" s="23"/>
      <c r="AE433" s="23"/>
      <c r="AF433" s="23"/>
      <c r="AG433" s="23"/>
    </row>
    <row r="434" spans="1:33" ht="15.75" customHeight="1" x14ac:dyDescent="0.35">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c r="AA434" s="23"/>
      <c r="AB434" s="23"/>
      <c r="AC434" s="23"/>
      <c r="AD434" s="23"/>
      <c r="AE434" s="23"/>
      <c r="AF434" s="23"/>
      <c r="AG434" s="23"/>
    </row>
    <row r="435" spans="1:33" ht="15.75" customHeight="1" x14ac:dyDescent="0.35">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c r="AA435" s="23"/>
      <c r="AB435" s="23"/>
      <c r="AC435" s="23"/>
      <c r="AD435" s="23"/>
      <c r="AE435" s="23"/>
      <c r="AF435" s="23"/>
      <c r="AG435" s="23"/>
    </row>
    <row r="436" spans="1:33" ht="15.75" customHeight="1" x14ac:dyDescent="0.35">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c r="AA436" s="23"/>
      <c r="AB436" s="23"/>
      <c r="AC436" s="23"/>
      <c r="AD436" s="23"/>
      <c r="AE436" s="23"/>
      <c r="AF436" s="23"/>
      <c r="AG436" s="23"/>
    </row>
    <row r="437" spans="1:33" ht="15.75" customHeight="1" x14ac:dyDescent="0.35">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c r="AA437" s="23"/>
      <c r="AB437" s="23"/>
      <c r="AC437" s="23"/>
      <c r="AD437" s="23"/>
      <c r="AE437" s="23"/>
      <c r="AF437" s="23"/>
      <c r="AG437" s="23"/>
    </row>
    <row r="438" spans="1:33" ht="15.75" customHeight="1" x14ac:dyDescent="0.35">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c r="AA438" s="23"/>
      <c r="AB438" s="23"/>
      <c r="AC438" s="23"/>
      <c r="AD438" s="23"/>
      <c r="AE438" s="23"/>
      <c r="AF438" s="23"/>
      <c r="AG438" s="23"/>
    </row>
    <row r="439" spans="1:33" ht="15.75" customHeight="1" x14ac:dyDescent="0.35">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c r="AA439" s="23"/>
      <c r="AB439" s="23"/>
      <c r="AC439" s="23"/>
      <c r="AD439" s="23"/>
      <c r="AE439" s="23"/>
      <c r="AF439" s="23"/>
      <c r="AG439" s="23"/>
    </row>
    <row r="440" spans="1:33" ht="15.75" customHeight="1" x14ac:dyDescent="0.35">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c r="AA440" s="23"/>
      <c r="AB440" s="23"/>
      <c r="AC440" s="23"/>
      <c r="AD440" s="23"/>
      <c r="AE440" s="23"/>
      <c r="AF440" s="23"/>
      <c r="AG440" s="23"/>
    </row>
    <row r="441" spans="1:33" ht="15.75" customHeight="1" x14ac:dyDescent="0.35">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c r="AA441" s="23"/>
      <c r="AB441" s="23"/>
      <c r="AC441" s="23"/>
      <c r="AD441" s="23"/>
      <c r="AE441" s="23"/>
      <c r="AF441" s="23"/>
      <c r="AG441" s="23"/>
    </row>
    <row r="442" spans="1:33" ht="15.75" customHeight="1" x14ac:dyDescent="0.35">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c r="AA442" s="23"/>
      <c r="AB442" s="23"/>
      <c r="AC442" s="23"/>
      <c r="AD442" s="23"/>
      <c r="AE442" s="23"/>
      <c r="AF442" s="23"/>
      <c r="AG442" s="23"/>
    </row>
    <row r="443" spans="1:33" ht="15.75" customHeight="1" x14ac:dyDescent="0.35">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c r="AA443" s="23"/>
      <c r="AB443" s="23"/>
      <c r="AC443" s="23"/>
      <c r="AD443" s="23"/>
      <c r="AE443" s="23"/>
      <c r="AF443" s="23"/>
      <c r="AG443" s="23"/>
    </row>
    <row r="444" spans="1:33" ht="15.75" customHeight="1" x14ac:dyDescent="0.35">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c r="AA444" s="23"/>
      <c r="AB444" s="23"/>
      <c r="AC444" s="23"/>
      <c r="AD444" s="23"/>
      <c r="AE444" s="23"/>
      <c r="AF444" s="23"/>
      <c r="AG444" s="23"/>
    </row>
    <row r="445" spans="1:33" ht="15.75" customHeight="1" x14ac:dyDescent="0.35">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c r="AA445" s="23"/>
      <c r="AB445" s="23"/>
      <c r="AC445" s="23"/>
      <c r="AD445" s="23"/>
      <c r="AE445" s="23"/>
      <c r="AF445" s="23"/>
      <c r="AG445" s="23"/>
    </row>
    <row r="446" spans="1:33" ht="15.75" customHeight="1" x14ac:dyDescent="0.35">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c r="AA446" s="23"/>
      <c r="AB446" s="23"/>
      <c r="AC446" s="23"/>
      <c r="AD446" s="23"/>
      <c r="AE446" s="23"/>
      <c r="AF446" s="23"/>
      <c r="AG446" s="23"/>
    </row>
    <row r="447" spans="1:33" ht="15.75" customHeight="1" x14ac:dyDescent="0.35">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c r="AA447" s="23"/>
      <c r="AB447" s="23"/>
      <c r="AC447" s="23"/>
      <c r="AD447" s="23"/>
      <c r="AE447" s="23"/>
      <c r="AF447" s="23"/>
      <c r="AG447" s="23"/>
    </row>
    <row r="448" spans="1:33" ht="15.75" customHeight="1" x14ac:dyDescent="0.35">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c r="AA448" s="23"/>
      <c r="AB448" s="23"/>
      <c r="AC448" s="23"/>
      <c r="AD448" s="23"/>
      <c r="AE448" s="23"/>
      <c r="AF448" s="23"/>
      <c r="AG448" s="23"/>
    </row>
    <row r="449" spans="1:33" ht="15.75" customHeight="1" x14ac:dyDescent="0.35">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c r="AA449" s="23"/>
      <c r="AB449" s="23"/>
      <c r="AC449" s="23"/>
      <c r="AD449" s="23"/>
      <c r="AE449" s="23"/>
      <c r="AF449" s="23"/>
      <c r="AG449" s="23"/>
    </row>
    <row r="450" spans="1:33" ht="15.75" customHeight="1" x14ac:dyDescent="0.35">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c r="AA450" s="23"/>
      <c r="AB450" s="23"/>
      <c r="AC450" s="23"/>
      <c r="AD450" s="23"/>
      <c r="AE450" s="23"/>
      <c r="AF450" s="23"/>
      <c r="AG450" s="23"/>
    </row>
    <row r="451" spans="1:33" ht="15.75" customHeight="1" x14ac:dyDescent="0.35">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c r="AA451" s="23"/>
      <c r="AB451" s="23"/>
      <c r="AC451" s="23"/>
      <c r="AD451" s="23"/>
      <c r="AE451" s="23"/>
      <c r="AF451" s="23"/>
      <c r="AG451" s="23"/>
    </row>
    <row r="452" spans="1:33" ht="15.75" customHeight="1" x14ac:dyDescent="0.35">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23"/>
      <c r="AF452" s="23"/>
      <c r="AG452" s="23"/>
    </row>
    <row r="453" spans="1:33" ht="15.75" customHeight="1" x14ac:dyDescent="0.35">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c r="AA453" s="23"/>
      <c r="AB453" s="23"/>
      <c r="AC453" s="23"/>
      <c r="AD453" s="23"/>
      <c r="AE453" s="23"/>
      <c r="AF453" s="23"/>
      <c r="AG453" s="23"/>
    </row>
    <row r="454" spans="1:33" ht="15.75" customHeight="1" x14ac:dyDescent="0.35">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c r="AA454" s="23"/>
      <c r="AB454" s="23"/>
      <c r="AC454" s="23"/>
      <c r="AD454" s="23"/>
      <c r="AE454" s="23"/>
      <c r="AF454" s="23"/>
      <c r="AG454" s="23"/>
    </row>
    <row r="455" spans="1:33" ht="15.75" customHeight="1" x14ac:dyDescent="0.35">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c r="AA455" s="23"/>
      <c r="AB455" s="23"/>
      <c r="AC455" s="23"/>
      <c r="AD455" s="23"/>
      <c r="AE455" s="23"/>
      <c r="AF455" s="23"/>
      <c r="AG455" s="23"/>
    </row>
    <row r="456" spans="1:33" ht="15.75" customHeight="1" x14ac:dyDescent="0.35">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c r="AA456" s="23"/>
      <c r="AB456" s="23"/>
      <c r="AC456" s="23"/>
      <c r="AD456" s="23"/>
      <c r="AE456" s="23"/>
      <c r="AF456" s="23"/>
      <c r="AG456" s="23"/>
    </row>
    <row r="457" spans="1:33" ht="15.75" customHeight="1" x14ac:dyDescent="0.35">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c r="AA457" s="23"/>
      <c r="AB457" s="23"/>
      <c r="AC457" s="23"/>
      <c r="AD457" s="23"/>
      <c r="AE457" s="23"/>
      <c r="AF457" s="23"/>
      <c r="AG457" s="23"/>
    </row>
    <row r="458" spans="1:33" ht="15.75" customHeight="1" x14ac:dyDescent="0.35">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c r="AA458" s="23"/>
      <c r="AB458" s="23"/>
      <c r="AC458" s="23"/>
      <c r="AD458" s="23"/>
      <c r="AE458" s="23"/>
      <c r="AF458" s="23"/>
      <c r="AG458" s="23"/>
    </row>
    <row r="459" spans="1:33" ht="15.75" customHeight="1" x14ac:dyDescent="0.35">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c r="AA459" s="23"/>
      <c r="AB459" s="23"/>
      <c r="AC459" s="23"/>
      <c r="AD459" s="23"/>
      <c r="AE459" s="23"/>
      <c r="AF459" s="23"/>
      <c r="AG459" s="23"/>
    </row>
    <row r="460" spans="1:33" ht="15.75" customHeight="1" x14ac:dyDescent="0.35">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c r="AA460" s="23"/>
      <c r="AB460" s="23"/>
      <c r="AC460" s="23"/>
      <c r="AD460" s="23"/>
      <c r="AE460" s="23"/>
      <c r="AF460" s="23"/>
      <c r="AG460" s="23"/>
    </row>
    <row r="461" spans="1:33" ht="15.75" customHeight="1" x14ac:dyDescent="0.35">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c r="AA461" s="23"/>
      <c r="AB461" s="23"/>
      <c r="AC461" s="23"/>
      <c r="AD461" s="23"/>
      <c r="AE461" s="23"/>
      <c r="AF461" s="23"/>
      <c r="AG461" s="23"/>
    </row>
    <row r="462" spans="1:33" ht="15.75" customHeight="1" x14ac:dyDescent="0.35">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23"/>
      <c r="AF462" s="23"/>
      <c r="AG462" s="23"/>
    </row>
    <row r="463" spans="1:33" ht="15.75" customHeight="1" x14ac:dyDescent="0.35">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23"/>
      <c r="AF463" s="23"/>
      <c r="AG463" s="23"/>
    </row>
    <row r="464" spans="1:33" ht="15.75" customHeight="1" x14ac:dyDescent="0.35">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c r="AA464" s="23"/>
      <c r="AB464" s="23"/>
      <c r="AC464" s="23"/>
      <c r="AD464" s="23"/>
      <c r="AE464" s="23"/>
      <c r="AF464" s="23"/>
      <c r="AG464" s="23"/>
    </row>
    <row r="465" spans="1:33" ht="15.75" customHeight="1" x14ac:dyDescent="0.35">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c r="AA465" s="23"/>
      <c r="AB465" s="23"/>
      <c r="AC465" s="23"/>
      <c r="AD465" s="23"/>
      <c r="AE465" s="23"/>
      <c r="AF465" s="23"/>
      <c r="AG465" s="23"/>
    </row>
    <row r="466" spans="1:33" ht="15.75" customHeight="1" x14ac:dyDescent="0.35">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c r="AA466" s="23"/>
      <c r="AB466" s="23"/>
      <c r="AC466" s="23"/>
      <c r="AD466" s="23"/>
      <c r="AE466" s="23"/>
      <c r="AF466" s="23"/>
      <c r="AG466" s="23"/>
    </row>
    <row r="467" spans="1:33" ht="15.75" customHeight="1" x14ac:dyDescent="0.35">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c r="AA467" s="23"/>
      <c r="AB467" s="23"/>
      <c r="AC467" s="23"/>
      <c r="AD467" s="23"/>
      <c r="AE467" s="23"/>
      <c r="AF467" s="23"/>
      <c r="AG467" s="23"/>
    </row>
    <row r="468" spans="1:33" ht="15.75" customHeight="1" x14ac:dyDescent="0.35">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c r="AA468" s="23"/>
      <c r="AB468" s="23"/>
      <c r="AC468" s="23"/>
      <c r="AD468" s="23"/>
      <c r="AE468" s="23"/>
      <c r="AF468" s="23"/>
      <c r="AG468" s="23"/>
    </row>
    <row r="469" spans="1:33" ht="15.75" customHeight="1" x14ac:dyDescent="0.35">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c r="AA469" s="23"/>
      <c r="AB469" s="23"/>
      <c r="AC469" s="23"/>
      <c r="AD469" s="23"/>
      <c r="AE469" s="23"/>
      <c r="AF469" s="23"/>
      <c r="AG469" s="23"/>
    </row>
    <row r="470" spans="1:33" ht="15.75" customHeight="1" x14ac:dyDescent="0.35">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c r="AA470" s="23"/>
      <c r="AB470" s="23"/>
      <c r="AC470" s="23"/>
      <c r="AD470" s="23"/>
      <c r="AE470" s="23"/>
      <c r="AF470" s="23"/>
      <c r="AG470" s="23"/>
    </row>
    <row r="471" spans="1:33" ht="15.75" customHeight="1" x14ac:dyDescent="0.35">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c r="AA471" s="23"/>
      <c r="AB471" s="23"/>
      <c r="AC471" s="23"/>
      <c r="AD471" s="23"/>
      <c r="AE471" s="23"/>
      <c r="AF471" s="23"/>
      <c r="AG471" s="23"/>
    </row>
    <row r="472" spans="1:33" ht="15.75" customHeight="1" x14ac:dyDescent="0.35">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c r="AA472" s="23"/>
      <c r="AB472" s="23"/>
      <c r="AC472" s="23"/>
      <c r="AD472" s="23"/>
      <c r="AE472" s="23"/>
      <c r="AF472" s="23"/>
      <c r="AG472" s="23"/>
    </row>
    <row r="473" spans="1:33" ht="15.75" customHeight="1" x14ac:dyDescent="0.35">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c r="AA473" s="23"/>
      <c r="AB473" s="23"/>
      <c r="AC473" s="23"/>
      <c r="AD473" s="23"/>
      <c r="AE473" s="23"/>
      <c r="AF473" s="23"/>
      <c r="AG473" s="23"/>
    </row>
    <row r="474" spans="1:33" ht="15.75" customHeight="1" x14ac:dyDescent="0.35">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row>
    <row r="475" spans="1:33" ht="15.75" customHeight="1" x14ac:dyDescent="0.35">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c r="AA475" s="23"/>
      <c r="AB475" s="23"/>
      <c r="AC475" s="23"/>
      <c r="AD475" s="23"/>
      <c r="AE475" s="23"/>
      <c r="AF475" s="23"/>
      <c r="AG475" s="23"/>
    </row>
    <row r="476" spans="1:33" ht="15.75" customHeight="1" x14ac:dyDescent="0.35">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c r="AA476" s="23"/>
      <c r="AB476" s="23"/>
      <c r="AC476" s="23"/>
      <c r="AD476" s="23"/>
      <c r="AE476" s="23"/>
      <c r="AF476" s="23"/>
      <c r="AG476" s="23"/>
    </row>
    <row r="477" spans="1:33" ht="15.75" customHeight="1" x14ac:dyDescent="0.35">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c r="AA477" s="23"/>
      <c r="AB477" s="23"/>
      <c r="AC477" s="23"/>
      <c r="AD477" s="23"/>
      <c r="AE477" s="23"/>
      <c r="AF477" s="23"/>
      <c r="AG477" s="23"/>
    </row>
    <row r="478" spans="1:33" ht="15.75" customHeight="1" x14ac:dyDescent="0.35">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23"/>
      <c r="AF478" s="23"/>
      <c r="AG478" s="23"/>
    </row>
    <row r="479" spans="1:33" ht="15.75" customHeight="1" x14ac:dyDescent="0.35">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c r="AA479" s="23"/>
      <c r="AB479" s="23"/>
      <c r="AC479" s="23"/>
      <c r="AD479" s="23"/>
      <c r="AE479" s="23"/>
      <c r="AF479" s="23"/>
      <c r="AG479" s="23"/>
    </row>
    <row r="480" spans="1:33" ht="15.75" customHeight="1" x14ac:dyDescent="0.35">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c r="AA480" s="23"/>
      <c r="AB480" s="23"/>
      <c r="AC480" s="23"/>
      <c r="AD480" s="23"/>
      <c r="AE480" s="23"/>
      <c r="AF480" s="23"/>
      <c r="AG480" s="23"/>
    </row>
    <row r="481" spans="1:33" ht="15.75" customHeight="1" x14ac:dyDescent="0.35">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c r="AA481" s="23"/>
      <c r="AB481" s="23"/>
      <c r="AC481" s="23"/>
      <c r="AD481" s="23"/>
      <c r="AE481" s="23"/>
      <c r="AF481" s="23"/>
      <c r="AG481" s="23"/>
    </row>
    <row r="482" spans="1:33" ht="15.75" customHeight="1" x14ac:dyDescent="0.35">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c r="AA482" s="23"/>
      <c r="AB482" s="23"/>
      <c r="AC482" s="23"/>
      <c r="AD482" s="23"/>
      <c r="AE482" s="23"/>
      <c r="AF482" s="23"/>
      <c r="AG482" s="23"/>
    </row>
    <row r="483" spans="1:33" ht="15.75" customHeight="1" x14ac:dyDescent="0.35">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c r="AA483" s="23"/>
      <c r="AB483" s="23"/>
      <c r="AC483" s="23"/>
      <c r="AD483" s="23"/>
      <c r="AE483" s="23"/>
      <c r="AF483" s="23"/>
      <c r="AG483" s="23"/>
    </row>
    <row r="484" spans="1:33" ht="15.75" customHeight="1" x14ac:dyDescent="0.35">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row>
    <row r="485" spans="1:33" ht="15.75" customHeight="1" x14ac:dyDescent="0.35">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c r="AA485" s="23"/>
      <c r="AB485" s="23"/>
      <c r="AC485" s="23"/>
      <c r="AD485" s="23"/>
      <c r="AE485" s="23"/>
      <c r="AF485" s="23"/>
      <c r="AG485" s="23"/>
    </row>
    <row r="486" spans="1:33" ht="15.75" customHeight="1" x14ac:dyDescent="0.35">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c r="AB486" s="23"/>
      <c r="AC486" s="23"/>
      <c r="AD486" s="23"/>
      <c r="AE486" s="23"/>
      <c r="AF486" s="23"/>
      <c r="AG486" s="23"/>
    </row>
    <row r="487" spans="1:33" ht="15.75" customHeight="1" x14ac:dyDescent="0.35">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c r="AA487" s="23"/>
      <c r="AB487" s="23"/>
      <c r="AC487" s="23"/>
      <c r="AD487" s="23"/>
      <c r="AE487" s="23"/>
      <c r="AF487" s="23"/>
      <c r="AG487" s="23"/>
    </row>
    <row r="488" spans="1:33" ht="15.75" customHeight="1" x14ac:dyDescent="0.35">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23"/>
      <c r="AF488" s="23"/>
      <c r="AG488" s="23"/>
    </row>
    <row r="489" spans="1:33" ht="15.75" customHeight="1" x14ac:dyDescent="0.35">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c r="AA489" s="23"/>
      <c r="AB489" s="23"/>
      <c r="AC489" s="23"/>
      <c r="AD489" s="23"/>
      <c r="AE489" s="23"/>
      <c r="AF489" s="23"/>
      <c r="AG489" s="23"/>
    </row>
    <row r="490" spans="1:33" ht="15.75" customHeight="1" x14ac:dyDescent="0.35">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c r="AD490" s="23"/>
      <c r="AE490" s="23"/>
      <c r="AF490" s="23"/>
      <c r="AG490" s="23"/>
    </row>
    <row r="491" spans="1:33" ht="15.75" customHeight="1" x14ac:dyDescent="0.35">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c r="AA491" s="23"/>
      <c r="AB491" s="23"/>
      <c r="AC491" s="23"/>
      <c r="AD491" s="23"/>
      <c r="AE491" s="23"/>
      <c r="AF491" s="23"/>
      <c r="AG491" s="23"/>
    </row>
    <row r="492" spans="1:33" ht="15.75" customHeight="1" x14ac:dyDescent="0.35">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c r="AB492" s="23"/>
      <c r="AC492" s="23"/>
      <c r="AD492" s="23"/>
      <c r="AE492" s="23"/>
      <c r="AF492" s="23"/>
      <c r="AG492" s="23"/>
    </row>
    <row r="493" spans="1:33" ht="15.75" customHeight="1" x14ac:dyDescent="0.35">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c r="AA493" s="23"/>
      <c r="AB493" s="23"/>
      <c r="AC493" s="23"/>
      <c r="AD493" s="23"/>
      <c r="AE493" s="23"/>
      <c r="AF493" s="23"/>
      <c r="AG493" s="23"/>
    </row>
    <row r="494" spans="1:33" ht="15.75" customHeight="1" x14ac:dyDescent="0.35">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c r="AB494" s="23"/>
      <c r="AC494" s="23"/>
      <c r="AD494" s="23"/>
      <c r="AE494" s="23"/>
      <c r="AF494" s="23"/>
      <c r="AG494" s="23"/>
    </row>
    <row r="495" spans="1:33" ht="15.75" customHeight="1" x14ac:dyDescent="0.35">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c r="AA495" s="23"/>
      <c r="AB495" s="23"/>
      <c r="AC495" s="23"/>
      <c r="AD495" s="23"/>
      <c r="AE495" s="23"/>
      <c r="AF495" s="23"/>
      <c r="AG495" s="23"/>
    </row>
    <row r="496" spans="1:33" ht="15.75" customHeight="1" x14ac:dyDescent="0.35">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c r="AA496" s="23"/>
      <c r="AB496" s="23"/>
      <c r="AC496" s="23"/>
      <c r="AD496" s="23"/>
      <c r="AE496" s="23"/>
      <c r="AF496" s="23"/>
      <c r="AG496" s="23"/>
    </row>
    <row r="497" spans="1:33" ht="15.75" customHeight="1" x14ac:dyDescent="0.35">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c r="AA497" s="23"/>
      <c r="AB497" s="23"/>
      <c r="AC497" s="23"/>
      <c r="AD497" s="23"/>
      <c r="AE497" s="23"/>
      <c r="AF497" s="23"/>
      <c r="AG497" s="23"/>
    </row>
    <row r="498" spans="1:33" ht="15.75" customHeight="1" x14ac:dyDescent="0.35">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c r="AA498" s="23"/>
      <c r="AB498" s="23"/>
      <c r="AC498" s="23"/>
      <c r="AD498" s="23"/>
      <c r="AE498" s="23"/>
      <c r="AF498" s="23"/>
      <c r="AG498" s="23"/>
    </row>
    <row r="499" spans="1:33" ht="15.75" customHeight="1" x14ac:dyDescent="0.35">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c r="AA499" s="23"/>
      <c r="AB499" s="23"/>
      <c r="AC499" s="23"/>
      <c r="AD499" s="23"/>
      <c r="AE499" s="23"/>
      <c r="AF499" s="23"/>
      <c r="AG499" s="23"/>
    </row>
    <row r="500" spans="1:33" ht="15.75" customHeight="1" x14ac:dyDescent="0.35">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c r="AA500" s="23"/>
      <c r="AB500" s="23"/>
      <c r="AC500" s="23"/>
      <c r="AD500" s="23"/>
      <c r="AE500" s="23"/>
      <c r="AF500" s="23"/>
      <c r="AG500" s="23"/>
    </row>
    <row r="501" spans="1:33" ht="15.75" customHeight="1" x14ac:dyDescent="0.35">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c r="AA501" s="23"/>
      <c r="AB501" s="23"/>
      <c r="AC501" s="23"/>
      <c r="AD501" s="23"/>
      <c r="AE501" s="23"/>
      <c r="AF501" s="23"/>
      <c r="AG501" s="23"/>
    </row>
    <row r="502" spans="1:33" ht="15.75" customHeight="1" x14ac:dyDescent="0.35">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c r="AA502" s="23"/>
      <c r="AB502" s="23"/>
      <c r="AC502" s="23"/>
      <c r="AD502" s="23"/>
      <c r="AE502" s="23"/>
      <c r="AF502" s="23"/>
      <c r="AG502" s="23"/>
    </row>
    <row r="503" spans="1:33" ht="15.75" customHeight="1" x14ac:dyDescent="0.35">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c r="AA503" s="23"/>
      <c r="AB503" s="23"/>
      <c r="AC503" s="23"/>
      <c r="AD503" s="23"/>
      <c r="AE503" s="23"/>
      <c r="AF503" s="23"/>
      <c r="AG503" s="23"/>
    </row>
    <row r="504" spans="1:33" ht="15.75" customHeight="1" x14ac:dyDescent="0.35">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c r="AA504" s="23"/>
      <c r="AB504" s="23"/>
      <c r="AC504" s="23"/>
      <c r="AD504" s="23"/>
      <c r="AE504" s="23"/>
      <c r="AF504" s="23"/>
      <c r="AG504" s="23"/>
    </row>
    <row r="505" spans="1:33" ht="15.75" customHeight="1" x14ac:dyDescent="0.35">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c r="AA505" s="23"/>
      <c r="AB505" s="23"/>
      <c r="AC505" s="23"/>
      <c r="AD505" s="23"/>
      <c r="AE505" s="23"/>
      <c r="AF505" s="23"/>
      <c r="AG505" s="23"/>
    </row>
    <row r="506" spans="1:33" ht="15.75" customHeight="1" x14ac:dyDescent="0.35">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c r="AA506" s="23"/>
      <c r="AB506" s="23"/>
      <c r="AC506" s="23"/>
      <c r="AD506" s="23"/>
      <c r="AE506" s="23"/>
      <c r="AF506" s="23"/>
      <c r="AG506" s="23"/>
    </row>
    <row r="507" spans="1:33" ht="15.75" customHeight="1" x14ac:dyDescent="0.35">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c r="AA507" s="23"/>
      <c r="AB507" s="23"/>
      <c r="AC507" s="23"/>
      <c r="AD507" s="23"/>
      <c r="AE507" s="23"/>
      <c r="AF507" s="23"/>
      <c r="AG507" s="23"/>
    </row>
    <row r="508" spans="1:33" ht="15.75" customHeight="1" x14ac:dyDescent="0.35">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c r="AA508" s="23"/>
      <c r="AB508" s="23"/>
      <c r="AC508" s="23"/>
      <c r="AD508" s="23"/>
      <c r="AE508" s="23"/>
      <c r="AF508" s="23"/>
      <c r="AG508" s="23"/>
    </row>
    <row r="509" spans="1:33" ht="15.75" customHeight="1" x14ac:dyDescent="0.35">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c r="AA509" s="23"/>
      <c r="AB509" s="23"/>
      <c r="AC509" s="23"/>
      <c r="AD509" s="23"/>
      <c r="AE509" s="23"/>
      <c r="AF509" s="23"/>
      <c r="AG509" s="23"/>
    </row>
    <row r="510" spans="1:33" ht="15.75" customHeight="1" x14ac:dyDescent="0.35">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c r="AA510" s="23"/>
      <c r="AB510" s="23"/>
      <c r="AC510" s="23"/>
      <c r="AD510" s="23"/>
      <c r="AE510" s="23"/>
      <c r="AF510" s="23"/>
      <c r="AG510" s="23"/>
    </row>
    <row r="511" spans="1:33" ht="15.75" customHeight="1" x14ac:dyDescent="0.35">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c r="AA511" s="23"/>
      <c r="AB511" s="23"/>
      <c r="AC511" s="23"/>
      <c r="AD511" s="23"/>
      <c r="AE511" s="23"/>
      <c r="AF511" s="23"/>
      <c r="AG511" s="23"/>
    </row>
    <row r="512" spans="1:33" ht="15.75" customHeight="1" x14ac:dyDescent="0.35">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c r="AA512" s="23"/>
      <c r="AB512" s="23"/>
      <c r="AC512" s="23"/>
      <c r="AD512" s="23"/>
      <c r="AE512" s="23"/>
      <c r="AF512" s="23"/>
      <c r="AG512" s="23"/>
    </row>
    <row r="513" spans="1:33" ht="15.75" customHeight="1" x14ac:dyDescent="0.35">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c r="AA513" s="23"/>
      <c r="AB513" s="23"/>
      <c r="AC513" s="23"/>
      <c r="AD513" s="23"/>
      <c r="AE513" s="23"/>
      <c r="AF513" s="23"/>
      <c r="AG513" s="23"/>
    </row>
    <row r="514" spans="1:33" ht="15.75" customHeight="1" x14ac:dyDescent="0.35">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c r="AA514" s="23"/>
      <c r="AB514" s="23"/>
      <c r="AC514" s="23"/>
      <c r="AD514" s="23"/>
      <c r="AE514" s="23"/>
      <c r="AF514" s="23"/>
      <c r="AG514" s="23"/>
    </row>
    <row r="515" spans="1:33" ht="15.75" customHeight="1" x14ac:dyDescent="0.35">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c r="AA515" s="23"/>
      <c r="AB515" s="23"/>
      <c r="AC515" s="23"/>
      <c r="AD515" s="23"/>
      <c r="AE515" s="23"/>
      <c r="AF515" s="23"/>
      <c r="AG515" s="23"/>
    </row>
    <row r="516" spans="1:33" ht="15.75" customHeight="1" x14ac:dyDescent="0.35">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c r="AA516" s="23"/>
      <c r="AB516" s="23"/>
      <c r="AC516" s="23"/>
      <c r="AD516" s="23"/>
      <c r="AE516" s="23"/>
      <c r="AF516" s="23"/>
      <c r="AG516" s="23"/>
    </row>
    <row r="517" spans="1:33" ht="15.75" customHeight="1" x14ac:dyDescent="0.35">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c r="AA517" s="23"/>
      <c r="AB517" s="23"/>
      <c r="AC517" s="23"/>
      <c r="AD517" s="23"/>
      <c r="AE517" s="23"/>
      <c r="AF517" s="23"/>
      <c r="AG517" s="23"/>
    </row>
    <row r="518" spans="1:33" ht="15.75" customHeight="1" x14ac:dyDescent="0.35">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c r="AA518" s="23"/>
      <c r="AB518" s="23"/>
      <c r="AC518" s="23"/>
      <c r="AD518" s="23"/>
      <c r="AE518" s="23"/>
      <c r="AF518" s="23"/>
      <c r="AG518" s="23"/>
    </row>
    <row r="519" spans="1:33" ht="15.75" customHeight="1" x14ac:dyDescent="0.35">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c r="AA519" s="23"/>
      <c r="AB519" s="23"/>
      <c r="AC519" s="23"/>
      <c r="AD519" s="23"/>
      <c r="AE519" s="23"/>
      <c r="AF519" s="23"/>
      <c r="AG519" s="23"/>
    </row>
    <row r="520" spans="1:33" ht="15.75" customHeight="1" x14ac:dyDescent="0.35">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c r="AA520" s="23"/>
      <c r="AB520" s="23"/>
      <c r="AC520" s="23"/>
      <c r="AD520" s="23"/>
      <c r="AE520" s="23"/>
      <c r="AF520" s="23"/>
      <c r="AG520" s="23"/>
    </row>
    <row r="521" spans="1:33" ht="15.75" customHeight="1" x14ac:dyDescent="0.35">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c r="AA521" s="23"/>
      <c r="AB521" s="23"/>
      <c r="AC521" s="23"/>
      <c r="AD521" s="23"/>
      <c r="AE521" s="23"/>
      <c r="AF521" s="23"/>
      <c r="AG521" s="23"/>
    </row>
    <row r="522" spans="1:33" ht="15.75" customHeight="1" x14ac:dyDescent="0.35">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c r="AA522" s="23"/>
      <c r="AB522" s="23"/>
      <c r="AC522" s="23"/>
      <c r="AD522" s="23"/>
      <c r="AE522" s="23"/>
      <c r="AF522" s="23"/>
      <c r="AG522" s="23"/>
    </row>
    <row r="523" spans="1:33" ht="15.75" customHeight="1" x14ac:dyDescent="0.35">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c r="AA523" s="23"/>
      <c r="AB523" s="23"/>
      <c r="AC523" s="23"/>
      <c r="AD523" s="23"/>
      <c r="AE523" s="23"/>
      <c r="AF523" s="23"/>
      <c r="AG523" s="23"/>
    </row>
    <row r="524" spans="1:33" ht="15.75" customHeight="1" x14ac:dyDescent="0.35">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c r="AA524" s="23"/>
      <c r="AB524" s="23"/>
      <c r="AC524" s="23"/>
      <c r="AD524" s="23"/>
      <c r="AE524" s="23"/>
      <c r="AF524" s="23"/>
      <c r="AG524" s="23"/>
    </row>
    <row r="525" spans="1:33" ht="15.75" customHeight="1" x14ac:dyDescent="0.35">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c r="AA525" s="23"/>
      <c r="AB525" s="23"/>
      <c r="AC525" s="23"/>
      <c r="AD525" s="23"/>
      <c r="AE525" s="23"/>
      <c r="AF525" s="23"/>
      <c r="AG525" s="23"/>
    </row>
    <row r="526" spans="1:33" ht="15.75" customHeight="1" x14ac:dyDescent="0.35">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c r="AA526" s="23"/>
      <c r="AB526" s="23"/>
      <c r="AC526" s="23"/>
      <c r="AD526" s="23"/>
      <c r="AE526" s="23"/>
      <c r="AF526" s="23"/>
      <c r="AG526" s="23"/>
    </row>
    <row r="527" spans="1:33" ht="15.75" customHeight="1" x14ac:dyDescent="0.35">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c r="AA527" s="23"/>
      <c r="AB527" s="23"/>
      <c r="AC527" s="23"/>
      <c r="AD527" s="23"/>
      <c r="AE527" s="23"/>
      <c r="AF527" s="23"/>
      <c r="AG527" s="23"/>
    </row>
    <row r="528" spans="1:33" ht="15.75" customHeight="1" x14ac:dyDescent="0.35">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c r="AA528" s="23"/>
      <c r="AB528" s="23"/>
      <c r="AC528" s="23"/>
      <c r="AD528" s="23"/>
      <c r="AE528" s="23"/>
      <c r="AF528" s="23"/>
      <c r="AG528" s="23"/>
    </row>
    <row r="529" spans="1:33" ht="15.75" customHeight="1" x14ac:dyDescent="0.35">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c r="AA529" s="23"/>
      <c r="AB529" s="23"/>
      <c r="AC529" s="23"/>
      <c r="AD529" s="23"/>
      <c r="AE529" s="23"/>
      <c r="AF529" s="23"/>
      <c r="AG529" s="23"/>
    </row>
    <row r="530" spans="1:33" ht="15.75" customHeight="1" x14ac:dyDescent="0.35">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c r="AA530" s="23"/>
      <c r="AB530" s="23"/>
      <c r="AC530" s="23"/>
      <c r="AD530" s="23"/>
      <c r="AE530" s="23"/>
      <c r="AF530" s="23"/>
      <c r="AG530" s="23"/>
    </row>
    <row r="531" spans="1:33" ht="15.75" customHeight="1" x14ac:dyDescent="0.35">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c r="AA531" s="23"/>
      <c r="AB531" s="23"/>
      <c r="AC531" s="23"/>
      <c r="AD531" s="23"/>
      <c r="AE531" s="23"/>
      <c r="AF531" s="23"/>
      <c r="AG531" s="23"/>
    </row>
    <row r="532" spans="1:33" ht="15.75" customHeight="1" x14ac:dyDescent="0.35">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c r="AA532" s="23"/>
      <c r="AB532" s="23"/>
      <c r="AC532" s="23"/>
      <c r="AD532" s="23"/>
      <c r="AE532" s="23"/>
      <c r="AF532" s="23"/>
      <c r="AG532" s="23"/>
    </row>
    <row r="533" spans="1:33" ht="15.75" customHeight="1" x14ac:dyDescent="0.35">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c r="AA533" s="23"/>
      <c r="AB533" s="23"/>
      <c r="AC533" s="23"/>
      <c r="AD533" s="23"/>
      <c r="AE533" s="23"/>
      <c r="AF533" s="23"/>
      <c r="AG533" s="23"/>
    </row>
    <row r="534" spans="1:33" ht="15.75" customHeight="1" x14ac:dyDescent="0.35">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c r="AA534" s="23"/>
      <c r="AB534" s="23"/>
      <c r="AC534" s="23"/>
      <c r="AD534" s="23"/>
      <c r="AE534" s="23"/>
      <c r="AF534" s="23"/>
      <c r="AG534" s="23"/>
    </row>
    <row r="535" spans="1:33" ht="15.75" customHeight="1" x14ac:dyDescent="0.35">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c r="AA535" s="23"/>
      <c r="AB535" s="23"/>
      <c r="AC535" s="23"/>
      <c r="AD535" s="23"/>
      <c r="AE535" s="23"/>
      <c r="AF535" s="23"/>
      <c r="AG535" s="23"/>
    </row>
    <row r="536" spans="1:33" ht="15.75" customHeight="1" x14ac:dyDescent="0.35">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c r="AA536" s="23"/>
      <c r="AB536" s="23"/>
      <c r="AC536" s="23"/>
      <c r="AD536" s="23"/>
      <c r="AE536" s="23"/>
      <c r="AF536" s="23"/>
      <c r="AG536" s="23"/>
    </row>
    <row r="537" spans="1:33" ht="15.75" customHeight="1" x14ac:dyDescent="0.35">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c r="AA537" s="23"/>
      <c r="AB537" s="23"/>
      <c r="AC537" s="23"/>
      <c r="AD537" s="23"/>
      <c r="AE537" s="23"/>
      <c r="AF537" s="23"/>
      <c r="AG537" s="23"/>
    </row>
    <row r="538" spans="1:33" ht="15.75" customHeight="1" x14ac:dyDescent="0.35">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c r="AA538" s="23"/>
      <c r="AB538" s="23"/>
      <c r="AC538" s="23"/>
      <c r="AD538" s="23"/>
      <c r="AE538" s="23"/>
      <c r="AF538" s="23"/>
      <c r="AG538" s="23"/>
    </row>
    <row r="539" spans="1:33" ht="15.75" customHeight="1" x14ac:dyDescent="0.35">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c r="AA539" s="23"/>
      <c r="AB539" s="23"/>
      <c r="AC539" s="23"/>
      <c r="AD539" s="23"/>
      <c r="AE539" s="23"/>
      <c r="AF539" s="23"/>
      <c r="AG539" s="23"/>
    </row>
    <row r="540" spans="1:33" ht="15.75" customHeight="1" x14ac:dyDescent="0.35">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c r="AA540" s="23"/>
      <c r="AB540" s="23"/>
      <c r="AC540" s="23"/>
      <c r="AD540" s="23"/>
      <c r="AE540" s="23"/>
      <c r="AF540" s="23"/>
      <c r="AG540" s="23"/>
    </row>
    <row r="541" spans="1:33" ht="15.75" customHeight="1" x14ac:dyDescent="0.35">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c r="AA541" s="23"/>
      <c r="AB541" s="23"/>
      <c r="AC541" s="23"/>
      <c r="AD541" s="23"/>
      <c r="AE541" s="23"/>
      <c r="AF541" s="23"/>
      <c r="AG541" s="23"/>
    </row>
    <row r="542" spans="1:33" ht="15.75" customHeight="1" x14ac:dyDescent="0.35">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c r="AA542" s="23"/>
      <c r="AB542" s="23"/>
      <c r="AC542" s="23"/>
      <c r="AD542" s="23"/>
      <c r="AE542" s="23"/>
      <c r="AF542" s="23"/>
      <c r="AG542" s="23"/>
    </row>
    <row r="543" spans="1:33" ht="15.75" customHeight="1" x14ac:dyDescent="0.35">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c r="AA543" s="23"/>
      <c r="AB543" s="23"/>
      <c r="AC543" s="23"/>
      <c r="AD543" s="23"/>
      <c r="AE543" s="23"/>
      <c r="AF543" s="23"/>
      <c r="AG543" s="23"/>
    </row>
    <row r="544" spans="1:33" ht="15.75" customHeight="1" x14ac:dyDescent="0.35">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c r="AA544" s="23"/>
      <c r="AB544" s="23"/>
      <c r="AC544" s="23"/>
      <c r="AD544" s="23"/>
      <c r="AE544" s="23"/>
      <c r="AF544" s="23"/>
      <c r="AG544" s="23"/>
    </row>
    <row r="545" spans="1:33" ht="15.75" customHeight="1" x14ac:dyDescent="0.35">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c r="AA545" s="23"/>
      <c r="AB545" s="23"/>
      <c r="AC545" s="23"/>
      <c r="AD545" s="23"/>
      <c r="AE545" s="23"/>
      <c r="AF545" s="23"/>
      <c r="AG545" s="23"/>
    </row>
    <row r="546" spans="1:33" ht="15.75" customHeight="1" x14ac:dyDescent="0.35">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c r="AA546" s="23"/>
      <c r="AB546" s="23"/>
      <c r="AC546" s="23"/>
      <c r="AD546" s="23"/>
      <c r="AE546" s="23"/>
      <c r="AF546" s="23"/>
      <c r="AG546" s="23"/>
    </row>
    <row r="547" spans="1:33" ht="15.75" customHeight="1" x14ac:dyDescent="0.35">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c r="AA547" s="23"/>
      <c r="AB547" s="23"/>
      <c r="AC547" s="23"/>
      <c r="AD547" s="23"/>
      <c r="AE547" s="23"/>
      <c r="AF547" s="23"/>
      <c r="AG547" s="23"/>
    </row>
    <row r="548" spans="1:33" ht="15.75" customHeight="1" x14ac:dyDescent="0.35">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c r="AA548" s="23"/>
      <c r="AB548" s="23"/>
      <c r="AC548" s="23"/>
      <c r="AD548" s="23"/>
      <c r="AE548" s="23"/>
      <c r="AF548" s="23"/>
      <c r="AG548" s="23"/>
    </row>
    <row r="549" spans="1:33" ht="15.75" customHeight="1" x14ac:dyDescent="0.35">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c r="AA549" s="23"/>
      <c r="AB549" s="23"/>
      <c r="AC549" s="23"/>
      <c r="AD549" s="23"/>
      <c r="AE549" s="23"/>
      <c r="AF549" s="23"/>
      <c r="AG549" s="23"/>
    </row>
    <row r="550" spans="1:33" ht="15.75" customHeight="1" x14ac:dyDescent="0.35">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c r="AA550" s="23"/>
      <c r="AB550" s="23"/>
      <c r="AC550" s="23"/>
      <c r="AD550" s="23"/>
      <c r="AE550" s="23"/>
      <c r="AF550" s="23"/>
      <c r="AG550" s="23"/>
    </row>
    <row r="551" spans="1:33" ht="15.75" customHeight="1" x14ac:dyDescent="0.35">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c r="AA551" s="23"/>
      <c r="AB551" s="23"/>
      <c r="AC551" s="23"/>
      <c r="AD551" s="23"/>
      <c r="AE551" s="23"/>
      <c r="AF551" s="23"/>
      <c r="AG551" s="23"/>
    </row>
    <row r="552" spans="1:33" ht="15.75" customHeight="1" x14ac:dyDescent="0.35">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c r="AA552" s="23"/>
      <c r="AB552" s="23"/>
      <c r="AC552" s="23"/>
      <c r="AD552" s="23"/>
      <c r="AE552" s="23"/>
      <c r="AF552" s="23"/>
      <c r="AG552" s="23"/>
    </row>
    <row r="553" spans="1:33" ht="15.75" customHeight="1" x14ac:dyDescent="0.35">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c r="AA553" s="23"/>
      <c r="AB553" s="23"/>
      <c r="AC553" s="23"/>
      <c r="AD553" s="23"/>
      <c r="AE553" s="23"/>
      <c r="AF553" s="23"/>
      <c r="AG553" s="23"/>
    </row>
    <row r="554" spans="1:33" ht="15.75" customHeight="1" x14ac:dyDescent="0.35">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c r="AA554" s="23"/>
      <c r="AB554" s="23"/>
      <c r="AC554" s="23"/>
      <c r="AD554" s="23"/>
      <c r="AE554" s="23"/>
      <c r="AF554" s="23"/>
      <c r="AG554" s="23"/>
    </row>
    <row r="555" spans="1:33" ht="15.75" customHeight="1" x14ac:dyDescent="0.35">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c r="AA555" s="23"/>
      <c r="AB555" s="23"/>
      <c r="AC555" s="23"/>
      <c r="AD555" s="23"/>
      <c r="AE555" s="23"/>
      <c r="AF555" s="23"/>
      <c r="AG555" s="23"/>
    </row>
    <row r="556" spans="1:33" ht="15.75" customHeight="1" x14ac:dyDescent="0.35">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c r="AA556" s="23"/>
      <c r="AB556" s="23"/>
      <c r="AC556" s="23"/>
      <c r="AD556" s="23"/>
      <c r="AE556" s="23"/>
      <c r="AF556" s="23"/>
      <c r="AG556" s="23"/>
    </row>
    <row r="557" spans="1:33" ht="15.75" customHeight="1" x14ac:dyDescent="0.35">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c r="AA557" s="23"/>
      <c r="AB557" s="23"/>
      <c r="AC557" s="23"/>
      <c r="AD557" s="23"/>
      <c r="AE557" s="23"/>
      <c r="AF557" s="23"/>
      <c r="AG557" s="23"/>
    </row>
    <row r="558" spans="1:33" ht="15.75" customHeight="1" x14ac:dyDescent="0.35">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c r="AA558" s="23"/>
      <c r="AB558" s="23"/>
      <c r="AC558" s="23"/>
      <c r="AD558" s="23"/>
      <c r="AE558" s="23"/>
      <c r="AF558" s="23"/>
      <c r="AG558" s="23"/>
    </row>
    <row r="559" spans="1:33" ht="15.75" customHeight="1" x14ac:dyDescent="0.35">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c r="AA559" s="23"/>
      <c r="AB559" s="23"/>
      <c r="AC559" s="23"/>
      <c r="AD559" s="23"/>
      <c r="AE559" s="23"/>
      <c r="AF559" s="23"/>
      <c r="AG559" s="23"/>
    </row>
    <row r="560" spans="1:33" ht="15.75" customHeight="1" x14ac:dyDescent="0.35">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c r="AA560" s="23"/>
      <c r="AB560" s="23"/>
      <c r="AC560" s="23"/>
      <c r="AD560" s="23"/>
      <c r="AE560" s="23"/>
      <c r="AF560" s="23"/>
      <c r="AG560" s="23"/>
    </row>
    <row r="561" spans="1:33" ht="15.75" customHeight="1" x14ac:dyDescent="0.35">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c r="AA561" s="23"/>
      <c r="AB561" s="23"/>
      <c r="AC561" s="23"/>
      <c r="AD561" s="23"/>
      <c r="AE561" s="23"/>
      <c r="AF561" s="23"/>
      <c r="AG561" s="23"/>
    </row>
    <row r="562" spans="1:33" ht="15.75" customHeight="1" x14ac:dyDescent="0.35">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c r="AA562" s="23"/>
      <c r="AB562" s="23"/>
      <c r="AC562" s="23"/>
      <c r="AD562" s="23"/>
      <c r="AE562" s="23"/>
      <c r="AF562" s="23"/>
      <c r="AG562" s="23"/>
    </row>
    <row r="563" spans="1:33" ht="15.75" customHeight="1" x14ac:dyDescent="0.35">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c r="AA563" s="23"/>
      <c r="AB563" s="23"/>
      <c r="AC563" s="23"/>
      <c r="AD563" s="23"/>
      <c r="AE563" s="23"/>
      <c r="AF563" s="23"/>
      <c r="AG563" s="23"/>
    </row>
    <row r="564" spans="1:33" ht="15.75" customHeight="1" x14ac:dyDescent="0.35">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c r="AA564" s="23"/>
      <c r="AB564" s="23"/>
      <c r="AC564" s="23"/>
      <c r="AD564" s="23"/>
      <c r="AE564" s="23"/>
      <c r="AF564" s="23"/>
      <c r="AG564" s="23"/>
    </row>
    <row r="565" spans="1:33" ht="15.75" customHeight="1" x14ac:dyDescent="0.35">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c r="AA565" s="23"/>
      <c r="AB565" s="23"/>
      <c r="AC565" s="23"/>
      <c r="AD565" s="23"/>
      <c r="AE565" s="23"/>
      <c r="AF565" s="23"/>
      <c r="AG565" s="23"/>
    </row>
    <row r="566" spans="1:33" ht="15.75" customHeight="1" x14ac:dyDescent="0.35">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c r="AA566" s="23"/>
      <c r="AB566" s="23"/>
      <c r="AC566" s="23"/>
      <c r="AD566" s="23"/>
      <c r="AE566" s="23"/>
      <c r="AF566" s="23"/>
      <c r="AG566" s="23"/>
    </row>
    <row r="567" spans="1:33" ht="15.75" customHeight="1" x14ac:dyDescent="0.35">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c r="AA567" s="23"/>
      <c r="AB567" s="23"/>
      <c r="AC567" s="23"/>
      <c r="AD567" s="23"/>
      <c r="AE567" s="23"/>
      <c r="AF567" s="23"/>
      <c r="AG567" s="23"/>
    </row>
    <row r="568" spans="1:33" ht="15.75" customHeight="1" x14ac:dyDescent="0.35">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c r="AA568" s="23"/>
      <c r="AB568" s="23"/>
      <c r="AC568" s="23"/>
      <c r="AD568" s="23"/>
      <c r="AE568" s="23"/>
      <c r="AF568" s="23"/>
      <c r="AG568" s="23"/>
    </row>
    <row r="569" spans="1:33" ht="15.75" customHeight="1" x14ac:dyDescent="0.35">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c r="AA569" s="23"/>
      <c r="AB569" s="23"/>
      <c r="AC569" s="23"/>
      <c r="AD569" s="23"/>
      <c r="AE569" s="23"/>
      <c r="AF569" s="23"/>
      <c r="AG569" s="23"/>
    </row>
    <row r="570" spans="1:33" ht="15.75" customHeight="1" x14ac:dyDescent="0.35">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c r="AA570" s="23"/>
      <c r="AB570" s="23"/>
      <c r="AC570" s="23"/>
      <c r="AD570" s="23"/>
      <c r="AE570" s="23"/>
      <c r="AF570" s="23"/>
      <c r="AG570" s="23"/>
    </row>
    <row r="571" spans="1:33" ht="15.75" customHeight="1" x14ac:dyDescent="0.35">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c r="AA571" s="23"/>
      <c r="AB571" s="23"/>
      <c r="AC571" s="23"/>
      <c r="AD571" s="23"/>
      <c r="AE571" s="23"/>
      <c r="AF571" s="23"/>
      <c r="AG571" s="23"/>
    </row>
    <row r="572" spans="1:33" ht="15.75" customHeight="1" x14ac:dyDescent="0.35">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c r="AA572" s="23"/>
      <c r="AB572" s="23"/>
      <c r="AC572" s="23"/>
      <c r="AD572" s="23"/>
      <c r="AE572" s="23"/>
      <c r="AF572" s="23"/>
      <c r="AG572" s="23"/>
    </row>
    <row r="573" spans="1:33" ht="15.75" customHeight="1" x14ac:dyDescent="0.35">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c r="AA573" s="23"/>
      <c r="AB573" s="23"/>
      <c r="AC573" s="23"/>
      <c r="AD573" s="23"/>
      <c r="AE573" s="23"/>
      <c r="AF573" s="23"/>
      <c r="AG573" s="23"/>
    </row>
    <row r="574" spans="1:33" ht="15.75" customHeight="1" x14ac:dyDescent="0.35">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c r="AA574" s="23"/>
      <c r="AB574" s="23"/>
      <c r="AC574" s="23"/>
      <c r="AD574" s="23"/>
      <c r="AE574" s="23"/>
      <c r="AF574" s="23"/>
      <c r="AG574" s="23"/>
    </row>
    <row r="575" spans="1:33" ht="15.75" customHeight="1" x14ac:dyDescent="0.35">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c r="AA575" s="23"/>
      <c r="AB575" s="23"/>
      <c r="AC575" s="23"/>
      <c r="AD575" s="23"/>
      <c r="AE575" s="23"/>
      <c r="AF575" s="23"/>
      <c r="AG575" s="23"/>
    </row>
    <row r="576" spans="1:33" ht="15.75" customHeight="1" x14ac:dyDescent="0.35">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c r="AA576" s="23"/>
      <c r="AB576" s="23"/>
      <c r="AC576" s="23"/>
      <c r="AD576" s="23"/>
      <c r="AE576" s="23"/>
      <c r="AF576" s="23"/>
      <c r="AG576" s="23"/>
    </row>
    <row r="577" spans="1:33" ht="15.75" customHeight="1" x14ac:dyDescent="0.35">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c r="AA577" s="23"/>
      <c r="AB577" s="23"/>
      <c r="AC577" s="23"/>
      <c r="AD577" s="23"/>
      <c r="AE577" s="23"/>
      <c r="AF577" s="23"/>
      <c r="AG577" s="23"/>
    </row>
    <row r="578" spans="1:33" ht="15.75" customHeight="1" x14ac:dyDescent="0.35">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c r="AA578" s="23"/>
      <c r="AB578" s="23"/>
      <c r="AC578" s="23"/>
      <c r="AD578" s="23"/>
      <c r="AE578" s="23"/>
      <c r="AF578" s="23"/>
      <c r="AG578" s="23"/>
    </row>
    <row r="579" spans="1:33" ht="15.75" customHeight="1" x14ac:dyDescent="0.35">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c r="AA579" s="23"/>
      <c r="AB579" s="23"/>
      <c r="AC579" s="23"/>
      <c r="AD579" s="23"/>
      <c r="AE579" s="23"/>
      <c r="AF579" s="23"/>
      <c r="AG579" s="23"/>
    </row>
    <row r="580" spans="1:33" ht="15.75" customHeight="1" x14ac:dyDescent="0.35">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c r="AA580" s="23"/>
      <c r="AB580" s="23"/>
      <c r="AC580" s="23"/>
      <c r="AD580" s="23"/>
      <c r="AE580" s="23"/>
      <c r="AF580" s="23"/>
      <c r="AG580" s="23"/>
    </row>
    <row r="581" spans="1:33" ht="15.75" customHeight="1" x14ac:dyDescent="0.35">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c r="AA581" s="23"/>
      <c r="AB581" s="23"/>
      <c r="AC581" s="23"/>
      <c r="AD581" s="23"/>
      <c r="AE581" s="23"/>
      <c r="AF581" s="23"/>
      <c r="AG581" s="23"/>
    </row>
    <row r="582" spans="1:33" ht="15.75" customHeight="1" x14ac:dyDescent="0.35">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c r="AA582" s="23"/>
      <c r="AB582" s="23"/>
      <c r="AC582" s="23"/>
      <c r="AD582" s="23"/>
      <c r="AE582" s="23"/>
      <c r="AF582" s="23"/>
      <c r="AG582" s="23"/>
    </row>
    <row r="583" spans="1:33" ht="15.75" customHeight="1" x14ac:dyDescent="0.35">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c r="AA583" s="23"/>
      <c r="AB583" s="23"/>
      <c r="AC583" s="23"/>
      <c r="AD583" s="23"/>
      <c r="AE583" s="23"/>
      <c r="AF583" s="23"/>
      <c r="AG583" s="23"/>
    </row>
    <row r="584" spans="1:33" ht="15.75" customHeight="1" x14ac:dyDescent="0.35">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c r="AA584" s="23"/>
      <c r="AB584" s="23"/>
      <c r="AC584" s="23"/>
      <c r="AD584" s="23"/>
      <c r="AE584" s="23"/>
      <c r="AF584" s="23"/>
      <c r="AG584" s="23"/>
    </row>
    <row r="585" spans="1:33" ht="15.75" customHeight="1" x14ac:dyDescent="0.35">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c r="AA585" s="23"/>
      <c r="AB585" s="23"/>
      <c r="AC585" s="23"/>
      <c r="AD585" s="23"/>
      <c r="AE585" s="23"/>
      <c r="AF585" s="23"/>
      <c r="AG585" s="23"/>
    </row>
    <row r="586" spans="1:33" ht="15.75" customHeight="1" x14ac:dyDescent="0.35">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c r="AA586" s="23"/>
      <c r="AB586" s="23"/>
      <c r="AC586" s="23"/>
      <c r="AD586" s="23"/>
      <c r="AE586" s="23"/>
      <c r="AF586" s="23"/>
      <c r="AG586" s="23"/>
    </row>
    <row r="587" spans="1:33" ht="15.75" customHeight="1" x14ac:dyDescent="0.35">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c r="AA587" s="23"/>
      <c r="AB587" s="23"/>
      <c r="AC587" s="23"/>
      <c r="AD587" s="23"/>
      <c r="AE587" s="23"/>
      <c r="AF587" s="23"/>
      <c r="AG587" s="23"/>
    </row>
    <row r="588" spans="1:33" ht="15.75" customHeight="1" x14ac:dyDescent="0.35">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c r="AA588" s="23"/>
      <c r="AB588" s="23"/>
      <c r="AC588" s="23"/>
      <c r="AD588" s="23"/>
      <c r="AE588" s="23"/>
      <c r="AF588" s="23"/>
      <c r="AG588" s="23"/>
    </row>
    <row r="589" spans="1:33" ht="15.75" customHeight="1" x14ac:dyDescent="0.35">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c r="AA589" s="23"/>
      <c r="AB589" s="23"/>
      <c r="AC589" s="23"/>
      <c r="AD589" s="23"/>
      <c r="AE589" s="23"/>
      <c r="AF589" s="23"/>
      <c r="AG589" s="23"/>
    </row>
    <row r="590" spans="1:33" ht="15.75" customHeight="1" x14ac:dyDescent="0.35">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c r="AA590" s="23"/>
      <c r="AB590" s="23"/>
      <c r="AC590" s="23"/>
      <c r="AD590" s="23"/>
      <c r="AE590" s="23"/>
      <c r="AF590" s="23"/>
      <c r="AG590" s="23"/>
    </row>
    <row r="591" spans="1:33" ht="15.75" customHeight="1" x14ac:dyDescent="0.35">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23"/>
      <c r="AF591" s="23"/>
      <c r="AG591" s="23"/>
    </row>
    <row r="592" spans="1:33" ht="15.75" customHeight="1" x14ac:dyDescent="0.35">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c r="AA592" s="23"/>
      <c r="AB592" s="23"/>
      <c r="AC592" s="23"/>
      <c r="AD592" s="23"/>
      <c r="AE592" s="23"/>
      <c r="AF592" s="23"/>
      <c r="AG592" s="23"/>
    </row>
    <row r="593" spans="1:33" ht="15.75" customHeight="1" x14ac:dyDescent="0.35">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c r="AA593" s="23"/>
      <c r="AB593" s="23"/>
      <c r="AC593" s="23"/>
      <c r="AD593" s="23"/>
      <c r="AE593" s="23"/>
      <c r="AF593" s="23"/>
      <c r="AG593" s="23"/>
    </row>
    <row r="594" spans="1:33" ht="15.75" customHeight="1" x14ac:dyDescent="0.35">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c r="AA594" s="23"/>
      <c r="AB594" s="23"/>
      <c r="AC594" s="23"/>
      <c r="AD594" s="23"/>
      <c r="AE594" s="23"/>
      <c r="AF594" s="23"/>
      <c r="AG594" s="23"/>
    </row>
    <row r="595" spans="1:33" ht="15.75" customHeight="1" x14ac:dyDescent="0.35">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c r="AA595" s="23"/>
      <c r="AB595" s="23"/>
      <c r="AC595" s="23"/>
      <c r="AD595" s="23"/>
      <c r="AE595" s="23"/>
      <c r="AF595" s="23"/>
      <c r="AG595" s="23"/>
    </row>
    <row r="596" spans="1:33" ht="15.75" customHeight="1" x14ac:dyDescent="0.35">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c r="AA596" s="23"/>
      <c r="AB596" s="23"/>
      <c r="AC596" s="23"/>
      <c r="AD596" s="23"/>
      <c r="AE596" s="23"/>
      <c r="AF596" s="23"/>
      <c r="AG596" s="23"/>
    </row>
    <row r="597" spans="1:33" ht="15.75" customHeight="1" x14ac:dyDescent="0.35">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c r="AA597" s="23"/>
      <c r="AB597" s="23"/>
      <c r="AC597" s="23"/>
      <c r="AD597" s="23"/>
      <c r="AE597" s="23"/>
      <c r="AF597" s="23"/>
      <c r="AG597" s="23"/>
    </row>
    <row r="598" spans="1:33" ht="15.75" customHeight="1" x14ac:dyDescent="0.35">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c r="AA598" s="23"/>
      <c r="AB598" s="23"/>
      <c r="AC598" s="23"/>
      <c r="AD598" s="23"/>
      <c r="AE598" s="23"/>
      <c r="AF598" s="23"/>
      <c r="AG598" s="23"/>
    </row>
    <row r="599" spans="1:33" ht="15.75" customHeight="1" x14ac:dyDescent="0.35">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c r="AA599" s="23"/>
      <c r="AB599" s="23"/>
      <c r="AC599" s="23"/>
      <c r="AD599" s="23"/>
      <c r="AE599" s="23"/>
      <c r="AF599" s="23"/>
      <c r="AG599" s="23"/>
    </row>
    <row r="600" spans="1:33" ht="15.75" customHeight="1" x14ac:dyDescent="0.35">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c r="AA600" s="23"/>
      <c r="AB600" s="23"/>
      <c r="AC600" s="23"/>
      <c r="AD600" s="23"/>
      <c r="AE600" s="23"/>
      <c r="AF600" s="23"/>
      <c r="AG600" s="23"/>
    </row>
    <row r="601" spans="1:33" ht="15.75" customHeight="1" x14ac:dyDescent="0.35">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23"/>
      <c r="AF601" s="23"/>
      <c r="AG601" s="23"/>
    </row>
    <row r="602" spans="1:33" ht="15.75" customHeight="1" x14ac:dyDescent="0.35">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23"/>
      <c r="AF602" s="23"/>
      <c r="AG602" s="23"/>
    </row>
    <row r="603" spans="1:33" ht="15.75" customHeight="1" x14ac:dyDescent="0.35">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c r="AA603" s="23"/>
      <c r="AB603" s="23"/>
      <c r="AC603" s="23"/>
      <c r="AD603" s="23"/>
      <c r="AE603" s="23"/>
      <c r="AF603" s="23"/>
      <c r="AG603" s="23"/>
    </row>
    <row r="604" spans="1:33" ht="15.75" customHeight="1" x14ac:dyDescent="0.35">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c r="AA604" s="23"/>
      <c r="AB604" s="23"/>
      <c r="AC604" s="23"/>
      <c r="AD604" s="23"/>
      <c r="AE604" s="23"/>
      <c r="AF604" s="23"/>
      <c r="AG604" s="23"/>
    </row>
    <row r="605" spans="1:33" ht="15.75" customHeight="1" x14ac:dyDescent="0.35">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c r="AA605" s="23"/>
      <c r="AB605" s="23"/>
      <c r="AC605" s="23"/>
      <c r="AD605" s="23"/>
      <c r="AE605" s="23"/>
      <c r="AF605" s="23"/>
      <c r="AG605" s="23"/>
    </row>
    <row r="606" spans="1:33" ht="15.75" customHeight="1" x14ac:dyDescent="0.35">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c r="AA606" s="23"/>
      <c r="AB606" s="23"/>
      <c r="AC606" s="23"/>
      <c r="AD606" s="23"/>
      <c r="AE606" s="23"/>
      <c r="AF606" s="23"/>
      <c r="AG606" s="23"/>
    </row>
    <row r="607" spans="1:33" ht="15.75" customHeight="1" x14ac:dyDescent="0.35">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c r="AA607" s="23"/>
      <c r="AB607" s="23"/>
      <c r="AC607" s="23"/>
      <c r="AD607" s="23"/>
      <c r="AE607" s="23"/>
      <c r="AF607" s="23"/>
      <c r="AG607" s="23"/>
    </row>
    <row r="608" spans="1:33" ht="15.75" customHeight="1" x14ac:dyDescent="0.35">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c r="AA608" s="23"/>
      <c r="AB608" s="23"/>
      <c r="AC608" s="23"/>
      <c r="AD608" s="23"/>
      <c r="AE608" s="23"/>
      <c r="AF608" s="23"/>
      <c r="AG608" s="23"/>
    </row>
    <row r="609" spans="1:33" ht="15.75" customHeight="1" x14ac:dyDescent="0.35">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c r="AA609" s="23"/>
      <c r="AB609" s="23"/>
      <c r="AC609" s="23"/>
      <c r="AD609" s="23"/>
      <c r="AE609" s="23"/>
      <c r="AF609" s="23"/>
      <c r="AG609" s="23"/>
    </row>
    <row r="610" spans="1:33" ht="15.75" customHeight="1" x14ac:dyDescent="0.35">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c r="AA610" s="23"/>
      <c r="AB610" s="23"/>
      <c r="AC610" s="23"/>
      <c r="AD610" s="23"/>
      <c r="AE610" s="23"/>
      <c r="AF610" s="23"/>
      <c r="AG610" s="23"/>
    </row>
    <row r="611" spans="1:33" ht="15.75" customHeight="1" x14ac:dyDescent="0.35">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c r="AA611" s="23"/>
      <c r="AB611" s="23"/>
      <c r="AC611" s="23"/>
      <c r="AD611" s="23"/>
      <c r="AE611" s="23"/>
      <c r="AF611" s="23"/>
      <c r="AG611" s="23"/>
    </row>
    <row r="612" spans="1:33" ht="15.75" customHeight="1" x14ac:dyDescent="0.35">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c r="AA612" s="23"/>
      <c r="AB612" s="23"/>
      <c r="AC612" s="23"/>
      <c r="AD612" s="23"/>
      <c r="AE612" s="23"/>
      <c r="AF612" s="23"/>
      <c r="AG612" s="23"/>
    </row>
    <row r="613" spans="1:33" ht="15.75" customHeight="1" x14ac:dyDescent="0.35">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c r="AA613" s="23"/>
      <c r="AB613" s="23"/>
      <c r="AC613" s="23"/>
      <c r="AD613" s="23"/>
      <c r="AE613" s="23"/>
      <c r="AF613" s="23"/>
      <c r="AG613" s="23"/>
    </row>
    <row r="614" spans="1:33" ht="15.75" customHeight="1" x14ac:dyDescent="0.35">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c r="AA614" s="23"/>
      <c r="AB614" s="23"/>
      <c r="AC614" s="23"/>
      <c r="AD614" s="23"/>
      <c r="AE614" s="23"/>
      <c r="AF614" s="23"/>
      <c r="AG614" s="23"/>
    </row>
    <row r="615" spans="1:33" ht="15.75" customHeight="1" x14ac:dyDescent="0.35">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c r="AA615" s="23"/>
      <c r="AB615" s="23"/>
      <c r="AC615" s="23"/>
      <c r="AD615" s="23"/>
      <c r="AE615" s="23"/>
      <c r="AF615" s="23"/>
      <c r="AG615" s="23"/>
    </row>
    <row r="616" spans="1:33" ht="15.75" customHeight="1" x14ac:dyDescent="0.35">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c r="AA616" s="23"/>
      <c r="AB616" s="23"/>
      <c r="AC616" s="23"/>
      <c r="AD616" s="23"/>
      <c r="AE616" s="23"/>
      <c r="AF616" s="23"/>
      <c r="AG616" s="23"/>
    </row>
    <row r="617" spans="1:33" ht="15.75" customHeight="1" x14ac:dyDescent="0.35">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23"/>
      <c r="AF617" s="23"/>
      <c r="AG617" s="23"/>
    </row>
    <row r="618" spans="1:33" ht="15.75" customHeight="1" x14ac:dyDescent="0.35">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c r="AA618" s="23"/>
      <c r="AB618" s="23"/>
      <c r="AC618" s="23"/>
      <c r="AD618" s="23"/>
      <c r="AE618" s="23"/>
      <c r="AF618" s="23"/>
      <c r="AG618" s="23"/>
    </row>
    <row r="619" spans="1:33" ht="15.75" customHeight="1" x14ac:dyDescent="0.35">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c r="AA619" s="23"/>
      <c r="AB619" s="23"/>
      <c r="AC619" s="23"/>
      <c r="AD619" s="23"/>
      <c r="AE619" s="23"/>
      <c r="AF619" s="23"/>
      <c r="AG619" s="23"/>
    </row>
    <row r="620" spans="1:33" ht="15.75" customHeight="1" x14ac:dyDescent="0.35">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c r="AA620" s="23"/>
      <c r="AB620" s="23"/>
      <c r="AC620" s="23"/>
      <c r="AD620" s="23"/>
      <c r="AE620" s="23"/>
      <c r="AF620" s="23"/>
      <c r="AG620" s="23"/>
    </row>
    <row r="621" spans="1:33" ht="15.75" customHeight="1" x14ac:dyDescent="0.35">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c r="AA621" s="23"/>
      <c r="AB621" s="23"/>
      <c r="AC621" s="23"/>
      <c r="AD621" s="23"/>
      <c r="AE621" s="23"/>
      <c r="AF621" s="23"/>
      <c r="AG621" s="23"/>
    </row>
    <row r="622" spans="1:33" ht="15.75" customHeight="1" x14ac:dyDescent="0.35">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c r="AA622" s="23"/>
      <c r="AB622" s="23"/>
      <c r="AC622" s="23"/>
      <c r="AD622" s="23"/>
      <c r="AE622" s="23"/>
      <c r="AF622" s="23"/>
      <c r="AG622" s="23"/>
    </row>
    <row r="623" spans="1:33" ht="15.75" customHeight="1" x14ac:dyDescent="0.35">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c r="AA623" s="23"/>
      <c r="AB623" s="23"/>
      <c r="AC623" s="23"/>
      <c r="AD623" s="23"/>
      <c r="AE623" s="23"/>
      <c r="AF623" s="23"/>
      <c r="AG623" s="23"/>
    </row>
    <row r="624" spans="1:33" ht="15.75" customHeight="1" x14ac:dyDescent="0.35">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c r="AA624" s="23"/>
      <c r="AB624" s="23"/>
      <c r="AC624" s="23"/>
      <c r="AD624" s="23"/>
      <c r="AE624" s="23"/>
      <c r="AF624" s="23"/>
      <c r="AG624" s="23"/>
    </row>
    <row r="625" spans="1:33" ht="15.75" customHeight="1" x14ac:dyDescent="0.35">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c r="AA625" s="23"/>
      <c r="AB625" s="23"/>
      <c r="AC625" s="23"/>
      <c r="AD625" s="23"/>
      <c r="AE625" s="23"/>
      <c r="AF625" s="23"/>
      <c r="AG625" s="23"/>
    </row>
    <row r="626" spans="1:33" ht="15.75" customHeight="1" x14ac:dyDescent="0.35">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c r="AA626" s="23"/>
      <c r="AB626" s="23"/>
      <c r="AC626" s="23"/>
      <c r="AD626" s="23"/>
      <c r="AE626" s="23"/>
      <c r="AF626" s="23"/>
      <c r="AG626" s="23"/>
    </row>
    <row r="627" spans="1:33" ht="15.75" customHeight="1" x14ac:dyDescent="0.35">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23"/>
      <c r="AF627" s="23"/>
      <c r="AG627" s="23"/>
    </row>
    <row r="628" spans="1:33" ht="15.75" customHeight="1" x14ac:dyDescent="0.35">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c r="AA628" s="23"/>
      <c r="AB628" s="23"/>
      <c r="AC628" s="23"/>
      <c r="AD628" s="23"/>
      <c r="AE628" s="23"/>
      <c r="AF628" s="23"/>
      <c r="AG628" s="23"/>
    </row>
    <row r="629" spans="1:33" ht="15.75" customHeight="1" x14ac:dyDescent="0.35">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c r="AA629" s="23"/>
      <c r="AB629" s="23"/>
      <c r="AC629" s="23"/>
      <c r="AD629" s="23"/>
      <c r="AE629" s="23"/>
      <c r="AF629" s="23"/>
      <c r="AG629" s="23"/>
    </row>
    <row r="630" spans="1:33" ht="15.75" customHeight="1" x14ac:dyDescent="0.35">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c r="AA630" s="23"/>
      <c r="AB630" s="23"/>
      <c r="AC630" s="23"/>
      <c r="AD630" s="23"/>
      <c r="AE630" s="23"/>
      <c r="AF630" s="23"/>
      <c r="AG630" s="23"/>
    </row>
    <row r="631" spans="1:33" ht="15.75" customHeight="1" x14ac:dyDescent="0.35">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c r="AA631" s="23"/>
      <c r="AB631" s="23"/>
      <c r="AC631" s="23"/>
      <c r="AD631" s="23"/>
      <c r="AE631" s="23"/>
      <c r="AF631" s="23"/>
      <c r="AG631" s="23"/>
    </row>
    <row r="632" spans="1:33" ht="15.75" customHeight="1" x14ac:dyDescent="0.35">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c r="AA632" s="23"/>
      <c r="AB632" s="23"/>
      <c r="AC632" s="23"/>
      <c r="AD632" s="23"/>
      <c r="AE632" s="23"/>
      <c r="AF632" s="23"/>
      <c r="AG632" s="23"/>
    </row>
    <row r="633" spans="1:33" ht="15.75" customHeight="1" x14ac:dyDescent="0.35">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c r="AA633" s="23"/>
      <c r="AB633" s="23"/>
      <c r="AC633" s="23"/>
      <c r="AD633" s="23"/>
      <c r="AE633" s="23"/>
      <c r="AF633" s="23"/>
      <c r="AG633" s="23"/>
    </row>
    <row r="634" spans="1:33" ht="15.75" customHeight="1" x14ac:dyDescent="0.35">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c r="AA634" s="23"/>
      <c r="AB634" s="23"/>
      <c r="AC634" s="23"/>
      <c r="AD634" s="23"/>
      <c r="AE634" s="23"/>
      <c r="AF634" s="23"/>
      <c r="AG634" s="23"/>
    </row>
    <row r="635" spans="1:33" ht="15.75" customHeight="1" x14ac:dyDescent="0.35">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c r="AA635" s="23"/>
      <c r="AB635" s="23"/>
      <c r="AC635" s="23"/>
      <c r="AD635" s="23"/>
      <c r="AE635" s="23"/>
      <c r="AF635" s="23"/>
      <c r="AG635" s="23"/>
    </row>
    <row r="636" spans="1:33" ht="15.75" customHeight="1" x14ac:dyDescent="0.35">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c r="AA636" s="23"/>
      <c r="AB636" s="23"/>
      <c r="AC636" s="23"/>
      <c r="AD636" s="23"/>
      <c r="AE636" s="23"/>
      <c r="AF636" s="23"/>
      <c r="AG636" s="23"/>
    </row>
    <row r="637" spans="1:33" ht="15.75" customHeight="1" x14ac:dyDescent="0.35">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c r="AA637" s="23"/>
      <c r="AB637" s="23"/>
      <c r="AC637" s="23"/>
      <c r="AD637" s="23"/>
      <c r="AE637" s="23"/>
      <c r="AF637" s="23"/>
      <c r="AG637" s="23"/>
    </row>
    <row r="638" spans="1:33" ht="15.75" customHeight="1" x14ac:dyDescent="0.35">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c r="AA638" s="23"/>
      <c r="AB638" s="23"/>
      <c r="AC638" s="23"/>
      <c r="AD638" s="23"/>
      <c r="AE638" s="23"/>
      <c r="AF638" s="23"/>
      <c r="AG638" s="23"/>
    </row>
    <row r="639" spans="1:33" ht="15.75" customHeight="1" x14ac:dyDescent="0.35">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c r="AA639" s="23"/>
      <c r="AB639" s="23"/>
      <c r="AC639" s="23"/>
      <c r="AD639" s="23"/>
      <c r="AE639" s="23"/>
      <c r="AF639" s="23"/>
      <c r="AG639" s="23"/>
    </row>
    <row r="640" spans="1:33" ht="15.75" customHeight="1" x14ac:dyDescent="0.35">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c r="AA640" s="23"/>
      <c r="AB640" s="23"/>
      <c r="AC640" s="23"/>
      <c r="AD640" s="23"/>
      <c r="AE640" s="23"/>
      <c r="AF640" s="23"/>
      <c r="AG640" s="23"/>
    </row>
    <row r="641" spans="1:33" ht="15.75" customHeight="1" x14ac:dyDescent="0.35">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c r="AA641" s="23"/>
      <c r="AB641" s="23"/>
      <c r="AC641" s="23"/>
      <c r="AD641" s="23"/>
      <c r="AE641" s="23"/>
      <c r="AF641" s="23"/>
      <c r="AG641" s="23"/>
    </row>
    <row r="642" spans="1:33" ht="15.75" customHeight="1" x14ac:dyDescent="0.35">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c r="AA642" s="23"/>
      <c r="AB642" s="23"/>
      <c r="AC642" s="23"/>
      <c r="AD642" s="23"/>
      <c r="AE642" s="23"/>
      <c r="AF642" s="23"/>
      <c r="AG642" s="23"/>
    </row>
    <row r="643" spans="1:33" ht="15.75" customHeight="1" x14ac:dyDescent="0.35">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c r="AA643" s="23"/>
      <c r="AB643" s="23"/>
      <c r="AC643" s="23"/>
      <c r="AD643" s="23"/>
      <c r="AE643" s="23"/>
      <c r="AF643" s="23"/>
      <c r="AG643" s="23"/>
    </row>
    <row r="644" spans="1:33" ht="15.75" customHeight="1" x14ac:dyDescent="0.35">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c r="AA644" s="23"/>
      <c r="AB644" s="23"/>
      <c r="AC644" s="23"/>
      <c r="AD644" s="23"/>
      <c r="AE644" s="23"/>
      <c r="AF644" s="23"/>
      <c r="AG644" s="23"/>
    </row>
    <row r="645" spans="1:33" ht="15.75" customHeight="1" x14ac:dyDescent="0.35">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c r="AA645" s="23"/>
      <c r="AB645" s="23"/>
      <c r="AC645" s="23"/>
      <c r="AD645" s="23"/>
      <c r="AE645" s="23"/>
      <c r="AF645" s="23"/>
      <c r="AG645" s="23"/>
    </row>
    <row r="646" spans="1:33" ht="15.75" customHeight="1" x14ac:dyDescent="0.35">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c r="AA646" s="23"/>
      <c r="AB646" s="23"/>
      <c r="AC646" s="23"/>
      <c r="AD646" s="23"/>
      <c r="AE646" s="23"/>
      <c r="AF646" s="23"/>
      <c r="AG646" s="23"/>
    </row>
    <row r="647" spans="1:33" ht="15.75" customHeight="1" x14ac:dyDescent="0.35">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c r="AA647" s="23"/>
      <c r="AB647" s="23"/>
      <c r="AC647" s="23"/>
      <c r="AD647" s="23"/>
      <c r="AE647" s="23"/>
      <c r="AF647" s="23"/>
      <c r="AG647" s="23"/>
    </row>
    <row r="648" spans="1:33" ht="15.75" customHeight="1" x14ac:dyDescent="0.35">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c r="AA648" s="23"/>
      <c r="AB648" s="23"/>
      <c r="AC648" s="23"/>
      <c r="AD648" s="23"/>
      <c r="AE648" s="23"/>
      <c r="AF648" s="23"/>
      <c r="AG648" s="23"/>
    </row>
    <row r="649" spans="1:33" ht="15.75" customHeight="1" x14ac:dyDescent="0.35">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c r="AA649" s="23"/>
      <c r="AB649" s="23"/>
      <c r="AC649" s="23"/>
      <c r="AD649" s="23"/>
      <c r="AE649" s="23"/>
      <c r="AF649" s="23"/>
      <c r="AG649" s="23"/>
    </row>
    <row r="650" spans="1:33" ht="15.75" customHeight="1" x14ac:dyDescent="0.35">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c r="AA650" s="23"/>
      <c r="AB650" s="23"/>
      <c r="AC650" s="23"/>
      <c r="AD650" s="23"/>
      <c r="AE650" s="23"/>
      <c r="AF650" s="23"/>
      <c r="AG650" s="23"/>
    </row>
    <row r="651" spans="1:33" ht="15.75" customHeight="1" x14ac:dyDescent="0.35">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c r="AA651" s="23"/>
      <c r="AB651" s="23"/>
      <c r="AC651" s="23"/>
      <c r="AD651" s="23"/>
      <c r="AE651" s="23"/>
      <c r="AF651" s="23"/>
      <c r="AG651" s="23"/>
    </row>
    <row r="652" spans="1:33" ht="15.75" customHeight="1" x14ac:dyDescent="0.35">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c r="AA652" s="23"/>
      <c r="AB652" s="23"/>
      <c r="AC652" s="23"/>
      <c r="AD652" s="23"/>
      <c r="AE652" s="23"/>
      <c r="AF652" s="23"/>
      <c r="AG652" s="23"/>
    </row>
    <row r="653" spans="1:33" ht="15.75" customHeight="1" x14ac:dyDescent="0.35">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c r="AA653" s="23"/>
      <c r="AB653" s="23"/>
      <c r="AC653" s="23"/>
      <c r="AD653" s="23"/>
      <c r="AE653" s="23"/>
      <c r="AF653" s="23"/>
      <c r="AG653" s="23"/>
    </row>
    <row r="654" spans="1:33" ht="15.75" customHeight="1" x14ac:dyDescent="0.35">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c r="AA654" s="23"/>
      <c r="AB654" s="23"/>
      <c r="AC654" s="23"/>
      <c r="AD654" s="23"/>
      <c r="AE654" s="23"/>
      <c r="AF654" s="23"/>
      <c r="AG654" s="23"/>
    </row>
    <row r="655" spans="1:33" ht="15.75" customHeight="1" x14ac:dyDescent="0.35">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c r="AA655" s="23"/>
      <c r="AB655" s="23"/>
      <c r="AC655" s="23"/>
      <c r="AD655" s="23"/>
      <c r="AE655" s="23"/>
      <c r="AF655" s="23"/>
      <c r="AG655" s="23"/>
    </row>
    <row r="656" spans="1:33" ht="15.75" customHeight="1" x14ac:dyDescent="0.35">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c r="AA656" s="23"/>
      <c r="AB656" s="23"/>
      <c r="AC656" s="23"/>
      <c r="AD656" s="23"/>
      <c r="AE656" s="23"/>
      <c r="AF656" s="23"/>
      <c r="AG656" s="23"/>
    </row>
    <row r="657" spans="1:33" ht="15.75" customHeight="1" x14ac:dyDescent="0.35">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c r="AA657" s="23"/>
      <c r="AB657" s="23"/>
      <c r="AC657" s="23"/>
      <c r="AD657" s="23"/>
      <c r="AE657" s="23"/>
      <c r="AF657" s="23"/>
      <c r="AG657" s="23"/>
    </row>
    <row r="658" spans="1:33" ht="15.75" customHeight="1" x14ac:dyDescent="0.35">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c r="AA658" s="23"/>
      <c r="AB658" s="23"/>
      <c r="AC658" s="23"/>
      <c r="AD658" s="23"/>
      <c r="AE658" s="23"/>
      <c r="AF658" s="23"/>
      <c r="AG658" s="23"/>
    </row>
    <row r="659" spans="1:33" ht="15.75" customHeight="1" x14ac:dyDescent="0.35">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c r="AA659" s="23"/>
      <c r="AB659" s="23"/>
      <c r="AC659" s="23"/>
      <c r="AD659" s="23"/>
      <c r="AE659" s="23"/>
      <c r="AF659" s="23"/>
      <c r="AG659" s="23"/>
    </row>
    <row r="660" spans="1:33" ht="15.75" customHeight="1" x14ac:dyDescent="0.35">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c r="AA660" s="23"/>
      <c r="AB660" s="23"/>
      <c r="AC660" s="23"/>
      <c r="AD660" s="23"/>
      <c r="AE660" s="23"/>
      <c r="AF660" s="23"/>
      <c r="AG660" s="23"/>
    </row>
    <row r="661" spans="1:33" ht="15.75" customHeight="1" x14ac:dyDescent="0.35">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c r="AA661" s="23"/>
      <c r="AB661" s="23"/>
      <c r="AC661" s="23"/>
      <c r="AD661" s="23"/>
      <c r="AE661" s="23"/>
      <c r="AF661" s="23"/>
      <c r="AG661" s="23"/>
    </row>
    <row r="662" spans="1:33" ht="15.75" customHeight="1" x14ac:dyDescent="0.35">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c r="AA662" s="23"/>
      <c r="AB662" s="23"/>
      <c r="AC662" s="23"/>
      <c r="AD662" s="23"/>
      <c r="AE662" s="23"/>
      <c r="AF662" s="23"/>
      <c r="AG662" s="23"/>
    </row>
    <row r="663" spans="1:33" ht="15.75" customHeight="1" x14ac:dyDescent="0.35">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c r="AA663" s="23"/>
      <c r="AB663" s="23"/>
      <c r="AC663" s="23"/>
      <c r="AD663" s="23"/>
      <c r="AE663" s="23"/>
      <c r="AF663" s="23"/>
      <c r="AG663" s="23"/>
    </row>
    <row r="664" spans="1:33" ht="15.75" customHeight="1" x14ac:dyDescent="0.35">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c r="AA664" s="23"/>
      <c r="AB664" s="23"/>
      <c r="AC664" s="23"/>
      <c r="AD664" s="23"/>
      <c r="AE664" s="23"/>
      <c r="AF664" s="23"/>
      <c r="AG664" s="23"/>
    </row>
    <row r="665" spans="1:33" ht="15.75" customHeight="1" x14ac:dyDescent="0.35">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c r="AA665" s="23"/>
      <c r="AB665" s="23"/>
      <c r="AC665" s="23"/>
      <c r="AD665" s="23"/>
      <c r="AE665" s="23"/>
      <c r="AF665" s="23"/>
      <c r="AG665" s="23"/>
    </row>
    <row r="666" spans="1:33" ht="15.75" customHeight="1" x14ac:dyDescent="0.35">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c r="AA666" s="23"/>
      <c r="AB666" s="23"/>
      <c r="AC666" s="23"/>
      <c r="AD666" s="23"/>
      <c r="AE666" s="23"/>
      <c r="AF666" s="23"/>
      <c r="AG666" s="23"/>
    </row>
    <row r="667" spans="1:33" ht="15.75" customHeight="1" x14ac:dyDescent="0.35">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c r="AA667" s="23"/>
      <c r="AB667" s="23"/>
      <c r="AC667" s="23"/>
      <c r="AD667" s="23"/>
      <c r="AE667" s="23"/>
      <c r="AF667" s="23"/>
      <c r="AG667" s="23"/>
    </row>
    <row r="668" spans="1:33" ht="15.75" customHeight="1" x14ac:dyDescent="0.35">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c r="AA668" s="23"/>
      <c r="AB668" s="23"/>
      <c r="AC668" s="23"/>
      <c r="AD668" s="23"/>
      <c r="AE668" s="23"/>
      <c r="AF668" s="23"/>
      <c r="AG668" s="23"/>
    </row>
    <row r="669" spans="1:33" ht="15.75" customHeight="1" x14ac:dyDescent="0.35">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c r="AA669" s="23"/>
      <c r="AB669" s="23"/>
      <c r="AC669" s="23"/>
      <c r="AD669" s="23"/>
      <c r="AE669" s="23"/>
      <c r="AF669" s="23"/>
      <c r="AG669" s="23"/>
    </row>
    <row r="670" spans="1:33" ht="15.75" customHeight="1" x14ac:dyDescent="0.35">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c r="AA670" s="23"/>
      <c r="AB670" s="23"/>
      <c r="AC670" s="23"/>
      <c r="AD670" s="23"/>
      <c r="AE670" s="23"/>
      <c r="AF670" s="23"/>
      <c r="AG670" s="23"/>
    </row>
    <row r="671" spans="1:33" ht="15.75" customHeight="1" x14ac:dyDescent="0.35">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c r="AA671" s="23"/>
      <c r="AB671" s="23"/>
      <c r="AC671" s="23"/>
      <c r="AD671" s="23"/>
      <c r="AE671" s="23"/>
      <c r="AF671" s="23"/>
      <c r="AG671" s="23"/>
    </row>
    <row r="672" spans="1:33" ht="15.75" customHeight="1" x14ac:dyDescent="0.35">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c r="AA672" s="23"/>
      <c r="AB672" s="23"/>
      <c r="AC672" s="23"/>
      <c r="AD672" s="23"/>
      <c r="AE672" s="23"/>
      <c r="AF672" s="23"/>
      <c r="AG672" s="23"/>
    </row>
    <row r="673" spans="1:33" ht="15.75" customHeight="1" x14ac:dyDescent="0.35">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c r="AA673" s="23"/>
      <c r="AB673" s="23"/>
      <c r="AC673" s="23"/>
      <c r="AD673" s="23"/>
      <c r="AE673" s="23"/>
      <c r="AF673" s="23"/>
      <c r="AG673" s="23"/>
    </row>
    <row r="674" spans="1:33" ht="15.75" customHeight="1" x14ac:dyDescent="0.35">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c r="AA674" s="23"/>
      <c r="AB674" s="23"/>
      <c r="AC674" s="23"/>
      <c r="AD674" s="23"/>
      <c r="AE674" s="23"/>
      <c r="AF674" s="23"/>
      <c r="AG674" s="23"/>
    </row>
    <row r="675" spans="1:33" ht="15.75" customHeight="1" x14ac:dyDescent="0.35">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c r="AA675" s="23"/>
      <c r="AB675" s="23"/>
      <c r="AC675" s="23"/>
      <c r="AD675" s="23"/>
      <c r="AE675" s="23"/>
      <c r="AF675" s="23"/>
      <c r="AG675" s="23"/>
    </row>
    <row r="676" spans="1:33" ht="15.75" customHeight="1" x14ac:dyDescent="0.35">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c r="AA676" s="23"/>
      <c r="AB676" s="23"/>
      <c r="AC676" s="23"/>
      <c r="AD676" s="23"/>
      <c r="AE676" s="23"/>
      <c r="AF676" s="23"/>
      <c r="AG676" s="23"/>
    </row>
    <row r="677" spans="1:33" ht="15.75" customHeight="1" x14ac:dyDescent="0.35">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c r="AA677" s="23"/>
      <c r="AB677" s="23"/>
      <c r="AC677" s="23"/>
      <c r="AD677" s="23"/>
      <c r="AE677" s="23"/>
      <c r="AF677" s="23"/>
      <c r="AG677" s="23"/>
    </row>
    <row r="678" spans="1:33" ht="15.75" customHeight="1" x14ac:dyDescent="0.35">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c r="AA678" s="23"/>
      <c r="AB678" s="23"/>
      <c r="AC678" s="23"/>
      <c r="AD678" s="23"/>
      <c r="AE678" s="23"/>
      <c r="AF678" s="23"/>
      <c r="AG678" s="23"/>
    </row>
    <row r="679" spans="1:33" ht="15.75" customHeight="1" x14ac:dyDescent="0.35">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c r="AA679" s="23"/>
      <c r="AB679" s="23"/>
      <c r="AC679" s="23"/>
      <c r="AD679" s="23"/>
      <c r="AE679" s="23"/>
      <c r="AF679" s="23"/>
      <c r="AG679" s="23"/>
    </row>
    <row r="680" spans="1:33" ht="15.75" customHeight="1" x14ac:dyDescent="0.35">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c r="AA680" s="23"/>
      <c r="AB680" s="23"/>
      <c r="AC680" s="23"/>
      <c r="AD680" s="23"/>
      <c r="AE680" s="23"/>
      <c r="AF680" s="23"/>
      <c r="AG680" s="23"/>
    </row>
    <row r="681" spans="1:33" ht="15.75" customHeight="1" x14ac:dyDescent="0.35">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row>
    <row r="682" spans="1:33" ht="15.75" customHeight="1" x14ac:dyDescent="0.35">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c r="AA682" s="23"/>
      <c r="AB682" s="23"/>
      <c r="AC682" s="23"/>
      <c r="AD682" s="23"/>
      <c r="AE682" s="23"/>
      <c r="AF682" s="23"/>
      <c r="AG682" s="23"/>
    </row>
    <row r="683" spans="1:33" ht="15.75" customHeight="1" x14ac:dyDescent="0.35">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c r="AA683" s="23"/>
      <c r="AB683" s="23"/>
      <c r="AC683" s="23"/>
      <c r="AD683" s="23"/>
      <c r="AE683" s="23"/>
      <c r="AF683" s="23"/>
      <c r="AG683" s="23"/>
    </row>
    <row r="684" spans="1:33" ht="15.75" customHeight="1" x14ac:dyDescent="0.35">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c r="AA684" s="23"/>
      <c r="AB684" s="23"/>
      <c r="AC684" s="23"/>
      <c r="AD684" s="23"/>
      <c r="AE684" s="23"/>
      <c r="AF684" s="23"/>
      <c r="AG684" s="23"/>
    </row>
    <row r="685" spans="1:33" ht="15.75" customHeight="1" x14ac:dyDescent="0.35">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c r="AA685" s="23"/>
      <c r="AB685" s="23"/>
      <c r="AC685" s="23"/>
      <c r="AD685" s="23"/>
      <c r="AE685" s="23"/>
      <c r="AF685" s="23"/>
      <c r="AG685" s="23"/>
    </row>
    <row r="686" spans="1:33" ht="15.75" customHeight="1" x14ac:dyDescent="0.35">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c r="AA686" s="23"/>
      <c r="AB686" s="23"/>
      <c r="AC686" s="23"/>
      <c r="AD686" s="23"/>
      <c r="AE686" s="23"/>
      <c r="AF686" s="23"/>
      <c r="AG686" s="23"/>
    </row>
    <row r="687" spans="1:33" ht="15.75" customHeight="1" x14ac:dyDescent="0.35">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c r="AA687" s="23"/>
      <c r="AB687" s="23"/>
      <c r="AC687" s="23"/>
      <c r="AD687" s="23"/>
      <c r="AE687" s="23"/>
      <c r="AF687" s="23"/>
      <c r="AG687" s="23"/>
    </row>
    <row r="688" spans="1:33" ht="15.75" customHeight="1" x14ac:dyDescent="0.35">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c r="AA688" s="23"/>
      <c r="AB688" s="23"/>
      <c r="AC688" s="23"/>
      <c r="AD688" s="23"/>
      <c r="AE688" s="23"/>
      <c r="AF688" s="23"/>
      <c r="AG688" s="23"/>
    </row>
    <row r="689" spans="1:33" ht="15.75" customHeight="1" x14ac:dyDescent="0.35">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c r="AA689" s="23"/>
      <c r="AB689" s="23"/>
      <c r="AC689" s="23"/>
      <c r="AD689" s="23"/>
      <c r="AE689" s="23"/>
      <c r="AF689" s="23"/>
      <c r="AG689" s="23"/>
    </row>
    <row r="690" spans="1:33" ht="15.75" customHeight="1" x14ac:dyDescent="0.35">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c r="AA690" s="23"/>
      <c r="AB690" s="23"/>
      <c r="AC690" s="23"/>
      <c r="AD690" s="23"/>
      <c r="AE690" s="23"/>
      <c r="AF690" s="23"/>
      <c r="AG690" s="23"/>
    </row>
    <row r="691" spans="1:33" ht="15.75" customHeight="1" x14ac:dyDescent="0.35">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c r="AA691" s="23"/>
      <c r="AB691" s="23"/>
      <c r="AC691" s="23"/>
      <c r="AD691" s="23"/>
      <c r="AE691" s="23"/>
      <c r="AF691" s="23"/>
      <c r="AG691" s="23"/>
    </row>
    <row r="692" spans="1:33" ht="15.75" customHeight="1" x14ac:dyDescent="0.35">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c r="AA692" s="23"/>
      <c r="AB692" s="23"/>
      <c r="AC692" s="23"/>
      <c r="AD692" s="23"/>
      <c r="AE692" s="23"/>
      <c r="AF692" s="23"/>
      <c r="AG692" s="23"/>
    </row>
    <row r="693" spans="1:33" ht="15.75" customHeight="1" x14ac:dyDescent="0.35">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c r="AA693" s="23"/>
      <c r="AB693" s="23"/>
      <c r="AC693" s="23"/>
      <c r="AD693" s="23"/>
      <c r="AE693" s="23"/>
      <c r="AF693" s="23"/>
      <c r="AG693" s="23"/>
    </row>
    <row r="694" spans="1:33" ht="15.75" customHeight="1" x14ac:dyDescent="0.35">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c r="AA694" s="23"/>
      <c r="AB694" s="23"/>
      <c r="AC694" s="23"/>
      <c r="AD694" s="23"/>
      <c r="AE694" s="23"/>
      <c r="AF694" s="23"/>
      <c r="AG694" s="23"/>
    </row>
    <row r="695" spans="1:33" ht="15.75" customHeight="1" x14ac:dyDescent="0.35">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c r="AA695" s="23"/>
      <c r="AB695" s="23"/>
      <c r="AC695" s="23"/>
      <c r="AD695" s="23"/>
      <c r="AE695" s="23"/>
      <c r="AF695" s="23"/>
      <c r="AG695" s="23"/>
    </row>
    <row r="696" spans="1:33" ht="15.75" customHeight="1" x14ac:dyDescent="0.35">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c r="AA696" s="23"/>
      <c r="AB696" s="23"/>
      <c r="AC696" s="23"/>
      <c r="AD696" s="23"/>
      <c r="AE696" s="23"/>
      <c r="AF696" s="23"/>
      <c r="AG696" s="23"/>
    </row>
    <row r="697" spans="1:33" ht="15.75" customHeight="1" x14ac:dyDescent="0.35">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c r="AA697" s="23"/>
      <c r="AB697" s="23"/>
      <c r="AC697" s="23"/>
      <c r="AD697" s="23"/>
      <c r="AE697" s="23"/>
      <c r="AF697" s="23"/>
      <c r="AG697" s="23"/>
    </row>
    <row r="698" spans="1:33" ht="15.75" customHeight="1" x14ac:dyDescent="0.35">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c r="AA698" s="23"/>
      <c r="AB698" s="23"/>
      <c r="AC698" s="23"/>
      <c r="AD698" s="23"/>
      <c r="AE698" s="23"/>
      <c r="AF698" s="23"/>
      <c r="AG698" s="23"/>
    </row>
    <row r="699" spans="1:33" ht="15.75" customHeight="1" x14ac:dyDescent="0.35">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c r="AA699" s="23"/>
      <c r="AB699" s="23"/>
      <c r="AC699" s="23"/>
      <c r="AD699" s="23"/>
      <c r="AE699" s="23"/>
      <c r="AF699" s="23"/>
      <c r="AG699" s="23"/>
    </row>
    <row r="700" spans="1:33" ht="15.75" customHeight="1" x14ac:dyDescent="0.35">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c r="AA700" s="23"/>
      <c r="AB700" s="23"/>
      <c r="AC700" s="23"/>
      <c r="AD700" s="23"/>
      <c r="AE700" s="23"/>
      <c r="AF700" s="23"/>
      <c r="AG700" s="23"/>
    </row>
    <row r="701" spans="1:33" ht="15.75" customHeight="1" x14ac:dyDescent="0.35">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c r="AA701" s="23"/>
      <c r="AB701" s="23"/>
      <c r="AC701" s="23"/>
      <c r="AD701" s="23"/>
      <c r="AE701" s="23"/>
      <c r="AF701" s="23"/>
      <c r="AG701" s="23"/>
    </row>
    <row r="702" spans="1:33" ht="15.75" customHeight="1" x14ac:dyDescent="0.35">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c r="AA702" s="23"/>
      <c r="AB702" s="23"/>
      <c r="AC702" s="23"/>
      <c r="AD702" s="23"/>
      <c r="AE702" s="23"/>
      <c r="AF702" s="23"/>
      <c r="AG702" s="23"/>
    </row>
    <row r="703" spans="1:33" ht="15.75" customHeight="1" x14ac:dyDescent="0.35">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c r="AA703" s="23"/>
      <c r="AB703" s="23"/>
      <c r="AC703" s="23"/>
      <c r="AD703" s="23"/>
      <c r="AE703" s="23"/>
      <c r="AF703" s="23"/>
      <c r="AG703" s="23"/>
    </row>
    <row r="704" spans="1:33" ht="15.75" customHeight="1" x14ac:dyDescent="0.35">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c r="AA704" s="23"/>
      <c r="AB704" s="23"/>
      <c r="AC704" s="23"/>
      <c r="AD704" s="23"/>
      <c r="AE704" s="23"/>
      <c r="AF704" s="23"/>
      <c r="AG704" s="23"/>
    </row>
    <row r="705" spans="1:33" ht="15.75" customHeight="1" x14ac:dyDescent="0.35">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c r="AA705" s="23"/>
      <c r="AB705" s="23"/>
      <c r="AC705" s="23"/>
      <c r="AD705" s="23"/>
      <c r="AE705" s="23"/>
      <c r="AF705" s="23"/>
      <c r="AG705" s="23"/>
    </row>
    <row r="706" spans="1:33" ht="15.75" customHeight="1" x14ac:dyDescent="0.35">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c r="AA706" s="23"/>
      <c r="AB706" s="23"/>
      <c r="AC706" s="23"/>
      <c r="AD706" s="23"/>
      <c r="AE706" s="23"/>
      <c r="AF706" s="23"/>
      <c r="AG706" s="23"/>
    </row>
    <row r="707" spans="1:33" ht="15.75" customHeight="1" x14ac:dyDescent="0.35">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c r="AA707" s="23"/>
      <c r="AB707" s="23"/>
      <c r="AC707" s="23"/>
      <c r="AD707" s="23"/>
      <c r="AE707" s="23"/>
      <c r="AF707" s="23"/>
      <c r="AG707" s="23"/>
    </row>
    <row r="708" spans="1:33" ht="15.75" customHeight="1" x14ac:dyDescent="0.35">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c r="AA708" s="23"/>
      <c r="AB708" s="23"/>
      <c r="AC708" s="23"/>
      <c r="AD708" s="23"/>
      <c r="AE708" s="23"/>
      <c r="AF708" s="23"/>
      <c r="AG708" s="23"/>
    </row>
    <row r="709" spans="1:33" ht="15.75" customHeight="1" x14ac:dyDescent="0.35">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c r="AA709" s="23"/>
      <c r="AB709" s="23"/>
      <c r="AC709" s="23"/>
      <c r="AD709" s="23"/>
      <c r="AE709" s="23"/>
      <c r="AF709" s="23"/>
      <c r="AG709" s="23"/>
    </row>
    <row r="710" spans="1:33" ht="15.75" customHeight="1" x14ac:dyDescent="0.35">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c r="AA710" s="23"/>
      <c r="AB710" s="23"/>
      <c r="AC710" s="23"/>
      <c r="AD710" s="23"/>
      <c r="AE710" s="23"/>
      <c r="AF710" s="23"/>
      <c r="AG710" s="23"/>
    </row>
    <row r="711" spans="1:33" ht="15.75" customHeight="1" x14ac:dyDescent="0.35">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c r="AA711" s="23"/>
      <c r="AB711" s="23"/>
      <c r="AC711" s="23"/>
      <c r="AD711" s="23"/>
      <c r="AE711" s="23"/>
      <c r="AF711" s="23"/>
      <c r="AG711" s="23"/>
    </row>
    <row r="712" spans="1:33" ht="15.75" customHeight="1" x14ac:dyDescent="0.35">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c r="AA712" s="23"/>
      <c r="AB712" s="23"/>
      <c r="AC712" s="23"/>
      <c r="AD712" s="23"/>
      <c r="AE712" s="23"/>
      <c r="AF712" s="23"/>
      <c r="AG712" s="23"/>
    </row>
    <row r="713" spans="1:33" ht="15.75" customHeight="1" x14ac:dyDescent="0.35">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c r="AA713" s="23"/>
      <c r="AB713" s="23"/>
      <c r="AC713" s="23"/>
      <c r="AD713" s="23"/>
      <c r="AE713" s="23"/>
      <c r="AF713" s="23"/>
      <c r="AG713" s="23"/>
    </row>
    <row r="714" spans="1:33" ht="15.75" customHeight="1" x14ac:dyDescent="0.35">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c r="AA714" s="23"/>
      <c r="AB714" s="23"/>
      <c r="AC714" s="23"/>
      <c r="AD714" s="23"/>
      <c r="AE714" s="23"/>
      <c r="AF714" s="23"/>
      <c r="AG714" s="23"/>
    </row>
    <row r="715" spans="1:33" ht="15.75" customHeight="1" x14ac:dyDescent="0.35">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c r="AA715" s="23"/>
      <c r="AB715" s="23"/>
      <c r="AC715" s="23"/>
      <c r="AD715" s="23"/>
      <c r="AE715" s="23"/>
      <c r="AF715" s="23"/>
      <c r="AG715" s="23"/>
    </row>
    <row r="716" spans="1:33" ht="15.75" customHeight="1" x14ac:dyDescent="0.35">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c r="AA716" s="23"/>
      <c r="AB716" s="23"/>
      <c r="AC716" s="23"/>
      <c r="AD716" s="23"/>
      <c r="AE716" s="23"/>
      <c r="AF716" s="23"/>
      <c r="AG716" s="23"/>
    </row>
    <row r="717" spans="1:33" ht="15.75" customHeight="1" x14ac:dyDescent="0.35">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c r="AA717" s="23"/>
      <c r="AB717" s="23"/>
      <c r="AC717" s="23"/>
      <c r="AD717" s="23"/>
      <c r="AE717" s="23"/>
      <c r="AF717" s="23"/>
      <c r="AG717" s="23"/>
    </row>
    <row r="718" spans="1:33" ht="15.75" customHeight="1" x14ac:dyDescent="0.35">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c r="AA718" s="23"/>
      <c r="AB718" s="23"/>
      <c r="AC718" s="23"/>
      <c r="AD718" s="23"/>
      <c r="AE718" s="23"/>
      <c r="AF718" s="23"/>
      <c r="AG718" s="23"/>
    </row>
    <row r="719" spans="1:33" ht="15.75" customHeight="1" x14ac:dyDescent="0.35">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c r="AA719" s="23"/>
      <c r="AB719" s="23"/>
      <c r="AC719" s="23"/>
      <c r="AD719" s="23"/>
      <c r="AE719" s="23"/>
      <c r="AF719" s="23"/>
      <c r="AG719" s="23"/>
    </row>
    <row r="720" spans="1:33" ht="15.75" customHeight="1" x14ac:dyDescent="0.35">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c r="AA720" s="23"/>
      <c r="AB720" s="23"/>
      <c r="AC720" s="23"/>
      <c r="AD720" s="23"/>
      <c r="AE720" s="23"/>
      <c r="AF720" s="23"/>
      <c r="AG720" s="23"/>
    </row>
    <row r="721" spans="1:33" ht="15.75" customHeight="1" x14ac:dyDescent="0.35">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c r="AA721" s="23"/>
      <c r="AB721" s="23"/>
      <c r="AC721" s="23"/>
      <c r="AD721" s="23"/>
      <c r="AE721" s="23"/>
      <c r="AF721" s="23"/>
      <c r="AG721" s="23"/>
    </row>
    <row r="722" spans="1:33" ht="15.75" customHeight="1" x14ac:dyDescent="0.35">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c r="AA722" s="23"/>
      <c r="AB722" s="23"/>
      <c r="AC722" s="23"/>
      <c r="AD722" s="23"/>
      <c r="AE722" s="23"/>
      <c r="AF722" s="23"/>
      <c r="AG722" s="23"/>
    </row>
    <row r="723" spans="1:33" ht="15.75" customHeight="1" x14ac:dyDescent="0.35">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c r="AA723" s="23"/>
      <c r="AB723" s="23"/>
      <c r="AC723" s="23"/>
      <c r="AD723" s="23"/>
      <c r="AE723" s="23"/>
      <c r="AF723" s="23"/>
      <c r="AG723" s="23"/>
    </row>
    <row r="724" spans="1:33" ht="15.75" customHeight="1" x14ac:dyDescent="0.35">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c r="AA724" s="23"/>
      <c r="AB724" s="23"/>
      <c r="AC724" s="23"/>
      <c r="AD724" s="23"/>
      <c r="AE724" s="23"/>
      <c r="AF724" s="23"/>
      <c r="AG724" s="23"/>
    </row>
    <row r="725" spans="1:33" ht="15.75" customHeight="1" x14ac:dyDescent="0.35">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c r="AA725" s="23"/>
      <c r="AB725" s="23"/>
      <c r="AC725" s="23"/>
      <c r="AD725" s="23"/>
      <c r="AE725" s="23"/>
      <c r="AF725" s="23"/>
      <c r="AG725" s="23"/>
    </row>
    <row r="726" spans="1:33" ht="15.75" customHeight="1" x14ac:dyDescent="0.35">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c r="AA726" s="23"/>
      <c r="AB726" s="23"/>
      <c r="AC726" s="23"/>
      <c r="AD726" s="23"/>
      <c r="AE726" s="23"/>
      <c r="AF726" s="23"/>
      <c r="AG726" s="23"/>
    </row>
    <row r="727" spans="1:33" ht="15.75" customHeight="1" x14ac:dyDescent="0.35">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c r="AA727" s="23"/>
      <c r="AB727" s="23"/>
      <c r="AC727" s="23"/>
      <c r="AD727" s="23"/>
      <c r="AE727" s="23"/>
      <c r="AF727" s="23"/>
      <c r="AG727" s="23"/>
    </row>
    <row r="728" spans="1:33" ht="15.75" customHeight="1" x14ac:dyDescent="0.35">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c r="AA728" s="23"/>
      <c r="AB728" s="23"/>
      <c r="AC728" s="23"/>
      <c r="AD728" s="23"/>
      <c r="AE728" s="23"/>
      <c r="AF728" s="23"/>
      <c r="AG728" s="23"/>
    </row>
    <row r="729" spans="1:33" ht="15.75" customHeight="1" x14ac:dyDescent="0.35">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c r="AA729" s="23"/>
      <c r="AB729" s="23"/>
      <c r="AC729" s="23"/>
      <c r="AD729" s="23"/>
      <c r="AE729" s="23"/>
      <c r="AF729" s="23"/>
      <c r="AG729" s="23"/>
    </row>
    <row r="730" spans="1:33" ht="15.75" customHeight="1" x14ac:dyDescent="0.35">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23"/>
      <c r="AF730" s="23"/>
      <c r="AG730" s="23"/>
    </row>
    <row r="731" spans="1:33" ht="15.75" customHeight="1" x14ac:dyDescent="0.35">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c r="AA731" s="23"/>
      <c r="AB731" s="23"/>
      <c r="AC731" s="23"/>
      <c r="AD731" s="23"/>
      <c r="AE731" s="23"/>
      <c r="AF731" s="23"/>
      <c r="AG731" s="23"/>
    </row>
    <row r="732" spans="1:33" ht="15.75" customHeight="1" x14ac:dyDescent="0.35">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c r="AA732" s="23"/>
      <c r="AB732" s="23"/>
      <c r="AC732" s="23"/>
      <c r="AD732" s="23"/>
      <c r="AE732" s="23"/>
      <c r="AF732" s="23"/>
      <c r="AG732" s="23"/>
    </row>
    <row r="733" spans="1:33" ht="15.75" customHeight="1" x14ac:dyDescent="0.35">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c r="AA733" s="23"/>
      <c r="AB733" s="23"/>
      <c r="AC733" s="23"/>
      <c r="AD733" s="23"/>
      <c r="AE733" s="23"/>
      <c r="AF733" s="23"/>
      <c r="AG733" s="23"/>
    </row>
    <row r="734" spans="1:33" ht="15.75" customHeight="1" x14ac:dyDescent="0.35">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c r="AA734" s="23"/>
      <c r="AB734" s="23"/>
      <c r="AC734" s="23"/>
      <c r="AD734" s="23"/>
      <c r="AE734" s="23"/>
      <c r="AF734" s="23"/>
      <c r="AG734" s="23"/>
    </row>
    <row r="735" spans="1:33" ht="15.75" customHeight="1" x14ac:dyDescent="0.35">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c r="AA735" s="23"/>
      <c r="AB735" s="23"/>
      <c r="AC735" s="23"/>
      <c r="AD735" s="23"/>
      <c r="AE735" s="23"/>
      <c r="AF735" s="23"/>
      <c r="AG735" s="23"/>
    </row>
    <row r="736" spans="1:33" ht="15.75" customHeight="1" x14ac:dyDescent="0.35">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c r="AA736" s="23"/>
      <c r="AB736" s="23"/>
      <c r="AC736" s="23"/>
      <c r="AD736" s="23"/>
      <c r="AE736" s="23"/>
      <c r="AF736" s="23"/>
      <c r="AG736" s="23"/>
    </row>
    <row r="737" spans="1:33" ht="15.75" customHeight="1" x14ac:dyDescent="0.35">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c r="AA737" s="23"/>
      <c r="AB737" s="23"/>
      <c r="AC737" s="23"/>
      <c r="AD737" s="23"/>
      <c r="AE737" s="23"/>
      <c r="AF737" s="23"/>
      <c r="AG737" s="23"/>
    </row>
    <row r="738" spans="1:33" ht="15.75" customHeight="1" x14ac:dyDescent="0.35">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c r="AA738" s="23"/>
      <c r="AB738" s="23"/>
      <c r="AC738" s="23"/>
      <c r="AD738" s="23"/>
      <c r="AE738" s="23"/>
      <c r="AF738" s="23"/>
      <c r="AG738" s="23"/>
    </row>
    <row r="739" spans="1:33" ht="15.75" customHeight="1" x14ac:dyDescent="0.35">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c r="AA739" s="23"/>
      <c r="AB739" s="23"/>
      <c r="AC739" s="23"/>
      <c r="AD739" s="23"/>
      <c r="AE739" s="23"/>
      <c r="AF739" s="23"/>
      <c r="AG739" s="23"/>
    </row>
    <row r="740" spans="1:33" ht="15.75" customHeight="1" x14ac:dyDescent="0.35">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c r="AA740" s="23"/>
      <c r="AB740" s="23"/>
      <c r="AC740" s="23"/>
      <c r="AD740" s="23"/>
      <c r="AE740" s="23"/>
      <c r="AF740" s="23"/>
      <c r="AG740" s="23"/>
    </row>
    <row r="741" spans="1:33" ht="15.75" customHeight="1" x14ac:dyDescent="0.35">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23"/>
      <c r="AF741" s="23"/>
      <c r="AG741" s="23"/>
    </row>
    <row r="742" spans="1:33" ht="15.75" customHeight="1" x14ac:dyDescent="0.35">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c r="AA742" s="23"/>
      <c r="AB742" s="23"/>
      <c r="AC742" s="23"/>
      <c r="AD742" s="23"/>
      <c r="AE742" s="23"/>
      <c r="AF742" s="23"/>
      <c r="AG742" s="23"/>
    </row>
    <row r="743" spans="1:33" ht="15.75" customHeight="1" x14ac:dyDescent="0.35">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c r="AA743" s="23"/>
      <c r="AB743" s="23"/>
      <c r="AC743" s="23"/>
      <c r="AD743" s="23"/>
      <c r="AE743" s="23"/>
      <c r="AF743" s="23"/>
      <c r="AG743" s="23"/>
    </row>
    <row r="744" spans="1:33" ht="15.75" customHeight="1" x14ac:dyDescent="0.35">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c r="AA744" s="23"/>
      <c r="AB744" s="23"/>
      <c r="AC744" s="23"/>
      <c r="AD744" s="23"/>
      <c r="AE744" s="23"/>
      <c r="AF744" s="23"/>
      <c r="AG744" s="23"/>
    </row>
    <row r="745" spans="1:33" ht="15.75" customHeight="1" x14ac:dyDescent="0.35">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c r="AA745" s="23"/>
      <c r="AB745" s="23"/>
      <c r="AC745" s="23"/>
      <c r="AD745" s="23"/>
      <c r="AE745" s="23"/>
      <c r="AF745" s="23"/>
      <c r="AG745" s="23"/>
    </row>
    <row r="746" spans="1:33" ht="15.75" customHeight="1" x14ac:dyDescent="0.35">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c r="AA746" s="23"/>
      <c r="AB746" s="23"/>
      <c r="AC746" s="23"/>
      <c r="AD746" s="23"/>
      <c r="AE746" s="23"/>
      <c r="AF746" s="23"/>
      <c r="AG746" s="23"/>
    </row>
    <row r="747" spans="1:33" ht="15.75" customHeight="1" x14ac:dyDescent="0.35">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c r="AA747" s="23"/>
      <c r="AB747" s="23"/>
      <c r="AC747" s="23"/>
      <c r="AD747" s="23"/>
      <c r="AE747" s="23"/>
      <c r="AF747" s="23"/>
      <c r="AG747" s="23"/>
    </row>
    <row r="748" spans="1:33" ht="15.75" customHeight="1" x14ac:dyDescent="0.35">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c r="AA748" s="23"/>
      <c r="AB748" s="23"/>
      <c r="AC748" s="23"/>
      <c r="AD748" s="23"/>
      <c r="AE748" s="23"/>
      <c r="AF748" s="23"/>
      <c r="AG748" s="23"/>
    </row>
    <row r="749" spans="1:33" ht="15.75" customHeight="1" x14ac:dyDescent="0.35">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c r="AA749" s="23"/>
      <c r="AB749" s="23"/>
      <c r="AC749" s="23"/>
      <c r="AD749" s="23"/>
      <c r="AE749" s="23"/>
      <c r="AF749" s="23"/>
      <c r="AG749" s="23"/>
    </row>
    <row r="750" spans="1:33" ht="15.75" customHeight="1" x14ac:dyDescent="0.35">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c r="AA750" s="23"/>
      <c r="AB750" s="23"/>
      <c r="AC750" s="23"/>
      <c r="AD750" s="23"/>
      <c r="AE750" s="23"/>
      <c r="AF750" s="23"/>
      <c r="AG750" s="23"/>
    </row>
    <row r="751" spans="1:33" ht="15.75" customHeight="1" x14ac:dyDescent="0.35">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c r="AA751" s="23"/>
      <c r="AB751" s="23"/>
      <c r="AC751" s="23"/>
      <c r="AD751" s="23"/>
      <c r="AE751" s="23"/>
      <c r="AF751" s="23"/>
      <c r="AG751" s="23"/>
    </row>
    <row r="752" spans="1:33" ht="15.75" customHeight="1" x14ac:dyDescent="0.35">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c r="AA752" s="23"/>
      <c r="AB752" s="23"/>
      <c r="AC752" s="23"/>
      <c r="AD752" s="23"/>
      <c r="AE752" s="23"/>
      <c r="AF752" s="23"/>
      <c r="AG752" s="23"/>
    </row>
    <row r="753" spans="1:33" ht="15.75" customHeight="1" x14ac:dyDescent="0.35">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c r="AA753" s="23"/>
      <c r="AB753" s="23"/>
      <c r="AC753" s="23"/>
      <c r="AD753" s="23"/>
      <c r="AE753" s="23"/>
      <c r="AF753" s="23"/>
      <c r="AG753" s="23"/>
    </row>
    <row r="754" spans="1:33" ht="15.75" customHeight="1" x14ac:dyDescent="0.35">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c r="AA754" s="23"/>
      <c r="AB754" s="23"/>
      <c r="AC754" s="23"/>
      <c r="AD754" s="23"/>
      <c r="AE754" s="23"/>
      <c r="AF754" s="23"/>
      <c r="AG754" s="23"/>
    </row>
    <row r="755" spans="1:33" ht="15.75" customHeight="1" x14ac:dyDescent="0.35">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c r="AA755" s="23"/>
      <c r="AB755" s="23"/>
      <c r="AC755" s="23"/>
      <c r="AD755" s="23"/>
      <c r="AE755" s="23"/>
      <c r="AF755" s="23"/>
      <c r="AG755" s="23"/>
    </row>
    <row r="756" spans="1:33" ht="15.75" customHeight="1" x14ac:dyDescent="0.35">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23"/>
      <c r="AF756" s="23"/>
      <c r="AG756" s="23"/>
    </row>
    <row r="757" spans="1:33" ht="15.75" customHeight="1" x14ac:dyDescent="0.35">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c r="AA757" s="23"/>
      <c r="AB757" s="23"/>
      <c r="AC757" s="23"/>
      <c r="AD757" s="23"/>
      <c r="AE757" s="23"/>
      <c r="AF757" s="23"/>
      <c r="AG757" s="23"/>
    </row>
    <row r="758" spans="1:33" ht="15.75" customHeight="1" x14ac:dyDescent="0.35">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c r="AA758" s="23"/>
      <c r="AB758" s="23"/>
      <c r="AC758" s="23"/>
      <c r="AD758" s="23"/>
      <c r="AE758" s="23"/>
      <c r="AF758" s="23"/>
      <c r="AG758" s="23"/>
    </row>
    <row r="759" spans="1:33" ht="15.75" customHeight="1" x14ac:dyDescent="0.35">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c r="AA759" s="23"/>
      <c r="AB759" s="23"/>
      <c r="AC759" s="23"/>
      <c r="AD759" s="23"/>
      <c r="AE759" s="23"/>
      <c r="AF759" s="23"/>
      <c r="AG759" s="23"/>
    </row>
    <row r="760" spans="1:33" ht="15.75" customHeight="1" x14ac:dyDescent="0.35">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c r="AA760" s="23"/>
      <c r="AB760" s="23"/>
      <c r="AC760" s="23"/>
      <c r="AD760" s="23"/>
      <c r="AE760" s="23"/>
      <c r="AF760" s="23"/>
      <c r="AG760" s="23"/>
    </row>
    <row r="761" spans="1:33" ht="15.75" customHeight="1" x14ac:dyDescent="0.35">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c r="AA761" s="23"/>
      <c r="AB761" s="23"/>
      <c r="AC761" s="23"/>
      <c r="AD761" s="23"/>
      <c r="AE761" s="23"/>
      <c r="AF761" s="23"/>
      <c r="AG761" s="23"/>
    </row>
    <row r="762" spans="1:33" ht="15.75" customHeight="1" x14ac:dyDescent="0.35">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c r="AA762" s="23"/>
      <c r="AB762" s="23"/>
      <c r="AC762" s="23"/>
      <c r="AD762" s="23"/>
      <c r="AE762" s="23"/>
      <c r="AF762" s="23"/>
      <c r="AG762" s="23"/>
    </row>
    <row r="763" spans="1:33" ht="15.75" customHeight="1" x14ac:dyDescent="0.35">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c r="AA763" s="23"/>
      <c r="AB763" s="23"/>
      <c r="AC763" s="23"/>
      <c r="AD763" s="23"/>
      <c r="AE763" s="23"/>
      <c r="AF763" s="23"/>
      <c r="AG763" s="23"/>
    </row>
    <row r="764" spans="1:33" ht="15.75" customHeight="1" x14ac:dyDescent="0.35">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c r="AA764" s="23"/>
      <c r="AB764" s="23"/>
      <c r="AC764" s="23"/>
      <c r="AD764" s="23"/>
      <c r="AE764" s="23"/>
      <c r="AF764" s="23"/>
      <c r="AG764" s="23"/>
    </row>
    <row r="765" spans="1:33" ht="15.75" customHeight="1" x14ac:dyDescent="0.35">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c r="AA765" s="23"/>
      <c r="AB765" s="23"/>
      <c r="AC765" s="23"/>
      <c r="AD765" s="23"/>
      <c r="AE765" s="23"/>
      <c r="AF765" s="23"/>
      <c r="AG765" s="23"/>
    </row>
    <row r="766" spans="1:33" ht="15.75" customHeight="1" x14ac:dyDescent="0.35">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23"/>
      <c r="AF766" s="23"/>
      <c r="AG766" s="23"/>
    </row>
    <row r="767" spans="1:33" ht="15.75" customHeight="1" x14ac:dyDescent="0.35">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c r="AA767" s="23"/>
      <c r="AB767" s="23"/>
      <c r="AC767" s="23"/>
      <c r="AD767" s="23"/>
      <c r="AE767" s="23"/>
      <c r="AF767" s="23"/>
      <c r="AG767" s="23"/>
    </row>
    <row r="768" spans="1:33" ht="15.75" customHeight="1" x14ac:dyDescent="0.35">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c r="AA768" s="23"/>
      <c r="AB768" s="23"/>
      <c r="AC768" s="23"/>
      <c r="AD768" s="23"/>
      <c r="AE768" s="23"/>
      <c r="AF768" s="23"/>
      <c r="AG768" s="23"/>
    </row>
    <row r="769" spans="1:33" ht="15.75" customHeight="1" x14ac:dyDescent="0.35">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c r="AA769" s="23"/>
      <c r="AB769" s="23"/>
      <c r="AC769" s="23"/>
      <c r="AD769" s="23"/>
      <c r="AE769" s="23"/>
      <c r="AF769" s="23"/>
      <c r="AG769" s="23"/>
    </row>
    <row r="770" spans="1:33" ht="15.75" customHeight="1" x14ac:dyDescent="0.35">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c r="AA770" s="23"/>
      <c r="AB770" s="23"/>
      <c r="AC770" s="23"/>
      <c r="AD770" s="23"/>
      <c r="AE770" s="23"/>
      <c r="AF770" s="23"/>
      <c r="AG770" s="23"/>
    </row>
    <row r="771" spans="1:33" ht="15.75" customHeight="1" x14ac:dyDescent="0.35">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c r="AA771" s="23"/>
      <c r="AB771" s="23"/>
      <c r="AC771" s="23"/>
      <c r="AD771" s="23"/>
      <c r="AE771" s="23"/>
      <c r="AF771" s="23"/>
      <c r="AG771" s="23"/>
    </row>
    <row r="772" spans="1:33" ht="15.75" customHeight="1" x14ac:dyDescent="0.35">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c r="AA772" s="23"/>
      <c r="AB772" s="23"/>
      <c r="AC772" s="23"/>
      <c r="AD772" s="23"/>
      <c r="AE772" s="23"/>
      <c r="AF772" s="23"/>
      <c r="AG772" s="23"/>
    </row>
    <row r="773" spans="1:33" ht="15.75" customHeight="1" x14ac:dyDescent="0.35">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c r="AA773" s="23"/>
      <c r="AB773" s="23"/>
      <c r="AC773" s="23"/>
      <c r="AD773" s="23"/>
      <c r="AE773" s="23"/>
      <c r="AF773" s="23"/>
      <c r="AG773" s="23"/>
    </row>
    <row r="774" spans="1:33" ht="15.75" customHeight="1" x14ac:dyDescent="0.35">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c r="AA774" s="23"/>
      <c r="AB774" s="23"/>
      <c r="AC774" s="23"/>
      <c r="AD774" s="23"/>
      <c r="AE774" s="23"/>
      <c r="AF774" s="23"/>
      <c r="AG774" s="23"/>
    </row>
    <row r="775" spans="1:33" ht="15.75" customHeight="1" x14ac:dyDescent="0.35">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c r="AA775" s="23"/>
      <c r="AB775" s="23"/>
      <c r="AC775" s="23"/>
      <c r="AD775" s="23"/>
      <c r="AE775" s="23"/>
      <c r="AF775" s="23"/>
      <c r="AG775" s="23"/>
    </row>
    <row r="776" spans="1:33" ht="15.75" customHeight="1" x14ac:dyDescent="0.35">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c r="AA776" s="23"/>
      <c r="AB776" s="23"/>
      <c r="AC776" s="23"/>
      <c r="AD776" s="23"/>
      <c r="AE776" s="23"/>
      <c r="AF776" s="23"/>
      <c r="AG776" s="23"/>
    </row>
    <row r="777" spans="1:33" ht="15.75" customHeight="1" x14ac:dyDescent="0.35">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c r="AA777" s="23"/>
      <c r="AB777" s="23"/>
      <c r="AC777" s="23"/>
      <c r="AD777" s="23"/>
      <c r="AE777" s="23"/>
      <c r="AF777" s="23"/>
      <c r="AG777" s="23"/>
    </row>
    <row r="778" spans="1:33" ht="15.75" customHeight="1" x14ac:dyDescent="0.35">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c r="AA778" s="23"/>
      <c r="AB778" s="23"/>
      <c r="AC778" s="23"/>
      <c r="AD778" s="23"/>
      <c r="AE778" s="23"/>
      <c r="AF778" s="23"/>
      <c r="AG778" s="23"/>
    </row>
    <row r="779" spans="1:33" ht="15.75" customHeight="1" x14ac:dyDescent="0.35">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c r="AA779" s="23"/>
      <c r="AB779" s="23"/>
      <c r="AC779" s="23"/>
      <c r="AD779" s="23"/>
      <c r="AE779" s="23"/>
      <c r="AF779" s="23"/>
      <c r="AG779" s="23"/>
    </row>
    <row r="780" spans="1:33" ht="15.75" customHeight="1" x14ac:dyDescent="0.35">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c r="AA780" s="23"/>
      <c r="AB780" s="23"/>
      <c r="AC780" s="23"/>
      <c r="AD780" s="23"/>
      <c r="AE780" s="23"/>
      <c r="AF780" s="23"/>
      <c r="AG780" s="23"/>
    </row>
    <row r="781" spans="1:33" ht="15.75" customHeight="1" x14ac:dyDescent="0.35">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c r="AA781" s="23"/>
      <c r="AB781" s="23"/>
      <c r="AC781" s="23"/>
      <c r="AD781" s="23"/>
      <c r="AE781" s="23"/>
      <c r="AF781" s="23"/>
      <c r="AG781" s="23"/>
    </row>
    <row r="782" spans="1:33" ht="15.75" customHeight="1" x14ac:dyDescent="0.35">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c r="AA782" s="23"/>
      <c r="AB782" s="23"/>
      <c r="AC782" s="23"/>
      <c r="AD782" s="23"/>
      <c r="AE782" s="23"/>
      <c r="AF782" s="23"/>
      <c r="AG782" s="23"/>
    </row>
    <row r="783" spans="1:33" ht="15.75" customHeight="1" x14ac:dyDescent="0.35">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c r="AA783" s="23"/>
      <c r="AB783" s="23"/>
      <c r="AC783" s="23"/>
      <c r="AD783" s="23"/>
      <c r="AE783" s="23"/>
      <c r="AF783" s="23"/>
      <c r="AG783" s="23"/>
    </row>
    <row r="784" spans="1:33" ht="15.75" customHeight="1" x14ac:dyDescent="0.35">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c r="AA784" s="23"/>
      <c r="AB784" s="23"/>
      <c r="AC784" s="23"/>
      <c r="AD784" s="23"/>
      <c r="AE784" s="23"/>
      <c r="AF784" s="23"/>
      <c r="AG784" s="23"/>
    </row>
    <row r="785" spans="1:33" ht="15.75" customHeight="1" x14ac:dyDescent="0.35">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c r="AA785" s="23"/>
      <c r="AB785" s="23"/>
      <c r="AC785" s="23"/>
      <c r="AD785" s="23"/>
      <c r="AE785" s="23"/>
      <c r="AF785" s="23"/>
      <c r="AG785" s="23"/>
    </row>
    <row r="786" spans="1:33" ht="15.75" customHeight="1" x14ac:dyDescent="0.35">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c r="AA786" s="23"/>
      <c r="AB786" s="23"/>
      <c r="AC786" s="23"/>
      <c r="AD786" s="23"/>
      <c r="AE786" s="23"/>
      <c r="AF786" s="23"/>
      <c r="AG786" s="23"/>
    </row>
    <row r="787" spans="1:33" ht="15.75" customHeight="1" x14ac:dyDescent="0.35">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row>
    <row r="788" spans="1:33" ht="15.75" customHeight="1" x14ac:dyDescent="0.35">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c r="AA788" s="23"/>
      <c r="AB788" s="23"/>
      <c r="AC788" s="23"/>
      <c r="AD788" s="23"/>
      <c r="AE788" s="23"/>
      <c r="AF788" s="23"/>
      <c r="AG788" s="23"/>
    </row>
    <row r="789" spans="1:33" ht="15.75" customHeight="1" x14ac:dyDescent="0.35">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c r="AA789" s="23"/>
      <c r="AB789" s="23"/>
      <c r="AC789" s="23"/>
      <c r="AD789" s="23"/>
      <c r="AE789" s="23"/>
      <c r="AF789" s="23"/>
      <c r="AG789" s="23"/>
    </row>
    <row r="790" spans="1:33" ht="15.75" customHeight="1" x14ac:dyDescent="0.35">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c r="AA790" s="23"/>
      <c r="AB790" s="23"/>
      <c r="AC790" s="23"/>
      <c r="AD790" s="23"/>
      <c r="AE790" s="23"/>
      <c r="AF790" s="23"/>
      <c r="AG790" s="23"/>
    </row>
    <row r="791" spans="1:33" ht="15.75" customHeight="1" x14ac:dyDescent="0.35">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c r="AA791" s="23"/>
      <c r="AB791" s="23"/>
      <c r="AC791" s="23"/>
      <c r="AD791" s="23"/>
      <c r="AE791" s="23"/>
      <c r="AF791" s="23"/>
      <c r="AG791" s="23"/>
    </row>
    <row r="792" spans="1:33" ht="15.75" customHeight="1" x14ac:dyDescent="0.35">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c r="AA792" s="23"/>
      <c r="AB792" s="23"/>
      <c r="AC792" s="23"/>
      <c r="AD792" s="23"/>
      <c r="AE792" s="23"/>
      <c r="AF792" s="23"/>
      <c r="AG792" s="23"/>
    </row>
    <row r="793" spans="1:33" ht="15.75" customHeight="1" x14ac:dyDescent="0.35">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c r="AA793" s="23"/>
      <c r="AB793" s="23"/>
      <c r="AC793" s="23"/>
      <c r="AD793" s="23"/>
      <c r="AE793" s="23"/>
      <c r="AF793" s="23"/>
      <c r="AG793" s="23"/>
    </row>
    <row r="794" spans="1:33" ht="15.75" customHeight="1" x14ac:dyDescent="0.35">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c r="AA794" s="23"/>
      <c r="AB794" s="23"/>
      <c r="AC794" s="23"/>
      <c r="AD794" s="23"/>
      <c r="AE794" s="23"/>
      <c r="AF794" s="23"/>
      <c r="AG794" s="23"/>
    </row>
    <row r="795" spans="1:33" ht="15.75" customHeight="1" x14ac:dyDescent="0.35">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c r="AA795" s="23"/>
      <c r="AB795" s="23"/>
      <c r="AC795" s="23"/>
      <c r="AD795" s="23"/>
      <c r="AE795" s="23"/>
      <c r="AF795" s="23"/>
      <c r="AG795" s="23"/>
    </row>
    <row r="796" spans="1:33" ht="15.75" customHeight="1" x14ac:dyDescent="0.35">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c r="AA796" s="23"/>
      <c r="AB796" s="23"/>
      <c r="AC796" s="23"/>
      <c r="AD796" s="23"/>
      <c r="AE796" s="23"/>
      <c r="AF796" s="23"/>
      <c r="AG796" s="23"/>
    </row>
    <row r="797" spans="1:33" ht="15.75" customHeight="1" x14ac:dyDescent="0.35">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c r="AA797" s="23"/>
      <c r="AB797" s="23"/>
      <c r="AC797" s="23"/>
      <c r="AD797" s="23"/>
      <c r="AE797" s="23"/>
      <c r="AF797" s="23"/>
      <c r="AG797" s="23"/>
    </row>
    <row r="798" spans="1:33" ht="15.75" customHeight="1" x14ac:dyDescent="0.35">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c r="AA798" s="23"/>
      <c r="AB798" s="23"/>
      <c r="AC798" s="23"/>
      <c r="AD798" s="23"/>
      <c r="AE798" s="23"/>
      <c r="AF798" s="23"/>
      <c r="AG798" s="23"/>
    </row>
    <row r="799" spans="1:33" ht="15.75" customHeight="1" x14ac:dyDescent="0.35">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c r="AA799" s="23"/>
      <c r="AB799" s="23"/>
      <c r="AC799" s="23"/>
      <c r="AD799" s="23"/>
      <c r="AE799" s="23"/>
      <c r="AF799" s="23"/>
      <c r="AG799" s="23"/>
    </row>
    <row r="800" spans="1:33" ht="15.75" customHeight="1" x14ac:dyDescent="0.35">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c r="AA800" s="23"/>
      <c r="AB800" s="23"/>
      <c r="AC800" s="23"/>
      <c r="AD800" s="23"/>
      <c r="AE800" s="23"/>
      <c r="AF800" s="23"/>
      <c r="AG800" s="23"/>
    </row>
    <row r="801" spans="1:33" ht="15.75" customHeight="1" x14ac:dyDescent="0.35">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c r="AA801" s="23"/>
      <c r="AB801" s="23"/>
      <c r="AC801" s="23"/>
      <c r="AD801" s="23"/>
      <c r="AE801" s="23"/>
      <c r="AF801" s="23"/>
      <c r="AG801" s="23"/>
    </row>
    <row r="802" spans="1:33" ht="15.75" customHeight="1" x14ac:dyDescent="0.35">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c r="AA802" s="23"/>
      <c r="AB802" s="23"/>
      <c r="AC802" s="23"/>
      <c r="AD802" s="23"/>
      <c r="AE802" s="23"/>
      <c r="AF802" s="23"/>
      <c r="AG802" s="23"/>
    </row>
    <row r="803" spans="1:33" ht="15.75" customHeight="1" x14ac:dyDescent="0.35">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c r="AA803" s="23"/>
      <c r="AB803" s="23"/>
      <c r="AC803" s="23"/>
      <c r="AD803" s="23"/>
      <c r="AE803" s="23"/>
      <c r="AF803" s="23"/>
      <c r="AG803" s="23"/>
    </row>
    <row r="804" spans="1:33" ht="15.75" customHeight="1" x14ac:dyDescent="0.35">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c r="AA804" s="23"/>
      <c r="AB804" s="23"/>
      <c r="AC804" s="23"/>
      <c r="AD804" s="23"/>
      <c r="AE804" s="23"/>
      <c r="AF804" s="23"/>
      <c r="AG804" s="23"/>
    </row>
    <row r="805" spans="1:33" ht="15.75" customHeight="1" x14ac:dyDescent="0.35">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c r="AA805" s="23"/>
      <c r="AB805" s="23"/>
      <c r="AC805" s="23"/>
      <c r="AD805" s="23"/>
      <c r="AE805" s="23"/>
      <c r="AF805" s="23"/>
      <c r="AG805" s="23"/>
    </row>
    <row r="806" spans="1:33" ht="15.75" customHeight="1" x14ac:dyDescent="0.35">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c r="AA806" s="23"/>
      <c r="AB806" s="23"/>
      <c r="AC806" s="23"/>
      <c r="AD806" s="23"/>
      <c r="AE806" s="23"/>
      <c r="AF806" s="23"/>
      <c r="AG806" s="23"/>
    </row>
    <row r="807" spans="1:33" ht="15.75" customHeight="1" x14ac:dyDescent="0.35">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c r="AA807" s="23"/>
      <c r="AB807" s="23"/>
      <c r="AC807" s="23"/>
      <c r="AD807" s="23"/>
      <c r="AE807" s="23"/>
      <c r="AF807" s="23"/>
      <c r="AG807" s="23"/>
    </row>
    <row r="808" spans="1:33" ht="15.75" customHeight="1" x14ac:dyDescent="0.35">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c r="AA808" s="23"/>
      <c r="AB808" s="23"/>
      <c r="AC808" s="23"/>
      <c r="AD808" s="23"/>
      <c r="AE808" s="23"/>
      <c r="AF808" s="23"/>
      <c r="AG808" s="23"/>
    </row>
    <row r="809" spans="1:33" ht="15.75" customHeight="1" x14ac:dyDescent="0.35">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c r="AA809" s="23"/>
      <c r="AB809" s="23"/>
      <c r="AC809" s="23"/>
      <c r="AD809" s="23"/>
      <c r="AE809" s="23"/>
      <c r="AF809" s="23"/>
      <c r="AG809" s="23"/>
    </row>
    <row r="810" spans="1:33" ht="15.75" customHeight="1" x14ac:dyDescent="0.35">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c r="AA810" s="23"/>
      <c r="AB810" s="23"/>
      <c r="AC810" s="23"/>
      <c r="AD810" s="23"/>
      <c r="AE810" s="23"/>
      <c r="AF810" s="23"/>
      <c r="AG810" s="23"/>
    </row>
    <row r="811" spans="1:33" ht="15.75" customHeight="1" x14ac:dyDescent="0.35">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c r="AA811" s="23"/>
      <c r="AB811" s="23"/>
      <c r="AC811" s="23"/>
      <c r="AD811" s="23"/>
      <c r="AE811" s="23"/>
      <c r="AF811" s="23"/>
      <c r="AG811" s="23"/>
    </row>
    <row r="812" spans="1:33" ht="15.75" customHeight="1" x14ac:dyDescent="0.35">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c r="AA812" s="23"/>
      <c r="AB812" s="23"/>
      <c r="AC812" s="23"/>
      <c r="AD812" s="23"/>
      <c r="AE812" s="23"/>
      <c r="AF812" s="23"/>
      <c r="AG812" s="23"/>
    </row>
    <row r="813" spans="1:33" ht="15.75" customHeight="1" x14ac:dyDescent="0.35">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c r="AA813" s="23"/>
      <c r="AB813" s="23"/>
      <c r="AC813" s="23"/>
      <c r="AD813" s="23"/>
      <c r="AE813" s="23"/>
      <c r="AF813" s="23"/>
      <c r="AG813" s="23"/>
    </row>
    <row r="814" spans="1:33" ht="15.75" customHeight="1" x14ac:dyDescent="0.35">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c r="AA814" s="23"/>
      <c r="AB814" s="23"/>
      <c r="AC814" s="23"/>
      <c r="AD814" s="23"/>
      <c r="AE814" s="23"/>
      <c r="AF814" s="23"/>
      <c r="AG814" s="23"/>
    </row>
    <row r="815" spans="1:33" ht="15.75" customHeight="1" x14ac:dyDescent="0.35">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c r="AA815" s="23"/>
      <c r="AB815" s="23"/>
      <c r="AC815" s="23"/>
      <c r="AD815" s="23"/>
      <c r="AE815" s="23"/>
      <c r="AF815" s="23"/>
      <c r="AG815" s="23"/>
    </row>
    <row r="816" spans="1:33" ht="15.75" customHeight="1" x14ac:dyDescent="0.35">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c r="AA816" s="23"/>
      <c r="AB816" s="23"/>
      <c r="AC816" s="23"/>
      <c r="AD816" s="23"/>
      <c r="AE816" s="23"/>
      <c r="AF816" s="23"/>
      <c r="AG816" s="23"/>
    </row>
    <row r="817" spans="1:33" ht="15.75" customHeight="1" x14ac:dyDescent="0.35">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c r="AA817" s="23"/>
      <c r="AB817" s="23"/>
      <c r="AC817" s="23"/>
      <c r="AD817" s="23"/>
      <c r="AE817" s="23"/>
      <c r="AF817" s="23"/>
      <c r="AG817" s="23"/>
    </row>
    <row r="818" spans="1:33" ht="15.75" customHeight="1" x14ac:dyDescent="0.35">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c r="AA818" s="23"/>
      <c r="AB818" s="23"/>
      <c r="AC818" s="23"/>
      <c r="AD818" s="23"/>
      <c r="AE818" s="23"/>
      <c r="AF818" s="23"/>
      <c r="AG818" s="23"/>
    </row>
    <row r="819" spans="1:33" ht="15.75" customHeight="1" x14ac:dyDescent="0.35">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c r="AA819" s="23"/>
      <c r="AB819" s="23"/>
      <c r="AC819" s="23"/>
      <c r="AD819" s="23"/>
      <c r="AE819" s="23"/>
      <c r="AF819" s="23"/>
      <c r="AG819" s="23"/>
    </row>
    <row r="820" spans="1:33" ht="15.75" customHeight="1" x14ac:dyDescent="0.35">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c r="AA820" s="23"/>
      <c r="AB820" s="23"/>
      <c r="AC820" s="23"/>
      <c r="AD820" s="23"/>
      <c r="AE820" s="23"/>
      <c r="AF820" s="23"/>
      <c r="AG820" s="23"/>
    </row>
    <row r="821" spans="1:33" ht="15.75" customHeight="1" x14ac:dyDescent="0.35">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c r="AA821" s="23"/>
      <c r="AB821" s="23"/>
      <c r="AC821" s="23"/>
      <c r="AD821" s="23"/>
      <c r="AE821" s="23"/>
      <c r="AF821" s="23"/>
      <c r="AG821" s="23"/>
    </row>
    <row r="822" spans="1:33" ht="15.75" customHeight="1" x14ac:dyDescent="0.35">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c r="AA822" s="23"/>
      <c r="AB822" s="23"/>
      <c r="AC822" s="23"/>
      <c r="AD822" s="23"/>
      <c r="AE822" s="23"/>
      <c r="AF822" s="23"/>
      <c r="AG822" s="23"/>
    </row>
    <row r="823" spans="1:33" ht="15.75" customHeight="1" x14ac:dyDescent="0.35">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c r="AA823" s="23"/>
      <c r="AB823" s="23"/>
      <c r="AC823" s="23"/>
      <c r="AD823" s="23"/>
      <c r="AE823" s="23"/>
      <c r="AF823" s="23"/>
      <c r="AG823" s="23"/>
    </row>
    <row r="824" spans="1:33" ht="15.75" customHeight="1" x14ac:dyDescent="0.35">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c r="AA824" s="23"/>
      <c r="AB824" s="23"/>
      <c r="AC824" s="23"/>
      <c r="AD824" s="23"/>
      <c r="AE824" s="23"/>
      <c r="AF824" s="23"/>
      <c r="AG824" s="23"/>
    </row>
    <row r="825" spans="1:33" ht="15.75" customHeight="1" x14ac:dyDescent="0.35">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c r="AA825" s="23"/>
      <c r="AB825" s="23"/>
      <c r="AC825" s="23"/>
      <c r="AD825" s="23"/>
      <c r="AE825" s="23"/>
      <c r="AF825" s="23"/>
      <c r="AG825" s="23"/>
    </row>
    <row r="826" spans="1:33" ht="15.75" customHeight="1" x14ac:dyDescent="0.35">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c r="AA826" s="23"/>
      <c r="AB826" s="23"/>
      <c r="AC826" s="23"/>
      <c r="AD826" s="23"/>
      <c r="AE826" s="23"/>
      <c r="AF826" s="23"/>
      <c r="AG826" s="23"/>
    </row>
    <row r="827" spans="1:33" ht="15.75" customHeight="1" x14ac:dyDescent="0.35">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c r="AA827" s="23"/>
      <c r="AB827" s="23"/>
      <c r="AC827" s="23"/>
      <c r="AD827" s="23"/>
      <c r="AE827" s="23"/>
      <c r="AF827" s="23"/>
      <c r="AG827" s="23"/>
    </row>
    <row r="828" spans="1:33" ht="15.75" customHeight="1" x14ac:dyDescent="0.35">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c r="AA828" s="23"/>
      <c r="AB828" s="23"/>
      <c r="AC828" s="23"/>
      <c r="AD828" s="23"/>
      <c r="AE828" s="23"/>
      <c r="AF828" s="23"/>
      <c r="AG828" s="23"/>
    </row>
    <row r="829" spans="1:33" ht="15.75" customHeight="1" x14ac:dyDescent="0.35">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c r="AA829" s="23"/>
      <c r="AB829" s="23"/>
      <c r="AC829" s="23"/>
      <c r="AD829" s="23"/>
      <c r="AE829" s="23"/>
      <c r="AF829" s="23"/>
      <c r="AG829" s="23"/>
    </row>
    <row r="830" spans="1:33" ht="15.75" customHeight="1" x14ac:dyDescent="0.35">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c r="AA830" s="23"/>
      <c r="AB830" s="23"/>
      <c r="AC830" s="23"/>
      <c r="AD830" s="23"/>
      <c r="AE830" s="23"/>
      <c r="AF830" s="23"/>
      <c r="AG830" s="23"/>
    </row>
    <row r="831" spans="1:33" ht="15.75" customHeight="1" x14ac:dyDescent="0.35">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c r="AA831" s="23"/>
      <c r="AB831" s="23"/>
      <c r="AC831" s="23"/>
      <c r="AD831" s="23"/>
      <c r="AE831" s="23"/>
      <c r="AF831" s="23"/>
      <c r="AG831" s="23"/>
    </row>
    <row r="832" spans="1:33" ht="15.75" customHeight="1" x14ac:dyDescent="0.35">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c r="AA832" s="23"/>
      <c r="AB832" s="23"/>
      <c r="AC832" s="23"/>
      <c r="AD832" s="23"/>
      <c r="AE832" s="23"/>
      <c r="AF832" s="23"/>
      <c r="AG832" s="23"/>
    </row>
    <row r="833" spans="1:33" ht="15.75" customHeight="1" x14ac:dyDescent="0.35">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c r="AA833" s="23"/>
      <c r="AB833" s="23"/>
      <c r="AC833" s="23"/>
      <c r="AD833" s="23"/>
      <c r="AE833" s="23"/>
      <c r="AF833" s="23"/>
      <c r="AG833" s="23"/>
    </row>
    <row r="834" spans="1:33" ht="15.75" customHeight="1" x14ac:dyDescent="0.35">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c r="AA834" s="23"/>
      <c r="AB834" s="23"/>
      <c r="AC834" s="23"/>
      <c r="AD834" s="23"/>
      <c r="AE834" s="23"/>
      <c r="AF834" s="23"/>
      <c r="AG834" s="23"/>
    </row>
    <row r="835" spans="1:33" ht="15.75" customHeight="1" x14ac:dyDescent="0.35">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c r="AA835" s="23"/>
      <c r="AB835" s="23"/>
      <c r="AC835" s="23"/>
      <c r="AD835" s="23"/>
      <c r="AE835" s="23"/>
      <c r="AF835" s="23"/>
      <c r="AG835" s="23"/>
    </row>
    <row r="836" spans="1:33" ht="15.75" customHeight="1" x14ac:dyDescent="0.35">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c r="AA836" s="23"/>
      <c r="AB836" s="23"/>
      <c r="AC836" s="23"/>
      <c r="AD836" s="23"/>
      <c r="AE836" s="23"/>
      <c r="AF836" s="23"/>
      <c r="AG836" s="23"/>
    </row>
    <row r="837" spans="1:33" ht="15.75" customHeight="1" x14ac:dyDescent="0.35">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c r="AA837" s="23"/>
      <c r="AB837" s="23"/>
      <c r="AC837" s="23"/>
      <c r="AD837" s="23"/>
      <c r="AE837" s="23"/>
      <c r="AF837" s="23"/>
      <c r="AG837" s="23"/>
    </row>
    <row r="838" spans="1:33" ht="15.75" customHeight="1" x14ac:dyDescent="0.35">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c r="AA838" s="23"/>
      <c r="AB838" s="23"/>
      <c r="AC838" s="23"/>
      <c r="AD838" s="23"/>
      <c r="AE838" s="23"/>
      <c r="AF838" s="23"/>
      <c r="AG838" s="23"/>
    </row>
    <row r="839" spans="1:33" ht="15.75" customHeight="1" x14ac:dyDescent="0.35">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c r="AA839" s="23"/>
      <c r="AB839" s="23"/>
      <c r="AC839" s="23"/>
      <c r="AD839" s="23"/>
      <c r="AE839" s="23"/>
      <c r="AF839" s="23"/>
      <c r="AG839" s="23"/>
    </row>
    <row r="840" spans="1:33" ht="15.75" customHeight="1" x14ac:dyDescent="0.35">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c r="AA840" s="23"/>
      <c r="AB840" s="23"/>
      <c r="AC840" s="23"/>
      <c r="AD840" s="23"/>
      <c r="AE840" s="23"/>
      <c r="AF840" s="23"/>
      <c r="AG840" s="23"/>
    </row>
    <row r="841" spans="1:33" ht="15.75" customHeight="1" x14ac:dyDescent="0.35">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c r="AA841" s="23"/>
      <c r="AB841" s="23"/>
      <c r="AC841" s="23"/>
      <c r="AD841" s="23"/>
      <c r="AE841" s="23"/>
      <c r="AF841" s="23"/>
      <c r="AG841" s="23"/>
    </row>
    <row r="842" spans="1:33" ht="15.75" customHeight="1" x14ac:dyDescent="0.35">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c r="AA842" s="23"/>
      <c r="AB842" s="23"/>
      <c r="AC842" s="23"/>
      <c r="AD842" s="23"/>
      <c r="AE842" s="23"/>
      <c r="AF842" s="23"/>
      <c r="AG842" s="23"/>
    </row>
    <row r="843" spans="1:33" ht="15.75" customHeight="1" x14ac:dyDescent="0.35">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c r="AA843" s="23"/>
      <c r="AB843" s="23"/>
      <c r="AC843" s="23"/>
      <c r="AD843" s="23"/>
      <c r="AE843" s="23"/>
      <c r="AF843" s="23"/>
      <c r="AG843" s="23"/>
    </row>
    <row r="844" spans="1:33" ht="15.75" customHeight="1" x14ac:dyDescent="0.35">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c r="AA844" s="23"/>
      <c r="AB844" s="23"/>
      <c r="AC844" s="23"/>
      <c r="AD844" s="23"/>
      <c r="AE844" s="23"/>
      <c r="AF844" s="23"/>
      <c r="AG844" s="23"/>
    </row>
    <row r="845" spans="1:33" ht="15.75" customHeight="1" x14ac:dyDescent="0.35">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c r="AA845" s="23"/>
      <c r="AB845" s="23"/>
      <c r="AC845" s="23"/>
      <c r="AD845" s="23"/>
      <c r="AE845" s="23"/>
      <c r="AF845" s="23"/>
      <c r="AG845" s="23"/>
    </row>
    <row r="846" spans="1:33" ht="15.75" customHeight="1" x14ac:dyDescent="0.35">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c r="AA846" s="23"/>
      <c r="AB846" s="23"/>
      <c r="AC846" s="23"/>
      <c r="AD846" s="23"/>
      <c r="AE846" s="23"/>
      <c r="AF846" s="23"/>
      <c r="AG846" s="23"/>
    </row>
    <row r="847" spans="1:33" ht="15.75" customHeight="1" x14ac:dyDescent="0.35">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c r="AA847" s="23"/>
      <c r="AB847" s="23"/>
      <c r="AC847" s="23"/>
      <c r="AD847" s="23"/>
      <c r="AE847" s="23"/>
      <c r="AF847" s="23"/>
      <c r="AG847" s="23"/>
    </row>
    <row r="848" spans="1:33" ht="15.75" customHeight="1" x14ac:dyDescent="0.35">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c r="AA848" s="23"/>
      <c r="AB848" s="23"/>
      <c r="AC848" s="23"/>
      <c r="AD848" s="23"/>
      <c r="AE848" s="23"/>
      <c r="AF848" s="23"/>
      <c r="AG848" s="23"/>
    </row>
    <row r="849" spans="1:33" ht="15.75" customHeight="1" x14ac:dyDescent="0.35">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c r="AA849" s="23"/>
      <c r="AB849" s="23"/>
      <c r="AC849" s="23"/>
      <c r="AD849" s="23"/>
      <c r="AE849" s="23"/>
      <c r="AF849" s="23"/>
      <c r="AG849" s="23"/>
    </row>
    <row r="850" spans="1:33" ht="15.75" customHeight="1" x14ac:dyDescent="0.35">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c r="AA850" s="23"/>
      <c r="AB850" s="23"/>
      <c r="AC850" s="23"/>
      <c r="AD850" s="23"/>
      <c r="AE850" s="23"/>
      <c r="AF850" s="23"/>
      <c r="AG850" s="23"/>
    </row>
    <row r="851" spans="1:33" ht="15.75" customHeight="1" x14ac:dyDescent="0.35">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c r="AA851" s="23"/>
      <c r="AB851" s="23"/>
      <c r="AC851" s="23"/>
      <c r="AD851" s="23"/>
      <c r="AE851" s="23"/>
      <c r="AF851" s="23"/>
      <c r="AG851" s="23"/>
    </row>
    <row r="852" spans="1:33" ht="15.75" customHeight="1" x14ac:dyDescent="0.35">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c r="AA852" s="23"/>
      <c r="AB852" s="23"/>
      <c r="AC852" s="23"/>
      <c r="AD852" s="23"/>
      <c r="AE852" s="23"/>
      <c r="AF852" s="23"/>
      <c r="AG852" s="23"/>
    </row>
    <row r="853" spans="1:33" ht="15.75" customHeight="1" x14ac:dyDescent="0.35">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c r="AA853" s="23"/>
      <c r="AB853" s="23"/>
      <c r="AC853" s="23"/>
      <c r="AD853" s="23"/>
      <c r="AE853" s="23"/>
      <c r="AF853" s="23"/>
      <c r="AG853" s="23"/>
    </row>
    <row r="854" spans="1:33" ht="15.75" customHeight="1" x14ac:dyDescent="0.35">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c r="AA854" s="23"/>
      <c r="AB854" s="23"/>
      <c r="AC854" s="23"/>
      <c r="AD854" s="23"/>
      <c r="AE854" s="23"/>
      <c r="AF854" s="23"/>
      <c r="AG854" s="23"/>
    </row>
    <row r="855" spans="1:33" ht="15.75" customHeight="1" x14ac:dyDescent="0.35">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c r="AA855" s="23"/>
      <c r="AB855" s="23"/>
      <c r="AC855" s="23"/>
      <c r="AD855" s="23"/>
      <c r="AE855" s="23"/>
      <c r="AF855" s="23"/>
      <c r="AG855" s="23"/>
    </row>
    <row r="856" spans="1:33" ht="15.75" customHeight="1" x14ac:dyDescent="0.35">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c r="AA856" s="23"/>
      <c r="AB856" s="23"/>
      <c r="AC856" s="23"/>
      <c r="AD856" s="23"/>
      <c r="AE856" s="23"/>
      <c r="AF856" s="23"/>
      <c r="AG856" s="23"/>
    </row>
    <row r="857" spans="1:33" ht="15.75" customHeight="1" x14ac:dyDescent="0.35">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c r="AA857" s="23"/>
      <c r="AB857" s="23"/>
      <c r="AC857" s="23"/>
      <c r="AD857" s="23"/>
      <c r="AE857" s="23"/>
      <c r="AF857" s="23"/>
      <c r="AG857" s="23"/>
    </row>
    <row r="858" spans="1:33" ht="15.75" customHeight="1" x14ac:dyDescent="0.35">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c r="AA858" s="23"/>
      <c r="AB858" s="23"/>
      <c r="AC858" s="23"/>
      <c r="AD858" s="23"/>
      <c r="AE858" s="23"/>
      <c r="AF858" s="23"/>
      <c r="AG858" s="23"/>
    </row>
    <row r="859" spans="1:33" ht="15.75" customHeight="1" x14ac:dyDescent="0.35">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c r="AA859" s="23"/>
      <c r="AB859" s="23"/>
      <c r="AC859" s="23"/>
      <c r="AD859" s="23"/>
      <c r="AE859" s="23"/>
      <c r="AF859" s="23"/>
      <c r="AG859" s="23"/>
    </row>
    <row r="860" spans="1:33" ht="15.75" customHeight="1" x14ac:dyDescent="0.35">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c r="AA860" s="23"/>
      <c r="AB860" s="23"/>
      <c r="AC860" s="23"/>
      <c r="AD860" s="23"/>
      <c r="AE860" s="23"/>
      <c r="AF860" s="23"/>
      <c r="AG860" s="23"/>
    </row>
    <row r="861" spans="1:33" ht="15.75" customHeight="1" x14ac:dyDescent="0.35">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c r="AA861" s="23"/>
      <c r="AB861" s="23"/>
      <c r="AC861" s="23"/>
      <c r="AD861" s="23"/>
      <c r="AE861" s="23"/>
      <c r="AF861" s="23"/>
      <c r="AG861" s="23"/>
    </row>
    <row r="862" spans="1:33" ht="15.75" customHeight="1" x14ac:dyDescent="0.35">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c r="AA862" s="23"/>
      <c r="AB862" s="23"/>
      <c r="AC862" s="23"/>
      <c r="AD862" s="23"/>
      <c r="AE862" s="23"/>
      <c r="AF862" s="23"/>
      <c r="AG862" s="23"/>
    </row>
    <row r="863" spans="1:33" ht="15.75" customHeight="1" x14ac:dyDescent="0.35">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c r="AA863" s="23"/>
      <c r="AB863" s="23"/>
      <c r="AC863" s="23"/>
      <c r="AD863" s="23"/>
      <c r="AE863" s="23"/>
      <c r="AF863" s="23"/>
      <c r="AG863" s="23"/>
    </row>
    <row r="864" spans="1:33" ht="15.75" customHeight="1" x14ac:dyDescent="0.35">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c r="AA864" s="23"/>
      <c r="AB864" s="23"/>
      <c r="AC864" s="23"/>
      <c r="AD864" s="23"/>
      <c r="AE864" s="23"/>
      <c r="AF864" s="23"/>
      <c r="AG864" s="23"/>
    </row>
    <row r="865" spans="1:33" ht="15.75" customHeight="1" x14ac:dyDescent="0.35">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c r="AA865" s="23"/>
      <c r="AB865" s="23"/>
      <c r="AC865" s="23"/>
      <c r="AD865" s="23"/>
      <c r="AE865" s="23"/>
      <c r="AF865" s="23"/>
      <c r="AG865" s="23"/>
    </row>
    <row r="866" spans="1:33" ht="15.75" customHeight="1" x14ac:dyDescent="0.35">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c r="AA866" s="23"/>
      <c r="AB866" s="23"/>
      <c r="AC866" s="23"/>
      <c r="AD866" s="23"/>
      <c r="AE866" s="23"/>
      <c r="AF866" s="23"/>
      <c r="AG866" s="23"/>
    </row>
    <row r="867" spans="1:33" ht="15.75" customHeight="1" x14ac:dyDescent="0.35">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c r="AA867" s="23"/>
      <c r="AB867" s="23"/>
      <c r="AC867" s="23"/>
      <c r="AD867" s="23"/>
      <c r="AE867" s="23"/>
      <c r="AF867" s="23"/>
      <c r="AG867" s="23"/>
    </row>
    <row r="868" spans="1:33" ht="15.75" customHeight="1" x14ac:dyDescent="0.35">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c r="AA868" s="23"/>
      <c r="AB868" s="23"/>
      <c r="AC868" s="23"/>
      <c r="AD868" s="23"/>
      <c r="AE868" s="23"/>
      <c r="AF868" s="23"/>
      <c r="AG868" s="23"/>
    </row>
    <row r="869" spans="1:33" ht="15.75" customHeight="1" x14ac:dyDescent="0.35">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c r="AA869" s="23"/>
      <c r="AB869" s="23"/>
      <c r="AC869" s="23"/>
      <c r="AD869" s="23"/>
      <c r="AE869" s="23"/>
      <c r="AF869" s="23"/>
      <c r="AG869" s="23"/>
    </row>
    <row r="870" spans="1:33" ht="15.75" customHeight="1" x14ac:dyDescent="0.35">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c r="AA870" s="23"/>
      <c r="AB870" s="23"/>
      <c r="AC870" s="23"/>
      <c r="AD870" s="23"/>
      <c r="AE870" s="23"/>
      <c r="AF870" s="23"/>
      <c r="AG870" s="23"/>
    </row>
    <row r="871" spans="1:33" ht="15.75" customHeight="1" x14ac:dyDescent="0.35">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c r="AA871" s="23"/>
      <c r="AB871" s="23"/>
      <c r="AC871" s="23"/>
      <c r="AD871" s="23"/>
      <c r="AE871" s="23"/>
      <c r="AF871" s="23"/>
      <c r="AG871" s="23"/>
    </row>
    <row r="872" spans="1:33" ht="15.75" customHeight="1" x14ac:dyDescent="0.35">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c r="AA872" s="23"/>
      <c r="AB872" s="23"/>
      <c r="AC872" s="23"/>
      <c r="AD872" s="23"/>
      <c r="AE872" s="23"/>
      <c r="AF872" s="23"/>
      <c r="AG872" s="23"/>
    </row>
    <row r="873" spans="1:33" ht="15.75" customHeight="1" x14ac:dyDescent="0.35">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c r="AA873" s="23"/>
      <c r="AB873" s="23"/>
      <c r="AC873" s="23"/>
      <c r="AD873" s="23"/>
      <c r="AE873" s="23"/>
      <c r="AF873" s="23"/>
      <c r="AG873" s="23"/>
    </row>
    <row r="874" spans="1:33" ht="15.75" customHeight="1" x14ac:dyDescent="0.35">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c r="AA874" s="23"/>
      <c r="AB874" s="23"/>
      <c r="AC874" s="23"/>
      <c r="AD874" s="23"/>
      <c r="AE874" s="23"/>
      <c r="AF874" s="23"/>
      <c r="AG874" s="23"/>
    </row>
    <row r="875" spans="1:33" ht="15.75" customHeight="1" x14ac:dyDescent="0.35">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c r="AA875" s="23"/>
      <c r="AB875" s="23"/>
      <c r="AC875" s="23"/>
      <c r="AD875" s="23"/>
      <c r="AE875" s="23"/>
      <c r="AF875" s="23"/>
      <c r="AG875" s="23"/>
    </row>
    <row r="876" spans="1:33" ht="15.75" customHeight="1" x14ac:dyDescent="0.35">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c r="AA876" s="23"/>
      <c r="AB876" s="23"/>
      <c r="AC876" s="23"/>
      <c r="AD876" s="23"/>
      <c r="AE876" s="23"/>
      <c r="AF876" s="23"/>
      <c r="AG876" s="23"/>
    </row>
    <row r="877" spans="1:33" ht="15.75" customHeight="1" x14ac:dyDescent="0.35">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c r="AA877" s="23"/>
      <c r="AB877" s="23"/>
      <c r="AC877" s="23"/>
      <c r="AD877" s="23"/>
      <c r="AE877" s="23"/>
      <c r="AF877" s="23"/>
      <c r="AG877" s="23"/>
    </row>
    <row r="878" spans="1:33" ht="15.75" customHeight="1" x14ac:dyDescent="0.35">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c r="AA878" s="23"/>
      <c r="AB878" s="23"/>
      <c r="AC878" s="23"/>
      <c r="AD878" s="23"/>
      <c r="AE878" s="23"/>
      <c r="AF878" s="23"/>
      <c r="AG878" s="23"/>
    </row>
    <row r="879" spans="1:33" ht="15.75" customHeight="1" x14ac:dyDescent="0.35">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c r="AA879" s="23"/>
      <c r="AB879" s="23"/>
      <c r="AC879" s="23"/>
      <c r="AD879" s="23"/>
      <c r="AE879" s="23"/>
      <c r="AF879" s="23"/>
      <c r="AG879" s="23"/>
    </row>
    <row r="880" spans="1:33" ht="15.75" customHeight="1" x14ac:dyDescent="0.35">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c r="AA880" s="23"/>
      <c r="AB880" s="23"/>
      <c r="AC880" s="23"/>
      <c r="AD880" s="23"/>
      <c r="AE880" s="23"/>
      <c r="AF880" s="23"/>
      <c r="AG880" s="23"/>
    </row>
    <row r="881" spans="1:33" ht="15.75" customHeight="1" x14ac:dyDescent="0.35">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c r="AA881" s="23"/>
      <c r="AB881" s="23"/>
      <c r="AC881" s="23"/>
      <c r="AD881" s="23"/>
      <c r="AE881" s="23"/>
      <c r="AF881" s="23"/>
      <c r="AG881" s="23"/>
    </row>
    <row r="882" spans="1:33" ht="15.75" customHeight="1" x14ac:dyDescent="0.35">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c r="AA882" s="23"/>
      <c r="AB882" s="23"/>
      <c r="AC882" s="23"/>
      <c r="AD882" s="23"/>
      <c r="AE882" s="23"/>
      <c r="AF882" s="23"/>
      <c r="AG882" s="23"/>
    </row>
    <row r="883" spans="1:33" ht="15.75" customHeight="1" x14ac:dyDescent="0.35">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c r="AA883" s="23"/>
      <c r="AB883" s="23"/>
      <c r="AC883" s="23"/>
      <c r="AD883" s="23"/>
      <c r="AE883" s="23"/>
      <c r="AF883" s="23"/>
      <c r="AG883" s="23"/>
    </row>
    <row r="884" spans="1:33" ht="15.75" customHeight="1" x14ac:dyDescent="0.35">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c r="AA884" s="23"/>
      <c r="AB884" s="23"/>
      <c r="AC884" s="23"/>
      <c r="AD884" s="23"/>
      <c r="AE884" s="23"/>
      <c r="AF884" s="23"/>
      <c r="AG884" s="23"/>
    </row>
    <row r="885" spans="1:33" ht="15.75" customHeight="1" x14ac:dyDescent="0.35">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c r="AA885" s="23"/>
      <c r="AB885" s="23"/>
      <c r="AC885" s="23"/>
      <c r="AD885" s="23"/>
      <c r="AE885" s="23"/>
      <c r="AF885" s="23"/>
      <c r="AG885" s="23"/>
    </row>
    <row r="886" spans="1:33" ht="15.75" customHeight="1" x14ac:dyDescent="0.35">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c r="AA886" s="23"/>
      <c r="AB886" s="23"/>
      <c r="AC886" s="23"/>
      <c r="AD886" s="23"/>
      <c r="AE886" s="23"/>
      <c r="AF886" s="23"/>
      <c r="AG886" s="23"/>
    </row>
    <row r="887" spans="1:33" ht="15.75" customHeight="1" x14ac:dyDescent="0.35">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c r="AA887" s="23"/>
      <c r="AB887" s="23"/>
      <c r="AC887" s="23"/>
      <c r="AD887" s="23"/>
      <c r="AE887" s="23"/>
      <c r="AF887" s="23"/>
      <c r="AG887" s="23"/>
    </row>
    <row r="888" spans="1:33" ht="15.75" customHeight="1" x14ac:dyDescent="0.35">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c r="AA888" s="23"/>
      <c r="AB888" s="23"/>
      <c r="AC888" s="23"/>
      <c r="AD888" s="23"/>
      <c r="AE888" s="23"/>
      <c r="AF888" s="23"/>
      <c r="AG888" s="23"/>
    </row>
    <row r="889" spans="1:33" ht="15.75" customHeight="1" x14ac:dyDescent="0.35">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c r="AA889" s="23"/>
      <c r="AB889" s="23"/>
      <c r="AC889" s="23"/>
      <c r="AD889" s="23"/>
      <c r="AE889" s="23"/>
      <c r="AF889" s="23"/>
      <c r="AG889" s="23"/>
    </row>
    <row r="890" spans="1:33" ht="15.75" customHeight="1" x14ac:dyDescent="0.35">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c r="AA890" s="23"/>
      <c r="AB890" s="23"/>
      <c r="AC890" s="23"/>
      <c r="AD890" s="23"/>
      <c r="AE890" s="23"/>
      <c r="AF890" s="23"/>
      <c r="AG890" s="23"/>
    </row>
    <row r="891" spans="1:33" ht="15.75" customHeight="1" x14ac:dyDescent="0.35">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c r="AA891" s="23"/>
      <c r="AB891" s="23"/>
      <c r="AC891" s="23"/>
      <c r="AD891" s="23"/>
      <c r="AE891" s="23"/>
      <c r="AF891" s="23"/>
      <c r="AG891" s="23"/>
    </row>
    <row r="892" spans="1:33" ht="15.75" customHeight="1" x14ac:dyDescent="0.35">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c r="AA892" s="23"/>
      <c r="AB892" s="23"/>
      <c r="AC892" s="23"/>
      <c r="AD892" s="23"/>
      <c r="AE892" s="23"/>
      <c r="AF892" s="23"/>
      <c r="AG892" s="23"/>
    </row>
    <row r="893" spans="1:33" ht="15.75" customHeight="1" x14ac:dyDescent="0.35">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c r="AA893" s="23"/>
      <c r="AB893" s="23"/>
      <c r="AC893" s="23"/>
      <c r="AD893" s="23"/>
      <c r="AE893" s="23"/>
      <c r="AF893" s="23"/>
      <c r="AG893" s="23"/>
    </row>
    <row r="894" spans="1:33" ht="15.75" customHeight="1" x14ac:dyDescent="0.35">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c r="AA894" s="23"/>
      <c r="AB894" s="23"/>
      <c r="AC894" s="23"/>
      <c r="AD894" s="23"/>
      <c r="AE894" s="23"/>
      <c r="AF894" s="23"/>
      <c r="AG894" s="23"/>
    </row>
    <row r="895" spans="1:33" ht="15.75" customHeight="1" x14ac:dyDescent="0.35">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c r="AA895" s="23"/>
      <c r="AB895" s="23"/>
      <c r="AC895" s="23"/>
      <c r="AD895" s="23"/>
      <c r="AE895" s="23"/>
      <c r="AF895" s="23"/>
      <c r="AG895" s="23"/>
    </row>
    <row r="896" spans="1:33" ht="15.75" customHeight="1" x14ac:dyDescent="0.35">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c r="AA896" s="23"/>
      <c r="AB896" s="23"/>
      <c r="AC896" s="23"/>
      <c r="AD896" s="23"/>
      <c r="AE896" s="23"/>
      <c r="AF896" s="23"/>
      <c r="AG896" s="23"/>
    </row>
    <row r="897" spans="1:33" ht="15.75" customHeight="1" x14ac:dyDescent="0.35">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c r="AA897" s="23"/>
      <c r="AB897" s="23"/>
      <c r="AC897" s="23"/>
      <c r="AD897" s="23"/>
      <c r="AE897" s="23"/>
      <c r="AF897" s="23"/>
      <c r="AG897" s="23"/>
    </row>
    <row r="898" spans="1:33" ht="15.75" customHeight="1" x14ac:dyDescent="0.35">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c r="AA898" s="23"/>
      <c r="AB898" s="23"/>
      <c r="AC898" s="23"/>
      <c r="AD898" s="23"/>
      <c r="AE898" s="23"/>
      <c r="AF898" s="23"/>
      <c r="AG898" s="23"/>
    </row>
    <row r="899" spans="1:33" ht="15.75" customHeight="1" x14ac:dyDescent="0.35">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c r="AA899" s="23"/>
      <c r="AB899" s="23"/>
      <c r="AC899" s="23"/>
      <c r="AD899" s="23"/>
      <c r="AE899" s="23"/>
      <c r="AF899" s="23"/>
      <c r="AG899" s="23"/>
    </row>
    <row r="900" spans="1:33" ht="15.75" customHeight="1" x14ac:dyDescent="0.35">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c r="AA900" s="23"/>
      <c r="AB900" s="23"/>
      <c r="AC900" s="23"/>
      <c r="AD900" s="23"/>
      <c r="AE900" s="23"/>
      <c r="AF900" s="23"/>
      <c r="AG900" s="23"/>
    </row>
    <row r="901" spans="1:33" ht="15.75" customHeight="1" x14ac:dyDescent="0.35">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c r="AA901" s="23"/>
      <c r="AB901" s="23"/>
      <c r="AC901" s="23"/>
      <c r="AD901" s="23"/>
      <c r="AE901" s="23"/>
      <c r="AF901" s="23"/>
      <c r="AG901" s="23"/>
    </row>
    <row r="902" spans="1:33" ht="15.75" customHeight="1" x14ac:dyDescent="0.35">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c r="AA902" s="23"/>
      <c r="AB902" s="23"/>
      <c r="AC902" s="23"/>
      <c r="AD902" s="23"/>
      <c r="AE902" s="23"/>
      <c r="AF902" s="23"/>
      <c r="AG902" s="23"/>
    </row>
    <row r="903" spans="1:33" ht="15.75" customHeight="1" x14ac:dyDescent="0.35">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c r="AA903" s="23"/>
      <c r="AB903" s="23"/>
      <c r="AC903" s="23"/>
      <c r="AD903" s="23"/>
      <c r="AE903" s="23"/>
      <c r="AF903" s="23"/>
      <c r="AG903" s="23"/>
    </row>
    <row r="904" spans="1:33" ht="15.75" customHeight="1" x14ac:dyDescent="0.35">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c r="AA904" s="23"/>
      <c r="AB904" s="23"/>
      <c r="AC904" s="23"/>
      <c r="AD904" s="23"/>
      <c r="AE904" s="23"/>
      <c r="AF904" s="23"/>
      <c r="AG904" s="23"/>
    </row>
    <row r="905" spans="1:33" ht="15.75" customHeight="1" x14ac:dyDescent="0.35">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c r="AA905" s="23"/>
      <c r="AB905" s="23"/>
      <c r="AC905" s="23"/>
      <c r="AD905" s="23"/>
      <c r="AE905" s="23"/>
      <c r="AF905" s="23"/>
      <c r="AG905" s="23"/>
    </row>
    <row r="906" spans="1:33" ht="15.75" customHeight="1" x14ac:dyDescent="0.35">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c r="AA906" s="23"/>
      <c r="AB906" s="23"/>
      <c r="AC906" s="23"/>
      <c r="AD906" s="23"/>
      <c r="AE906" s="23"/>
      <c r="AF906" s="23"/>
      <c r="AG906" s="23"/>
    </row>
    <row r="907" spans="1:33" ht="15.75" customHeight="1" x14ac:dyDescent="0.35">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c r="AA907" s="23"/>
      <c r="AB907" s="23"/>
      <c r="AC907" s="23"/>
      <c r="AD907" s="23"/>
      <c r="AE907" s="23"/>
      <c r="AF907" s="23"/>
      <c r="AG907" s="23"/>
    </row>
    <row r="908" spans="1:33" ht="15.75" customHeight="1" x14ac:dyDescent="0.35">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c r="AA908" s="23"/>
      <c r="AB908" s="23"/>
      <c r="AC908" s="23"/>
      <c r="AD908" s="23"/>
      <c r="AE908" s="23"/>
      <c r="AF908" s="23"/>
      <c r="AG908" s="23"/>
    </row>
    <row r="909" spans="1:33" ht="15.75" customHeight="1" x14ac:dyDescent="0.35">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c r="AA909" s="23"/>
      <c r="AB909" s="23"/>
      <c r="AC909" s="23"/>
      <c r="AD909" s="23"/>
      <c r="AE909" s="23"/>
      <c r="AF909" s="23"/>
      <c r="AG909" s="23"/>
    </row>
    <row r="910" spans="1:33" ht="15.75" customHeight="1" x14ac:dyDescent="0.35">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c r="AA910" s="23"/>
      <c r="AB910" s="23"/>
      <c r="AC910" s="23"/>
      <c r="AD910" s="23"/>
      <c r="AE910" s="23"/>
      <c r="AF910" s="23"/>
      <c r="AG910" s="23"/>
    </row>
    <row r="911" spans="1:33" ht="15.75" customHeight="1" x14ac:dyDescent="0.35">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c r="AA911" s="23"/>
      <c r="AB911" s="23"/>
      <c r="AC911" s="23"/>
      <c r="AD911" s="23"/>
      <c r="AE911" s="23"/>
      <c r="AF911" s="23"/>
      <c r="AG911" s="23"/>
    </row>
    <row r="912" spans="1:33" ht="15.75" customHeight="1" x14ac:dyDescent="0.35">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c r="AA912" s="23"/>
      <c r="AB912" s="23"/>
      <c r="AC912" s="23"/>
      <c r="AD912" s="23"/>
      <c r="AE912" s="23"/>
      <c r="AF912" s="23"/>
      <c r="AG912" s="23"/>
    </row>
    <row r="913" spans="1:33" ht="15.75" customHeight="1" x14ac:dyDescent="0.35">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c r="AA913" s="23"/>
      <c r="AB913" s="23"/>
      <c r="AC913" s="23"/>
      <c r="AD913" s="23"/>
      <c r="AE913" s="23"/>
      <c r="AF913" s="23"/>
      <c r="AG913" s="23"/>
    </row>
    <row r="914" spans="1:33" ht="15.75" customHeight="1" x14ac:dyDescent="0.35">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c r="AA914" s="23"/>
      <c r="AB914" s="23"/>
      <c r="AC914" s="23"/>
      <c r="AD914" s="23"/>
      <c r="AE914" s="23"/>
      <c r="AF914" s="23"/>
      <c r="AG914" s="23"/>
    </row>
    <row r="915" spans="1:33" ht="15.75" customHeight="1" x14ac:dyDescent="0.35">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c r="AA915" s="23"/>
      <c r="AB915" s="23"/>
      <c r="AC915" s="23"/>
      <c r="AD915" s="23"/>
      <c r="AE915" s="23"/>
      <c r="AF915" s="23"/>
      <c r="AG915" s="23"/>
    </row>
    <row r="916" spans="1:33" ht="15.75" customHeight="1" x14ac:dyDescent="0.35">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c r="AA916" s="23"/>
      <c r="AB916" s="23"/>
      <c r="AC916" s="23"/>
      <c r="AD916" s="23"/>
      <c r="AE916" s="23"/>
      <c r="AF916" s="23"/>
      <c r="AG916" s="23"/>
    </row>
    <row r="917" spans="1:33" ht="15.75" customHeight="1" x14ac:dyDescent="0.35">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c r="AA917" s="23"/>
      <c r="AB917" s="23"/>
      <c r="AC917" s="23"/>
      <c r="AD917" s="23"/>
      <c r="AE917" s="23"/>
      <c r="AF917" s="23"/>
      <c r="AG917" s="23"/>
    </row>
    <row r="918" spans="1:33" ht="15.75" customHeight="1" x14ac:dyDescent="0.35">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c r="AA918" s="23"/>
      <c r="AB918" s="23"/>
      <c r="AC918" s="23"/>
      <c r="AD918" s="23"/>
      <c r="AE918" s="23"/>
      <c r="AF918" s="23"/>
      <c r="AG918" s="23"/>
    </row>
    <row r="919" spans="1:33" ht="15.75" customHeight="1" x14ac:dyDescent="0.35">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c r="AA919" s="23"/>
      <c r="AB919" s="23"/>
      <c r="AC919" s="23"/>
      <c r="AD919" s="23"/>
      <c r="AE919" s="23"/>
      <c r="AF919" s="23"/>
      <c r="AG919" s="23"/>
    </row>
    <row r="920" spans="1:33" ht="15.75" customHeight="1" x14ac:dyDescent="0.35">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c r="AA920" s="23"/>
      <c r="AB920" s="23"/>
      <c r="AC920" s="23"/>
      <c r="AD920" s="23"/>
      <c r="AE920" s="23"/>
      <c r="AF920" s="23"/>
      <c r="AG920" s="23"/>
    </row>
    <row r="921" spans="1:33" ht="15.75" customHeight="1" x14ac:dyDescent="0.35">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c r="AA921" s="23"/>
      <c r="AB921" s="23"/>
      <c r="AC921" s="23"/>
      <c r="AD921" s="23"/>
      <c r="AE921" s="23"/>
      <c r="AF921" s="23"/>
      <c r="AG921" s="23"/>
    </row>
    <row r="922" spans="1:33" ht="15.75" customHeight="1" x14ac:dyDescent="0.35">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c r="AA922" s="23"/>
      <c r="AB922" s="23"/>
      <c r="AC922" s="23"/>
      <c r="AD922" s="23"/>
      <c r="AE922" s="23"/>
      <c r="AF922" s="23"/>
      <c r="AG922" s="23"/>
    </row>
    <row r="923" spans="1:33" ht="15.75" customHeight="1" x14ac:dyDescent="0.35">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c r="AA923" s="23"/>
      <c r="AB923" s="23"/>
      <c r="AC923" s="23"/>
      <c r="AD923" s="23"/>
      <c r="AE923" s="23"/>
      <c r="AF923" s="23"/>
      <c r="AG923" s="23"/>
    </row>
    <row r="924" spans="1:33" ht="15.75" customHeight="1" x14ac:dyDescent="0.35">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c r="AA924" s="23"/>
      <c r="AB924" s="23"/>
      <c r="AC924" s="23"/>
      <c r="AD924" s="23"/>
      <c r="AE924" s="23"/>
      <c r="AF924" s="23"/>
      <c r="AG924" s="23"/>
    </row>
    <row r="925" spans="1:33" ht="15.75" customHeight="1" x14ac:dyDescent="0.35">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c r="AA925" s="23"/>
      <c r="AB925" s="23"/>
      <c r="AC925" s="23"/>
      <c r="AD925" s="23"/>
      <c r="AE925" s="23"/>
      <c r="AF925" s="23"/>
      <c r="AG925" s="23"/>
    </row>
    <row r="926" spans="1:33" ht="15.75" customHeight="1" x14ac:dyDescent="0.35">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c r="AA926" s="23"/>
      <c r="AB926" s="23"/>
      <c r="AC926" s="23"/>
      <c r="AD926" s="23"/>
      <c r="AE926" s="23"/>
      <c r="AF926" s="23"/>
      <c r="AG926" s="23"/>
    </row>
    <row r="927" spans="1:33" ht="15.75" customHeight="1" x14ac:dyDescent="0.35">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c r="AA927" s="23"/>
      <c r="AB927" s="23"/>
      <c r="AC927" s="23"/>
      <c r="AD927" s="23"/>
      <c r="AE927" s="23"/>
      <c r="AF927" s="23"/>
      <c r="AG927" s="23"/>
    </row>
    <row r="928" spans="1:33" ht="15.75" customHeight="1" x14ac:dyDescent="0.35">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c r="AA928" s="23"/>
      <c r="AB928" s="23"/>
      <c r="AC928" s="23"/>
      <c r="AD928" s="23"/>
      <c r="AE928" s="23"/>
      <c r="AF928" s="23"/>
      <c r="AG928" s="23"/>
    </row>
    <row r="929" spans="1:33" ht="15.75" customHeight="1" x14ac:dyDescent="0.35">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c r="AA929" s="23"/>
      <c r="AB929" s="23"/>
      <c r="AC929" s="23"/>
      <c r="AD929" s="23"/>
      <c r="AE929" s="23"/>
      <c r="AF929" s="23"/>
      <c r="AG929" s="23"/>
    </row>
    <row r="930" spans="1:33" ht="15.75" customHeight="1" x14ac:dyDescent="0.35">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c r="AA930" s="23"/>
      <c r="AB930" s="23"/>
      <c r="AC930" s="23"/>
      <c r="AD930" s="23"/>
      <c r="AE930" s="23"/>
      <c r="AF930" s="23"/>
      <c r="AG930" s="23"/>
    </row>
    <row r="931" spans="1:33" ht="15.75" customHeight="1" x14ac:dyDescent="0.35">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c r="AA931" s="23"/>
      <c r="AB931" s="23"/>
      <c r="AC931" s="23"/>
      <c r="AD931" s="23"/>
      <c r="AE931" s="23"/>
      <c r="AF931" s="23"/>
      <c r="AG931" s="23"/>
    </row>
    <row r="932" spans="1:33" ht="15.75" customHeight="1" x14ac:dyDescent="0.35">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c r="AA932" s="23"/>
      <c r="AB932" s="23"/>
      <c r="AC932" s="23"/>
      <c r="AD932" s="23"/>
      <c r="AE932" s="23"/>
      <c r="AF932" s="23"/>
      <c r="AG932" s="23"/>
    </row>
    <row r="933" spans="1:33" ht="15.75" customHeight="1" x14ac:dyDescent="0.35">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c r="AA933" s="23"/>
      <c r="AB933" s="23"/>
      <c r="AC933" s="23"/>
      <c r="AD933" s="23"/>
      <c r="AE933" s="23"/>
      <c r="AF933" s="23"/>
      <c r="AG933" s="23"/>
    </row>
    <row r="934" spans="1:33" ht="15.75" customHeight="1" x14ac:dyDescent="0.35">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row>
    <row r="935" spans="1:33" ht="15.75" customHeight="1" x14ac:dyDescent="0.35">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c r="AA935" s="23"/>
      <c r="AB935" s="23"/>
      <c r="AC935" s="23"/>
      <c r="AD935" s="23"/>
      <c r="AE935" s="23"/>
      <c r="AF935" s="23"/>
      <c r="AG935" s="23"/>
    </row>
    <row r="936" spans="1:33" ht="15.75" customHeight="1" x14ac:dyDescent="0.35">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c r="AA936" s="23"/>
      <c r="AB936" s="23"/>
      <c r="AC936" s="23"/>
      <c r="AD936" s="23"/>
      <c r="AE936" s="23"/>
      <c r="AF936" s="23"/>
      <c r="AG936" s="23"/>
    </row>
    <row r="937" spans="1:33" ht="15.75" customHeight="1" x14ac:dyDescent="0.35">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c r="AA937" s="23"/>
      <c r="AB937" s="23"/>
      <c r="AC937" s="23"/>
      <c r="AD937" s="23"/>
      <c r="AE937" s="23"/>
      <c r="AF937" s="23"/>
      <c r="AG937" s="23"/>
    </row>
    <row r="938" spans="1:33" ht="15.75" customHeight="1" x14ac:dyDescent="0.35">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c r="AA938" s="23"/>
      <c r="AB938" s="23"/>
      <c r="AC938" s="23"/>
      <c r="AD938" s="23"/>
      <c r="AE938" s="23"/>
      <c r="AF938" s="23"/>
      <c r="AG938" s="23"/>
    </row>
    <row r="939" spans="1:33" ht="15.75" customHeight="1" x14ac:dyDescent="0.35">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c r="AA939" s="23"/>
      <c r="AB939" s="23"/>
      <c r="AC939" s="23"/>
      <c r="AD939" s="23"/>
      <c r="AE939" s="23"/>
      <c r="AF939" s="23"/>
      <c r="AG939" s="23"/>
    </row>
    <row r="940" spans="1:33" ht="15.75" customHeight="1" x14ac:dyDescent="0.35">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c r="AA940" s="23"/>
      <c r="AB940" s="23"/>
      <c r="AC940" s="23"/>
      <c r="AD940" s="23"/>
      <c r="AE940" s="23"/>
      <c r="AF940" s="23"/>
      <c r="AG940" s="23"/>
    </row>
    <row r="941" spans="1:33" ht="15.75" customHeight="1" x14ac:dyDescent="0.35">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c r="AA941" s="23"/>
      <c r="AB941" s="23"/>
      <c r="AC941" s="23"/>
      <c r="AD941" s="23"/>
      <c r="AE941" s="23"/>
      <c r="AF941" s="23"/>
      <c r="AG941" s="23"/>
    </row>
    <row r="942" spans="1:33" ht="15.75" customHeight="1" x14ac:dyDescent="0.35">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c r="AA942" s="23"/>
      <c r="AB942" s="23"/>
      <c r="AC942" s="23"/>
      <c r="AD942" s="23"/>
      <c r="AE942" s="23"/>
      <c r="AF942" s="23"/>
      <c r="AG942" s="23"/>
    </row>
    <row r="943" spans="1:33" ht="15.75" customHeight="1" x14ac:dyDescent="0.35">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c r="AA943" s="23"/>
      <c r="AB943" s="23"/>
      <c r="AC943" s="23"/>
      <c r="AD943" s="23"/>
      <c r="AE943" s="23"/>
      <c r="AF943" s="23"/>
      <c r="AG943" s="23"/>
    </row>
    <row r="944" spans="1:33" ht="15.75" customHeight="1" x14ac:dyDescent="0.35">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c r="AA944" s="23"/>
      <c r="AB944" s="23"/>
      <c r="AC944" s="23"/>
      <c r="AD944" s="23"/>
      <c r="AE944" s="23"/>
      <c r="AF944" s="23"/>
      <c r="AG944" s="23"/>
    </row>
    <row r="945" spans="1:33" ht="15.75" customHeight="1" x14ac:dyDescent="0.35">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c r="AA945" s="23"/>
      <c r="AB945" s="23"/>
      <c r="AC945" s="23"/>
      <c r="AD945" s="23"/>
      <c r="AE945" s="23"/>
      <c r="AF945" s="23"/>
      <c r="AG945" s="23"/>
    </row>
    <row r="946" spans="1:33" ht="15.75" customHeight="1" x14ac:dyDescent="0.35">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c r="AA946" s="23"/>
      <c r="AB946" s="23"/>
      <c r="AC946" s="23"/>
      <c r="AD946" s="23"/>
      <c r="AE946" s="23"/>
      <c r="AF946" s="23"/>
      <c r="AG946" s="23"/>
    </row>
    <row r="947" spans="1:33" ht="15.75" customHeight="1" x14ac:dyDescent="0.35">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c r="AA947" s="23"/>
      <c r="AB947" s="23"/>
      <c r="AC947" s="23"/>
      <c r="AD947" s="23"/>
      <c r="AE947" s="23"/>
      <c r="AF947" s="23"/>
      <c r="AG947" s="23"/>
    </row>
    <row r="948" spans="1:33" ht="15.75" customHeight="1" x14ac:dyDescent="0.35">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c r="AA948" s="23"/>
      <c r="AB948" s="23"/>
      <c r="AC948" s="23"/>
      <c r="AD948" s="23"/>
      <c r="AE948" s="23"/>
      <c r="AF948" s="23"/>
      <c r="AG948" s="23"/>
    </row>
    <row r="949" spans="1:33" ht="15.75" customHeight="1" x14ac:dyDescent="0.35">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c r="AA949" s="23"/>
      <c r="AB949" s="23"/>
      <c r="AC949" s="23"/>
      <c r="AD949" s="23"/>
      <c r="AE949" s="23"/>
      <c r="AF949" s="23"/>
      <c r="AG949" s="23"/>
    </row>
    <row r="950" spans="1:33" ht="15.75" customHeight="1" x14ac:dyDescent="0.35">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c r="AA950" s="23"/>
      <c r="AB950" s="23"/>
      <c r="AC950" s="23"/>
      <c r="AD950" s="23"/>
      <c r="AE950" s="23"/>
      <c r="AF950" s="23"/>
      <c r="AG950" s="23"/>
    </row>
    <row r="951" spans="1:33" ht="15.75" customHeight="1" x14ac:dyDescent="0.35">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c r="AA951" s="23"/>
      <c r="AB951" s="23"/>
      <c r="AC951" s="23"/>
      <c r="AD951" s="23"/>
      <c r="AE951" s="23"/>
      <c r="AF951" s="23"/>
      <c r="AG951" s="23"/>
    </row>
    <row r="952" spans="1:33" ht="15.75" customHeight="1" x14ac:dyDescent="0.35">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c r="AA952" s="23"/>
      <c r="AB952" s="23"/>
      <c r="AC952" s="23"/>
      <c r="AD952" s="23"/>
      <c r="AE952" s="23"/>
      <c r="AF952" s="23"/>
      <c r="AG952" s="23"/>
    </row>
    <row r="953" spans="1:33" ht="15.75" customHeight="1" x14ac:dyDescent="0.35">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c r="AA953" s="23"/>
      <c r="AB953" s="23"/>
      <c r="AC953" s="23"/>
      <c r="AD953" s="23"/>
      <c r="AE953" s="23"/>
      <c r="AF953" s="23"/>
      <c r="AG953" s="23"/>
    </row>
    <row r="954" spans="1:33" ht="15.75" customHeight="1" x14ac:dyDescent="0.35">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c r="AA954" s="23"/>
      <c r="AB954" s="23"/>
      <c r="AC954" s="23"/>
      <c r="AD954" s="23"/>
      <c r="AE954" s="23"/>
      <c r="AF954" s="23"/>
      <c r="AG954" s="23"/>
    </row>
    <row r="955" spans="1:33" ht="15.75" customHeight="1" x14ac:dyDescent="0.35">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c r="AA955" s="23"/>
      <c r="AB955" s="23"/>
      <c r="AC955" s="23"/>
      <c r="AD955" s="23"/>
      <c r="AE955" s="23"/>
      <c r="AF955" s="23"/>
      <c r="AG955" s="23"/>
    </row>
    <row r="956" spans="1:33" ht="15.75" customHeight="1" x14ac:dyDescent="0.35">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c r="AA956" s="23"/>
      <c r="AB956" s="23"/>
      <c r="AC956" s="23"/>
      <c r="AD956" s="23"/>
      <c r="AE956" s="23"/>
      <c r="AF956" s="23"/>
      <c r="AG956" s="23"/>
    </row>
    <row r="957" spans="1:33" ht="15.75" customHeight="1" x14ac:dyDescent="0.35">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c r="AA957" s="23"/>
      <c r="AB957" s="23"/>
      <c r="AC957" s="23"/>
      <c r="AD957" s="23"/>
      <c r="AE957" s="23"/>
      <c r="AF957" s="23"/>
      <c r="AG957" s="23"/>
    </row>
    <row r="958" spans="1:33" ht="15.75" customHeight="1" x14ac:dyDescent="0.35">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c r="AA958" s="23"/>
      <c r="AB958" s="23"/>
      <c r="AC958" s="23"/>
      <c r="AD958" s="23"/>
      <c r="AE958" s="23"/>
      <c r="AF958" s="23"/>
      <c r="AG958" s="23"/>
    </row>
    <row r="959" spans="1:33" ht="15.75" customHeight="1" x14ac:dyDescent="0.35">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c r="AA959" s="23"/>
      <c r="AB959" s="23"/>
      <c r="AC959" s="23"/>
      <c r="AD959" s="23"/>
      <c r="AE959" s="23"/>
      <c r="AF959" s="23"/>
      <c r="AG959" s="23"/>
    </row>
    <row r="960" spans="1:33" ht="15.75" customHeight="1" x14ac:dyDescent="0.35">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c r="AA960" s="23"/>
      <c r="AB960" s="23"/>
      <c r="AC960" s="23"/>
      <c r="AD960" s="23"/>
      <c r="AE960" s="23"/>
      <c r="AF960" s="23"/>
      <c r="AG960" s="23"/>
    </row>
    <row r="961" spans="1:33" ht="15.75" customHeight="1" x14ac:dyDescent="0.35">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c r="AA961" s="23"/>
      <c r="AB961" s="23"/>
      <c r="AC961" s="23"/>
      <c r="AD961" s="23"/>
      <c r="AE961" s="23"/>
      <c r="AF961" s="23"/>
      <c r="AG961" s="23"/>
    </row>
    <row r="962" spans="1:33" ht="15.75" customHeight="1" x14ac:dyDescent="0.35">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c r="AA962" s="23"/>
      <c r="AB962" s="23"/>
      <c r="AC962" s="23"/>
      <c r="AD962" s="23"/>
      <c r="AE962" s="23"/>
      <c r="AF962" s="23"/>
      <c r="AG962" s="23"/>
    </row>
    <row r="963" spans="1:33" ht="15.75" customHeight="1" x14ac:dyDescent="0.35">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c r="AA963" s="23"/>
      <c r="AB963" s="23"/>
      <c r="AC963" s="23"/>
      <c r="AD963" s="23"/>
      <c r="AE963" s="23"/>
      <c r="AF963" s="23"/>
      <c r="AG963" s="23"/>
    </row>
    <row r="964" spans="1:33" ht="15.75" customHeight="1" x14ac:dyDescent="0.35">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c r="AA964" s="23"/>
      <c r="AB964" s="23"/>
      <c r="AC964" s="23"/>
      <c r="AD964" s="23"/>
      <c r="AE964" s="23"/>
      <c r="AF964" s="23"/>
      <c r="AG964" s="23"/>
    </row>
    <row r="965" spans="1:33" ht="15.75" customHeight="1" x14ac:dyDescent="0.35">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c r="AA965" s="23"/>
      <c r="AB965" s="23"/>
      <c r="AC965" s="23"/>
      <c r="AD965" s="23"/>
      <c r="AE965" s="23"/>
      <c r="AF965" s="23"/>
      <c r="AG965" s="23"/>
    </row>
    <row r="966" spans="1:33" ht="15.75" customHeight="1" x14ac:dyDescent="0.35">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c r="AA966" s="23"/>
      <c r="AB966" s="23"/>
      <c r="AC966" s="23"/>
      <c r="AD966" s="23"/>
      <c r="AE966" s="23"/>
      <c r="AF966" s="23"/>
      <c r="AG966" s="23"/>
    </row>
    <row r="967" spans="1:33" ht="15.75" customHeight="1" x14ac:dyDescent="0.35">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c r="AA967" s="23"/>
      <c r="AB967" s="23"/>
      <c r="AC967" s="23"/>
      <c r="AD967" s="23"/>
      <c r="AE967" s="23"/>
      <c r="AF967" s="23"/>
      <c r="AG967" s="23"/>
    </row>
    <row r="968" spans="1:33" ht="15.75" customHeight="1" x14ac:dyDescent="0.35">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c r="AA968" s="23"/>
      <c r="AB968" s="23"/>
      <c r="AC968" s="23"/>
      <c r="AD968" s="23"/>
      <c r="AE968" s="23"/>
      <c r="AF968" s="23"/>
      <c r="AG968" s="23"/>
    </row>
    <row r="969" spans="1:33" ht="15.75" customHeight="1" x14ac:dyDescent="0.35">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c r="AA969" s="23"/>
      <c r="AB969" s="23"/>
      <c r="AC969" s="23"/>
      <c r="AD969" s="23"/>
      <c r="AE969" s="23"/>
      <c r="AF969" s="23"/>
      <c r="AG969" s="23"/>
    </row>
    <row r="970" spans="1:33" ht="15.75" customHeight="1" x14ac:dyDescent="0.35">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c r="AA970" s="23"/>
      <c r="AB970" s="23"/>
      <c r="AC970" s="23"/>
      <c r="AD970" s="23"/>
      <c r="AE970" s="23"/>
      <c r="AF970" s="23"/>
      <c r="AG970" s="23"/>
    </row>
    <row r="971" spans="1:33" ht="15.75" customHeight="1" x14ac:dyDescent="0.35">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c r="AA971" s="23"/>
      <c r="AB971" s="23"/>
      <c r="AC971" s="23"/>
      <c r="AD971" s="23"/>
      <c r="AE971" s="23"/>
      <c r="AF971" s="23"/>
      <c r="AG971" s="23"/>
    </row>
    <row r="972" spans="1:33" ht="15.75" customHeight="1" x14ac:dyDescent="0.35">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c r="AA972" s="23"/>
      <c r="AB972" s="23"/>
      <c r="AC972" s="23"/>
      <c r="AD972" s="23"/>
      <c r="AE972" s="23"/>
      <c r="AF972" s="23"/>
      <c r="AG972" s="23"/>
    </row>
    <row r="973" spans="1:33" ht="15.75" customHeight="1" x14ac:dyDescent="0.35">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c r="AA973" s="23"/>
      <c r="AB973" s="23"/>
      <c r="AC973" s="23"/>
      <c r="AD973" s="23"/>
      <c r="AE973" s="23"/>
      <c r="AF973" s="23"/>
      <c r="AG973" s="23"/>
    </row>
    <row r="974" spans="1:33" ht="15.75" customHeight="1" x14ac:dyDescent="0.35">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c r="AA974" s="23"/>
      <c r="AB974" s="23"/>
      <c r="AC974" s="23"/>
      <c r="AD974" s="23"/>
      <c r="AE974" s="23"/>
      <c r="AF974" s="23"/>
      <c r="AG974" s="23"/>
    </row>
    <row r="975" spans="1:33" ht="15.75" customHeight="1" x14ac:dyDescent="0.35">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c r="AA975" s="23"/>
      <c r="AB975" s="23"/>
      <c r="AC975" s="23"/>
      <c r="AD975" s="23"/>
      <c r="AE975" s="23"/>
      <c r="AF975" s="23"/>
      <c r="AG975" s="23"/>
    </row>
    <row r="976" spans="1:33" ht="15.75" customHeight="1" x14ac:dyDescent="0.35">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c r="AA976" s="23"/>
      <c r="AB976" s="23"/>
      <c r="AC976" s="23"/>
      <c r="AD976" s="23"/>
      <c r="AE976" s="23"/>
      <c r="AF976" s="23"/>
      <c r="AG976" s="23"/>
    </row>
    <row r="977" spans="1:33" ht="15.75" customHeight="1" x14ac:dyDescent="0.35">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c r="AA977" s="23"/>
      <c r="AB977" s="23"/>
      <c r="AC977" s="23"/>
      <c r="AD977" s="23"/>
      <c r="AE977" s="23"/>
      <c r="AF977" s="23"/>
      <c r="AG977" s="23"/>
    </row>
    <row r="978" spans="1:33" ht="15.75" customHeight="1" x14ac:dyDescent="0.35">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c r="AA978" s="23"/>
      <c r="AB978" s="23"/>
      <c r="AC978" s="23"/>
      <c r="AD978" s="23"/>
      <c r="AE978" s="23"/>
      <c r="AF978" s="23"/>
      <c r="AG978" s="23"/>
    </row>
    <row r="979" spans="1:33" ht="15.75" customHeight="1" x14ac:dyDescent="0.35">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c r="AA979" s="23"/>
      <c r="AB979" s="23"/>
      <c r="AC979" s="23"/>
      <c r="AD979" s="23"/>
      <c r="AE979" s="23"/>
      <c r="AF979" s="23"/>
      <c r="AG979" s="23"/>
    </row>
    <row r="980" spans="1:33" ht="15.75" customHeight="1" x14ac:dyDescent="0.35">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c r="AA980" s="23"/>
      <c r="AB980" s="23"/>
      <c r="AC980" s="23"/>
      <c r="AD980" s="23"/>
      <c r="AE980" s="23"/>
      <c r="AF980" s="23"/>
      <c r="AG980" s="23"/>
    </row>
    <row r="981" spans="1:33" ht="15.75" customHeight="1" x14ac:dyDescent="0.35">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c r="AA981" s="23"/>
      <c r="AB981" s="23"/>
      <c r="AC981" s="23"/>
      <c r="AD981" s="23"/>
      <c r="AE981" s="23"/>
      <c r="AF981" s="23"/>
      <c r="AG981" s="23"/>
    </row>
    <row r="982" spans="1:33" ht="15.75" customHeight="1" x14ac:dyDescent="0.35">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c r="AA982" s="23"/>
      <c r="AB982" s="23"/>
      <c r="AC982" s="23"/>
      <c r="AD982" s="23"/>
      <c r="AE982" s="23"/>
      <c r="AF982" s="23"/>
      <c r="AG982" s="23"/>
    </row>
    <row r="983" spans="1:33" ht="15.75" customHeight="1" x14ac:dyDescent="0.35">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c r="AA983" s="23"/>
      <c r="AB983" s="23"/>
      <c r="AC983" s="23"/>
      <c r="AD983" s="23"/>
      <c r="AE983" s="23"/>
      <c r="AF983" s="23"/>
      <c r="AG983" s="23"/>
    </row>
    <row r="984" spans="1:33" ht="15.75" customHeight="1" x14ac:dyDescent="0.35">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c r="AA984" s="23"/>
      <c r="AB984" s="23"/>
      <c r="AC984" s="23"/>
      <c r="AD984" s="23"/>
      <c r="AE984" s="23"/>
      <c r="AF984" s="23"/>
      <c r="AG984" s="23"/>
    </row>
    <row r="985" spans="1:33" ht="15.75" customHeight="1" x14ac:dyDescent="0.35">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c r="AA985" s="23"/>
      <c r="AB985" s="23"/>
      <c r="AC985" s="23"/>
      <c r="AD985" s="23"/>
      <c r="AE985" s="23"/>
      <c r="AF985" s="23"/>
      <c r="AG985" s="23"/>
    </row>
    <row r="986" spans="1:33" ht="15.75" customHeight="1" x14ac:dyDescent="0.35">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c r="AA986" s="23"/>
      <c r="AB986" s="23"/>
      <c r="AC986" s="23"/>
      <c r="AD986" s="23"/>
      <c r="AE986" s="23"/>
      <c r="AF986" s="23"/>
      <c r="AG986" s="23"/>
    </row>
    <row r="987" spans="1:33" ht="15.75" customHeight="1" x14ac:dyDescent="0.35">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c r="AA987" s="23"/>
      <c r="AB987" s="23"/>
      <c r="AC987" s="23"/>
      <c r="AD987" s="23"/>
      <c r="AE987" s="23"/>
      <c r="AF987" s="23"/>
      <c r="AG987" s="23"/>
    </row>
    <row r="988" spans="1:33" ht="15.75" customHeight="1" x14ac:dyDescent="0.35">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c r="AA988" s="23"/>
      <c r="AB988" s="23"/>
      <c r="AC988" s="23"/>
      <c r="AD988" s="23"/>
      <c r="AE988" s="23"/>
      <c r="AF988" s="23"/>
      <c r="AG988" s="23"/>
    </row>
    <row r="989" spans="1:33" ht="15.75" customHeight="1" x14ac:dyDescent="0.35">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c r="AA989" s="23"/>
      <c r="AB989" s="23"/>
      <c r="AC989" s="23"/>
      <c r="AD989" s="23"/>
      <c r="AE989" s="23"/>
      <c r="AF989" s="23"/>
      <c r="AG989" s="23"/>
    </row>
    <row r="990" spans="1:33" ht="15.75" customHeight="1" x14ac:dyDescent="0.35">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c r="AA990" s="23"/>
      <c r="AB990" s="23"/>
      <c r="AC990" s="23"/>
      <c r="AD990" s="23"/>
      <c r="AE990" s="23"/>
      <c r="AF990" s="23"/>
      <c r="AG990" s="23"/>
    </row>
    <row r="991" spans="1:33" ht="15.75" customHeight="1" x14ac:dyDescent="0.35">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c r="AA991" s="23"/>
      <c r="AB991" s="23"/>
      <c r="AC991" s="23"/>
      <c r="AD991" s="23"/>
      <c r="AE991" s="23"/>
      <c r="AF991" s="23"/>
      <c r="AG991" s="23"/>
    </row>
    <row r="992" spans="1:33" ht="15.75" customHeight="1" x14ac:dyDescent="0.35">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c r="AA992" s="23"/>
      <c r="AB992" s="23"/>
      <c r="AC992" s="23"/>
      <c r="AD992" s="23"/>
      <c r="AE992" s="23"/>
      <c r="AF992" s="23"/>
      <c r="AG992" s="23"/>
    </row>
    <row r="993" spans="1:33" ht="15.75" customHeight="1" x14ac:dyDescent="0.35">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c r="AA993" s="23"/>
      <c r="AB993" s="23"/>
      <c r="AC993" s="23"/>
      <c r="AD993" s="23"/>
      <c r="AE993" s="23"/>
      <c r="AF993" s="23"/>
      <c r="AG993" s="23"/>
    </row>
    <row r="994" spans="1:33" ht="15.75" customHeight="1" x14ac:dyDescent="0.35">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c r="AA994" s="23"/>
      <c r="AB994" s="23"/>
      <c r="AC994" s="23"/>
      <c r="AD994" s="23"/>
      <c r="AE994" s="23"/>
      <c r="AF994" s="23"/>
      <c r="AG994" s="23"/>
    </row>
    <row r="995" spans="1:33" ht="15.75" customHeight="1" x14ac:dyDescent="0.35">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c r="AA995" s="23"/>
      <c r="AB995" s="23"/>
      <c r="AC995" s="23"/>
      <c r="AD995" s="23"/>
      <c r="AE995" s="23"/>
      <c r="AF995" s="23"/>
      <c r="AG995" s="23"/>
    </row>
    <row r="996" spans="1:33" ht="15.75" customHeight="1" x14ac:dyDescent="0.35">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c r="AA996" s="23"/>
      <c r="AB996" s="23"/>
      <c r="AC996" s="23"/>
      <c r="AD996" s="23"/>
      <c r="AE996" s="23"/>
      <c r="AF996" s="23"/>
      <c r="AG996" s="23"/>
    </row>
    <row r="997" spans="1:33" ht="15.75" customHeight="1" x14ac:dyDescent="0.35">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c r="AA997" s="23"/>
      <c r="AB997" s="23"/>
      <c r="AC997" s="23"/>
      <c r="AD997" s="23"/>
      <c r="AE997" s="23"/>
      <c r="AF997" s="23"/>
      <c r="AG997" s="23"/>
    </row>
    <row r="998" spans="1:33" ht="15.75" customHeight="1" x14ac:dyDescent="0.35">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c r="AA998" s="23"/>
      <c r="AB998" s="23"/>
      <c r="AC998" s="23"/>
      <c r="AD998" s="23"/>
      <c r="AE998" s="23"/>
      <c r="AF998" s="23"/>
      <c r="AG998" s="23"/>
    </row>
    <row r="999" spans="1:33" ht="15.75" customHeight="1" x14ac:dyDescent="0.35">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c r="AA999" s="23"/>
      <c r="AB999" s="23"/>
      <c r="AC999" s="23"/>
      <c r="AD999" s="23"/>
      <c r="AE999" s="23"/>
      <c r="AF999" s="23"/>
      <c r="AG999" s="23"/>
    </row>
    <row r="1000" spans="1:33" ht="15.75" customHeight="1" x14ac:dyDescent="0.35">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c r="AA1000" s="23"/>
      <c r="AB1000" s="23"/>
      <c r="AC1000" s="23"/>
      <c r="AD1000" s="23"/>
      <c r="AE1000" s="23"/>
      <c r="AF1000" s="23"/>
      <c r="AG1000" s="23"/>
    </row>
  </sheetData>
  <pageMargins left="0.7" right="0.7" top="0.75" bottom="0.75" header="0" footer="0"/>
  <pageSetup orientation="portrai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F310E4-2BBA-4E52-9085-E681E7AFB489}">
  <sheetPr>
    <tabColor theme="3" tint="0.79998168889431442"/>
  </sheetPr>
  <dimension ref="A1:AI1000"/>
  <sheetViews>
    <sheetView workbookViewId="0">
      <selection activeCell="B3" sqref="B3"/>
    </sheetView>
  </sheetViews>
  <sheetFormatPr defaultColWidth="13.81640625" defaultRowHeight="15" customHeight="1" x14ac:dyDescent="0.3"/>
  <cols>
    <col min="1" max="1" width="28.54296875" style="22" customWidth="1"/>
    <col min="2" max="33" width="9.1796875" style="22" customWidth="1"/>
    <col min="34" max="35" width="8.26953125" style="22" customWidth="1"/>
    <col min="36" max="16384" width="13.81640625" style="22"/>
  </cols>
  <sheetData>
    <row r="1" spans="1:35" ht="14.5" x14ac:dyDescent="0.35">
      <c r="A1" s="21" t="s">
        <v>1</v>
      </c>
      <c r="B1" s="21">
        <v>2019</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c r="AH1" s="21"/>
      <c r="AI1" s="21"/>
    </row>
    <row r="2" spans="1:35" ht="14.5" x14ac:dyDescent="0.35">
      <c r="A2" s="21" t="s">
        <v>2</v>
      </c>
      <c r="B2" s="103">
        <f>calculations!D111</f>
        <v>1109522882112.4407</v>
      </c>
      <c r="C2" s="103">
        <f>calculations!E111</f>
        <v>1190661916651.9878</v>
      </c>
      <c r="D2" s="103">
        <f>calculations!F111</f>
        <v>1138369238087.3369</v>
      </c>
      <c r="E2" s="103">
        <f>calculations!G111</f>
        <v>1122819605257.0032</v>
      </c>
      <c r="F2" s="103">
        <f>calculations!H111</f>
        <v>1129537400445.4465</v>
      </c>
      <c r="G2" s="103">
        <f>calculations!I111</f>
        <v>1139071282566.2393</v>
      </c>
      <c r="H2" s="103">
        <f>calculations!J111</f>
        <v>1153693726428.584</v>
      </c>
      <c r="I2" s="103">
        <f>calculations!K111</f>
        <v>1177384881563.6152</v>
      </c>
      <c r="J2" s="103">
        <f>calculations!L111</f>
        <v>1204367148928.3921</v>
      </c>
      <c r="K2" s="103">
        <f>calculations!M111</f>
        <v>1226271698492.1782</v>
      </c>
      <c r="L2" s="103">
        <f>calculations!N111</f>
        <v>1246145862392.8931</v>
      </c>
      <c r="M2" s="103">
        <f>calculations!O111</f>
        <v>1266331528320.1514</v>
      </c>
      <c r="N2" s="103">
        <f>calculations!P111</f>
        <v>1288220160368.1282</v>
      </c>
      <c r="O2" s="103">
        <f>calculations!Q111</f>
        <v>1311138628251.9336</v>
      </c>
      <c r="P2" s="103">
        <f>calculations!R111</f>
        <v>1333522881723.6091</v>
      </c>
      <c r="Q2" s="103">
        <f>calculations!S111</f>
        <v>1353553988299.5881</v>
      </c>
      <c r="R2" s="103">
        <f>calculations!T111</f>
        <v>1371767255763.8799</v>
      </c>
      <c r="S2" s="103">
        <f>calculations!U111</f>
        <v>1388809564409.459</v>
      </c>
      <c r="T2" s="103">
        <f>calculations!V111</f>
        <v>1402065712624.4031</v>
      </c>
      <c r="U2" s="103">
        <f>calculations!W111</f>
        <v>1413550601677.4292</v>
      </c>
      <c r="V2" s="103">
        <f>calculations!X111</f>
        <v>1425017854673.342</v>
      </c>
      <c r="W2" s="103">
        <f>calculations!Y111</f>
        <v>1437227017854.5239</v>
      </c>
      <c r="X2" s="103">
        <f>calculations!Z111</f>
        <v>1452892571903.6343</v>
      </c>
      <c r="Y2" s="103">
        <f>calculations!AA111</f>
        <v>1469683552088.1648</v>
      </c>
      <c r="Z2" s="103">
        <f>calculations!AB111</f>
        <v>1487491735232.4053</v>
      </c>
      <c r="AA2" s="103">
        <f>calculations!AC111</f>
        <v>1506279616966.2415</v>
      </c>
      <c r="AB2" s="103">
        <f>calculations!AD111</f>
        <v>1526177189450.8066</v>
      </c>
      <c r="AC2" s="103">
        <f>calculations!AE111</f>
        <v>1547576920461.6858</v>
      </c>
      <c r="AD2" s="103">
        <f>calculations!AF111</f>
        <v>1570283058066.51</v>
      </c>
      <c r="AE2" s="103">
        <f>calculations!AG111</f>
        <v>1575034651001.7061</v>
      </c>
      <c r="AF2" s="103">
        <f>calculations!AH111</f>
        <v>1577341632125.386</v>
      </c>
      <c r="AG2" s="103">
        <f>calculations!AI111</f>
        <v>1580232065910.0642</v>
      </c>
    </row>
    <row r="3" spans="1:35" ht="14.5" x14ac:dyDescent="0.35">
      <c r="A3" s="21" t="s">
        <v>3</v>
      </c>
      <c r="B3" s="103">
        <f>calculations!D112</f>
        <v>0</v>
      </c>
      <c r="C3" s="103">
        <f>calculations!E112</f>
        <v>0</v>
      </c>
      <c r="D3" s="103">
        <f>calculations!F112</f>
        <v>0</v>
      </c>
      <c r="E3" s="103">
        <f>calculations!G112</f>
        <v>0</v>
      </c>
      <c r="F3" s="103">
        <f>calculations!H112</f>
        <v>0</v>
      </c>
      <c r="G3" s="103">
        <f>calculations!I112</f>
        <v>0</v>
      </c>
      <c r="H3" s="103">
        <f>calculations!J112</f>
        <v>0</v>
      </c>
      <c r="I3" s="103">
        <f>calculations!K112</f>
        <v>0</v>
      </c>
      <c r="J3" s="103">
        <f>calculations!L112</f>
        <v>0</v>
      </c>
      <c r="K3" s="103">
        <f>calculations!M112</f>
        <v>0</v>
      </c>
      <c r="L3" s="103">
        <f>calculations!N112</f>
        <v>0</v>
      </c>
      <c r="M3" s="103">
        <f>calculations!O112</f>
        <v>0</v>
      </c>
      <c r="N3" s="103">
        <f>calculations!P112</f>
        <v>0</v>
      </c>
      <c r="O3" s="103">
        <f>calculations!Q112</f>
        <v>0</v>
      </c>
      <c r="P3" s="103">
        <f>calculations!R112</f>
        <v>0</v>
      </c>
      <c r="Q3" s="103">
        <f>calculations!S112</f>
        <v>0</v>
      </c>
      <c r="R3" s="103">
        <f>calculations!T112</f>
        <v>0</v>
      </c>
      <c r="S3" s="103">
        <f>calculations!U112</f>
        <v>0</v>
      </c>
      <c r="T3" s="103">
        <f>calculations!V112</f>
        <v>0</v>
      </c>
      <c r="U3" s="103">
        <f>calculations!W112</f>
        <v>0</v>
      </c>
      <c r="V3" s="103">
        <f>calculations!X112</f>
        <v>0</v>
      </c>
      <c r="W3" s="103">
        <f>calculations!Y112</f>
        <v>0</v>
      </c>
      <c r="X3" s="103">
        <f>calculations!Z112</f>
        <v>0</v>
      </c>
      <c r="Y3" s="103">
        <f>calculations!AA112</f>
        <v>0</v>
      </c>
      <c r="Z3" s="103">
        <f>calculations!AB112</f>
        <v>0</v>
      </c>
      <c r="AA3" s="103">
        <f>calculations!AC112</f>
        <v>0</v>
      </c>
      <c r="AB3" s="103">
        <f>calculations!AD112</f>
        <v>0</v>
      </c>
      <c r="AC3" s="103">
        <f>calculations!AE112</f>
        <v>0</v>
      </c>
      <c r="AD3" s="103">
        <f>calculations!AF112</f>
        <v>0</v>
      </c>
      <c r="AE3" s="103">
        <f>calculations!AG112</f>
        <v>0</v>
      </c>
      <c r="AF3" s="103">
        <f>calculations!AH112</f>
        <v>0</v>
      </c>
      <c r="AG3" s="103">
        <f>calculations!AI112</f>
        <v>0</v>
      </c>
    </row>
    <row r="4" spans="1:35" ht="14.5" x14ac:dyDescent="0.35">
      <c r="A4" s="21" t="s">
        <v>4</v>
      </c>
      <c r="B4" s="103">
        <f>calculations!D113</f>
        <v>0</v>
      </c>
      <c r="C4" s="103">
        <f>calculations!E113</f>
        <v>0</v>
      </c>
      <c r="D4" s="103">
        <f>calculations!F113</f>
        <v>0</v>
      </c>
      <c r="E4" s="103">
        <f>calculations!G113</f>
        <v>0</v>
      </c>
      <c r="F4" s="103">
        <f>calculations!H113</f>
        <v>0</v>
      </c>
      <c r="G4" s="103">
        <f>calculations!I113</f>
        <v>0</v>
      </c>
      <c r="H4" s="103">
        <f>calculations!J113</f>
        <v>0</v>
      </c>
      <c r="I4" s="103">
        <f>calculations!K113</f>
        <v>0</v>
      </c>
      <c r="J4" s="103">
        <f>calculations!L113</f>
        <v>0</v>
      </c>
      <c r="K4" s="103">
        <f>calculations!M113</f>
        <v>0</v>
      </c>
      <c r="L4" s="103">
        <f>calculations!N113</f>
        <v>0</v>
      </c>
      <c r="M4" s="103">
        <f>calculations!O113</f>
        <v>0</v>
      </c>
      <c r="N4" s="103">
        <f>calculations!P113</f>
        <v>0</v>
      </c>
      <c r="O4" s="103">
        <f>calculations!Q113</f>
        <v>0</v>
      </c>
      <c r="P4" s="103">
        <f>calculations!R113</f>
        <v>0</v>
      </c>
      <c r="Q4" s="103">
        <f>calculations!S113</f>
        <v>0</v>
      </c>
      <c r="R4" s="103">
        <f>calculations!T113</f>
        <v>0</v>
      </c>
      <c r="S4" s="103">
        <f>calculations!U113</f>
        <v>0</v>
      </c>
      <c r="T4" s="103">
        <f>calculations!V113</f>
        <v>0</v>
      </c>
      <c r="U4" s="103">
        <f>calculations!W113</f>
        <v>0</v>
      </c>
      <c r="V4" s="103">
        <f>calculations!X113</f>
        <v>0</v>
      </c>
      <c r="W4" s="103">
        <f>calculations!Y113</f>
        <v>0</v>
      </c>
      <c r="X4" s="103">
        <f>calculations!Z113</f>
        <v>0</v>
      </c>
      <c r="Y4" s="103">
        <f>calculations!AA113</f>
        <v>0</v>
      </c>
      <c r="Z4" s="103">
        <f>calculations!AB113</f>
        <v>0</v>
      </c>
      <c r="AA4" s="103">
        <f>calculations!AC113</f>
        <v>0</v>
      </c>
      <c r="AB4" s="103">
        <f>calculations!AD113</f>
        <v>0</v>
      </c>
      <c r="AC4" s="103">
        <f>calculations!AE113</f>
        <v>0</v>
      </c>
      <c r="AD4" s="103">
        <f>calculations!AF113</f>
        <v>0</v>
      </c>
      <c r="AE4" s="103">
        <f>calculations!AG113</f>
        <v>0</v>
      </c>
      <c r="AF4" s="103">
        <f>calculations!AH113</f>
        <v>0</v>
      </c>
      <c r="AG4" s="103">
        <f>calculations!AI113</f>
        <v>0</v>
      </c>
    </row>
    <row r="5" spans="1:35" ht="14.5" x14ac:dyDescent="0.35">
      <c r="A5" s="21" t="s">
        <v>5</v>
      </c>
      <c r="B5" s="103">
        <f>calculations!D114</f>
        <v>0</v>
      </c>
      <c r="C5" s="103">
        <f>calculations!E114</f>
        <v>0</v>
      </c>
      <c r="D5" s="103">
        <f>calculations!F114</f>
        <v>0</v>
      </c>
      <c r="E5" s="103">
        <f>calculations!G114</f>
        <v>0</v>
      </c>
      <c r="F5" s="103">
        <f>calculations!H114</f>
        <v>0</v>
      </c>
      <c r="G5" s="103">
        <f>calculations!I114</f>
        <v>0</v>
      </c>
      <c r="H5" s="103">
        <f>calculations!J114</f>
        <v>0</v>
      </c>
      <c r="I5" s="103">
        <f>calculations!K114</f>
        <v>0</v>
      </c>
      <c r="J5" s="103">
        <f>calculations!L114</f>
        <v>0</v>
      </c>
      <c r="K5" s="103">
        <f>calculations!M114</f>
        <v>0</v>
      </c>
      <c r="L5" s="103">
        <f>calculations!N114</f>
        <v>0</v>
      </c>
      <c r="M5" s="103">
        <f>calculations!O114</f>
        <v>0</v>
      </c>
      <c r="N5" s="103">
        <f>calculations!P114</f>
        <v>0</v>
      </c>
      <c r="O5" s="103">
        <f>calculations!Q114</f>
        <v>0</v>
      </c>
      <c r="P5" s="103">
        <f>calculations!R114</f>
        <v>0</v>
      </c>
      <c r="Q5" s="103">
        <f>calculations!S114</f>
        <v>0</v>
      </c>
      <c r="R5" s="103">
        <f>calculations!T114</f>
        <v>0</v>
      </c>
      <c r="S5" s="103">
        <f>calculations!U114</f>
        <v>0</v>
      </c>
      <c r="T5" s="103">
        <f>calculations!V114</f>
        <v>0</v>
      </c>
      <c r="U5" s="103">
        <f>calculations!W114</f>
        <v>0</v>
      </c>
      <c r="V5" s="103">
        <f>calculations!X114</f>
        <v>0</v>
      </c>
      <c r="W5" s="103">
        <f>calculations!Y114</f>
        <v>0</v>
      </c>
      <c r="X5" s="103">
        <f>calculations!Z114</f>
        <v>0</v>
      </c>
      <c r="Y5" s="103">
        <f>calculations!AA114</f>
        <v>0</v>
      </c>
      <c r="Z5" s="103">
        <f>calculations!AB114</f>
        <v>0</v>
      </c>
      <c r="AA5" s="103">
        <f>calculations!AC114</f>
        <v>0</v>
      </c>
      <c r="AB5" s="103">
        <f>calculations!AD114</f>
        <v>0</v>
      </c>
      <c r="AC5" s="103">
        <f>calculations!AE114</f>
        <v>0</v>
      </c>
      <c r="AD5" s="103">
        <f>calculations!AF114</f>
        <v>0</v>
      </c>
      <c r="AE5" s="103">
        <f>calculations!AG114</f>
        <v>0</v>
      </c>
      <c r="AF5" s="103">
        <f>calculations!AH114</f>
        <v>0</v>
      </c>
      <c r="AG5" s="103">
        <f>calculations!AI114</f>
        <v>0</v>
      </c>
    </row>
    <row r="6" spans="1:35" ht="14.5" x14ac:dyDescent="0.35">
      <c r="A6" s="21" t="s">
        <v>7</v>
      </c>
      <c r="B6" s="103">
        <f>calculations!D115</f>
        <v>0</v>
      </c>
      <c r="C6" s="103">
        <f>calculations!E115</f>
        <v>0</v>
      </c>
      <c r="D6" s="103">
        <f>calculations!F115</f>
        <v>0</v>
      </c>
      <c r="E6" s="103">
        <f>calculations!G115</f>
        <v>0</v>
      </c>
      <c r="F6" s="103">
        <f>calculations!H115</f>
        <v>0</v>
      </c>
      <c r="G6" s="103">
        <f>calculations!I115</f>
        <v>0</v>
      </c>
      <c r="H6" s="103">
        <f>calculations!J115</f>
        <v>0</v>
      </c>
      <c r="I6" s="103">
        <f>calculations!K115</f>
        <v>0</v>
      </c>
      <c r="J6" s="103">
        <f>calculations!L115</f>
        <v>0</v>
      </c>
      <c r="K6" s="103">
        <f>calculations!M115</f>
        <v>0</v>
      </c>
      <c r="L6" s="103">
        <f>calculations!N115</f>
        <v>0</v>
      </c>
      <c r="M6" s="103">
        <f>calculations!O115</f>
        <v>0</v>
      </c>
      <c r="N6" s="103">
        <f>calculations!P115</f>
        <v>0</v>
      </c>
      <c r="O6" s="103">
        <f>calculations!Q115</f>
        <v>0</v>
      </c>
      <c r="P6" s="103">
        <f>calculations!R115</f>
        <v>0</v>
      </c>
      <c r="Q6" s="103">
        <f>calculations!S115</f>
        <v>0</v>
      </c>
      <c r="R6" s="103">
        <f>calculations!T115</f>
        <v>0</v>
      </c>
      <c r="S6" s="103">
        <f>calculations!U115</f>
        <v>0</v>
      </c>
      <c r="T6" s="103">
        <f>calculations!V115</f>
        <v>0</v>
      </c>
      <c r="U6" s="103">
        <f>calculations!W115</f>
        <v>0</v>
      </c>
      <c r="V6" s="103">
        <f>calculations!X115</f>
        <v>0</v>
      </c>
      <c r="W6" s="103">
        <f>calculations!Y115</f>
        <v>0</v>
      </c>
      <c r="X6" s="103">
        <f>calculations!Z115</f>
        <v>0</v>
      </c>
      <c r="Y6" s="103">
        <f>calculations!AA115</f>
        <v>0</v>
      </c>
      <c r="Z6" s="103">
        <f>calculations!AB115</f>
        <v>0</v>
      </c>
      <c r="AA6" s="103">
        <f>calculations!AC115</f>
        <v>0</v>
      </c>
      <c r="AB6" s="103">
        <f>calculations!AD115</f>
        <v>0</v>
      </c>
      <c r="AC6" s="103">
        <f>calculations!AE115</f>
        <v>0</v>
      </c>
      <c r="AD6" s="103">
        <f>calculations!AF115</f>
        <v>0</v>
      </c>
      <c r="AE6" s="103">
        <f>calculations!AG115</f>
        <v>0</v>
      </c>
      <c r="AF6" s="103">
        <f>calculations!AH115</f>
        <v>0</v>
      </c>
      <c r="AG6" s="103">
        <f>calculations!AI115</f>
        <v>0</v>
      </c>
    </row>
    <row r="7" spans="1:35" ht="14.5" x14ac:dyDescent="0.35">
      <c r="A7" s="21" t="s">
        <v>8</v>
      </c>
      <c r="B7" s="103">
        <f>calculations!D116</f>
        <v>0</v>
      </c>
      <c r="C7" s="103">
        <f>calculations!E116</f>
        <v>0</v>
      </c>
      <c r="D7" s="103">
        <f>calculations!F116</f>
        <v>0</v>
      </c>
      <c r="E7" s="103">
        <f>calculations!G116</f>
        <v>0</v>
      </c>
      <c r="F7" s="103">
        <f>calculations!H116</f>
        <v>0</v>
      </c>
      <c r="G7" s="103">
        <f>calculations!I116</f>
        <v>0</v>
      </c>
      <c r="H7" s="103">
        <f>calculations!J116</f>
        <v>0</v>
      </c>
      <c r="I7" s="103">
        <f>calculations!K116</f>
        <v>0</v>
      </c>
      <c r="J7" s="103">
        <f>calculations!L116</f>
        <v>0</v>
      </c>
      <c r="K7" s="103">
        <f>calculations!M116</f>
        <v>0</v>
      </c>
      <c r="L7" s="103">
        <f>calculations!N116</f>
        <v>0</v>
      </c>
      <c r="M7" s="103">
        <f>calculations!O116</f>
        <v>0</v>
      </c>
      <c r="N7" s="103">
        <f>calculations!P116</f>
        <v>0</v>
      </c>
      <c r="O7" s="103">
        <f>calculations!Q116</f>
        <v>0</v>
      </c>
      <c r="P7" s="103">
        <f>calculations!R116</f>
        <v>0</v>
      </c>
      <c r="Q7" s="103">
        <f>calculations!S116</f>
        <v>0</v>
      </c>
      <c r="R7" s="103">
        <f>calculations!T116</f>
        <v>0</v>
      </c>
      <c r="S7" s="103">
        <f>calculations!U116</f>
        <v>0</v>
      </c>
      <c r="T7" s="103">
        <f>calculations!V116</f>
        <v>0</v>
      </c>
      <c r="U7" s="103">
        <f>calculations!W116</f>
        <v>0</v>
      </c>
      <c r="V7" s="103">
        <f>calculations!X116</f>
        <v>0</v>
      </c>
      <c r="W7" s="103">
        <f>calculations!Y116</f>
        <v>0</v>
      </c>
      <c r="X7" s="103">
        <f>calculations!Z116</f>
        <v>0</v>
      </c>
      <c r="Y7" s="103">
        <f>calculations!AA116</f>
        <v>0</v>
      </c>
      <c r="Z7" s="103">
        <f>calculations!AB116</f>
        <v>0</v>
      </c>
      <c r="AA7" s="103">
        <f>calculations!AC116</f>
        <v>0</v>
      </c>
      <c r="AB7" s="103">
        <f>calculations!AD116</f>
        <v>0</v>
      </c>
      <c r="AC7" s="103">
        <f>calculations!AE116</f>
        <v>0</v>
      </c>
      <c r="AD7" s="103">
        <f>calculations!AF116</f>
        <v>0</v>
      </c>
      <c r="AE7" s="103">
        <f>calculations!AG116</f>
        <v>0</v>
      </c>
      <c r="AF7" s="103">
        <f>calculations!AH116</f>
        <v>0</v>
      </c>
      <c r="AG7" s="103">
        <f>calculations!AI116</f>
        <v>0</v>
      </c>
    </row>
    <row r="8" spans="1:35" ht="14.5" x14ac:dyDescent="0.35">
      <c r="A8" s="21" t="s">
        <v>93</v>
      </c>
      <c r="B8" s="103">
        <f>calculations!D117</f>
        <v>0</v>
      </c>
      <c r="C8" s="103">
        <f>calculations!E117</f>
        <v>0</v>
      </c>
      <c r="D8" s="103">
        <f>calculations!F117</f>
        <v>0</v>
      </c>
      <c r="E8" s="103">
        <f>calculations!G117</f>
        <v>0</v>
      </c>
      <c r="F8" s="103">
        <f>calculations!H117</f>
        <v>0</v>
      </c>
      <c r="G8" s="103">
        <f>calculations!I117</f>
        <v>0</v>
      </c>
      <c r="H8" s="103">
        <f>calculations!J117</f>
        <v>0</v>
      </c>
      <c r="I8" s="103">
        <f>calculations!K117</f>
        <v>0</v>
      </c>
      <c r="J8" s="103">
        <f>calculations!L117</f>
        <v>0</v>
      </c>
      <c r="K8" s="103">
        <f>calculations!M117</f>
        <v>0</v>
      </c>
      <c r="L8" s="103">
        <f>calculations!N117</f>
        <v>0</v>
      </c>
      <c r="M8" s="103">
        <f>calculations!O117</f>
        <v>0</v>
      </c>
      <c r="N8" s="103">
        <f>calculations!P117</f>
        <v>0</v>
      </c>
      <c r="O8" s="103">
        <f>calculations!Q117</f>
        <v>0</v>
      </c>
      <c r="P8" s="103">
        <f>calculations!R117</f>
        <v>0</v>
      </c>
      <c r="Q8" s="103">
        <f>calculations!S117</f>
        <v>0</v>
      </c>
      <c r="R8" s="103">
        <f>calculations!T117</f>
        <v>0</v>
      </c>
      <c r="S8" s="103">
        <f>calculations!U117</f>
        <v>0</v>
      </c>
      <c r="T8" s="103">
        <f>calculations!V117</f>
        <v>0</v>
      </c>
      <c r="U8" s="103">
        <f>calculations!W117</f>
        <v>0</v>
      </c>
      <c r="V8" s="103">
        <f>calculations!X117</f>
        <v>0</v>
      </c>
      <c r="W8" s="103">
        <f>calculations!Y117</f>
        <v>0</v>
      </c>
      <c r="X8" s="103">
        <f>calculations!Z117</f>
        <v>0</v>
      </c>
      <c r="Y8" s="103">
        <f>calculations!AA117</f>
        <v>0</v>
      </c>
      <c r="Z8" s="103">
        <f>calculations!AB117</f>
        <v>0</v>
      </c>
      <c r="AA8" s="103">
        <f>calculations!AC117</f>
        <v>0</v>
      </c>
      <c r="AB8" s="103">
        <f>calculations!AD117</f>
        <v>0</v>
      </c>
      <c r="AC8" s="103">
        <f>calculations!AE117</f>
        <v>0</v>
      </c>
      <c r="AD8" s="103">
        <f>calculations!AF117</f>
        <v>0</v>
      </c>
      <c r="AE8" s="103">
        <f>calculations!AG117</f>
        <v>0</v>
      </c>
      <c r="AF8" s="103">
        <f>calculations!AH117</f>
        <v>0</v>
      </c>
      <c r="AG8" s="103">
        <f>calculations!AI117</f>
        <v>0</v>
      </c>
    </row>
    <row r="9" spans="1:35" ht="14.5" x14ac:dyDescent="0.35">
      <c r="A9" s="21" t="s">
        <v>94</v>
      </c>
      <c r="B9" s="103">
        <f>calculations!D118</f>
        <v>0</v>
      </c>
      <c r="C9" s="103">
        <f>calculations!E118</f>
        <v>0</v>
      </c>
      <c r="D9" s="103">
        <f>calculations!F118</f>
        <v>0</v>
      </c>
      <c r="E9" s="103">
        <f>calculations!G118</f>
        <v>0</v>
      </c>
      <c r="F9" s="103">
        <f>calculations!H118</f>
        <v>0</v>
      </c>
      <c r="G9" s="103">
        <f>calculations!I118</f>
        <v>0</v>
      </c>
      <c r="H9" s="103">
        <f>calculations!J118</f>
        <v>0</v>
      </c>
      <c r="I9" s="103">
        <f>calculations!K118</f>
        <v>0</v>
      </c>
      <c r="J9" s="103">
        <f>calculations!L118</f>
        <v>0</v>
      </c>
      <c r="K9" s="103">
        <f>calculations!M118</f>
        <v>0</v>
      </c>
      <c r="L9" s="103">
        <f>calculations!N118</f>
        <v>0</v>
      </c>
      <c r="M9" s="103">
        <f>calculations!O118</f>
        <v>0</v>
      </c>
      <c r="N9" s="103">
        <f>calculations!P118</f>
        <v>0</v>
      </c>
      <c r="O9" s="103">
        <f>calculations!Q118</f>
        <v>0</v>
      </c>
      <c r="P9" s="103">
        <f>calculations!R118</f>
        <v>0</v>
      </c>
      <c r="Q9" s="103">
        <f>calculations!S118</f>
        <v>0</v>
      </c>
      <c r="R9" s="103">
        <f>calculations!T118</f>
        <v>0</v>
      </c>
      <c r="S9" s="103">
        <f>calculations!U118</f>
        <v>0</v>
      </c>
      <c r="T9" s="103">
        <f>calculations!V118</f>
        <v>0</v>
      </c>
      <c r="U9" s="103">
        <f>calculations!W118</f>
        <v>0</v>
      </c>
      <c r="V9" s="103">
        <f>calculations!X118</f>
        <v>0</v>
      </c>
      <c r="W9" s="103">
        <f>calculations!Y118</f>
        <v>0</v>
      </c>
      <c r="X9" s="103">
        <f>calculations!Z118</f>
        <v>0</v>
      </c>
      <c r="Y9" s="103">
        <f>calculations!AA118</f>
        <v>0</v>
      </c>
      <c r="Z9" s="103">
        <f>calculations!AB118</f>
        <v>0</v>
      </c>
      <c r="AA9" s="103">
        <f>calculations!AC118</f>
        <v>0</v>
      </c>
      <c r="AB9" s="103">
        <f>calculations!AD118</f>
        <v>0</v>
      </c>
      <c r="AC9" s="103">
        <f>calculations!AE118</f>
        <v>0</v>
      </c>
      <c r="AD9" s="103">
        <f>calculations!AF118</f>
        <v>0</v>
      </c>
      <c r="AE9" s="103">
        <f>calculations!AG118</f>
        <v>0</v>
      </c>
      <c r="AF9" s="103">
        <f>calculations!AH118</f>
        <v>0</v>
      </c>
      <c r="AG9" s="103">
        <f>calculations!AI118</f>
        <v>0</v>
      </c>
    </row>
    <row r="10" spans="1:35" ht="14.5" x14ac:dyDescent="0.35">
      <c r="A10" s="21" t="s">
        <v>95</v>
      </c>
      <c r="B10" s="103">
        <f>calculations!D119</f>
        <v>0</v>
      </c>
      <c r="C10" s="103">
        <f>calculations!E119</f>
        <v>0</v>
      </c>
      <c r="D10" s="103">
        <f>calculations!F119</f>
        <v>0</v>
      </c>
      <c r="E10" s="103">
        <f>calculations!G119</f>
        <v>0</v>
      </c>
      <c r="F10" s="103">
        <f>calculations!H119</f>
        <v>0</v>
      </c>
      <c r="G10" s="103">
        <f>calculations!I119</f>
        <v>0</v>
      </c>
      <c r="H10" s="103">
        <f>calculations!J119</f>
        <v>0</v>
      </c>
      <c r="I10" s="103">
        <f>calculations!K119</f>
        <v>0</v>
      </c>
      <c r="J10" s="103">
        <f>calculations!L119</f>
        <v>0</v>
      </c>
      <c r="K10" s="103">
        <f>calculations!M119</f>
        <v>0</v>
      </c>
      <c r="L10" s="103">
        <f>calculations!N119</f>
        <v>0</v>
      </c>
      <c r="M10" s="103">
        <f>calculations!O119</f>
        <v>0</v>
      </c>
      <c r="N10" s="103">
        <f>calculations!P119</f>
        <v>0</v>
      </c>
      <c r="O10" s="103">
        <f>calculations!Q119</f>
        <v>0</v>
      </c>
      <c r="P10" s="103">
        <f>calculations!R119</f>
        <v>0</v>
      </c>
      <c r="Q10" s="103">
        <f>calculations!S119</f>
        <v>0</v>
      </c>
      <c r="R10" s="103">
        <f>calculations!T119</f>
        <v>0</v>
      </c>
      <c r="S10" s="103">
        <f>calculations!U119</f>
        <v>0</v>
      </c>
      <c r="T10" s="103">
        <f>calculations!V119</f>
        <v>0</v>
      </c>
      <c r="U10" s="103">
        <f>calculations!W119</f>
        <v>0</v>
      </c>
      <c r="V10" s="103">
        <f>calculations!X119</f>
        <v>0</v>
      </c>
      <c r="W10" s="103">
        <f>calculations!Y119</f>
        <v>0</v>
      </c>
      <c r="X10" s="103">
        <f>calculations!Z119</f>
        <v>0</v>
      </c>
      <c r="Y10" s="103">
        <f>calculations!AA119</f>
        <v>0</v>
      </c>
      <c r="Z10" s="103">
        <f>calculations!AB119</f>
        <v>0</v>
      </c>
      <c r="AA10" s="103">
        <f>calculations!AC119</f>
        <v>0</v>
      </c>
      <c r="AB10" s="103">
        <f>calculations!AD119</f>
        <v>0</v>
      </c>
      <c r="AC10" s="103">
        <f>calculations!AE119</f>
        <v>0</v>
      </c>
      <c r="AD10" s="103">
        <f>calculations!AF119</f>
        <v>0</v>
      </c>
      <c r="AE10" s="103">
        <f>calculations!AG119</f>
        <v>0</v>
      </c>
      <c r="AF10" s="103">
        <f>calculations!AH119</f>
        <v>0</v>
      </c>
      <c r="AG10" s="103">
        <f>calculations!AI119</f>
        <v>0</v>
      </c>
    </row>
    <row r="11" spans="1:35" ht="14.5" x14ac:dyDescent="0.35">
      <c r="A11" s="21" t="s">
        <v>96</v>
      </c>
      <c r="B11" s="103">
        <f>calculations!D120</f>
        <v>0</v>
      </c>
      <c r="C11" s="103">
        <f>calculations!E120</f>
        <v>0</v>
      </c>
      <c r="D11" s="103">
        <f>calculations!F120</f>
        <v>0</v>
      </c>
      <c r="E11" s="103">
        <f>calculations!G120</f>
        <v>0</v>
      </c>
      <c r="F11" s="103">
        <f>calculations!H120</f>
        <v>0</v>
      </c>
      <c r="G11" s="103">
        <f>calculations!I120</f>
        <v>0</v>
      </c>
      <c r="H11" s="103">
        <f>calculations!J120</f>
        <v>0</v>
      </c>
      <c r="I11" s="103">
        <f>calculations!K120</f>
        <v>0</v>
      </c>
      <c r="J11" s="103">
        <f>calculations!L120</f>
        <v>0</v>
      </c>
      <c r="K11" s="103">
        <f>calculations!M120</f>
        <v>0</v>
      </c>
      <c r="L11" s="103">
        <f>calculations!N120</f>
        <v>0</v>
      </c>
      <c r="M11" s="103">
        <f>calculations!O120</f>
        <v>0</v>
      </c>
      <c r="N11" s="103">
        <f>calculations!P120</f>
        <v>0</v>
      </c>
      <c r="O11" s="103">
        <f>calculations!Q120</f>
        <v>0</v>
      </c>
      <c r="P11" s="103">
        <f>calculations!R120</f>
        <v>0</v>
      </c>
      <c r="Q11" s="103">
        <f>calculations!S120</f>
        <v>0</v>
      </c>
      <c r="R11" s="103">
        <f>calculations!T120</f>
        <v>0</v>
      </c>
      <c r="S11" s="103">
        <f>calculations!U120</f>
        <v>0</v>
      </c>
      <c r="T11" s="103">
        <f>calculations!V120</f>
        <v>0</v>
      </c>
      <c r="U11" s="103">
        <f>calculations!W120</f>
        <v>0</v>
      </c>
      <c r="V11" s="103">
        <f>calculations!X120</f>
        <v>0</v>
      </c>
      <c r="W11" s="103">
        <f>calculations!Y120</f>
        <v>0</v>
      </c>
      <c r="X11" s="103">
        <f>calculations!Z120</f>
        <v>0</v>
      </c>
      <c r="Y11" s="103">
        <f>calculations!AA120</f>
        <v>0</v>
      </c>
      <c r="Z11" s="103">
        <f>calculations!AB120</f>
        <v>0</v>
      </c>
      <c r="AA11" s="103">
        <f>calculations!AC120</f>
        <v>0</v>
      </c>
      <c r="AB11" s="103">
        <f>calculations!AD120</f>
        <v>0</v>
      </c>
      <c r="AC11" s="103">
        <f>calculations!AE120</f>
        <v>0</v>
      </c>
      <c r="AD11" s="103">
        <f>calculations!AF120</f>
        <v>0</v>
      </c>
      <c r="AE11" s="103">
        <f>calculations!AG120</f>
        <v>0</v>
      </c>
      <c r="AF11" s="103">
        <f>calculations!AH120</f>
        <v>0</v>
      </c>
      <c r="AG11" s="103">
        <f>calculations!AI120</f>
        <v>0</v>
      </c>
    </row>
    <row r="12" spans="1:35" ht="14.5" x14ac:dyDescent="0.35">
      <c r="A12" s="23"/>
      <c r="B12" s="23"/>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row>
    <row r="13" spans="1:35" ht="14.5" x14ac:dyDescent="0.35">
      <c r="A13" s="23"/>
      <c r="B13" s="23"/>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row>
    <row r="14" spans="1:35" ht="14.5" x14ac:dyDescent="0.35">
      <c r="A14" s="23"/>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5" ht="14.5" x14ac:dyDescent="0.35">
      <c r="A15" s="23"/>
      <c r="B15" s="23"/>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row>
    <row r="16" spans="1:35" ht="14.5" x14ac:dyDescent="0.35">
      <c r="A16" s="23"/>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4.5" x14ac:dyDescent="0.35">
      <c r="A17" s="23"/>
      <c r="B17" s="23"/>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row>
    <row r="18" spans="1:33" ht="14.5" x14ac:dyDescent="0.35">
      <c r="A18" s="23"/>
      <c r="B18" s="23"/>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row>
    <row r="19" spans="1:33" ht="14.5" x14ac:dyDescent="0.35">
      <c r="A19" s="23"/>
      <c r="B19" s="23"/>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row>
    <row r="20" spans="1:33" ht="14.5" x14ac:dyDescent="0.35">
      <c r="A20" s="23"/>
      <c r="B20" s="23"/>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row>
    <row r="21" spans="1:33" ht="15.75" customHeight="1" x14ac:dyDescent="0.35">
      <c r="A21" s="23"/>
      <c r="B21" s="23"/>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row>
    <row r="22" spans="1:33" ht="15.75" customHeight="1" x14ac:dyDescent="0.35">
      <c r="A22" s="23"/>
      <c r="B22" s="23"/>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row>
    <row r="23" spans="1:33" ht="15.75" customHeight="1" x14ac:dyDescent="0.35">
      <c r="A23" s="23"/>
      <c r="B23" s="23"/>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row>
    <row r="24" spans="1:33" ht="15.75" customHeight="1" x14ac:dyDescent="0.35">
      <c r="A24" s="23"/>
      <c r="B24" s="23"/>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row>
    <row r="25" spans="1:33" ht="15.75" customHeight="1" x14ac:dyDescent="0.35">
      <c r="A25" s="23"/>
      <c r="B25" s="23"/>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row>
    <row r="26" spans="1:33" ht="15.75" customHeight="1" x14ac:dyDescent="0.35">
      <c r="A26" s="23"/>
      <c r="B26" s="23"/>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row>
    <row r="27" spans="1:33" ht="15.75" customHeight="1" x14ac:dyDescent="0.35">
      <c r="A27" s="23"/>
      <c r="B27" s="23"/>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row>
    <row r="28" spans="1:33" ht="15.75" customHeight="1" x14ac:dyDescent="0.35">
      <c r="A28" s="23"/>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row>
    <row r="29" spans="1:33" ht="15.75" customHeight="1" x14ac:dyDescent="0.35">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row>
    <row r="30" spans="1:33" ht="15.75" customHeight="1" x14ac:dyDescent="0.35">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row>
    <row r="31" spans="1:33" ht="15.75" customHeight="1" x14ac:dyDescent="0.35">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row>
    <row r="32" spans="1:33" ht="15.75" customHeight="1" x14ac:dyDescent="0.35">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row>
    <row r="33" spans="1:33" ht="15.75" customHeight="1" x14ac:dyDescent="0.35">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row>
    <row r="34" spans="1:33" ht="15.75" customHeight="1" x14ac:dyDescent="0.35">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row>
    <row r="35" spans="1:33" ht="15.75" customHeight="1" x14ac:dyDescent="0.35">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row>
    <row r="36" spans="1:33" ht="15.75" customHeight="1" x14ac:dyDescent="0.35">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row>
    <row r="37" spans="1:33" ht="15.75" customHeight="1" x14ac:dyDescent="0.35">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row>
    <row r="38" spans="1:33" ht="15.75" customHeight="1" x14ac:dyDescent="0.35">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row>
    <row r="39" spans="1:33" ht="15.75" customHeight="1" x14ac:dyDescent="0.35">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row>
    <row r="40" spans="1:33" ht="15.75" customHeight="1" x14ac:dyDescent="0.35">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row>
    <row r="41" spans="1:33" ht="15.75" customHeight="1" x14ac:dyDescent="0.35">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row>
    <row r="42" spans="1:33" ht="15.75" customHeight="1" x14ac:dyDescent="0.35">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c r="AA42" s="23"/>
      <c r="AB42" s="23"/>
      <c r="AC42" s="23"/>
      <c r="AD42" s="23"/>
      <c r="AE42" s="23"/>
      <c r="AF42" s="23"/>
      <c r="AG42" s="23"/>
    </row>
    <row r="43" spans="1:33" ht="15.75" customHeight="1" x14ac:dyDescent="0.35">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row>
    <row r="44" spans="1:33" ht="15.75" customHeight="1" x14ac:dyDescent="0.35">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row>
    <row r="45" spans="1:33" ht="15.75" customHeight="1" x14ac:dyDescent="0.35">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c r="AA45" s="23"/>
      <c r="AB45" s="23"/>
      <c r="AC45" s="23"/>
      <c r="AD45" s="23"/>
      <c r="AE45" s="23"/>
      <c r="AF45" s="23"/>
      <c r="AG45" s="23"/>
    </row>
    <row r="46" spans="1:33" ht="15.75" customHeight="1" x14ac:dyDescent="0.35">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row>
    <row r="47" spans="1:33" ht="15.75" customHeight="1" x14ac:dyDescent="0.35">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row>
    <row r="48" spans="1:33" ht="15.75" customHeight="1" x14ac:dyDescent="0.35">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row>
    <row r="49" spans="1:33" ht="15.75" customHeight="1" x14ac:dyDescent="0.35">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c r="AA49" s="23"/>
      <c r="AB49" s="23"/>
      <c r="AC49" s="23"/>
      <c r="AD49" s="23"/>
      <c r="AE49" s="23"/>
      <c r="AF49" s="23"/>
      <c r="AG49" s="23"/>
    </row>
    <row r="50" spans="1:33" ht="15.75" customHeight="1" x14ac:dyDescent="0.35">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c r="AA50" s="23"/>
      <c r="AB50" s="23"/>
      <c r="AC50" s="23"/>
      <c r="AD50" s="23"/>
      <c r="AE50" s="23"/>
      <c r="AF50" s="23"/>
      <c r="AG50" s="23"/>
    </row>
    <row r="51" spans="1:33" ht="15.75" customHeight="1" x14ac:dyDescent="0.35">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c r="AF51" s="23"/>
      <c r="AG51" s="23"/>
    </row>
    <row r="52" spans="1:33" ht="15.75" customHeight="1" x14ac:dyDescent="0.35">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row>
    <row r="53" spans="1:33" ht="15.75" customHeight="1" x14ac:dyDescent="0.35">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row>
    <row r="54" spans="1:33" ht="15.75" customHeight="1" x14ac:dyDescent="0.35">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row>
    <row r="55" spans="1:33" ht="15.75" customHeight="1" x14ac:dyDescent="0.35">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c r="AE55" s="23"/>
      <c r="AF55" s="23"/>
      <c r="AG55" s="23"/>
    </row>
    <row r="56" spans="1:33" ht="15.75" customHeight="1" x14ac:dyDescent="0.35">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c r="AF56" s="23"/>
      <c r="AG56" s="23"/>
    </row>
    <row r="57" spans="1:33" ht="15.75" customHeight="1" x14ac:dyDescent="0.35">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row>
    <row r="58" spans="1:33" ht="15.75" customHeight="1" x14ac:dyDescent="0.35">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row>
    <row r="59" spans="1:33" ht="15.75" customHeight="1" x14ac:dyDescent="0.35">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row>
    <row r="60" spans="1:33" ht="15.75" customHeight="1" x14ac:dyDescent="0.35">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row>
    <row r="61" spans="1:33" ht="15.75" customHeight="1" x14ac:dyDescent="0.35">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row>
    <row r="62" spans="1:33" ht="15.75" customHeight="1" x14ac:dyDescent="0.35">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row>
    <row r="63" spans="1:33" ht="15.75" customHeight="1" x14ac:dyDescent="0.35">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E63" s="23"/>
      <c r="AF63" s="23"/>
      <c r="AG63" s="23"/>
    </row>
    <row r="64" spans="1:33" ht="15.75" customHeight="1" x14ac:dyDescent="0.35">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row>
    <row r="65" spans="1:33" ht="15.75" customHeight="1" x14ac:dyDescent="0.35">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row>
    <row r="66" spans="1:33" ht="15.75" customHeight="1" x14ac:dyDescent="0.35">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row>
    <row r="67" spans="1:33" ht="15.75" customHeight="1" x14ac:dyDescent="0.35">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row>
    <row r="68" spans="1:33" ht="15.75" customHeight="1" x14ac:dyDescent="0.35">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row>
    <row r="69" spans="1:33" ht="15.75" customHeight="1" x14ac:dyDescent="0.35">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1:33" ht="15.75" customHeight="1" x14ac:dyDescent="0.35">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row>
    <row r="71" spans="1:33" ht="15.75" customHeight="1" x14ac:dyDescent="0.35">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row>
    <row r="72" spans="1:33" ht="15.75" customHeight="1" x14ac:dyDescent="0.35">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row>
    <row r="73" spans="1:33" ht="15.75" customHeight="1" x14ac:dyDescent="0.35">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row>
    <row r="74" spans="1:33" ht="15.75" customHeight="1" x14ac:dyDescent="0.35">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1:33" ht="15.75" customHeight="1" x14ac:dyDescent="0.35">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1:33" ht="15.75" customHeight="1" x14ac:dyDescent="0.35">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1:33" ht="15.75" customHeight="1" x14ac:dyDescent="0.35">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1:33" ht="15.75" customHeight="1" x14ac:dyDescent="0.35">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1:33" ht="15.75" customHeight="1" x14ac:dyDescent="0.35">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row>
    <row r="80" spans="1:33" ht="15.75" customHeight="1" x14ac:dyDescent="0.35">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row>
    <row r="81" spans="1:33" ht="15.75" customHeight="1" x14ac:dyDescent="0.35">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row>
    <row r="82" spans="1:33" ht="15.75" customHeight="1" x14ac:dyDescent="0.35">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row>
    <row r="83" spans="1:33" ht="15.75" customHeight="1" x14ac:dyDescent="0.35">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row>
    <row r="84" spans="1:33" ht="15.75" customHeight="1" x14ac:dyDescent="0.35">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row>
    <row r="85" spans="1:33" ht="15.75" customHeight="1" x14ac:dyDescent="0.35">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row>
    <row r="86" spans="1:33" ht="15.75" customHeight="1" x14ac:dyDescent="0.35">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row>
    <row r="87" spans="1:33" ht="15.75" customHeight="1" x14ac:dyDescent="0.35">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row>
    <row r="88" spans="1:33" ht="15.75" customHeight="1" x14ac:dyDescent="0.35">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row>
    <row r="89" spans="1:33" ht="15.75" customHeight="1" x14ac:dyDescent="0.35">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row>
    <row r="90" spans="1:33" ht="15.75" customHeight="1" x14ac:dyDescent="0.35">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row>
    <row r="91" spans="1:33" ht="15.75" customHeight="1" x14ac:dyDescent="0.35">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row>
    <row r="92" spans="1:33" ht="15.75" customHeight="1" x14ac:dyDescent="0.35">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row>
    <row r="93" spans="1:33" ht="15.75" customHeight="1" x14ac:dyDescent="0.35">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row>
    <row r="94" spans="1:33" ht="15.75" customHeight="1" x14ac:dyDescent="0.35">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row>
    <row r="95" spans="1:33" ht="15.75" customHeight="1" x14ac:dyDescent="0.35">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row>
    <row r="96" spans="1:33" ht="15.75" customHeight="1" x14ac:dyDescent="0.35">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row>
    <row r="97" spans="1:33" ht="15.75" customHeight="1" x14ac:dyDescent="0.35">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row>
    <row r="98" spans="1:33" ht="15.75" customHeight="1" x14ac:dyDescent="0.35">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row>
    <row r="99" spans="1:33" ht="15.75" customHeight="1" x14ac:dyDescent="0.35">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row>
    <row r="100" spans="1:33" ht="15.75" customHeight="1" x14ac:dyDescent="0.35">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row>
    <row r="101" spans="1:33" ht="15.75" customHeight="1" x14ac:dyDescent="0.35">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row>
    <row r="102" spans="1:33" ht="15.75" customHeight="1" x14ac:dyDescent="0.35">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row>
    <row r="103" spans="1:33" ht="15.75" customHeight="1" x14ac:dyDescent="0.35">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row>
    <row r="104" spans="1:33" ht="15.75" customHeight="1" x14ac:dyDescent="0.35">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row>
    <row r="105" spans="1:33" ht="15.75" customHeight="1" x14ac:dyDescent="0.35">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row>
    <row r="106" spans="1:33" ht="15.75" customHeight="1" x14ac:dyDescent="0.35">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row>
    <row r="107" spans="1:33" ht="15.75" customHeight="1" x14ac:dyDescent="0.35">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row>
    <row r="108" spans="1:33" ht="15.75" customHeight="1" x14ac:dyDescent="0.35">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row>
    <row r="109" spans="1:33" ht="15.75" customHeight="1" x14ac:dyDescent="0.35">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row>
    <row r="110" spans="1:33" ht="15.75" customHeight="1" x14ac:dyDescent="0.35">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row>
    <row r="111" spans="1:33" ht="15.75" customHeight="1" x14ac:dyDescent="0.35">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row>
    <row r="112" spans="1:33" ht="15.75" customHeight="1" x14ac:dyDescent="0.35">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row>
    <row r="113" spans="1:33" ht="15.75" customHeight="1" x14ac:dyDescent="0.35">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row>
    <row r="114" spans="1:33" ht="15.75" customHeight="1" x14ac:dyDescent="0.35">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row>
    <row r="115" spans="1:33" ht="15.75" customHeight="1" x14ac:dyDescent="0.35">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row>
    <row r="116" spans="1:33" ht="15.75" customHeight="1" x14ac:dyDescent="0.35">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row>
    <row r="117" spans="1:33" ht="15.75" customHeight="1" x14ac:dyDescent="0.35">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row>
    <row r="118" spans="1:33" ht="15.75" customHeight="1" x14ac:dyDescent="0.35">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row>
    <row r="119" spans="1:33" ht="15.75" customHeight="1" x14ac:dyDescent="0.35">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row>
    <row r="120" spans="1:33" ht="15.75" customHeight="1" x14ac:dyDescent="0.35">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row>
    <row r="121" spans="1:33" ht="15.75" customHeight="1" x14ac:dyDescent="0.35">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row>
    <row r="122" spans="1:33" ht="15.75" customHeight="1" x14ac:dyDescent="0.35">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row>
    <row r="123" spans="1:33" ht="15.75" customHeight="1" x14ac:dyDescent="0.35">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row>
    <row r="124" spans="1:33" ht="15.75" customHeight="1" x14ac:dyDescent="0.35">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row>
    <row r="125" spans="1:33" ht="15.75" customHeight="1" x14ac:dyDescent="0.35">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row>
    <row r="126" spans="1:33" ht="15.75" customHeight="1" x14ac:dyDescent="0.35">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row>
    <row r="127" spans="1:33" ht="15.75" customHeight="1" x14ac:dyDescent="0.35">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row>
    <row r="128" spans="1:33" ht="15.75" customHeight="1" x14ac:dyDescent="0.35">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row>
    <row r="129" spans="1:33" ht="15.75" customHeight="1" x14ac:dyDescent="0.35">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row>
    <row r="130" spans="1:33" ht="15.75" customHeight="1" x14ac:dyDescent="0.35">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row>
    <row r="131" spans="1:33" ht="15.75" customHeight="1" x14ac:dyDescent="0.35">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row>
    <row r="132" spans="1:33" ht="15.75" customHeight="1" x14ac:dyDescent="0.35">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row>
    <row r="133" spans="1:33" ht="15.75" customHeight="1" x14ac:dyDescent="0.35">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row>
    <row r="134" spans="1:33" ht="15.75" customHeight="1" x14ac:dyDescent="0.35">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row>
    <row r="135" spans="1:33" ht="15.75" customHeight="1" x14ac:dyDescent="0.35">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row>
    <row r="136" spans="1:33" ht="15.75" customHeight="1" x14ac:dyDescent="0.35">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row>
    <row r="137" spans="1:33" ht="15.75" customHeight="1" x14ac:dyDescent="0.35">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row>
    <row r="138" spans="1:33" ht="15.75" customHeight="1" x14ac:dyDescent="0.35">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row>
    <row r="139" spans="1:33" ht="15.75" customHeight="1" x14ac:dyDescent="0.35">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row>
    <row r="140" spans="1:33" ht="15.75" customHeight="1" x14ac:dyDescent="0.35">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row>
    <row r="141" spans="1:33" ht="15.75" customHeight="1" x14ac:dyDescent="0.35">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row>
    <row r="142" spans="1:33" ht="15.75" customHeight="1" x14ac:dyDescent="0.35">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row>
    <row r="143" spans="1:33" ht="15.75" customHeight="1" x14ac:dyDescent="0.35">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row>
    <row r="144" spans="1:33" ht="15.75" customHeight="1" x14ac:dyDescent="0.35">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row>
    <row r="145" spans="1:33" ht="15.75" customHeight="1" x14ac:dyDescent="0.35">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row>
    <row r="146" spans="1:33" ht="15.75" customHeight="1" x14ac:dyDescent="0.35">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row>
    <row r="147" spans="1:33" ht="15.75" customHeight="1" x14ac:dyDescent="0.35">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row>
    <row r="148" spans="1:33" ht="15.75" customHeight="1" x14ac:dyDescent="0.35">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row>
    <row r="149" spans="1:33" ht="15.75" customHeight="1" x14ac:dyDescent="0.35">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row>
    <row r="150" spans="1:33" ht="15.75" customHeight="1" x14ac:dyDescent="0.35">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row>
    <row r="151" spans="1:33" ht="15.75" customHeight="1" x14ac:dyDescent="0.35">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row>
    <row r="152" spans="1:33" ht="15.75" customHeight="1" x14ac:dyDescent="0.35">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row>
    <row r="153" spans="1:33" ht="15.75" customHeight="1" x14ac:dyDescent="0.35">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row>
    <row r="154" spans="1:33" ht="15.75" customHeight="1" x14ac:dyDescent="0.35">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row>
    <row r="155" spans="1:33" ht="15.75" customHeight="1" x14ac:dyDescent="0.35">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row>
    <row r="156" spans="1:33" ht="15.75" customHeight="1" x14ac:dyDescent="0.35">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row>
    <row r="157" spans="1:33" ht="15.75" customHeight="1" x14ac:dyDescent="0.35">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row>
    <row r="158" spans="1:33" ht="15.75" customHeight="1" x14ac:dyDescent="0.35">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row>
    <row r="159" spans="1:33" ht="15.75" customHeight="1" x14ac:dyDescent="0.35">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c r="AG159" s="23"/>
    </row>
    <row r="160" spans="1:33" ht="15.75" customHeight="1" x14ac:dyDescent="0.35">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3"/>
      <c r="AG160" s="23"/>
    </row>
    <row r="161" spans="1:33" ht="15.75" customHeight="1" x14ac:dyDescent="0.35">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row>
    <row r="162" spans="1:33" ht="15.75" customHeight="1" x14ac:dyDescent="0.35">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row>
    <row r="163" spans="1:33" ht="15.75" customHeight="1" x14ac:dyDescent="0.35">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row>
    <row r="164" spans="1:33" ht="15.75" customHeight="1" x14ac:dyDescent="0.35">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row>
    <row r="165" spans="1:33" ht="15.75" customHeight="1" x14ac:dyDescent="0.35">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c r="AA165" s="23"/>
      <c r="AB165" s="23"/>
      <c r="AC165" s="23"/>
      <c r="AD165" s="23"/>
      <c r="AE165" s="23"/>
      <c r="AF165" s="23"/>
      <c r="AG165" s="23"/>
    </row>
    <row r="166" spans="1:33" ht="15.75" customHeight="1" x14ac:dyDescent="0.35">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row>
    <row r="167" spans="1:33" ht="15.75" customHeight="1" x14ac:dyDescent="0.35">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3"/>
      <c r="AF167" s="23"/>
      <c r="AG167" s="23"/>
    </row>
    <row r="168" spans="1:33" ht="15.75" customHeight="1" x14ac:dyDescent="0.35">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row>
    <row r="169" spans="1:33" ht="15.75" customHeight="1" x14ac:dyDescent="0.35">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row>
    <row r="170" spans="1:33" ht="15.75" customHeight="1" x14ac:dyDescent="0.35">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row>
    <row r="171" spans="1:33" ht="15.75" customHeight="1" x14ac:dyDescent="0.35">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row>
    <row r="172" spans="1:33" ht="15.75" customHeight="1" x14ac:dyDescent="0.35">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row>
    <row r="173" spans="1:33" ht="15.75" customHeight="1" x14ac:dyDescent="0.35">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row>
    <row r="174" spans="1:33" ht="15.75" customHeight="1" x14ac:dyDescent="0.35">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row>
    <row r="175" spans="1:33" ht="15.75" customHeight="1" x14ac:dyDescent="0.35">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row>
    <row r="176" spans="1:33" ht="15.75" customHeight="1" x14ac:dyDescent="0.35">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row>
    <row r="177" spans="1:33" ht="15.75" customHeight="1" x14ac:dyDescent="0.35">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c r="AF177" s="23"/>
      <c r="AG177" s="23"/>
    </row>
    <row r="178" spans="1:33" ht="15.75" customHeight="1" x14ac:dyDescent="0.35">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row>
    <row r="179" spans="1:33" ht="15.75" customHeight="1" x14ac:dyDescent="0.35">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3"/>
    </row>
    <row r="180" spans="1:33" ht="15.75" customHeight="1" x14ac:dyDescent="0.35">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c r="AA180" s="23"/>
      <c r="AB180" s="23"/>
      <c r="AC180" s="23"/>
      <c r="AD180" s="23"/>
      <c r="AE180" s="23"/>
      <c r="AF180" s="23"/>
      <c r="AG180" s="23"/>
    </row>
    <row r="181" spans="1:33" ht="15.75" customHeight="1" x14ac:dyDescent="0.35">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3"/>
    </row>
    <row r="182" spans="1:33" ht="15.75" customHeight="1" x14ac:dyDescent="0.35">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c r="AA182" s="23"/>
      <c r="AB182" s="23"/>
      <c r="AC182" s="23"/>
      <c r="AD182" s="23"/>
      <c r="AE182" s="23"/>
      <c r="AF182" s="23"/>
      <c r="AG182" s="23"/>
    </row>
    <row r="183" spans="1:33" ht="15.75" customHeight="1" x14ac:dyDescent="0.35">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c r="AA183" s="23"/>
      <c r="AB183" s="23"/>
      <c r="AC183" s="23"/>
      <c r="AD183" s="23"/>
      <c r="AE183" s="23"/>
      <c r="AF183" s="23"/>
      <c r="AG183" s="23"/>
    </row>
    <row r="184" spans="1:33" ht="15.75" customHeight="1" x14ac:dyDescent="0.35">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c r="AF184" s="23"/>
      <c r="AG184" s="23"/>
    </row>
    <row r="185" spans="1:33" ht="15.75" customHeight="1" x14ac:dyDescent="0.35">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c r="AA185" s="23"/>
      <c r="AB185" s="23"/>
      <c r="AC185" s="23"/>
      <c r="AD185" s="23"/>
      <c r="AE185" s="23"/>
      <c r="AF185" s="23"/>
      <c r="AG185" s="23"/>
    </row>
    <row r="186" spans="1:33" ht="15.75" customHeight="1" x14ac:dyDescent="0.35">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row>
    <row r="187" spans="1:33" ht="15.75" customHeight="1" x14ac:dyDescent="0.35">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row>
    <row r="188" spans="1:33" ht="15.75" customHeight="1" x14ac:dyDescent="0.35">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c r="AD188" s="23"/>
      <c r="AE188" s="23"/>
      <c r="AF188" s="23"/>
      <c r="AG188" s="23"/>
    </row>
    <row r="189" spans="1:33" ht="15.75" customHeight="1" x14ac:dyDescent="0.35">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c r="AA189" s="23"/>
      <c r="AB189" s="23"/>
      <c r="AC189" s="23"/>
      <c r="AD189" s="23"/>
      <c r="AE189" s="23"/>
      <c r="AF189" s="23"/>
      <c r="AG189" s="23"/>
    </row>
    <row r="190" spans="1:33" ht="15.75" customHeight="1" x14ac:dyDescent="0.35">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row>
    <row r="191" spans="1:33" ht="15.75" customHeight="1" x14ac:dyDescent="0.35">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c r="AA191" s="23"/>
      <c r="AB191" s="23"/>
      <c r="AC191" s="23"/>
      <c r="AD191" s="23"/>
      <c r="AE191" s="23"/>
      <c r="AF191" s="23"/>
      <c r="AG191" s="23"/>
    </row>
    <row r="192" spans="1:33" ht="15.75" customHeight="1" x14ac:dyDescent="0.35">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row>
    <row r="193" spans="1:33" ht="15.75" customHeight="1" x14ac:dyDescent="0.35">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c r="AA193" s="23"/>
      <c r="AB193" s="23"/>
      <c r="AC193" s="23"/>
      <c r="AD193" s="23"/>
      <c r="AE193" s="23"/>
      <c r="AF193" s="23"/>
      <c r="AG193" s="23"/>
    </row>
    <row r="194" spans="1:33" ht="15.75" customHeight="1" x14ac:dyDescent="0.35">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row>
    <row r="195" spans="1:33" ht="15.75" customHeight="1" x14ac:dyDescent="0.35">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c r="AA195" s="23"/>
      <c r="AB195" s="23"/>
      <c r="AC195" s="23"/>
      <c r="AD195" s="23"/>
      <c r="AE195" s="23"/>
      <c r="AF195" s="23"/>
      <c r="AG195" s="23"/>
    </row>
    <row r="196" spans="1:33" ht="15.75" customHeight="1" x14ac:dyDescent="0.35">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3"/>
      <c r="AG196" s="23"/>
    </row>
    <row r="197" spans="1:33" ht="15.75" customHeight="1" x14ac:dyDescent="0.35">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c r="AA197" s="23"/>
      <c r="AB197" s="23"/>
      <c r="AC197" s="23"/>
      <c r="AD197" s="23"/>
      <c r="AE197" s="23"/>
      <c r="AF197" s="23"/>
      <c r="AG197" s="23"/>
    </row>
    <row r="198" spans="1:33" ht="15.75" customHeight="1" x14ac:dyDescent="0.35">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3"/>
      <c r="AG198" s="23"/>
    </row>
    <row r="199" spans="1:33" ht="15.75" customHeight="1" x14ac:dyDescent="0.35">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3"/>
      <c r="AF199" s="23"/>
      <c r="AG199" s="23"/>
    </row>
    <row r="200" spans="1:33" ht="15.75" customHeight="1" x14ac:dyDescent="0.35">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row>
    <row r="201" spans="1:33" ht="15.75" customHeight="1" x14ac:dyDescent="0.35">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c r="AA201" s="23"/>
      <c r="AB201" s="23"/>
      <c r="AC201" s="23"/>
      <c r="AD201" s="23"/>
      <c r="AE201" s="23"/>
      <c r="AF201" s="23"/>
      <c r="AG201" s="23"/>
    </row>
    <row r="202" spans="1:33" ht="15.75" customHeight="1" x14ac:dyDescent="0.35">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3"/>
      <c r="AF202" s="23"/>
      <c r="AG202" s="23"/>
    </row>
    <row r="203" spans="1:33" ht="15.75" customHeight="1" x14ac:dyDescent="0.35">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c r="AA203" s="23"/>
      <c r="AB203" s="23"/>
      <c r="AC203" s="23"/>
      <c r="AD203" s="23"/>
      <c r="AE203" s="23"/>
      <c r="AF203" s="23"/>
      <c r="AG203" s="23"/>
    </row>
    <row r="204" spans="1:33" ht="15.75" customHeight="1" x14ac:dyDescent="0.35">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c r="AD204" s="23"/>
      <c r="AE204" s="23"/>
      <c r="AF204" s="23"/>
      <c r="AG204" s="23"/>
    </row>
    <row r="205" spans="1:33" ht="15.75" customHeight="1" x14ac:dyDescent="0.35">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c r="AA205" s="23"/>
      <c r="AB205" s="23"/>
      <c r="AC205" s="23"/>
      <c r="AD205" s="23"/>
      <c r="AE205" s="23"/>
      <c r="AF205" s="23"/>
      <c r="AG205" s="23"/>
    </row>
    <row r="206" spans="1:33" ht="15.75" customHeight="1" x14ac:dyDescent="0.35">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c r="AD206" s="23"/>
      <c r="AE206" s="23"/>
      <c r="AF206" s="23"/>
      <c r="AG206" s="23"/>
    </row>
    <row r="207" spans="1:33" ht="15.75" customHeight="1" x14ac:dyDescent="0.35">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c r="AA207" s="23"/>
      <c r="AB207" s="23"/>
      <c r="AC207" s="23"/>
      <c r="AD207" s="23"/>
      <c r="AE207" s="23"/>
      <c r="AF207" s="23"/>
      <c r="AG207" s="23"/>
    </row>
    <row r="208" spans="1:33" ht="15.75" customHeight="1" x14ac:dyDescent="0.35">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row>
    <row r="209" spans="1:33" ht="15.75" customHeight="1" x14ac:dyDescent="0.35">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c r="AA209" s="23"/>
      <c r="AB209" s="23"/>
      <c r="AC209" s="23"/>
      <c r="AD209" s="23"/>
      <c r="AE209" s="23"/>
      <c r="AF209" s="23"/>
      <c r="AG209" s="23"/>
    </row>
    <row r="210" spans="1:33" ht="15.75" customHeight="1" x14ac:dyDescent="0.35">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3"/>
      <c r="AF210" s="23"/>
      <c r="AG210" s="23"/>
    </row>
    <row r="211" spans="1:33" ht="15.75" customHeight="1" x14ac:dyDescent="0.35">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3"/>
      <c r="AF211" s="23"/>
      <c r="AG211" s="23"/>
    </row>
    <row r="212" spans="1:33" ht="15.75" customHeight="1" x14ac:dyDescent="0.35">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c r="AD212" s="23"/>
      <c r="AE212" s="23"/>
      <c r="AF212" s="23"/>
      <c r="AG212" s="23"/>
    </row>
    <row r="213" spans="1:33" ht="15.75" customHeight="1" x14ac:dyDescent="0.35">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c r="AA213" s="23"/>
      <c r="AB213" s="23"/>
      <c r="AC213" s="23"/>
      <c r="AD213" s="23"/>
      <c r="AE213" s="23"/>
      <c r="AF213" s="23"/>
      <c r="AG213" s="23"/>
    </row>
    <row r="214" spans="1:33" ht="15.75" customHeight="1" x14ac:dyDescent="0.35">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3"/>
      <c r="AF214" s="23"/>
      <c r="AG214" s="23"/>
    </row>
    <row r="215" spans="1:33" ht="15.75" customHeight="1" x14ac:dyDescent="0.35">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c r="AA215" s="23"/>
      <c r="AB215" s="23"/>
      <c r="AC215" s="23"/>
      <c r="AD215" s="23"/>
      <c r="AE215" s="23"/>
      <c r="AF215" s="23"/>
      <c r="AG215" s="23"/>
    </row>
    <row r="216" spans="1:33" ht="15.75" customHeight="1" x14ac:dyDescent="0.35">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c r="AD216" s="23"/>
      <c r="AE216" s="23"/>
      <c r="AF216" s="23"/>
      <c r="AG216" s="23"/>
    </row>
    <row r="217" spans="1:33" ht="15.75" customHeight="1" x14ac:dyDescent="0.35">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c r="AA217" s="23"/>
      <c r="AB217" s="23"/>
      <c r="AC217" s="23"/>
      <c r="AD217" s="23"/>
      <c r="AE217" s="23"/>
      <c r="AF217" s="23"/>
      <c r="AG217" s="23"/>
    </row>
    <row r="218" spans="1:33" ht="15.75" customHeight="1" x14ac:dyDescent="0.35">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row>
    <row r="219" spans="1:33" ht="15.75" customHeight="1" x14ac:dyDescent="0.35">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c r="AA219" s="23"/>
      <c r="AB219" s="23"/>
      <c r="AC219" s="23"/>
      <c r="AD219" s="23"/>
      <c r="AE219" s="23"/>
      <c r="AF219" s="23"/>
      <c r="AG219" s="23"/>
    </row>
    <row r="220" spans="1:33" ht="15.75" customHeight="1" x14ac:dyDescent="0.35">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c r="AD220" s="23"/>
      <c r="AE220" s="23"/>
      <c r="AF220" s="23"/>
      <c r="AG220" s="23"/>
    </row>
    <row r="221" spans="1:33" ht="15.75" customHeight="1" x14ac:dyDescent="0.35">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c r="AA221" s="23"/>
      <c r="AB221" s="23"/>
      <c r="AC221" s="23"/>
      <c r="AD221" s="23"/>
      <c r="AE221" s="23"/>
      <c r="AF221" s="23"/>
      <c r="AG221" s="23"/>
    </row>
    <row r="222" spans="1:33" ht="15.75" customHeight="1" x14ac:dyDescent="0.35">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row>
    <row r="223" spans="1:33" ht="15.75" customHeight="1" x14ac:dyDescent="0.35">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c r="AA223" s="23"/>
      <c r="AB223" s="23"/>
      <c r="AC223" s="23"/>
      <c r="AD223" s="23"/>
      <c r="AE223" s="23"/>
      <c r="AF223" s="23"/>
      <c r="AG223" s="23"/>
    </row>
    <row r="224" spans="1:33" ht="15.75" customHeight="1" x14ac:dyDescent="0.35">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c r="AD224" s="23"/>
      <c r="AE224" s="23"/>
      <c r="AF224" s="23"/>
      <c r="AG224" s="23"/>
    </row>
    <row r="225" spans="1:33" ht="15.75" customHeight="1" x14ac:dyDescent="0.35">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c r="AA225" s="23"/>
      <c r="AB225" s="23"/>
      <c r="AC225" s="23"/>
      <c r="AD225" s="23"/>
      <c r="AE225" s="23"/>
      <c r="AF225" s="23"/>
      <c r="AG225" s="23"/>
    </row>
    <row r="226" spans="1:33" ht="15.75" customHeight="1" x14ac:dyDescent="0.35">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c r="AA226" s="23"/>
      <c r="AB226" s="23"/>
      <c r="AC226" s="23"/>
      <c r="AD226" s="23"/>
      <c r="AE226" s="23"/>
      <c r="AF226" s="23"/>
      <c r="AG226" s="23"/>
    </row>
    <row r="227" spans="1:33" ht="15.75" customHeight="1" x14ac:dyDescent="0.35">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c r="AA227" s="23"/>
      <c r="AB227" s="23"/>
      <c r="AC227" s="23"/>
      <c r="AD227" s="23"/>
      <c r="AE227" s="23"/>
      <c r="AF227" s="23"/>
      <c r="AG227" s="23"/>
    </row>
    <row r="228" spans="1:33" ht="15.75" customHeight="1" x14ac:dyDescent="0.35">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3"/>
      <c r="AF228" s="23"/>
      <c r="AG228" s="23"/>
    </row>
    <row r="229" spans="1:33" ht="15.75" customHeight="1" x14ac:dyDescent="0.35">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c r="AA229" s="23"/>
      <c r="AB229" s="23"/>
      <c r="AC229" s="23"/>
      <c r="AD229" s="23"/>
      <c r="AE229" s="23"/>
      <c r="AF229" s="23"/>
      <c r="AG229" s="23"/>
    </row>
    <row r="230" spans="1:33" ht="15.75" customHeight="1" x14ac:dyDescent="0.35">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c r="AA230" s="23"/>
      <c r="AB230" s="23"/>
      <c r="AC230" s="23"/>
      <c r="AD230" s="23"/>
      <c r="AE230" s="23"/>
      <c r="AF230" s="23"/>
      <c r="AG230" s="23"/>
    </row>
    <row r="231" spans="1:33" ht="15.75" customHeight="1" x14ac:dyDescent="0.35">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c r="AA231" s="23"/>
      <c r="AB231" s="23"/>
      <c r="AC231" s="23"/>
      <c r="AD231" s="23"/>
      <c r="AE231" s="23"/>
      <c r="AF231" s="23"/>
      <c r="AG231" s="23"/>
    </row>
    <row r="232" spans="1:33" ht="15.75" customHeight="1" x14ac:dyDescent="0.35">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c r="AD232" s="23"/>
      <c r="AE232" s="23"/>
      <c r="AF232" s="23"/>
      <c r="AG232" s="23"/>
    </row>
    <row r="233" spans="1:33" ht="15.75" customHeight="1" x14ac:dyDescent="0.35">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c r="AA233" s="23"/>
      <c r="AB233" s="23"/>
      <c r="AC233" s="23"/>
      <c r="AD233" s="23"/>
      <c r="AE233" s="23"/>
      <c r="AF233" s="23"/>
      <c r="AG233" s="23"/>
    </row>
    <row r="234" spans="1:33" ht="15.75" customHeight="1" x14ac:dyDescent="0.35">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c r="AA234" s="23"/>
      <c r="AB234" s="23"/>
      <c r="AC234" s="23"/>
      <c r="AD234" s="23"/>
      <c r="AE234" s="23"/>
      <c r="AF234" s="23"/>
      <c r="AG234" s="23"/>
    </row>
    <row r="235" spans="1:33" ht="15.75" customHeight="1" x14ac:dyDescent="0.35">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c r="AA235" s="23"/>
      <c r="AB235" s="23"/>
      <c r="AC235" s="23"/>
      <c r="AD235" s="23"/>
      <c r="AE235" s="23"/>
      <c r="AF235" s="23"/>
      <c r="AG235" s="23"/>
    </row>
    <row r="236" spans="1:33" ht="15.75" customHeight="1" x14ac:dyDescent="0.35">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c r="AA236" s="23"/>
      <c r="AB236" s="23"/>
      <c r="AC236" s="23"/>
      <c r="AD236" s="23"/>
      <c r="AE236" s="23"/>
      <c r="AF236" s="23"/>
      <c r="AG236" s="23"/>
    </row>
    <row r="237" spans="1:33" ht="15.75" customHeight="1" x14ac:dyDescent="0.35">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c r="AA237" s="23"/>
      <c r="AB237" s="23"/>
      <c r="AC237" s="23"/>
      <c r="AD237" s="23"/>
      <c r="AE237" s="23"/>
      <c r="AF237" s="23"/>
      <c r="AG237" s="23"/>
    </row>
    <row r="238" spans="1:33" ht="15.75" customHeight="1" x14ac:dyDescent="0.35">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c r="AA238" s="23"/>
      <c r="AB238" s="23"/>
      <c r="AC238" s="23"/>
      <c r="AD238" s="23"/>
      <c r="AE238" s="23"/>
      <c r="AF238" s="23"/>
      <c r="AG238" s="23"/>
    </row>
    <row r="239" spans="1:33" ht="15.75" customHeight="1" x14ac:dyDescent="0.35">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c r="AA239" s="23"/>
      <c r="AB239" s="23"/>
      <c r="AC239" s="23"/>
      <c r="AD239" s="23"/>
      <c r="AE239" s="23"/>
      <c r="AF239" s="23"/>
      <c r="AG239" s="23"/>
    </row>
    <row r="240" spans="1:33" ht="15.75" customHeight="1" x14ac:dyDescent="0.35">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c r="AA240" s="23"/>
      <c r="AB240" s="23"/>
      <c r="AC240" s="23"/>
      <c r="AD240" s="23"/>
      <c r="AE240" s="23"/>
      <c r="AF240" s="23"/>
      <c r="AG240" s="23"/>
    </row>
    <row r="241" spans="1:33" ht="15.75" customHeight="1" x14ac:dyDescent="0.35">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c r="AA241" s="23"/>
      <c r="AB241" s="23"/>
      <c r="AC241" s="23"/>
      <c r="AD241" s="23"/>
      <c r="AE241" s="23"/>
      <c r="AF241" s="23"/>
      <c r="AG241" s="23"/>
    </row>
    <row r="242" spans="1:33" ht="15.75" customHeight="1" x14ac:dyDescent="0.35">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c r="AA242" s="23"/>
      <c r="AB242" s="23"/>
      <c r="AC242" s="23"/>
      <c r="AD242" s="23"/>
      <c r="AE242" s="23"/>
      <c r="AF242" s="23"/>
      <c r="AG242" s="23"/>
    </row>
    <row r="243" spans="1:33" ht="15.75" customHeight="1" x14ac:dyDescent="0.35">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c r="AA243" s="23"/>
      <c r="AB243" s="23"/>
      <c r="AC243" s="23"/>
      <c r="AD243" s="23"/>
      <c r="AE243" s="23"/>
      <c r="AF243" s="23"/>
      <c r="AG243" s="23"/>
    </row>
    <row r="244" spans="1:33" ht="15.75" customHeight="1" x14ac:dyDescent="0.35">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c r="AA244" s="23"/>
      <c r="AB244" s="23"/>
      <c r="AC244" s="23"/>
      <c r="AD244" s="23"/>
      <c r="AE244" s="23"/>
      <c r="AF244" s="23"/>
      <c r="AG244" s="23"/>
    </row>
    <row r="245" spans="1:33" ht="15.75" customHeight="1" x14ac:dyDescent="0.35">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c r="AA245" s="23"/>
      <c r="AB245" s="23"/>
      <c r="AC245" s="23"/>
      <c r="AD245" s="23"/>
      <c r="AE245" s="23"/>
      <c r="AF245" s="23"/>
      <c r="AG245" s="23"/>
    </row>
    <row r="246" spans="1:33" ht="15.75" customHeight="1" x14ac:dyDescent="0.35">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c r="AA246" s="23"/>
      <c r="AB246" s="23"/>
      <c r="AC246" s="23"/>
      <c r="AD246" s="23"/>
      <c r="AE246" s="23"/>
      <c r="AF246" s="23"/>
      <c r="AG246" s="23"/>
    </row>
    <row r="247" spans="1:33" ht="15.75" customHeight="1" x14ac:dyDescent="0.35">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c r="AA247" s="23"/>
      <c r="AB247" s="23"/>
      <c r="AC247" s="23"/>
      <c r="AD247" s="23"/>
      <c r="AE247" s="23"/>
      <c r="AF247" s="23"/>
      <c r="AG247" s="23"/>
    </row>
    <row r="248" spans="1:33" ht="15.75" customHeight="1" x14ac:dyDescent="0.35">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c r="AA248" s="23"/>
      <c r="AB248" s="23"/>
      <c r="AC248" s="23"/>
      <c r="AD248" s="23"/>
      <c r="AE248" s="23"/>
      <c r="AF248" s="23"/>
      <c r="AG248" s="23"/>
    </row>
    <row r="249" spans="1:33" ht="15.75" customHeight="1" x14ac:dyDescent="0.35">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23"/>
      <c r="AE249" s="23"/>
      <c r="AF249" s="23"/>
      <c r="AG249" s="23"/>
    </row>
    <row r="250" spans="1:33" ht="15.75" customHeight="1" x14ac:dyDescent="0.35">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c r="AA250" s="23"/>
      <c r="AB250" s="23"/>
      <c r="AC250" s="23"/>
      <c r="AD250" s="23"/>
      <c r="AE250" s="23"/>
      <c r="AF250" s="23"/>
      <c r="AG250" s="23"/>
    </row>
    <row r="251" spans="1:33" ht="15.75" customHeight="1" x14ac:dyDescent="0.35">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23"/>
      <c r="AE251" s="23"/>
      <c r="AF251" s="23"/>
      <c r="AG251" s="23"/>
    </row>
    <row r="252" spans="1:33" ht="15.75" customHeight="1" x14ac:dyDescent="0.35">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c r="AA252" s="23"/>
      <c r="AB252" s="23"/>
      <c r="AC252" s="23"/>
      <c r="AD252" s="23"/>
      <c r="AE252" s="23"/>
      <c r="AF252" s="23"/>
      <c r="AG252" s="23"/>
    </row>
    <row r="253" spans="1:33" ht="15.75" customHeight="1" x14ac:dyDescent="0.35">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c r="AA253" s="23"/>
      <c r="AB253" s="23"/>
      <c r="AC253" s="23"/>
      <c r="AD253" s="23"/>
      <c r="AE253" s="23"/>
      <c r="AF253" s="23"/>
      <c r="AG253" s="23"/>
    </row>
    <row r="254" spans="1:33" ht="15.75" customHeight="1" x14ac:dyDescent="0.35">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c r="AA254" s="23"/>
      <c r="AB254" s="23"/>
      <c r="AC254" s="23"/>
      <c r="AD254" s="23"/>
      <c r="AE254" s="23"/>
      <c r="AF254" s="23"/>
      <c r="AG254" s="23"/>
    </row>
    <row r="255" spans="1:33" ht="15.75" customHeight="1" x14ac:dyDescent="0.35">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c r="AA255" s="23"/>
      <c r="AB255" s="23"/>
      <c r="AC255" s="23"/>
      <c r="AD255" s="23"/>
      <c r="AE255" s="23"/>
      <c r="AF255" s="23"/>
      <c r="AG255" s="23"/>
    </row>
    <row r="256" spans="1:33" ht="15.75" customHeight="1" x14ac:dyDescent="0.35">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c r="AA256" s="23"/>
      <c r="AB256" s="23"/>
      <c r="AC256" s="23"/>
      <c r="AD256" s="23"/>
      <c r="AE256" s="23"/>
      <c r="AF256" s="23"/>
      <c r="AG256" s="23"/>
    </row>
    <row r="257" spans="1:33" ht="15.75" customHeight="1" x14ac:dyDescent="0.35">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c r="AA257" s="23"/>
      <c r="AB257" s="23"/>
      <c r="AC257" s="23"/>
      <c r="AD257" s="23"/>
      <c r="AE257" s="23"/>
      <c r="AF257" s="23"/>
      <c r="AG257" s="23"/>
    </row>
    <row r="258" spans="1:33" ht="15.75" customHeight="1" x14ac:dyDescent="0.35">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c r="AA258" s="23"/>
      <c r="AB258" s="23"/>
      <c r="AC258" s="23"/>
      <c r="AD258" s="23"/>
      <c r="AE258" s="23"/>
      <c r="AF258" s="23"/>
      <c r="AG258" s="23"/>
    </row>
    <row r="259" spans="1:33" ht="15.75" customHeight="1" x14ac:dyDescent="0.35">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c r="AA259" s="23"/>
      <c r="AB259" s="23"/>
      <c r="AC259" s="23"/>
      <c r="AD259" s="23"/>
      <c r="AE259" s="23"/>
      <c r="AF259" s="23"/>
      <c r="AG259" s="23"/>
    </row>
    <row r="260" spans="1:33" ht="15.75" customHeight="1" x14ac:dyDescent="0.35">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c r="AA260" s="23"/>
      <c r="AB260" s="23"/>
      <c r="AC260" s="23"/>
      <c r="AD260" s="23"/>
      <c r="AE260" s="23"/>
      <c r="AF260" s="23"/>
      <c r="AG260" s="23"/>
    </row>
    <row r="261" spans="1:33" ht="15.75" customHeight="1" x14ac:dyDescent="0.35">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c r="AA261" s="23"/>
      <c r="AB261" s="23"/>
      <c r="AC261" s="23"/>
      <c r="AD261" s="23"/>
      <c r="AE261" s="23"/>
      <c r="AF261" s="23"/>
      <c r="AG261" s="23"/>
    </row>
    <row r="262" spans="1:33" ht="15.75" customHeight="1" x14ac:dyDescent="0.35">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c r="AA262" s="23"/>
      <c r="AB262" s="23"/>
      <c r="AC262" s="23"/>
      <c r="AD262" s="23"/>
      <c r="AE262" s="23"/>
      <c r="AF262" s="23"/>
      <c r="AG262" s="23"/>
    </row>
    <row r="263" spans="1:33" ht="15.75" customHeight="1" x14ac:dyDescent="0.35">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23"/>
      <c r="AE263" s="23"/>
      <c r="AF263" s="23"/>
      <c r="AG263" s="23"/>
    </row>
    <row r="264" spans="1:33" ht="15.75" customHeight="1" x14ac:dyDescent="0.35">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c r="AA264" s="23"/>
      <c r="AB264" s="23"/>
      <c r="AC264" s="23"/>
      <c r="AD264" s="23"/>
      <c r="AE264" s="23"/>
      <c r="AF264" s="23"/>
      <c r="AG264" s="23"/>
    </row>
    <row r="265" spans="1:33" ht="15.75" customHeight="1" x14ac:dyDescent="0.35">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23"/>
      <c r="AE265" s="23"/>
      <c r="AF265" s="23"/>
      <c r="AG265" s="23"/>
    </row>
    <row r="266" spans="1:33" ht="15.75" customHeight="1" x14ac:dyDescent="0.35">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c r="AA266" s="23"/>
      <c r="AB266" s="23"/>
      <c r="AC266" s="23"/>
      <c r="AD266" s="23"/>
      <c r="AE266" s="23"/>
      <c r="AF266" s="23"/>
      <c r="AG266" s="23"/>
    </row>
    <row r="267" spans="1:33" ht="15.75" customHeight="1" x14ac:dyDescent="0.35">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c r="AA267" s="23"/>
      <c r="AB267" s="23"/>
      <c r="AC267" s="23"/>
      <c r="AD267" s="23"/>
      <c r="AE267" s="23"/>
      <c r="AF267" s="23"/>
      <c r="AG267" s="23"/>
    </row>
    <row r="268" spans="1:33" ht="15.75" customHeight="1" x14ac:dyDescent="0.35">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c r="AA268" s="23"/>
      <c r="AB268" s="23"/>
      <c r="AC268" s="23"/>
      <c r="AD268" s="23"/>
      <c r="AE268" s="23"/>
      <c r="AF268" s="23"/>
      <c r="AG268" s="23"/>
    </row>
    <row r="269" spans="1:33" ht="15.75" customHeight="1" x14ac:dyDescent="0.35">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c r="AA269" s="23"/>
      <c r="AB269" s="23"/>
      <c r="AC269" s="23"/>
      <c r="AD269" s="23"/>
      <c r="AE269" s="23"/>
      <c r="AF269" s="23"/>
      <c r="AG269" s="23"/>
    </row>
    <row r="270" spans="1:33" ht="15.75" customHeight="1" x14ac:dyDescent="0.35">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c r="AA270" s="23"/>
      <c r="AB270" s="23"/>
      <c r="AC270" s="23"/>
      <c r="AD270" s="23"/>
      <c r="AE270" s="23"/>
      <c r="AF270" s="23"/>
      <c r="AG270" s="23"/>
    </row>
    <row r="271" spans="1:33" ht="15.75" customHeight="1" x14ac:dyDescent="0.35">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c r="AA271" s="23"/>
      <c r="AB271" s="23"/>
      <c r="AC271" s="23"/>
      <c r="AD271" s="23"/>
      <c r="AE271" s="23"/>
      <c r="AF271" s="23"/>
      <c r="AG271" s="23"/>
    </row>
    <row r="272" spans="1:33" ht="15.75" customHeight="1" x14ac:dyDescent="0.35">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c r="AA272" s="23"/>
      <c r="AB272" s="23"/>
      <c r="AC272" s="23"/>
      <c r="AD272" s="23"/>
      <c r="AE272" s="23"/>
      <c r="AF272" s="23"/>
      <c r="AG272" s="23"/>
    </row>
    <row r="273" spans="1:33" ht="15.75" customHeight="1" x14ac:dyDescent="0.35">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c r="AA273" s="23"/>
      <c r="AB273" s="23"/>
      <c r="AC273" s="23"/>
      <c r="AD273" s="23"/>
      <c r="AE273" s="23"/>
      <c r="AF273" s="23"/>
      <c r="AG273" s="23"/>
    </row>
    <row r="274" spans="1:33" ht="15.75" customHeight="1" x14ac:dyDescent="0.35">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c r="AA274" s="23"/>
      <c r="AB274" s="23"/>
      <c r="AC274" s="23"/>
      <c r="AD274" s="23"/>
      <c r="AE274" s="23"/>
      <c r="AF274" s="23"/>
      <c r="AG274" s="23"/>
    </row>
    <row r="275" spans="1:33" ht="15.75" customHeight="1" x14ac:dyDescent="0.35">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c r="AA275" s="23"/>
      <c r="AB275" s="23"/>
      <c r="AC275" s="23"/>
      <c r="AD275" s="23"/>
      <c r="AE275" s="23"/>
      <c r="AF275" s="23"/>
      <c r="AG275" s="23"/>
    </row>
    <row r="276" spans="1:33" ht="15.75" customHeight="1" x14ac:dyDescent="0.35">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c r="AA276" s="23"/>
      <c r="AB276" s="23"/>
      <c r="AC276" s="23"/>
      <c r="AD276" s="23"/>
      <c r="AE276" s="23"/>
      <c r="AF276" s="23"/>
      <c r="AG276" s="23"/>
    </row>
    <row r="277" spans="1:33" ht="15.75" customHeight="1" x14ac:dyDescent="0.35">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c r="AA277" s="23"/>
      <c r="AB277" s="23"/>
      <c r="AC277" s="23"/>
      <c r="AD277" s="23"/>
      <c r="AE277" s="23"/>
      <c r="AF277" s="23"/>
      <c r="AG277" s="23"/>
    </row>
    <row r="278" spans="1:33" ht="15.75" customHeight="1" x14ac:dyDescent="0.35">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23"/>
      <c r="AE278" s="23"/>
      <c r="AF278" s="23"/>
      <c r="AG278" s="23"/>
    </row>
    <row r="279" spans="1:33" ht="15.75" customHeight="1" x14ac:dyDescent="0.35">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c r="AA279" s="23"/>
      <c r="AB279" s="23"/>
      <c r="AC279" s="23"/>
      <c r="AD279" s="23"/>
      <c r="AE279" s="23"/>
      <c r="AF279" s="23"/>
      <c r="AG279" s="23"/>
    </row>
    <row r="280" spans="1:33" ht="15.75" customHeight="1" x14ac:dyDescent="0.35">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23"/>
      <c r="AE280" s="23"/>
      <c r="AF280" s="23"/>
      <c r="AG280" s="23"/>
    </row>
    <row r="281" spans="1:33" ht="15.75" customHeight="1" x14ac:dyDescent="0.35">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c r="AA281" s="23"/>
      <c r="AB281" s="23"/>
      <c r="AC281" s="23"/>
      <c r="AD281" s="23"/>
      <c r="AE281" s="23"/>
      <c r="AF281" s="23"/>
      <c r="AG281" s="23"/>
    </row>
    <row r="282" spans="1:33" ht="15.75" customHeight="1" x14ac:dyDescent="0.35">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c r="AA282" s="23"/>
      <c r="AB282" s="23"/>
      <c r="AC282" s="23"/>
      <c r="AD282" s="23"/>
      <c r="AE282" s="23"/>
      <c r="AF282" s="23"/>
      <c r="AG282" s="23"/>
    </row>
    <row r="283" spans="1:33" ht="15.75" customHeight="1" x14ac:dyDescent="0.35">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c r="AA283" s="23"/>
      <c r="AB283" s="23"/>
      <c r="AC283" s="23"/>
      <c r="AD283" s="23"/>
      <c r="AE283" s="23"/>
      <c r="AF283" s="23"/>
      <c r="AG283" s="23"/>
    </row>
    <row r="284" spans="1:33" ht="15.75" customHeight="1" x14ac:dyDescent="0.35">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c r="AA284" s="23"/>
      <c r="AB284" s="23"/>
      <c r="AC284" s="23"/>
      <c r="AD284" s="23"/>
      <c r="AE284" s="23"/>
      <c r="AF284" s="23"/>
      <c r="AG284" s="23"/>
    </row>
    <row r="285" spans="1:33" ht="15.75" customHeight="1" x14ac:dyDescent="0.35">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c r="AA285" s="23"/>
      <c r="AB285" s="23"/>
      <c r="AC285" s="23"/>
      <c r="AD285" s="23"/>
      <c r="AE285" s="23"/>
      <c r="AF285" s="23"/>
      <c r="AG285" s="23"/>
    </row>
    <row r="286" spans="1:33" ht="15.75" customHeight="1" x14ac:dyDescent="0.35">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c r="AA286" s="23"/>
      <c r="AB286" s="23"/>
      <c r="AC286" s="23"/>
      <c r="AD286" s="23"/>
      <c r="AE286" s="23"/>
      <c r="AF286" s="23"/>
      <c r="AG286" s="23"/>
    </row>
    <row r="287" spans="1:33" ht="15.75" customHeight="1" x14ac:dyDescent="0.35">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c r="AA287" s="23"/>
      <c r="AB287" s="23"/>
      <c r="AC287" s="23"/>
      <c r="AD287" s="23"/>
      <c r="AE287" s="23"/>
      <c r="AF287" s="23"/>
      <c r="AG287" s="23"/>
    </row>
    <row r="288" spans="1:33" ht="15.75" customHeight="1" x14ac:dyDescent="0.35">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c r="AA288" s="23"/>
      <c r="AB288" s="23"/>
      <c r="AC288" s="23"/>
      <c r="AD288" s="23"/>
      <c r="AE288" s="23"/>
      <c r="AF288" s="23"/>
      <c r="AG288" s="23"/>
    </row>
    <row r="289" spans="1:33" ht="15.75" customHeight="1" x14ac:dyDescent="0.35">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c r="AA289" s="23"/>
      <c r="AB289" s="23"/>
      <c r="AC289" s="23"/>
      <c r="AD289" s="23"/>
      <c r="AE289" s="23"/>
      <c r="AF289" s="23"/>
      <c r="AG289" s="23"/>
    </row>
    <row r="290" spans="1:33" ht="15.75" customHeight="1" x14ac:dyDescent="0.35">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c r="AA290" s="23"/>
      <c r="AB290" s="23"/>
      <c r="AC290" s="23"/>
      <c r="AD290" s="23"/>
      <c r="AE290" s="23"/>
      <c r="AF290" s="23"/>
      <c r="AG290" s="23"/>
    </row>
    <row r="291" spans="1:33" ht="15.75" customHeight="1" x14ac:dyDescent="0.35">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c r="AA291" s="23"/>
      <c r="AB291" s="23"/>
      <c r="AC291" s="23"/>
      <c r="AD291" s="23"/>
      <c r="AE291" s="23"/>
      <c r="AF291" s="23"/>
      <c r="AG291" s="23"/>
    </row>
    <row r="292" spans="1:33" ht="15.75" customHeight="1" x14ac:dyDescent="0.35">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row>
    <row r="293" spans="1:33" ht="15.75" customHeight="1" x14ac:dyDescent="0.35">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c r="AA293" s="23"/>
      <c r="AB293" s="23"/>
      <c r="AC293" s="23"/>
      <c r="AD293" s="23"/>
      <c r="AE293" s="23"/>
      <c r="AF293" s="23"/>
      <c r="AG293" s="23"/>
    </row>
    <row r="294" spans="1:33" ht="15.75" customHeight="1" x14ac:dyDescent="0.35">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c r="AA294" s="23"/>
      <c r="AB294" s="23"/>
      <c r="AC294" s="23"/>
      <c r="AD294" s="23"/>
      <c r="AE294" s="23"/>
      <c r="AF294" s="23"/>
      <c r="AG294" s="23"/>
    </row>
    <row r="295" spans="1:33" ht="15.75" customHeight="1" x14ac:dyDescent="0.35">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c r="AA295" s="23"/>
      <c r="AB295" s="23"/>
      <c r="AC295" s="23"/>
      <c r="AD295" s="23"/>
      <c r="AE295" s="23"/>
      <c r="AF295" s="23"/>
      <c r="AG295" s="23"/>
    </row>
    <row r="296" spans="1:33" ht="15.75" customHeight="1" x14ac:dyDescent="0.35">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c r="AA296" s="23"/>
      <c r="AB296" s="23"/>
      <c r="AC296" s="23"/>
      <c r="AD296" s="23"/>
      <c r="AE296" s="23"/>
      <c r="AF296" s="23"/>
      <c r="AG296" s="23"/>
    </row>
    <row r="297" spans="1:33" ht="15.75" customHeight="1" x14ac:dyDescent="0.35">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c r="AA297" s="23"/>
      <c r="AB297" s="23"/>
      <c r="AC297" s="23"/>
      <c r="AD297" s="23"/>
      <c r="AE297" s="23"/>
      <c r="AF297" s="23"/>
      <c r="AG297" s="23"/>
    </row>
    <row r="298" spans="1:33" ht="15.75" customHeight="1" x14ac:dyDescent="0.35">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c r="AA298" s="23"/>
      <c r="AB298" s="23"/>
      <c r="AC298" s="23"/>
      <c r="AD298" s="23"/>
      <c r="AE298" s="23"/>
      <c r="AF298" s="23"/>
      <c r="AG298" s="23"/>
    </row>
    <row r="299" spans="1:33" ht="15.75" customHeight="1" x14ac:dyDescent="0.35">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c r="AA299" s="23"/>
      <c r="AB299" s="23"/>
      <c r="AC299" s="23"/>
      <c r="AD299" s="23"/>
      <c r="AE299" s="23"/>
      <c r="AF299" s="23"/>
      <c r="AG299" s="23"/>
    </row>
    <row r="300" spans="1:33" ht="15.75" customHeight="1" x14ac:dyDescent="0.35">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c r="AA300" s="23"/>
      <c r="AB300" s="23"/>
      <c r="AC300" s="23"/>
      <c r="AD300" s="23"/>
      <c r="AE300" s="23"/>
      <c r="AF300" s="23"/>
      <c r="AG300" s="23"/>
    </row>
    <row r="301" spans="1:33" ht="15.75" customHeight="1" x14ac:dyDescent="0.35">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c r="AA301" s="23"/>
      <c r="AB301" s="23"/>
      <c r="AC301" s="23"/>
      <c r="AD301" s="23"/>
      <c r="AE301" s="23"/>
      <c r="AF301" s="23"/>
      <c r="AG301" s="23"/>
    </row>
    <row r="302" spans="1:33" ht="15.75" customHeight="1" x14ac:dyDescent="0.35">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23"/>
      <c r="AE302" s="23"/>
      <c r="AF302" s="23"/>
      <c r="AG302" s="23"/>
    </row>
    <row r="303" spans="1:33" ht="15.75" customHeight="1" x14ac:dyDescent="0.35">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c r="AA303" s="23"/>
      <c r="AB303" s="23"/>
      <c r="AC303" s="23"/>
      <c r="AD303" s="23"/>
      <c r="AE303" s="23"/>
      <c r="AF303" s="23"/>
      <c r="AG303" s="23"/>
    </row>
    <row r="304" spans="1:33" ht="15.75" customHeight="1" x14ac:dyDescent="0.35">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23"/>
      <c r="AE304" s="23"/>
      <c r="AF304" s="23"/>
      <c r="AG304" s="23"/>
    </row>
    <row r="305" spans="1:33" ht="15.75" customHeight="1" x14ac:dyDescent="0.35">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c r="AA305" s="23"/>
      <c r="AB305" s="23"/>
      <c r="AC305" s="23"/>
      <c r="AD305" s="23"/>
      <c r="AE305" s="23"/>
      <c r="AF305" s="23"/>
      <c r="AG305" s="23"/>
    </row>
    <row r="306" spans="1:33" ht="15.75" customHeight="1" x14ac:dyDescent="0.35">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23"/>
      <c r="AE306" s="23"/>
      <c r="AF306" s="23"/>
      <c r="AG306" s="23"/>
    </row>
    <row r="307" spans="1:33" ht="15.75" customHeight="1" x14ac:dyDescent="0.35">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c r="AA307" s="23"/>
      <c r="AB307" s="23"/>
      <c r="AC307" s="23"/>
      <c r="AD307" s="23"/>
      <c r="AE307" s="23"/>
      <c r="AF307" s="23"/>
      <c r="AG307" s="23"/>
    </row>
    <row r="308" spans="1:33" ht="15.75" customHeight="1" x14ac:dyDescent="0.35">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23"/>
      <c r="AE308" s="23"/>
      <c r="AF308" s="23"/>
      <c r="AG308" s="23"/>
    </row>
    <row r="309" spans="1:33" ht="15.75" customHeight="1" x14ac:dyDescent="0.35">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c r="AA309" s="23"/>
      <c r="AB309" s="23"/>
      <c r="AC309" s="23"/>
      <c r="AD309" s="23"/>
      <c r="AE309" s="23"/>
      <c r="AF309" s="23"/>
      <c r="AG309" s="23"/>
    </row>
    <row r="310" spans="1:33" ht="15.75" customHeight="1" x14ac:dyDescent="0.35">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23"/>
      <c r="AE310" s="23"/>
      <c r="AF310" s="23"/>
      <c r="AG310" s="23"/>
    </row>
    <row r="311" spans="1:33" ht="15.75" customHeight="1" x14ac:dyDescent="0.35">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c r="AA311" s="23"/>
      <c r="AB311" s="23"/>
      <c r="AC311" s="23"/>
      <c r="AD311" s="23"/>
      <c r="AE311" s="23"/>
      <c r="AF311" s="23"/>
      <c r="AG311" s="23"/>
    </row>
    <row r="312" spans="1:33" ht="15.75" customHeight="1" x14ac:dyDescent="0.35">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23"/>
      <c r="AE312" s="23"/>
      <c r="AF312" s="23"/>
      <c r="AG312" s="23"/>
    </row>
    <row r="313" spans="1:33" ht="15.75" customHeight="1" x14ac:dyDescent="0.35">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c r="AA313" s="23"/>
      <c r="AB313" s="23"/>
      <c r="AC313" s="23"/>
      <c r="AD313" s="23"/>
      <c r="AE313" s="23"/>
      <c r="AF313" s="23"/>
      <c r="AG313" s="23"/>
    </row>
    <row r="314" spans="1:33" ht="15.75" customHeight="1" x14ac:dyDescent="0.35">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c r="AA314" s="23"/>
      <c r="AB314" s="23"/>
      <c r="AC314" s="23"/>
      <c r="AD314" s="23"/>
      <c r="AE314" s="23"/>
      <c r="AF314" s="23"/>
      <c r="AG314" s="23"/>
    </row>
    <row r="315" spans="1:33" ht="15.75" customHeight="1" x14ac:dyDescent="0.35">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c r="AA315" s="23"/>
      <c r="AB315" s="23"/>
      <c r="AC315" s="23"/>
      <c r="AD315" s="23"/>
      <c r="AE315" s="23"/>
      <c r="AF315" s="23"/>
      <c r="AG315" s="23"/>
    </row>
    <row r="316" spans="1:33" ht="15.75" customHeight="1" x14ac:dyDescent="0.35">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c r="AA316" s="23"/>
      <c r="AB316" s="23"/>
      <c r="AC316" s="23"/>
      <c r="AD316" s="23"/>
      <c r="AE316" s="23"/>
      <c r="AF316" s="23"/>
      <c r="AG316" s="23"/>
    </row>
    <row r="317" spans="1:33" ht="15.75" customHeight="1" x14ac:dyDescent="0.35">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c r="AA317" s="23"/>
      <c r="AB317" s="23"/>
      <c r="AC317" s="23"/>
      <c r="AD317" s="23"/>
      <c r="AE317" s="23"/>
      <c r="AF317" s="23"/>
      <c r="AG317" s="23"/>
    </row>
    <row r="318" spans="1:33" ht="15.75" customHeight="1" x14ac:dyDescent="0.35">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c r="AA318" s="23"/>
      <c r="AB318" s="23"/>
      <c r="AC318" s="23"/>
      <c r="AD318" s="23"/>
      <c r="AE318" s="23"/>
      <c r="AF318" s="23"/>
      <c r="AG318" s="23"/>
    </row>
    <row r="319" spans="1:33" ht="15.75" customHeight="1" x14ac:dyDescent="0.35">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c r="AA319" s="23"/>
      <c r="AB319" s="23"/>
      <c r="AC319" s="23"/>
      <c r="AD319" s="23"/>
      <c r="AE319" s="23"/>
      <c r="AF319" s="23"/>
      <c r="AG319" s="23"/>
    </row>
    <row r="320" spans="1:33" ht="15.75" customHeight="1" x14ac:dyDescent="0.35">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23"/>
      <c r="AE320" s="23"/>
      <c r="AF320" s="23"/>
      <c r="AG320" s="23"/>
    </row>
    <row r="321" spans="1:33" ht="15.75" customHeight="1" x14ac:dyDescent="0.35">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c r="AA321" s="23"/>
      <c r="AB321" s="23"/>
      <c r="AC321" s="23"/>
      <c r="AD321" s="23"/>
      <c r="AE321" s="23"/>
      <c r="AF321" s="23"/>
      <c r="AG321" s="23"/>
    </row>
    <row r="322" spans="1:33" ht="15.75" customHeight="1" x14ac:dyDescent="0.35">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c r="AA322" s="23"/>
      <c r="AB322" s="23"/>
      <c r="AC322" s="23"/>
      <c r="AD322" s="23"/>
      <c r="AE322" s="23"/>
      <c r="AF322" s="23"/>
      <c r="AG322" s="23"/>
    </row>
    <row r="323" spans="1:33" ht="15.75" customHeight="1" x14ac:dyDescent="0.35">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c r="AA323" s="23"/>
      <c r="AB323" s="23"/>
      <c r="AC323" s="23"/>
      <c r="AD323" s="23"/>
      <c r="AE323" s="23"/>
      <c r="AF323" s="23"/>
      <c r="AG323" s="23"/>
    </row>
    <row r="324" spans="1:33" ht="15.75" customHeight="1" x14ac:dyDescent="0.35">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c r="AA324" s="23"/>
      <c r="AB324" s="23"/>
      <c r="AC324" s="23"/>
      <c r="AD324" s="23"/>
      <c r="AE324" s="23"/>
      <c r="AF324" s="23"/>
      <c r="AG324" s="23"/>
    </row>
    <row r="325" spans="1:33" ht="15.75" customHeight="1" x14ac:dyDescent="0.35">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c r="AA325" s="23"/>
      <c r="AB325" s="23"/>
      <c r="AC325" s="23"/>
      <c r="AD325" s="23"/>
      <c r="AE325" s="23"/>
      <c r="AF325" s="23"/>
      <c r="AG325" s="23"/>
    </row>
    <row r="326" spans="1:33" ht="15.75" customHeight="1" x14ac:dyDescent="0.35">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c r="AA326" s="23"/>
      <c r="AB326" s="23"/>
      <c r="AC326" s="23"/>
      <c r="AD326" s="23"/>
      <c r="AE326" s="23"/>
      <c r="AF326" s="23"/>
      <c r="AG326" s="23"/>
    </row>
    <row r="327" spans="1:33" ht="15.75" customHeight="1" x14ac:dyDescent="0.35">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c r="AA327" s="23"/>
      <c r="AB327" s="23"/>
      <c r="AC327" s="23"/>
      <c r="AD327" s="23"/>
      <c r="AE327" s="23"/>
      <c r="AF327" s="23"/>
      <c r="AG327" s="23"/>
    </row>
    <row r="328" spans="1:33" ht="15.75" customHeight="1" x14ac:dyDescent="0.35">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23"/>
      <c r="AE328" s="23"/>
      <c r="AF328" s="23"/>
      <c r="AG328" s="23"/>
    </row>
    <row r="329" spans="1:33" ht="15.75" customHeight="1" x14ac:dyDescent="0.35">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c r="AA329" s="23"/>
      <c r="AB329" s="23"/>
      <c r="AC329" s="23"/>
      <c r="AD329" s="23"/>
      <c r="AE329" s="23"/>
      <c r="AF329" s="23"/>
      <c r="AG329" s="23"/>
    </row>
    <row r="330" spans="1:33" ht="15.75" customHeight="1" x14ac:dyDescent="0.35">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c r="AA330" s="23"/>
      <c r="AB330" s="23"/>
      <c r="AC330" s="23"/>
      <c r="AD330" s="23"/>
      <c r="AE330" s="23"/>
      <c r="AF330" s="23"/>
      <c r="AG330" s="23"/>
    </row>
    <row r="331" spans="1:33" ht="15.75" customHeight="1" x14ac:dyDescent="0.35">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c r="AA331" s="23"/>
      <c r="AB331" s="23"/>
      <c r="AC331" s="23"/>
      <c r="AD331" s="23"/>
      <c r="AE331" s="23"/>
      <c r="AF331" s="23"/>
      <c r="AG331" s="23"/>
    </row>
    <row r="332" spans="1:33" ht="15.75" customHeight="1" x14ac:dyDescent="0.35">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c r="AA332" s="23"/>
      <c r="AB332" s="23"/>
      <c r="AC332" s="23"/>
      <c r="AD332" s="23"/>
      <c r="AE332" s="23"/>
      <c r="AF332" s="23"/>
      <c r="AG332" s="23"/>
    </row>
    <row r="333" spans="1:33" ht="15.75" customHeight="1" x14ac:dyDescent="0.35">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c r="AA333" s="23"/>
      <c r="AB333" s="23"/>
      <c r="AC333" s="23"/>
      <c r="AD333" s="23"/>
      <c r="AE333" s="23"/>
      <c r="AF333" s="23"/>
      <c r="AG333" s="23"/>
    </row>
    <row r="334" spans="1:33" ht="15.75" customHeight="1" x14ac:dyDescent="0.35">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c r="AA334" s="23"/>
      <c r="AB334" s="23"/>
      <c r="AC334" s="23"/>
      <c r="AD334" s="23"/>
      <c r="AE334" s="23"/>
      <c r="AF334" s="23"/>
      <c r="AG334" s="23"/>
    </row>
    <row r="335" spans="1:33" ht="15.75" customHeight="1" x14ac:dyDescent="0.35">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23"/>
      <c r="AE335" s="23"/>
      <c r="AF335" s="23"/>
      <c r="AG335" s="23"/>
    </row>
    <row r="336" spans="1:33" ht="15.75" customHeight="1" x14ac:dyDescent="0.35">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c r="AA336" s="23"/>
      <c r="AB336" s="23"/>
      <c r="AC336" s="23"/>
      <c r="AD336" s="23"/>
      <c r="AE336" s="23"/>
      <c r="AF336" s="23"/>
      <c r="AG336" s="23"/>
    </row>
    <row r="337" spans="1:33" ht="15.75" customHeight="1" x14ac:dyDescent="0.35">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c r="AA337" s="23"/>
      <c r="AB337" s="23"/>
      <c r="AC337" s="23"/>
      <c r="AD337" s="23"/>
      <c r="AE337" s="23"/>
      <c r="AF337" s="23"/>
      <c r="AG337" s="23"/>
    </row>
    <row r="338" spans="1:33" ht="15.75" customHeight="1" x14ac:dyDescent="0.35">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c r="AA338" s="23"/>
      <c r="AB338" s="23"/>
      <c r="AC338" s="23"/>
      <c r="AD338" s="23"/>
      <c r="AE338" s="23"/>
      <c r="AF338" s="23"/>
      <c r="AG338" s="23"/>
    </row>
    <row r="339" spans="1:33" ht="15.75" customHeight="1" x14ac:dyDescent="0.35">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c r="AA339" s="23"/>
      <c r="AB339" s="23"/>
      <c r="AC339" s="23"/>
      <c r="AD339" s="23"/>
      <c r="AE339" s="23"/>
      <c r="AF339" s="23"/>
      <c r="AG339" s="23"/>
    </row>
    <row r="340" spans="1:33" ht="15.75" customHeight="1" x14ac:dyDescent="0.35">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c r="AD340" s="23"/>
      <c r="AE340" s="23"/>
      <c r="AF340" s="23"/>
      <c r="AG340" s="23"/>
    </row>
    <row r="341" spans="1:33" ht="15.75" customHeight="1" x14ac:dyDescent="0.35">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c r="AA341" s="23"/>
      <c r="AB341" s="23"/>
      <c r="AC341" s="23"/>
      <c r="AD341" s="23"/>
      <c r="AE341" s="23"/>
      <c r="AF341" s="23"/>
      <c r="AG341" s="23"/>
    </row>
    <row r="342" spans="1:33" ht="15.75" customHeight="1" x14ac:dyDescent="0.35">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c r="AB342" s="23"/>
      <c r="AC342" s="23"/>
      <c r="AD342" s="23"/>
      <c r="AE342" s="23"/>
      <c r="AF342" s="23"/>
      <c r="AG342" s="23"/>
    </row>
    <row r="343" spans="1:33" ht="15.75" customHeight="1" x14ac:dyDescent="0.35">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23"/>
      <c r="AE343" s="23"/>
      <c r="AF343" s="23"/>
      <c r="AG343" s="23"/>
    </row>
    <row r="344" spans="1:33" ht="15.75" customHeight="1" x14ac:dyDescent="0.35">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c r="AD344" s="23"/>
      <c r="AE344" s="23"/>
      <c r="AF344" s="23"/>
      <c r="AG344" s="23"/>
    </row>
    <row r="345" spans="1:33" ht="15.75" customHeight="1" x14ac:dyDescent="0.35">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c r="AA345" s="23"/>
      <c r="AB345" s="23"/>
      <c r="AC345" s="23"/>
      <c r="AD345" s="23"/>
      <c r="AE345" s="23"/>
      <c r="AF345" s="23"/>
      <c r="AG345" s="23"/>
    </row>
    <row r="346" spans="1:33" ht="15.75" customHeight="1" x14ac:dyDescent="0.35">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c r="AA346" s="23"/>
      <c r="AB346" s="23"/>
      <c r="AC346" s="23"/>
      <c r="AD346" s="23"/>
      <c r="AE346" s="23"/>
      <c r="AF346" s="23"/>
      <c r="AG346" s="23"/>
    </row>
    <row r="347" spans="1:33" ht="15.75" customHeight="1" x14ac:dyDescent="0.35">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c r="AA347" s="23"/>
      <c r="AB347" s="23"/>
      <c r="AC347" s="23"/>
      <c r="AD347" s="23"/>
      <c r="AE347" s="23"/>
      <c r="AF347" s="23"/>
      <c r="AG347" s="23"/>
    </row>
    <row r="348" spans="1:33" ht="15.75" customHeight="1" x14ac:dyDescent="0.35">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c r="AA348" s="23"/>
      <c r="AB348" s="23"/>
      <c r="AC348" s="23"/>
      <c r="AD348" s="23"/>
      <c r="AE348" s="23"/>
      <c r="AF348" s="23"/>
      <c r="AG348" s="23"/>
    </row>
    <row r="349" spans="1:33" ht="15.75" customHeight="1" x14ac:dyDescent="0.35">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23"/>
      <c r="AE349" s="23"/>
      <c r="AF349" s="23"/>
      <c r="AG349" s="23"/>
    </row>
    <row r="350" spans="1:33" ht="15.75" customHeight="1" x14ac:dyDescent="0.35">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c r="AA350" s="23"/>
      <c r="AB350" s="23"/>
      <c r="AC350" s="23"/>
      <c r="AD350" s="23"/>
      <c r="AE350" s="23"/>
      <c r="AF350" s="23"/>
      <c r="AG350" s="23"/>
    </row>
    <row r="351" spans="1:33" ht="15.75" customHeight="1" x14ac:dyDescent="0.35">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23"/>
      <c r="AE351" s="23"/>
      <c r="AF351" s="23"/>
      <c r="AG351" s="23"/>
    </row>
    <row r="352" spans="1:33" ht="15.75" customHeight="1" x14ac:dyDescent="0.35">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c r="AA352" s="23"/>
      <c r="AB352" s="23"/>
      <c r="AC352" s="23"/>
      <c r="AD352" s="23"/>
      <c r="AE352" s="23"/>
      <c r="AF352" s="23"/>
      <c r="AG352" s="23"/>
    </row>
    <row r="353" spans="1:33" ht="15.75" customHeight="1" x14ac:dyDescent="0.35">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c r="AA353" s="23"/>
      <c r="AB353" s="23"/>
      <c r="AC353" s="23"/>
      <c r="AD353" s="23"/>
      <c r="AE353" s="23"/>
      <c r="AF353" s="23"/>
      <c r="AG353" s="23"/>
    </row>
    <row r="354" spans="1:33" ht="15.75" customHeight="1" x14ac:dyDescent="0.35">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c r="AA354" s="23"/>
      <c r="AB354" s="23"/>
      <c r="AC354" s="23"/>
      <c r="AD354" s="23"/>
      <c r="AE354" s="23"/>
      <c r="AF354" s="23"/>
      <c r="AG354" s="23"/>
    </row>
    <row r="355" spans="1:33" ht="15.75" customHeight="1" x14ac:dyDescent="0.35">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c r="AA355" s="23"/>
      <c r="AB355" s="23"/>
      <c r="AC355" s="23"/>
      <c r="AD355" s="23"/>
      <c r="AE355" s="23"/>
      <c r="AF355" s="23"/>
      <c r="AG355" s="23"/>
    </row>
    <row r="356" spans="1:33" ht="15.75" customHeight="1" x14ac:dyDescent="0.35">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c r="AA356" s="23"/>
      <c r="AB356" s="23"/>
      <c r="AC356" s="23"/>
      <c r="AD356" s="23"/>
      <c r="AE356" s="23"/>
      <c r="AF356" s="23"/>
      <c r="AG356" s="23"/>
    </row>
    <row r="357" spans="1:33" ht="15.75" customHeight="1" x14ac:dyDescent="0.35">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c r="AB357" s="23"/>
      <c r="AC357" s="23"/>
      <c r="AD357" s="23"/>
      <c r="AE357" s="23"/>
      <c r="AF357" s="23"/>
      <c r="AG357" s="23"/>
    </row>
    <row r="358" spans="1:33" ht="15.75" customHeight="1" x14ac:dyDescent="0.35">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c r="AA358" s="23"/>
      <c r="AB358" s="23"/>
      <c r="AC358" s="23"/>
      <c r="AD358" s="23"/>
      <c r="AE358" s="23"/>
      <c r="AF358" s="23"/>
      <c r="AG358" s="23"/>
    </row>
    <row r="359" spans="1:33" ht="15.75" customHeight="1" x14ac:dyDescent="0.35">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c r="AA359" s="23"/>
      <c r="AB359" s="23"/>
      <c r="AC359" s="23"/>
      <c r="AD359" s="23"/>
      <c r="AE359" s="23"/>
      <c r="AF359" s="23"/>
      <c r="AG359" s="23"/>
    </row>
    <row r="360" spans="1:33" ht="15.75" customHeight="1" x14ac:dyDescent="0.35">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c r="AA360" s="23"/>
      <c r="AB360" s="23"/>
      <c r="AC360" s="23"/>
      <c r="AD360" s="23"/>
      <c r="AE360" s="23"/>
      <c r="AF360" s="23"/>
      <c r="AG360" s="23"/>
    </row>
    <row r="361" spans="1:33" ht="15.75" customHeight="1" x14ac:dyDescent="0.35">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c r="AA361" s="23"/>
      <c r="AB361" s="23"/>
      <c r="AC361" s="23"/>
      <c r="AD361" s="23"/>
      <c r="AE361" s="23"/>
      <c r="AF361" s="23"/>
      <c r="AG361" s="23"/>
    </row>
    <row r="362" spans="1:33" ht="15.75" customHeight="1" x14ac:dyDescent="0.35">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c r="AA362" s="23"/>
      <c r="AB362" s="23"/>
      <c r="AC362" s="23"/>
      <c r="AD362" s="23"/>
      <c r="AE362" s="23"/>
      <c r="AF362" s="23"/>
      <c r="AG362" s="23"/>
    </row>
    <row r="363" spans="1:33" ht="15.75" customHeight="1" x14ac:dyDescent="0.35">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c r="AA363" s="23"/>
      <c r="AB363" s="23"/>
      <c r="AC363" s="23"/>
      <c r="AD363" s="23"/>
      <c r="AE363" s="23"/>
      <c r="AF363" s="23"/>
      <c r="AG363" s="23"/>
    </row>
    <row r="364" spans="1:33" ht="15.75" customHeight="1" x14ac:dyDescent="0.35">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c r="AB364" s="23"/>
      <c r="AC364" s="23"/>
      <c r="AD364" s="23"/>
      <c r="AE364" s="23"/>
      <c r="AF364" s="23"/>
      <c r="AG364" s="23"/>
    </row>
    <row r="365" spans="1:33" ht="15.75" customHeight="1" x14ac:dyDescent="0.35">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c r="AA365" s="23"/>
      <c r="AB365" s="23"/>
      <c r="AC365" s="23"/>
      <c r="AD365" s="23"/>
      <c r="AE365" s="23"/>
      <c r="AF365" s="23"/>
      <c r="AG365" s="23"/>
    </row>
    <row r="366" spans="1:33" ht="15.75" customHeight="1" x14ac:dyDescent="0.35">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c r="AA366" s="23"/>
      <c r="AB366" s="23"/>
      <c r="AC366" s="23"/>
      <c r="AD366" s="23"/>
      <c r="AE366" s="23"/>
      <c r="AF366" s="23"/>
      <c r="AG366" s="23"/>
    </row>
    <row r="367" spans="1:33" ht="15.75" customHeight="1" x14ac:dyDescent="0.35">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c r="AA367" s="23"/>
      <c r="AB367" s="23"/>
      <c r="AC367" s="23"/>
      <c r="AD367" s="23"/>
      <c r="AE367" s="23"/>
      <c r="AF367" s="23"/>
      <c r="AG367" s="23"/>
    </row>
    <row r="368" spans="1:33" ht="15.75" customHeight="1" x14ac:dyDescent="0.35">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c r="AA368" s="23"/>
      <c r="AB368" s="23"/>
      <c r="AC368" s="23"/>
      <c r="AD368" s="23"/>
      <c r="AE368" s="23"/>
      <c r="AF368" s="23"/>
      <c r="AG368" s="23"/>
    </row>
    <row r="369" spans="1:33" ht="15.75" customHeight="1" x14ac:dyDescent="0.35">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c r="AA369" s="23"/>
      <c r="AB369" s="23"/>
      <c r="AC369" s="23"/>
      <c r="AD369" s="23"/>
      <c r="AE369" s="23"/>
      <c r="AF369" s="23"/>
      <c r="AG369" s="23"/>
    </row>
    <row r="370" spans="1:33" ht="15.75" customHeight="1" x14ac:dyDescent="0.35">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c r="AA370" s="23"/>
      <c r="AB370" s="23"/>
      <c r="AC370" s="23"/>
      <c r="AD370" s="23"/>
      <c r="AE370" s="23"/>
      <c r="AF370" s="23"/>
      <c r="AG370" s="23"/>
    </row>
    <row r="371" spans="1:33" ht="15.75" customHeight="1" x14ac:dyDescent="0.35">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c r="AA371" s="23"/>
      <c r="AB371" s="23"/>
      <c r="AC371" s="23"/>
      <c r="AD371" s="23"/>
      <c r="AE371" s="23"/>
      <c r="AF371" s="23"/>
      <c r="AG371" s="23"/>
    </row>
    <row r="372" spans="1:33" ht="15.75" customHeight="1" x14ac:dyDescent="0.35">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c r="AA372" s="23"/>
      <c r="AB372" s="23"/>
      <c r="AC372" s="23"/>
      <c r="AD372" s="23"/>
      <c r="AE372" s="23"/>
      <c r="AF372" s="23"/>
      <c r="AG372" s="23"/>
    </row>
    <row r="373" spans="1:33" ht="15.75" customHeight="1" x14ac:dyDescent="0.35">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c r="AA373" s="23"/>
      <c r="AB373" s="23"/>
      <c r="AC373" s="23"/>
      <c r="AD373" s="23"/>
      <c r="AE373" s="23"/>
      <c r="AF373" s="23"/>
      <c r="AG373" s="23"/>
    </row>
    <row r="374" spans="1:33" ht="15.75" customHeight="1" x14ac:dyDescent="0.35">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c r="AA374" s="23"/>
      <c r="AB374" s="23"/>
      <c r="AC374" s="23"/>
      <c r="AD374" s="23"/>
      <c r="AE374" s="23"/>
      <c r="AF374" s="23"/>
      <c r="AG374" s="23"/>
    </row>
    <row r="375" spans="1:33" ht="15.75" customHeight="1" x14ac:dyDescent="0.35">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c r="AA375" s="23"/>
      <c r="AB375" s="23"/>
      <c r="AC375" s="23"/>
      <c r="AD375" s="23"/>
      <c r="AE375" s="23"/>
      <c r="AF375" s="23"/>
      <c r="AG375" s="23"/>
    </row>
    <row r="376" spans="1:33" ht="15.75" customHeight="1" x14ac:dyDescent="0.35">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c r="AD376" s="23"/>
      <c r="AE376" s="23"/>
      <c r="AF376" s="23"/>
      <c r="AG376" s="23"/>
    </row>
    <row r="377" spans="1:33" ht="15.75" customHeight="1" x14ac:dyDescent="0.35">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c r="AA377" s="23"/>
      <c r="AB377" s="23"/>
      <c r="AC377" s="23"/>
      <c r="AD377" s="23"/>
      <c r="AE377" s="23"/>
      <c r="AF377" s="23"/>
      <c r="AG377" s="23"/>
    </row>
    <row r="378" spans="1:33" ht="15.75" customHeight="1" x14ac:dyDescent="0.35">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c r="AA378" s="23"/>
      <c r="AB378" s="23"/>
      <c r="AC378" s="23"/>
      <c r="AD378" s="23"/>
      <c r="AE378" s="23"/>
      <c r="AF378" s="23"/>
      <c r="AG378" s="23"/>
    </row>
    <row r="379" spans="1:33" ht="15.75" customHeight="1" x14ac:dyDescent="0.35">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c r="AA379" s="23"/>
      <c r="AB379" s="23"/>
      <c r="AC379" s="23"/>
      <c r="AD379" s="23"/>
      <c r="AE379" s="23"/>
      <c r="AF379" s="23"/>
      <c r="AG379" s="23"/>
    </row>
    <row r="380" spans="1:33" ht="15.75" customHeight="1" x14ac:dyDescent="0.35">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c r="AA380" s="23"/>
      <c r="AB380" s="23"/>
      <c r="AC380" s="23"/>
      <c r="AD380" s="23"/>
      <c r="AE380" s="23"/>
      <c r="AF380" s="23"/>
      <c r="AG380" s="23"/>
    </row>
    <row r="381" spans="1:33" ht="15.75" customHeight="1" x14ac:dyDescent="0.35">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c r="AA381" s="23"/>
      <c r="AB381" s="23"/>
      <c r="AC381" s="23"/>
      <c r="AD381" s="23"/>
      <c r="AE381" s="23"/>
      <c r="AF381" s="23"/>
      <c r="AG381" s="23"/>
    </row>
    <row r="382" spans="1:33" ht="15.75" customHeight="1" x14ac:dyDescent="0.35">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c r="AA382" s="23"/>
      <c r="AB382" s="23"/>
      <c r="AC382" s="23"/>
      <c r="AD382" s="23"/>
      <c r="AE382" s="23"/>
      <c r="AF382" s="23"/>
      <c r="AG382" s="23"/>
    </row>
    <row r="383" spans="1:33" ht="15.75" customHeight="1" x14ac:dyDescent="0.35">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23"/>
      <c r="AE383" s="23"/>
      <c r="AF383" s="23"/>
      <c r="AG383" s="23"/>
    </row>
    <row r="384" spans="1:33" ht="15.75" customHeight="1" x14ac:dyDescent="0.35">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c r="AA384" s="23"/>
      <c r="AB384" s="23"/>
      <c r="AC384" s="23"/>
      <c r="AD384" s="23"/>
      <c r="AE384" s="23"/>
      <c r="AF384" s="23"/>
      <c r="AG384" s="23"/>
    </row>
    <row r="385" spans="1:33" ht="15.75" customHeight="1" x14ac:dyDescent="0.35">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c r="AA385" s="23"/>
      <c r="AB385" s="23"/>
      <c r="AC385" s="23"/>
      <c r="AD385" s="23"/>
      <c r="AE385" s="23"/>
      <c r="AF385" s="23"/>
      <c r="AG385" s="23"/>
    </row>
    <row r="386" spans="1:33" ht="15.75" customHeight="1" x14ac:dyDescent="0.35">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c r="AA386" s="23"/>
      <c r="AB386" s="23"/>
      <c r="AC386" s="23"/>
      <c r="AD386" s="23"/>
      <c r="AE386" s="23"/>
      <c r="AF386" s="23"/>
      <c r="AG386" s="23"/>
    </row>
    <row r="387" spans="1:33" ht="15.75" customHeight="1" x14ac:dyDescent="0.35">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c r="AA387" s="23"/>
      <c r="AB387" s="23"/>
      <c r="AC387" s="23"/>
      <c r="AD387" s="23"/>
      <c r="AE387" s="23"/>
      <c r="AF387" s="23"/>
      <c r="AG387" s="23"/>
    </row>
    <row r="388" spans="1:33" ht="15.75" customHeight="1" x14ac:dyDescent="0.35">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c r="AA388" s="23"/>
      <c r="AB388" s="23"/>
      <c r="AC388" s="23"/>
      <c r="AD388" s="23"/>
      <c r="AE388" s="23"/>
      <c r="AF388" s="23"/>
      <c r="AG388" s="23"/>
    </row>
    <row r="389" spans="1:33" ht="15.75" customHeight="1" x14ac:dyDescent="0.35">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c r="AA389" s="23"/>
      <c r="AB389" s="23"/>
      <c r="AC389" s="23"/>
      <c r="AD389" s="23"/>
      <c r="AE389" s="23"/>
      <c r="AF389" s="23"/>
      <c r="AG389" s="23"/>
    </row>
    <row r="390" spans="1:33" ht="15.75" customHeight="1" x14ac:dyDescent="0.35">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c r="AA390" s="23"/>
      <c r="AB390" s="23"/>
      <c r="AC390" s="23"/>
      <c r="AD390" s="23"/>
      <c r="AE390" s="23"/>
      <c r="AF390" s="23"/>
      <c r="AG390" s="23"/>
    </row>
    <row r="391" spans="1:33" ht="15.75" customHeight="1" x14ac:dyDescent="0.35">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c r="AA391" s="23"/>
      <c r="AB391" s="23"/>
      <c r="AC391" s="23"/>
      <c r="AD391" s="23"/>
      <c r="AE391" s="23"/>
      <c r="AF391" s="23"/>
      <c r="AG391" s="23"/>
    </row>
    <row r="392" spans="1:33" ht="15.75" customHeight="1" x14ac:dyDescent="0.35">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c r="AB392" s="23"/>
      <c r="AC392" s="23"/>
      <c r="AD392" s="23"/>
      <c r="AE392" s="23"/>
      <c r="AF392" s="23"/>
      <c r="AG392" s="23"/>
    </row>
    <row r="393" spans="1:33" ht="15.75" customHeight="1" x14ac:dyDescent="0.35">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c r="AA393" s="23"/>
      <c r="AB393" s="23"/>
      <c r="AC393" s="23"/>
      <c r="AD393" s="23"/>
      <c r="AE393" s="23"/>
      <c r="AF393" s="23"/>
      <c r="AG393" s="23"/>
    </row>
    <row r="394" spans="1:33" ht="15.75" customHeight="1" x14ac:dyDescent="0.35">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c r="AA394" s="23"/>
      <c r="AB394" s="23"/>
      <c r="AC394" s="23"/>
      <c r="AD394" s="23"/>
      <c r="AE394" s="23"/>
      <c r="AF394" s="23"/>
      <c r="AG394" s="23"/>
    </row>
    <row r="395" spans="1:33" ht="15.75" customHeight="1" x14ac:dyDescent="0.35">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c r="AA395" s="23"/>
      <c r="AB395" s="23"/>
      <c r="AC395" s="23"/>
      <c r="AD395" s="23"/>
      <c r="AE395" s="23"/>
      <c r="AF395" s="23"/>
      <c r="AG395" s="23"/>
    </row>
    <row r="396" spans="1:33" ht="15.75" customHeight="1" x14ac:dyDescent="0.35">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c r="AA396" s="23"/>
      <c r="AB396" s="23"/>
      <c r="AC396" s="23"/>
      <c r="AD396" s="23"/>
      <c r="AE396" s="23"/>
      <c r="AF396" s="23"/>
      <c r="AG396" s="23"/>
    </row>
    <row r="397" spans="1:33" ht="15.75" customHeight="1" x14ac:dyDescent="0.35">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c r="AA397" s="23"/>
      <c r="AB397" s="23"/>
      <c r="AC397" s="23"/>
      <c r="AD397" s="23"/>
      <c r="AE397" s="23"/>
      <c r="AF397" s="23"/>
      <c r="AG397" s="23"/>
    </row>
    <row r="398" spans="1:33" ht="15.75" customHeight="1" x14ac:dyDescent="0.35">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c r="AA398" s="23"/>
      <c r="AB398" s="23"/>
      <c r="AC398" s="23"/>
      <c r="AD398" s="23"/>
      <c r="AE398" s="23"/>
      <c r="AF398" s="23"/>
      <c r="AG398" s="23"/>
    </row>
    <row r="399" spans="1:33" ht="15.75" customHeight="1" x14ac:dyDescent="0.35">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c r="AA399" s="23"/>
      <c r="AB399" s="23"/>
      <c r="AC399" s="23"/>
      <c r="AD399" s="23"/>
      <c r="AE399" s="23"/>
      <c r="AF399" s="23"/>
      <c r="AG399" s="23"/>
    </row>
    <row r="400" spans="1:33" ht="15.75" customHeight="1" x14ac:dyDescent="0.35">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c r="AA400" s="23"/>
      <c r="AB400" s="23"/>
      <c r="AC400" s="23"/>
      <c r="AD400" s="23"/>
      <c r="AE400" s="23"/>
      <c r="AF400" s="23"/>
      <c r="AG400" s="23"/>
    </row>
    <row r="401" spans="1:33" ht="15.75" customHeight="1" x14ac:dyDescent="0.35">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c r="AA401" s="23"/>
      <c r="AB401" s="23"/>
      <c r="AC401" s="23"/>
      <c r="AD401" s="23"/>
      <c r="AE401" s="23"/>
      <c r="AF401" s="23"/>
      <c r="AG401" s="23"/>
    </row>
    <row r="402" spans="1:33" ht="15.75" customHeight="1" x14ac:dyDescent="0.35">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c r="AA402" s="23"/>
      <c r="AB402" s="23"/>
      <c r="AC402" s="23"/>
      <c r="AD402" s="23"/>
      <c r="AE402" s="23"/>
      <c r="AF402" s="23"/>
      <c r="AG402" s="23"/>
    </row>
    <row r="403" spans="1:33" ht="15.75" customHeight="1" x14ac:dyDescent="0.35">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c r="AA403" s="23"/>
      <c r="AB403" s="23"/>
      <c r="AC403" s="23"/>
      <c r="AD403" s="23"/>
      <c r="AE403" s="23"/>
      <c r="AF403" s="23"/>
      <c r="AG403" s="23"/>
    </row>
    <row r="404" spans="1:33" ht="15.75" customHeight="1" x14ac:dyDescent="0.35">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c r="AA404" s="23"/>
      <c r="AB404" s="23"/>
      <c r="AC404" s="23"/>
      <c r="AD404" s="23"/>
      <c r="AE404" s="23"/>
      <c r="AF404" s="23"/>
      <c r="AG404" s="23"/>
    </row>
    <row r="405" spans="1:33" ht="15.75" customHeight="1" x14ac:dyDescent="0.35">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c r="AA405" s="23"/>
      <c r="AB405" s="23"/>
      <c r="AC405" s="23"/>
      <c r="AD405" s="23"/>
      <c r="AE405" s="23"/>
      <c r="AF405" s="23"/>
      <c r="AG405" s="23"/>
    </row>
    <row r="406" spans="1:33" ht="15.75" customHeight="1" x14ac:dyDescent="0.35">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c r="AA406" s="23"/>
      <c r="AB406" s="23"/>
      <c r="AC406" s="23"/>
      <c r="AD406" s="23"/>
      <c r="AE406" s="23"/>
      <c r="AF406" s="23"/>
      <c r="AG406" s="23"/>
    </row>
    <row r="407" spans="1:33" ht="15.75" customHeight="1" x14ac:dyDescent="0.35">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c r="AA407" s="23"/>
      <c r="AB407" s="23"/>
      <c r="AC407" s="23"/>
      <c r="AD407" s="23"/>
      <c r="AE407" s="23"/>
      <c r="AF407" s="23"/>
      <c r="AG407" s="23"/>
    </row>
    <row r="408" spans="1:33" ht="15.75" customHeight="1" x14ac:dyDescent="0.35">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row>
    <row r="409" spans="1:33" ht="15.75" customHeight="1" x14ac:dyDescent="0.35">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c r="AA409" s="23"/>
      <c r="AB409" s="23"/>
      <c r="AC409" s="23"/>
      <c r="AD409" s="23"/>
      <c r="AE409" s="23"/>
      <c r="AF409" s="23"/>
      <c r="AG409" s="23"/>
    </row>
    <row r="410" spans="1:33" ht="15.75" customHeight="1" x14ac:dyDescent="0.35">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c r="AA410" s="23"/>
      <c r="AB410" s="23"/>
      <c r="AC410" s="23"/>
      <c r="AD410" s="23"/>
      <c r="AE410" s="23"/>
      <c r="AF410" s="23"/>
      <c r="AG410" s="23"/>
    </row>
    <row r="411" spans="1:33" ht="15.75" customHeight="1" x14ac:dyDescent="0.35">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c r="AA411" s="23"/>
      <c r="AB411" s="23"/>
      <c r="AC411" s="23"/>
      <c r="AD411" s="23"/>
      <c r="AE411" s="23"/>
      <c r="AF411" s="23"/>
      <c r="AG411" s="23"/>
    </row>
    <row r="412" spans="1:33" ht="15.75" customHeight="1" x14ac:dyDescent="0.35">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c r="AA412" s="23"/>
      <c r="AB412" s="23"/>
      <c r="AC412" s="23"/>
      <c r="AD412" s="23"/>
      <c r="AE412" s="23"/>
      <c r="AF412" s="23"/>
      <c r="AG412" s="23"/>
    </row>
    <row r="413" spans="1:33" ht="15.75" customHeight="1" x14ac:dyDescent="0.35">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c r="AA413" s="23"/>
      <c r="AB413" s="23"/>
      <c r="AC413" s="23"/>
      <c r="AD413" s="23"/>
      <c r="AE413" s="23"/>
      <c r="AF413" s="23"/>
      <c r="AG413" s="23"/>
    </row>
    <row r="414" spans="1:33" ht="15.75" customHeight="1" x14ac:dyDescent="0.35">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c r="AA414" s="23"/>
      <c r="AB414" s="23"/>
      <c r="AC414" s="23"/>
      <c r="AD414" s="23"/>
      <c r="AE414" s="23"/>
      <c r="AF414" s="23"/>
      <c r="AG414" s="23"/>
    </row>
    <row r="415" spans="1:33" ht="15.75" customHeight="1" x14ac:dyDescent="0.35">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23"/>
      <c r="AE415" s="23"/>
      <c r="AF415" s="23"/>
      <c r="AG415" s="23"/>
    </row>
    <row r="416" spans="1:33" ht="15.75" customHeight="1" x14ac:dyDescent="0.35">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c r="AA416" s="23"/>
      <c r="AB416" s="23"/>
      <c r="AC416" s="23"/>
      <c r="AD416" s="23"/>
      <c r="AE416" s="23"/>
      <c r="AF416" s="23"/>
      <c r="AG416" s="23"/>
    </row>
    <row r="417" spans="1:33" ht="15.75" customHeight="1" x14ac:dyDescent="0.35">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c r="AA417" s="23"/>
      <c r="AB417" s="23"/>
      <c r="AC417" s="23"/>
      <c r="AD417" s="23"/>
      <c r="AE417" s="23"/>
      <c r="AF417" s="23"/>
      <c r="AG417" s="23"/>
    </row>
    <row r="418" spans="1:33" ht="15.75" customHeight="1" x14ac:dyDescent="0.35">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row>
    <row r="419" spans="1:33" ht="15.75" customHeight="1" x14ac:dyDescent="0.35">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c r="AA419" s="23"/>
      <c r="AB419" s="23"/>
      <c r="AC419" s="23"/>
      <c r="AD419" s="23"/>
      <c r="AE419" s="23"/>
      <c r="AF419" s="23"/>
      <c r="AG419" s="23"/>
    </row>
    <row r="420" spans="1:33" ht="15.75" customHeight="1" x14ac:dyDescent="0.35">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c r="AA420" s="23"/>
      <c r="AB420" s="23"/>
      <c r="AC420" s="23"/>
      <c r="AD420" s="23"/>
      <c r="AE420" s="23"/>
      <c r="AF420" s="23"/>
      <c r="AG420" s="23"/>
    </row>
    <row r="421" spans="1:33" ht="15.75" customHeight="1" x14ac:dyDescent="0.35">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c r="AA421" s="23"/>
      <c r="AB421" s="23"/>
      <c r="AC421" s="23"/>
      <c r="AD421" s="23"/>
      <c r="AE421" s="23"/>
      <c r="AF421" s="23"/>
      <c r="AG421" s="23"/>
    </row>
    <row r="422" spans="1:33" ht="15.75" customHeight="1" x14ac:dyDescent="0.35">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c r="AB422" s="23"/>
      <c r="AC422" s="23"/>
      <c r="AD422" s="23"/>
      <c r="AE422" s="23"/>
      <c r="AF422" s="23"/>
      <c r="AG422" s="23"/>
    </row>
    <row r="423" spans="1:33" ht="15.75" customHeight="1" x14ac:dyDescent="0.35">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c r="AA423" s="23"/>
      <c r="AB423" s="23"/>
      <c r="AC423" s="23"/>
      <c r="AD423" s="23"/>
      <c r="AE423" s="23"/>
      <c r="AF423" s="23"/>
      <c r="AG423" s="23"/>
    </row>
    <row r="424" spans="1:33" ht="15.75" customHeight="1" x14ac:dyDescent="0.35">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c r="AB424" s="23"/>
      <c r="AC424" s="23"/>
      <c r="AD424" s="23"/>
      <c r="AE424" s="23"/>
      <c r="AF424" s="23"/>
      <c r="AG424" s="23"/>
    </row>
    <row r="425" spans="1:33" ht="15.75" customHeight="1" x14ac:dyDescent="0.35">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c r="AA425" s="23"/>
      <c r="AB425" s="23"/>
      <c r="AC425" s="23"/>
      <c r="AD425" s="23"/>
      <c r="AE425" s="23"/>
      <c r="AF425" s="23"/>
      <c r="AG425" s="23"/>
    </row>
    <row r="426" spans="1:33" ht="15.75" customHeight="1" x14ac:dyDescent="0.35">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c r="AA426" s="23"/>
      <c r="AB426" s="23"/>
      <c r="AC426" s="23"/>
      <c r="AD426" s="23"/>
      <c r="AE426" s="23"/>
      <c r="AF426" s="23"/>
      <c r="AG426" s="23"/>
    </row>
    <row r="427" spans="1:33" ht="15.75" customHeight="1" x14ac:dyDescent="0.35">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c r="AA427" s="23"/>
      <c r="AB427" s="23"/>
      <c r="AC427" s="23"/>
      <c r="AD427" s="23"/>
      <c r="AE427" s="23"/>
      <c r="AF427" s="23"/>
      <c r="AG427" s="23"/>
    </row>
    <row r="428" spans="1:33" ht="15.75" customHeight="1" x14ac:dyDescent="0.35">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c r="AA428" s="23"/>
      <c r="AB428" s="23"/>
      <c r="AC428" s="23"/>
      <c r="AD428" s="23"/>
      <c r="AE428" s="23"/>
      <c r="AF428" s="23"/>
      <c r="AG428" s="23"/>
    </row>
    <row r="429" spans="1:33" ht="15.75" customHeight="1" x14ac:dyDescent="0.35">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c r="AA429" s="23"/>
      <c r="AB429" s="23"/>
      <c r="AC429" s="23"/>
      <c r="AD429" s="23"/>
      <c r="AE429" s="23"/>
      <c r="AF429" s="23"/>
      <c r="AG429" s="23"/>
    </row>
    <row r="430" spans="1:33" ht="15.75" customHeight="1" x14ac:dyDescent="0.35">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c r="AA430" s="23"/>
      <c r="AB430" s="23"/>
      <c r="AC430" s="23"/>
      <c r="AD430" s="23"/>
      <c r="AE430" s="23"/>
      <c r="AF430" s="23"/>
      <c r="AG430" s="23"/>
    </row>
    <row r="431" spans="1:33" ht="15.75" customHeight="1" x14ac:dyDescent="0.35">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c r="AA431" s="23"/>
      <c r="AB431" s="23"/>
      <c r="AC431" s="23"/>
      <c r="AD431" s="23"/>
      <c r="AE431" s="23"/>
      <c r="AF431" s="23"/>
      <c r="AG431" s="23"/>
    </row>
    <row r="432" spans="1:33" ht="15.75" customHeight="1" x14ac:dyDescent="0.35">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c r="AA432" s="23"/>
      <c r="AB432" s="23"/>
      <c r="AC432" s="23"/>
      <c r="AD432" s="23"/>
      <c r="AE432" s="23"/>
      <c r="AF432" s="23"/>
      <c r="AG432" s="23"/>
    </row>
    <row r="433" spans="1:33" ht="15.75" customHeight="1" x14ac:dyDescent="0.35">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c r="AA433" s="23"/>
      <c r="AB433" s="23"/>
      <c r="AC433" s="23"/>
      <c r="AD433" s="23"/>
      <c r="AE433" s="23"/>
      <c r="AF433" s="23"/>
      <c r="AG433" s="23"/>
    </row>
    <row r="434" spans="1:33" ht="15.75" customHeight="1" x14ac:dyDescent="0.35">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c r="AA434" s="23"/>
      <c r="AB434" s="23"/>
      <c r="AC434" s="23"/>
      <c r="AD434" s="23"/>
      <c r="AE434" s="23"/>
      <c r="AF434" s="23"/>
      <c r="AG434" s="23"/>
    </row>
    <row r="435" spans="1:33" ht="15.75" customHeight="1" x14ac:dyDescent="0.35">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c r="AA435" s="23"/>
      <c r="AB435" s="23"/>
      <c r="AC435" s="23"/>
      <c r="AD435" s="23"/>
      <c r="AE435" s="23"/>
      <c r="AF435" s="23"/>
      <c r="AG435" s="23"/>
    </row>
    <row r="436" spans="1:33" ht="15.75" customHeight="1" x14ac:dyDescent="0.35">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c r="AA436" s="23"/>
      <c r="AB436" s="23"/>
      <c r="AC436" s="23"/>
      <c r="AD436" s="23"/>
      <c r="AE436" s="23"/>
      <c r="AF436" s="23"/>
      <c r="AG436" s="23"/>
    </row>
    <row r="437" spans="1:33" ht="15.75" customHeight="1" x14ac:dyDescent="0.35">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c r="AA437" s="23"/>
      <c r="AB437" s="23"/>
      <c r="AC437" s="23"/>
      <c r="AD437" s="23"/>
      <c r="AE437" s="23"/>
      <c r="AF437" s="23"/>
      <c r="AG437" s="23"/>
    </row>
    <row r="438" spans="1:33" ht="15.75" customHeight="1" x14ac:dyDescent="0.35">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c r="AA438" s="23"/>
      <c r="AB438" s="23"/>
      <c r="AC438" s="23"/>
      <c r="AD438" s="23"/>
      <c r="AE438" s="23"/>
      <c r="AF438" s="23"/>
      <c r="AG438" s="23"/>
    </row>
    <row r="439" spans="1:33" ht="15.75" customHeight="1" x14ac:dyDescent="0.35">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c r="AA439" s="23"/>
      <c r="AB439" s="23"/>
      <c r="AC439" s="23"/>
      <c r="AD439" s="23"/>
      <c r="AE439" s="23"/>
      <c r="AF439" s="23"/>
      <c r="AG439" s="23"/>
    </row>
    <row r="440" spans="1:33" ht="15.75" customHeight="1" x14ac:dyDescent="0.35">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c r="AA440" s="23"/>
      <c r="AB440" s="23"/>
      <c r="AC440" s="23"/>
      <c r="AD440" s="23"/>
      <c r="AE440" s="23"/>
      <c r="AF440" s="23"/>
      <c r="AG440" s="23"/>
    </row>
    <row r="441" spans="1:33" ht="15.75" customHeight="1" x14ac:dyDescent="0.35">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c r="AA441" s="23"/>
      <c r="AB441" s="23"/>
      <c r="AC441" s="23"/>
      <c r="AD441" s="23"/>
      <c r="AE441" s="23"/>
      <c r="AF441" s="23"/>
      <c r="AG441" s="23"/>
    </row>
    <row r="442" spans="1:33" ht="15.75" customHeight="1" x14ac:dyDescent="0.35">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c r="AA442" s="23"/>
      <c r="AB442" s="23"/>
      <c r="AC442" s="23"/>
      <c r="AD442" s="23"/>
      <c r="AE442" s="23"/>
      <c r="AF442" s="23"/>
      <c r="AG442" s="23"/>
    </row>
    <row r="443" spans="1:33" ht="15.75" customHeight="1" x14ac:dyDescent="0.35">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c r="AA443" s="23"/>
      <c r="AB443" s="23"/>
      <c r="AC443" s="23"/>
      <c r="AD443" s="23"/>
      <c r="AE443" s="23"/>
      <c r="AF443" s="23"/>
      <c r="AG443" s="23"/>
    </row>
    <row r="444" spans="1:33" ht="15.75" customHeight="1" x14ac:dyDescent="0.35">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c r="AA444" s="23"/>
      <c r="AB444" s="23"/>
      <c r="AC444" s="23"/>
      <c r="AD444" s="23"/>
      <c r="AE444" s="23"/>
      <c r="AF444" s="23"/>
      <c r="AG444" s="23"/>
    </row>
    <row r="445" spans="1:33" ht="15.75" customHeight="1" x14ac:dyDescent="0.35">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c r="AA445" s="23"/>
      <c r="AB445" s="23"/>
      <c r="AC445" s="23"/>
      <c r="AD445" s="23"/>
      <c r="AE445" s="23"/>
      <c r="AF445" s="23"/>
      <c r="AG445" s="23"/>
    </row>
    <row r="446" spans="1:33" ht="15.75" customHeight="1" x14ac:dyDescent="0.35">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c r="AA446" s="23"/>
      <c r="AB446" s="23"/>
      <c r="AC446" s="23"/>
      <c r="AD446" s="23"/>
      <c r="AE446" s="23"/>
      <c r="AF446" s="23"/>
      <c r="AG446" s="23"/>
    </row>
    <row r="447" spans="1:33" ht="15.75" customHeight="1" x14ac:dyDescent="0.35">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c r="AA447" s="23"/>
      <c r="AB447" s="23"/>
      <c r="AC447" s="23"/>
      <c r="AD447" s="23"/>
      <c r="AE447" s="23"/>
      <c r="AF447" s="23"/>
      <c r="AG447" s="23"/>
    </row>
    <row r="448" spans="1:33" ht="15.75" customHeight="1" x14ac:dyDescent="0.35">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c r="AA448" s="23"/>
      <c r="AB448" s="23"/>
      <c r="AC448" s="23"/>
      <c r="AD448" s="23"/>
      <c r="AE448" s="23"/>
      <c r="AF448" s="23"/>
      <c r="AG448" s="23"/>
    </row>
    <row r="449" spans="1:33" ht="15.75" customHeight="1" x14ac:dyDescent="0.35">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c r="AA449" s="23"/>
      <c r="AB449" s="23"/>
      <c r="AC449" s="23"/>
      <c r="AD449" s="23"/>
      <c r="AE449" s="23"/>
      <c r="AF449" s="23"/>
      <c r="AG449" s="23"/>
    </row>
    <row r="450" spans="1:33" ht="15.75" customHeight="1" x14ac:dyDescent="0.35">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c r="AA450" s="23"/>
      <c r="AB450" s="23"/>
      <c r="AC450" s="23"/>
      <c r="AD450" s="23"/>
      <c r="AE450" s="23"/>
      <c r="AF450" s="23"/>
      <c r="AG450" s="23"/>
    </row>
    <row r="451" spans="1:33" ht="15.75" customHeight="1" x14ac:dyDescent="0.35">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c r="AA451" s="23"/>
      <c r="AB451" s="23"/>
      <c r="AC451" s="23"/>
      <c r="AD451" s="23"/>
      <c r="AE451" s="23"/>
      <c r="AF451" s="23"/>
      <c r="AG451" s="23"/>
    </row>
    <row r="452" spans="1:33" ht="15.75" customHeight="1" x14ac:dyDescent="0.35">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23"/>
      <c r="AF452" s="23"/>
      <c r="AG452" s="23"/>
    </row>
    <row r="453" spans="1:33" ht="15.75" customHeight="1" x14ac:dyDescent="0.35">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c r="AA453" s="23"/>
      <c r="AB453" s="23"/>
      <c r="AC453" s="23"/>
      <c r="AD453" s="23"/>
      <c r="AE453" s="23"/>
      <c r="AF453" s="23"/>
      <c r="AG453" s="23"/>
    </row>
    <row r="454" spans="1:33" ht="15.75" customHeight="1" x14ac:dyDescent="0.35">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c r="AA454" s="23"/>
      <c r="AB454" s="23"/>
      <c r="AC454" s="23"/>
      <c r="AD454" s="23"/>
      <c r="AE454" s="23"/>
      <c r="AF454" s="23"/>
      <c r="AG454" s="23"/>
    </row>
    <row r="455" spans="1:33" ht="15.75" customHeight="1" x14ac:dyDescent="0.35">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c r="AA455" s="23"/>
      <c r="AB455" s="23"/>
      <c r="AC455" s="23"/>
      <c r="AD455" s="23"/>
      <c r="AE455" s="23"/>
      <c r="AF455" s="23"/>
      <c r="AG455" s="23"/>
    </row>
    <row r="456" spans="1:33" ht="15.75" customHeight="1" x14ac:dyDescent="0.35">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c r="AA456" s="23"/>
      <c r="AB456" s="23"/>
      <c r="AC456" s="23"/>
      <c r="AD456" s="23"/>
      <c r="AE456" s="23"/>
      <c r="AF456" s="23"/>
      <c r="AG456" s="23"/>
    </row>
    <row r="457" spans="1:33" ht="15.75" customHeight="1" x14ac:dyDescent="0.35">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c r="AA457" s="23"/>
      <c r="AB457" s="23"/>
      <c r="AC457" s="23"/>
      <c r="AD457" s="23"/>
      <c r="AE457" s="23"/>
      <c r="AF457" s="23"/>
      <c r="AG457" s="23"/>
    </row>
    <row r="458" spans="1:33" ht="15.75" customHeight="1" x14ac:dyDescent="0.35">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c r="AA458" s="23"/>
      <c r="AB458" s="23"/>
      <c r="AC458" s="23"/>
      <c r="AD458" s="23"/>
      <c r="AE458" s="23"/>
      <c r="AF458" s="23"/>
      <c r="AG458" s="23"/>
    </row>
    <row r="459" spans="1:33" ht="15.75" customHeight="1" x14ac:dyDescent="0.35">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c r="AA459" s="23"/>
      <c r="AB459" s="23"/>
      <c r="AC459" s="23"/>
      <c r="AD459" s="23"/>
      <c r="AE459" s="23"/>
      <c r="AF459" s="23"/>
      <c r="AG459" s="23"/>
    </row>
    <row r="460" spans="1:33" ht="15.75" customHeight="1" x14ac:dyDescent="0.35">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c r="AA460" s="23"/>
      <c r="AB460" s="23"/>
      <c r="AC460" s="23"/>
      <c r="AD460" s="23"/>
      <c r="AE460" s="23"/>
      <c r="AF460" s="23"/>
      <c r="AG460" s="23"/>
    </row>
    <row r="461" spans="1:33" ht="15.75" customHeight="1" x14ac:dyDescent="0.35">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c r="AA461" s="23"/>
      <c r="AB461" s="23"/>
      <c r="AC461" s="23"/>
      <c r="AD461" s="23"/>
      <c r="AE461" s="23"/>
      <c r="AF461" s="23"/>
      <c r="AG461" s="23"/>
    </row>
    <row r="462" spans="1:33" ht="15.75" customHeight="1" x14ac:dyDescent="0.35">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23"/>
      <c r="AF462" s="23"/>
      <c r="AG462" s="23"/>
    </row>
    <row r="463" spans="1:33" ht="15.75" customHeight="1" x14ac:dyDescent="0.35">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23"/>
      <c r="AF463" s="23"/>
      <c r="AG463" s="23"/>
    </row>
    <row r="464" spans="1:33" ht="15.75" customHeight="1" x14ac:dyDescent="0.35">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c r="AA464" s="23"/>
      <c r="AB464" s="23"/>
      <c r="AC464" s="23"/>
      <c r="AD464" s="23"/>
      <c r="AE464" s="23"/>
      <c r="AF464" s="23"/>
      <c r="AG464" s="23"/>
    </row>
    <row r="465" spans="1:33" ht="15.75" customHeight="1" x14ac:dyDescent="0.35">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c r="AA465" s="23"/>
      <c r="AB465" s="23"/>
      <c r="AC465" s="23"/>
      <c r="AD465" s="23"/>
      <c r="AE465" s="23"/>
      <c r="AF465" s="23"/>
      <c r="AG465" s="23"/>
    </row>
    <row r="466" spans="1:33" ht="15.75" customHeight="1" x14ac:dyDescent="0.35">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c r="AA466" s="23"/>
      <c r="AB466" s="23"/>
      <c r="AC466" s="23"/>
      <c r="AD466" s="23"/>
      <c r="AE466" s="23"/>
      <c r="AF466" s="23"/>
      <c r="AG466" s="23"/>
    </row>
    <row r="467" spans="1:33" ht="15.75" customHeight="1" x14ac:dyDescent="0.35">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c r="AA467" s="23"/>
      <c r="AB467" s="23"/>
      <c r="AC467" s="23"/>
      <c r="AD467" s="23"/>
      <c r="AE467" s="23"/>
      <c r="AF467" s="23"/>
      <c r="AG467" s="23"/>
    </row>
    <row r="468" spans="1:33" ht="15.75" customHeight="1" x14ac:dyDescent="0.35">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c r="AA468" s="23"/>
      <c r="AB468" s="23"/>
      <c r="AC468" s="23"/>
      <c r="AD468" s="23"/>
      <c r="AE468" s="23"/>
      <c r="AF468" s="23"/>
      <c r="AG468" s="23"/>
    </row>
    <row r="469" spans="1:33" ht="15.75" customHeight="1" x14ac:dyDescent="0.35">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c r="AA469" s="23"/>
      <c r="AB469" s="23"/>
      <c r="AC469" s="23"/>
      <c r="AD469" s="23"/>
      <c r="AE469" s="23"/>
      <c r="AF469" s="23"/>
      <c r="AG469" s="23"/>
    </row>
    <row r="470" spans="1:33" ht="15.75" customHeight="1" x14ac:dyDescent="0.35">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c r="AA470" s="23"/>
      <c r="AB470" s="23"/>
      <c r="AC470" s="23"/>
      <c r="AD470" s="23"/>
      <c r="AE470" s="23"/>
      <c r="AF470" s="23"/>
      <c r="AG470" s="23"/>
    </row>
    <row r="471" spans="1:33" ht="15.75" customHeight="1" x14ac:dyDescent="0.35">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c r="AA471" s="23"/>
      <c r="AB471" s="23"/>
      <c r="AC471" s="23"/>
      <c r="AD471" s="23"/>
      <c r="AE471" s="23"/>
      <c r="AF471" s="23"/>
      <c r="AG471" s="23"/>
    </row>
    <row r="472" spans="1:33" ht="15.75" customHeight="1" x14ac:dyDescent="0.35">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c r="AA472" s="23"/>
      <c r="AB472" s="23"/>
      <c r="AC472" s="23"/>
      <c r="AD472" s="23"/>
      <c r="AE472" s="23"/>
      <c r="AF472" s="23"/>
      <c r="AG472" s="23"/>
    </row>
    <row r="473" spans="1:33" ht="15.75" customHeight="1" x14ac:dyDescent="0.35">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c r="AA473" s="23"/>
      <c r="AB473" s="23"/>
      <c r="AC473" s="23"/>
      <c r="AD473" s="23"/>
      <c r="AE473" s="23"/>
      <c r="AF473" s="23"/>
      <c r="AG473" s="23"/>
    </row>
    <row r="474" spans="1:33" ht="15.75" customHeight="1" x14ac:dyDescent="0.35">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row>
    <row r="475" spans="1:33" ht="15.75" customHeight="1" x14ac:dyDescent="0.35">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c r="AA475" s="23"/>
      <c r="AB475" s="23"/>
      <c r="AC475" s="23"/>
      <c r="AD475" s="23"/>
      <c r="AE475" s="23"/>
      <c r="AF475" s="23"/>
      <c r="AG475" s="23"/>
    </row>
    <row r="476" spans="1:33" ht="15.75" customHeight="1" x14ac:dyDescent="0.35">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c r="AA476" s="23"/>
      <c r="AB476" s="23"/>
      <c r="AC476" s="23"/>
      <c r="AD476" s="23"/>
      <c r="AE476" s="23"/>
      <c r="AF476" s="23"/>
      <c r="AG476" s="23"/>
    </row>
    <row r="477" spans="1:33" ht="15.75" customHeight="1" x14ac:dyDescent="0.35">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c r="AA477" s="23"/>
      <c r="AB477" s="23"/>
      <c r="AC477" s="23"/>
      <c r="AD477" s="23"/>
      <c r="AE477" s="23"/>
      <c r="AF477" s="23"/>
      <c r="AG477" s="23"/>
    </row>
    <row r="478" spans="1:33" ht="15.75" customHeight="1" x14ac:dyDescent="0.35">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23"/>
      <c r="AF478" s="23"/>
      <c r="AG478" s="23"/>
    </row>
    <row r="479" spans="1:33" ht="15.75" customHeight="1" x14ac:dyDescent="0.35">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c r="AA479" s="23"/>
      <c r="AB479" s="23"/>
      <c r="AC479" s="23"/>
      <c r="AD479" s="23"/>
      <c r="AE479" s="23"/>
      <c r="AF479" s="23"/>
      <c r="AG479" s="23"/>
    </row>
    <row r="480" spans="1:33" ht="15.75" customHeight="1" x14ac:dyDescent="0.35">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c r="AA480" s="23"/>
      <c r="AB480" s="23"/>
      <c r="AC480" s="23"/>
      <c r="AD480" s="23"/>
      <c r="AE480" s="23"/>
      <c r="AF480" s="23"/>
      <c r="AG480" s="23"/>
    </row>
    <row r="481" spans="1:33" ht="15.75" customHeight="1" x14ac:dyDescent="0.35">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c r="AA481" s="23"/>
      <c r="AB481" s="23"/>
      <c r="AC481" s="23"/>
      <c r="AD481" s="23"/>
      <c r="AE481" s="23"/>
      <c r="AF481" s="23"/>
      <c r="AG481" s="23"/>
    </row>
    <row r="482" spans="1:33" ht="15.75" customHeight="1" x14ac:dyDescent="0.35">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c r="AA482" s="23"/>
      <c r="AB482" s="23"/>
      <c r="AC482" s="23"/>
      <c r="AD482" s="23"/>
      <c r="AE482" s="23"/>
      <c r="AF482" s="23"/>
      <c r="AG482" s="23"/>
    </row>
    <row r="483" spans="1:33" ht="15.75" customHeight="1" x14ac:dyDescent="0.35">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c r="AA483" s="23"/>
      <c r="AB483" s="23"/>
      <c r="AC483" s="23"/>
      <c r="AD483" s="23"/>
      <c r="AE483" s="23"/>
      <c r="AF483" s="23"/>
      <c r="AG483" s="23"/>
    </row>
    <row r="484" spans="1:33" ht="15.75" customHeight="1" x14ac:dyDescent="0.35">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row>
    <row r="485" spans="1:33" ht="15.75" customHeight="1" x14ac:dyDescent="0.35">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c r="AA485" s="23"/>
      <c r="AB485" s="23"/>
      <c r="AC485" s="23"/>
      <c r="AD485" s="23"/>
      <c r="AE485" s="23"/>
      <c r="AF485" s="23"/>
      <c r="AG485" s="23"/>
    </row>
    <row r="486" spans="1:33" ht="15.75" customHeight="1" x14ac:dyDescent="0.35">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c r="AB486" s="23"/>
      <c r="AC486" s="23"/>
      <c r="AD486" s="23"/>
      <c r="AE486" s="23"/>
      <c r="AF486" s="23"/>
      <c r="AG486" s="23"/>
    </row>
    <row r="487" spans="1:33" ht="15.75" customHeight="1" x14ac:dyDescent="0.35">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c r="AA487" s="23"/>
      <c r="AB487" s="23"/>
      <c r="AC487" s="23"/>
      <c r="AD487" s="23"/>
      <c r="AE487" s="23"/>
      <c r="AF487" s="23"/>
      <c r="AG487" s="23"/>
    </row>
    <row r="488" spans="1:33" ht="15.75" customHeight="1" x14ac:dyDescent="0.35">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23"/>
      <c r="AF488" s="23"/>
      <c r="AG488" s="23"/>
    </row>
    <row r="489" spans="1:33" ht="15.75" customHeight="1" x14ac:dyDescent="0.35">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c r="AA489" s="23"/>
      <c r="AB489" s="23"/>
      <c r="AC489" s="23"/>
      <c r="AD489" s="23"/>
      <c r="AE489" s="23"/>
      <c r="AF489" s="23"/>
      <c r="AG489" s="23"/>
    </row>
    <row r="490" spans="1:33" ht="15.75" customHeight="1" x14ac:dyDescent="0.35">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c r="AD490" s="23"/>
      <c r="AE490" s="23"/>
      <c r="AF490" s="23"/>
      <c r="AG490" s="23"/>
    </row>
    <row r="491" spans="1:33" ht="15.75" customHeight="1" x14ac:dyDescent="0.35">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c r="AA491" s="23"/>
      <c r="AB491" s="23"/>
      <c r="AC491" s="23"/>
      <c r="AD491" s="23"/>
      <c r="AE491" s="23"/>
      <c r="AF491" s="23"/>
      <c r="AG491" s="23"/>
    </row>
    <row r="492" spans="1:33" ht="15.75" customHeight="1" x14ac:dyDescent="0.35">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c r="AB492" s="23"/>
      <c r="AC492" s="23"/>
      <c r="AD492" s="23"/>
      <c r="AE492" s="23"/>
      <c r="AF492" s="23"/>
      <c r="AG492" s="23"/>
    </row>
    <row r="493" spans="1:33" ht="15.75" customHeight="1" x14ac:dyDescent="0.35">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c r="AA493" s="23"/>
      <c r="AB493" s="23"/>
      <c r="AC493" s="23"/>
      <c r="AD493" s="23"/>
      <c r="AE493" s="23"/>
      <c r="AF493" s="23"/>
      <c r="AG493" s="23"/>
    </row>
    <row r="494" spans="1:33" ht="15.75" customHeight="1" x14ac:dyDescent="0.35">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c r="AB494" s="23"/>
      <c r="AC494" s="23"/>
      <c r="AD494" s="23"/>
      <c r="AE494" s="23"/>
      <c r="AF494" s="23"/>
      <c r="AG494" s="23"/>
    </row>
    <row r="495" spans="1:33" ht="15.75" customHeight="1" x14ac:dyDescent="0.35">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c r="AA495" s="23"/>
      <c r="AB495" s="23"/>
      <c r="AC495" s="23"/>
      <c r="AD495" s="23"/>
      <c r="AE495" s="23"/>
      <c r="AF495" s="23"/>
      <c r="AG495" s="23"/>
    </row>
    <row r="496" spans="1:33" ht="15.75" customHeight="1" x14ac:dyDescent="0.35">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c r="AA496" s="23"/>
      <c r="AB496" s="23"/>
      <c r="AC496" s="23"/>
      <c r="AD496" s="23"/>
      <c r="AE496" s="23"/>
      <c r="AF496" s="23"/>
      <c r="AG496" s="23"/>
    </row>
    <row r="497" spans="1:33" ht="15.75" customHeight="1" x14ac:dyDescent="0.35">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c r="AA497" s="23"/>
      <c r="AB497" s="23"/>
      <c r="AC497" s="23"/>
      <c r="AD497" s="23"/>
      <c r="AE497" s="23"/>
      <c r="AF497" s="23"/>
      <c r="AG497" s="23"/>
    </row>
    <row r="498" spans="1:33" ht="15.75" customHeight="1" x14ac:dyDescent="0.35">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c r="AA498" s="23"/>
      <c r="AB498" s="23"/>
      <c r="AC498" s="23"/>
      <c r="AD498" s="23"/>
      <c r="AE498" s="23"/>
      <c r="AF498" s="23"/>
      <c r="AG498" s="23"/>
    </row>
    <row r="499" spans="1:33" ht="15.75" customHeight="1" x14ac:dyDescent="0.35">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c r="AA499" s="23"/>
      <c r="AB499" s="23"/>
      <c r="AC499" s="23"/>
      <c r="AD499" s="23"/>
      <c r="AE499" s="23"/>
      <c r="AF499" s="23"/>
      <c r="AG499" s="23"/>
    </row>
    <row r="500" spans="1:33" ht="15.75" customHeight="1" x14ac:dyDescent="0.35">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c r="AA500" s="23"/>
      <c r="AB500" s="23"/>
      <c r="AC500" s="23"/>
      <c r="AD500" s="23"/>
      <c r="AE500" s="23"/>
      <c r="AF500" s="23"/>
      <c r="AG500" s="23"/>
    </row>
    <row r="501" spans="1:33" ht="15.75" customHeight="1" x14ac:dyDescent="0.35">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c r="AA501" s="23"/>
      <c r="AB501" s="23"/>
      <c r="AC501" s="23"/>
      <c r="AD501" s="23"/>
      <c r="AE501" s="23"/>
      <c r="AF501" s="23"/>
      <c r="AG501" s="23"/>
    </row>
    <row r="502" spans="1:33" ht="15.75" customHeight="1" x14ac:dyDescent="0.35">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c r="AA502" s="23"/>
      <c r="AB502" s="23"/>
      <c r="AC502" s="23"/>
      <c r="AD502" s="23"/>
      <c r="AE502" s="23"/>
      <c r="AF502" s="23"/>
      <c r="AG502" s="23"/>
    </row>
    <row r="503" spans="1:33" ht="15.75" customHeight="1" x14ac:dyDescent="0.35">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c r="AA503" s="23"/>
      <c r="AB503" s="23"/>
      <c r="AC503" s="23"/>
      <c r="AD503" s="23"/>
      <c r="AE503" s="23"/>
      <c r="AF503" s="23"/>
      <c r="AG503" s="23"/>
    </row>
    <row r="504" spans="1:33" ht="15.75" customHeight="1" x14ac:dyDescent="0.35">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c r="AA504" s="23"/>
      <c r="AB504" s="23"/>
      <c r="AC504" s="23"/>
      <c r="AD504" s="23"/>
      <c r="AE504" s="23"/>
      <c r="AF504" s="23"/>
      <c r="AG504" s="23"/>
    </row>
    <row r="505" spans="1:33" ht="15.75" customHeight="1" x14ac:dyDescent="0.35">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c r="AA505" s="23"/>
      <c r="AB505" s="23"/>
      <c r="AC505" s="23"/>
      <c r="AD505" s="23"/>
      <c r="AE505" s="23"/>
      <c r="AF505" s="23"/>
      <c r="AG505" s="23"/>
    </row>
    <row r="506" spans="1:33" ht="15.75" customHeight="1" x14ac:dyDescent="0.35">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c r="AA506" s="23"/>
      <c r="AB506" s="23"/>
      <c r="AC506" s="23"/>
      <c r="AD506" s="23"/>
      <c r="AE506" s="23"/>
      <c r="AF506" s="23"/>
      <c r="AG506" s="23"/>
    </row>
    <row r="507" spans="1:33" ht="15.75" customHeight="1" x14ac:dyDescent="0.35">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c r="AA507" s="23"/>
      <c r="AB507" s="23"/>
      <c r="AC507" s="23"/>
      <c r="AD507" s="23"/>
      <c r="AE507" s="23"/>
      <c r="AF507" s="23"/>
      <c r="AG507" s="23"/>
    </row>
    <row r="508" spans="1:33" ht="15.75" customHeight="1" x14ac:dyDescent="0.35">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c r="AA508" s="23"/>
      <c r="AB508" s="23"/>
      <c r="AC508" s="23"/>
      <c r="AD508" s="23"/>
      <c r="AE508" s="23"/>
      <c r="AF508" s="23"/>
      <c r="AG508" s="23"/>
    </row>
    <row r="509" spans="1:33" ht="15.75" customHeight="1" x14ac:dyDescent="0.35">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c r="AA509" s="23"/>
      <c r="AB509" s="23"/>
      <c r="AC509" s="23"/>
      <c r="AD509" s="23"/>
      <c r="AE509" s="23"/>
      <c r="AF509" s="23"/>
      <c r="AG509" s="23"/>
    </row>
    <row r="510" spans="1:33" ht="15.75" customHeight="1" x14ac:dyDescent="0.35">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c r="AA510" s="23"/>
      <c r="AB510" s="23"/>
      <c r="AC510" s="23"/>
      <c r="AD510" s="23"/>
      <c r="AE510" s="23"/>
      <c r="AF510" s="23"/>
      <c r="AG510" s="23"/>
    </row>
    <row r="511" spans="1:33" ht="15.75" customHeight="1" x14ac:dyDescent="0.35">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c r="AA511" s="23"/>
      <c r="AB511" s="23"/>
      <c r="AC511" s="23"/>
      <c r="AD511" s="23"/>
      <c r="AE511" s="23"/>
      <c r="AF511" s="23"/>
      <c r="AG511" s="23"/>
    </row>
    <row r="512" spans="1:33" ht="15.75" customHeight="1" x14ac:dyDescent="0.35">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c r="AA512" s="23"/>
      <c r="AB512" s="23"/>
      <c r="AC512" s="23"/>
      <c r="AD512" s="23"/>
      <c r="AE512" s="23"/>
      <c r="AF512" s="23"/>
      <c r="AG512" s="23"/>
    </row>
    <row r="513" spans="1:33" ht="15.75" customHeight="1" x14ac:dyDescent="0.35">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c r="AA513" s="23"/>
      <c r="AB513" s="23"/>
      <c r="AC513" s="23"/>
      <c r="AD513" s="23"/>
      <c r="AE513" s="23"/>
      <c r="AF513" s="23"/>
      <c r="AG513" s="23"/>
    </row>
    <row r="514" spans="1:33" ht="15.75" customHeight="1" x14ac:dyDescent="0.35">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c r="AA514" s="23"/>
      <c r="AB514" s="23"/>
      <c r="AC514" s="23"/>
      <c r="AD514" s="23"/>
      <c r="AE514" s="23"/>
      <c r="AF514" s="23"/>
      <c r="AG514" s="23"/>
    </row>
    <row r="515" spans="1:33" ht="15.75" customHeight="1" x14ac:dyDescent="0.35">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c r="AA515" s="23"/>
      <c r="AB515" s="23"/>
      <c r="AC515" s="23"/>
      <c r="AD515" s="23"/>
      <c r="AE515" s="23"/>
      <c r="AF515" s="23"/>
      <c r="AG515" s="23"/>
    </row>
    <row r="516" spans="1:33" ht="15.75" customHeight="1" x14ac:dyDescent="0.35">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c r="AA516" s="23"/>
      <c r="AB516" s="23"/>
      <c r="AC516" s="23"/>
      <c r="AD516" s="23"/>
      <c r="AE516" s="23"/>
      <c r="AF516" s="23"/>
      <c r="AG516" s="23"/>
    </row>
    <row r="517" spans="1:33" ht="15.75" customHeight="1" x14ac:dyDescent="0.35">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c r="AA517" s="23"/>
      <c r="AB517" s="23"/>
      <c r="AC517" s="23"/>
      <c r="AD517" s="23"/>
      <c r="AE517" s="23"/>
      <c r="AF517" s="23"/>
      <c r="AG517" s="23"/>
    </row>
    <row r="518" spans="1:33" ht="15.75" customHeight="1" x14ac:dyDescent="0.35">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c r="AA518" s="23"/>
      <c r="AB518" s="23"/>
      <c r="AC518" s="23"/>
      <c r="AD518" s="23"/>
      <c r="AE518" s="23"/>
      <c r="AF518" s="23"/>
      <c r="AG518" s="23"/>
    </row>
    <row r="519" spans="1:33" ht="15.75" customHeight="1" x14ac:dyDescent="0.35">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c r="AA519" s="23"/>
      <c r="AB519" s="23"/>
      <c r="AC519" s="23"/>
      <c r="AD519" s="23"/>
      <c r="AE519" s="23"/>
      <c r="AF519" s="23"/>
      <c r="AG519" s="23"/>
    </row>
    <row r="520" spans="1:33" ht="15.75" customHeight="1" x14ac:dyDescent="0.35">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c r="AA520" s="23"/>
      <c r="AB520" s="23"/>
      <c r="AC520" s="23"/>
      <c r="AD520" s="23"/>
      <c r="AE520" s="23"/>
      <c r="AF520" s="23"/>
      <c r="AG520" s="23"/>
    </row>
    <row r="521" spans="1:33" ht="15.75" customHeight="1" x14ac:dyDescent="0.35">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c r="AA521" s="23"/>
      <c r="AB521" s="23"/>
      <c r="AC521" s="23"/>
      <c r="AD521" s="23"/>
      <c r="AE521" s="23"/>
      <c r="AF521" s="23"/>
      <c r="AG521" s="23"/>
    </row>
    <row r="522" spans="1:33" ht="15.75" customHeight="1" x14ac:dyDescent="0.35">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c r="AA522" s="23"/>
      <c r="AB522" s="23"/>
      <c r="AC522" s="23"/>
      <c r="AD522" s="23"/>
      <c r="AE522" s="23"/>
      <c r="AF522" s="23"/>
      <c r="AG522" s="23"/>
    </row>
    <row r="523" spans="1:33" ht="15.75" customHeight="1" x14ac:dyDescent="0.35">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c r="AA523" s="23"/>
      <c r="AB523" s="23"/>
      <c r="AC523" s="23"/>
      <c r="AD523" s="23"/>
      <c r="AE523" s="23"/>
      <c r="AF523" s="23"/>
      <c r="AG523" s="23"/>
    </row>
    <row r="524" spans="1:33" ht="15.75" customHeight="1" x14ac:dyDescent="0.35">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c r="AA524" s="23"/>
      <c r="AB524" s="23"/>
      <c r="AC524" s="23"/>
      <c r="AD524" s="23"/>
      <c r="AE524" s="23"/>
      <c r="AF524" s="23"/>
      <c r="AG524" s="23"/>
    </row>
    <row r="525" spans="1:33" ht="15.75" customHeight="1" x14ac:dyDescent="0.35">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c r="AA525" s="23"/>
      <c r="AB525" s="23"/>
      <c r="AC525" s="23"/>
      <c r="AD525" s="23"/>
      <c r="AE525" s="23"/>
      <c r="AF525" s="23"/>
      <c r="AG525" s="23"/>
    </row>
    <row r="526" spans="1:33" ht="15.75" customHeight="1" x14ac:dyDescent="0.35">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c r="AA526" s="23"/>
      <c r="AB526" s="23"/>
      <c r="AC526" s="23"/>
      <c r="AD526" s="23"/>
      <c r="AE526" s="23"/>
      <c r="AF526" s="23"/>
      <c r="AG526" s="23"/>
    </row>
    <row r="527" spans="1:33" ht="15.75" customHeight="1" x14ac:dyDescent="0.35">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c r="AA527" s="23"/>
      <c r="AB527" s="23"/>
      <c r="AC527" s="23"/>
      <c r="AD527" s="23"/>
      <c r="AE527" s="23"/>
      <c r="AF527" s="23"/>
      <c r="AG527" s="23"/>
    </row>
    <row r="528" spans="1:33" ht="15.75" customHeight="1" x14ac:dyDescent="0.35">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c r="AA528" s="23"/>
      <c r="AB528" s="23"/>
      <c r="AC528" s="23"/>
      <c r="AD528" s="23"/>
      <c r="AE528" s="23"/>
      <c r="AF528" s="23"/>
      <c r="AG528" s="23"/>
    </row>
    <row r="529" spans="1:33" ht="15.75" customHeight="1" x14ac:dyDescent="0.35">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c r="AA529" s="23"/>
      <c r="AB529" s="23"/>
      <c r="AC529" s="23"/>
      <c r="AD529" s="23"/>
      <c r="AE529" s="23"/>
      <c r="AF529" s="23"/>
      <c r="AG529" s="23"/>
    </row>
    <row r="530" spans="1:33" ht="15.75" customHeight="1" x14ac:dyDescent="0.35">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c r="AA530" s="23"/>
      <c r="AB530" s="23"/>
      <c r="AC530" s="23"/>
      <c r="AD530" s="23"/>
      <c r="AE530" s="23"/>
      <c r="AF530" s="23"/>
      <c r="AG530" s="23"/>
    </row>
    <row r="531" spans="1:33" ht="15.75" customHeight="1" x14ac:dyDescent="0.35">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c r="AA531" s="23"/>
      <c r="AB531" s="23"/>
      <c r="AC531" s="23"/>
      <c r="AD531" s="23"/>
      <c r="AE531" s="23"/>
      <c r="AF531" s="23"/>
      <c r="AG531" s="23"/>
    </row>
    <row r="532" spans="1:33" ht="15.75" customHeight="1" x14ac:dyDescent="0.35">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c r="AA532" s="23"/>
      <c r="AB532" s="23"/>
      <c r="AC532" s="23"/>
      <c r="AD532" s="23"/>
      <c r="AE532" s="23"/>
      <c r="AF532" s="23"/>
      <c r="AG532" s="23"/>
    </row>
    <row r="533" spans="1:33" ht="15.75" customHeight="1" x14ac:dyDescent="0.35">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c r="AA533" s="23"/>
      <c r="AB533" s="23"/>
      <c r="AC533" s="23"/>
      <c r="AD533" s="23"/>
      <c r="AE533" s="23"/>
      <c r="AF533" s="23"/>
      <c r="AG533" s="23"/>
    </row>
    <row r="534" spans="1:33" ht="15.75" customHeight="1" x14ac:dyDescent="0.35">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c r="AA534" s="23"/>
      <c r="AB534" s="23"/>
      <c r="AC534" s="23"/>
      <c r="AD534" s="23"/>
      <c r="AE534" s="23"/>
      <c r="AF534" s="23"/>
      <c r="AG534" s="23"/>
    </row>
    <row r="535" spans="1:33" ht="15.75" customHeight="1" x14ac:dyDescent="0.35">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c r="AA535" s="23"/>
      <c r="AB535" s="23"/>
      <c r="AC535" s="23"/>
      <c r="AD535" s="23"/>
      <c r="AE535" s="23"/>
      <c r="AF535" s="23"/>
      <c r="AG535" s="23"/>
    </row>
    <row r="536" spans="1:33" ht="15.75" customHeight="1" x14ac:dyDescent="0.35">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c r="AA536" s="23"/>
      <c r="AB536" s="23"/>
      <c r="AC536" s="23"/>
      <c r="AD536" s="23"/>
      <c r="AE536" s="23"/>
      <c r="AF536" s="23"/>
      <c r="AG536" s="23"/>
    </row>
    <row r="537" spans="1:33" ht="15.75" customHeight="1" x14ac:dyDescent="0.35">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c r="AA537" s="23"/>
      <c r="AB537" s="23"/>
      <c r="AC537" s="23"/>
      <c r="AD537" s="23"/>
      <c r="AE537" s="23"/>
      <c r="AF537" s="23"/>
      <c r="AG537" s="23"/>
    </row>
    <row r="538" spans="1:33" ht="15.75" customHeight="1" x14ac:dyDescent="0.35">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c r="AA538" s="23"/>
      <c r="AB538" s="23"/>
      <c r="AC538" s="23"/>
      <c r="AD538" s="23"/>
      <c r="AE538" s="23"/>
      <c r="AF538" s="23"/>
      <c r="AG538" s="23"/>
    </row>
    <row r="539" spans="1:33" ht="15.75" customHeight="1" x14ac:dyDescent="0.35">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c r="AA539" s="23"/>
      <c r="AB539" s="23"/>
      <c r="AC539" s="23"/>
      <c r="AD539" s="23"/>
      <c r="AE539" s="23"/>
      <c r="AF539" s="23"/>
      <c r="AG539" s="23"/>
    </row>
    <row r="540" spans="1:33" ht="15.75" customHeight="1" x14ac:dyDescent="0.35">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c r="AA540" s="23"/>
      <c r="AB540" s="23"/>
      <c r="AC540" s="23"/>
      <c r="AD540" s="23"/>
      <c r="AE540" s="23"/>
      <c r="AF540" s="23"/>
      <c r="AG540" s="23"/>
    </row>
    <row r="541" spans="1:33" ht="15.75" customHeight="1" x14ac:dyDescent="0.35">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c r="AA541" s="23"/>
      <c r="AB541" s="23"/>
      <c r="AC541" s="23"/>
      <c r="AD541" s="23"/>
      <c r="AE541" s="23"/>
      <c r="AF541" s="23"/>
      <c r="AG541" s="23"/>
    </row>
    <row r="542" spans="1:33" ht="15.75" customHeight="1" x14ac:dyDescent="0.35">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c r="AA542" s="23"/>
      <c r="AB542" s="23"/>
      <c r="AC542" s="23"/>
      <c r="AD542" s="23"/>
      <c r="AE542" s="23"/>
      <c r="AF542" s="23"/>
      <c r="AG542" s="23"/>
    </row>
    <row r="543" spans="1:33" ht="15.75" customHeight="1" x14ac:dyDescent="0.35">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c r="AA543" s="23"/>
      <c r="AB543" s="23"/>
      <c r="AC543" s="23"/>
      <c r="AD543" s="23"/>
      <c r="AE543" s="23"/>
      <c r="AF543" s="23"/>
      <c r="AG543" s="23"/>
    </row>
    <row r="544" spans="1:33" ht="15.75" customHeight="1" x14ac:dyDescent="0.35">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c r="AA544" s="23"/>
      <c r="AB544" s="23"/>
      <c r="AC544" s="23"/>
      <c r="AD544" s="23"/>
      <c r="AE544" s="23"/>
      <c r="AF544" s="23"/>
      <c r="AG544" s="23"/>
    </row>
    <row r="545" spans="1:33" ht="15.75" customHeight="1" x14ac:dyDescent="0.35">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c r="AA545" s="23"/>
      <c r="AB545" s="23"/>
      <c r="AC545" s="23"/>
      <c r="AD545" s="23"/>
      <c r="AE545" s="23"/>
      <c r="AF545" s="23"/>
      <c r="AG545" s="23"/>
    </row>
    <row r="546" spans="1:33" ht="15.75" customHeight="1" x14ac:dyDescent="0.35">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c r="AA546" s="23"/>
      <c r="AB546" s="23"/>
      <c r="AC546" s="23"/>
      <c r="AD546" s="23"/>
      <c r="AE546" s="23"/>
      <c r="AF546" s="23"/>
      <c r="AG546" s="23"/>
    </row>
    <row r="547" spans="1:33" ht="15.75" customHeight="1" x14ac:dyDescent="0.35">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c r="AA547" s="23"/>
      <c r="AB547" s="23"/>
      <c r="AC547" s="23"/>
      <c r="AD547" s="23"/>
      <c r="AE547" s="23"/>
      <c r="AF547" s="23"/>
      <c r="AG547" s="23"/>
    </row>
    <row r="548" spans="1:33" ht="15.75" customHeight="1" x14ac:dyDescent="0.35">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c r="AA548" s="23"/>
      <c r="AB548" s="23"/>
      <c r="AC548" s="23"/>
      <c r="AD548" s="23"/>
      <c r="AE548" s="23"/>
      <c r="AF548" s="23"/>
      <c r="AG548" s="23"/>
    </row>
    <row r="549" spans="1:33" ht="15.75" customHeight="1" x14ac:dyDescent="0.35">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c r="AA549" s="23"/>
      <c r="AB549" s="23"/>
      <c r="AC549" s="23"/>
      <c r="AD549" s="23"/>
      <c r="AE549" s="23"/>
      <c r="AF549" s="23"/>
      <c r="AG549" s="23"/>
    </row>
    <row r="550" spans="1:33" ht="15.75" customHeight="1" x14ac:dyDescent="0.35">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c r="AA550" s="23"/>
      <c r="AB550" s="23"/>
      <c r="AC550" s="23"/>
      <c r="AD550" s="23"/>
      <c r="AE550" s="23"/>
      <c r="AF550" s="23"/>
      <c r="AG550" s="23"/>
    </row>
    <row r="551" spans="1:33" ht="15.75" customHeight="1" x14ac:dyDescent="0.35">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c r="AA551" s="23"/>
      <c r="AB551" s="23"/>
      <c r="AC551" s="23"/>
      <c r="AD551" s="23"/>
      <c r="AE551" s="23"/>
      <c r="AF551" s="23"/>
      <c r="AG551" s="23"/>
    </row>
    <row r="552" spans="1:33" ht="15.75" customHeight="1" x14ac:dyDescent="0.35">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c r="AA552" s="23"/>
      <c r="AB552" s="23"/>
      <c r="AC552" s="23"/>
      <c r="AD552" s="23"/>
      <c r="AE552" s="23"/>
      <c r="AF552" s="23"/>
      <c r="AG552" s="23"/>
    </row>
    <row r="553" spans="1:33" ht="15.75" customHeight="1" x14ac:dyDescent="0.35">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c r="AA553" s="23"/>
      <c r="AB553" s="23"/>
      <c r="AC553" s="23"/>
      <c r="AD553" s="23"/>
      <c r="AE553" s="23"/>
      <c r="AF553" s="23"/>
      <c r="AG553" s="23"/>
    </row>
    <row r="554" spans="1:33" ht="15.75" customHeight="1" x14ac:dyDescent="0.35">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c r="AA554" s="23"/>
      <c r="AB554" s="23"/>
      <c r="AC554" s="23"/>
      <c r="AD554" s="23"/>
      <c r="AE554" s="23"/>
      <c r="AF554" s="23"/>
      <c r="AG554" s="23"/>
    </row>
    <row r="555" spans="1:33" ht="15.75" customHeight="1" x14ac:dyDescent="0.35">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c r="AA555" s="23"/>
      <c r="AB555" s="23"/>
      <c r="AC555" s="23"/>
      <c r="AD555" s="23"/>
      <c r="AE555" s="23"/>
      <c r="AF555" s="23"/>
      <c r="AG555" s="23"/>
    </row>
    <row r="556" spans="1:33" ht="15.75" customHeight="1" x14ac:dyDescent="0.35">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c r="AA556" s="23"/>
      <c r="AB556" s="23"/>
      <c r="AC556" s="23"/>
      <c r="AD556" s="23"/>
      <c r="AE556" s="23"/>
      <c r="AF556" s="23"/>
      <c r="AG556" s="23"/>
    </row>
    <row r="557" spans="1:33" ht="15.75" customHeight="1" x14ac:dyDescent="0.35">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c r="AA557" s="23"/>
      <c r="AB557" s="23"/>
      <c r="AC557" s="23"/>
      <c r="AD557" s="23"/>
      <c r="AE557" s="23"/>
      <c r="AF557" s="23"/>
      <c r="AG557" s="23"/>
    </row>
    <row r="558" spans="1:33" ht="15.75" customHeight="1" x14ac:dyDescent="0.35">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c r="AA558" s="23"/>
      <c r="AB558" s="23"/>
      <c r="AC558" s="23"/>
      <c r="AD558" s="23"/>
      <c r="AE558" s="23"/>
      <c r="AF558" s="23"/>
      <c r="AG558" s="23"/>
    </row>
    <row r="559" spans="1:33" ht="15.75" customHeight="1" x14ac:dyDescent="0.35">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c r="AA559" s="23"/>
      <c r="AB559" s="23"/>
      <c r="AC559" s="23"/>
      <c r="AD559" s="23"/>
      <c r="AE559" s="23"/>
      <c r="AF559" s="23"/>
      <c r="AG559" s="23"/>
    </row>
    <row r="560" spans="1:33" ht="15.75" customHeight="1" x14ac:dyDescent="0.35">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c r="AA560" s="23"/>
      <c r="AB560" s="23"/>
      <c r="AC560" s="23"/>
      <c r="AD560" s="23"/>
      <c r="AE560" s="23"/>
      <c r="AF560" s="23"/>
      <c r="AG560" s="23"/>
    </row>
    <row r="561" spans="1:33" ht="15.75" customHeight="1" x14ac:dyDescent="0.35">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c r="AA561" s="23"/>
      <c r="AB561" s="23"/>
      <c r="AC561" s="23"/>
      <c r="AD561" s="23"/>
      <c r="AE561" s="23"/>
      <c r="AF561" s="23"/>
      <c r="AG561" s="23"/>
    </row>
    <row r="562" spans="1:33" ht="15.75" customHeight="1" x14ac:dyDescent="0.35">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c r="AA562" s="23"/>
      <c r="AB562" s="23"/>
      <c r="AC562" s="23"/>
      <c r="AD562" s="23"/>
      <c r="AE562" s="23"/>
      <c r="AF562" s="23"/>
      <c r="AG562" s="23"/>
    </row>
    <row r="563" spans="1:33" ht="15.75" customHeight="1" x14ac:dyDescent="0.35">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c r="AA563" s="23"/>
      <c r="AB563" s="23"/>
      <c r="AC563" s="23"/>
      <c r="AD563" s="23"/>
      <c r="AE563" s="23"/>
      <c r="AF563" s="23"/>
      <c r="AG563" s="23"/>
    </row>
    <row r="564" spans="1:33" ht="15.75" customHeight="1" x14ac:dyDescent="0.35">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c r="AA564" s="23"/>
      <c r="AB564" s="23"/>
      <c r="AC564" s="23"/>
      <c r="AD564" s="23"/>
      <c r="AE564" s="23"/>
      <c r="AF564" s="23"/>
      <c r="AG564" s="23"/>
    </row>
    <row r="565" spans="1:33" ht="15.75" customHeight="1" x14ac:dyDescent="0.35">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c r="AA565" s="23"/>
      <c r="AB565" s="23"/>
      <c r="AC565" s="23"/>
      <c r="AD565" s="23"/>
      <c r="AE565" s="23"/>
      <c r="AF565" s="23"/>
      <c r="AG565" s="23"/>
    </row>
    <row r="566" spans="1:33" ht="15.75" customHeight="1" x14ac:dyDescent="0.35">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c r="AA566" s="23"/>
      <c r="AB566" s="23"/>
      <c r="AC566" s="23"/>
      <c r="AD566" s="23"/>
      <c r="AE566" s="23"/>
      <c r="AF566" s="23"/>
      <c r="AG566" s="23"/>
    </row>
    <row r="567" spans="1:33" ht="15.75" customHeight="1" x14ac:dyDescent="0.35">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c r="AA567" s="23"/>
      <c r="AB567" s="23"/>
      <c r="AC567" s="23"/>
      <c r="AD567" s="23"/>
      <c r="AE567" s="23"/>
      <c r="AF567" s="23"/>
      <c r="AG567" s="23"/>
    </row>
    <row r="568" spans="1:33" ht="15.75" customHeight="1" x14ac:dyDescent="0.35">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c r="AA568" s="23"/>
      <c r="AB568" s="23"/>
      <c r="AC568" s="23"/>
      <c r="AD568" s="23"/>
      <c r="AE568" s="23"/>
      <c r="AF568" s="23"/>
      <c r="AG568" s="23"/>
    </row>
    <row r="569" spans="1:33" ht="15.75" customHeight="1" x14ac:dyDescent="0.35">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c r="AA569" s="23"/>
      <c r="AB569" s="23"/>
      <c r="AC569" s="23"/>
      <c r="AD569" s="23"/>
      <c r="AE569" s="23"/>
      <c r="AF569" s="23"/>
      <c r="AG569" s="23"/>
    </row>
    <row r="570" spans="1:33" ht="15.75" customHeight="1" x14ac:dyDescent="0.35">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c r="AA570" s="23"/>
      <c r="AB570" s="23"/>
      <c r="AC570" s="23"/>
      <c r="AD570" s="23"/>
      <c r="AE570" s="23"/>
      <c r="AF570" s="23"/>
      <c r="AG570" s="23"/>
    </row>
    <row r="571" spans="1:33" ht="15.75" customHeight="1" x14ac:dyDescent="0.35">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c r="AA571" s="23"/>
      <c r="AB571" s="23"/>
      <c r="AC571" s="23"/>
      <c r="AD571" s="23"/>
      <c r="AE571" s="23"/>
      <c r="AF571" s="23"/>
      <c r="AG571" s="23"/>
    </row>
    <row r="572" spans="1:33" ht="15.75" customHeight="1" x14ac:dyDescent="0.35">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c r="AA572" s="23"/>
      <c r="AB572" s="23"/>
      <c r="AC572" s="23"/>
      <c r="AD572" s="23"/>
      <c r="AE572" s="23"/>
      <c r="AF572" s="23"/>
      <c r="AG572" s="23"/>
    </row>
    <row r="573" spans="1:33" ht="15.75" customHeight="1" x14ac:dyDescent="0.35">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c r="AA573" s="23"/>
      <c r="AB573" s="23"/>
      <c r="AC573" s="23"/>
      <c r="AD573" s="23"/>
      <c r="AE573" s="23"/>
      <c r="AF573" s="23"/>
      <c r="AG573" s="23"/>
    </row>
    <row r="574" spans="1:33" ht="15.75" customHeight="1" x14ac:dyDescent="0.35">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c r="AA574" s="23"/>
      <c r="AB574" s="23"/>
      <c r="AC574" s="23"/>
      <c r="AD574" s="23"/>
      <c r="AE574" s="23"/>
      <c r="AF574" s="23"/>
      <c r="AG574" s="23"/>
    </row>
    <row r="575" spans="1:33" ht="15.75" customHeight="1" x14ac:dyDescent="0.35">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c r="AA575" s="23"/>
      <c r="AB575" s="23"/>
      <c r="AC575" s="23"/>
      <c r="AD575" s="23"/>
      <c r="AE575" s="23"/>
      <c r="AF575" s="23"/>
      <c r="AG575" s="23"/>
    </row>
    <row r="576" spans="1:33" ht="15.75" customHeight="1" x14ac:dyDescent="0.35">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c r="AA576" s="23"/>
      <c r="AB576" s="23"/>
      <c r="AC576" s="23"/>
      <c r="AD576" s="23"/>
      <c r="AE576" s="23"/>
      <c r="AF576" s="23"/>
      <c r="AG576" s="23"/>
    </row>
    <row r="577" spans="1:33" ht="15.75" customHeight="1" x14ac:dyDescent="0.35">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c r="AA577" s="23"/>
      <c r="AB577" s="23"/>
      <c r="AC577" s="23"/>
      <c r="AD577" s="23"/>
      <c r="AE577" s="23"/>
      <c r="AF577" s="23"/>
      <c r="AG577" s="23"/>
    </row>
    <row r="578" spans="1:33" ht="15.75" customHeight="1" x14ac:dyDescent="0.35">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c r="AA578" s="23"/>
      <c r="AB578" s="23"/>
      <c r="AC578" s="23"/>
      <c r="AD578" s="23"/>
      <c r="AE578" s="23"/>
      <c r="AF578" s="23"/>
      <c r="AG578" s="23"/>
    </row>
    <row r="579" spans="1:33" ht="15.75" customHeight="1" x14ac:dyDescent="0.35">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c r="AA579" s="23"/>
      <c r="AB579" s="23"/>
      <c r="AC579" s="23"/>
      <c r="AD579" s="23"/>
      <c r="AE579" s="23"/>
      <c r="AF579" s="23"/>
      <c r="AG579" s="23"/>
    </row>
    <row r="580" spans="1:33" ht="15.75" customHeight="1" x14ac:dyDescent="0.35">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c r="AA580" s="23"/>
      <c r="AB580" s="23"/>
      <c r="AC580" s="23"/>
      <c r="AD580" s="23"/>
      <c r="AE580" s="23"/>
      <c r="AF580" s="23"/>
      <c r="AG580" s="23"/>
    </row>
    <row r="581" spans="1:33" ht="15.75" customHeight="1" x14ac:dyDescent="0.35">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c r="AA581" s="23"/>
      <c r="AB581" s="23"/>
      <c r="AC581" s="23"/>
      <c r="AD581" s="23"/>
      <c r="AE581" s="23"/>
      <c r="AF581" s="23"/>
      <c r="AG581" s="23"/>
    </row>
    <row r="582" spans="1:33" ht="15.75" customHeight="1" x14ac:dyDescent="0.35">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c r="AA582" s="23"/>
      <c r="AB582" s="23"/>
      <c r="AC582" s="23"/>
      <c r="AD582" s="23"/>
      <c r="AE582" s="23"/>
      <c r="AF582" s="23"/>
      <c r="AG582" s="23"/>
    </row>
    <row r="583" spans="1:33" ht="15.75" customHeight="1" x14ac:dyDescent="0.35">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c r="AA583" s="23"/>
      <c r="AB583" s="23"/>
      <c r="AC583" s="23"/>
      <c r="AD583" s="23"/>
      <c r="AE583" s="23"/>
      <c r="AF583" s="23"/>
      <c r="AG583" s="23"/>
    </row>
    <row r="584" spans="1:33" ht="15.75" customHeight="1" x14ac:dyDescent="0.35">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c r="AA584" s="23"/>
      <c r="AB584" s="23"/>
      <c r="AC584" s="23"/>
      <c r="AD584" s="23"/>
      <c r="AE584" s="23"/>
      <c r="AF584" s="23"/>
      <c r="AG584" s="23"/>
    </row>
    <row r="585" spans="1:33" ht="15.75" customHeight="1" x14ac:dyDescent="0.35">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c r="AA585" s="23"/>
      <c r="AB585" s="23"/>
      <c r="AC585" s="23"/>
      <c r="AD585" s="23"/>
      <c r="AE585" s="23"/>
      <c r="AF585" s="23"/>
      <c r="AG585" s="23"/>
    </row>
    <row r="586" spans="1:33" ht="15.75" customHeight="1" x14ac:dyDescent="0.35">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c r="AA586" s="23"/>
      <c r="AB586" s="23"/>
      <c r="AC586" s="23"/>
      <c r="AD586" s="23"/>
      <c r="AE586" s="23"/>
      <c r="AF586" s="23"/>
      <c r="AG586" s="23"/>
    </row>
    <row r="587" spans="1:33" ht="15.75" customHeight="1" x14ac:dyDescent="0.35">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c r="AA587" s="23"/>
      <c r="AB587" s="23"/>
      <c r="AC587" s="23"/>
      <c r="AD587" s="23"/>
      <c r="AE587" s="23"/>
      <c r="AF587" s="23"/>
      <c r="AG587" s="23"/>
    </row>
    <row r="588" spans="1:33" ht="15.75" customHeight="1" x14ac:dyDescent="0.35">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c r="AA588" s="23"/>
      <c r="AB588" s="23"/>
      <c r="AC588" s="23"/>
      <c r="AD588" s="23"/>
      <c r="AE588" s="23"/>
      <c r="AF588" s="23"/>
      <c r="AG588" s="23"/>
    </row>
    <row r="589" spans="1:33" ht="15.75" customHeight="1" x14ac:dyDescent="0.35">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c r="AA589" s="23"/>
      <c r="AB589" s="23"/>
      <c r="AC589" s="23"/>
      <c r="AD589" s="23"/>
      <c r="AE589" s="23"/>
      <c r="AF589" s="23"/>
      <c r="AG589" s="23"/>
    </row>
    <row r="590" spans="1:33" ht="15.75" customHeight="1" x14ac:dyDescent="0.35">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c r="AA590" s="23"/>
      <c r="AB590" s="23"/>
      <c r="AC590" s="23"/>
      <c r="AD590" s="23"/>
      <c r="AE590" s="23"/>
      <c r="AF590" s="23"/>
      <c r="AG590" s="23"/>
    </row>
    <row r="591" spans="1:33" ht="15.75" customHeight="1" x14ac:dyDescent="0.35">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23"/>
      <c r="AF591" s="23"/>
      <c r="AG591" s="23"/>
    </row>
    <row r="592" spans="1:33" ht="15.75" customHeight="1" x14ac:dyDescent="0.35">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c r="AA592" s="23"/>
      <c r="AB592" s="23"/>
      <c r="AC592" s="23"/>
      <c r="AD592" s="23"/>
      <c r="AE592" s="23"/>
      <c r="AF592" s="23"/>
      <c r="AG592" s="23"/>
    </row>
    <row r="593" spans="1:33" ht="15.75" customHeight="1" x14ac:dyDescent="0.35">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c r="AA593" s="23"/>
      <c r="AB593" s="23"/>
      <c r="AC593" s="23"/>
      <c r="AD593" s="23"/>
      <c r="AE593" s="23"/>
      <c r="AF593" s="23"/>
      <c r="AG593" s="23"/>
    </row>
    <row r="594" spans="1:33" ht="15.75" customHeight="1" x14ac:dyDescent="0.35">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c r="AA594" s="23"/>
      <c r="AB594" s="23"/>
      <c r="AC594" s="23"/>
      <c r="AD594" s="23"/>
      <c r="AE594" s="23"/>
      <c r="AF594" s="23"/>
      <c r="AG594" s="23"/>
    </row>
    <row r="595" spans="1:33" ht="15.75" customHeight="1" x14ac:dyDescent="0.35">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c r="AA595" s="23"/>
      <c r="AB595" s="23"/>
      <c r="AC595" s="23"/>
      <c r="AD595" s="23"/>
      <c r="AE595" s="23"/>
      <c r="AF595" s="23"/>
      <c r="AG595" s="23"/>
    </row>
    <row r="596" spans="1:33" ht="15.75" customHeight="1" x14ac:dyDescent="0.35">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c r="AA596" s="23"/>
      <c r="AB596" s="23"/>
      <c r="AC596" s="23"/>
      <c r="AD596" s="23"/>
      <c r="AE596" s="23"/>
      <c r="AF596" s="23"/>
      <c r="AG596" s="23"/>
    </row>
    <row r="597" spans="1:33" ht="15.75" customHeight="1" x14ac:dyDescent="0.35">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c r="AA597" s="23"/>
      <c r="AB597" s="23"/>
      <c r="AC597" s="23"/>
      <c r="AD597" s="23"/>
      <c r="AE597" s="23"/>
      <c r="AF597" s="23"/>
      <c r="AG597" s="23"/>
    </row>
    <row r="598" spans="1:33" ht="15.75" customHeight="1" x14ac:dyDescent="0.35">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c r="AA598" s="23"/>
      <c r="AB598" s="23"/>
      <c r="AC598" s="23"/>
      <c r="AD598" s="23"/>
      <c r="AE598" s="23"/>
      <c r="AF598" s="23"/>
      <c r="AG598" s="23"/>
    </row>
    <row r="599" spans="1:33" ht="15.75" customHeight="1" x14ac:dyDescent="0.35">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c r="AA599" s="23"/>
      <c r="AB599" s="23"/>
      <c r="AC599" s="23"/>
      <c r="AD599" s="23"/>
      <c r="AE599" s="23"/>
      <c r="AF599" s="23"/>
      <c r="AG599" s="23"/>
    </row>
    <row r="600" spans="1:33" ht="15.75" customHeight="1" x14ac:dyDescent="0.35">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c r="AA600" s="23"/>
      <c r="AB600" s="23"/>
      <c r="AC600" s="23"/>
      <c r="AD600" s="23"/>
      <c r="AE600" s="23"/>
      <c r="AF600" s="23"/>
      <c r="AG600" s="23"/>
    </row>
    <row r="601" spans="1:33" ht="15.75" customHeight="1" x14ac:dyDescent="0.35">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23"/>
      <c r="AF601" s="23"/>
      <c r="AG601" s="23"/>
    </row>
    <row r="602" spans="1:33" ht="15.75" customHeight="1" x14ac:dyDescent="0.35">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23"/>
      <c r="AF602" s="23"/>
      <c r="AG602" s="23"/>
    </row>
    <row r="603" spans="1:33" ht="15.75" customHeight="1" x14ac:dyDescent="0.35">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c r="AA603" s="23"/>
      <c r="AB603" s="23"/>
      <c r="AC603" s="23"/>
      <c r="AD603" s="23"/>
      <c r="AE603" s="23"/>
      <c r="AF603" s="23"/>
      <c r="AG603" s="23"/>
    </row>
    <row r="604" spans="1:33" ht="15.75" customHeight="1" x14ac:dyDescent="0.35">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c r="AA604" s="23"/>
      <c r="AB604" s="23"/>
      <c r="AC604" s="23"/>
      <c r="AD604" s="23"/>
      <c r="AE604" s="23"/>
      <c r="AF604" s="23"/>
      <c r="AG604" s="23"/>
    </row>
    <row r="605" spans="1:33" ht="15.75" customHeight="1" x14ac:dyDescent="0.35">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c r="AA605" s="23"/>
      <c r="AB605" s="23"/>
      <c r="AC605" s="23"/>
      <c r="AD605" s="23"/>
      <c r="AE605" s="23"/>
      <c r="AF605" s="23"/>
      <c r="AG605" s="23"/>
    </row>
    <row r="606" spans="1:33" ht="15.75" customHeight="1" x14ac:dyDescent="0.35">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c r="AA606" s="23"/>
      <c r="AB606" s="23"/>
      <c r="AC606" s="23"/>
      <c r="AD606" s="23"/>
      <c r="AE606" s="23"/>
      <c r="AF606" s="23"/>
      <c r="AG606" s="23"/>
    </row>
    <row r="607" spans="1:33" ht="15.75" customHeight="1" x14ac:dyDescent="0.35">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c r="AA607" s="23"/>
      <c r="AB607" s="23"/>
      <c r="AC607" s="23"/>
      <c r="AD607" s="23"/>
      <c r="AE607" s="23"/>
      <c r="AF607" s="23"/>
      <c r="AG607" s="23"/>
    </row>
    <row r="608" spans="1:33" ht="15.75" customHeight="1" x14ac:dyDescent="0.35">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c r="AA608" s="23"/>
      <c r="AB608" s="23"/>
      <c r="AC608" s="23"/>
      <c r="AD608" s="23"/>
      <c r="AE608" s="23"/>
      <c r="AF608" s="23"/>
      <c r="AG608" s="23"/>
    </row>
    <row r="609" spans="1:33" ht="15.75" customHeight="1" x14ac:dyDescent="0.35">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c r="AA609" s="23"/>
      <c r="AB609" s="23"/>
      <c r="AC609" s="23"/>
      <c r="AD609" s="23"/>
      <c r="AE609" s="23"/>
      <c r="AF609" s="23"/>
      <c r="AG609" s="23"/>
    </row>
    <row r="610" spans="1:33" ht="15.75" customHeight="1" x14ac:dyDescent="0.35">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c r="AA610" s="23"/>
      <c r="AB610" s="23"/>
      <c r="AC610" s="23"/>
      <c r="AD610" s="23"/>
      <c r="AE610" s="23"/>
      <c r="AF610" s="23"/>
      <c r="AG610" s="23"/>
    </row>
    <row r="611" spans="1:33" ht="15.75" customHeight="1" x14ac:dyDescent="0.35">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c r="AA611" s="23"/>
      <c r="AB611" s="23"/>
      <c r="AC611" s="23"/>
      <c r="AD611" s="23"/>
      <c r="AE611" s="23"/>
      <c r="AF611" s="23"/>
      <c r="AG611" s="23"/>
    </row>
    <row r="612" spans="1:33" ht="15.75" customHeight="1" x14ac:dyDescent="0.35">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c r="AA612" s="23"/>
      <c r="AB612" s="23"/>
      <c r="AC612" s="23"/>
      <c r="AD612" s="23"/>
      <c r="AE612" s="23"/>
      <c r="AF612" s="23"/>
      <c r="AG612" s="23"/>
    </row>
    <row r="613" spans="1:33" ht="15.75" customHeight="1" x14ac:dyDescent="0.35">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c r="AA613" s="23"/>
      <c r="AB613" s="23"/>
      <c r="AC613" s="23"/>
      <c r="AD613" s="23"/>
      <c r="AE613" s="23"/>
      <c r="AF613" s="23"/>
      <c r="AG613" s="23"/>
    </row>
    <row r="614" spans="1:33" ht="15.75" customHeight="1" x14ac:dyDescent="0.35">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c r="AA614" s="23"/>
      <c r="AB614" s="23"/>
      <c r="AC614" s="23"/>
      <c r="AD614" s="23"/>
      <c r="AE614" s="23"/>
      <c r="AF614" s="23"/>
      <c r="AG614" s="23"/>
    </row>
    <row r="615" spans="1:33" ht="15.75" customHeight="1" x14ac:dyDescent="0.35">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c r="AA615" s="23"/>
      <c r="AB615" s="23"/>
      <c r="AC615" s="23"/>
      <c r="AD615" s="23"/>
      <c r="AE615" s="23"/>
      <c r="AF615" s="23"/>
      <c r="AG615" s="23"/>
    </row>
    <row r="616" spans="1:33" ht="15.75" customHeight="1" x14ac:dyDescent="0.35">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c r="AA616" s="23"/>
      <c r="AB616" s="23"/>
      <c r="AC616" s="23"/>
      <c r="AD616" s="23"/>
      <c r="AE616" s="23"/>
      <c r="AF616" s="23"/>
      <c r="AG616" s="23"/>
    </row>
    <row r="617" spans="1:33" ht="15.75" customHeight="1" x14ac:dyDescent="0.35">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23"/>
      <c r="AF617" s="23"/>
      <c r="AG617" s="23"/>
    </row>
    <row r="618" spans="1:33" ht="15.75" customHeight="1" x14ac:dyDescent="0.35">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c r="AA618" s="23"/>
      <c r="AB618" s="23"/>
      <c r="AC618" s="23"/>
      <c r="AD618" s="23"/>
      <c r="AE618" s="23"/>
      <c r="AF618" s="23"/>
      <c r="AG618" s="23"/>
    </row>
    <row r="619" spans="1:33" ht="15.75" customHeight="1" x14ac:dyDescent="0.35">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c r="AA619" s="23"/>
      <c r="AB619" s="23"/>
      <c r="AC619" s="23"/>
      <c r="AD619" s="23"/>
      <c r="AE619" s="23"/>
      <c r="AF619" s="23"/>
      <c r="AG619" s="23"/>
    </row>
    <row r="620" spans="1:33" ht="15.75" customHeight="1" x14ac:dyDescent="0.35">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c r="AA620" s="23"/>
      <c r="AB620" s="23"/>
      <c r="AC620" s="23"/>
      <c r="AD620" s="23"/>
      <c r="AE620" s="23"/>
      <c r="AF620" s="23"/>
      <c r="AG620" s="23"/>
    </row>
    <row r="621" spans="1:33" ht="15.75" customHeight="1" x14ac:dyDescent="0.35">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c r="AA621" s="23"/>
      <c r="AB621" s="23"/>
      <c r="AC621" s="23"/>
      <c r="AD621" s="23"/>
      <c r="AE621" s="23"/>
      <c r="AF621" s="23"/>
      <c r="AG621" s="23"/>
    </row>
    <row r="622" spans="1:33" ht="15.75" customHeight="1" x14ac:dyDescent="0.35">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c r="AA622" s="23"/>
      <c r="AB622" s="23"/>
      <c r="AC622" s="23"/>
      <c r="AD622" s="23"/>
      <c r="AE622" s="23"/>
      <c r="AF622" s="23"/>
      <c r="AG622" s="23"/>
    </row>
    <row r="623" spans="1:33" ht="15.75" customHeight="1" x14ac:dyDescent="0.35">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c r="AA623" s="23"/>
      <c r="AB623" s="23"/>
      <c r="AC623" s="23"/>
      <c r="AD623" s="23"/>
      <c r="AE623" s="23"/>
      <c r="AF623" s="23"/>
      <c r="AG623" s="23"/>
    </row>
    <row r="624" spans="1:33" ht="15.75" customHeight="1" x14ac:dyDescent="0.35">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c r="AA624" s="23"/>
      <c r="AB624" s="23"/>
      <c r="AC624" s="23"/>
      <c r="AD624" s="23"/>
      <c r="AE624" s="23"/>
      <c r="AF624" s="23"/>
      <c r="AG624" s="23"/>
    </row>
    <row r="625" spans="1:33" ht="15.75" customHeight="1" x14ac:dyDescent="0.35">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c r="AA625" s="23"/>
      <c r="AB625" s="23"/>
      <c r="AC625" s="23"/>
      <c r="AD625" s="23"/>
      <c r="AE625" s="23"/>
      <c r="AF625" s="23"/>
      <c r="AG625" s="23"/>
    </row>
    <row r="626" spans="1:33" ht="15.75" customHeight="1" x14ac:dyDescent="0.35">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c r="AA626" s="23"/>
      <c r="AB626" s="23"/>
      <c r="AC626" s="23"/>
      <c r="AD626" s="23"/>
      <c r="AE626" s="23"/>
      <c r="AF626" s="23"/>
      <c r="AG626" s="23"/>
    </row>
    <row r="627" spans="1:33" ht="15.75" customHeight="1" x14ac:dyDescent="0.35">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23"/>
      <c r="AF627" s="23"/>
      <c r="AG627" s="23"/>
    </row>
    <row r="628" spans="1:33" ht="15.75" customHeight="1" x14ac:dyDescent="0.35">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c r="AA628" s="23"/>
      <c r="AB628" s="23"/>
      <c r="AC628" s="23"/>
      <c r="AD628" s="23"/>
      <c r="AE628" s="23"/>
      <c r="AF628" s="23"/>
      <c r="AG628" s="23"/>
    </row>
    <row r="629" spans="1:33" ht="15.75" customHeight="1" x14ac:dyDescent="0.35">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c r="AA629" s="23"/>
      <c r="AB629" s="23"/>
      <c r="AC629" s="23"/>
      <c r="AD629" s="23"/>
      <c r="AE629" s="23"/>
      <c r="AF629" s="23"/>
      <c r="AG629" s="23"/>
    </row>
    <row r="630" spans="1:33" ht="15.75" customHeight="1" x14ac:dyDescent="0.35">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c r="AA630" s="23"/>
      <c r="AB630" s="23"/>
      <c r="AC630" s="23"/>
      <c r="AD630" s="23"/>
      <c r="AE630" s="23"/>
      <c r="AF630" s="23"/>
      <c r="AG630" s="23"/>
    </row>
    <row r="631" spans="1:33" ht="15.75" customHeight="1" x14ac:dyDescent="0.35">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c r="AA631" s="23"/>
      <c r="AB631" s="23"/>
      <c r="AC631" s="23"/>
      <c r="AD631" s="23"/>
      <c r="AE631" s="23"/>
      <c r="AF631" s="23"/>
      <c r="AG631" s="23"/>
    </row>
    <row r="632" spans="1:33" ht="15.75" customHeight="1" x14ac:dyDescent="0.35">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c r="AA632" s="23"/>
      <c r="AB632" s="23"/>
      <c r="AC632" s="23"/>
      <c r="AD632" s="23"/>
      <c r="AE632" s="23"/>
      <c r="AF632" s="23"/>
      <c r="AG632" s="23"/>
    </row>
    <row r="633" spans="1:33" ht="15.75" customHeight="1" x14ac:dyDescent="0.35">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c r="AA633" s="23"/>
      <c r="AB633" s="23"/>
      <c r="AC633" s="23"/>
      <c r="AD633" s="23"/>
      <c r="AE633" s="23"/>
      <c r="AF633" s="23"/>
      <c r="AG633" s="23"/>
    </row>
    <row r="634" spans="1:33" ht="15.75" customHeight="1" x14ac:dyDescent="0.35">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c r="AA634" s="23"/>
      <c r="AB634" s="23"/>
      <c r="AC634" s="23"/>
      <c r="AD634" s="23"/>
      <c r="AE634" s="23"/>
      <c r="AF634" s="23"/>
      <c r="AG634" s="23"/>
    </row>
    <row r="635" spans="1:33" ht="15.75" customHeight="1" x14ac:dyDescent="0.35">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c r="AA635" s="23"/>
      <c r="AB635" s="23"/>
      <c r="AC635" s="23"/>
      <c r="AD635" s="23"/>
      <c r="AE635" s="23"/>
      <c r="AF635" s="23"/>
      <c r="AG635" s="23"/>
    </row>
    <row r="636" spans="1:33" ht="15.75" customHeight="1" x14ac:dyDescent="0.35">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c r="AA636" s="23"/>
      <c r="AB636" s="23"/>
      <c r="AC636" s="23"/>
      <c r="AD636" s="23"/>
      <c r="AE636" s="23"/>
      <c r="AF636" s="23"/>
      <c r="AG636" s="23"/>
    </row>
    <row r="637" spans="1:33" ht="15.75" customHeight="1" x14ac:dyDescent="0.35">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c r="AA637" s="23"/>
      <c r="AB637" s="23"/>
      <c r="AC637" s="23"/>
      <c r="AD637" s="23"/>
      <c r="AE637" s="23"/>
      <c r="AF637" s="23"/>
      <c r="AG637" s="23"/>
    </row>
    <row r="638" spans="1:33" ht="15.75" customHeight="1" x14ac:dyDescent="0.35">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c r="AA638" s="23"/>
      <c r="AB638" s="23"/>
      <c r="AC638" s="23"/>
      <c r="AD638" s="23"/>
      <c r="AE638" s="23"/>
      <c r="AF638" s="23"/>
      <c r="AG638" s="23"/>
    </row>
    <row r="639" spans="1:33" ht="15.75" customHeight="1" x14ac:dyDescent="0.35">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c r="AA639" s="23"/>
      <c r="AB639" s="23"/>
      <c r="AC639" s="23"/>
      <c r="AD639" s="23"/>
      <c r="AE639" s="23"/>
      <c r="AF639" s="23"/>
      <c r="AG639" s="23"/>
    </row>
    <row r="640" spans="1:33" ht="15.75" customHeight="1" x14ac:dyDescent="0.35">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c r="AA640" s="23"/>
      <c r="AB640" s="23"/>
      <c r="AC640" s="23"/>
      <c r="AD640" s="23"/>
      <c r="AE640" s="23"/>
      <c r="AF640" s="23"/>
      <c r="AG640" s="23"/>
    </row>
    <row r="641" spans="1:33" ht="15.75" customHeight="1" x14ac:dyDescent="0.35">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c r="AA641" s="23"/>
      <c r="AB641" s="23"/>
      <c r="AC641" s="23"/>
      <c r="AD641" s="23"/>
      <c r="AE641" s="23"/>
      <c r="AF641" s="23"/>
      <c r="AG641" s="23"/>
    </row>
    <row r="642" spans="1:33" ht="15.75" customHeight="1" x14ac:dyDescent="0.35">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c r="AA642" s="23"/>
      <c r="AB642" s="23"/>
      <c r="AC642" s="23"/>
      <c r="AD642" s="23"/>
      <c r="AE642" s="23"/>
      <c r="AF642" s="23"/>
      <c r="AG642" s="23"/>
    </row>
    <row r="643" spans="1:33" ht="15.75" customHeight="1" x14ac:dyDescent="0.35">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c r="AA643" s="23"/>
      <c r="AB643" s="23"/>
      <c r="AC643" s="23"/>
      <c r="AD643" s="23"/>
      <c r="AE643" s="23"/>
      <c r="AF643" s="23"/>
      <c r="AG643" s="23"/>
    </row>
    <row r="644" spans="1:33" ht="15.75" customHeight="1" x14ac:dyDescent="0.35">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c r="AA644" s="23"/>
      <c r="AB644" s="23"/>
      <c r="AC644" s="23"/>
      <c r="AD644" s="23"/>
      <c r="AE644" s="23"/>
      <c r="AF644" s="23"/>
      <c r="AG644" s="23"/>
    </row>
    <row r="645" spans="1:33" ht="15.75" customHeight="1" x14ac:dyDescent="0.35">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c r="AA645" s="23"/>
      <c r="AB645" s="23"/>
      <c r="AC645" s="23"/>
      <c r="AD645" s="23"/>
      <c r="AE645" s="23"/>
      <c r="AF645" s="23"/>
      <c r="AG645" s="23"/>
    </row>
    <row r="646" spans="1:33" ht="15.75" customHeight="1" x14ac:dyDescent="0.35">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c r="AA646" s="23"/>
      <c r="AB646" s="23"/>
      <c r="AC646" s="23"/>
      <c r="AD646" s="23"/>
      <c r="AE646" s="23"/>
      <c r="AF646" s="23"/>
      <c r="AG646" s="23"/>
    </row>
    <row r="647" spans="1:33" ht="15.75" customHeight="1" x14ac:dyDescent="0.35">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c r="AA647" s="23"/>
      <c r="AB647" s="23"/>
      <c r="AC647" s="23"/>
      <c r="AD647" s="23"/>
      <c r="AE647" s="23"/>
      <c r="AF647" s="23"/>
      <c r="AG647" s="23"/>
    </row>
    <row r="648" spans="1:33" ht="15.75" customHeight="1" x14ac:dyDescent="0.35">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c r="AA648" s="23"/>
      <c r="AB648" s="23"/>
      <c r="AC648" s="23"/>
      <c r="AD648" s="23"/>
      <c r="AE648" s="23"/>
      <c r="AF648" s="23"/>
      <c r="AG648" s="23"/>
    </row>
    <row r="649" spans="1:33" ht="15.75" customHeight="1" x14ac:dyDescent="0.35">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c r="AA649" s="23"/>
      <c r="AB649" s="23"/>
      <c r="AC649" s="23"/>
      <c r="AD649" s="23"/>
      <c r="AE649" s="23"/>
      <c r="AF649" s="23"/>
      <c r="AG649" s="23"/>
    </row>
    <row r="650" spans="1:33" ht="15.75" customHeight="1" x14ac:dyDescent="0.35">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c r="AA650" s="23"/>
      <c r="AB650" s="23"/>
      <c r="AC650" s="23"/>
      <c r="AD650" s="23"/>
      <c r="AE650" s="23"/>
      <c r="AF650" s="23"/>
      <c r="AG650" s="23"/>
    </row>
    <row r="651" spans="1:33" ht="15.75" customHeight="1" x14ac:dyDescent="0.35">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c r="AA651" s="23"/>
      <c r="AB651" s="23"/>
      <c r="AC651" s="23"/>
      <c r="AD651" s="23"/>
      <c r="AE651" s="23"/>
      <c r="AF651" s="23"/>
      <c r="AG651" s="23"/>
    </row>
    <row r="652" spans="1:33" ht="15.75" customHeight="1" x14ac:dyDescent="0.35">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c r="AA652" s="23"/>
      <c r="AB652" s="23"/>
      <c r="AC652" s="23"/>
      <c r="AD652" s="23"/>
      <c r="AE652" s="23"/>
      <c r="AF652" s="23"/>
      <c r="AG652" s="23"/>
    </row>
    <row r="653" spans="1:33" ht="15.75" customHeight="1" x14ac:dyDescent="0.35">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c r="AA653" s="23"/>
      <c r="AB653" s="23"/>
      <c r="AC653" s="23"/>
      <c r="AD653" s="23"/>
      <c r="AE653" s="23"/>
      <c r="AF653" s="23"/>
      <c r="AG653" s="23"/>
    </row>
    <row r="654" spans="1:33" ht="15.75" customHeight="1" x14ac:dyDescent="0.35">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c r="AA654" s="23"/>
      <c r="AB654" s="23"/>
      <c r="AC654" s="23"/>
      <c r="AD654" s="23"/>
      <c r="AE654" s="23"/>
      <c r="AF654" s="23"/>
      <c r="AG654" s="23"/>
    </row>
    <row r="655" spans="1:33" ht="15.75" customHeight="1" x14ac:dyDescent="0.35">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c r="AA655" s="23"/>
      <c r="AB655" s="23"/>
      <c r="AC655" s="23"/>
      <c r="AD655" s="23"/>
      <c r="AE655" s="23"/>
      <c r="AF655" s="23"/>
      <c r="AG655" s="23"/>
    </row>
    <row r="656" spans="1:33" ht="15.75" customHeight="1" x14ac:dyDescent="0.35">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c r="AA656" s="23"/>
      <c r="AB656" s="23"/>
      <c r="AC656" s="23"/>
      <c r="AD656" s="23"/>
      <c r="AE656" s="23"/>
      <c r="AF656" s="23"/>
      <c r="AG656" s="23"/>
    </row>
    <row r="657" spans="1:33" ht="15.75" customHeight="1" x14ac:dyDescent="0.35">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c r="AA657" s="23"/>
      <c r="AB657" s="23"/>
      <c r="AC657" s="23"/>
      <c r="AD657" s="23"/>
      <c r="AE657" s="23"/>
      <c r="AF657" s="23"/>
      <c r="AG657" s="23"/>
    </row>
    <row r="658" spans="1:33" ht="15.75" customHeight="1" x14ac:dyDescent="0.35">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c r="AA658" s="23"/>
      <c r="AB658" s="23"/>
      <c r="AC658" s="23"/>
      <c r="AD658" s="23"/>
      <c r="AE658" s="23"/>
      <c r="AF658" s="23"/>
      <c r="AG658" s="23"/>
    </row>
    <row r="659" spans="1:33" ht="15.75" customHeight="1" x14ac:dyDescent="0.35">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c r="AA659" s="23"/>
      <c r="AB659" s="23"/>
      <c r="AC659" s="23"/>
      <c r="AD659" s="23"/>
      <c r="AE659" s="23"/>
      <c r="AF659" s="23"/>
      <c r="AG659" s="23"/>
    </row>
    <row r="660" spans="1:33" ht="15.75" customHeight="1" x14ac:dyDescent="0.35">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c r="AA660" s="23"/>
      <c r="AB660" s="23"/>
      <c r="AC660" s="23"/>
      <c r="AD660" s="23"/>
      <c r="AE660" s="23"/>
      <c r="AF660" s="23"/>
      <c r="AG660" s="23"/>
    </row>
    <row r="661" spans="1:33" ht="15.75" customHeight="1" x14ac:dyDescent="0.35">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c r="AA661" s="23"/>
      <c r="AB661" s="23"/>
      <c r="AC661" s="23"/>
      <c r="AD661" s="23"/>
      <c r="AE661" s="23"/>
      <c r="AF661" s="23"/>
      <c r="AG661" s="23"/>
    </row>
    <row r="662" spans="1:33" ht="15.75" customHeight="1" x14ac:dyDescent="0.35">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c r="AA662" s="23"/>
      <c r="AB662" s="23"/>
      <c r="AC662" s="23"/>
      <c r="AD662" s="23"/>
      <c r="AE662" s="23"/>
      <c r="AF662" s="23"/>
      <c r="AG662" s="23"/>
    </row>
    <row r="663" spans="1:33" ht="15.75" customHeight="1" x14ac:dyDescent="0.35">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c r="AA663" s="23"/>
      <c r="AB663" s="23"/>
      <c r="AC663" s="23"/>
      <c r="AD663" s="23"/>
      <c r="AE663" s="23"/>
      <c r="AF663" s="23"/>
      <c r="AG663" s="23"/>
    </row>
    <row r="664" spans="1:33" ht="15.75" customHeight="1" x14ac:dyDescent="0.35">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c r="AA664" s="23"/>
      <c r="AB664" s="23"/>
      <c r="AC664" s="23"/>
      <c r="AD664" s="23"/>
      <c r="AE664" s="23"/>
      <c r="AF664" s="23"/>
      <c r="AG664" s="23"/>
    </row>
    <row r="665" spans="1:33" ht="15.75" customHeight="1" x14ac:dyDescent="0.35">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c r="AA665" s="23"/>
      <c r="AB665" s="23"/>
      <c r="AC665" s="23"/>
      <c r="AD665" s="23"/>
      <c r="AE665" s="23"/>
      <c r="AF665" s="23"/>
      <c r="AG665" s="23"/>
    </row>
    <row r="666" spans="1:33" ht="15.75" customHeight="1" x14ac:dyDescent="0.35">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c r="AA666" s="23"/>
      <c r="AB666" s="23"/>
      <c r="AC666" s="23"/>
      <c r="AD666" s="23"/>
      <c r="AE666" s="23"/>
      <c r="AF666" s="23"/>
      <c r="AG666" s="23"/>
    </row>
    <row r="667" spans="1:33" ht="15.75" customHeight="1" x14ac:dyDescent="0.35">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c r="AA667" s="23"/>
      <c r="AB667" s="23"/>
      <c r="AC667" s="23"/>
      <c r="AD667" s="23"/>
      <c r="AE667" s="23"/>
      <c r="AF667" s="23"/>
      <c r="AG667" s="23"/>
    </row>
    <row r="668" spans="1:33" ht="15.75" customHeight="1" x14ac:dyDescent="0.35">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c r="AA668" s="23"/>
      <c r="AB668" s="23"/>
      <c r="AC668" s="23"/>
      <c r="AD668" s="23"/>
      <c r="AE668" s="23"/>
      <c r="AF668" s="23"/>
      <c r="AG668" s="23"/>
    </row>
    <row r="669" spans="1:33" ht="15.75" customHeight="1" x14ac:dyDescent="0.35">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c r="AA669" s="23"/>
      <c r="AB669" s="23"/>
      <c r="AC669" s="23"/>
      <c r="AD669" s="23"/>
      <c r="AE669" s="23"/>
      <c r="AF669" s="23"/>
      <c r="AG669" s="23"/>
    </row>
    <row r="670" spans="1:33" ht="15.75" customHeight="1" x14ac:dyDescent="0.35">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c r="AA670" s="23"/>
      <c r="AB670" s="23"/>
      <c r="AC670" s="23"/>
      <c r="AD670" s="23"/>
      <c r="AE670" s="23"/>
      <c r="AF670" s="23"/>
      <c r="AG670" s="23"/>
    </row>
    <row r="671" spans="1:33" ht="15.75" customHeight="1" x14ac:dyDescent="0.35">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c r="AA671" s="23"/>
      <c r="AB671" s="23"/>
      <c r="AC671" s="23"/>
      <c r="AD671" s="23"/>
      <c r="AE671" s="23"/>
      <c r="AF671" s="23"/>
      <c r="AG671" s="23"/>
    </row>
    <row r="672" spans="1:33" ht="15.75" customHeight="1" x14ac:dyDescent="0.35">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c r="AA672" s="23"/>
      <c r="AB672" s="23"/>
      <c r="AC672" s="23"/>
      <c r="AD672" s="23"/>
      <c r="AE672" s="23"/>
      <c r="AF672" s="23"/>
      <c r="AG672" s="23"/>
    </row>
    <row r="673" spans="1:33" ht="15.75" customHeight="1" x14ac:dyDescent="0.35">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c r="AA673" s="23"/>
      <c r="AB673" s="23"/>
      <c r="AC673" s="23"/>
      <c r="AD673" s="23"/>
      <c r="AE673" s="23"/>
      <c r="AF673" s="23"/>
      <c r="AG673" s="23"/>
    </row>
    <row r="674" spans="1:33" ht="15.75" customHeight="1" x14ac:dyDescent="0.35">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c r="AA674" s="23"/>
      <c r="AB674" s="23"/>
      <c r="AC674" s="23"/>
      <c r="AD674" s="23"/>
      <c r="AE674" s="23"/>
      <c r="AF674" s="23"/>
      <c r="AG674" s="23"/>
    </row>
    <row r="675" spans="1:33" ht="15.75" customHeight="1" x14ac:dyDescent="0.35">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c r="AA675" s="23"/>
      <c r="AB675" s="23"/>
      <c r="AC675" s="23"/>
      <c r="AD675" s="23"/>
      <c r="AE675" s="23"/>
      <c r="AF675" s="23"/>
      <c r="AG675" s="23"/>
    </row>
    <row r="676" spans="1:33" ht="15.75" customHeight="1" x14ac:dyDescent="0.35">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c r="AA676" s="23"/>
      <c r="AB676" s="23"/>
      <c r="AC676" s="23"/>
      <c r="AD676" s="23"/>
      <c r="AE676" s="23"/>
      <c r="AF676" s="23"/>
      <c r="AG676" s="23"/>
    </row>
    <row r="677" spans="1:33" ht="15.75" customHeight="1" x14ac:dyDescent="0.35">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c r="AA677" s="23"/>
      <c r="AB677" s="23"/>
      <c r="AC677" s="23"/>
      <c r="AD677" s="23"/>
      <c r="AE677" s="23"/>
      <c r="AF677" s="23"/>
      <c r="AG677" s="23"/>
    </row>
    <row r="678" spans="1:33" ht="15.75" customHeight="1" x14ac:dyDescent="0.35">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c r="AA678" s="23"/>
      <c r="AB678" s="23"/>
      <c r="AC678" s="23"/>
      <c r="AD678" s="23"/>
      <c r="AE678" s="23"/>
      <c r="AF678" s="23"/>
      <c r="AG678" s="23"/>
    </row>
    <row r="679" spans="1:33" ht="15.75" customHeight="1" x14ac:dyDescent="0.35">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c r="AA679" s="23"/>
      <c r="AB679" s="23"/>
      <c r="AC679" s="23"/>
      <c r="AD679" s="23"/>
      <c r="AE679" s="23"/>
      <c r="AF679" s="23"/>
      <c r="AG679" s="23"/>
    </row>
    <row r="680" spans="1:33" ht="15.75" customHeight="1" x14ac:dyDescent="0.35">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c r="AA680" s="23"/>
      <c r="AB680" s="23"/>
      <c r="AC680" s="23"/>
      <c r="AD680" s="23"/>
      <c r="AE680" s="23"/>
      <c r="AF680" s="23"/>
      <c r="AG680" s="23"/>
    </row>
    <row r="681" spans="1:33" ht="15.75" customHeight="1" x14ac:dyDescent="0.35">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row>
    <row r="682" spans="1:33" ht="15.75" customHeight="1" x14ac:dyDescent="0.35">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c r="AA682" s="23"/>
      <c r="AB682" s="23"/>
      <c r="AC682" s="23"/>
      <c r="AD682" s="23"/>
      <c r="AE682" s="23"/>
      <c r="AF682" s="23"/>
      <c r="AG682" s="23"/>
    </row>
    <row r="683" spans="1:33" ht="15.75" customHeight="1" x14ac:dyDescent="0.35">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c r="AA683" s="23"/>
      <c r="AB683" s="23"/>
      <c r="AC683" s="23"/>
      <c r="AD683" s="23"/>
      <c r="AE683" s="23"/>
      <c r="AF683" s="23"/>
      <c r="AG683" s="23"/>
    </row>
    <row r="684" spans="1:33" ht="15.75" customHeight="1" x14ac:dyDescent="0.35">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c r="AA684" s="23"/>
      <c r="AB684" s="23"/>
      <c r="AC684" s="23"/>
      <c r="AD684" s="23"/>
      <c r="AE684" s="23"/>
      <c r="AF684" s="23"/>
      <c r="AG684" s="23"/>
    </row>
    <row r="685" spans="1:33" ht="15.75" customHeight="1" x14ac:dyDescent="0.35">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c r="AA685" s="23"/>
      <c r="AB685" s="23"/>
      <c r="AC685" s="23"/>
      <c r="AD685" s="23"/>
      <c r="AE685" s="23"/>
      <c r="AF685" s="23"/>
      <c r="AG685" s="23"/>
    </row>
    <row r="686" spans="1:33" ht="15.75" customHeight="1" x14ac:dyDescent="0.35">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c r="AA686" s="23"/>
      <c r="AB686" s="23"/>
      <c r="AC686" s="23"/>
      <c r="AD686" s="23"/>
      <c r="AE686" s="23"/>
      <c r="AF686" s="23"/>
      <c r="AG686" s="23"/>
    </row>
    <row r="687" spans="1:33" ht="15.75" customHeight="1" x14ac:dyDescent="0.35">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c r="AA687" s="23"/>
      <c r="AB687" s="23"/>
      <c r="AC687" s="23"/>
      <c r="AD687" s="23"/>
      <c r="AE687" s="23"/>
      <c r="AF687" s="23"/>
      <c r="AG687" s="23"/>
    </row>
    <row r="688" spans="1:33" ht="15.75" customHeight="1" x14ac:dyDescent="0.35">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c r="AA688" s="23"/>
      <c r="AB688" s="23"/>
      <c r="AC688" s="23"/>
      <c r="AD688" s="23"/>
      <c r="AE688" s="23"/>
      <c r="AF688" s="23"/>
      <c r="AG688" s="23"/>
    </row>
    <row r="689" spans="1:33" ht="15.75" customHeight="1" x14ac:dyDescent="0.35">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c r="AA689" s="23"/>
      <c r="AB689" s="23"/>
      <c r="AC689" s="23"/>
      <c r="AD689" s="23"/>
      <c r="AE689" s="23"/>
      <c r="AF689" s="23"/>
      <c r="AG689" s="23"/>
    </row>
    <row r="690" spans="1:33" ht="15.75" customHeight="1" x14ac:dyDescent="0.35">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c r="AA690" s="23"/>
      <c r="AB690" s="23"/>
      <c r="AC690" s="23"/>
      <c r="AD690" s="23"/>
      <c r="AE690" s="23"/>
      <c r="AF690" s="23"/>
      <c r="AG690" s="23"/>
    </row>
    <row r="691" spans="1:33" ht="15.75" customHeight="1" x14ac:dyDescent="0.35">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c r="AA691" s="23"/>
      <c r="AB691" s="23"/>
      <c r="AC691" s="23"/>
      <c r="AD691" s="23"/>
      <c r="AE691" s="23"/>
      <c r="AF691" s="23"/>
      <c r="AG691" s="23"/>
    </row>
    <row r="692" spans="1:33" ht="15.75" customHeight="1" x14ac:dyDescent="0.35">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c r="AA692" s="23"/>
      <c r="AB692" s="23"/>
      <c r="AC692" s="23"/>
      <c r="AD692" s="23"/>
      <c r="AE692" s="23"/>
      <c r="AF692" s="23"/>
      <c r="AG692" s="23"/>
    </row>
    <row r="693" spans="1:33" ht="15.75" customHeight="1" x14ac:dyDescent="0.35">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c r="AA693" s="23"/>
      <c r="AB693" s="23"/>
      <c r="AC693" s="23"/>
      <c r="AD693" s="23"/>
      <c r="AE693" s="23"/>
      <c r="AF693" s="23"/>
      <c r="AG693" s="23"/>
    </row>
    <row r="694" spans="1:33" ht="15.75" customHeight="1" x14ac:dyDescent="0.35">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c r="AA694" s="23"/>
      <c r="AB694" s="23"/>
      <c r="AC694" s="23"/>
      <c r="AD694" s="23"/>
      <c r="AE694" s="23"/>
      <c r="AF694" s="23"/>
      <c r="AG694" s="23"/>
    </row>
    <row r="695" spans="1:33" ht="15.75" customHeight="1" x14ac:dyDescent="0.35">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c r="AA695" s="23"/>
      <c r="AB695" s="23"/>
      <c r="AC695" s="23"/>
      <c r="AD695" s="23"/>
      <c r="AE695" s="23"/>
      <c r="AF695" s="23"/>
      <c r="AG695" s="23"/>
    </row>
    <row r="696" spans="1:33" ht="15.75" customHeight="1" x14ac:dyDescent="0.35">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c r="AA696" s="23"/>
      <c r="AB696" s="23"/>
      <c r="AC696" s="23"/>
      <c r="AD696" s="23"/>
      <c r="AE696" s="23"/>
      <c r="AF696" s="23"/>
      <c r="AG696" s="23"/>
    </row>
    <row r="697" spans="1:33" ht="15.75" customHeight="1" x14ac:dyDescent="0.35">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c r="AA697" s="23"/>
      <c r="AB697" s="23"/>
      <c r="AC697" s="23"/>
      <c r="AD697" s="23"/>
      <c r="AE697" s="23"/>
      <c r="AF697" s="23"/>
      <c r="AG697" s="23"/>
    </row>
    <row r="698" spans="1:33" ht="15.75" customHeight="1" x14ac:dyDescent="0.35">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c r="AA698" s="23"/>
      <c r="AB698" s="23"/>
      <c r="AC698" s="23"/>
      <c r="AD698" s="23"/>
      <c r="AE698" s="23"/>
      <c r="AF698" s="23"/>
      <c r="AG698" s="23"/>
    </row>
    <row r="699" spans="1:33" ht="15.75" customHeight="1" x14ac:dyDescent="0.35">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c r="AA699" s="23"/>
      <c r="AB699" s="23"/>
      <c r="AC699" s="23"/>
      <c r="AD699" s="23"/>
      <c r="AE699" s="23"/>
      <c r="AF699" s="23"/>
      <c r="AG699" s="23"/>
    </row>
    <row r="700" spans="1:33" ht="15.75" customHeight="1" x14ac:dyDescent="0.35">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c r="AA700" s="23"/>
      <c r="AB700" s="23"/>
      <c r="AC700" s="23"/>
      <c r="AD700" s="23"/>
      <c r="AE700" s="23"/>
      <c r="AF700" s="23"/>
      <c r="AG700" s="23"/>
    </row>
    <row r="701" spans="1:33" ht="15.75" customHeight="1" x14ac:dyDescent="0.35">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c r="AA701" s="23"/>
      <c r="AB701" s="23"/>
      <c r="AC701" s="23"/>
      <c r="AD701" s="23"/>
      <c r="AE701" s="23"/>
      <c r="AF701" s="23"/>
      <c r="AG701" s="23"/>
    </row>
    <row r="702" spans="1:33" ht="15.75" customHeight="1" x14ac:dyDescent="0.35">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c r="AA702" s="23"/>
      <c r="AB702" s="23"/>
      <c r="AC702" s="23"/>
      <c r="AD702" s="23"/>
      <c r="AE702" s="23"/>
      <c r="AF702" s="23"/>
      <c r="AG702" s="23"/>
    </row>
    <row r="703" spans="1:33" ht="15.75" customHeight="1" x14ac:dyDescent="0.35">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c r="AA703" s="23"/>
      <c r="AB703" s="23"/>
      <c r="AC703" s="23"/>
      <c r="AD703" s="23"/>
      <c r="AE703" s="23"/>
      <c r="AF703" s="23"/>
      <c r="AG703" s="23"/>
    </row>
    <row r="704" spans="1:33" ht="15.75" customHeight="1" x14ac:dyDescent="0.35">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c r="AA704" s="23"/>
      <c r="AB704" s="23"/>
      <c r="AC704" s="23"/>
      <c r="AD704" s="23"/>
      <c r="AE704" s="23"/>
      <c r="AF704" s="23"/>
      <c r="AG704" s="23"/>
    </row>
    <row r="705" spans="1:33" ht="15.75" customHeight="1" x14ac:dyDescent="0.35">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c r="AA705" s="23"/>
      <c r="AB705" s="23"/>
      <c r="AC705" s="23"/>
      <c r="AD705" s="23"/>
      <c r="AE705" s="23"/>
      <c r="AF705" s="23"/>
      <c r="AG705" s="23"/>
    </row>
    <row r="706" spans="1:33" ht="15.75" customHeight="1" x14ac:dyDescent="0.35">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c r="AA706" s="23"/>
      <c r="AB706" s="23"/>
      <c r="AC706" s="23"/>
      <c r="AD706" s="23"/>
      <c r="AE706" s="23"/>
      <c r="AF706" s="23"/>
      <c r="AG706" s="23"/>
    </row>
    <row r="707" spans="1:33" ht="15.75" customHeight="1" x14ac:dyDescent="0.35">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c r="AA707" s="23"/>
      <c r="AB707" s="23"/>
      <c r="AC707" s="23"/>
      <c r="AD707" s="23"/>
      <c r="AE707" s="23"/>
      <c r="AF707" s="23"/>
      <c r="AG707" s="23"/>
    </row>
    <row r="708" spans="1:33" ht="15.75" customHeight="1" x14ac:dyDescent="0.35">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c r="AA708" s="23"/>
      <c r="AB708" s="23"/>
      <c r="AC708" s="23"/>
      <c r="AD708" s="23"/>
      <c r="AE708" s="23"/>
      <c r="AF708" s="23"/>
      <c r="AG708" s="23"/>
    </row>
    <row r="709" spans="1:33" ht="15.75" customHeight="1" x14ac:dyDescent="0.35">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c r="AA709" s="23"/>
      <c r="AB709" s="23"/>
      <c r="AC709" s="23"/>
      <c r="AD709" s="23"/>
      <c r="AE709" s="23"/>
      <c r="AF709" s="23"/>
      <c r="AG709" s="23"/>
    </row>
    <row r="710" spans="1:33" ht="15.75" customHeight="1" x14ac:dyDescent="0.35">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c r="AA710" s="23"/>
      <c r="AB710" s="23"/>
      <c r="AC710" s="23"/>
      <c r="AD710" s="23"/>
      <c r="AE710" s="23"/>
      <c r="AF710" s="23"/>
      <c r="AG710" s="23"/>
    </row>
    <row r="711" spans="1:33" ht="15.75" customHeight="1" x14ac:dyDescent="0.35">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c r="AA711" s="23"/>
      <c r="AB711" s="23"/>
      <c r="AC711" s="23"/>
      <c r="AD711" s="23"/>
      <c r="AE711" s="23"/>
      <c r="AF711" s="23"/>
      <c r="AG711" s="23"/>
    </row>
    <row r="712" spans="1:33" ht="15.75" customHeight="1" x14ac:dyDescent="0.35">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c r="AA712" s="23"/>
      <c r="AB712" s="23"/>
      <c r="AC712" s="23"/>
      <c r="AD712" s="23"/>
      <c r="AE712" s="23"/>
      <c r="AF712" s="23"/>
      <c r="AG712" s="23"/>
    </row>
    <row r="713" spans="1:33" ht="15.75" customHeight="1" x14ac:dyDescent="0.35">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c r="AA713" s="23"/>
      <c r="AB713" s="23"/>
      <c r="AC713" s="23"/>
      <c r="AD713" s="23"/>
      <c r="AE713" s="23"/>
      <c r="AF713" s="23"/>
      <c r="AG713" s="23"/>
    </row>
    <row r="714" spans="1:33" ht="15.75" customHeight="1" x14ac:dyDescent="0.35">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c r="AA714" s="23"/>
      <c r="AB714" s="23"/>
      <c r="AC714" s="23"/>
      <c r="AD714" s="23"/>
      <c r="AE714" s="23"/>
      <c r="AF714" s="23"/>
      <c r="AG714" s="23"/>
    </row>
    <row r="715" spans="1:33" ht="15.75" customHeight="1" x14ac:dyDescent="0.35">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c r="AA715" s="23"/>
      <c r="AB715" s="23"/>
      <c r="AC715" s="23"/>
      <c r="AD715" s="23"/>
      <c r="AE715" s="23"/>
      <c r="AF715" s="23"/>
      <c r="AG715" s="23"/>
    </row>
    <row r="716" spans="1:33" ht="15.75" customHeight="1" x14ac:dyDescent="0.35">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c r="AA716" s="23"/>
      <c r="AB716" s="23"/>
      <c r="AC716" s="23"/>
      <c r="AD716" s="23"/>
      <c r="AE716" s="23"/>
      <c r="AF716" s="23"/>
      <c r="AG716" s="23"/>
    </row>
    <row r="717" spans="1:33" ht="15.75" customHeight="1" x14ac:dyDescent="0.35">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c r="AA717" s="23"/>
      <c r="AB717" s="23"/>
      <c r="AC717" s="23"/>
      <c r="AD717" s="23"/>
      <c r="AE717" s="23"/>
      <c r="AF717" s="23"/>
      <c r="AG717" s="23"/>
    </row>
    <row r="718" spans="1:33" ht="15.75" customHeight="1" x14ac:dyDescent="0.35">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c r="AA718" s="23"/>
      <c r="AB718" s="23"/>
      <c r="AC718" s="23"/>
      <c r="AD718" s="23"/>
      <c r="AE718" s="23"/>
      <c r="AF718" s="23"/>
      <c r="AG718" s="23"/>
    </row>
    <row r="719" spans="1:33" ht="15.75" customHeight="1" x14ac:dyDescent="0.35">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c r="AA719" s="23"/>
      <c r="AB719" s="23"/>
      <c r="AC719" s="23"/>
      <c r="AD719" s="23"/>
      <c r="AE719" s="23"/>
      <c r="AF719" s="23"/>
      <c r="AG719" s="23"/>
    </row>
    <row r="720" spans="1:33" ht="15.75" customHeight="1" x14ac:dyDescent="0.35">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c r="AA720" s="23"/>
      <c r="AB720" s="23"/>
      <c r="AC720" s="23"/>
      <c r="AD720" s="23"/>
      <c r="AE720" s="23"/>
      <c r="AF720" s="23"/>
      <c r="AG720" s="23"/>
    </row>
    <row r="721" spans="1:33" ht="15.75" customHeight="1" x14ac:dyDescent="0.35">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c r="AA721" s="23"/>
      <c r="AB721" s="23"/>
      <c r="AC721" s="23"/>
      <c r="AD721" s="23"/>
      <c r="AE721" s="23"/>
      <c r="AF721" s="23"/>
      <c r="AG721" s="23"/>
    </row>
    <row r="722" spans="1:33" ht="15.75" customHeight="1" x14ac:dyDescent="0.35">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c r="AA722" s="23"/>
      <c r="AB722" s="23"/>
      <c r="AC722" s="23"/>
      <c r="AD722" s="23"/>
      <c r="AE722" s="23"/>
      <c r="AF722" s="23"/>
      <c r="AG722" s="23"/>
    </row>
    <row r="723" spans="1:33" ht="15.75" customHeight="1" x14ac:dyDescent="0.35">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c r="AA723" s="23"/>
      <c r="AB723" s="23"/>
      <c r="AC723" s="23"/>
      <c r="AD723" s="23"/>
      <c r="AE723" s="23"/>
      <c r="AF723" s="23"/>
      <c r="AG723" s="23"/>
    </row>
    <row r="724" spans="1:33" ht="15.75" customHeight="1" x14ac:dyDescent="0.35">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c r="AA724" s="23"/>
      <c r="AB724" s="23"/>
      <c r="AC724" s="23"/>
      <c r="AD724" s="23"/>
      <c r="AE724" s="23"/>
      <c r="AF724" s="23"/>
      <c r="AG724" s="23"/>
    </row>
    <row r="725" spans="1:33" ht="15.75" customHeight="1" x14ac:dyDescent="0.35">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c r="AA725" s="23"/>
      <c r="AB725" s="23"/>
      <c r="AC725" s="23"/>
      <c r="AD725" s="23"/>
      <c r="AE725" s="23"/>
      <c r="AF725" s="23"/>
      <c r="AG725" s="23"/>
    </row>
    <row r="726" spans="1:33" ht="15.75" customHeight="1" x14ac:dyDescent="0.35">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c r="AA726" s="23"/>
      <c r="AB726" s="23"/>
      <c r="AC726" s="23"/>
      <c r="AD726" s="23"/>
      <c r="AE726" s="23"/>
      <c r="AF726" s="23"/>
      <c r="AG726" s="23"/>
    </row>
    <row r="727" spans="1:33" ht="15.75" customHeight="1" x14ac:dyDescent="0.35">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c r="AA727" s="23"/>
      <c r="AB727" s="23"/>
      <c r="AC727" s="23"/>
      <c r="AD727" s="23"/>
      <c r="AE727" s="23"/>
      <c r="AF727" s="23"/>
      <c r="AG727" s="23"/>
    </row>
    <row r="728" spans="1:33" ht="15.75" customHeight="1" x14ac:dyDescent="0.35">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c r="AA728" s="23"/>
      <c r="AB728" s="23"/>
      <c r="AC728" s="23"/>
      <c r="AD728" s="23"/>
      <c r="AE728" s="23"/>
      <c r="AF728" s="23"/>
      <c r="AG728" s="23"/>
    </row>
    <row r="729" spans="1:33" ht="15.75" customHeight="1" x14ac:dyDescent="0.35">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c r="AA729" s="23"/>
      <c r="AB729" s="23"/>
      <c r="AC729" s="23"/>
      <c r="AD729" s="23"/>
      <c r="AE729" s="23"/>
      <c r="AF729" s="23"/>
      <c r="AG729" s="23"/>
    </row>
    <row r="730" spans="1:33" ht="15.75" customHeight="1" x14ac:dyDescent="0.35">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23"/>
      <c r="AF730" s="23"/>
      <c r="AG730" s="23"/>
    </row>
    <row r="731" spans="1:33" ht="15.75" customHeight="1" x14ac:dyDescent="0.35">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c r="AA731" s="23"/>
      <c r="AB731" s="23"/>
      <c r="AC731" s="23"/>
      <c r="AD731" s="23"/>
      <c r="AE731" s="23"/>
      <c r="AF731" s="23"/>
      <c r="AG731" s="23"/>
    </row>
    <row r="732" spans="1:33" ht="15.75" customHeight="1" x14ac:dyDescent="0.35">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c r="AA732" s="23"/>
      <c r="AB732" s="23"/>
      <c r="AC732" s="23"/>
      <c r="AD732" s="23"/>
      <c r="AE732" s="23"/>
      <c r="AF732" s="23"/>
      <c r="AG732" s="23"/>
    </row>
    <row r="733" spans="1:33" ht="15.75" customHeight="1" x14ac:dyDescent="0.35">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c r="AA733" s="23"/>
      <c r="AB733" s="23"/>
      <c r="AC733" s="23"/>
      <c r="AD733" s="23"/>
      <c r="AE733" s="23"/>
      <c r="AF733" s="23"/>
      <c r="AG733" s="23"/>
    </row>
    <row r="734" spans="1:33" ht="15.75" customHeight="1" x14ac:dyDescent="0.35">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c r="AA734" s="23"/>
      <c r="AB734" s="23"/>
      <c r="AC734" s="23"/>
      <c r="AD734" s="23"/>
      <c r="AE734" s="23"/>
      <c r="AF734" s="23"/>
      <c r="AG734" s="23"/>
    </row>
    <row r="735" spans="1:33" ht="15.75" customHeight="1" x14ac:dyDescent="0.35">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c r="AA735" s="23"/>
      <c r="AB735" s="23"/>
      <c r="AC735" s="23"/>
      <c r="AD735" s="23"/>
      <c r="AE735" s="23"/>
      <c r="AF735" s="23"/>
      <c r="AG735" s="23"/>
    </row>
    <row r="736" spans="1:33" ht="15.75" customHeight="1" x14ac:dyDescent="0.35">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c r="AA736" s="23"/>
      <c r="AB736" s="23"/>
      <c r="AC736" s="23"/>
      <c r="AD736" s="23"/>
      <c r="AE736" s="23"/>
      <c r="AF736" s="23"/>
      <c r="AG736" s="23"/>
    </row>
    <row r="737" spans="1:33" ht="15.75" customHeight="1" x14ac:dyDescent="0.35">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c r="AA737" s="23"/>
      <c r="AB737" s="23"/>
      <c r="AC737" s="23"/>
      <c r="AD737" s="23"/>
      <c r="AE737" s="23"/>
      <c r="AF737" s="23"/>
      <c r="AG737" s="23"/>
    </row>
    <row r="738" spans="1:33" ht="15.75" customHeight="1" x14ac:dyDescent="0.35">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c r="AA738" s="23"/>
      <c r="AB738" s="23"/>
      <c r="AC738" s="23"/>
      <c r="AD738" s="23"/>
      <c r="AE738" s="23"/>
      <c r="AF738" s="23"/>
      <c r="AG738" s="23"/>
    </row>
    <row r="739" spans="1:33" ht="15.75" customHeight="1" x14ac:dyDescent="0.35">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c r="AA739" s="23"/>
      <c r="AB739" s="23"/>
      <c r="AC739" s="23"/>
      <c r="AD739" s="23"/>
      <c r="AE739" s="23"/>
      <c r="AF739" s="23"/>
      <c r="AG739" s="23"/>
    </row>
    <row r="740" spans="1:33" ht="15.75" customHeight="1" x14ac:dyDescent="0.35">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c r="AA740" s="23"/>
      <c r="AB740" s="23"/>
      <c r="AC740" s="23"/>
      <c r="AD740" s="23"/>
      <c r="AE740" s="23"/>
      <c r="AF740" s="23"/>
      <c r="AG740" s="23"/>
    </row>
    <row r="741" spans="1:33" ht="15.75" customHeight="1" x14ac:dyDescent="0.35">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23"/>
      <c r="AF741" s="23"/>
      <c r="AG741" s="23"/>
    </row>
    <row r="742" spans="1:33" ht="15.75" customHeight="1" x14ac:dyDescent="0.35">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c r="AA742" s="23"/>
      <c r="AB742" s="23"/>
      <c r="AC742" s="23"/>
      <c r="AD742" s="23"/>
      <c r="AE742" s="23"/>
      <c r="AF742" s="23"/>
      <c r="AG742" s="23"/>
    </row>
    <row r="743" spans="1:33" ht="15.75" customHeight="1" x14ac:dyDescent="0.35">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c r="AA743" s="23"/>
      <c r="AB743" s="23"/>
      <c r="AC743" s="23"/>
      <c r="AD743" s="23"/>
      <c r="AE743" s="23"/>
      <c r="AF743" s="23"/>
      <c r="AG743" s="23"/>
    </row>
    <row r="744" spans="1:33" ht="15.75" customHeight="1" x14ac:dyDescent="0.35">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c r="AA744" s="23"/>
      <c r="AB744" s="23"/>
      <c r="AC744" s="23"/>
      <c r="AD744" s="23"/>
      <c r="AE744" s="23"/>
      <c r="AF744" s="23"/>
      <c r="AG744" s="23"/>
    </row>
    <row r="745" spans="1:33" ht="15.75" customHeight="1" x14ac:dyDescent="0.35">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c r="AA745" s="23"/>
      <c r="AB745" s="23"/>
      <c r="AC745" s="23"/>
      <c r="AD745" s="23"/>
      <c r="AE745" s="23"/>
      <c r="AF745" s="23"/>
      <c r="AG745" s="23"/>
    </row>
    <row r="746" spans="1:33" ht="15.75" customHeight="1" x14ac:dyDescent="0.35">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c r="AA746" s="23"/>
      <c r="AB746" s="23"/>
      <c r="AC746" s="23"/>
      <c r="AD746" s="23"/>
      <c r="AE746" s="23"/>
      <c r="AF746" s="23"/>
      <c r="AG746" s="23"/>
    </row>
    <row r="747" spans="1:33" ht="15.75" customHeight="1" x14ac:dyDescent="0.35">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c r="AA747" s="23"/>
      <c r="AB747" s="23"/>
      <c r="AC747" s="23"/>
      <c r="AD747" s="23"/>
      <c r="AE747" s="23"/>
      <c r="AF747" s="23"/>
      <c r="AG747" s="23"/>
    </row>
    <row r="748" spans="1:33" ht="15.75" customHeight="1" x14ac:dyDescent="0.35">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c r="AA748" s="23"/>
      <c r="AB748" s="23"/>
      <c r="AC748" s="23"/>
      <c r="AD748" s="23"/>
      <c r="AE748" s="23"/>
      <c r="AF748" s="23"/>
      <c r="AG748" s="23"/>
    </row>
    <row r="749" spans="1:33" ht="15.75" customHeight="1" x14ac:dyDescent="0.35">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c r="AA749" s="23"/>
      <c r="AB749" s="23"/>
      <c r="AC749" s="23"/>
      <c r="AD749" s="23"/>
      <c r="AE749" s="23"/>
      <c r="AF749" s="23"/>
      <c r="AG749" s="23"/>
    </row>
    <row r="750" spans="1:33" ht="15.75" customHeight="1" x14ac:dyDescent="0.35">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c r="AA750" s="23"/>
      <c r="AB750" s="23"/>
      <c r="AC750" s="23"/>
      <c r="AD750" s="23"/>
      <c r="AE750" s="23"/>
      <c r="AF750" s="23"/>
      <c r="AG750" s="23"/>
    </row>
    <row r="751" spans="1:33" ht="15.75" customHeight="1" x14ac:dyDescent="0.35">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c r="AA751" s="23"/>
      <c r="AB751" s="23"/>
      <c r="AC751" s="23"/>
      <c r="AD751" s="23"/>
      <c r="AE751" s="23"/>
      <c r="AF751" s="23"/>
      <c r="AG751" s="23"/>
    </row>
    <row r="752" spans="1:33" ht="15.75" customHeight="1" x14ac:dyDescent="0.35">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c r="AA752" s="23"/>
      <c r="AB752" s="23"/>
      <c r="AC752" s="23"/>
      <c r="AD752" s="23"/>
      <c r="AE752" s="23"/>
      <c r="AF752" s="23"/>
      <c r="AG752" s="23"/>
    </row>
    <row r="753" spans="1:33" ht="15.75" customHeight="1" x14ac:dyDescent="0.35">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c r="AA753" s="23"/>
      <c r="AB753" s="23"/>
      <c r="AC753" s="23"/>
      <c r="AD753" s="23"/>
      <c r="AE753" s="23"/>
      <c r="AF753" s="23"/>
      <c r="AG753" s="23"/>
    </row>
    <row r="754" spans="1:33" ht="15.75" customHeight="1" x14ac:dyDescent="0.35">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c r="AA754" s="23"/>
      <c r="AB754" s="23"/>
      <c r="AC754" s="23"/>
      <c r="AD754" s="23"/>
      <c r="AE754" s="23"/>
      <c r="AF754" s="23"/>
      <c r="AG754" s="23"/>
    </row>
    <row r="755" spans="1:33" ht="15.75" customHeight="1" x14ac:dyDescent="0.35">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c r="AA755" s="23"/>
      <c r="AB755" s="23"/>
      <c r="AC755" s="23"/>
      <c r="AD755" s="23"/>
      <c r="AE755" s="23"/>
      <c r="AF755" s="23"/>
      <c r="AG755" s="23"/>
    </row>
    <row r="756" spans="1:33" ht="15.75" customHeight="1" x14ac:dyDescent="0.35">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23"/>
      <c r="AF756" s="23"/>
      <c r="AG756" s="23"/>
    </row>
    <row r="757" spans="1:33" ht="15.75" customHeight="1" x14ac:dyDescent="0.35">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c r="AA757" s="23"/>
      <c r="AB757" s="23"/>
      <c r="AC757" s="23"/>
      <c r="AD757" s="23"/>
      <c r="AE757" s="23"/>
      <c r="AF757" s="23"/>
      <c r="AG757" s="23"/>
    </row>
    <row r="758" spans="1:33" ht="15.75" customHeight="1" x14ac:dyDescent="0.35">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c r="AA758" s="23"/>
      <c r="AB758" s="23"/>
      <c r="AC758" s="23"/>
      <c r="AD758" s="23"/>
      <c r="AE758" s="23"/>
      <c r="AF758" s="23"/>
      <c r="AG758" s="23"/>
    </row>
    <row r="759" spans="1:33" ht="15.75" customHeight="1" x14ac:dyDescent="0.35">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c r="AA759" s="23"/>
      <c r="AB759" s="23"/>
      <c r="AC759" s="23"/>
      <c r="AD759" s="23"/>
      <c r="AE759" s="23"/>
      <c r="AF759" s="23"/>
      <c r="AG759" s="23"/>
    </row>
    <row r="760" spans="1:33" ht="15.75" customHeight="1" x14ac:dyDescent="0.35">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c r="AA760" s="23"/>
      <c r="AB760" s="23"/>
      <c r="AC760" s="23"/>
      <c r="AD760" s="23"/>
      <c r="AE760" s="23"/>
      <c r="AF760" s="23"/>
      <c r="AG760" s="23"/>
    </row>
    <row r="761" spans="1:33" ht="15.75" customHeight="1" x14ac:dyDescent="0.35">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c r="AA761" s="23"/>
      <c r="AB761" s="23"/>
      <c r="AC761" s="23"/>
      <c r="AD761" s="23"/>
      <c r="AE761" s="23"/>
      <c r="AF761" s="23"/>
      <c r="AG761" s="23"/>
    </row>
    <row r="762" spans="1:33" ht="15.75" customHeight="1" x14ac:dyDescent="0.35">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c r="AA762" s="23"/>
      <c r="AB762" s="23"/>
      <c r="AC762" s="23"/>
      <c r="AD762" s="23"/>
      <c r="AE762" s="23"/>
      <c r="AF762" s="23"/>
      <c r="AG762" s="23"/>
    </row>
    <row r="763" spans="1:33" ht="15.75" customHeight="1" x14ac:dyDescent="0.35">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c r="AA763" s="23"/>
      <c r="AB763" s="23"/>
      <c r="AC763" s="23"/>
      <c r="AD763" s="23"/>
      <c r="AE763" s="23"/>
      <c r="AF763" s="23"/>
      <c r="AG763" s="23"/>
    </row>
    <row r="764" spans="1:33" ht="15.75" customHeight="1" x14ac:dyDescent="0.35">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c r="AA764" s="23"/>
      <c r="AB764" s="23"/>
      <c r="AC764" s="23"/>
      <c r="AD764" s="23"/>
      <c r="AE764" s="23"/>
      <c r="AF764" s="23"/>
      <c r="AG764" s="23"/>
    </row>
    <row r="765" spans="1:33" ht="15.75" customHeight="1" x14ac:dyDescent="0.35">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c r="AA765" s="23"/>
      <c r="AB765" s="23"/>
      <c r="AC765" s="23"/>
      <c r="AD765" s="23"/>
      <c r="AE765" s="23"/>
      <c r="AF765" s="23"/>
      <c r="AG765" s="23"/>
    </row>
    <row r="766" spans="1:33" ht="15.75" customHeight="1" x14ac:dyDescent="0.35">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23"/>
      <c r="AF766" s="23"/>
      <c r="AG766" s="23"/>
    </row>
    <row r="767" spans="1:33" ht="15.75" customHeight="1" x14ac:dyDescent="0.35">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c r="AA767" s="23"/>
      <c r="AB767" s="23"/>
      <c r="AC767" s="23"/>
      <c r="AD767" s="23"/>
      <c r="AE767" s="23"/>
      <c r="AF767" s="23"/>
      <c r="AG767" s="23"/>
    </row>
    <row r="768" spans="1:33" ht="15.75" customHeight="1" x14ac:dyDescent="0.35">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c r="AA768" s="23"/>
      <c r="AB768" s="23"/>
      <c r="AC768" s="23"/>
      <c r="AD768" s="23"/>
      <c r="AE768" s="23"/>
      <c r="AF768" s="23"/>
      <c r="AG768" s="23"/>
    </row>
    <row r="769" spans="1:33" ht="15.75" customHeight="1" x14ac:dyDescent="0.35">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c r="AA769" s="23"/>
      <c r="AB769" s="23"/>
      <c r="AC769" s="23"/>
      <c r="AD769" s="23"/>
      <c r="AE769" s="23"/>
      <c r="AF769" s="23"/>
      <c r="AG769" s="23"/>
    </row>
    <row r="770" spans="1:33" ht="15.75" customHeight="1" x14ac:dyDescent="0.35">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c r="AA770" s="23"/>
      <c r="AB770" s="23"/>
      <c r="AC770" s="23"/>
      <c r="AD770" s="23"/>
      <c r="AE770" s="23"/>
      <c r="AF770" s="23"/>
      <c r="AG770" s="23"/>
    </row>
    <row r="771" spans="1:33" ht="15.75" customHeight="1" x14ac:dyDescent="0.35">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c r="AA771" s="23"/>
      <c r="AB771" s="23"/>
      <c r="AC771" s="23"/>
      <c r="AD771" s="23"/>
      <c r="AE771" s="23"/>
      <c r="AF771" s="23"/>
      <c r="AG771" s="23"/>
    </row>
    <row r="772" spans="1:33" ht="15.75" customHeight="1" x14ac:dyDescent="0.35">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c r="AA772" s="23"/>
      <c r="AB772" s="23"/>
      <c r="AC772" s="23"/>
      <c r="AD772" s="23"/>
      <c r="AE772" s="23"/>
      <c r="AF772" s="23"/>
      <c r="AG772" s="23"/>
    </row>
    <row r="773" spans="1:33" ht="15.75" customHeight="1" x14ac:dyDescent="0.35">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c r="AA773" s="23"/>
      <c r="AB773" s="23"/>
      <c r="AC773" s="23"/>
      <c r="AD773" s="23"/>
      <c r="AE773" s="23"/>
      <c r="AF773" s="23"/>
      <c r="AG773" s="23"/>
    </row>
    <row r="774" spans="1:33" ht="15.75" customHeight="1" x14ac:dyDescent="0.35">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c r="AA774" s="23"/>
      <c r="AB774" s="23"/>
      <c r="AC774" s="23"/>
      <c r="AD774" s="23"/>
      <c r="AE774" s="23"/>
      <c r="AF774" s="23"/>
      <c r="AG774" s="23"/>
    </row>
    <row r="775" spans="1:33" ht="15.75" customHeight="1" x14ac:dyDescent="0.35">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c r="AA775" s="23"/>
      <c r="AB775" s="23"/>
      <c r="AC775" s="23"/>
      <c r="AD775" s="23"/>
      <c r="AE775" s="23"/>
      <c r="AF775" s="23"/>
      <c r="AG775" s="23"/>
    </row>
    <row r="776" spans="1:33" ht="15.75" customHeight="1" x14ac:dyDescent="0.35">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c r="AA776" s="23"/>
      <c r="AB776" s="23"/>
      <c r="AC776" s="23"/>
      <c r="AD776" s="23"/>
      <c r="AE776" s="23"/>
      <c r="AF776" s="23"/>
      <c r="AG776" s="23"/>
    </row>
    <row r="777" spans="1:33" ht="15.75" customHeight="1" x14ac:dyDescent="0.35">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c r="AA777" s="23"/>
      <c r="AB777" s="23"/>
      <c r="AC777" s="23"/>
      <c r="AD777" s="23"/>
      <c r="AE777" s="23"/>
      <c r="AF777" s="23"/>
      <c r="AG777" s="23"/>
    </row>
    <row r="778" spans="1:33" ht="15.75" customHeight="1" x14ac:dyDescent="0.35">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c r="AA778" s="23"/>
      <c r="AB778" s="23"/>
      <c r="AC778" s="23"/>
      <c r="AD778" s="23"/>
      <c r="AE778" s="23"/>
      <c r="AF778" s="23"/>
      <c r="AG778" s="23"/>
    </row>
    <row r="779" spans="1:33" ht="15.75" customHeight="1" x14ac:dyDescent="0.35">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c r="AA779" s="23"/>
      <c r="AB779" s="23"/>
      <c r="AC779" s="23"/>
      <c r="AD779" s="23"/>
      <c r="AE779" s="23"/>
      <c r="AF779" s="23"/>
      <c r="AG779" s="23"/>
    </row>
    <row r="780" spans="1:33" ht="15.75" customHeight="1" x14ac:dyDescent="0.35">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c r="AA780" s="23"/>
      <c r="AB780" s="23"/>
      <c r="AC780" s="23"/>
      <c r="AD780" s="23"/>
      <c r="AE780" s="23"/>
      <c r="AF780" s="23"/>
      <c r="AG780" s="23"/>
    </row>
    <row r="781" spans="1:33" ht="15.75" customHeight="1" x14ac:dyDescent="0.35">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c r="AA781" s="23"/>
      <c r="AB781" s="23"/>
      <c r="AC781" s="23"/>
      <c r="AD781" s="23"/>
      <c r="AE781" s="23"/>
      <c r="AF781" s="23"/>
      <c r="AG781" s="23"/>
    </row>
    <row r="782" spans="1:33" ht="15.75" customHeight="1" x14ac:dyDescent="0.35">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c r="AA782" s="23"/>
      <c r="AB782" s="23"/>
      <c r="AC782" s="23"/>
      <c r="AD782" s="23"/>
      <c r="AE782" s="23"/>
      <c r="AF782" s="23"/>
      <c r="AG782" s="23"/>
    </row>
    <row r="783" spans="1:33" ht="15.75" customHeight="1" x14ac:dyDescent="0.35">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c r="AA783" s="23"/>
      <c r="AB783" s="23"/>
      <c r="AC783" s="23"/>
      <c r="AD783" s="23"/>
      <c r="AE783" s="23"/>
      <c r="AF783" s="23"/>
      <c r="AG783" s="23"/>
    </row>
    <row r="784" spans="1:33" ht="15.75" customHeight="1" x14ac:dyDescent="0.35">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c r="AA784" s="23"/>
      <c r="AB784" s="23"/>
      <c r="AC784" s="23"/>
      <c r="AD784" s="23"/>
      <c r="AE784" s="23"/>
      <c r="AF784" s="23"/>
      <c r="AG784" s="23"/>
    </row>
    <row r="785" spans="1:33" ht="15.75" customHeight="1" x14ac:dyDescent="0.35">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c r="AA785" s="23"/>
      <c r="AB785" s="23"/>
      <c r="AC785" s="23"/>
      <c r="AD785" s="23"/>
      <c r="AE785" s="23"/>
      <c r="AF785" s="23"/>
      <c r="AG785" s="23"/>
    </row>
    <row r="786" spans="1:33" ht="15.75" customHeight="1" x14ac:dyDescent="0.35">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c r="AA786" s="23"/>
      <c r="AB786" s="23"/>
      <c r="AC786" s="23"/>
      <c r="AD786" s="23"/>
      <c r="AE786" s="23"/>
      <c r="AF786" s="23"/>
      <c r="AG786" s="23"/>
    </row>
    <row r="787" spans="1:33" ht="15.75" customHeight="1" x14ac:dyDescent="0.35">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row>
    <row r="788" spans="1:33" ht="15.75" customHeight="1" x14ac:dyDescent="0.35">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c r="AA788" s="23"/>
      <c r="AB788" s="23"/>
      <c r="AC788" s="23"/>
      <c r="AD788" s="23"/>
      <c r="AE788" s="23"/>
      <c r="AF788" s="23"/>
      <c r="AG788" s="23"/>
    </row>
    <row r="789" spans="1:33" ht="15.75" customHeight="1" x14ac:dyDescent="0.35">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c r="AA789" s="23"/>
      <c r="AB789" s="23"/>
      <c r="AC789" s="23"/>
      <c r="AD789" s="23"/>
      <c r="AE789" s="23"/>
      <c r="AF789" s="23"/>
      <c r="AG789" s="23"/>
    </row>
    <row r="790" spans="1:33" ht="15.75" customHeight="1" x14ac:dyDescent="0.35">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c r="AA790" s="23"/>
      <c r="AB790" s="23"/>
      <c r="AC790" s="23"/>
      <c r="AD790" s="23"/>
      <c r="AE790" s="23"/>
      <c r="AF790" s="23"/>
      <c r="AG790" s="23"/>
    </row>
    <row r="791" spans="1:33" ht="15.75" customHeight="1" x14ac:dyDescent="0.35">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c r="AA791" s="23"/>
      <c r="AB791" s="23"/>
      <c r="AC791" s="23"/>
      <c r="AD791" s="23"/>
      <c r="AE791" s="23"/>
      <c r="AF791" s="23"/>
      <c r="AG791" s="23"/>
    </row>
    <row r="792" spans="1:33" ht="15.75" customHeight="1" x14ac:dyDescent="0.35">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c r="AA792" s="23"/>
      <c r="AB792" s="23"/>
      <c r="AC792" s="23"/>
      <c r="AD792" s="23"/>
      <c r="AE792" s="23"/>
      <c r="AF792" s="23"/>
      <c r="AG792" s="23"/>
    </row>
    <row r="793" spans="1:33" ht="15.75" customHeight="1" x14ac:dyDescent="0.35">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c r="AA793" s="23"/>
      <c r="AB793" s="23"/>
      <c r="AC793" s="23"/>
      <c r="AD793" s="23"/>
      <c r="AE793" s="23"/>
      <c r="AF793" s="23"/>
      <c r="AG793" s="23"/>
    </row>
    <row r="794" spans="1:33" ht="15.75" customHeight="1" x14ac:dyDescent="0.35">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c r="AA794" s="23"/>
      <c r="AB794" s="23"/>
      <c r="AC794" s="23"/>
      <c r="AD794" s="23"/>
      <c r="AE794" s="23"/>
      <c r="AF794" s="23"/>
      <c r="AG794" s="23"/>
    </row>
    <row r="795" spans="1:33" ht="15.75" customHeight="1" x14ac:dyDescent="0.35">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c r="AA795" s="23"/>
      <c r="AB795" s="23"/>
      <c r="AC795" s="23"/>
      <c r="AD795" s="23"/>
      <c r="AE795" s="23"/>
      <c r="AF795" s="23"/>
      <c r="AG795" s="23"/>
    </row>
    <row r="796" spans="1:33" ht="15.75" customHeight="1" x14ac:dyDescent="0.35">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c r="AA796" s="23"/>
      <c r="AB796" s="23"/>
      <c r="AC796" s="23"/>
      <c r="AD796" s="23"/>
      <c r="AE796" s="23"/>
      <c r="AF796" s="23"/>
      <c r="AG796" s="23"/>
    </row>
    <row r="797" spans="1:33" ht="15.75" customHeight="1" x14ac:dyDescent="0.35">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c r="AA797" s="23"/>
      <c r="AB797" s="23"/>
      <c r="AC797" s="23"/>
      <c r="AD797" s="23"/>
      <c r="AE797" s="23"/>
      <c r="AF797" s="23"/>
      <c r="AG797" s="23"/>
    </row>
    <row r="798" spans="1:33" ht="15.75" customHeight="1" x14ac:dyDescent="0.35">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c r="AA798" s="23"/>
      <c r="AB798" s="23"/>
      <c r="AC798" s="23"/>
      <c r="AD798" s="23"/>
      <c r="AE798" s="23"/>
      <c r="AF798" s="23"/>
      <c r="AG798" s="23"/>
    </row>
    <row r="799" spans="1:33" ht="15.75" customHeight="1" x14ac:dyDescent="0.35">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c r="AA799" s="23"/>
      <c r="AB799" s="23"/>
      <c r="AC799" s="23"/>
      <c r="AD799" s="23"/>
      <c r="AE799" s="23"/>
      <c r="AF799" s="23"/>
      <c r="AG799" s="23"/>
    </row>
    <row r="800" spans="1:33" ht="15.75" customHeight="1" x14ac:dyDescent="0.35">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c r="AA800" s="23"/>
      <c r="AB800" s="23"/>
      <c r="AC800" s="23"/>
      <c r="AD800" s="23"/>
      <c r="AE800" s="23"/>
      <c r="AF800" s="23"/>
      <c r="AG800" s="23"/>
    </row>
    <row r="801" spans="1:33" ht="15.75" customHeight="1" x14ac:dyDescent="0.35">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c r="AA801" s="23"/>
      <c r="AB801" s="23"/>
      <c r="AC801" s="23"/>
      <c r="AD801" s="23"/>
      <c r="AE801" s="23"/>
      <c r="AF801" s="23"/>
      <c r="AG801" s="23"/>
    </row>
    <row r="802" spans="1:33" ht="15.75" customHeight="1" x14ac:dyDescent="0.35">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c r="AA802" s="23"/>
      <c r="AB802" s="23"/>
      <c r="AC802" s="23"/>
      <c r="AD802" s="23"/>
      <c r="AE802" s="23"/>
      <c r="AF802" s="23"/>
      <c r="AG802" s="23"/>
    </row>
    <row r="803" spans="1:33" ht="15.75" customHeight="1" x14ac:dyDescent="0.35">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c r="AA803" s="23"/>
      <c r="AB803" s="23"/>
      <c r="AC803" s="23"/>
      <c r="AD803" s="23"/>
      <c r="AE803" s="23"/>
      <c r="AF803" s="23"/>
      <c r="AG803" s="23"/>
    </row>
    <row r="804" spans="1:33" ht="15.75" customHeight="1" x14ac:dyDescent="0.35">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c r="AA804" s="23"/>
      <c r="AB804" s="23"/>
      <c r="AC804" s="23"/>
      <c r="AD804" s="23"/>
      <c r="AE804" s="23"/>
      <c r="AF804" s="23"/>
      <c r="AG804" s="23"/>
    </row>
    <row r="805" spans="1:33" ht="15.75" customHeight="1" x14ac:dyDescent="0.35">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c r="AA805" s="23"/>
      <c r="AB805" s="23"/>
      <c r="AC805" s="23"/>
      <c r="AD805" s="23"/>
      <c r="AE805" s="23"/>
      <c r="AF805" s="23"/>
      <c r="AG805" s="23"/>
    </row>
    <row r="806" spans="1:33" ht="15.75" customHeight="1" x14ac:dyDescent="0.35">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c r="AA806" s="23"/>
      <c r="AB806" s="23"/>
      <c r="AC806" s="23"/>
      <c r="AD806" s="23"/>
      <c r="AE806" s="23"/>
      <c r="AF806" s="23"/>
      <c r="AG806" s="23"/>
    </row>
    <row r="807" spans="1:33" ht="15.75" customHeight="1" x14ac:dyDescent="0.35">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c r="AA807" s="23"/>
      <c r="AB807" s="23"/>
      <c r="AC807" s="23"/>
      <c r="AD807" s="23"/>
      <c r="AE807" s="23"/>
      <c r="AF807" s="23"/>
      <c r="AG807" s="23"/>
    </row>
    <row r="808" spans="1:33" ht="15.75" customHeight="1" x14ac:dyDescent="0.35">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c r="AA808" s="23"/>
      <c r="AB808" s="23"/>
      <c r="AC808" s="23"/>
      <c r="AD808" s="23"/>
      <c r="AE808" s="23"/>
      <c r="AF808" s="23"/>
      <c r="AG808" s="23"/>
    </row>
    <row r="809" spans="1:33" ht="15.75" customHeight="1" x14ac:dyDescent="0.35">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c r="AA809" s="23"/>
      <c r="AB809" s="23"/>
      <c r="AC809" s="23"/>
      <c r="AD809" s="23"/>
      <c r="AE809" s="23"/>
      <c r="AF809" s="23"/>
      <c r="AG809" s="23"/>
    </row>
    <row r="810" spans="1:33" ht="15.75" customHeight="1" x14ac:dyDescent="0.35">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c r="AA810" s="23"/>
      <c r="AB810" s="23"/>
      <c r="AC810" s="23"/>
      <c r="AD810" s="23"/>
      <c r="AE810" s="23"/>
      <c r="AF810" s="23"/>
      <c r="AG810" s="23"/>
    </row>
    <row r="811" spans="1:33" ht="15.75" customHeight="1" x14ac:dyDescent="0.35">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c r="AA811" s="23"/>
      <c r="AB811" s="23"/>
      <c r="AC811" s="23"/>
      <c r="AD811" s="23"/>
      <c r="AE811" s="23"/>
      <c r="AF811" s="23"/>
      <c r="AG811" s="23"/>
    </row>
    <row r="812" spans="1:33" ht="15.75" customHeight="1" x14ac:dyDescent="0.35">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c r="AA812" s="23"/>
      <c r="AB812" s="23"/>
      <c r="AC812" s="23"/>
      <c r="AD812" s="23"/>
      <c r="AE812" s="23"/>
      <c r="AF812" s="23"/>
      <c r="AG812" s="23"/>
    </row>
    <row r="813" spans="1:33" ht="15.75" customHeight="1" x14ac:dyDescent="0.35">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c r="AA813" s="23"/>
      <c r="AB813" s="23"/>
      <c r="AC813" s="23"/>
      <c r="AD813" s="23"/>
      <c r="AE813" s="23"/>
      <c r="AF813" s="23"/>
      <c r="AG813" s="23"/>
    </row>
    <row r="814" spans="1:33" ht="15.75" customHeight="1" x14ac:dyDescent="0.35">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c r="AA814" s="23"/>
      <c r="AB814" s="23"/>
      <c r="AC814" s="23"/>
      <c r="AD814" s="23"/>
      <c r="AE814" s="23"/>
      <c r="AF814" s="23"/>
      <c r="AG814" s="23"/>
    </row>
    <row r="815" spans="1:33" ht="15.75" customHeight="1" x14ac:dyDescent="0.35">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c r="AA815" s="23"/>
      <c r="AB815" s="23"/>
      <c r="AC815" s="23"/>
      <c r="AD815" s="23"/>
      <c r="AE815" s="23"/>
      <c r="AF815" s="23"/>
      <c r="AG815" s="23"/>
    </row>
    <row r="816" spans="1:33" ht="15.75" customHeight="1" x14ac:dyDescent="0.35">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c r="AA816" s="23"/>
      <c r="AB816" s="23"/>
      <c r="AC816" s="23"/>
      <c r="AD816" s="23"/>
      <c r="AE816" s="23"/>
      <c r="AF816" s="23"/>
      <c r="AG816" s="23"/>
    </row>
    <row r="817" spans="1:33" ht="15.75" customHeight="1" x14ac:dyDescent="0.35">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c r="AA817" s="23"/>
      <c r="AB817" s="23"/>
      <c r="AC817" s="23"/>
      <c r="AD817" s="23"/>
      <c r="AE817" s="23"/>
      <c r="AF817" s="23"/>
      <c r="AG817" s="23"/>
    </row>
    <row r="818" spans="1:33" ht="15.75" customHeight="1" x14ac:dyDescent="0.35">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c r="AA818" s="23"/>
      <c r="AB818" s="23"/>
      <c r="AC818" s="23"/>
      <c r="AD818" s="23"/>
      <c r="AE818" s="23"/>
      <c r="AF818" s="23"/>
      <c r="AG818" s="23"/>
    </row>
    <row r="819" spans="1:33" ht="15.75" customHeight="1" x14ac:dyDescent="0.35">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c r="AA819" s="23"/>
      <c r="AB819" s="23"/>
      <c r="AC819" s="23"/>
      <c r="AD819" s="23"/>
      <c r="AE819" s="23"/>
      <c r="AF819" s="23"/>
      <c r="AG819" s="23"/>
    </row>
    <row r="820" spans="1:33" ht="15.75" customHeight="1" x14ac:dyDescent="0.35">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c r="AA820" s="23"/>
      <c r="AB820" s="23"/>
      <c r="AC820" s="23"/>
      <c r="AD820" s="23"/>
      <c r="AE820" s="23"/>
      <c r="AF820" s="23"/>
      <c r="AG820" s="23"/>
    </row>
    <row r="821" spans="1:33" ht="15.75" customHeight="1" x14ac:dyDescent="0.35">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c r="AA821" s="23"/>
      <c r="AB821" s="23"/>
      <c r="AC821" s="23"/>
      <c r="AD821" s="23"/>
      <c r="AE821" s="23"/>
      <c r="AF821" s="23"/>
      <c r="AG821" s="23"/>
    </row>
    <row r="822" spans="1:33" ht="15.75" customHeight="1" x14ac:dyDescent="0.35">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c r="AA822" s="23"/>
      <c r="AB822" s="23"/>
      <c r="AC822" s="23"/>
      <c r="AD822" s="23"/>
      <c r="AE822" s="23"/>
      <c r="AF822" s="23"/>
      <c r="AG822" s="23"/>
    </row>
    <row r="823" spans="1:33" ht="15.75" customHeight="1" x14ac:dyDescent="0.35">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c r="AA823" s="23"/>
      <c r="AB823" s="23"/>
      <c r="AC823" s="23"/>
      <c r="AD823" s="23"/>
      <c r="AE823" s="23"/>
      <c r="AF823" s="23"/>
      <c r="AG823" s="23"/>
    </row>
    <row r="824" spans="1:33" ht="15.75" customHeight="1" x14ac:dyDescent="0.35">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c r="AA824" s="23"/>
      <c r="AB824" s="23"/>
      <c r="AC824" s="23"/>
      <c r="AD824" s="23"/>
      <c r="AE824" s="23"/>
      <c r="AF824" s="23"/>
      <c r="AG824" s="23"/>
    </row>
    <row r="825" spans="1:33" ht="15.75" customHeight="1" x14ac:dyDescent="0.35">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c r="AA825" s="23"/>
      <c r="AB825" s="23"/>
      <c r="AC825" s="23"/>
      <c r="AD825" s="23"/>
      <c r="AE825" s="23"/>
      <c r="AF825" s="23"/>
      <c r="AG825" s="23"/>
    </row>
    <row r="826" spans="1:33" ht="15.75" customHeight="1" x14ac:dyDescent="0.35">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c r="AA826" s="23"/>
      <c r="AB826" s="23"/>
      <c r="AC826" s="23"/>
      <c r="AD826" s="23"/>
      <c r="AE826" s="23"/>
      <c r="AF826" s="23"/>
      <c r="AG826" s="23"/>
    </row>
    <row r="827" spans="1:33" ht="15.75" customHeight="1" x14ac:dyDescent="0.35">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c r="AA827" s="23"/>
      <c r="AB827" s="23"/>
      <c r="AC827" s="23"/>
      <c r="AD827" s="23"/>
      <c r="AE827" s="23"/>
      <c r="AF827" s="23"/>
      <c r="AG827" s="23"/>
    </row>
    <row r="828" spans="1:33" ht="15.75" customHeight="1" x14ac:dyDescent="0.35">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c r="AA828" s="23"/>
      <c r="AB828" s="23"/>
      <c r="AC828" s="23"/>
      <c r="AD828" s="23"/>
      <c r="AE828" s="23"/>
      <c r="AF828" s="23"/>
      <c r="AG828" s="23"/>
    </row>
    <row r="829" spans="1:33" ht="15.75" customHeight="1" x14ac:dyDescent="0.35">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c r="AA829" s="23"/>
      <c r="AB829" s="23"/>
      <c r="AC829" s="23"/>
      <c r="AD829" s="23"/>
      <c r="AE829" s="23"/>
      <c r="AF829" s="23"/>
      <c r="AG829" s="23"/>
    </row>
    <row r="830" spans="1:33" ht="15.75" customHeight="1" x14ac:dyDescent="0.35">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c r="AA830" s="23"/>
      <c r="AB830" s="23"/>
      <c r="AC830" s="23"/>
      <c r="AD830" s="23"/>
      <c r="AE830" s="23"/>
      <c r="AF830" s="23"/>
      <c r="AG830" s="23"/>
    </row>
    <row r="831" spans="1:33" ht="15.75" customHeight="1" x14ac:dyDescent="0.35">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c r="AA831" s="23"/>
      <c r="AB831" s="23"/>
      <c r="AC831" s="23"/>
      <c r="AD831" s="23"/>
      <c r="AE831" s="23"/>
      <c r="AF831" s="23"/>
      <c r="AG831" s="23"/>
    </row>
    <row r="832" spans="1:33" ht="15.75" customHeight="1" x14ac:dyDescent="0.35">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c r="AA832" s="23"/>
      <c r="AB832" s="23"/>
      <c r="AC832" s="23"/>
      <c r="AD832" s="23"/>
      <c r="AE832" s="23"/>
      <c r="AF832" s="23"/>
      <c r="AG832" s="23"/>
    </row>
    <row r="833" spans="1:33" ht="15.75" customHeight="1" x14ac:dyDescent="0.35">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c r="AA833" s="23"/>
      <c r="AB833" s="23"/>
      <c r="AC833" s="23"/>
      <c r="AD833" s="23"/>
      <c r="AE833" s="23"/>
      <c r="AF833" s="23"/>
      <c r="AG833" s="23"/>
    </row>
    <row r="834" spans="1:33" ht="15.75" customHeight="1" x14ac:dyDescent="0.35">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c r="AA834" s="23"/>
      <c r="AB834" s="23"/>
      <c r="AC834" s="23"/>
      <c r="AD834" s="23"/>
      <c r="AE834" s="23"/>
      <c r="AF834" s="23"/>
      <c r="AG834" s="23"/>
    </row>
    <row r="835" spans="1:33" ht="15.75" customHeight="1" x14ac:dyDescent="0.35">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c r="AA835" s="23"/>
      <c r="AB835" s="23"/>
      <c r="AC835" s="23"/>
      <c r="AD835" s="23"/>
      <c r="AE835" s="23"/>
      <c r="AF835" s="23"/>
      <c r="AG835" s="23"/>
    </row>
    <row r="836" spans="1:33" ht="15.75" customHeight="1" x14ac:dyDescent="0.35">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c r="AA836" s="23"/>
      <c r="AB836" s="23"/>
      <c r="AC836" s="23"/>
      <c r="AD836" s="23"/>
      <c r="AE836" s="23"/>
      <c r="AF836" s="23"/>
      <c r="AG836" s="23"/>
    </row>
    <row r="837" spans="1:33" ht="15.75" customHeight="1" x14ac:dyDescent="0.35">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c r="AA837" s="23"/>
      <c r="AB837" s="23"/>
      <c r="AC837" s="23"/>
      <c r="AD837" s="23"/>
      <c r="AE837" s="23"/>
      <c r="AF837" s="23"/>
      <c r="AG837" s="23"/>
    </row>
    <row r="838" spans="1:33" ht="15.75" customHeight="1" x14ac:dyDescent="0.35">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c r="AA838" s="23"/>
      <c r="AB838" s="23"/>
      <c r="AC838" s="23"/>
      <c r="AD838" s="23"/>
      <c r="AE838" s="23"/>
      <c r="AF838" s="23"/>
      <c r="AG838" s="23"/>
    </row>
    <row r="839" spans="1:33" ht="15.75" customHeight="1" x14ac:dyDescent="0.35">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c r="AA839" s="23"/>
      <c r="AB839" s="23"/>
      <c r="AC839" s="23"/>
      <c r="AD839" s="23"/>
      <c r="AE839" s="23"/>
      <c r="AF839" s="23"/>
      <c r="AG839" s="23"/>
    </row>
    <row r="840" spans="1:33" ht="15.75" customHeight="1" x14ac:dyDescent="0.35">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c r="AA840" s="23"/>
      <c r="AB840" s="23"/>
      <c r="AC840" s="23"/>
      <c r="AD840" s="23"/>
      <c r="AE840" s="23"/>
      <c r="AF840" s="23"/>
      <c r="AG840" s="23"/>
    </row>
    <row r="841" spans="1:33" ht="15.75" customHeight="1" x14ac:dyDescent="0.35">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c r="AA841" s="23"/>
      <c r="AB841" s="23"/>
      <c r="AC841" s="23"/>
      <c r="AD841" s="23"/>
      <c r="AE841" s="23"/>
      <c r="AF841" s="23"/>
      <c r="AG841" s="23"/>
    </row>
    <row r="842" spans="1:33" ht="15.75" customHeight="1" x14ac:dyDescent="0.35">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c r="AA842" s="23"/>
      <c r="AB842" s="23"/>
      <c r="AC842" s="23"/>
      <c r="AD842" s="23"/>
      <c r="AE842" s="23"/>
      <c r="AF842" s="23"/>
      <c r="AG842" s="23"/>
    </row>
    <row r="843" spans="1:33" ht="15.75" customHeight="1" x14ac:dyDescent="0.35">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c r="AA843" s="23"/>
      <c r="AB843" s="23"/>
      <c r="AC843" s="23"/>
      <c r="AD843" s="23"/>
      <c r="AE843" s="23"/>
      <c r="AF843" s="23"/>
      <c r="AG843" s="23"/>
    </row>
    <row r="844" spans="1:33" ht="15.75" customHeight="1" x14ac:dyDescent="0.35">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c r="AA844" s="23"/>
      <c r="AB844" s="23"/>
      <c r="AC844" s="23"/>
      <c r="AD844" s="23"/>
      <c r="AE844" s="23"/>
      <c r="AF844" s="23"/>
      <c r="AG844" s="23"/>
    </row>
    <row r="845" spans="1:33" ht="15.75" customHeight="1" x14ac:dyDescent="0.35">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c r="AA845" s="23"/>
      <c r="AB845" s="23"/>
      <c r="AC845" s="23"/>
      <c r="AD845" s="23"/>
      <c r="AE845" s="23"/>
      <c r="AF845" s="23"/>
      <c r="AG845" s="23"/>
    </row>
    <row r="846" spans="1:33" ht="15.75" customHeight="1" x14ac:dyDescent="0.35">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c r="AA846" s="23"/>
      <c r="AB846" s="23"/>
      <c r="AC846" s="23"/>
      <c r="AD846" s="23"/>
      <c r="AE846" s="23"/>
      <c r="AF846" s="23"/>
      <c r="AG846" s="23"/>
    </row>
    <row r="847" spans="1:33" ht="15.75" customHeight="1" x14ac:dyDescent="0.35">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c r="AA847" s="23"/>
      <c r="AB847" s="23"/>
      <c r="AC847" s="23"/>
      <c r="AD847" s="23"/>
      <c r="AE847" s="23"/>
      <c r="AF847" s="23"/>
      <c r="AG847" s="23"/>
    </row>
    <row r="848" spans="1:33" ht="15.75" customHeight="1" x14ac:dyDescent="0.35">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c r="AA848" s="23"/>
      <c r="AB848" s="23"/>
      <c r="AC848" s="23"/>
      <c r="AD848" s="23"/>
      <c r="AE848" s="23"/>
      <c r="AF848" s="23"/>
      <c r="AG848" s="23"/>
    </row>
    <row r="849" spans="1:33" ht="15.75" customHeight="1" x14ac:dyDescent="0.35">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c r="AA849" s="23"/>
      <c r="AB849" s="23"/>
      <c r="AC849" s="23"/>
      <c r="AD849" s="23"/>
      <c r="AE849" s="23"/>
      <c r="AF849" s="23"/>
      <c r="AG849" s="23"/>
    </row>
    <row r="850" spans="1:33" ht="15.75" customHeight="1" x14ac:dyDescent="0.35">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c r="AA850" s="23"/>
      <c r="AB850" s="23"/>
      <c r="AC850" s="23"/>
      <c r="AD850" s="23"/>
      <c r="AE850" s="23"/>
      <c r="AF850" s="23"/>
      <c r="AG850" s="23"/>
    </row>
    <row r="851" spans="1:33" ht="15.75" customHeight="1" x14ac:dyDescent="0.35">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c r="AA851" s="23"/>
      <c r="AB851" s="23"/>
      <c r="AC851" s="23"/>
      <c r="AD851" s="23"/>
      <c r="AE851" s="23"/>
      <c r="AF851" s="23"/>
      <c r="AG851" s="23"/>
    </row>
    <row r="852" spans="1:33" ht="15.75" customHeight="1" x14ac:dyDescent="0.35">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c r="AA852" s="23"/>
      <c r="AB852" s="23"/>
      <c r="AC852" s="23"/>
      <c r="AD852" s="23"/>
      <c r="AE852" s="23"/>
      <c r="AF852" s="23"/>
      <c r="AG852" s="23"/>
    </row>
    <row r="853" spans="1:33" ht="15.75" customHeight="1" x14ac:dyDescent="0.35">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c r="AA853" s="23"/>
      <c r="AB853" s="23"/>
      <c r="AC853" s="23"/>
      <c r="AD853" s="23"/>
      <c r="AE853" s="23"/>
      <c r="AF853" s="23"/>
      <c r="AG853" s="23"/>
    </row>
    <row r="854" spans="1:33" ht="15.75" customHeight="1" x14ac:dyDescent="0.35">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c r="AA854" s="23"/>
      <c r="AB854" s="23"/>
      <c r="AC854" s="23"/>
      <c r="AD854" s="23"/>
      <c r="AE854" s="23"/>
      <c r="AF854" s="23"/>
      <c r="AG854" s="23"/>
    </row>
    <row r="855" spans="1:33" ht="15.75" customHeight="1" x14ac:dyDescent="0.35">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c r="AA855" s="23"/>
      <c r="AB855" s="23"/>
      <c r="AC855" s="23"/>
      <c r="AD855" s="23"/>
      <c r="AE855" s="23"/>
      <c r="AF855" s="23"/>
      <c r="AG855" s="23"/>
    </row>
    <row r="856" spans="1:33" ht="15.75" customHeight="1" x14ac:dyDescent="0.35">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c r="AA856" s="23"/>
      <c r="AB856" s="23"/>
      <c r="AC856" s="23"/>
      <c r="AD856" s="23"/>
      <c r="AE856" s="23"/>
      <c r="AF856" s="23"/>
      <c r="AG856" s="23"/>
    </row>
    <row r="857" spans="1:33" ht="15.75" customHeight="1" x14ac:dyDescent="0.35">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c r="AA857" s="23"/>
      <c r="AB857" s="23"/>
      <c r="AC857" s="23"/>
      <c r="AD857" s="23"/>
      <c r="AE857" s="23"/>
      <c r="AF857" s="23"/>
      <c r="AG857" s="23"/>
    </row>
    <row r="858" spans="1:33" ht="15.75" customHeight="1" x14ac:dyDescent="0.35">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c r="AA858" s="23"/>
      <c r="AB858" s="23"/>
      <c r="AC858" s="23"/>
      <c r="AD858" s="23"/>
      <c r="AE858" s="23"/>
      <c r="AF858" s="23"/>
      <c r="AG858" s="23"/>
    </row>
    <row r="859" spans="1:33" ht="15.75" customHeight="1" x14ac:dyDescent="0.35">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c r="AA859" s="23"/>
      <c r="AB859" s="23"/>
      <c r="AC859" s="23"/>
      <c r="AD859" s="23"/>
      <c r="AE859" s="23"/>
      <c r="AF859" s="23"/>
      <c r="AG859" s="23"/>
    </row>
    <row r="860" spans="1:33" ht="15.75" customHeight="1" x14ac:dyDescent="0.35">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c r="AA860" s="23"/>
      <c r="AB860" s="23"/>
      <c r="AC860" s="23"/>
      <c r="AD860" s="23"/>
      <c r="AE860" s="23"/>
      <c r="AF860" s="23"/>
      <c r="AG860" s="23"/>
    </row>
    <row r="861" spans="1:33" ht="15.75" customHeight="1" x14ac:dyDescent="0.35">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c r="AA861" s="23"/>
      <c r="AB861" s="23"/>
      <c r="AC861" s="23"/>
      <c r="AD861" s="23"/>
      <c r="AE861" s="23"/>
      <c r="AF861" s="23"/>
      <c r="AG861" s="23"/>
    </row>
    <row r="862" spans="1:33" ht="15.75" customHeight="1" x14ac:dyDescent="0.35">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c r="AA862" s="23"/>
      <c r="AB862" s="23"/>
      <c r="AC862" s="23"/>
      <c r="AD862" s="23"/>
      <c r="AE862" s="23"/>
      <c r="AF862" s="23"/>
      <c r="AG862" s="23"/>
    </row>
    <row r="863" spans="1:33" ht="15.75" customHeight="1" x14ac:dyDescent="0.35">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c r="AA863" s="23"/>
      <c r="AB863" s="23"/>
      <c r="AC863" s="23"/>
      <c r="AD863" s="23"/>
      <c r="AE863" s="23"/>
      <c r="AF863" s="23"/>
      <c r="AG863" s="23"/>
    </row>
    <row r="864" spans="1:33" ht="15.75" customHeight="1" x14ac:dyDescent="0.35">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c r="AA864" s="23"/>
      <c r="AB864" s="23"/>
      <c r="AC864" s="23"/>
      <c r="AD864" s="23"/>
      <c r="AE864" s="23"/>
      <c r="AF864" s="23"/>
      <c r="AG864" s="23"/>
    </row>
    <row r="865" spans="1:33" ht="15.75" customHeight="1" x14ac:dyDescent="0.35">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c r="AA865" s="23"/>
      <c r="AB865" s="23"/>
      <c r="AC865" s="23"/>
      <c r="AD865" s="23"/>
      <c r="AE865" s="23"/>
      <c r="AF865" s="23"/>
      <c r="AG865" s="23"/>
    </row>
    <row r="866" spans="1:33" ht="15.75" customHeight="1" x14ac:dyDescent="0.35">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c r="AA866" s="23"/>
      <c r="AB866" s="23"/>
      <c r="AC866" s="23"/>
      <c r="AD866" s="23"/>
      <c r="AE866" s="23"/>
      <c r="AF866" s="23"/>
      <c r="AG866" s="23"/>
    </row>
    <row r="867" spans="1:33" ht="15.75" customHeight="1" x14ac:dyDescent="0.35">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c r="AA867" s="23"/>
      <c r="AB867" s="23"/>
      <c r="AC867" s="23"/>
      <c r="AD867" s="23"/>
      <c r="AE867" s="23"/>
      <c r="AF867" s="23"/>
      <c r="AG867" s="23"/>
    </row>
    <row r="868" spans="1:33" ht="15.75" customHeight="1" x14ac:dyDescent="0.35">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c r="AA868" s="23"/>
      <c r="AB868" s="23"/>
      <c r="AC868" s="23"/>
      <c r="AD868" s="23"/>
      <c r="AE868" s="23"/>
      <c r="AF868" s="23"/>
      <c r="AG868" s="23"/>
    </row>
    <row r="869" spans="1:33" ht="15.75" customHeight="1" x14ac:dyDescent="0.35">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c r="AA869" s="23"/>
      <c r="AB869" s="23"/>
      <c r="AC869" s="23"/>
      <c r="AD869" s="23"/>
      <c r="AE869" s="23"/>
      <c r="AF869" s="23"/>
      <c r="AG869" s="23"/>
    </row>
    <row r="870" spans="1:33" ht="15.75" customHeight="1" x14ac:dyDescent="0.35">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c r="AA870" s="23"/>
      <c r="AB870" s="23"/>
      <c r="AC870" s="23"/>
      <c r="AD870" s="23"/>
      <c r="AE870" s="23"/>
      <c r="AF870" s="23"/>
      <c r="AG870" s="23"/>
    </row>
    <row r="871" spans="1:33" ht="15.75" customHeight="1" x14ac:dyDescent="0.35">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c r="AA871" s="23"/>
      <c r="AB871" s="23"/>
      <c r="AC871" s="23"/>
      <c r="AD871" s="23"/>
      <c r="AE871" s="23"/>
      <c r="AF871" s="23"/>
      <c r="AG871" s="23"/>
    </row>
    <row r="872" spans="1:33" ht="15.75" customHeight="1" x14ac:dyDescent="0.35">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c r="AA872" s="23"/>
      <c r="AB872" s="23"/>
      <c r="AC872" s="23"/>
      <c r="AD872" s="23"/>
      <c r="AE872" s="23"/>
      <c r="AF872" s="23"/>
      <c r="AG872" s="23"/>
    </row>
    <row r="873" spans="1:33" ht="15.75" customHeight="1" x14ac:dyDescent="0.35">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c r="AA873" s="23"/>
      <c r="AB873" s="23"/>
      <c r="AC873" s="23"/>
      <c r="AD873" s="23"/>
      <c r="AE873" s="23"/>
      <c r="AF873" s="23"/>
      <c r="AG873" s="23"/>
    </row>
    <row r="874" spans="1:33" ht="15.75" customHeight="1" x14ac:dyDescent="0.35">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c r="AA874" s="23"/>
      <c r="AB874" s="23"/>
      <c r="AC874" s="23"/>
      <c r="AD874" s="23"/>
      <c r="AE874" s="23"/>
      <c r="AF874" s="23"/>
      <c r="AG874" s="23"/>
    </row>
    <row r="875" spans="1:33" ht="15.75" customHeight="1" x14ac:dyDescent="0.35">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c r="AA875" s="23"/>
      <c r="AB875" s="23"/>
      <c r="AC875" s="23"/>
      <c r="AD875" s="23"/>
      <c r="AE875" s="23"/>
      <c r="AF875" s="23"/>
      <c r="AG875" s="23"/>
    </row>
    <row r="876" spans="1:33" ht="15.75" customHeight="1" x14ac:dyDescent="0.35">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c r="AA876" s="23"/>
      <c r="AB876" s="23"/>
      <c r="AC876" s="23"/>
      <c r="AD876" s="23"/>
      <c r="AE876" s="23"/>
      <c r="AF876" s="23"/>
      <c r="AG876" s="23"/>
    </row>
    <row r="877" spans="1:33" ht="15.75" customHeight="1" x14ac:dyDescent="0.35">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c r="AA877" s="23"/>
      <c r="AB877" s="23"/>
      <c r="AC877" s="23"/>
      <c r="AD877" s="23"/>
      <c r="AE877" s="23"/>
      <c r="AF877" s="23"/>
      <c r="AG877" s="23"/>
    </row>
    <row r="878" spans="1:33" ht="15.75" customHeight="1" x14ac:dyDescent="0.35">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c r="AA878" s="23"/>
      <c r="AB878" s="23"/>
      <c r="AC878" s="23"/>
      <c r="AD878" s="23"/>
      <c r="AE878" s="23"/>
      <c r="AF878" s="23"/>
      <c r="AG878" s="23"/>
    </row>
    <row r="879" spans="1:33" ht="15.75" customHeight="1" x14ac:dyDescent="0.35">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c r="AA879" s="23"/>
      <c r="AB879" s="23"/>
      <c r="AC879" s="23"/>
      <c r="AD879" s="23"/>
      <c r="AE879" s="23"/>
      <c r="AF879" s="23"/>
      <c r="AG879" s="23"/>
    </row>
    <row r="880" spans="1:33" ht="15.75" customHeight="1" x14ac:dyDescent="0.35">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c r="AA880" s="23"/>
      <c r="AB880" s="23"/>
      <c r="AC880" s="23"/>
      <c r="AD880" s="23"/>
      <c r="AE880" s="23"/>
      <c r="AF880" s="23"/>
      <c r="AG880" s="23"/>
    </row>
    <row r="881" spans="1:33" ht="15.75" customHeight="1" x14ac:dyDescent="0.35">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c r="AA881" s="23"/>
      <c r="AB881" s="23"/>
      <c r="AC881" s="23"/>
      <c r="AD881" s="23"/>
      <c r="AE881" s="23"/>
      <c r="AF881" s="23"/>
      <c r="AG881" s="23"/>
    </row>
    <row r="882" spans="1:33" ht="15.75" customHeight="1" x14ac:dyDescent="0.35">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c r="AA882" s="23"/>
      <c r="AB882" s="23"/>
      <c r="AC882" s="23"/>
      <c r="AD882" s="23"/>
      <c r="AE882" s="23"/>
      <c r="AF882" s="23"/>
      <c r="AG882" s="23"/>
    </row>
    <row r="883" spans="1:33" ht="15.75" customHeight="1" x14ac:dyDescent="0.35">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c r="AA883" s="23"/>
      <c r="AB883" s="23"/>
      <c r="AC883" s="23"/>
      <c r="AD883" s="23"/>
      <c r="AE883" s="23"/>
      <c r="AF883" s="23"/>
      <c r="AG883" s="23"/>
    </row>
    <row r="884" spans="1:33" ht="15.75" customHeight="1" x14ac:dyDescent="0.35">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c r="AA884" s="23"/>
      <c r="AB884" s="23"/>
      <c r="AC884" s="23"/>
      <c r="AD884" s="23"/>
      <c r="AE884" s="23"/>
      <c r="AF884" s="23"/>
      <c r="AG884" s="23"/>
    </row>
    <row r="885" spans="1:33" ht="15.75" customHeight="1" x14ac:dyDescent="0.35">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c r="AA885" s="23"/>
      <c r="AB885" s="23"/>
      <c r="AC885" s="23"/>
      <c r="AD885" s="23"/>
      <c r="AE885" s="23"/>
      <c r="AF885" s="23"/>
      <c r="AG885" s="23"/>
    </row>
    <row r="886" spans="1:33" ht="15.75" customHeight="1" x14ac:dyDescent="0.35">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c r="AA886" s="23"/>
      <c r="AB886" s="23"/>
      <c r="AC886" s="23"/>
      <c r="AD886" s="23"/>
      <c r="AE886" s="23"/>
      <c r="AF886" s="23"/>
      <c r="AG886" s="23"/>
    </row>
    <row r="887" spans="1:33" ht="15.75" customHeight="1" x14ac:dyDescent="0.35">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c r="AA887" s="23"/>
      <c r="AB887" s="23"/>
      <c r="AC887" s="23"/>
      <c r="AD887" s="23"/>
      <c r="AE887" s="23"/>
      <c r="AF887" s="23"/>
      <c r="AG887" s="23"/>
    </row>
    <row r="888" spans="1:33" ht="15.75" customHeight="1" x14ac:dyDescent="0.35">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c r="AA888" s="23"/>
      <c r="AB888" s="23"/>
      <c r="AC888" s="23"/>
      <c r="AD888" s="23"/>
      <c r="AE888" s="23"/>
      <c r="AF888" s="23"/>
      <c r="AG888" s="23"/>
    </row>
    <row r="889" spans="1:33" ht="15.75" customHeight="1" x14ac:dyDescent="0.35">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c r="AA889" s="23"/>
      <c r="AB889" s="23"/>
      <c r="AC889" s="23"/>
      <c r="AD889" s="23"/>
      <c r="AE889" s="23"/>
      <c r="AF889" s="23"/>
      <c r="AG889" s="23"/>
    </row>
    <row r="890" spans="1:33" ht="15.75" customHeight="1" x14ac:dyDescent="0.35">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c r="AA890" s="23"/>
      <c r="AB890" s="23"/>
      <c r="AC890" s="23"/>
      <c r="AD890" s="23"/>
      <c r="AE890" s="23"/>
      <c r="AF890" s="23"/>
      <c r="AG890" s="23"/>
    </row>
    <row r="891" spans="1:33" ht="15.75" customHeight="1" x14ac:dyDescent="0.35">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c r="AA891" s="23"/>
      <c r="AB891" s="23"/>
      <c r="AC891" s="23"/>
      <c r="AD891" s="23"/>
      <c r="AE891" s="23"/>
      <c r="AF891" s="23"/>
      <c r="AG891" s="23"/>
    </row>
    <row r="892" spans="1:33" ht="15.75" customHeight="1" x14ac:dyDescent="0.35">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c r="AA892" s="23"/>
      <c r="AB892" s="23"/>
      <c r="AC892" s="23"/>
      <c r="AD892" s="23"/>
      <c r="AE892" s="23"/>
      <c r="AF892" s="23"/>
      <c r="AG892" s="23"/>
    </row>
    <row r="893" spans="1:33" ht="15.75" customHeight="1" x14ac:dyDescent="0.35">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c r="AA893" s="23"/>
      <c r="AB893" s="23"/>
      <c r="AC893" s="23"/>
      <c r="AD893" s="23"/>
      <c r="AE893" s="23"/>
      <c r="AF893" s="23"/>
      <c r="AG893" s="23"/>
    </row>
    <row r="894" spans="1:33" ht="15.75" customHeight="1" x14ac:dyDescent="0.35">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c r="AA894" s="23"/>
      <c r="AB894" s="23"/>
      <c r="AC894" s="23"/>
      <c r="AD894" s="23"/>
      <c r="AE894" s="23"/>
      <c r="AF894" s="23"/>
      <c r="AG894" s="23"/>
    </row>
    <row r="895" spans="1:33" ht="15.75" customHeight="1" x14ac:dyDescent="0.35">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c r="AA895" s="23"/>
      <c r="AB895" s="23"/>
      <c r="AC895" s="23"/>
      <c r="AD895" s="23"/>
      <c r="AE895" s="23"/>
      <c r="AF895" s="23"/>
      <c r="AG895" s="23"/>
    </row>
    <row r="896" spans="1:33" ht="15.75" customHeight="1" x14ac:dyDescent="0.35">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c r="AA896" s="23"/>
      <c r="AB896" s="23"/>
      <c r="AC896" s="23"/>
      <c r="AD896" s="23"/>
      <c r="AE896" s="23"/>
      <c r="AF896" s="23"/>
      <c r="AG896" s="23"/>
    </row>
    <row r="897" spans="1:33" ht="15.75" customHeight="1" x14ac:dyDescent="0.35">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c r="AA897" s="23"/>
      <c r="AB897" s="23"/>
      <c r="AC897" s="23"/>
      <c r="AD897" s="23"/>
      <c r="AE897" s="23"/>
      <c r="AF897" s="23"/>
      <c r="AG897" s="23"/>
    </row>
    <row r="898" spans="1:33" ht="15.75" customHeight="1" x14ac:dyDescent="0.35">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c r="AA898" s="23"/>
      <c r="AB898" s="23"/>
      <c r="AC898" s="23"/>
      <c r="AD898" s="23"/>
      <c r="AE898" s="23"/>
      <c r="AF898" s="23"/>
      <c r="AG898" s="23"/>
    </row>
    <row r="899" spans="1:33" ht="15.75" customHeight="1" x14ac:dyDescent="0.35">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c r="AA899" s="23"/>
      <c r="AB899" s="23"/>
      <c r="AC899" s="23"/>
      <c r="AD899" s="23"/>
      <c r="AE899" s="23"/>
      <c r="AF899" s="23"/>
      <c r="AG899" s="23"/>
    </row>
    <row r="900" spans="1:33" ht="15.75" customHeight="1" x14ac:dyDescent="0.35">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c r="AA900" s="23"/>
      <c r="AB900" s="23"/>
      <c r="AC900" s="23"/>
      <c r="AD900" s="23"/>
      <c r="AE900" s="23"/>
      <c r="AF900" s="23"/>
      <c r="AG900" s="23"/>
    </row>
    <row r="901" spans="1:33" ht="15.75" customHeight="1" x14ac:dyDescent="0.35">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c r="AA901" s="23"/>
      <c r="AB901" s="23"/>
      <c r="AC901" s="23"/>
      <c r="AD901" s="23"/>
      <c r="AE901" s="23"/>
      <c r="AF901" s="23"/>
      <c r="AG901" s="23"/>
    </row>
    <row r="902" spans="1:33" ht="15.75" customHeight="1" x14ac:dyDescent="0.35">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c r="AA902" s="23"/>
      <c r="AB902" s="23"/>
      <c r="AC902" s="23"/>
      <c r="AD902" s="23"/>
      <c r="AE902" s="23"/>
      <c r="AF902" s="23"/>
      <c r="AG902" s="23"/>
    </row>
    <row r="903" spans="1:33" ht="15.75" customHeight="1" x14ac:dyDescent="0.35">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c r="AA903" s="23"/>
      <c r="AB903" s="23"/>
      <c r="AC903" s="23"/>
      <c r="AD903" s="23"/>
      <c r="AE903" s="23"/>
      <c r="AF903" s="23"/>
      <c r="AG903" s="23"/>
    </row>
    <row r="904" spans="1:33" ht="15.75" customHeight="1" x14ac:dyDescent="0.35">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c r="AA904" s="23"/>
      <c r="AB904" s="23"/>
      <c r="AC904" s="23"/>
      <c r="AD904" s="23"/>
      <c r="AE904" s="23"/>
      <c r="AF904" s="23"/>
      <c r="AG904" s="23"/>
    </row>
    <row r="905" spans="1:33" ht="15.75" customHeight="1" x14ac:dyDescent="0.35">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c r="AA905" s="23"/>
      <c r="AB905" s="23"/>
      <c r="AC905" s="23"/>
      <c r="AD905" s="23"/>
      <c r="AE905" s="23"/>
      <c r="AF905" s="23"/>
      <c r="AG905" s="23"/>
    </row>
    <row r="906" spans="1:33" ht="15.75" customHeight="1" x14ac:dyDescent="0.35">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c r="AA906" s="23"/>
      <c r="AB906" s="23"/>
      <c r="AC906" s="23"/>
      <c r="AD906" s="23"/>
      <c r="AE906" s="23"/>
      <c r="AF906" s="23"/>
      <c r="AG906" s="23"/>
    </row>
    <row r="907" spans="1:33" ht="15.75" customHeight="1" x14ac:dyDescent="0.35">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c r="AA907" s="23"/>
      <c r="AB907" s="23"/>
      <c r="AC907" s="23"/>
      <c r="AD907" s="23"/>
      <c r="AE907" s="23"/>
      <c r="AF907" s="23"/>
      <c r="AG907" s="23"/>
    </row>
    <row r="908" spans="1:33" ht="15.75" customHeight="1" x14ac:dyDescent="0.35">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c r="AA908" s="23"/>
      <c r="AB908" s="23"/>
      <c r="AC908" s="23"/>
      <c r="AD908" s="23"/>
      <c r="AE908" s="23"/>
      <c r="AF908" s="23"/>
      <c r="AG908" s="23"/>
    </row>
    <row r="909" spans="1:33" ht="15.75" customHeight="1" x14ac:dyDescent="0.35">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c r="AA909" s="23"/>
      <c r="AB909" s="23"/>
      <c r="AC909" s="23"/>
      <c r="AD909" s="23"/>
      <c r="AE909" s="23"/>
      <c r="AF909" s="23"/>
      <c r="AG909" s="23"/>
    </row>
    <row r="910" spans="1:33" ht="15.75" customHeight="1" x14ac:dyDescent="0.35">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c r="AA910" s="23"/>
      <c r="AB910" s="23"/>
      <c r="AC910" s="23"/>
      <c r="AD910" s="23"/>
      <c r="AE910" s="23"/>
      <c r="AF910" s="23"/>
      <c r="AG910" s="23"/>
    </row>
    <row r="911" spans="1:33" ht="15.75" customHeight="1" x14ac:dyDescent="0.35">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c r="AA911" s="23"/>
      <c r="AB911" s="23"/>
      <c r="AC911" s="23"/>
      <c r="AD911" s="23"/>
      <c r="AE911" s="23"/>
      <c r="AF911" s="23"/>
      <c r="AG911" s="23"/>
    </row>
    <row r="912" spans="1:33" ht="15.75" customHeight="1" x14ac:dyDescent="0.35">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c r="AA912" s="23"/>
      <c r="AB912" s="23"/>
      <c r="AC912" s="23"/>
      <c r="AD912" s="23"/>
      <c r="AE912" s="23"/>
      <c r="AF912" s="23"/>
      <c r="AG912" s="23"/>
    </row>
    <row r="913" spans="1:33" ht="15.75" customHeight="1" x14ac:dyDescent="0.35">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c r="AA913" s="23"/>
      <c r="AB913" s="23"/>
      <c r="AC913" s="23"/>
      <c r="AD913" s="23"/>
      <c r="AE913" s="23"/>
      <c r="AF913" s="23"/>
      <c r="AG913" s="23"/>
    </row>
    <row r="914" spans="1:33" ht="15.75" customHeight="1" x14ac:dyDescent="0.35">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c r="AA914" s="23"/>
      <c r="AB914" s="23"/>
      <c r="AC914" s="23"/>
      <c r="AD914" s="23"/>
      <c r="AE914" s="23"/>
      <c r="AF914" s="23"/>
      <c r="AG914" s="23"/>
    </row>
    <row r="915" spans="1:33" ht="15.75" customHeight="1" x14ac:dyDescent="0.35">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c r="AA915" s="23"/>
      <c r="AB915" s="23"/>
      <c r="AC915" s="23"/>
      <c r="AD915" s="23"/>
      <c r="AE915" s="23"/>
      <c r="AF915" s="23"/>
      <c r="AG915" s="23"/>
    </row>
    <row r="916" spans="1:33" ht="15.75" customHeight="1" x14ac:dyDescent="0.35">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c r="AA916" s="23"/>
      <c r="AB916" s="23"/>
      <c r="AC916" s="23"/>
      <c r="AD916" s="23"/>
      <c r="AE916" s="23"/>
      <c r="AF916" s="23"/>
      <c r="AG916" s="23"/>
    </row>
    <row r="917" spans="1:33" ht="15.75" customHeight="1" x14ac:dyDescent="0.35">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c r="AA917" s="23"/>
      <c r="AB917" s="23"/>
      <c r="AC917" s="23"/>
      <c r="AD917" s="23"/>
      <c r="AE917" s="23"/>
      <c r="AF917" s="23"/>
      <c r="AG917" s="23"/>
    </row>
    <row r="918" spans="1:33" ht="15.75" customHeight="1" x14ac:dyDescent="0.35">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c r="AA918" s="23"/>
      <c r="AB918" s="23"/>
      <c r="AC918" s="23"/>
      <c r="AD918" s="23"/>
      <c r="AE918" s="23"/>
      <c r="AF918" s="23"/>
      <c r="AG918" s="23"/>
    </row>
    <row r="919" spans="1:33" ht="15.75" customHeight="1" x14ac:dyDescent="0.35">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c r="AA919" s="23"/>
      <c r="AB919" s="23"/>
      <c r="AC919" s="23"/>
      <c r="AD919" s="23"/>
      <c r="AE919" s="23"/>
      <c r="AF919" s="23"/>
      <c r="AG919" s="23"/>
    </row>
    <row r="920" spans="1:33" ht="15.75" customHeight="1" x14ac:dyDescent="0.35">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c r="AA920" s="23"/>
      <c r="AB920" s="23"/>
      <c r="AC920" s="23"/>
      <c r="AD920" s="23"/>
      <c r="AE920" s="23"/>
      <c r="AF920" s="23"/>
      <c r="AG920" s="23"/>
    </row>
    <row r="921" spans="1:33" ht="15.75" customHeight="1" x14ac:dyDescent="0.35">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c r="AA921" s="23"/>
      <c r="AB921" s="23"/>
      <c r="AC921" s="23"/>
      <c r="AD921" s="23"/>
      <c r="AE921" s="23"/>
      <c r="AF921" s="23"/>
      <c r="AG921" s="23"/>
    </row>
    <row r="922" spans="1:33" ht="15.75" customHeight="1" x14ac:dyDescent="0.35">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c r="AA922" s="23"/>
      <c r="AB922" s="23"/>
      <c r="AC922" s="23"/>
      <c r="AD922" s="23"/>
      <c r="AE922" s="23"/>
      <c r="AF922" s="23"/>
      <c r="AG922" s="23"/>
    </row>
    <row r="923" spans="1:33" ht="15.75" customHeight="1" x14ac:dyDescent="0.35">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c r="AA923" s="23"/>
      <c r="AB923" s="23"/>
      <c r="AC923" s="23"/>
      <c r="AD923" s="23"/>
      <c r="AE923" s="23"/>
      <c r="AF923" s="23"/>
      <c r="AG923" s="23"/>
    </row>
    <row r="924" spans="1:33" ht="15.75" customHeight="1" x14ac:dyDescent="0.35">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c r="AA924" s="23"/>
      <c r="AB924" s="23"/>
      <c r="AC924" s="23"/>
      <c r="AD924" s="23"/>
      <c r="AE924" s="23"/>
      <c r="AF924" s="23"/>
      <c r="AG924" s="23"/>
    </row>
    <row r="925" spans="1:33" ht="15.75" customHeight="1" x14ac:dyDescent="0.35">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c r="AA925" s="23"/>
      <c r="AB925" s="23"/>
      <c r="AC925" s="23"/>
      <c r="AD925" s="23"/>
      <c r="AE925" s="23"/>
      <c r="AF925" s="23"/>
      <c r="AG925" s="23"/>
    </row>
    <row r="926" spans="1:33" ht="15.75" customHeight="1" x14ac:dyDescent="0.35">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c r="AA926" s="23"/>
      <c r="AB926" s="23"/>
      <c r="AC926" s="23"/>
      <c r="AD926" s="23"/>
      <c r="AE926" s="23"/>
      <c r="AF926" s="23"/>
      <c r="AG926" s="23"/>
    </row>
    <row r="927" spans="1:33" ht="15.75" customHeight="1" x14ac:dyDescent="0.35">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c r="AA927" s="23"/>
      <c r="AB927" s="23"/>
      <c r="AC927" s="23"/>
      <c r="AD927" s="23"/>
      <c r="AE927" s="23"/>
      <c r="AF927" s="23"/>
      <c r="AG927" s="23"/>
    </row>
    <row r="928" spans="1:33" ht="15.75" customHeight="1" x14ac:dyDescent="0.35">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c r="AA928" s="23"/>
      <c r="AB928" s="23"/>
      <c r="AC928" s="23"/>
      <c r="AD928" s="23"/>
      <c r="AE928" s="23"/>
      <c r="AF928" s="23"/>
      <c r="AG928" s="23"/>
    </row>
    <row r="929" spans="1:33" ht="15.75" customHeight="1" x14ac:dyDescent="0.35">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c r="AA929" s="23"/>
      <c r="AB929" s="23"/>
      <c r="AC929" s="23"/>
      <c r="AD929" s="23"/>
      <c r="AE929" s="23"/>
      <c r="AF929" s="23"/>
      <c r="AG929" s="23"/>
    </row>
    <row r="930" spans="1:33" ht="15.75" customHeight="1" x14ac:dyDescent="0.35">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c r="AA930" s="23"/>
      <c r="AB930" s="23"/>
      <c r="AC930" s="23"/>
      <c r="AD930" s="23"/>
      <c r="AE930" s="23"/>
      <c r="AF930" s="23"/>
      <c r="AG930" s="23"/>
    </row>
    <row r="931" spans="1:33" ht="15.75" customHeight="1" x14ac:dyDescent="0.35">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c r="AA931" s="23"/>
      <c r="AB931" s="23"/>
      <c r="AC931" s="23"/>
      <c r="AD931" s="23"/>
      <c r="AE931" s="23"/>
      <c r="AF931" s="23"/>
      <c r="AG931" s="23"/>
    </row>
    <row r="932" spans="1:33" ht="15.75" customHeight="1" x14ac:dyDescent="0.35">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c r="AA932" s="23"/>
      <c r="AB932" s="23"/>
      <c r="AC932" s="23"/>
      <c r="AD932" s="23"/>
      <c r="AE932" s="23"/>
      <c r="AF932" s="23"/>
      <c r="AG932" s="23"/>
    </row>
    <row r="933" spans="1:33" ht="15.75" customHeight="1" x14ac:dyDescent="0.35">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c r="AA933" s="23"/>
      <c r="AB933" s="23"/>
      <c r="AC933" s="23"/>
      <c r="AD933" s="23"/>
      <c r="AE933" s="23"/>
      <c r="AF933" s="23"/>
      <c r="AG933" s="23"/>
    </row>
    <row r="934" spans="1:33" ht="15.75" customHeight="1" x14ac:dyDescent="0.35">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row>
    <row r="935" spans="1:33" ht="15.75" customHeight="1" x14ac:dyDescent="0.35">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c r="AA935" s="23"/>
      <c r="AB935" s="23"/>
      <c r="AC935" s="23"/>
      <c r="AD935" s="23"/>
      <c r="AE935" s="23"/>
      <c r="AF935" s="23"/>
      <c r="AG935" s="23"/>
    </row>
    <row r="936" spans="1:33" ht="15.75" customHeight="1" x14ac:dyDescent="0.35">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c r="AA936" s="23"/>
      <c r="AB936" s="23"/>
      <c r="AC936" s="23"/>
      <c r="AD936" s="23"/>
      <c r="AE936" s="23"/>
      <c r="AF936" s="23"/>
      <c r="AG936" s="23"/>
    </row>
    <row r="937" spans="1:33" ht="15.75" customHeight="1" x14ac:dyDescent="0.35">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c r="AA937" s="23"/>
      <c r="AB937" s="23"/>
      <c r="AC937" s="23"/>
      <c r="AD937" s="23"/>
      <c r="AE937" s="23"/>
      <c r="AF937" s="23"/>
      <c r="AG937" s="23"/>
    </row>
    <row r="938" spans="1:33" ht="15.75" customHeight="1" x14ac:dyDescent="0.35">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c r="AA938" s="23"/>
      <c r="AB938" s="23"/>
      <c r="AC938" s="23"/>
      <c r="AD938" s="23"/>
      <c r="AE938" s="23"/>
      <c r="AF938" s="23"/>
      <c r="AG938" s="23"/>
    </row>
    <row r="939" spans="1:33" ht="15.75" customHeight="1" x14ac:dyDescent="0.35">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c r="AA939" s="23"/>
      <c r="AB939" s="23"/>
      <c r="AC939" s="23"/>
      <c r="AD939" s="23"/>
      <c r="AE939" s="23"/>
      <c r="AF939" s="23"/>
      <c r="AG939" s="23"/>
    </row>
    <row r="940" spans="1:33" ht="15.75" customHeight="1" x14ac:dyDescent="0.35">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c r="AA940" s="23"/>
      <c r="AB940" s="23"/>
      <c r="AC940" s="23"/>
      <c r="AD940" s="23"/>
      <c r="AE940" s="23"/>
      <c r="AF940" s="23"/>
      <c r="AG940" s="23"/>
    </row>
    <row r="941" spans="1:33" ht="15.75" customHeight="1" x14ac:dyDescent="0.35">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c r="AA941" s="23"/>
      <c r="AB941" s="23"/>
      <c r="AC941" s="23"/>
      <c r="AD941" s="23"/>
      <c r="AE941" s="23"/>
      <c r="AF941" s="23"/>
      <c r="AG941" s="23"/>
    </row>
    <row r="942" spans="1:33" ht="15.75" customHeight="1" x14ac:dyDescent="0.35">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c r="AA942" s="23"/>
      <c r="AB942" s="23"/>
      <c r="AC942" s="23"/>
      <c r="AD942" s="23"/>
      <c r="AE942" s="23"/>
      <c r="AF942" s="23"/>
      <c r="AG942" s="23"/>
    </row>
    <row r="943" spans="1:33" ht="15.75" customHeight="1" x14ac:dyDescent="0.35">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c r="AA943" s="23"/>
      <c r="AB943" s="23"/>
      <c r="AC943" s="23"/>
      <c r="AD943" s="23"/>
      <c r="AE943" s="23"/>
      <c r="AF943" s="23"/>
      <c r="AG943" s="23"/>
    </row>
    <row r="944" spans="1:33" ht="15.75" customHeight="1" x14ac:dyDescent="0.35">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c r="AA944" s="23"/>
      <c r="AB944" s="23"/>
      <c r="AC944" s="23"/>
      <c r="AD944" s="23"/>
      <c r="AE944" s="23"/>
      <c r="AF944" s="23"/>
      <c r="AG944" s="23"/>
    </row>
    <row r="945" spans="1:33" ht="15.75" customHeight="1" x14ac:dyDescent="0.35">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c r="AA945" s="23"/>
      <c r="AB945" s="23"/>
      <c r="AC945" s="23"/>
      <c r="AD945" s="23"/>
      <c r="AE945" s="23"/>
      <c r="AF945" s="23"/>
      <c r="AG945" s="23"/>
    </row>
    <row r="946" spans="1:33" ht="15.75" customHeight="1" x14ac:dyDescent="0.35">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c r="AA946" s="23"/>
      <c r="AB946" s="23"/>
      <c r="AC946" s="23"/>
      <c r="AD946" s="23"/>
      <c r="AE946" s="23"/>
      <c r="AF946" s="23"/>
      <c r="AG946" s="23"/>
    </row>
    <row r="947" spans="1:33" ht="15.75" customHeight="1" x14ac:dyDescent="0.35">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c r="AA947" s="23"/>
      <c r="AB947" s="23"/>
      <c r="AC947" s="23"/>
      <c r="AD947" s="23"/>
      <c r="AE947" s="23"/>
      <c r="AF947" s="23"/>
      <c r="AG947" s="23"/>
    </row>
    <row r="948" spans="1:33" ht="15.75" customHeight="1" x14ac:dyDescent="0.35">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c r="AA948" s="23"/>
      <c r="AB948" s="23"/>
      <c r="AC948" s="23"/>
      <c r="AD948" s="23"/>
      <c r="AE948" s="23"/>
      <c r="AF948" s="23"/>
      <c r="AG948" s="23"/>
    </row>
    <row r="949" spans="1:33" ht="15.75" customHeight="1" x14ac:dyDescent="0.35">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c r="AA949" s="23"/>
      <c r="AB949" s="23"/>
      <c r="AC949" s="23"/>
      <c r="AD949" s="23"/>
      <c r="AE949" s="23"/>
      <c r="AF949" s="23"/>
      <c r="AG949" s="23"/>
    </row>
    <row r="950" spans="1:33" ht="15.75" customHeight="1" x14ac:dyDescent="0.35">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c r="AA950" s="23"/>
      <c r="AB950" s="23"/>
      <c r="AC950" s="23"/>
      <c r="AD950" s="23"/>
      <c r="AE950" s="23"/>
      <c r="AF950" s="23"/>
      <c r="AG950" s="23"/>
    </row>
    <row r="951" spans="1:33" ht="15.75" customHeight="1" x14ac:dyDescent="0.35">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c r="AA951" s="23"/>
      <c r="AB951" s="23"/>
      <c r="AC951" s="23"/>
      <c r="AD951" s="23"/>
      <c r="AE951" s="23"/>
      <c r="AF951" s="23"/>
      <c r="AG951" s="23"/>
    </row>
    <row r="952" spans="1:33" ht="15.75" customHeight="1" x14ac:dyDescent="0.35">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c r="AA952" s="23"/>
      <c r="AB952" s="23"/>
      <c r="AC952" s="23"/>
      <c r="AD952" s="23"/>
      <c r="AE952" s="23"/>
      <c r="AF952" s="23"/>
      <c r="AG952" s="23"/>
    </row>
    <row r="953" spans="1:33" ht="15.75" customHeight="1" x14ac:dyDescent="0.35">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c r="AA953" s="23"/>
      <c r="AB953" s="23"/>
      <c r="AC953" s="23"/>
      <c r="AD953" s="23"/>
      <c r="AE953" s="23"/>
      <c r="AF953" s="23"/>
      <c r="AG953" s="23"/>
    </row>
    <row r="954" spans="1:33" ht="15.75" customHeight="1" x14ac:dyDescent="0.35">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c r="AA954" s="23"/>
      <c r="AB954" s="23"/>
      <c r="AC954" s="23"/>
      <c r="AD954" s="23"/>
      <c r="AE954" s="23"/>
      <c r="AF954" s="23"/>
      <c r="AG954" s="23"/>
    </row>
    <row r="955" spans="1:33" ht="15.75" customHeight="1" x14ac:dyDescent="0.35">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c r="AA955" s="23"/>
      <c r="AB955" s="23"/>
      <c r="AC955" s="23"/>
      <c r="AD955" s="23"/>
      <c r="AE955" s="23"/>
      <c r="AF955" s="23"/>
      <c r="AG955" s="23"/>
    </row>
    <row r="956" spans="1:33" ht="15.75" customHeight="1" x14ac:dyDescent="0.35">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c r="AA956" s="23"/>
      <c r="AB956" s="23"/>
      <c r="AC956" s="23"/>
      <c r="AD956" s="23"/>
      <c r="AE956" s="23"/>
      <c r="AF956" s="23"/>
      <c r="AG956" s="23"/>
    </row>
    <row r="957" spans="1:33" ht="15.75" customHeight="1" x14ac:dyDescent="0.35">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c r="AA957" s="23"/>
      <c r="AB957" s="23"/>
      <c r="AC957" s="23"/>
      <c r="AD957" s="23"/>
      <c r="AE957" s="23"/>
      <c r="AF957" s="23"/>
      <c r="AG957" s="23"/>
    </row>
    <row r="958" spans="1:33" ht="15.75" customHeight="1" x14ac:dyDescent="0.35">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c r="AA958" s="23"/>
      <c r="AB958" s="23"/>
      <c r="AC958" s="23"/>
      <c r="AD958" s="23"/>
      <c r="AE958" s="23"/>
      <c r="AF958" s="23"/>
      <c r="AG958" s="23"/>
    </row>
    <row r="959" spans="1:33" ht="15.75" customHeight="1" x14ac:dyDescent="0.35">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c r="AA959" s="23"/>
      <c r="AB959" s="23"/>
      <c r="AC959" s="23"/>
      <c r="AD959" s="23"/>
      <c r="AE959" s="23"/>
      <c r="AF959" s="23"/>
      <c r="AG959" s="23"/>
    </row>
    <row r="960" spans="1:33" ht="15.75" customHeight="1" x14ac:dyDescent="0.35">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c r="AA960" s="23"/>
      <c r="AB960" s="23"/>
      <c r="AC960" s="23"/>
      <c r="AD960" s="23"/>
      <c r="AE960" s="23"/>
      <c r="AF960" s="23"/>
      <c r="AG960" s="23"/>
    </row>
    <row r="961" spans="1:33" ht="15.75" customHeight="1" x14ac:dyDescent="0.35">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c r="AA961" s="23"/>
      <c r="AB961" s="23"/>
      <c r="AC961" s="23"/>
      <c r="AD961" s="23"/>
      <c r="AE961" s="23"/>
      <c r="AF961" s="23"/>
      <c r="AG961" s="23"/>
    </row>
    <row r="962" spans="1:33" ht="15.75" customHeight="1" x14ac:dyDescent="0.35">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c r="AA962" s="23"/>
      <c r="AB962" s="23"/>
      <c r="AC962" s="23"/>
      <c r="AD962" s="23"/>
      <c r="AE962" s="23"/>
      <c r="AF962" s="23"/>
      <c r="AG962" s="23"/>
    </row>
    <row r="963" spans="1:33" ht="15.75" customHeight="1" x14ac:dyDescent="0.35">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c r="AA963" s="23"/>
      <c r="AB963" s="23"/>
      <c r="AC963" s="23"/>
      <c r="AD963" s="23"/>
      <c r="AE963" s="23"/>
      <c r="AF963" s="23"/>
      <c r="AG963" s="23"/>
    </row>
    <row r="964" spans="1:33" ht="15.75" customHeight="1" x14ac:dyDescent="0.35">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c r="AA964" s="23"/>
      <c r="AB964" s="23"/>
      <c r="AC964" s="23"/>
      <c r="AD964" s="23"/>
      <c r="AE964" s="23"/>
      <c r="AF964" s="23"/>
      <c r="AG964" s="23"/>
    </row>
    <row r="965" spans="1:33" ht="15.75" customHeight="1" x14ac:dyDescent="0.35">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c r="AA965" s="23"/>
      <c r="AB965" s="23"/>
      <c r="AC965" s="23"/>
      <c r="AD965" s="23"/>
      <c r="AE965" s="23"/>
      <c r="AF965" s="23"/>
      <c r="AG965" s="23"/>
    </row>
    <row r="966" spans="1:33" ht="15.75" customHeight="1" x14ac:dyDescent="0.35">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c r="AA966" s="23"/>
      <c r="AB966" s="23"/>
      <c r="AC966" s="23"/>
      <c r="AD966" s="23"/>
      <c r="AE966" s="23"/>
      <c r="AF966" s="23"/>
      <c r="AG966" s="23"/>
    </row>
    <row r="967" spans="1:33" ht="15.75" customHeight="1" x14ac:dyDescent="0.35">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c r="AA967" s="23"/>
      <c r="AB967" s="23"/>
      <c r="AC967" s="23"/>
      <c r="AD967" s="23"/>
      <c r="AE967" s="23"/>
      <c r="AF967" s="23"/>
      <c r="AG967" s="23"/>
    </row>
    <row r="968" spans="1:33" ht="15.75" customHeight="1" x14ac:dyDescent="0.35">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c r="AA968" s="23"/>
      <c r="AB968" s="23"/>
      <c r="AC968" s="23"/>
      <c r="AD968" s="23"/>
      <c r="AE968" s="23"/>
      <c r="AF968" s="23"/>
      <c r="AG968" s="23"/>
    </row>
    <row r="969" spans="1:33" ht="15.75" customHeight="1" x14ac:dyDescent="0.35">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c r="AA969" s="23"/>
      <c r="AB969" s="23"/>
      <c r="AC969" s="23"/>
      <c r="AD969" s="23"/>
      <c r="AE969" s="23"/>
      <c r="AF969" s="23"/>
      <c r="AG969" s="23"/>
    </row>
    <row r="970" spans="1:33" ht="15.75" customHeight="1" x14ac:dyDescent="0.35">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c r="AA970" s="23"/>
      <c r="AB970" s="23"/>
      <c r="AC970" s="23"/>
      <c r="AD970" s="23"/>
      <c r="AE970" s="23"/>
      <c r="AF970" s="23"/>
      <c r="AG970" s="23"/>
    </row>
    <row r="971" spans="1:33" ht="15.75" customHeight="1" x14ac:dyDescent="0.35">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c r="AA971" s="23"/>
      <c r="AB971" s="23"/>
      <c r="AC971" s="23"/>
      <c r="AD971" s="23"/>
      <c r="AE971" s="23"/>
      <c r="AF971" s="23"/>
      <c r="AG971" s="23"/>
    </row>
    <row r="972" spans="1:33" ht="15.75" customHeight="1" x14ac:dyDescent="0.35">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c r="AA972" s="23"/>
      <c r="AB972" s="23"/>
      <c r="AC972" s="23"/>
      <c r="AD972" s="23"/>
      <c r="AE972" s="23"/>
      <c r="AF972" s="23"/>
      <c r="AG972" s="23"/>
    </row>
    <row r="973" spans="1:33" ht="15.75" customHeight="1" x14ac:dyDescent="0.35">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c r="AA973" s="23"/>
      <c r="AB973" s="23"/>
      <c r="AC973" s="23"/>
      <c r="AD973" s="23"/>
      <c r="AE973" s="23"/>
      <c r="AF973" s="23"/>
      <c r="AG973" s="23"/>
    </row>
    <row r="974" spans="1:33" ht="15.75" customHeight="1" x14ac:dyDescent="0.35">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c r="AA974" s="23"/>
      <c r="AB974" s="23"/>
      <c r="AC974" s="23"/>
      <c r="AD974" s="23"/>
      <c r="AE974" s="23"/>
      <c r="AF974" s="23"/>
      <c r="AG974" s="23"/>
    </row>
    <row r="975" spans="1:33" ht="15.75" customHeight="1" x14ac:dyDescent="0.35">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c r="AA975" s="23"/>
      <c r="AB975" s="23"/>
      <c r="AC975" s="23"/>
      <c r="AD975" s="23"/>
      <c r="AE975" s="23"/>
      <c r="AF975" s="23"/>
      <c r="AG975" s="23"/>
    </row>
    <row r="976" spans="1:33" ht="15.75" customHeight="1" x14ac:dyDescent="0.35">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c r="AA976" s="23"/>
      <c r="AB976" s="23"/>
      <c r="AC976" s="23"/>
      <c r="AD976" s="23"/>
      <c r="AE976" s="23"/>
      <c r="AF976" s="23"/>
      <c r="AG976" s="23"/>
    </row>
    <row r="977" spans="1:33" ht="15.75" customHeight="1" x14ac:dyDescent="0.35">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c r="AA977" s="23"/>
      <c r="AB977" s="23"/>
      <c r="AC977" s="23"/>
      <c r="AD977" s="23"/>
      <c r="AE977" s="23"/>
      <c r="AF977" s="23"/>
      <c r="AG977" s="23"/>
    </row>
    <row r="978" spans="1:33" ht="15.75" customHeight="1" x14ac:dyDescent="0.35">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c r="AA978" s="23"/>
      <c r="AB978" s="23"/>
      <c r="AC978" s="23"/>
      <c r="AD978" s="23"/>
      <c r="AE978" s="23"/>
      <c r="AF978" s="23"/>
      <c r="AG978" s="23"/>
    </row>
    <row r="979" spans="1:33" ht="15.75" customHeight="1" x14ac:dyDescent="0.35">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c r="AA979" s="23"/>
      <c r="AB979" s="23"/>
      <c r="AC979" s="23"/>
      <c r="AD979" s="23"/>
      <c r="AE979" s="23"/>
      <c r="AF979" s="23"/>
      <c r="AG979" s="23"/>
    </row>
    <row r="980" spans="1:33" ht="15.75" customHeight="1" x14ac:dyDescent="0.35">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c r="AA980" s="23"/>
      <c r="AB980" s="23"/>
      <c r="AC980" s="23"/>
      <c r="AD980" s="23"/>
      <c r="AE980" s="23"/>
      <c r="AF980" s="23"/>
      <c r="AG980" s="23"/>
    </row>
    <row r="981" spans="1:33" ht="15.75" customHeight="1" x14ac:dyDescent="0.35">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c r="AA981" s="23"/>
      <c r="AB981" s="23"/>
      <c r="AC981" s="23"/>
      <c r="AD981" s="23"/>
      <c r="AE981" s="23"/>
      <c r="AF981" s="23"/>
      <c r="AG981" s="23"/>
    </row>
    <row r="982" spans="1:33" ht="15.75" customHeight="1" x14ac:dyDescent="0.35">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c r="AA982" s="23"/>
      <c r="AB982" s="23"/>
      <c r="AC982" s="23"/>
      <c r="AD982" s="23"/>
      <c r="AE982" s="23"/>
      <c r="AF982" s="23"/>
      <c r="AG982" s="23"/>
    </row>
    <row r="983" spans="1:33" ht="15.75" customHeight="1" x14ac:dyDescent="0.35">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c r="AA983" s="23"/>
      <c r="AB983" s="23"/>
      <c r="AC983" s="23"/>
      <c r="AD983" s="23"/>
      <c r="AE983" s="23"/>
      <c r="AF983" s="23"/>
      <c r="AG983" s="23"/>
    </row>
    <row r="984" spans="1:33" ht="15.75" customHeight="1" x14ac:dyDescent="0.35">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c r="AA984" s="23"/>
      <c r="AB984" s="23"/>
      <c r="AC984" s="23"/>
      <c r="AD984" s="23"/>
      <c r="AE984" s="23"/>
      <c r="AF984" s="23"/>
      <c r="AG984" s="23"/>
    </row>
    <row r="985" spans="1:33" ht="15.75" customHeight="1" x14ac:dyDescent="0.35">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c r="AA985" s="23"/>
      <c r="AB985" s="23"/>
      <c r="AC985" s="23"/>
      <c r="AD985" s="23"/>
      <c r="AE985" s="23"/>
      <c r="AF985" s="23"/>
      <c r="AG985" s="23"/>
    </row>
    <row r="986" spans="1:33" ht="15.75" customHeight="1" x14ac:dyDescent="0.35">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c r="AA986" s="23"/>
      <c r="AB986" s="23"/>
      <c r="AC986" s="23"/>
      <c r="AD986" s="23"/>
      <c r="AE986" s="23"/>
      <c r="AF986" s="23"/>
      <c r="AG986" s="23"/>
    </row>
    <row r="987" spans="1:33" ht="15.75" customHeight="1" x14ac:dyDescent="0.35">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c r="AA987" s="23"/>
      <c r="AB987" s="23"/>
      <c r="AC987" s="23"/>
      <c r="AD987" s="23"/>
      <c r="AE987" s="23"/>
      <c r="AF987" s="23"/>
      <c r="AG987" s="23"/>
    </row>
    <row r="988" spans="1:33" ht="15.75" customHeight="1" x14ac:dyDescent="0.35">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c r="AA988" s="23"/>
      <c r="AB988" s="23"/>
      <c r="AC988" s="23"/>
      <c r="AD988" s="23"/>
      <c r="AE988" s="23"/>
      <c r="AF988" s="23"/>
      <c r="AG988" s="23"/>
    </row>
    <row r="989" spans="1:33" ht="15.75" customHeight="1" x14ac:dyDescent="0.35">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c r="AA989" s="23"/>
      <c r="AB989" s="23"/>
      <c r="AC989" s="23"/>
      <c r="AD989" s="23"/>
      <c r="AE989" s="23"/>
      <c r="AF989" s="23"/>
      <c r="AG989" s="23"/>
    </row>
    <row r="990" spans="1:33" ht="15.75" customHeight="1" x14ac:dyDescent="0.35">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c r="AA990" s="23"/>
      <c r="AB990" s="23"/>
      <c r="AC990" s="23"/>
      <c r="AD990" s="23"/>
      <c r="AE990" s="23"/>
      <c r="AF990" s="23"/>
      <c r="AG990" s="23"/>
    </row>
    <row r="991" spans="1:33" ht="15.75" customHeight="1" x14ac:dyDescent="0.35">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c r="AA991" s="23"/>
      <c r="AB991" s="23"/>
      <c r="AC991" s="23"/>
      <c r="AD991" s="23"/>
      <c r="AE991" s="23"/>
      <c r="AF991" s="23"/>
      <c r="AG991" s="23"/>
    </row>
    <row r="992" spans="1:33" ht="15.75" customHeight="1" x14ac:dyDescent="0.35">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c r="AA992" s="23"/>
      <c r="AB992" s="23"/>
      <c r="AC992" s="23"/>
      <c r="AD992" s="23"/>
      <c r="AE992" s="23"/>
      <c r="AF992" s="23"/>
      <c r="AG992" s="23"/>
    </row>
    <row r="993" spans="1:33" ht="15.75" customHeight="1" x14ac:dyDescent="0.35">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c r="AA993" s="23"/>
      <c r="AB993" s="23"/>
      <c r="AC993" s="23"/>
      <c r="AD993" s="23"/>
      <c r="AE993" s="23"/>
      <c r="AF993" s="23"/>
      <c r="AG993" s="23"/>
    </row>
    <row r="994" spans="1:33" ht="15.75" customHeight="1" x14ac:dyDescent="0.35">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c r="AA994" s="23"/>
      <c r="AB994" s="23"/>
      <c r="AC994" s="23"/>
      <c r="AD994" s="23"/>
      <c r="AE994" s="23"/>
      <c r="AF994" s="23"/>
      <c r="AG994" s="23"/>
    </row>
    <row r="995" spans="1:33" ht="15.75" customHeight="1" x14ac:dyDescent="0.35">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c r="AA995" s="23"/>
      <c r="AB995" s="23"/>
      <c r="AC995" s="23"/>
      <c r="AD995" s="23"/>
      <c r="AE995" s="23"/>
      <c r="AF995" s="23"/>
      <c r="AG995" s="23"/>
    </row>
    <row r="996" spans="1:33" ht="15.75" customHeight="1" x14ac:dyDescent="0.35">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c r="AA996" s="23"/>
      <c r="AB996" s="23"/>
      <c r="AC996" s="23"/>
      <c r="AD996" s="23"/>
      <c r="AE996" s="23"/>
      <c r="AF996" s="23"/>
      <c r="AG996" s="23"/>
    </row>
    <row r="997" spans="1:33" ht="15.75" customHeight="1" x14ac:dyDescent="0.35">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c r="AA997" s="23"/>
      <c r="AB997" s="23"/>
      <c r="AC997" s="23"/>
      <c r="AD997" s="23"/>
      <c r="AE997" s="23"/>
      <c r="AF997" s="23"/>
      <c r="AG997" s="23"/>
    </row>
    <row r="998" spans="1:33" ht="15.75" customHeight="1" x14ac:dyDescent="0.35">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c r="AA998" s="23"/>
      <c r="AB998" s="23"/>
      <c r="AC998" s="23"/>
      <c r="AD998" s="23"/>
      <c r="AE998" s="23"/>
      <c r="AF998" s="23"/>
      <c r="AG998" s="23"/>
    </row>
    <row r="999" spans="1:33" ht="15.75" customHeight="1" x14ac:dyDescent="0.35">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c r="AA999" s="23"/>
      <c r="AB999" s="23"/>
      <c r="AC999" s="23"/>
      <c r="AD999" s="23"/>
      <c r="AE999" s="23"/>
      <c r="AF999" s="23"/>
      <c r="AG999" s="23"/>
    </row>
    <row r="1000" spans="1:33" ht="15.75" customHeight="1" x14ac:dyDescent="0.35">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c r="AA1000" s="23"/>
      <c r="AB1000" s="23"/>
      <c r="AC1000" s="23"/>
      <c r="AD1000" s="23"/>
      <c r="AE1000" s="23"/>
      <c r="AF1000" s="23"/>
      <c r="AG1000" s="23"/>
    </row>
  </sheetData>
  <pageMargins left="0.7" right="0.7" top="0.75" bottom="0.75" header="0" footer="0"/>
  <pageSetup orientation="portrai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1BF1C5-684A-499B-9482-44FD757E573F}">
  <sheetPr codeName="Sheet22">
    <tabColor rgb="FF1F497D"/>
  </sheetPr>
  <dimension ref="A1:AI1000"/>
  <sheetViews>
    <sheetView topLeftCell="H1" workbookViewId="0">
      <selection activeCell="C11" sqref="C11"/>
    </sheetView>
  </sheetViews>
  <sheetFormatPr defaultColWidth="13.81640625" defaultRowHeight="15" customHeight="1" x14ac:dyDescent="0.3"/>
  <cols>
    <col min="1" max="1" width="28.54296875" style="22" customWidth="1"/>
    <col min="2" max="33" width="9.1796875" style="22" customWidth="1"/>
    <col min="34" max="35" width="8.26953125" style="22" customWidth="1"/>
    <col min="36" max="16384" width="13.81640625" style="22"/>
  </cols>
  <sheetData>
    <row r="1" spans="1:35" ht="14.5" x14ac:dyDescent="0.35">
      <c r="A1" s="21" t="s">
        <v>1</v>
      </c>
      <c r="B1" s="21">
        <v>2019</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c r="AH1" s="21"/>
      <c r="AI1" s="21"/>
    </row>
    <row r="2" spans="1:35" ht="14.5" x14ac:dyDescent="0.35">
      <c r="A2" s="21" t="s">
        <v>2</v>
      </c>
      <c r="B2" s="197">
        <f>calculations!D111</f>
        <v>1109522882112.4407</v>
      </c>
      <c r="C2" s="201">
        <v>1190000000000</v>
      </c>
      <c r="D2" s="201">
        <v>1140000000000</v>
      </c>
      <c r="E2" s="201">
        <v>1120000000000</v>
      </c>
      <c r="F2" s="201">
        <v>1130000000000</v>
      </c>
      <c r="G2" s="201">
        <v>1139940000000</v>
      </c>
      <c r="H2" s="201">
        <v>1149790000000</v>
      </c>
      <c r="I2" s="201">
        <v>1179440000000</v>
      </c>
      <c r="J2" s="201">
        <v>1199270000000</v>
      </c>
      <c r="K2" s="201">
        <v>1228280000000</v>
      </c>
      <c r="L2" s="201">
        <v>1248350000000</v>
      </c>
      <c r="M2" s="201">
        <v>1267680000000</v>
      </c>
      <c r="N2" s="201">
        <v>1286820000000</v>
      </c>
      <c r="O2" s="201">
        <v>1306580000000</v>
      </c>
      <c r="P2" s="201">
        <v>1326240000000</v>
      </c>
      <c r="Q2" s="201">
        <v>1345960000000</v>
      </c>
      <c r="R2" s="201">
        <v>1365360000000</v>
      </c>
      <c r="S2" s="201">
        <v>1385780000000</v>
      </c>
      <c r="T2" s="201">
        <v>1395530000000</v>
      </c>
      <c r="U2" s="201">
        <v>1405250000000</v>
      </c>
      <c r="V2" s="201">
        <v>1425140000000</v>
      </c>
      <c r="W2" s="201">
        <v>1435340000000</v>
      </c>
      <c r="X2" s="201">
        <v>1445620000000</v>
      </c>
      <c r="Y2" s="201">
        <v>1466040000000</v>
      </c>
      <c r="Z2" s="201">
        <v>1485760000000</v>
      </c>
      <c r="AA2" s="201">
        <v>1506010000000</v>
      </c>
      <c r="AB2" s="201">
        <v>1526420000000</v>
      </c>
      <c r="AC2" s="201">
        <v>1546820000000</v>
      </c>
      <c r="AD2" s="201">
        <v>1567460000000</v>
      </c>
      <c r="AE2" s="201">
        <v>1577480000000</v>
      </c>
      <c r="AF2" s="201">
        <v>1577740000000</v>
      </c>
      <c r="AG2" s="201">
        <v>1578050000000</v>
      </c>
    </row>
    <row r="3" spans="1:35" ht="14.5" x14ac:dyDescent="0.35">
      <c r="A3" s="21" t="s">
        <v>3</v>
      </c>
      <c r="B3" s="197">
        <f>calculations!D112</f>
        <v>0</v>
      </c>
      <c r="C3" s="201">
        <v>0</v>
      </c>
      <c r="D3" s="201">
        <v>0</v>
      </c>
      <c r="E3" s="201">
        <v>0</v>
      </c>
      <c r="F3" s="201">
        <v>0</v>
      </c>
      <c r="G3" s="201">
        <v>0</v>
      </c>
      <c r="H3" s="201">
        <v>0</v>
      </c>
      <c r="I3" s="201">
        <v>0</v>
      </c>
      <c r="J3" s="201">
        <v>0</v>
      </c>
      <c r="K3" s="201">
        <v>0</v>
      </c>
      <c r="L3" s="201">
        <v>0</v>
      </c>
      <c r="M3" s="201">
        <v>0</v>
      </c>
      <c r="N3" s="201">
        <v>0</v>
      </c>
      <c r="O3" s="201">
        <v>0</v>
      </c>
      <c r="P3" s="201">
        <v>0</v>
      </c>
      <c r="Q3" s="201">
        <v>0</v>
      </c>
      <c r="R3" s="201">
        <v>0</v>
      </c>
      <c r="S3" s="201">
        <v>0</v>
      </c>
      <c r="T3" s="201">
        <v>0</v>
      </c>
      <c r="U3" s="201">
        <v>0</v>
      </c>
      <c r="V3" s="201">
        <v>0</v>
      </c>
      <c r="W3" s="201">
        <v>0</v>
      </c>
      <c r="X3" s="201">
        <v>0</v>
      </c>
      <c r="Y3" s="201">
        <v>0</v>
      </c>
      <c r="Z3" s="201">
        <v>0</v>
      </c>
      <c r="AA3" s="201">
        <v>0</v>
      </c>
      <c r="AB3" s="201">
        <v>0</v>
      </c>
      <c r="AC3" s="201">
        <v>0</v>
      </c>
      <c r="AD3" s="201">
        <v>0</v>
      </c>
      <c r="AE3" s="201">
        <v>0</v>
      </c>
      <c r="AF3" s="201">
        <v>0</v>
      </c>
      <c r="AG3" s="201">
        <v>0</v>
      </c>
    </row>
    <row r="4" spans="1:35" ht="14.5" x14ac:dyDescent="0.35">
      <c r="A4" s="21" t="s">
        <v>4</v>
      </c>
      <c r="B4" s="197">
        <f>calculations!D113</f>
        <v>0</v>
      </c>
      <c r="C4" s="201">
        <v>0</v>
      </c>
      <c r="D4" s="201">
        <v>0</v>
      </c>
      <c r="E4" s="201">
        <v>0</v>
      </c>
      <c r="F4" s="201">
        <v>0</v>
      </c>
      <c r="G4" s="201">
        <v>0</v>
      </c>
      <c r="H4" s="201">
        <v>0</v>
      </c>
      <c r="I4" s="201">
        <v>0</v>
      </c>
      <c r="J4" s="201">
        <v>0</v>
      </c>
      <c r="K4" s="201">
        <v>0</v>
      </c>
      <c r="L4" s="201">
        <v>0</v>
      </c>
      <c r="M4" s="201">
        <v>0</v>
      </c>
      <c r="N4" s="201">
        <v>0</v>
      </c>
      <c r="O4" s="201">
        <v>0</v>
      </c>
      <c r="P4" s="201">
        <v>0</v>
      </c>
      <c r="Q4" s="201">
        <v>0</v>
      </c>
      <c r="R4" s="201">
        <v>0</v>
      </c>
      <c r="S4" s="201">
        <v>0</v>
      </c>
      <c r="T4" s="201">
        <v>0</v>
      </c>
      <c r="U4" s="201">
        <v>0</v>
      </c>
      <c r="V4" s="201">
        <v>0</v>
      </c>
      <c r="W4" s="201">
        <v>0</v>
      </c>
      <c r="X4" s="201">
        <v>0</v>
      </c>
      <c r="Y4" s="201">
        <v>0</v>
      </c>
      <c r="Z4" s="201">
        <v>0</v>
      </c>
      <c r="AA4" s="201">
        <v>0</v>
      </c>
      <c r="AB4" s="201">
        <v>0</v>
      </c>
      <c r="AC4" s="201">
        <v>0</v>
      </c>
      <c r="AD4" s="201">
        <v>0</v>
      </c>
      <c r="AE4" s="201">
        <v>0</v>
      </c>
      <c r="AF4" s="201">
        <v>0</v>
      </c>
      <c r="AG4" s="201">
        <v>0</v>
      </c>
    </row>
    <row r="5" spans="1:35" ht="14.5" x14ac:dyDescent="0.35">
      <c r="A5" s="21" t="s">
        <v>5</v>
      </c>
      <c r="B5" s="197">
        <f>calculations!D114</f>
        <v>0</v>
      </c>
      <c r="C5" s="201">
        <v>0</v>
      </c>
      <c r="D5" s="201">
        <v>0</v>
      </c>
      <c r="E5" s="201">
        <v>0</v>
      </c>
      <c r="F5" s="201">
        <v>0</v>
      </c>
      <c r="G5" s="201">
        <v>0</v>
      </c>
      <c r="H5" s="201">
        <v>0</v>
      </c>
      <c r="I5" s="201">
        <v>0</v>
      </c>
      <c r="J5" s="201">
        <v>0</v>
      </c>
      <c r="K5" s="201">
        <v>0</v>
      </c>
      <c r="L5" s="201">
        <v>0</v>
      </c>
      <c r="M5" s="201">
        <v>0</v>
      </c>
      <c r="N5" s="201">
        <v>0</v>
      </c>
      <c r="O5" s="201">
        <v>0</v>
      </c>
      <c r="P5" s="201">
        <v>0</v>
      </c>
      <c r="Q5" s="201">
        <v>0</v>
      </c>
      <c r="R5" s="201">
        <v>0</v>
      </c>
      <c r="S5" s="201">
        <v>0</v>
      </c>
      <c r="T5" s="201">
        <v>0</v>
      </c>
      <c r="U5" s="201">
        <v>0</v>
      </c>
      <c r="V5" s="201">
        <v>0</v>
      </c>
      <c r="W5" s="201">
        <v>0</v>
      </c>
      <c r="X5" s="201">
        <v>0</v>
      </c>
      <c r="Y5" s="201">
        <v>0</v>
      </c>
      <c r="Z5" s="201">
        <v>0</v>
      </c>
      <c r="AA5" s="201">
        <v>0</v>
      </c>
      <c r="AB5" s="201">
        <v>0</v>
      </c>
      <c r="AC5" s="201">
        <v>0</v>
      </c>
      <c r="AD5" s="201">
        <v>0</v>
      </c>
      <c r="AE5" s="201">
        <v>0</v>
      </c>
      <c r="AF5" s="201">
        <v>0</v>
      </c>
      <c r="AG5" s="201">
        <v>0</v>
      </c>
    </row>
    <row r="6" spans="1:35" ht="14.5" x14ac:dyDescent="0.35">
      <c r="A6" s="21" t="s">
        <v>7</v>
      </c>
      <c r="B6" s="197">
        <f>calculations!D115</f>
        <v>0</v>
      </c>
      <c r="C6" s="201">
        <v>0</v>
      </c>
      <c r="D6" s="201">
        <v>0</v>
      </c>
      <c r="E6" s="201">
        <v>0</v>
      </c>
      <c r="F6" s="201">
        <v>0</v>
      </c>
      <c r="G6" s="201">
        <v>0</v>
      </c>
      <c r="H6" s="201">
        <v>0</v>
      </c>
      <c r="I6" s="201">
        <v>0</v>
      </c>
      <c r="J6" s="201">
        <v>0</v>
      </c>
      <c r="K6" s="201">
        <v>0</v>
      </c>
      <c r="L6" s="201">
        <v>0</v>
      </c>
      <c r="M6" s="201">
        <v>0</v>
      </c>
      <c r="N6" s="201">
        <v>0</v>
      </c>
      <c r="O6" s="201">
        <v>0</v>
      </c>
      <c r="P6" s="201">
        <v>0</v>
      </c>
      <c r="Q6" s="201">
        <v>0</v>
      </c>
      <c r="R6" s="201">
        <v>0</v>
      </c>
      <c r="S6" s="201">
        <v>0</v>
      </c>
      <c r="T6" s="201">
        <v>0</v>
      </c>
      <c r="U6" s="201">
        <v>0</v>
      </c>
      <c r="V6" s="201">
        <v>0</v>
      </c>
      <c r="W6" s="201">
        <v>0</v>
      </c>
      <c r="X6" s="201">
        <v>0</v>
      </c>
      <c r="Y6" s="201">
        <v>0</v>
      </c>
      <c r="Z6" s="201">
        <v>0</v>
      </c>
      <c r="AA6" s="201">
        <v>0</v>
      </c>
      <c r="AB6" s="201">
        <v>0</v>
      </c>
      <c r="AC6" s="201">
        <v>0</v>
      </c>
      <c r="AD6" s="201">
        <v>0</v>
      </c>
      <c r="AE6" s="201">
        <v>0</v>
      </c>
      <c r="AF6" s="201">
        <v>0</v>
      </c>
      <c r="AG6" s="201">
        <v>0</v>
      </c>
    </row>
    <row r="7" spans="1:35" ht="14.5" x14ac:dyDescent="0.35">
      <c r="A7" s="21" t="s">
        <v>8</v>
      </c>
      <c r="B7" s="197">
        <f>calculations!D116</f>
        <v>0</v>
      </c>
      <c r="C7" s="201">
        <v>0</v>
      </c>
      <c r="D7" s="201">
        <v>0</v>
      </c>
      <c r="E7" s="201">
        <v>0</v>
      </c>
      <c r="F7" s="201">
        <v>0</v>
      </c>
      <c r="G7" s="201">
        <v>0</v>
      </c>
      <c r="H7" s="201">
        <v>0</v>
      </c>
      <c r="I7" s="201">
        <v>0</v>
      </c>
      <c r="J7" s="201">
        <v>0</v>
      </c>
      <c r="K7" s="201">
        <v>0</v>
      </c>
      <c r="L7" s="201">
        <v>0</v>
      </c>
      <c r="M7" s="201">
        <v>0</v>
      </c>
      <c r="N7" s="201">
        <v>0</v>
      </c>
      <c r="O7" s="201">
        <v>0</v>
      </c>
      <c r="P7" s="201">
        <v>0</v>
      </c>
      <c r="Q7" s="201">
        <v>0</v>
      </c>
      <c r="R7" s="201">
        <v>0</v>
      </c>
      <c r="S7" s="201">
        <v>0</v>
      </c>
      <c r="T7" s="201">
        <v>0</v>
      </c>
      <c r="U7" s="201">
        <v>0</v>
      </c>
      <c r="V7" s="201">
        <v>0</v>
      </c>
      <c r="W7" s="201">
        <v>0</v>
      </c>
      <c r="X7" s="201">
        <v>0</v>
      </c>
      <c r="Y7" s="201">
        <v>0</v>
      </c>
      <c r="Z7" s="201">
        <v>0</v>
      </c>
      <c r="AA7" s="201">
        <v>0</v>
      </c>
      <c r="AB7" s="201">
        <v>0</v>
      </c>
      <c r="AC7" s="201">
        <v>0</v>
      </c>
      <c r="AD7" s="201">
        <v>0</v>
      </c>
      <c r="AE7" s="201">
        <v>0</v>
      </c>
      <c r="AF7" s="201">
        <v>0</v>
      </c>
      <c r="AG7" s="201">
        <v>0</v>
      </c>
    </row>
    <row r="8" spans="1:35" ht="14.5" x14ac:dyDescent="0.35">
      <c r="A8" s="21" t="s">
        <v>93</v>
      </c>
      <c r="B8" s="197">
        <f>calculations!D117</f>
        <v>0</v>
      </c>
      <c r="C8" s="201">
        <v>0</v>
      </c>
      <c r="D8" s="201">
        <v>0</v>
      </c>
      <c r="E8" s="201">
        <v>0</v>
      </c>
      <c r="F8" s="201">
        <v>0</v>
      </c>
      <c r="G8" s="201">
        <v>0</v>
      </c>
      <c r="H8" s="201">
        <v>0</v>
      </c>
      <c r="I8" s="201">
        <v>0</v>
      </c>
      <c r="J8" s="201">
        <v>0</v>
      </c>
      <c r="K8" s="201">
        <v>0</v>
      </c>
      <c r="L8" s="201">
        <v>0</v>
      </c>
      <c r="M8" s="201">
        <v>0</v>
      </c>
      <c r="N8" s="201">
        <v>0</v>
      </c>
      <c r="O8" s="201">
        <v>0</v>
      </c>
      <c r="P8" s="201">
        <v>0</v>
      </c>
      <c r="Q8" s="201">
        <v>0</v>
      </c>
      <c r="R8" s="201">
        <v>0</v>
      </c>
      <c r="S8" s="201">
        <v>0</v>
      </c>
      <c r="T8" s="201">
        <v>0</v>
      </c>
      <c r="U8" s="201">
        <v>0</v>
      </c>
      <c r="V8" s="201">
        <v>0</v>
      </c>
      <c r="W8" s="201">
        <v>0</v>
      </c>
      <c r="X8" s="201">
        <v>0</v>
      </c>
      <c r="Y8" s="201">
        <v>0</v>
      </c>
      <c r="Z8" s="201">
        <v>0</v>
      </c>
      <c r="AA8" s="201">
        <v>0</v>
      </c>
      <c r="AB8" s="201">
        <v>0</v>
      </c>
      <c r="AC8" s="201">
        <v>0</v>
      </c>
      <c r="AD8" s="201">
        <v>0</v>
      </c>
      <c r="AE8" s="201">
        <v>0</v>
      </c>
      <c r="AF8" s="201">
        <v>0</v>
      </c>
      <c r="AG8" s="201">
        <v>0</v>
      </c>
    </row>
    <row r="9" spans="1:35" ht="14.5" x14ac:dyDescent="0.35">
      <c r="A9" s="21" t="s">
        <v>94</v>
      </c>
      <c r="B9" s="197">
        <f>calculations!D118</f>
        <v>0</v>
      </c>
      <c r="C9" s="201">
        <v>0</v>
      </c>
      <c r="D9" s="201">
        <v>0</v>
      </c>
      <c r="E9" s="201">
        <v>0</v>
      </c>
      <c r="F9" s="201">
        <v>0</v>
      </c>
      <c r="G9" s="201">
        <v>0</v>
      </c>
      <c r="H9" s="201">
        <v>0</v>
      </c>
      <c r="I9" s="201">
        <v>0</v>
      </c>
      <c r="J9" s="201">
        <v>0</v>
      </c>
      <c r="K9" s="201">
        <v>0</v>
      </c>
      <c r="L9" s="201">
        <v>0</v>
      </c>
      <c r="M9" s="201">
        <v>0</v>
      </c>
      <c r="N9" s="201">
        <v>0</v>
      </c>
      <c r="O9" s="201">
        <v>0</v>
      </c>
      <c r="P9" s="201">
        <v>0</v>
      </c>
      <c r="Q9" s="201">
        <v>0</v>
      </c>
      <c r="R9" s="201">
        <v>0</v>
      </c>
      <c r="S9" s="201">
        <v>0</v>
      </c>
      <c r="T9" s="201">
        <v>0</v>
      </c>
      <c r="U9" s="201">
        <v>0</v>
      </c>
      <c r="V9" s="201">
        <v>0</v>
      </c>
      <c r="W9" s="201">
        <v>0</v>
      </c>
      <c r="X9" s="201">
        <v>0</v>
      </c>
      <c r="Y9" s="201">
        <v>0</v>
      </c>
      <c r="Z9" s="201">
        <v>0</v>
      </c>
      <c r="AA9" s="201">
        <v>0</v>
      </c>
      <c r="AB9" s="201">
        <v>0</v>
      </c>
      <c r="AC9" s="201">
        <v>0</v>
      </c>
      <c r="AD9" s="201">
        <v>0</v>
      </c>
      <c r="AE9" s="201">
        <v>0</v>
      </c>
      <c r="AF9" s="201">
        <v>0</v>
      </c>
      <c r="AG9" s="201">
        <v>0</v>
      </c>
    </row>
    <row r="10" spans="1:35" ht="14.5" x14ac:dyDescent="0.35">
      <c r="A10" s="21" t="s">
        <v>95</v>
      </c>
      <c r="B10" s="197">
        <f>calculations!D119</f>
        <v>0</v>
      </c>
      <c r="C10" s="201">
        <v>0</v>
      </c>
      <c r="D10" s="201">
        <v>0</v>
      </c>
      <c r="E10" s="201">
        <v>0</v>
      </c>
      <c r="F10" s="201">
        <v>0</v>
      </c>
      <c r="G10" s="201">
        <v>0</v>
      </c>
      <c r="H10" s="201">
        <v>0</v>
      </c>
      <c r="I10" s="201">
        <v>0</v>
      </c>
      <c r="J10" s="201">
        <v>0</v>
      </c>
      <c r="K10" s="201">
        <v>0</v>
      </c>
      <c r="L10" s="201">
        <v>0</v>
      </c>
      <c r="M10" s="201">
        <v>0</v>
      </c>
      <c r="N10" s="201">
        <v>0</v>
      </c>
      <c r="O10" s="201">
        <v>0</v>
      </c>
      <c r="P10" s="201">
        <v>0</v>
      </c>
      <c r="Q10" s="201">
        <v>0</v>
      </c>
      <c r="R10" s="201">
        <v>0</v>
      </c>
      <c r="S10" s="201">
        <v>0</v>
      </c>
      <c r="T10" s="201">
        <v>0</v>
      </c>
      <c r="U10" s="201">
        <v>0</v>
      </c>
      <c r="V10" s="201">
        <v>0</v>
      </c>
      <c r="W10" s="201">
        <v>0</v>
      </c>
      <c r="X10" s="201">
        <v>0</v>
      </c>
      <c r="Y10" s="201">
        <v>0</v>
      </c>
      <c r="Z10" s="201">
        <v>0</v>
      </c>
      <c r="AA10" s="201">
        <v>0</v>
      </c>
      <c r="AB10" s="201">
        <v>0</v>
      </c>
      <c r="AC10" s="201">
        <v>0</v>
      </c>
      <c r="AD10" s="201">
        <v>0</v>
      </c>
      <c r="AE10" s="201">
        <v>0</v>
      </c>
      <c r="AF10" s="201">
        <v>0</v>
      </c>
      <c r="AG10" s="201">
        <v>0</v>
      </c>
    </row>
    <row r="11" spans="1:35" ht="14.5" x14ac:dyDescent="0.35">
      <c r="A11" s="21" t="s">
        <v>96</v>
      </c>
      <c r="B11" s="197">
        <f>calculations!D120</f>
        <v>0</v>
      </c>
      <c r="C11" s="201">
        <v>0</v>
      </c>
      <c r="D11" s="201">
        <v>0</v>
      </c>
      <c r="E11" s="201">
        <v>0</v>
      </c>
      <c r="F11" s="201">
        <v>0</v>
      </c>
      <c r="G11" s="201">
        <v>0</v>
      </c>
      <c r="H11" s="201">
        <v>0</v>
      </c>
      <c r="I11" s="201">
        <v>0</v>
      </c>
      <c r="J11" s="201">
        <v>0</v>
      </c>
      <c r="K11" s="201">
        <v>0</v>
      </c>
      <c r="L11" s="201">
        <v>0</v>
      </c>
      <c r="M11" s="201">
        <v>0</v>
      </c>
      <c r="N11" s="201">
        <v>0</v>
      </c>
      <c r="O11" s="201">
        <v>0</v>
      </c>
      <c r="P11" s="201">
        <v>0</v>
      </c>
      <c r="Q11" s="201">
        <v>0</v>
      </c>
      <c r="R11" s="201">
        <v>0</v>
      </c>
      <c r="S11" s="201">
        <v>0</v>
      </c>
      <c r="T11" s="201">
        <v>0</v>
      </c>
      <c r="U11" s="201">
        <v>0</v>
      </c>
      <c r="V11" s="201">
        <v>0</v>
      </c>
      <c r="W11" s="201">
        <v>0</v>
      </c>
      <c r="X11" s="201">
        <v>0</v>
      </c>
      <c r="Y11" s="201">
        <v>0</v>
      </c>
      <c r="Z11" s="201">
        <v>0</v>
      </c>
      <c r="AA11" s="201">
        <v>0</v>
      </c>
      <c r="AB11" s="201">
        <v>0</v>
      </c>
      <c r="AC11" s="201">
        <v>0</v>
      </c>
      <c r="AD11" s="201">
        <v>0</v>
      </c>
      <c r="AE11" s="201">
        <v>0</v>
      </c>
      <c r="AF11" s="201">
        <v>0</v>
      </c>
      <c r="AG11" s="201">
        <v>0</v>
      </c>
    </row>
    <row r="12" spans="1:35" ht="14.5" x14ac:dyDescent="0.35">
      <c r="A12" s="23"/>
      <c r="B12" s="23"/>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row>
    <row r="13" spans="1:35" ht="14.5" x14ac:dyDescent="0.35">
      <c r="A13" s="23"/>
      <c r="B13" s="23"/>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row>
    <row r="14" spans="1:35" ht="14.5" x14ac:dyDescent="0.35">
      <c r="A14" s="23"/>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5" ht="14.5" x14ac:dyDescent="0.35">
      <c r="A15" s="23"/>
      <c r="B15" s="23"/>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row>
    <row r="16" spans="1:35" ht="14.5" x14ac:dyDescent="0.35">
      <c r="A16" s="23"/>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4.5" x14ac:dyDescent="0.35">
      <c r="A17" s="23"/>
      <c r="B17" s="23"/>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row>
    <row r="18" spans="1:33" ht="14.5" x14ac:dyDescent="0.35">
      <c r="A18" s="23"/>
      <c r="B18" s="23"/>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row>
    <row r="19" spans="1:33" ht="14.5" x14ac:dyDescent="0.35">
      <c r="A19" s="23"/>
      <c r="B19" s="23"/>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row>
    <row r="20" spans="1:33" ht="14.5" x14ac:dyDescent="0.35">
      <c r="A20" s="23"/>
      <c r="B20" s="23"/>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row>
    <row r="21" spans="1:33" ht="15.75" customHeight="1" x14ac:dyDescent="0.35">
      <c r="A21" s="23"/>
      <c r="B21" s="23"/>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row>
    <row r="22" spans="1:33" ht="15.75" customHeight="1" x14ac:dyDescent="0.35">
      <c r="A22" s="23"/>
      <c r="B22" s="23"/>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row>
    <row r="23" spans="1:33" ht="15.75" customHeight="1" x14ac:dyDescent="0.35">
      <c r="A23" s="23"/>
      <c r="B23" s="23"/>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row>
    <row r="24" spans="1:33" ht="15.75" customHeight="1" x14ac:dyDescent="0.35">
      <c r="A24" s="23"/>
      <c r="B24" s="23"/>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row>
    <row r="25" spans="1:33" ht="15.75" customHeight="1" x14ac:dyDescent="0.35">
      <c r="A25" s="23"/>
      <c r="B25" s="23"/>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row>
    <row r="26" spans="1:33" ht="15.75" customHeight="1" x14ac:dyDescent="0.35">
      <c r="A26" s="23"/>
      <c r="B26" s="23"/>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row>
    <row r="27" spans="1:33" ht="15.75" customHeight="1" x14ac:dyDescent="0.35">
      <c r="A27" s="23"/>
      <c r="B27" s="23"/>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row>
    <row r="28" spans="1:33" ht="15.75" customHeight="1" x14ac:dyDescent="0.35">
      <c r="A28" s="23"/>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row>
    <row r="29" spans="1:33" ht="15.75" customHeight="1" x14ac:dyDescent="0.35">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row>
    <row r="30" spans="1:33" ht="15.75" customHeight="1" x14ac:dyDescent="0.35">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row>
    <row r="31" spans="1:33" ht="15.75" customHeight="1" x14ac:dyDescent="0.35">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row>
    <row r="32" spans="1:33" ht="15.75" customHeight="1" x14ac:dyDescent="0.35">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row>
    <row r="33" spans="1:33" ht="15.75" customHeight="1" x14ac:dyDescent="0.35">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row>
    <row r="34" spans="1:33" ht="15.75" customHeight="1" x14ac:dyDescent="0.35">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row>
    <row r="35" spans="1:33" ht="15.75" customHeight="1" x14ac:dyDescent="0.35">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row>
    <row r="36" spans="1:33" ht="15.75" customHeight="1" x14ac:dyDescent="0.35">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row>
    <row r="37" spans="1:33" ht="15.75" customHeight="1" x14ac:dyDescent="0.35">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row>
    <row r="38" spans="1:33" ht="15.75" customHeight="1" x14ac:dyDescent="0.35">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row>
    <row r="39" spans="1:33" ht="15.75" customHeight="1" x14ac:dyDescent="0.35">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row>
    <row r="40" spans="1:33" ht="15.75" customHeight="1" x14ac:dyDescent="0.35">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row>
    <row r="41" spans="1:33" ht="15.75" customHeight="1" x14ac:dyDescent="0.35">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row>
    <row r="42" spans="1:33" ht="15.75" customHeight="1" x14ac:dyDescent="0.35">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c r="AA42" s="23"/>
      <c r="AB42" s="23"/>
      <c r="AC42" s="23"/>
      <c r="AD42" s="23"/>
      <c r="AE42" s="23"/>
      <c r="AF42" s="23"/>
      <c r="AG42" s="23"/>
    </row>
    <row r="43" spans="1:33" ht="15.75" customHeight="1" x14ac:dyDescent="0.35">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row>
    <row r="44" spans="1:33" ht="15.75" customHeight="1" x14ac:dyDescent="0.35">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row>
    <row r="45" spans="1:33" ht="15.75" customHeight="1" x14ac:dyDescent="0.35">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c r="AA45" s="23"/>
      <c r="AB45" s="23"/>
      <c r="AC45" s="23"/>
      <c r="AD45" s="23"/>
      <c r="AE45" s="23"/>
      <c r="AF45" s="23"/>
      <c r="AG45" s="23"/>
    </row>
    <row r="46" spans="1:33" ht="15.75" customHeight="1" x14ac:dyDescent="0.35">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row>
    <row r="47" spans="1:33" ht="15.75" customHeight="1" x14ac:dyDescent="0.35">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row>
    <row r="48" spans="1:33" ht="15.75" customHeight="1" x14ac:dyDescent="0.35">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row>
    <row r="49" spans="1:33" ht="15.75" customHeight="1" x14ac:dyDescent="0.35">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c r="AA49" s="23"/>
      <c r="AB49" s="23"/>
      <c r="AC49" s="23"/>
      <c r="AD49" s="23"/>
      <c r="AE49" s="23"/>
      <c r="AF49" s="23"/>
      <c r="AG49" s="23"/>
    </row>
    <row r="50" spans="1:33" ht="15.75" customHeight="1" x14ac:dyDescent="0.35">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c r="AA50" s="23"/>
      <c r="AB50" s="23"/>
      <c r="AC50" s="23"/>
      <c r="AD50" s="23"/>
      <c r="AE50" s="23"/>
      <c r="AF50" s="23"/>
      <c r="AG50" s="23"/>
    </row>
    <row r="51" spans="1:33" ht="15.75" customHeight="1" x14ac:dyDescent="0.35">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c r="AF51" s="23"/>
      <c r="AG51" s="23"/>
    </row>
    <row r="52" spans="1:33" ht="15.75" customHeight="1" x14ac:dyDescent="0.35">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row>
    <row r="53" spans="1:33" ht="15.75" customHeight="1" x14ac:dyDescent="0.35">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row>
    <row r="54" spans="1:33" ht="15.75" customHeight="1" x14ac:dyDescent="0.35">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row>
    <row r="55" spans="1:33" ht="15.75" customHeight="1" x14ac:dyDescent="0.35">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c r="AE55" s="23"/>
      <c r="AF55" s="23"/>
      <c r="AG55" s="23"/>
    </row>
    <row r="56" spans="1:33" ht="15.75" customHeight="1" x14ac:dyDescent="0.35">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c r="AF56" s="23"/>
      <c r="AG56" s="23"/>
    </row>
    <row r="57" spans="1:33" ht="15.75" customHeight="1" x14ac:dyDescent="0.35">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row>
    <row r="58" spans="1:33" ht="15.75" customHeight="1" x14ac:dyDescent="0.35">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row>
    <row r="59" spans="1:33" ht="15.75" customHeight="1" x14ac:dyDescent="0.35">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row>
    <row r="60" spans="1:33" ht="15.75" customHeight="1" x14ac:dyDescent="0.35">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row>
    <row r="61" spans="1:33" ht="15.75" customHeight="1" x14ac:dyDescent="0.35">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row>
    <row r="62" spans="1:33" ht="15.75" customHeight="1" x14ac:dyDescent="0.35">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row>
    <row r="63" spans="1:33" ht="15.75" customHeight="1" x14ac:dyDescent="0.35">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E63" s="23"/>
      <c r="AF63" s="23"/>
      <c r="AG63" s="23"/>
    </row>
    <row r="64" spans="1:33" ht="15.75" customHeight="1" x14ac:dyDescent="0.35">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row>
    <row r="65" spans="1:33" ht="15.75" customHeight="1" x14ac:dyDescent="0.35">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row>
    <row r="66" spans="1:33" ht="15.75" customHeight="1" x14ac:dyDescent="0.35">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row>
    <row r="67" spans="1:33" ht="15.75" customHeight="1" x14ac:dyDescent="0.35">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row>
    <row r="68" spans="1:33" ht="15.75" customHeight="1" x14ac:dyDescent="0.35">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row>
    <row r="69" spans="1:33" ht="15.75" customHeight="1" x14ac:dyDescent="0.35">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1:33" ht="15.75" customHeight="1" x14ac:dyDescent="0.35">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row>
    <row r="71" spans="1:33" ht="15.75" customHeight="1" x14ac:dyDescent="0.35">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row>
    <row r="72" spans="1:33" ht="15.75" customHeight="1" x14ac:dyDescent="0.35">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row>
    <row r="73" spans="1:33" ht="15.75" customHeight="1" x14ac:dyDescent="0.35">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row>
    <row r="74" spans="1:33" ht="15.75" customHeight="1" x14ac:dyDescent="0.35">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1:33" ht="15.75" customHeight="1" x14ac:dyDescent="0.35">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1:33" ht="15.75" customHeight="1" x14ac:dyDescent="0.35">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1:33" ht="15.75" customHeight="1" x14ac:dyDescent="0.35">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1:33" ht="15.75" customHeight="1" x14ac:dyDescent="0.35">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1:33" ht="15.75" customHeight="1" x14ac:dyDescent="0.35">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row>
    <row r="80" spans="1:33" ht="15.75" customHeight="1" x14ac:dyDescent="0.35">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row>
    <row r="81" spans="1:33" ht="15.75" customHeight="1" x14ac:dyDescent="0.35">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row>
    <row r="82" spans="1:33" ht="15.75" customHeight="1" x14ac:dyDescent="0.35">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row>
    <row r="83" spans="1:33" ht="15.75" customHeight="1" x14ac:dyDescent="0.35">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row>
    <row r="84" spans="1:33" ht="15.75" customHeight="1" x14ac:dyDescent="0.35">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row>
    <row r="85" spans="1:33" ht="15.75" customHeight="1" x14ac:dyDescent="0.35">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row>
    <row r="86" spans="1:33" ht="15.75" customHeight="1" x14ac:dyDescent="0.35">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row>
    <row r="87" spans="1:33" ht="15.75" customHeight="1" x14ac:dyDescent="0.35">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row>
    <row r="88" spans="1:33" ht="15.75" customHeight="1" x14ac:dyDescent="0.35">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row>
    <row r="89" spans="1:33" ht="15.75" customHeight="1" x14ac:dyDescent="0.35">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row>
    <row r="90" spans="1:33" ht="15.75" customHeight="1" x14ac:dyDescent="0.35">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row>
    <row r="91" spans="1:33" ht="15.75" customHeight="1" x14ac:dyDescent="0.35">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row>
    <row r="92" spans="1:33" ht="15.75" customHeight="1" x14ac:dyDescent="0.35">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row>
    <row r="93" spans="1:33" ht="15.75" customHeight="1" x14ac:dyDescent="0.35">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row>
    <row r="94" spans="1:33" ht="15.75" customHeight="1" x14ac:dyDescent="0.35">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row>
    <row r="95" spans="1:33" ht="15.75" customHeight="1" x14ac:dyDescent="0.35">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row>
    <row r="96" spans="1:33" ht="15.75" customHeight="1" x14ac:dyDescent="0.35">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row>
    <row r="97" spans="1:33" ht="15.75" customHeight="1" x14ac:dyDescent="0.35">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row>
    <row r="98" spans="1:33" ht="15.75" customHeight="1" x14ac:dyDescent="0.35">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row>
    <row r="99" spans="1:33" ht="15.75" customHeight="1" x14ac:dyDescent="0.35">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row>
    <row r="100" spans="1:33" ht="15.75" customHeight="1" x14ac:dyDescent="0.35">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row>
    <row r="101" spans="1:33" ht="15.75" customHeight="1" x14ac:dyDescent="0.35">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row>
    <row r="102" spans="1:33" ht="15.75" customHeight="1" x14ac:dyDescent="0.35">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row>
    <row r="103" spans="1:33" ht="15.75" customHeight="1" x14ac:dyDescent="0.35">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row>
    <row r="104" spans="1:33" ht="15.75" customHeight="1" x14ac:dyDescent="0.35">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row>
    <row r="105" spans="1:33" ht="15.75" customHeight="1" x14ac:dyDescent="0.35">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row>
    <row r="106" spans="1:33" ht="15.75" customHeight="1" x14ac:dyDescent="0.35">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row>
    <row r="107" spans="1:33" ht="15.75" customHeight="1" x14ac:dyDescent="0.35">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row>
    <row r="108" spans="1:33" ht="15.75" customHeight="1" x14ac:dyDescent="0.35">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row>
    <row r="109" spans="1:33" ht="15.75" customHeight="1" x14ac:dyDescent="0.35">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row>
    <row r="110" spans="1:33" ht="15.75" customHeight="1" x14ac:dyDescent="0.35">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row>
    <row r="111" spans="1:33" ht="15.75" customHeight="1" x14ac:dyDescent="0.35">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row>
    <row r="112" spans="1:33" ht="15.75" customHeight="1" x14ac:dyDescent="0.35">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row>
    <row r="113" spans="1:33" ht="15.75" customHeight="1" x14ac:dyDescent="0.35">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row>
    <row r="114" spans="1:33" ht="15.75" customHeight="1" x14ac:dyDescent="0.35">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row>
    <row r="115" spans="1:33" ht="15.75" customHeight="1" x14ac:dyDescent="0.35">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row>
    <row r="116" spans="1:33" ht="15.75" customHeight="1" x14ac:dyDescent="0.35">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row>
    <row r="117" spans="1:33" ht="15.75" customHeight="1" x14ac:dyDescent="0.35">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row>
    <row r="118" spans="1:33" ht="15.75" customHeight="1" x14ac:dyDescent="0.35">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row>
    <row r="119" spans="1:33" ht="15.75" customHeight="1" x14ac:dyDescent="0.35">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row>
    <row r="120" spans="1:33" ht="15.75" customHeight="1" x14ac:dyDescent="0.35">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row>
    <row r="121" spans="1:33" ht="15.75" customHeight="1" x14ac:dyDescent="0.35">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row>
    <row r="122" spans="1:33" ht="15.75" customHeight="1" x14ac:dyDescent="0.35">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row>
    <row r="123" spans="1:33" ht="15.75" customHeight="1" x14ac:dyDescent="0.35">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row>
    <row r="124" spans="1:33" ht="15.75" customHeight="1" x14ac:dyDescent="0.35">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row>
    <row r="125" spans="1:33" ht="15.75" customHeight="1" x14ac:dyDescent="0.35">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row>
    <row r="126" spans="1:33" ht="15.75" customHeight="1" x14ac:dyDescent="0.35">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row>
    <row r="127" spans="1:33" ht="15.75" customHeight="1" x14ac:dyDescent="0.35">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row>
    <row r="128" spans="1:33" ht="15.75" customHeight="1" x14ac:dyDescent="0.35">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row>
    <row r="129" spans="1:33" ht="15.75" customHeight="1" x14ac:dyDescent="0.35">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row>
    <row r="130" spans="1:33" ht="15.75" customHeight="1" x14ac:dyDescent="0.35">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row>
    <row r="131" spans="1:33" ht="15.75" customHeight="1" x14ac:dyDescent="0.35">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row>
    <row r="132" spans="1:33" ht="15.75" customHeight="1" x14ac:dyDescent="0.35">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row>
    <row r="133" spans="1:33" ht="15.75" customHeight="1" x14ac:dyDescent="0.35">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row>
    <row r="134" spans="1:33" ht="15.75" customHeight="1" x14ac:dyDescent="0.35">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row>
    <row r="135" spans="1:33" ht="15.75" customHeight="1" x14ac:dyDescent="0.35">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row>
    <row r="136" spans="1:33" ht="15.75" customHeight="1" x14ac:dyDescent="0.35">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row>
    <row r="137" spans="1:33" ht="15.75" customHeight="1" x14ac:dyDescent="0.35">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row>
    <row r="138" spans="1:33" ht="15.75" customHeight="1" x14ac:dyDescent="0.35">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row>
    <row r="139" spans="1:33" ht="15.75" customHeight="1" x14ac:dyDescent="0.35">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row>
    <row r="140" spans="1:33" ht="15.75" customHeight="1" x14ac:dyDescent="0.35">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row>
    <row r="141" spans="1:33" ht="15.75" customHeight="1" x14ac:dyDescent="0.35">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row>
    <row r="142" spans="1:33" ht="15.75" customHeight="1" x14ac:dyDescent="0.35">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row>
    <row r="143" spans="1:33" ht="15.75" customHeight="1" x14ac:dyDescent="0.35">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row>
    <row r="144" spans="1:33" ht="15.75" customHeight="1" x14ac:dyDescent="0.35">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row>
    <row r="145" spans="1:33" ht="15.75" customHeight="1" x14ac:dyDescent="0.35">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row>
    <row r="146" spans="1:33" ht="15.75" customHeight="1" x14ac:dyDescent="0.35">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row>
    <row r="147" spans="1:33" ht="15.75" customHeight="1" x14ac:dyDescent="0.35">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row>
    <row r="148" spans="1:33" ht="15.75" customHeight="1" x14ac:dyDescent="0.35">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row>
    <row r="149" spans="1:33" ht="15.75" customHeight="1" x14ac:dyDescent="0.35">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row>
    <row r="150" spans="1:33" ht="15.75" customHeight="1" x14ac:dyDescent="0.35">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row>
    <row r="151" spans="1:33" ht="15.75" customHeight="1" x14ac:dyDescent="0.35">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row>
    <row r="152" spans="1:33" ht="15.75" customHeight="1" x14ac:dyDescent="0.35">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row>
    <row r="153" spans="1:33" ht="15.75" customHeight="1" x14ac:dyDescent="0.35">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row>
    <row r="154" spans="1:33" ht="15.75" customHeight="1" x14ac:dyDescent="0.35">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row>
    <row r="155" spans="1:33" ht="15.75" customHeight="1" x14ac:dyDescent="0.35">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row>
    <row r="156" spans="1:33" ht="15.75" customHeight="1" x14ac:dyDescent="0.35">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row>
    <row r="157" spans="1:33" ht="15.75" customHeight="1" x14ac:dyDescent="0.35">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row>
    <row r="158" spans="1:33" ht="15.75" customHeight="1" x14ac:dyDescent="0.35">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row>
    <row r="159" spans="1:33" ht="15.75" customHeight="1" x14ac:dyDescent="0.35">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c r="AG159" s="23"/>
    </row>
    <row r="160" spans="1:33" ht="15.75" customHeight="1" x14ac:dyDescent="0.35">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3"/>
      <c r="AG160" s="23"/>
    </row>
    <row r="161" spans="1:33" ht="15.75" customHeight="1" x14ac:dyDescent="0.35">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row>
    <row r="162" spans="1:33" ht="15.75" customHeight="1" x14ac:dyDescent="0.35">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row>
    <row r="163" spans="1:33" ht="15.75" customHeight="1" x14ac:dyDescent="0.35">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row>
    <row r="164" spans="1:33" ht="15.75" customHeight="1" x14ac:dyDescent="0.35">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row>
    <row r="165" spans="1:33" ht="15.75" customHeight="1" x14ac:dyDescent="0.35">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c r="AA165" s="23"/>
      <c r="AB165" s="23"/>
      <c r="AC165" s="23"/>
      <c r="AD165" s="23"/>
      <c r="AE165" s="23"/>
      <c r="AF165" s="23"/>
      <c r="AG165" s="23"/>
    </row>
    <row r="166" spans="1:33" ht="15.75" customHeight="1" x14ac:dyDescent="0.35">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row>
    <row r="167" spans="1:33" ht="15.75" customHeight="1" x14ac:dyDescent="0.35">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3"/>
      <c r="AF167" s="23"/>
      <c r="AG167" s="23"/>
    </row>
    <row r="168" spans="1:33" ht="15.75" customHeight="1" x14ac:dyDescent="0.35">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row>
    <row r="169" spans="1:33" ht="15.75" customHeight="1" x14ac:dyDescent="0.35">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row>
    <row r="170" spans="1:33" ht="15.75" customHeight="1" x14ac:dyDescent="0.35">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row>
    <row r="171" spans="1:33" ht="15.75" customHeight="1" x14ac:dyDescent="0.35">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row>
    <row r="172" spans="1:33" ht="15.75" customHeight="1" x14ac:dyDescent="0.35">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row>
    <row r="173" spans="1:33" ht="15.75" customHeight="1" x14ac:dyDescent="0.35">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row>
    <row r="174" spans="1:33" ht="15.75" customHeight="1" x14ac:dyDescent="0.35">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row>
    <row r="175" spans="1:33" ht="15.75" customHeight="1" x14ac:dyDescent="0.35">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row>
    <row r="176" spans="1:33" ht="15.75" customHeight="1" x14ac:dyDescent="0.35">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row>
    <row r="177" spans="1:33" ht="15.75" customHeight="1" x14ac:dyDescent="0.35">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c r="AF177" s="23"/>
      <c r="AG177" s="23"/>
    </row>
    <row r="178" spans="1:33" ht="15.75" customHeight="1" x14ac:dyDescent="0.35">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row>
    <row r="179" spans="1:33" ht="15.75" customHeight="1" x14ac:dyDescent="0.35">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3"/>
    </row>
    <row r="180" spans="1:33" ht="15.75" customHeight="1" x14ac:dyDescent="0.35">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c r="AA180" s="23"/>
      <c r="AB180" s="23"/>
      <c r="AC180" s="23"/>
      <c r="AD180" s="23"/>
      <c r="AE180" s="23"/>
      <c r="AF180" s="23"/>
      <c r="AG180" s="23"/>
    </row>
    <row r="181" spans="1:33" ht="15.75" customHeight="1" x14ac:dyDescent="0.35">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3"/>
    </row>
    <row r="182" spans="1:33" ht="15.75" customHeight="1" x14ac:dyDescent="0.35">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c r="AA182" s="23"/>
      <c r="AB182" s="23"/>
      <c r="AC182" s="23"/>
      <c r="AD182" s="23"/>
      <c r="AE182" s="23"/>
      <c r="AF182" s="23"/>
      <c r="AG182" s="23"/>
    </row>
    <row r="183" spans="1:33" ht="15.75" customHeight="1" x14ac:dyDescent="0.35">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c r="AA183" s="23"/>
      <c r="AB183" s="23"/>
      <c r="AC183" s="23"/>
      <c r="AD183" s="23"/>
      <c r="AE183" s="23"/>
      <c r="AF183" s="23"/>
      <c r="AG183" s="23"/>
    </row>
    <row r="184" spans="1:33" ht="15.75" customHeight="1" x14ac:dyDescent="0.35">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c r="AF184" s="23"/>
      <c r="AG184" s="23"/>
    </row>
    <row r="185" spans="1:33" ht="15.75" customHeight="1" x14ac:dyDescent="0.35">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c r="AA185" s="23"/>
      <c r="AB185" s="23"/>
      <c r="AC185" s="23"/>
      <c r="AD185" s="23"/>
      <c r="AE185" s="23"/>
      <c r="AF185" s="23"/>
      <c r="AG185" s="23"/>
    </row>
    <row r="186" spans="1:33" ht="15.75" customHeight="1" x14ac:dyDescent="0.35">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row>
    <row r="187" spans="1:33" ht="15.75" customHeight="1" x14ac:dyDescent="0.35">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row>
    <row r="188" spans="1:33" ht="15.75" customHeight="1" x14ac:dyDescent="0.35">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c r="AD188" s="23"/>
      <c r="AE188" s="23"/>
      <c r="AF188" s="23"/>
      <c r="AG188" s="23"/>
    </row>
    <row r="189" spans="1:33" ht="15.75" customHeight="1" x14ac:dyDescent="0.35">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c r="AA189" s="23"/>
      <c r="AB189" s="23"/>
      <c r="AC189" s="23"/>
      <c r="AD189" s="23"/>
      <c r="AE189" s="23"/>
      <c r="AF189" s="23"/>
      <c r="AG189" s="23"/>
    </row>
    <row r="190" spans="1:33" ht="15.75" customHeight="1" x14ac:dyDescent="0.35">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row>
    <row r="191" spans="1:33" ht="15.75" customHeight="1" x14ac:dyDescent="0.35">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c r="AA191" s="23"/>
      <c r="AB191" s="23"/>
      <c r="AC191" s="23"/>
      <c r="AD191" s="23"/>
      <c r="AE191" s="23"/>
      <c r="AF191" s="23"/>
      <c r="AG191" s="23"/>
    </row>
    <row r="192" spans="1:33" ht="15.75" customHeight="1" x14ac:dyDescent="0.35">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row>
    <row r="193" spans="1:33" ht="15.75" customHeight="1" x14ac:dyDescent="0.35">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c r="AA193" s="23"/>
      <c r="AB193" s="23"/>
      <c r="AC193" s="23"/>
      <c r="AD193" s="23"/>
      <c r="AE193" s="23"/>
      <c r="AF193" s="23"/>
      <c r="AG193" s="23"/>
    </row>
    <row r="194" spans="1:33" ht="15.75" customHeight="1" x14ac:dyDescent="0.35">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row>
    <row r="195" spans="1:33" ht="15.75" customHeight="1" x14ac:dyDescent="0.35">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c r="AA195" s="23"/>
      <c r="AB195" s="23"/>
      <c r="AC195" s="23"/>
      <c r="AD195" s="23"/>
      <c r="AE195" s="23"/>
      <c r="AF195" s="23"/>
      <c r="AG195" s="23"/>
    </row>
    <row r="196" spans="1:33" ht="15.75" customHeight="1" x14ac:dyDescent="0.35">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3"/>
      <c r="AG196" s="23"/>
    </row>
    <row r="197" spans="1:33" ht="15.75" customHeight="1" x14ac:dyDescent="0.35">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c r="AA197" s="23"/>
      <c r="AB197" s="23"/>
      <c r="AC197" s="23"/>
      <c r="AD197" s="23"/>
      <c r="AE197" s="23"/>
      <c r="AF197" s="23"/>
      <c r="AG197" s="23"/>
    </row>
    <row r="198" spans="1:33" ht="15.75" customHeight="1" x14ac:dyDescent="0.35">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3"/>
      <c r="AG198" s="23"/>
    </row>
    <row r="199" spans="1:33" ht="15.75" customHeight="1" x14ac:dyDescent="0.35">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3"/>
      <c r="AF199" s="23"/>
      <c r="AG199" s="23"/>
    </row>
    <row r="200" spans="1:33" ht="15.75" customHeight="1" x14ac:dyDescent="0.35">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row>
    <row r="201" spans="1:33" ht="15.75" customHeight="1" x14ac:dyDescent="0.35">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c r="AA201" s="23"/>
      <c r="AB201" s="23"/>
      <c r="AC201" s="23"/>
      <c r="AD201" s="23"/>
      <c r="AE201" s="23"/>
      <c r="AF201" s="23"/>
      <c r="AG201" s="23"/>
    </row>
    <row r="202" spans="1:33" ht="15.75" customHeight="1" x14ac:dyDescent="0.35">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3"/>
      <c r="AF202" s="23"/>
      <c r="AG202" s="23"/>
    </row>
    <row r="203" spans="1:33" ht="15.75" customHeight="1" x14ac:dyDescent="0.35">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c r="AA203" s="23"/>
      <c r="AB203" s="23"/>
      <c r="AC203" s="23"/>
      <c r="AD203" s="23"/>
      <c r="AE203" s="23"/>
      <c r="AF203" s="23"/>
      <c r="AG203" s="23"/>
    </row>
    <row r="204" spans="1:33" ht="15.75" customHeight="1" x14ac:dyDescent="0.35">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c r="AD204" s="23"/>
      <c r="AE204" s="23"/>
      <c r="AF204" s="23"/>
      <c r="AG204" s="23"/>
    </row>
    <row r="205" spans="1:33" ht="15.75" customHeight="1" x14ac:dyDescent="0.35">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c r="AA205" s="23"/>
      <c r="AB205" s="23"/>
      <c r="AC205" s="23"/>
      <c r="AD205" s="23"/>
      <c r="AE205" s="23"/>
      <c r="AF205" s="23"/>
      <c r="AG205" s="23"/>
    </row>
    <row r="206" spans="1:33" ht="15.75" customHeight="1" x14ac:dyDescent="0.35">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c r="AD206" s="23"/>
      <c r="AE206" s="23"/>
      <c r="AF206" s="23"/>
      <c r="AG206" s="23"/>
    </row>
    <row r="207" spans="1:33" ht="15.75" customHeight="1" x14ac:dyDescent="0.35">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c r="AA207" s="23"/>
      <c r="AB207" s="23"/>
      <c r="AC207" s="23"/>
      <c r="AD207" s="23"/>
      <c r="AE207" s="23"/>
      <c r="AF207" s="23"/>
      <c r="AG207" s="23"/>
    </row>
    <row r="208" spans="1:33" ht="15.75" customHeight="1" x14ac:dyDescent="0.35">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row>
    <row r="209" spans="1:33" ht="15.75" customHeight="1" x14ac:dyDescent="0.35">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c r="AA209" s="23"/>
      <c r="AB209" s="23"/>
      <c r="AC209" s="23"/>
      <c r="AD209" s="23"/>
      <c r="AE209" s="23"/>
      <c r="AF209" s="23"/>
      <c r="AG209" s="23"/>
    </row>
    <row r="210" spans="1:33" ht="15.75" customHeight="1" x14ac:dyDescent="0.35">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3"/>
      <c r="AF210" s="23"/>
      <c r="AG210" s="23"/>
    </row>
    <row r="211" spans="1:33" ht="15.75" customHeight="1" x14ac:dyDescent="0.35">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3"/>
      <c r="AF211" s="23"/>
      <c r="AG211" s="23"/>
    </row>
    <row r="212" spans="1:33" ht="15.75" customHeight="1" x14ac:dyDescent="0.35">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c r="AD212" s="23"/>
      <c r="AE212" s="23"/>
      <c r="AF212" s="23"/>
      <c r="AG212" s="23"/>
    </row>
    <row r="213" spans="1:33" ht="15.75" customHeight="1" x14ac:dyDescent="0.35">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c r="AA213" s="23"/>
      <c r="AB213" s="23"/>
      <c r="AC213" s="23"/>
      <c r="AD213" s="23"/>
      <c r="AE213" s="23"/>
      <c r="AF213" s="23"/>
      <c r="AG213" s="23"/>
    </row>
    <row r="214" spans="1:33" ht="15.75" customHeight="1" x14ac:dyDescent="0.35">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3"/>
      <c r="AF214" s="23"/>
      <c r="AG214" s="23"/>
    </row>
    <row r="215" spans="1:33" ht="15.75" customHeight="1" x14ac:dyDescent="0.35">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c r="AA215" s="23"/>
      <c r="AB215" s="23"/>
      <c r="AC215" s="23"/>
      <c r="AD215" s="23"/>
      <c r="AE215" s="23"/>
      <c r="AF215" s="23"/>
      <c r="AG215" s="23"/>
    </row>
    <row r="216" spans="1:33" ht="15.75" customHeight="1" x14ac:dyDescent="0.35">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c r="AD216" s="23"/>
      <c r="AE216" s="23"/>
      <c r="AF216" s="23"/>
      <c r="AG216" s="23"/>
    </row>
    <row r="217" spans="1:33" ht="15.75" customHeight="1" x14ac:dyDescent="0.35">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c r="AA217" s="23"/>
      <c r="AB217" s="23"/>
      <c r="AC217" s="23"/>
      <c r="AD217" s="23"/>
      <c r="AE217" s="23"/>
      <c r="AF217" s="23"/>
      <c r="AG217" s="23"/>
    </row>
    <row r="218" spans="1:33" ht="15.75" customHeight="1" x14ac:dyDescent="0.35">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row>
    <row r="219" spans="1:33" ht="15.75" customHeight="1" x14ac:dyDescent="0.35">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c r="AA219" s="23"/>
      <c r="AB219" s="23"/>
      <c r="AC219" s="23"/>
      <c r="AD219" s="23"/>
      <c r="AE219" s="23"/>
      <c r="AF219" s="23"/>
      <c r="AG219" s="23"/>
    </row>
    <row r="220" spans="1:33" ht="15.75" customHeight="1" x14ac:dyDescent="0.35">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c r="AD220" s="23"/>
      <c r="AE220" s="23"/>
      <c r="AF220" s="23"/>
      <c r="AG220" s="23"/>
    </row>
    <row r="221" spans="1:33" ht="15.75" customHeight="1" x14ac:dyDescent="0.35">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c r="AA221" s="23"/>
      <c r="AB221" s="23"/>
      <c r="AC221" s="23"/>
      <c r="AD221" s="23"/>
      <c r="AE221" s="23"/>
      <c r="AF221" s="23"/>
      <c r="AG221" s="23"/>
    </row>
    <row r="222" spans="1:33" ht="15.75" customHeight="1" x14ac:dyDescent="0.35">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row>
    <row r="223" spans="1:33" ht="15.75" customHeight="1" x14ac:dyDescent="0.35">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c r="AA223" s="23"/>
      <c r="AB223" s="23"/>
      <c r="AC223" s="23"/>
      <c r="AD223" s="23"/>
      <c r="AE223" s="23"/>
      <c r="AF223" s="23"/>
      <c r="AG223" s="23"/>
    </row>
    <row r="224" spans="1:33" ht="15.75" customHeight="1" x14ac:dyDescent="0.35">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c r="AD224" s="23"/>
      <c r="AE224" s="23"/>
      <c r="AF224" s="23"/>
      <c r="AG224" s="23"/>
    </row>
    <row r="225" spans="1:33" ht="15.75" customHeight="1" x14ac:dyDescent="0.35">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c r="AA225" s="23"/>
      <c r="AB225" s="23"/>
      <c r="AC225" s="23"/>
      <c r="AD225" s="23"/>
      <c r="AE225" s="23"/>
      <c r="AF225" s="23"/>
      <c r="AG225" s="23"/>
    </row>
    <row r="226" spans="1:33" ht="15.75" customHeight="1" x14ac:dyDescent="0.35">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c r="AA226" s="23"/>
      <c r="AB226" s="23"/>
      <c r="AC226" s="23"/>
      <c r="AD226" s="23"/>
      <c r="AE226" s="23"/>
      <c r="AF226" s="23"/>
      <c r="AG226" s="23"/>
    </row>
    <row r="227" spans="1:33" ht="15.75" customHeight="1" x14ac:dyDescent="0.35">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c r="AA227" s="23"/>
      <c r="AB227" s="23"/>
      <c r="AC227" s="23"/>
      <c r="AD227" s="23"/>
      <c r="AE227" s="23"/>
      <c r="AF227" s="23"/>
      <c r="AG227" s="23"/>
    </row>
    <row r="228" spans="1:33" ht="15.75" customHeight="1" x14ac:dyDescent="0.35">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3"/>
      <c r="AF228" s="23"/>
      <c r="AG228" s="23"/>
    </row>
    <row r="229" spans="1:33" ht="15.75" customHeight="1" x14ac:dyDescent="0.35">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c r="AA229" s="23"/>
      <c r="AB229" s="23"/>
      <c r="AC229" s="23"/>
      <c r="AD229" s="23"/>
      <c r="AE229" s="23"/>
      <c r="AF229" s="23"/>
      <c r="AG229" s="23"/>
    </row>
    <row r="230" spans="1:33" ht="15.75" customHeight="1" x14ac:dyDescent="0.35">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c r="AA230" s="23"/>
      <c r="AB230" s="23"/>
      <c r="AC230" s="23"/>
      <c r="AD230" s="23"/>
      <c r="AE230" s="23"/>
      <c r="AF230" s="23"/>
      <c r="AG230" s="23"/>
    </row>
    <row r="231" spans="1:33" ht="15.75" customHeight="1" x14ac:dyDescent="0.35">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c r="AA231" s="23"/>
      <c r="AB231" s="23"/>
      <c r="AC231" s="23"/>
      <c r="AD231" s="23"/>
      <c r="AE231" s="23"/>
      <c r="AF231" s="23"/>
      <c r="AG231" s="23"/>
    </row>
    <row r="232" spans="1:33" ht="15.75" customHeight="1" x14ac:dyDescent="0.35">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c r="AD232" s="23"/>
      <c r="AE232" s="23"/>
      <c r="AF232" s="23"/>
      <c r="AG232" s="23"/>
    </row>
    <row r="233" spans="1:33" ht="15.75" customHeight="1" x14ac:dyDescent="0.35">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c r="AA233" s="23"/>
      <c r="AB233" s="23"/>
      <c r="AC233" s="23"/>
      <c r="AD233" s="23"/>
      <c r="AE233" s="23"/>
      <c r="AF233" s="23"/>
      <c r="AG233" s="23"/>
    </row>
    <row r="234" spans="1:33" ht="15.75" customHeight="1" x14ac:dyDescent="0.35">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c r="AA234" s="23"/>
      <c r="AB234" s="23"/>
      <c r="AC234" s="23"/>
      <c r="AD234" s="23"/>
      <c r="AE234" s="23"/>
      <c r="AF234" s="23"/>
      <c r="AG234" s="23"/>
    </row>
    <row r="235" spans="1:33" ht="15.75" customHeight="1" x14ac:dyDescent="0.35">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c r="AA235" s="23"/>
      <c r="AB235" s="23"/>
      <c r="AC235" s="23"/>
      <c r="AD235" s="23"/>
      <c r="AE235" s="23"/>
      <c r="AF235" s="23"/>
      <c r="AG235" s="23"/>
    </row>
    <row r="236" spans="1:33" ht="15.75" customHeight="1" x14ac:dyDescent="0.35">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c r="AA236" s="23"/>
      <c r="AB236" s="23"/>
      <c r="AC236" s="23"/>
      <c r="AD236" s="23"/>
      <c r="AE236" s="23"/>
      <c r="AF236" s="23"/>
      <c r="AG236" s="23"/>
    </row>
    <row r="237" spans="1:33" ht="15.75" customHeight="1" x14ac:dyDescent="0.35">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c r="AA237" s="23"/>
      <c r="AB237" s="23"/>
      <c r="AC237" s="23"/>
      <c r="AD237" s="23"/>
      <c r="AE237" s="23"/>
      <c r="AF237" s="23"/>
      <c r="AG237" s="23"/>
    </row>
    <row r="238" spans="1:33" ht="15.75" customHeight="1" x14ac:dyDescent="0.35">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c r="AA238" s="23"/>
      <c r="AB238" s="23"/>
      <c r="AC238" s="23"/>
      <c r="AD238" s="23"/>
      <c r="AE238" s="23"/>
      <c r="AF238" s="23"/>
      <c r="AG238" s="23"/>
    </row>
    <row r="239" spans="1:33" ht="15.75" customHeight="1" x14ac:dyDescent="0.35">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c r="AA239" s="23"/>
      <c r="AB239" s="23"/>
      <c r="AC239" s="23"/>
      <c r="AD239" s="23"/>
      <c r="AE239" s="23"/>
      <c r="AF239" s="23"/>
      <c r="AG239" s="23"/>
    </row>
    <row r="240" spans="1:33" ht="15.75" customHeight="1" x14ac:dyDescent="0.35">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c r="AA240" s="23"/>
      <c r="AB240" s="23"/>
      <c r="AC240" s="23"/>
      <c r="AD240" s="23"/>
      <c r="AE240" s="23"/>
      <c r="AF240" s="23"/>
      <c r="AG240" s="23"/>
    </row>
    <row r="241" spans="1:33" ht="15.75" customHeight="1" x14ac:dyDescent="0.35">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c r="AA241" s="23"/>
      <c r="AB241" s="23"/>
      <c r="AC241" s="23"/>
      <c r="AD241" s="23"/>
      <c r="AE241" s="23"/>
      <c r="AF241" s="23"/>
      <c r="AG241" s="23"/>
    </row>
    <row r="242" spans="1:33" ht="15.75" customHeight="1" x14ac:dyDescent="0.35">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c r="AA242" s="23"/>
      <c r="AB242" s="23"/>
      <c r="AC242" s="23"/>
      <c r="AD242" s="23"/>
      <c r="AE242" s="23"/>
      <c r="AF242" s="23"/>
      <c r="AG242" s="23"/>
    </row>
    <row r="243" spans="1:33" ht="15.75" customHeight="1" x14ac:dyDescent="0.35">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c r="AA243" s="23"/>
      <c r="AB243" s="23"/>
      <c r="AC243" s="23"/>
      <c r="AD243" s="23"/>
      <c r="AE243" s="23"/>
      <c r="AF243" s="23"/>
      <c r="AG243" s="23"/>
    </row>
    <row r="244" spans="1:33" ht="15.75" customHeight="1" x14ac:dyDescent="0.35">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c r="AA244" s="23"/>
      <c r="AB244" s="23"/>
      <c r="AC244" s="23"/>
      <c r="AD244" s="23"/>
      <c r="AE244" s="23"/>
      <c r="AF244" s="23"/>
      <c r="AG244" s="23"/>
    </row>
    <row r="245" spans="1:33" ht="15.75" customHeight="1" x14ac:dyDescent="0.35">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c r="AA245" s="23"/>
      <c r="AB245" s="23"/>
      <c r="AC245" s="23"/>
      <c r="AD245" s="23"/>
      <c r="AE245" s="23"/>
      <c r="AF245" s="23"/>
      <c r="AG245" s="23"/>
    </row>
    <row r="246" spans="1:33" ht="15.75" customHeight="1" x14ac:dyDescent="0.35">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c r="AA246" s="23"/>
      <c r="AB246" s="23"/>
      <c r="AC246" s="23"/>
      <c r="AD246" s="23"/>
      <c r="AE246" s="23"/>
      <c r="AF246" s="23"/>
      <c r="AG246" s="23"/>
    </row>
    <row r="247" spans="1:33" ht="15.75" customHeight="1" x14ac:dyDescent="0.35">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c r="AA247" s="23"/>
      <c r="AB247" s="23"/>
      <c r="AC247" s="23"/>
      <c r="AD247" s="23"/>
      <c r="AE247" s="23"/>
      <c r="AF247" s="23"/>
      <c r="AG247" s="23"/>
    </row>
    <row r="248" spans="1:33" ht="15.75" customHeight="1" x14ac:dyDescent="0.35">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c r="AA248" s="23"/>
      <c r="AB248" s="23"/>
      <c r="AC248" s="23"/>
      <c r="AD248" s="23"/>
      <c r="AE248" s="23"/>
      <c r="AF248" s="23"/>
      <c r="AG248" s="23"/>
    </row>
    <row r="249" spans="1:33" ht="15.75" customHeight="1" x14ac:dyDescent="0.35">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23"/>
      <c r="AE249" s="23"/>
      <c r="AF249" s="23"/>
      <c r="AG249" s="23"/>
    </row>
    <row r="250" spans="1:33" ht="15.75" customHeight="1" x14ac:dyDescent="0.35">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c r="AA250" s="23"/>
      <c r="AB250" s="23"/>
      <c r="AC250" s="23"/>
      <c r="AD250" s="23"/>
      <c r="AE250" s="23"/>
      <c r="AF250" s="23"/>
      <c r="AG250" s="23"/>
    </row>
    <row r="251" spans="1:33" ht="15.75" customHeight="1" x14ac:dyDescent="0.35">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23"/>
      <c r="AE251" s="23"/>
      <c r="AF251" s="23"/>
      <c r="AG251" s="23"/>
    </row>
    <row r="252" spans="1:33" ht="15.75" customHeight="1" x14ac:dyDescent="0.35">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c r="AA252" s="23"/>
      <c r="AB252" s="23"/>
      <c r="AC252" s="23"/>
      <c r="AD252" s="23"/>
      <c r="AE252" s="23"/>
      <c r="AF252" s="23"/>
      <c r="AG252" s="23"/>
    </row>
    <row r="253" spans="1:33" ht="15.75" customHeight="1" x14ac:dyDescent="0.35">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c r="AA253" s="23"/>
      <c r="AB253" s="23"/>
      <c r="AC253" s="23"/>
      <c r="AD253" s="23"/>
      <c r="AE253" s="23"/>
      <c r="AF253" s="23"/>
      <c r="AG253" s="23"/>
    </row>
    <row r="254" spans="1:33" ht="15.75" customHeight="1" x14ac:dyDescent="0.35">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c r="AA254" s="23"/>
      <c r="AB254" s="23"/>
      <c r="AC254" s="23"/>
      <c r="AD254" s="23"/>
      <c r="AE254" s="23"/>
      <c r="AF254" s="23"/>
      <c r="AG254" s="23"/>
    </row>
    <row r="255" spans="1:33" ht="15.75" customHeight="1" x14ac:dyDescent="0.35">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c r="AA255" s="23"/>
      <c r="AB255" s="23"/>
      <c r="AC255" s="23"/>
      <c r="AD255" s="23"/>
      <c r="AE255" s="23"/>
      <c r="AF255" s="23"/>
      <c r="AG255" s="23"/>
    </row>
    <row r="256" spans="1:33" ht="15.75" customHeight="1" x14ac:dyDescent="0.35">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c r="AA256" s="23"/>
      <c r="AB256" s="23"/>
      <c r="AC256" s="23"/>
      <c r="AD256" s="23"/>
      <c r="AE256" s="23"/>
      <c r="AF256" s="23"/>
      <c r="AG256" s="23"/>
    </row>
    <row r="257" spans="1:33" ht="15.75" customHeight="1" x14ac:dyDescent="0.35">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c r="AA257" s="23"/>
      <c r="AB257" s="23"/>
      <c r="AC257" s="23"/>
      <c r="AD257" s="23"/>
      <c r="AE257" s="23"/>
      <c r="AF257" s="23"/>
      <c r="AG257" s="23"/>
    </row>
    <row r="258" spans="1:33" ht="15.75" customHeight="1" x14ac:dyDescent="0.35">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c r="AA258" s="23"/>
      <c r="AB258" s="23"/>
      <c r="AC258" s="23"/>
      <c r="AD258" s="23"/>
      <c r="AE258" s="23"/>
      <c r="AF258" s="23"/>
      <c r="AG258" s="23"/>
    </row>
    <row r="259" spans="1:33" ht="15.75" customHeight="1" x14ac:dyDescent="0.35">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c r="AA259" s="23"/>
      <c r="AB259" s="23"/>
      <c r="AC259" s="23"/>
      <c r="AD259" s="23"/>
      <c r="AE259" s="23"/>
      <c r="AF259" s="23"/>
      <c r="AG259" s="23"/>
    </row>
    <row r="260" spans="1:33" ht="15.75" customHeight="1" x14ac:dyDescent="0.35">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c r="AA260" s="23"/>
      <c r="AB260" s="23"/>
      <c r="AC260" s="23"/>
      <c r="AD260" s="23"/>
      <c r="AE260" s="23"/>
      <c r="AF260" s="23"/>
      <c r="AG260" s="23"/>
    </row>
    <row r="261" spans="1:33" ht="15.75" customHeight="1" x14ac:dyDescent="0.35">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c r="AA261" s="23"/>
      <c r="AB261" s="23"/>
      <c r="AC261" s="23"/>
      <c r="AD261" s="23"/>
      <c r="AE261" s="23"/>
      <c r="AF261" s="23"/>
      <c r="AG261" s="23"/>
    </row>
    <row r="262" spans="1:33" ht="15.75" customHeight="1" x14ac:dyDescent="0.35">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c r="AA262" s="23"/>
      <c r="AB262" s="23"/>
      <c r="AC262" s="23"/>
      <c r="AD262" s="23"/>
      <c r="AE262" s="23"/>
      <c r="AF262" s="23"/>
      <c r="AG262" s="23"/>
    </row>
    <row r="263" spans="1:33" ht="15.75" customHeight="1" x14ac:dyDescent="0.35">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23"/>
      <c r="AE263" s="23"/>
      <c r="AF263" s="23"/>
      <c r="AG263" s="23"/>
    </row>
    <row r="264" spans="1:33" ht="15.75" customHeight="1" x14ac:dyDescent="0.35">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c r="AA264" s="23"/>
      <c r="AB264" s="23"/>
      <c r="AC264" s="23"/>
      <c r="AD264" s="23"/>
      <c r="AE264" s="23"/>
      <c r="AF264" s="23"/>
      <c r="AG264" s="23"/>
    </row>
    <row r="265" spans="1:33" ht="15.75" customHeight="1" x14ac:dyDescent="0.35">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23"/>
      <c r="AE265" s="23"/>
      <c r="AF265" s="23"/>
      <c r="AG265" s="23"/>
    </row>
    <row r="266" spans="1:33" ht="15.75" customHeight="1" x14ac:dyDescent="0.35">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c r="AA266" s="23"/>
      <c r="AB266" s="23"/>
      <c r="AC266" s="23"/>
      <c r="AD266" s="23"/>
      <c r="AE266" s="23"/>
      <c r="AF266" s="23"/>
      <c r="AG266" s="23"/>
    </row>
    <row r="267" spans="1:33" ht="15.75" customHeight="1" x14ac:dyDescent="0.35">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c r="AA267" s="23"/>
      <c r="AB267" s="23"/>
      <c r="AC267" s="23"/>
      <c r="AD267" s="23"/>
      <c r="AE267" s="23"/>
      <c r="AF267" s="23"/>
      <c r="AG267" s="23"/>
    </row>
    <row r="268" spans="1:33" ht="15.75" customHeight="1" x14ac:dyDescent="0.35">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c r="AA268" s="23"/>
      <c r="AB268" s="23"/>
      <c r="AC268" s="23"/>
      <c r="AD268" s="23"/>
      <c r="AE268" s="23"/>
      <c r="AF268" s="23"/>
      <c r="AG268" s="23"/>
    </row>
    <row r="269" spans="1:33" ht="15.75" customHeight="1" x14ac:dyDescent="0.35">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c r="AA269" s="23"/>
      <c r="AB269" s="23"/>
      <c r="AC269" s="23"/>
      <c r="AD269" s="23"/>
      <c r="AE269" s="23"/>
      <c r="AF269" s="23"/>
      <c r="AG269" s="23"/>
    </row>
    <row r="270" spans="1:33" ht="15.75" customHeight="1" x14ac:dyDescent="0.35">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c r="AA270" s="23"/>
      <c r="AB270" s="23"/>
      <c r="AC270" s="23"/>
      <c r="AD270" s="23"/>
      <c r="AE270" s="23"/>
      <c r="AF270" s="23"/>
      <c r="AG270" s="23"/>
    </row>
    <row r="271" spans="1:33" ht="15.75" customHeight="1" x14ac:dyDescent="0.35">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c r="AA271" s="23"/>
      <c r="AB271" s="23"/>
      <c r="AC271" s="23"/>
      <c r="AD271" s="23"/>
      <c r="AE271" s="23"/>
      <c r="AF271" s="23"/>
      <c r="AG271" s="23"/>
    </row>
    <row r="272" spans="1:33" ht="15.75" customHeight="1" x14ac:dyDescent="0.35">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c r="AA272" s="23"/>
      <c r="AB272" s="23"/>
      <c r="AC272" s="23"/>
      <c r="AD272" s="23"/>
      <c r="AE272" s="23"/>
      <c r="AF272" s="23"/>
      <c r="AG272" s="23"/>
    </row>
    <row r="273" spans="1:33" ht="15.75" customHeight="1" x14ac:dyDescent="0.35">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c r="AA273" s="23"/>
      <c r="AB273" s="23"/>
      <c r="AC273" s="23"/>
      <c r="AD273" s="23"/>
      <c r="AE273" s="23"/>
      <c r="AF273" s="23"/>
      <c r="AG273" s="23"/>
    </row>
    <row r="274" spans="1:33" ht="15.75" customHeight="1" x14ac:dyDescent="0.35">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c r="AA274" s="23"/>
      <c r="AB274" s="23"/>
      <c r="AC274" s="23"/>
      <c r="AD274" s="23"/>
      <c r="AE274" s="23"/>
      <c r="AF274" s="23"/>
      <c r="AG274" s="23"/>
    </row>
    <row r="275" spans="1:33" ht="15.75" customHeight="1" x14ac:dyDescent="0.35">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c r="AA275" s="23"/>
      <c r="AB275" s="23"/>
      <c r="AC275" s="23"/>
      <c r="AD275" s="23"/>
      <c r="AE275" s="23"/>
      <c r="AF275" s="23"/>
      <c r="AG275" s="23"/>
    </row>
    <row r="276" spans="1:33" ht="15.75" customHeight="1" x14ac:dyDescent="0.35">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c r="AA276" s="23"/>
      <c r="AB276" s="23"/>
      <c r="AC276" s="23"/>
      <c r="AD276" s="23"/>
      <c r="AE276" s="23"/>
      <c r="AF276" s="23"/>
      <c r="AG276" s="23"/>
    </row>
    <row r="277" spans="1:33" ht="15.75" customHeight="1" x14ac:dyDescent="0.35">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c r="AA277" s="23"/>
      <c r="AB277" s="23"/>
      <c r="AC277" s="23"/>
      <c r="AD277" s="23"/>
      <c r="AE277" s="23"/>
      <c r="AF277" s="23"/>
      <c r="AG277" s="23"/>
    </row>
    <row r="278" spans="1:33" ht="15.75" customHeight="1" x14ac:dyDescent="0.35">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23"/>
      <c r="AE278" s="23"/>
      <c r="AF278" s="23"/>
      <c r="AG278" s="23"/>
    </row>
    <row r="279" spans="1:33" ht="15.75" customHeight="1" x14ac:dyDescent="0.35">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c r="AA279" s="23"/>
      <c r="AB279" s="23"/>
      <c r="AC279" s="23"/>
      <c r="AD279" s="23"/>
      <c r="AE279" s="23"/>
      <c r="AF279" s="23"/>
      <c r="AG279" s="23"/>
    </row>
    <row r="280" spans="1:33" ht="15.75" customHeight="1" x14ac:dyDescent="0.35">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23"/>
      <c r="AE280" s="23"/>
      <c r="AF280" s="23"/>
      <c r="AG280" s="23"/>
    </row>
    <row r="281" spans="1:33" ht="15.75" customHeight="1" x14ac:dyDescent="0.35">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c r="AA281" s="23"/>
      <c r="AB281" s="23"/>
      <c r="AC281" s="23"/>
      <c r="AD281" s="23"/>
      <c r="AE281" s="23"/>
      <c r="AF281" s="23"/>
      <c r="AG281" s="23"/>
    </row>
    <row r="282" spans="1:33" ht="15.75" customHeight="1" x14ac:dyDescent="0.35">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c r="AA282" s="23"/>
      <c r="AB282" s="23"/>
      <c r="AC282" s="23"/>
      <c r="AD282" s="23"/>
      <c r="AE282" s="23"/>
      <c r="AF282" s="23"/>
      <c r="AG282" s="23"/>
    </row>
    <row r="283" spans="1:33" ht="15.75" customHeight="1" x14ac:dyDescent="0.35">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c r="AA283" s="23"/>
      <c r="AB283" s="23"/>
      <c r="AC283" s="23"/>
      <c r="AD283" s="23"/>
      <c r="AE283" s="23"/>
      <c r="AF283" s="23"/>
      <c r="AG283" s="23"/>
    </row>
    <row r="284" spans="1:33" ht="15.75" customHeight="1" x14ac:dyDescent="0.35">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c r="AA284" s="23"/>
      <c r="AB284" s="23"/>
      <c r="AC284" s="23"/>
      <c r="AD284" s="23"/>
      <c r="AE284" s="23"/>
      <c r="AF284" s="23"/>
      <c r="AG284" s="23"/>
    </row>
    <row r="285" spans="1:33" ht="15.75" customHeight="1" x14ac:dyDescent="0.35">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c r="AA285" s="23"/>
      <c r="AB285" s="23"/>
      <c r="AC285" s="23"/>
      <c r="AD285" s="23"/>
      <c r="AE285" s="23"/>
      <c r="AF285" s="23"/>
      <c r="AG285" s="23"/>
    </row>
    <row r="286" spans="1:33" ht="15.75" customHeight="1" x14ac:dyDescent="0.35">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c r="AA286" s="23"/>
      <c r="AB286" s="23"/>
      <c r="AC286" s="23"/>
      <c r="AD286" s="23"/>
      <c r="AE286" s="23"/>
      <c r="AF286" s="23"/>
      <c r="AG286" s="23"/>
    </row>
    <row r="287" spans="1:33" ht="15.75" customHeight="1" x14ac:dyDescent="0.35">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c r="AA287" s="23"/>
      <c r="AB287" s="23"/>
      <c r="AC287" s="23"/>
      <c r="AD287" s="23"/>
      <c r="AE287" s="23"/>
      <c r="AF287" s="23"/>
      <c r="AG287" s="23"/>
    </row>
    <row r="288" spans="1:33" ht="15.75" customHeight="1" x14ac:dyDescent="0.35">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c r="AA288" s="23"/>
      <c r="AB288" s="23"/>
      <c r="AC288" s="23"/>
      <c r="AD288" s="23"/>
      <c r="AE288" s="23"/>
      <c r="AF288" s="23"/>
      <c r="AG288" s="23"/>
    </row>
    <row r="289" spans="1:33" ht="15.75" customHeight="1" x14ac:dyDescent="0.35">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c r="AA289" s="23"/>
      <c r="AB289" s="23"/>
      <c r="AC289" s="23"/>
      <c r="AD289" s="23"/>
      <c r="AE289" s="23"/>
      <c r="AF289" s="23"/>
      <c r="AG289" s="23"/>
    </row>
    <row r="290" spans="1:33" ht="15.75" customHeight="1" x14ac:dyDescent="0.35">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c r="AA290" s="23"/>
      <c r="AB290" s="23"/>
      <c r="AC290" s="23"/>
      <c r="AD290" s="23"/>
      <c r="AE290" s="23"/>
      <c r="AF290" s="23"/>
      <c r="AG290" s="23"/>
    </row>
    <row r="291" spans="1:33" ht="15.75" customHeight="1" x14ac:dyDescent="0.35">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c r="AA291" s="23"/>
      <c r="AB291" s="23"/>
      <c r="AC291" s="23"/>
      <c r="AD291" s="23"/>
      <c r="AE291" s="23"/>
      <c r="AF291" s="23"/>
      <c r="AG291" s="23"/>
    </row>
    <row r="292" spans="1:33" ht="15.75" customHeight="1" x14ac:dyDescent="0.35">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row>
    <row r="293" spans="1:33" ht="15.75" customHeight="1" x14ac:dyDescent="0.35">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c r="AA293" s="23"/>
      <c r="AB293" s="23"/>
      <c r="AC293" s="23"/>
      <c r="AD293" s="23"/>
      <c r="AE293" s="23"/>
      <c r="AF293" s="23"/>
      <c r="AG293" s="23"/>
    </row>
    <row r="294" spans="1:33" ht="15.75" customHeight="1" x14ac:dyDescent="0.35">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c r="AA294" s="23"/>
      <c r="AB294" s="23"/>
      <c r="AC294" s="23"/>
      <c r="AD294" s="23"/>
      <c r="AE294" s="23"/>
      <c r="AF294" s="23"/>
      <c r="AG294" s="23"/>
    </row>
    <row r="295" spans="1:33" ht="15.75" customHeight="1" x14ac:dyDescent="0.35">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c r="AA295" s="23"/>
      <c r="AB295" s="23"/>
      <c r="AC295" s="23"/>
      <c r="AD295" s="23"/>
      <c r="AE295" s="23"/>
      <c r="AF295" s="23"/>
      <c r="AG295" s="23"/>
    </row>
    <row r="296" spans="1:33" ht="15.75" customHeight="1" x14ac:dyDescent="0.35">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c r="AA296" s="23"/>
      <c r="AB296" s="23"/>
      <c r="AC296" s="23"/>
      <c r="AD296" s="23"/>
      <c r="AE296" s="23"/>
      <c r="AF296" s="23"/>
      <c r="AG296" s="23"/>
    </row>
    <row r="297" spans="1:33" ht="15.75" customHeight="1" x14ac:dyDescent="0.35">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c r="AA297" s="23"/>
      <c r="AB297" s="23"/>
      <c r="AC297" s="23"/>
      <c r="AD297" s="23"/>
      <c r="AE297" s="23"/>
      <c r="AF297" s="23"/>
      <c r="AG297" s="23"/>
    </row>
    <row r="298" spans="1:33" ht="15.75" customHeight="1" x14ac:dyDescent="0.35">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c r="AA298" s="23"/>
      <c r="AB298" s="23"/>
      <c r="AC298" s="23"/>
      <c r="AD298" s="23"/>
      <c r="AE298" s="23"/>
      <c r="AF298" s="23"/>
      <c r="AG298" s="23"/>
    </row>
    <row r="299" spans="1:33" ht="15.75" customHeight="1" x14ac:dyDescent="0.35">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c r="AA299" s="23"/>
      <c r="AB299" s="23"/>
      <c r="AC299" s="23"/>
      <c r="AD299" s="23"/>
      <c r="AE299" s="23"/>
      <c r="AF299" s="23"/>
      <c r="AG299" s="23"/>
    </row>
    <row r="300" spans="1:33" ht="15.75" customHeight="1" x14ac:dyDescent="0.35">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c r="AA300" s="23"/>
      <c r="AB300" s="23"/>
      <c r="AC300" s="23"/>
      <c r="AD300" s="23"/>
      <c r="AE300" s="23"/>
      <c r="AF300" s="23"/>
      <c r="AG300" s="23"/>
    </row>
    <row r="301" spans="1:33" ht="15.75" customHeight="1" x14ac:dyDescent="0.35">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c r="AA301" s="23"/>
      <c r="AB301" s="23"/>
      <c r="AC301" s="23"/>
      <c r="AD301" s="23"/>
      <c r="AE301" s="23"/>
      <c r="AF301" s="23"/>
      <c r="AG301" s="23"/>
    </row>
    <row r="302" spans="1:33" ht="15.75" customHeight="1" x14ac:dyDescent="0.35">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23"/>
      <c r="AE302" s="23"/>
      <c r="AF302" s="23"/>
      <c r="AG302" s="23"/>
    </row>
    <row r="303" spans="1:33" ht="15.75" customHeight="1" x14ac:dyDescent="0.35">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c r="AA303" s="23"/>
      <c r="AB303" s="23"/>
      <c r="AC303" s="23"/>
      <c r="AD303" s="23"/>
      <c r="AE303" s="23"/>
      <c r="AF303" s="23"/>
      <c r="AG303" s="23"/>
    </row>
    <row r="304" spans="1:33" ht="15.75" customHeight="1" x14ac:dyDescent="0.35">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23"/>
      <c r="AE304" s="23"/>
      <c r="AF304" s="23"/>
      <c r="AG304" s="23"/>
    </row>
    <row r="305" spans="1:33" ht="15.75" customHeight="1" x14ac:dyDescent="0.35">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c r="AA305" s="23"/>
      <c r="AB305" s="23"/>
      <c r="AC305" s="23"/>
      <c r="AD305" s="23"/>
      <c r="AE305" s="23"/>
      <c r="AF305" s="23"/>
      <c r="AG305" s="23"/>
    </row>
    <row r="306" spans="1:33" ht="15.75" customHeight="1" x14ac:dyDescent="0.35">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23"/>
      <c r="AE306" s="23"/>
      <c r="AF306" s="23"/>
      <c r="AG306" s="23"/>
    </row>
    <row r="307" spans="1:33" ht="15.75" customHeight="1" x14ac:dyDescent="0.35">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c r="AA307" s="23"/>
      <c r="AB307" s="23"/>
      <c r="AC307" s="23"/>
      <c r="AD307" s="23"/>
      <c r="AE307" s="23"/>
      <c r="AF307" s="23"/>
      <c r="AG307" s="23"/>
    </row>
    <row r="308" spans="1:33" ht="15.75" customHeight="1" x14ac:dyDescent="0.35">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23"/>
      <c r="AE308" s="23"/>
      <c r="AF308" s="23"/>
      <c r="AG308" s="23"/>
    </row>
    <row r="309" spans="1:33" ht="15.75" customHeight="1" x14ac:dyDescent="0.35">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c r="AA309" s="23"/>
      <c r="AB309" s="23"/>
      <c r="AC309" s="23"/>
      <c r="AD309" s="23"/>
      <c r="AE309" s="23"/>
      <c r="AF309" s="23"/>
      <c r="AG309" s="23"/>
    </row>
    <row r="310" spans="1:33" ht="15.75" customHeight="1" x14ac:dyDescent="0.35">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23"/>
      <c r="AE310" s="23"/>
      <c r="AF310" s="23"/>
      <c r="AG310" s="23"/>
    </row>
    <row r="311" spans="1:33" ht="15.75" customHeight="1" x14ac:dyDescent="0.35">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c r="AA311" s="23"/>
      <c r="AB311" s="23"/>
      <c r="AC311" s="23"/>
      <c r="AD311" s="23"/>
      <c r="AE311" s="23"/>
      <c r="AF311" s="23"/>
      <c r="AG311" s="23"/>
    </row>
    <row r="312" spans="1:33" ht="15.75" customHeight="1" x14ac:dyDescent="0.35">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23"/>
      <c r="AE312" s="23"/>
      <c r="AF312" s="23"/>
      <c r="AG312" s="23"/>
    </row>
    <row r="313" spans="1:33" ht="15.75" customHeight="1" x14ac:dyDescent="0.35">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c r="AA313" s="23"/>
      <c r="AB313" s="23"/>
      <c r="AC313" s="23"/>
      <c r="AD313" s="23"/>
      <c r="AE313" s="23"/>
      <c r="AF313" s="23"/>
      <c r="AG313" s="23"/>
    </row>
    <row r="314" spans="1:33" ht="15.75" customHeight="1" x14ac:dyDescent="0.35">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c r="AA314" s="23"/>
      <c r="AB314" s="23"/>
      <c r="AC314" s="23"/>
      <c r="AD314" s="23"/>
      <c r="AE314" s="23"/>
      <c r="AF314" s="23"/>
      <c r="AG314" s="23"/>
    </row>
    <row r="315" spans="1:33" ht="15.75" customHeight="1" x14ac:dyDescent="0.35">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c r="AA315" s="23"/>
      <c r="AB315" s="23"/>
      <c r="AC315" s="23"/>
      <c r="AD315" s="23"/>
      <c r="AE315" s="23"/>
      <c r="AF315" s="23"/>
      <c r="AG315" s="23"/>
    </row>
    <row r="316" spans="1:33" ht="15.75" customHeight="1" x14ac:dyDescent="0.35">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c r="AA316" s="23"/>
      <c r="AB316" s="23"/>
      <c r="AC316" s="23"/>
      <c r="AD316" s="23"/>
      <c r="AE316" s="23"/>
      <c r="AF316" s="23"/>
      <c r="AG316" s="23"/>
    </row>
    <row r="317" spans="1:33" ht="15.75" customHeight="1" x14ac:dyDescent="0.35">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c r="AA317" s="23"/>
      <c r="AB317" s="23"/>
      <c r="AC317" s="23"/>
      <c r="AD317" s="23"/>
      <c r="AE317" s="23"/>
      <c r="AF317" s="23"/>
      <c r="AG317" s="23"/>
    </row>
    <row r="318" spans="1:33" ht="15.75" customHeight="1" x14ac:dyDescent="0.35">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c r="AA318" s="23"/>
      <c r="AB318" s="23"/>
      <c r="AC318" s="23"/>
      <c r="AD318" s="23"/>
      <c r="AE318" s="23"/>
      <c r="AF318" s="23"/>
      <c r="AG318" s="23"/>
    </row>
    <row r="319" spans="1:33" ht="15.75" customHeight="1" x14ac:dyDescent="0.35">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c r="AA319" s="23"/>
      <c r="AB319" s="23"/>
      <c r="AC319" s="23"/>
      <c r="AD319" s="23"/>
      <c r="AE319" s="23"/>
      <c r="AF319" s="23"/>
      <c r="AG319" s="23"/>
    </row>
    <row r="320" spans="1:33" ht="15.75" customHeight="1" x14ac:dyDescent="0.35">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23"/>
      <c r="AE320" s="23"/>
      <c r="AF320" s="23"/>
      <c r="AG320" s="23"/>
    </row>
    <row r="321" spans="1:33" ht="15.75" customHeight="1" x14ac:dyDescent="0.35">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c r="AA321" s="23"/>
      <c r="AB321" s="23"/>
      <c r="AC321" s="23"/>
      <c r="AD321" s="23"/>
      <c r="AE321" s="23"/>
      <c r="AF321" s="23"/>
      <c r="AG321" s="23"/>
    </row>
    <row r="322" spans="1:33" ht="15.75" customHeight="1" x14ac:dyDescent="0.35">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c r="AA322" s="23"/>
      <c r="AB322" s="23"/>
      <c r="AC322" s="23"/>
      <c r="AD322" s="23"/>
      <c r="AE322" s="23"/>
      <c r="AF322" s="23"/>
      <c r="AG322" s="23"/>
    </row>
    <row r="323" spans="1:33" ht="15.75" customHeight="1" x14ac:dyDescent="0.35">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c r="AA323" s="23"/>
      <c r="AB323" s="23"/>
      <c r="AC323" s="23"/>
      <c r="AD323" s="23"/>
      <c r="AE323" s="23"/>
      <c r="AF323" s="23"/>
      <c r="AG323" s="23"/>
    </row>
    <row r="324" spans="1:33" ht="15.75" customHeight="1" x14ac:dyDescent="0.35">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c r="AA324" s="23"/>
      <c r="AB324" s="23"/>
      <c r="AC324" s="23"/>
      <c r="AD324" s="23"/>
      <c r="AE324" s="23"/>
      <c r="AF324" s="23"/>
      <c r="AG324" s="23"/>
    </row>
    <row r="325" spans="1:33" ht="15.75" customHeight="1" x14ac:dyDescent="0.35">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c r="AA325" s="23"/>
      <c r="AB325" s="23"/>
      <c r="AC325" s="23"/>
      <c r="AD325" s="23"/>
      <c r="AE325" s="23"/>
      <c r="AF325" s="23"/>
      <c r="AG325" s="23"/>
    </row>
    <row r="326" spans="1:33" ht="15.75" customHeight="1" x14ac:dyDescent="0.35">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c r="AA326" s="23"/>
      <c r="AB326" s="23"/>
      <c r="AC326" s="23"/>
      <c r="AD326" s="23"/>
      <c r="AE326" s="23"/>
      <c r="AF326" s="23"/>
      <c r="AG326" s="23"/>
    </row>
    <row r="327" spans="1:33" ht="15.75" customHeight="1" x14ac:dyDescent="0.35">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c r="AA327" s="23"/>
      <c r="AB327" s="23"/>
      <c r="AC327" s="23"/>
      <c r="AD327" s="23"/>
      <c r="AE327" s="23"/>
      <c r="AF327" s="23"/>
      <c r="AG327" s="23"/>
    </row>
    <row r="328" spans="1:33" ht="15.75" customHeight="1" x14ac:dyDescent="0.35">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23"/>
      <c r="AE328" s="23"/>
      <c r="AF328" s="23"/>
      <c r="AG328" s="23"/>
    </row>
    <row r="329" spans="1:33" ht="15.75" customHeight="1" x14ac:dyDescent="0.35">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c r="AA329" s="23"/>
      <c r="AB329" s="23"/>
      <c r="AC329" s="23"/>
      <c r="AD329" s="23"/>
      <c r="AE329" s="23"/>
      <c r="AF329" s="23"/>
      <c r="AG329" s="23"/>
    </row>
    <row r="330" spans="1:33" ht="15.75" customHeight="1" x14ac:dyDescent="0.35">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c r="AA330" s="23"/>
      <c r="AB330" s="23"/>
      <c r="AC330" s="23"/>
      <c r="AD330" s="23"/>
      <c r="AE330" s="23"/>
      <c r="AF330" s="23"/>
      <c r="AG330" s="23"/>
    </row>
    <row r="331" spans="1:33" ht="15.75" customHeight="1" x14ac:dyDescent="0.35">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c r="AA331" s="23"/>
      <c r="AB331" s="23"/>
      <c r="AC331" s="23"/>
      <c r="AD331" s="23"/>
      <c r="AE331" s="23"/>
      <c r="AF331" s="23"/>
      <c r="AG331" s="23"/>
    </row>
    <row r="332" spans="1:33" ht="15.75" customHeight="1" x14ac:dyDescent="0.35">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c r="AA332" s="23"/>
      <c r="AB332" s="23"/>
      <c r="AC332" s="23"/>
      <c r="AD332" s="23"/>
      <c r="AE332" s="23"/>
      <c r="AF332" s="23"/>
      <c r="AG332" s="23"/>
    </row>
    <row r="333" spans="1:33" ht="15.75" customHeight="1" x14ac:dyDescent="0.35">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c r="AA333" s="23"/>
      <c r="AB333" s="23"/>
      <c r="AC333" s="23"/>
      <c r="AD333" s="23"/>
      <c r="AE333" s="23"/>
      <c r="AF333" s="23"/>
      <c r="AG333" s="23"/>
    </row>
    <row r="334" spans="1:33" ht="15.75" customHeight="1" x14ac:dyDescent="0.35">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c r="AA334" s="23"/>
      <c r="AB334" s="23"/>
      <c r="AC334" s="23"/>
      <c r="AD334" s="23"/>
      <c r="AE334" s="23"/>
      <c r="AF334" s="23"/>
      <c r="AG334" s="23"/>
    </row>
    <row r="335" spans="1:33" ht="15.75" customHeight="1" x14ac:dyDescent="0.35">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23"/>
      <c r="AE335" s="23"/>
      <c r="AF335" s="23"/>
      <c r="AG335" s="23"/>
    </row>
    <row r="336" spans="1:33" ht="15.75" customHeight="1" x14ac:dyDescent="0.35">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c r="AA336" s="23"/>
      <c r="AB336" s="23"/>
      <c r="AC336" s="23"/>
      <c r="AD336" s="23"/>
      <c r="AE336" s="23"/>
      <c r="AF336" s="23"/>
      <c r="AG336" s="23"/>
    </row>
    <row r="337" spans="1:33" ht="15.75" customHeight="1" x14ac:dyDescent="0.35">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c r="AA337" s="23"/>
      <c r="AB337" s="23"/>
      <c r="AC337" s="23"/>
      <c r="AD337" s="23"/>
      <c r="AE337" s="23"/>
      <c r="AF337" s="23"/>
      <c r="AG337" s="23"/>
    </row>
    <row r="338" spans="1:33" ht="15.75" customHeight="1" x14ac:dyDescent="0.35">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c r="AA338" s="23"/>
      <c r="AB338" s="23"/>
      <c r="AC338" s="23"/>
      <c r="AD338" s="23"/>
      <c r="AE338" s="23"/>
      <c r="AF338" s="23"/>
      <c r="AG338" s="23"/>
    </row>
    <row r="339" spans="1:33" ht="15.75" customHeight="1" x14ac:dyDescent="0.35">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c r="AA339" s="23"/>
      <c r="AB339" s="23"/>
      <c r="AC339" s="23"/>
      <c r="AD339" s="23"/>
      <c r="AE339" s="23"/>
      <c r="AF339" s="23"/>
      <c r="AG339" s="23"/>
    </row>
    <row r="340" spans="1:33" ht="15.75" customHeight="1" x14ac:dyDescent="0.35">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c r="AD340" s="23"/>
      <c r="AE340" s="23"/>
      <c r="AF340" s="23"/>
      <c r="AG340" s="23"/>
    </row>
    <row r="341" spans="1:33" ht="15.75" customHeight="1" x14ac:dyDescent="0.35">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c r="AA341" s="23"/>
      <c r="AB341" s="23"/>
      <c r="AC341" s="23"/>
      <c r="AD341" s="23"/>
      <c r="AE341" s="23"/>
      <c r="AF341" s="23"/>
      <c r="AG341" s="23"/>
    </row>
    <row r="342" spans="1:33" ht="15.75" customHeight="1" x14ac:dyDescent="0.35">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c r="AB342" s="23"/>
      <c r="AC342" s="23"/>
      <c r="AD342" s="23"/>
      <c r="AE342" s="23"/>
      <c r="AF342" s="23"/>
      <c r="AG342" s="23"/>
    </row>
    <row r="343" spans="1:33" ht="15.75" customHeight="1" x14ac:dyDescent="0.35">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23"/>
      <c r="AE343" s="23"/>
      <c r="AF343" s="23"/>
      <c r="AG343" s="23"/>
    </row>
    <row r="344" spans="1:33" ht="15.75" customHeight="1" x14ac:dyDescent="0.35">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c r="AD344" s="23"/>
      <c r="AE344" s="23"/>
      <c r="AF344" s="23"/>
      <c r="AG344" s="23"/>
    </row>
    <row r="345" spans="1:33" ht="15.75" customHeight="1" x14ac:dyDescent="0.35">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c r="AA345" s="23"/>
      <c r="AB345" s="23"/>
      <c r="AC345" s="23"/>
      <c r="AD345" s="23"/>
      <c r="AE345" s="23"/>
      <c r="AF345" s="23"/>
      <c r="AG345" s="23"/>
    </row>
    <row r="346" spans="1:33" ht="15.75" customHeight="1" x14ac:dyDescent="0.35">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c r="AA346" s="23"/>
      <c r="AB346" s="23"/>
      <c r="AC346" s="23"/>
      <c r="AD346" s="23"/>
      <c r="AE346" s="23"/>
      <c r="AF346" s="23"/>
      <c r="AG346" s="23"/>
    </row>
    <row r="347" spans="1:33" ht="15.75" customHeight="1" x14ac:dyDescent="0.35">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c r="AA347" s="23"/>
      <c r="AB347" s="23"/>
      <c r="AC347" s="23"/>
      <c r="AD347" s="23"/>
      <c r="AE347" s="23"/>
      <c r="AF347" s="23"/>
      <c r="AG347" s="23"/>
    </row>
    <row r="348" spans="1:33" ht="15.75" customHeight="1" x14ac:dyDescent="0.35">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c r="AA348" s="23"/>
      <c r="AB348" s="23"/>
      <c r="AC348" s="23"/>
      <c r="AD348" s="23"/>
      <c r="AE348" s="23"/>
      <c r="AF348" s="23"/>
      <c r="AG348" s="23"/>
    </row>
    <row r="349" spans="1:33" ht="15.75" customHeight="1" x14ac:dyDescent="0.35">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23"/>
      <c r="AE349" s="23"/>
      <c r="AF349" s="23"/>
      <c r="AG349" s="23"/>
    </row>
    <row r="350" spans="1:33" ht="15.75" customHeight="1" x14ac:dyDescent="0.35">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c r="AA350" s="23"/>
      <c r="AB350" s="23"/>
      <c r="AC350" s="23"/>
      <c r="AD350" s="23"/>
      <c r="AE350" s="23"/>
      <c r="AF350" s="23"/>
      <c r="AG350" s="23"/>
    </row>
    <row r="351" spans="1:33" ht="15.75" customHeight="1" x14ac:dyDescent="0.35">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23"/>
      <c r="AE351" s="23"/>
      <c r="AF351" s="23"/>
      <c r="AG351" s="23"/>
    </row>
    <row r="352" spans="1:33" ht="15.75" customHeight="1" x14ac:dyDescent="0.35">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c r="AA352" s="23"/>
      <c r="AB352" s="23"/>
      <c r="AC352" s="23"/>
      <c r="AD352" s="23"/>
      <c r="AE352" s="23"/>
      <c r="AF352" s="23"/>
      <c r="AG352" s="23"/>
    </row>
    <row r="353" spans="1:33" ht="15.75" customHeight="1" x14ac:dyDescent="0.35">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c r="AA353" s="23"/>
      <c r="AB353" s="23"/>
      <c r="AC353" s="23"/>
      <c r="AD353" s="23"/>
      <c r="AE353" s="23"/>
      <c r="AF353" s="23"/>
      <c r="AG353" s="23"/>
    </row>
    <row r="354" spans="1:33" ht="15.75" customHeight="1" x14ac:dyDescent="0.35">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c r="AA354" s="23"/>
      <c r="AB354" s="23"/>
      <c r="AC354" s="23"/>
      <c r="AD354" s="23"/>
      <c r="AE354" s="23"/>
      <c r="AF354" s="23"/>
      <c r="AG354" s="23"/>
    </row>
    <row r="355" spans="1:33" ht="15.75" customHeight="1" x14ac:dyDescent="0.35">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c r="AA355" s="23"/>
      <c r="AB355" s="23"/>
      <c r="AC355" s="23"/>
      <c r="AD355" s="23"/>
      <c r="AE355" s="23"/>
      <c r="AF355" s="23"/>
      <c r="AG355" s="23"/>
    </row>
    <row r="356" spans="1:33" ht="15.75" customHeight="1" x14ac:dyDescent="0.35">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c r="AA356" s="23"/>
      <c r="AB356" s="23"/>
      <c r="AC356" s="23"/>
      <c r="AD356" s="23"/>
      <c r="AE356" s="23"/>
      <c r="AF356" s="23"/>
      <c r="AG356" s="23"/>
    </row>
    <row r="357" spans="1:33" ht="15.75" customHeight="1" x14ac:dyDescent="0.35">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c r="AB357" s="23"/>
      <c r="AC357" s="23"/>
      <c r="AD357" s="23"/>
      <c r="AE357" s="23"/>
      <c r="AF357" s="23"/>
      <c r="AG357" s="23"/>
    </row>
    <row r="358" spans="1:33" ht="15.75" customHeight="1" x14ac:dyDescent="0.35">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c r="AA358" s="23"/>
      <c r="AB358" s="23"/>
      <c r="AC358" s="23"/>
      <c r="AD358" s="23"/>
      <c r="AE358" s="23"/>
      <c r="AF358" s="23"/>
      <c r="AG358" s="23"/>
    </row>
    <row r="359" spans="1:33" ht="15.75" customHeight="1" x14ac:dyDescent="0.35">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c r="AA359" s="23"/>
      <c r="AB359" s="23"/>
      <c r="AC359" s="23"/>
      <c r="AD359" s="23"/>
      <c r="AE359" s="23"/>
      <c r="AF359" s="23"/>
      <c r="AG359" s="23"/>
    </row>
    <row r="360" spans="1:33" ht="15.75" customHeight="1" x14ac:dyDescent="0.35">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c r="AA360" s="23"/>
      <c r="AB360" s="23"/>
      <c r="AC360" s="23"/>
      <c r="AD360" s="23"/>
      <c r="AE360" s="23"/>
      <c r="AF360" s="23"/>
      <c r="AG360" s="23"/>
    </row>
    <row r="361" spans="1:33" ht="15.75" customHeight="1" x14ac:dyDescent="0.35">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c r="AA361" s="23"/>
      <c r="AB361" s="23"/>
      <c r="AC361" s="23"/>
      <c r="AD361" s="23"/>
      <c r="AE361" s="23"/>
      <c r="AF361" s="23"/>
      <c r="AG361" s="23"/>
    </row>
    <row r="362" spans="1:33" ht="15.75" customHeight="1" x14ac:dyDescent="0.35">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c r="AA362" s="23"/>
      <c r="AB362" s="23"/>
      <c r="AC362" s="23"/>
      <c r="AD362" s="23"/>
      <c r="AE362" s="23"/>
      <c r="AF362" s="23"/>
      <c r="AG362" s="23"/>
    </row>
    <row r="363" spans="1:33" ht="15.75" customHeight="1" x14ac:dyDescent="0.35">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c r="AA363" s="23"/>
      <c r="AB363" s="23"/>
      <c r="AC363" s="23"/>
      <c r="AD363" s="23"/>
      <c r="AE363" s="23"/>
      <c r="AF363" s="23"/>
      <c r="AG363" s="23"/>
    </row>
    <row r="364" spans="1:33" ht="15.75" customHeight="1" x14ac:dyDescent="0.35">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c r="AB364" s="23"/>
      <c r="AC364" s="23"/>
      <c r="AD364" s="23"/>
      <c r="AE364" s="23"/>
      <c r="AF364" s="23"/>
      <c r="AG364" s="23"/>
    </row>
    <row r="365" spans="1:33" ht="15.75" customHeight="1" x14ac:dyDescent="0.35">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c r="AA365" s="23"/>
      <c r="AB365" s="23"/>
      <c r="AC365" s="23"/>
      <c r="AD365" s="23"/>
      <c r="AE365" s="23"/>
      <c r="AF365" s="23"/>
      <c r="AG365" s="23"/>
    </row>
    <row r="366" spans="1:33" ht="15.75" customHeight="1" x14ac:dyDescent="0.35">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c r="AA366" s="23"/>
      <c r="AB366" s="23"/>
      <c r="AC366" s="23"/>
      <c r="AD366" s="23"/>
      <c r="AE366" s="23"/>
      <c r="AF366" s="23"/>
      <c r="AG366" s="23"/>
    </row>
    <row r="367" spans="1:33" ht="15.75" customHeight="1" x14ac:dyDescent="0.35">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c r="AA367" s="23"/>
      <c r="AB367" s="23"/>
      <c r="AC367" s="23"/>
      <c r="AD367" s="23"/>
      <c r="AE367" s="23"/>
      <c r="AF367" s="23"/>
      <c r="AG367" s="23"/>
    </row>
    <row r="368" spans="1:33" ht="15.75" customHeight="1" x14ac:dyDescent="0.35">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c r="AA368" s="23"/>
      <c r="AB368" s="23"/>
      <c r="AC368" s="23"/>
      <c r="AD368" s="23"/>
      <c r="AE368" s="23"/>
      <c r="AF368" s="23"/>
      <c r="AG368" s="23"/>
    </row>
    <row r="369" spans="1:33" ht="15.75" customHeight="1" x14ac:dyDescent="0.35">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c r="AA369" s="23"/>
      <c r="AB369" s="23"/>
      <c r="AC369" s="23"/>
      <c r="AD369" s="23"/>
      <c r="AE369" s="23"/>
      <c r="AF369" s="23"/>
      <c r="AG369" s="23"/>
    </row>
    <row r="370" spans="1:33" ht="15.75" customHeight="1" x14ac:dyDescent="0.35">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c r="AA370" s="23"/>
      <c r="AB370" s="23"/>
      <c r="AC370" s="23"/>
      <c r="AD370" s="23"/>
      <c r="AE370" s="23"/>
      <c r="AF370" s="23"/>
      <c r="AG370" s="23"/>
    </row>
    <row r="371" spans="1:33" ht="15.75" customHeight="1" x14ac:dyDescent="0.35">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c r="AA371" s="23"/>
      <c r="AB371" s="23"/>
      <c r="AC371" s="23"/>
      <c r="AD371" s="23"/>
      <c r="AE371" s="23"/>
      <c r="AF371" s="23"/>
      <c r="AG371" s="23"/>
    </row>
    <row r="372" spans="1:33" ht="15.75" customHeight="1" x14ac:dyDescent="0.35">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c r="AA372" s="23"/>
      <c r="AB372" s="23"/>
      <c r="AC372" s="23"/>
      <c r="AD372" s="23"/>
      <c r="AE372" s="23"/>
      <c r="AF372" s="23"/>
      <c r="AG372" s="23"/>
    </row>
    <row r="373" spans="1:33" ht="15.75" customHeight="1" x14ac:dyDescent="0.35">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c r="AA373" s="23"/>
      <c r="AB373" s="23"/>
      <c r="AC373" s="23"/>
      <c r="AD373" s="23"/>
      <c r="AE373" s="23"/>
      <c r="AF373" s="23"/>
      <c r="AG373" s="23"/>
    </row>
    <row r="374" spans="1:33" ht="15.75" customHeight="1" x14ac:dyDescent="0.35">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c r="AA374" s="23"/>
      <c r="AB374" s="23"/>
      <c r="AC374" s="23"/>
      <c r="AD374" s="23"/>
      <c r="AE374" s="23"/>
      <c r="AF374" s="23"/>
      <c r="AG374" s="23"/>
    </row>
    <row r="375" spans="1:33" ht="15.75" customHeight="1" x14ac:dyDescent="0.35">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c r="AA375" s="23"/>
      <c r="AB375" s="23"/>
      <c r="AC375" s="23"/>
      <c r="AD375" s="23"/>
      <c r="AE375" s="23"/>
      <c r="AF375" s="23"/>
      <c r="AG375" s="23"/>
    </row>
    <row r="376" spans="1:33" ht="15.75" customHeight="1" x14ac:dyDescent="0.35">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c r="AD376" s="23"/>
      <c r="AE376" s="23"/>
      <c r="AF376" s="23"/>
      <c r="AG376" s="23"/>
    </row>
    <row r="377" spans="1:33" ht="15.75" customHeight="1" x14ac:dyDescent="0.35">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c r="AA377" s="23"/>
      <c r="AB377" s="23"/>
      <c r="AC377" s="23"/>
      <c r="AD377" s="23"/>
      <c r="AE377" s="23"/>
      <c r="AF377" s="23"/>
      <c r="AG377" s="23"/>
    </row>
    <row r="378" spans="1:33" ht="15.75" customHeight="1" x14ac:dyDescent="0.35">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c r="AA378" s="23"/>
      <c r="AB378" s="23"/>
      <c r="AC378" s="23"/>
      <c r="AD378" s="23"/>
      <c r="AE378" s="23"/>
      <c r="AF378" s="23"/>
      <c r="AG378" s="23"/>
    </row>
    <row r="379" spans="1:33" ht="15.75" customHeight="1" x14ac:dyDescent="0.35">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c r="AA379" s="23"/>
      <c r="AB379" s="23"/>
      <c r="AC379" s="23"/>
      <c r="AD379" s="23"/>
      <c r="AE379" s="23"/>
      <c r="AF379" s="23"/>
      <c r="AG379" s="23"/>
    </row>
    <row r="380" spans="1:33" ht="15.75" customHeight="1" x14ac:dyDescent="0.35">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c r="AA380" s="23"/>
      <c r="AB380" s="23"/>
      <c r="AC380" s="23"/>
      <c r="AD380" s="23"/>
      <c r="AE380" s="23"/>
      <c r="AF380" s="23"/>
      <c r="AG380" s="23"/>
    </row>
    <row r="381" spans="1:33" ht="15.75" customHeight="1" x14ac:dyDescent="0.35">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c r="AA381" s="23"/>
      <c r="AB381" s="23"/>
      <c r="AC381" s="23"/>
      <c r="AD381" s="23"/>
      <c r="AE381" s="23"/>
      <c r="AF381" s="23"/>
      <c r="AG381" s="23"/>
    </row>
    <row r="382" spans="1:33" ht="15.75" customHeight="1" x14ac:dyDescent="0.35">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c r="AA382" s="23"/>
      <c r="AB382" s="23"/>
      <c r="AC382" s="23"/>
      <c r="AD382" s="23"/>
      <c r="AE382" s="23"/>
      <c r="AF382" s="23"/>
      <c r="AG382" s="23"/>
    </row>
    <row r="383" spans="1:33" ht="15.75" customHeight="1" x14ac:dyDescent="0.35">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23"/>
      <c r="AE383" s="23"/>
      <c r="AF383" s="23"/>
      <c r="AG383" s="23"/>
    </row>
    <row r="384" spans="1:33" ht="15.75" customHeight="1" x14ac:dyDescent="0.35">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c r="AA384" s="23"/>
      <c r="AB384" s="23"/>
      <c r="AC384" s="23"/>
      <c r="AD384" s="23"/>
      <c r="AE384" s="23"/>
      <c r="AF384" s="23"/>
      <c r="AG384" s="23"/>
    </row>
    <row r="385" spans="1:33" ht="15.75" customHeight="1" x14ac:dyDescent="0.35">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c r="AA385" s="23"/>
      <c r="AB385" s="23"/>
      <c r="AC385" s="23"/>
      <c r="AD385" s="23"/>
      <c r="AE385" s="23"/>
      <c r="AF385" s="23"/>
      <c r="AG385" s="23"/>
    </row>
    <row r="386" spans="1:33" ht="15.75" customHeight="1" x14ac:dyDescent="0.35">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c r="AA386" s="23"/>
      <c r="AB386" s="23"/>
      <c r="AC386" s="23"/>
      <c r="AD386" s="23"/>
      <c r="AE386" s="23"/>
      <c r="AF386" s="23"/>
      <c r="AG386" s="23"/>
    </row>
    <row r="387" spans="1:33" ht="15.75" customHeight="1" x14ac:dyDescent="0.35">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c r="AA387" s="23"/>
      <c r="AB387" s="23"/>
      <c r="AC387" s="23"/>
      <c r="AD387" s="23"/>
      <c r="AE387" s="23"/>
      <c r="AF387" s="23"/>
      <c r="AG387" s="23"/>
    </row>
    <row r="388" spans="1:33" ht="15.75" customHeight="1" x14ac:dyDescent="0.35">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c r="AA388" s="23"/>
      <c r="AB388" s="23"/>
      <c r="AC388" s="23"/>
      <c r="AD388" s="23"/>
      <c r="AE388" s="23"/>
      <c r="AF388" s="23"/>
      <c r="AG388" s="23"/>
    </row>
    <row r="389" spans="1:33" ht="15.75" customHeight="1" x14ac:dyDescent="0.35">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c r="AA389" s="23"/>
      <c r="AB389" s="23"/>
      <c r="AC389" s="23"/>
      <c r="AD389" s="23"/>
      <c r="AE389" s="23"/>
      <c r="AF389" s="23"/>
      <c r="AG389" s="23"/>
    </row>
    <row r="390" spans="1:33" ht="15.75" customHeight="1" x14ac:dyDescent="0.35">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c r="AA390" s="23"/>
      <c r="AB390" s="23"/>
      <c r="AC390" s="23"/>
      <c r="AD390" s="23"/>
      <c r="AE390" s="23"/>
      <c r="AF390" s="23"/>
      <c r="AG390" s="23"/>
    </row>
    <row r="391" spans="1:33" ht="15.75" customHeight="1" x14ac:dyDescent="0.35">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c r="AA391" s="23"/>
      <c r="AB391" s="23"/>
      <c r="AC391" s="23"/>
      <c r="AD391" s="23"/>
      <c r="AE391" s="23"/>
      <c r="AF391" s="23"/>
      <c r="AG391" s="23"/>
    </row>
    <row r="392" spans="1:33" ht="15.75" customHeight="1" x14ac:dyDescent="0.35">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c r="AB392" s="23"/>
      <c r="AC392" s="23"/>
      <c r="AD392" s="23"/>
      <c r="AE392" s="23"/>
      <c r="AF392" s="23"/>
      <c r="AG392" s="23"/>
    </row>
    <row r="393" spans="1:33" ht="15.75" customHeight="1" x14ac:dyDescent="0.35">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c r="AA393" s="23"/>
      <c r="AB393" s="23"/>
      <c r="AC393" s="23"/>
      <c r="AD393" s="23"/>
      <c r="AE393" s="23"/>
      <c r="AF393" s="23"/>
      <c r="AG393" s="23"/>
    </row>
    <row r="394" spans="1:33" ht="15.75" customHeight="1" x14ac:dyDescent="0.35">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c r="AA394" s="23"/>
      <c r="AB394" s="23"/>
      <c r="AC394" s="23"/>
      <c r="AD394" s="23"/>
      <c r="AE394" s="23"/>
      <c r="AF394" s="23"/>
      <c r="AG394" s="23"/>
    </row>
    <row r="395" spans="1:33" ht="15.75" customHeight="1" x14ac:dyDescent="0.35">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c r="AA395" s="23"/>
      <c r="AB395" s="23"/>
      <c r="AC395" s="23"/>
      <c r="AD395" s="23"/>
      <c r="AE395" s="23"/>
      <c r="AF395" s="23"/>
      <c r="AG395" s="23"/>
    </row>
    <row r="396" spans="1:33" ht="15.75" customHeight="1" x14ac:dyDescent="0.35">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c r="AA396" s="23"/>
      <c r="AB396" s="23"/>
      <c r="AC396" s="23"/>
      <c r="AD396" s="23"/>
      <c r="AE396" s="23"/>
      <c r="AF396" s="23"/>
      <c r="AG396" s="23"/>
    </row>
    <row r="397" spans="1:33" ht="15.75" customHeight="1" x14ac:dyDescent="0.35">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c r="AA397" s="23"/>
      <c r="AB397" s="23"/>
      <c r="AC397" s="23"/>
      <c r="AD397" s="23"/>
      <c r="AE397" s="23"/>
      <c r="AF397" s="23"/>
      <c r="AG397" s="23"/>
    </row>
    <row r="398" spans="1:33" ht="15.75" customHeight="1" x14ac:dyDescent="0.35">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c r="AA398" s="23"/>
      <c r="AB398" s="23"/>
      <c r="AC398" s="23"/>
      <c r="AD398" s="23"/>
      <c r="AE398" s="23"/>
      <c r="AF398" s="23"/>
      <c r="AG398" s="23"/>
    </row>
    <row r="399" spans="1:33" ht="15.75" customHeight="1" x14ac:dyDescent="0.35">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c r="AA399" s="23"/>
      <c r="AB399" s="23"/>
      <c r="AC399" s="23"/>
      <c r="AD399" s="23"/>
      <c r="AE399" s="23"/>
      <c r="AF399" s="23"/>
      <c r="AG399" s="23"/>
    </row>
    <row r="400" spans="1:33" ht="15.75" customHeight="1" x14ac:dyDescent="0.35">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c r="AA400" s="23"/>
      <c r="AB400" s="23"/>
      <c r="AC400" s="23"/>
      <c r="AD400" s="23"/>
      <c r="AE400" s="23"/>
      <c r="AF400" s="23"/>
      <c r="AG400" s="23"/>
    </row>
    <row r="401" spans="1:33" ht="15.75" customHeight="1" x14ac:dyDescent="0.35">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c r="AA401" s="23"/>
      <c r="AB401" s="23"/>
      <c r="AC401" s="23"/>
      <c r="AD401" s="23"/>
      <c r="AE401" s="23"/>
      <c r="AF401" s="23"/>
      <c r="AG401" s="23"/>
    </row>
    <row r="402" spans="1:33" ht="15.75" customHeight="1" x14ac:dyDescent="0.35">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c r="AA402" s="23"/>
      <c r="AB402" s="23"/>
      <c r="AC402" s="23"/>
      <c r="AD402" s="23"/>
      <c r="AE402" s="23"/>
      <c r="AF402" s="23"/>
      <c r="AG402" s="23"/>
    </row>
    <row r="403" spans="1:33" ht="15.75" customHeight="1" x14ac:dyDescent="0.35">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c r="AA403" s="23"/>
      <c r="AB403" s="23"/>
      <c r="AC403" s="23"/>
      <c r="AD403" s="23"/>
      <c r="AE403" s="23"/>
      <c r="AF403" s="23"/>
      <c r="AG403" s="23"/>
    </row>
    <row r="404" spans="1:33" ht="15.75" customHeight="1" x14ac:dyDescent="0.35">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c r="AA404" s="23"/>
      <c r="AB404" s="23"/>
      <c r="AC404" s="23"/>
      <c r="AD404" s="23"/>
      <c r="AE404" s="23"/>
      <c r="AF404" s="23"/>
      <c r="AG404" s="23"/>
    </row>
    <row r="405" spans="1:33" ht="15.75" customHeight="1" x14ac:dyDescent="0.35">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c r="AA405" s="23"/>
      <c r="AB405" s="23"/>
      <c r="AC405" s="23"/>
      <c r="AD405" s="23"/>
      <c r="AE405" s="23"/>
      <c r="AF405" s="23"/>
      <c r="AG405" s="23"/>
    </row>
    <row r="406" spans="1:33" ht="15.75" customHeight="1" x14ac:dyDescent="0.35">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c r="AA406" s="23"/>
      <c r="AB406" s="23"/>
      <c r="AC406" s="23"/>
      <c r="AD406" s="23"/>
      <c r="AE406" s="23"/>
      <c r="AF406" s="23"/>
      <c r="AG406" s="23"/>
    </row>
    <row r="407" spans="1:33" ht="15.75" customHeight="1" x14ac:dyDescent="0.35">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c r="AA407" s="23"/>
      <c r="AB407" s="23"/>
      <c r="AC407" s="23"/>
      <c r="AD407" s="23"/>
      <c r="AE407" s="23"/>
      <c r="AF407" s="23"/>
      <c r="AG407" s="23"/>
    </row>
    <row r="408" spans="1:33" ht="15.75" customHeight="1" x14ac:dyDescent="0.35">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row>
    <row r="409" spans="1:33" ht="15.75" customHeight="1" x14ac:dyDescent="0.35">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c r="AA409" s="23"/>
      <c r="AB409" s="23"/>
      <c r="AC409" s="23"/>
      <c r="AD409" s="23"/>
      <c r="AE409" s="23"/>
      <c r="AF409" s="23"/>
      <c r="AG409" s="23"/>
    </row>
    <row r="410" spans="1:33" ht="15.75" customHeight="1" x14ac:dyDescent="0.35">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c r="AA410" s="23"/>
      <c r="AB410" s="23"/>
      <c r="AC410" s="23"/>
      <c r="AD410" s="23"/>
      <c r="AE410" s="23"/>
      <c r="AF410" s="23"/>
      <c r="AG410" s="23"/>
    </row>
    <row r="411" spans="1:33" ht="15.75" customHeight="1" x14ac:dyDescent="0.35">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c r="AA411" s="23"/>
      <c r="AB411" s="23"/>
      <c r="AC411" s="23"/>
      <c r="AD411" s="23"/>
      <c r="AE411" s="23"/>
      <c r="AF411" s="23"/>
      <c r="AG411" s="23"/>
    </row>
    <row r="412" spans="1:33" ht="15.75" customHeight="1" x14ac:dyDescent="0.35">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c r="AA412" s="23"/>
      <c r="AB412" s="23"/>
      <c r="AC412" s="23"/>
      <c r="AD412" s="23"/>
      <c r="AE412" s="23"/>
      <c r="AF412" s="23"/>
      <c r="AG412" s="23"/>
    </row>
    <row r="413" spans="1:33" ht="15.75" customHeight="1" x14ac:dyDescent="0.35">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c r="AA413" s="23"/>
      <c r="AB413" s="23"/>
      <c r="AC413" s="23"/>
      <c r="AD413" s="23"/>
      <c r="AE413" s="23"/>
      <c r="AF413" s="23"/>
      <c r="AG413" s="23"/>
    </row>
    <row r="414" spans="1:33" ht="15.75" customHeight="1" x14ac:dyDescent="0.35">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c r="AA414" s="23"/>
      <c r="AB414" s="23"/>
      <c r="AC414" s="23"/>
      <c r="AD414" s="23"/>
      <c r="AE414" s="23"/>
      <c r="AF414" s="23"/>
      <c r="AG414" s="23"/>
    </row>
    <row r="415" spans="1:33" ht="15.75" customHeight="1" x14ac:dyDescent="0.35">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23"/>
      <c r="AE415" s="23"/>
      <c r="AF415" s="23"/>
      <c r="AG415" s="23"/>
    </row>
    <row r="416" spans="1:33" ht="15.75" customHeight="1" x14ac:dyDescent="0.35">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c r="AA416" s="23"/>
      <c r="AB416" s="23"/>
      <c r="AC416" s="23"/>
      <c r="AD416" s="23"/>
      <c r="AE416" s="23"/>
      <c r="AF416" s="23"/>
      <c r="AG416" s="23"/>
    </row>
    <row r="417" spans="1:33" ht="15.75" customHeight="1" x14ac:dyDescent="0.35">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c r="AA417" s="23"/>
      <c r="AB417" s="23"/>
      <c r="AC417" s="23"/>
      <c r="AD417" s="23"/>
      <c r="AE417" s="23"/>
      <c r="AF417" s="23"/>
      <c r="AG417" s="23"/>
    </row>
    <row r="418" spans="1:33" ht="15.75" customHeight="1" x14ac:dyDescent="0.35">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row>
    <row r="419" spans="1:33" ht="15.75" customHeight="1" x14ac:dyDescent="0.35">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c r="AA419" s="23"/>
      <c r="AB419" s="23"/>
      <c r="AC419" s="23"/>
      <c r="AD419" s="23"/>
      <c r="AE419" s="23"/>
      <c r="AF419" s="23"/>
      <c r="AG419" s="23"/>
    </row>
    <row r="420" spans="1:33" ht="15.75" customHeight="1" x14ac:dyDescent="0.35">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c r="AA420" s="23"/>
      <c r="AB420" s="23"/>
      <c r="AC420" s="23"/>
      <c r="AD420" s="23"/>
      <c r="AE420" s="23"/>
      <c r="AF420" s="23"/>
      <c r="AG420" s="23"/>
    </row>
    <row r="421" spans="1:33" ht="15.75" customHeight="1" x14ac:dyDescent="0.35">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c r="AA421" s="23"/>
      <c r="AB421" s="23"/>
      <c r="AC421" s="23"/>
      <c r="AD421" s="23"/>
      <c r="AE421" s="23"/>
      <c r="AF421" s="23"/>
      <c r="AG421" s="23"/>
    </row>
    <row r="422" spans="1:33" ht="15.75" customHeight="1" x14ac:dyDescent="0.35">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c r="AB422" s="23"/>
      <c r="AC422" s="23"/>
      <c r="AD422" s="23"/>
      <c r="AE422" s="23"/>
      <c r="AF422" s="23"/>
      <c r="AG422" s="23"/>
    </row>
    <row r="423" spans="1:33" ht="15.75" customHeight="1" x14ac:dyDescent="0.35">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c r="AA423" s="23"/>
      <c r="AB423" s="23"/>
      <c r="AC423" s="23"/>
      <c r="AD423" s="23"/>
      <c r="AE423" s="23"/>
      <c r="AF423" s="23"/>
      <c r="AG423" s="23"/>
    </row>
    <row r="424" spans="1:33" ht="15.75" customHeight="1" x14ac:dyDescent="0.35">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c r="AB424" s="23"/>
      <c r="AC424" s="23"/>
      <c r="AD424" s="23"/>
      <c r="AE424" s="23"/>
      <c r="AF424" s="23"/>
      <c r="AG424" s="23"/>
    </row>
    <row r="425" spans="1:33" ht="15.75" customHeight="1" x14ac:dyDescent="0.35">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c r="AA425" s="23"/>
      <c r="AB425" s="23"/>
      <c r="AC425" s="23"/>
      <c r="AD425" s="23"/>
      <c r="AE425" s="23"/>
      <c r="AF425" s="23"/>
      <c r="AG425" s="23"/>
    </row>
    <row r="426" spans="1:33" ht="15.75" customHeight="1" x14ac:dyDescent="0.35">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c r="AA426" s="23"/>
      <c r="AB426" s="23"/>
      <c r="AC426" s="23"/>
      <c r="AD426" s="23"/>
      <c r="AE426" s="23"/>
      <c r="AF426" s="23"/>
      <c r="AG426" s="23"/>
    </row>
    <row r="427" spans="1:33" ht="15.75" customHeight="1" x14ac:dyDescent="0.35">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c r="AA427" s="23"/>
      <c r="AB427" s="23"/>
      <c r="AC427" s="23"/>
      <c r="AD427" s="23"/>
      <c r="AE427" s="23"/>
      <c r="AF427" s="23"/>
      <c r="AG427" s="23"/>
    </row>
    <row r="428" spans="1:33" ht="15.75" customHeight="1" x14ac:dyDescent="0.35">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c r="AA428" s="23"/>
      <c r="AB428" s="23"/>
      <c r="AC428" s="23"/>
      <c r="AD428" s="23"/>
      <c r="AE428" s="23"/>
      <c r="AF428" s="23"/>
      <c r="AG428" s="23"/>
    </row>
    <row r="429" spans="1:33" ht="15.75" customHeight="1" x14ac:dyDescent="0.35">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c r="AA429" s="23"/>
      <c r="AB429" s="23"/>
      <c r="AC429" s="23"/>
      <c r="AD429" s="23"/>
      <c r="AE429" s="23"/>
      <c r="AF429" s="23"/>
      <c r="AG429" s="23"/>
    </row>
    <row r="430" spans="1:33" ht="15.75" customHeight="1" x14ac:dyDescent="0.35">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c r="AA430" s="23"/>
      <c r="AB430" s="23"/>
      <c r="AC430" s="23"/>
      <c r="AD430" s="23"/>
      <c r="AE430" s="23"/>
      <c r="AF430" s="23"/>
      <c r="AG430" s="23"/>
    </row>
    <row r="431" spans="1:33" ht="15.75" customHeight="1" x14ac:dyDescent="0.35">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c r="AA431" s="23"/>
      <c r="AB431" s="23"/>
      <c r="AC431" s="23"/>
      <c r="AD431" s="23"/>
      <c r="AE431" s="23"/>
      <c r="AF431" s="23"/>
      <c r="AG431" s="23"/>
    </row>
    <row r="432" spans="1:33" ht="15.75" customHeight="1" x14ac:dyDescent="0.35">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c r="AA432" s="23"/>
      <c r="AB432" s="23"/>
      <c r="AC432" s="23"/>
      <c r="AD432" s="23"/>
      <c r="AE432" s="23"/>
      <c r="AF432" s="23"/>
      <c r="AG432" s="23"/>
    </row>
    <row r="433" spans="1:33" ht="15.75" customHeight="1" x14ac:dyDescent="0.35">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c r="AA433" s="23"/>
      <c r="AB433" s="23"/>
      <c r="AC433" s="23"/>
      <c r="AD433" s="23"/>
      <c r="AE433" s="23"/>
      <c r="AF433" s="23"/>
      <c r="AG433" s="23"/>
    </row>
    <row r="434" spans="1:33" ht="15.75" customHeight="1" x14ac:dyDescent="0.35">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c r="AA434" s="23"/>
      <c r="AB434" s="23"/>
      <c r="AC434" s="23"/>
      <c r="AD434" s="23"/>
      <c r="AE434" s="23"/>
      <c r="AF434" s="23"/>
      <c r="AG434" s="23"/>
    </row>
    <row r="435" spans="1:33" ht="15.75" customHeight="1" x14ac:dyDescent="0.35">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c r="AA435" s="23"/>
      <c r="AB435" s="23"/>
      <c r="AC435" s="23"/>
      <c r="AD435" s="23"/>
      <c r="AE435" s="23"/>
      <c r="AF435" s="23"/>
      <c r="AG435" s="23"/>
    </row>
    <row r="436" spans="1:33" ht="15.75" customHeight="1" x14ac:dyDescent="0.35">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c r="AA436" s="23"/>
      <c r="AB436" s="23"/>
      <c r="AC436" s="23"/>
      <c r="AD436" s="23"/>
      <c r="AE436" s="23"/>
      <c r="AF436" s="23"/>
      <c r="AG436" s="23"/>
    </row>
    <row r="437" spans="1:33" ht="15.75" customHeight="1" x14ac:dyDescent="0.35">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c r="AA437" s="23"/>
      <c r="AB437" s="23"/>
      <c r="AC437" s="23"/>
      <c r="AD437" s="23"/>
      <c r="AE437" s="23"/>
      <c r="AF437" s="23"/>
      <c r="AG437" s="23"/>
    </row>
    <row r="438" spans="1:33" ht="15.75" customHeight="1" x14ac:dyDescent="0.35">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c r="AA438" s="23"/>
      <c r="AB438" s="23"/>
      <c r="AC438" s="23"/>
      <c r="AD438" s="23"/>
      <c r="AE438" s="23"/>
      <c r="AF438" s="23"/>
      <c r="AG438" s="23"/>
    </row>
    <row r="439" spans="1:33" ht="15.75" customHeight="1" x14ac:dyDescent="0.35">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c r="AA439" s="23"/>
      <c r="AB439" s="23"/>
      <c r="AC439" s="23"/>
      <c r="AD439" s="23"/>
      <c r="AE439" s="23"/>
      <c r="AF439" s="23"/>
      <c r="AG439" s="23"/>
    </row>
    <row r="440" spans="1:33" ht="15.75" customHeight="1" x14ac:dyDescent="0.35">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c r="AA440" s="23"/>
      <c r="AB440" s="23"/>
      <c r="AC440" s="23"/>
      <c r="AD440" s="23"/>
      <c r="AE440" s="23"/>
      <c r="AF440" s="23"/>
      <c r="AG440" s="23"/>
    </row>
    <row r="441" spans="1:33" ht="15.75" customHeight="1" x14ac:dyDescent="0.35">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c r="AA441" s="23"/>
      <c r="AB441" s="23"/>
      <c r="AC441" s="23"/>
      <c r="AD441" s="23"/>
      <c r="AE441" s="23"/>
      <c r="AF441" s="23"/>
      <c r="AG441" s="23"/>
    </row>
    <row r="442" spans="1:33" ht="15.75" customHeight="1" x14ac:dyDescent="0.35">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c r="AA442" s="23"/>
      <c r="AB442" s="23"/>
      <c r="AC442" s="23"/>
      <c r="AD442" s="23"/>
      <c r="AE442" s="23"/>
      <c r="AF442" s="23"/>
      <c r="AG442" s="23"/>
    </row>
    <row r="443" spans="1:33" ht="15.75" customHeight="1" x14ac:dyDescent="0.35">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c r="AA443" s="23"/>
      <c r="AB443" s="23"/>
      <c r="AC443" s="23"/>
      <c r="AD443" s="23"/>
      <c r="AE443" s="23"/>
      <c r="AF443" s="23"/>
      <c r="AG443" s="23"/>
    </row>
    <row r="444" spans="1:33" ht="15.75" customHeight="1" x14ac:dyDescent="0.35">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c r="AA444" s="23"/>
      <c r="AB444" s="23"/>
      <c r="AC444" s="23"/>
      <c r="AD444" s="23"/>
      <c r="AE444" s="23"/>
      <c r="AF444" s="23"/>
      <c r="AG444" s="23"/>
    </row>
    <row r="445" spans="1:33" ht="15.75" customHeight="1" x14ac:dyDescent="0.35">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c r="AA445" s="23"/>
      <c r="AB445" s="23"/>
      <c r="AC445" s="23"/>
      <c r="AD445" s="23"/>
      <c r="AE445" s="23"/>
      <c r="AF445" s="23"/>
      <c r="AG445" s="23"/>
    </row>
    <row r="446" spans="1:33" ht="15.75" customHeight="1" x14ac:dyDescent="0.35">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c r="AA446" s="23"/>
      <c r="AB446" s="23"/>
      <c r="AC446" s="23"/>
      <c r="AD446" s="23"/>
      <c r="AE446" s="23"/>
      <c r="AF446" s="23"/>
      <c r="AG446" s="23"/>
    </row>
    <row r="447" spans="1:33" ht="15.75" customHeight="1" x14ac:dyDescent="0.35">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c r="AA447" s="23"/>
      <c r="AB447" s="23"/>
      <c r="AC447" s="23"/>
      <c r="AD447" s="23"/>
      <c r="AE447" s="23"/>
      <c r="AF447" s="23"/>
      <c r="AG447" s="23"/>
    </row>
    <row r="448" spans="1:33" ht="15.75" customHeight="1" x14ac:dyDescent="0.35">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c r="AA448" s="23"/>
      <c r="AB448" s="23"/>
      <c r="AC448" s="23"/>
      <c r="AD448" s="23"/>
      <c r="AE448" s="23"/>
      <c r="AF448" s="23"/>
      <c r="AG448" s="23"/>
    </row>
    <row r="449" spans="1:33" ht="15.75" customHeight="1" x14ac:dyDescent="0.35">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c r="AA449" s="23"/>
      <c r="AB449" s="23"/>
      <c r="AC449" s="23"/>
      <c r="AD449" s="23"/>
      <c r="AE449" s="23"/>
      <c r="AF449" s="23"/>
      <c r="AG449" s="23"/>
    </row>
    <row r="450" spans="1:33" ht="15.75" customHeight="1" x14ac:dyDescent="0.35">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c r="AA450" s="23"/>
      <c r="AB450" s="23"/>
      <c r="AC450" s="23"/>
      <c r="AD450" s="23"/>
      <c r="AE450" s="23"/>
      <c r="AF450" s="23"/>
      <c r="AG450" s="23"/>
    </row>
    <row r="451" spans="1:33" ht="15.75" customHeight="1" x14ac:dyDescent="0.35">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c r="AA451" s="23"/>
      <c r="AB451" s="23"/>
      <c r="AC451" s="23"/>
      <c r="AD451" s="23"/>
      <c r="AE451" s="23"/>
      <c r="AF451" s="23"/>
      <c r="AG451" s="23"/>
    </row>
    <row r="452" spans="1:33" ht="15.75" customHeight="1" x14ac:dyDescent="0.35">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23"/>
      <c r="AF452" s="23"/>
      <c r="AG452" s="23"/>
    </row>
    <row r="453" spans="1:33" ht="15.75" customHeight="1" x14ac:dyDescent="0.35">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c r="AA453" s="23"/>
      <c r="AB453" s="23"/>
      <c r="AC453" s="23"/>
      <c r="AD453" s="23"/>
      <c r="AE453" s="23"/>
      <c r="AF453" s="23"/>
      <c r="AG453" s="23"/>
    </row>
    <row r="454" spans="1:33" ht="15.75" customHeight="1" x14ac:dyDescent="0.35">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c r="AA454" s="23"/>
      <c r="AB454" s="23"/>
      <c r="AC454" s="23"/>
      <c r="AD454" s="23"/>
      <c r="AE454" s="23"/>
      <c r="AF454" s="23"/>
      <c r="AG454" s="23"/>
    </row>
    <row r="455" spans="1:33" ht="15.75" customHeight="1" x14ac:dyDescent="0.35">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c r="AA455" s="23"/>
      <c r="AB455" s="23"/>
      <c r="AC455" s="23"/>
      <c r="AD455" s="23"/>
      <c r="AE455" s="23"/>
      <c r="AF455" s="23"/>
      <c r="AG455" s="23"/>
    </row>
    <row r="456" spans="1:33" ht="15.75" customHeight="1" x14ac:dyDescent="0.35">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c r="AA456" s="23"/>
      <c r="AB456" s="23"/>
      <c r="AC456" s="23"/>
      <c r="AD456" s="23"/>
      <c r="AE456" s="23"/>
      <c r="AF456" s="23"/>
      <c r="AG456" s="23"/>
    </row>
    <row r="457" spans="1:33" ht="15.75" customHeight="1" x14ac:dyDescent="0.35">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c r="AA457" s="23"/>
      <c r="AB457" s="23"/>
      <c r="AC457" s="23"/>
      <c r="AD457" s="23"/>
      <c r="AE457" s="23"/>
      <c r="AF457" s="23"/>
      <c r="AG457" s="23"/>
    </row>
    <row r="458" spans="1:33" ht="15.75" customHeight="1" x14ac:dyDescent="0.35">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c r="AA458" s="23"/>
      <c r="AB458" s="23"/>
      <c r="AC458" s="23"/>
      <c r="AD458" s="23"/>
      <c r="AE458" s="23"/>
      <c r="AF458" s="23"/>
      <c r="AG458" s="23"/>
    </row>
    <row r="459" spans="1:33" ht="15.75" customHeight="1" x14ac:dyDescent="0.35">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c r="AA459" s="23"/>
      <c r="AB459" s="23"/>
      <c r="AC459" s="23"/>
      <c r="AD459" s="23"/>
      <c r="AE459" s="23"/>
      <c r="AF459" s="23"/>
      <c r="AG459" s="23"/>
    </row>
    <row r="460" spans="1:33" ht="15.75" customHeight="1" x14ac:dyDescent="0.35">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c r="AA460" s="23"/>
      <c r="AB460" s="23"/>
      <c r="AC460" s="23"/>
      <c r="AD460" s="23"/>
      <c r="AE460" s="23"/>
      <c r="AF460" s="23"/>
      <c r="AG460" s="23"/>
    </row>
    <row r="461" spans="1:33" ht="15.75" customHeight="1" x14ac:dyDescent="0.35">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c r="AA461" s="23"/>
      <c r="AB461" s="23"/>
      <c r="AC461" s="23"/>
      <c r="AD461" s="23"/>
      <c r="AE461" s="23"/>
      <c r="AF461" s="23"/>
      <c r="AG461" s="23"/>
    </row>
    <row r="462" spans="1:33" ht="15.75" customHeight="1" x14ac:dyDescent="0.35">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23"/>
      <c r="AF462" s="23"/>
      <c r="AG462" s="23"/>
    </row>
    <row r="463" spans="1:33" ht="15.75" customHeight="1" x14ac:dyDescent="0.35">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23"/>
      <c r="AF463" s="23"/>
      <c r="AG463" s="23"/>
    </row>
    <row r="464" spans="1:33" ht="15.75" customHeight="1" x14ac:dyDescent="0.35">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c r="AA464" s="23"/>
      <c r="AB464" s="23"/>
      <c r="AC464" s="23"/>
      <c r="AD464" s="23"/>
      <c r="AE464" s="23"/>
      <c r="AF464" s="23"/>
      <c r="AG464" s="23"/>
    </row>
    <row r="465" spans="1:33" ht="15.75" customHeight="1" x14ac:dyDescent="0.35">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c r="AA465" s="23"/>
      <c r="AB465" s="23"/>
      <c r="AC465" s="23"/>
      <c r="AD465" s="23"/>
      <c r="AE465" s="23"/>
      <c r="AF465" s="23"/>
      <c r="AG465" s="23"/>
    </row>
    <row r="466" spans="1:33" ht="15.75" customHeight="1" x14ac:dyDescent="0.35">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c r="AA466" s="23"/>
      <c r="AB466" s="23"/>
      <c r="AC466" s="23"/>
      <c r="AD466" s="23"/>
      <c r="AE466" s="23"/>
      <c r="AF466" s="23"/>
      <c r="AG466" s="23"/>
    </row>
    <row r="467" spans="1:33" ht="15.75" customHeight="1" x14ac:dyDescent="0.35">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c r="AA467" s="23"/>
      <c r="AB467" s="23"/>
      <c r="AC467" s="23"/>
      <c r="AD467" s="23"/>
      <c r="AE467" s="23"/>
      <c r="AF467" s="23"/>
      <c r="AG467" s="23"/>
    </row>
    <row r="468" spans="1:33" ht="15.75" customHeight="1" x14ac:dyDescent="0.35">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c r="AA468" s="23"/>
      <c r="AB468" s="23"/>
      <c r="AC468" s="23"/>
      <c r="AD468" s="23"/>
      <c r="AE468" s="23"/>
      <c r="AF468" s="23"/>
      <c r="AG468" s="23"/>
    </row>
    <row r="469" spans="1:33" ht="15.75" customHeight="1" x14ac:dyDescent="0.35">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c r="AA469" s="23"/>
      <c r="AB469" s="23"/>
      <c r="AC469" s="23"/>
      <c r="AD469" s="23"/>
      <c r="AE469" s="23"/>
      <c r="AF469" s="23"/>
      <c r="AG469" s="23"/>
    </row>
    <row r="470" spans="1:33" ht="15.75" customHeight="1" x14ac:dyDescent="0.35">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c r="AA470" s="23"/>
      <c r="AB470" s="23"/>
      <c r="AC470" s="23"/>
      <c r="AD470" s="23"/>
      <c r="AE470" s="23"/>
      <c r="AF470" s="23"/>
      <c r="AG470" s="23"/>
    </row>
    <row r="471" spans="1:33" ht="15.75" customHeight="1" x14ac:dyDescent="0.35">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c r="AA471" s="23"/>
      <c r="AB471" s="23"/>
      <c r="AC471" s="23"/>
      <c r="AD471" s="23"/>
      <c r="AE471" s="23"/>
      <c r="AF471" s="23"/>
      <c r="AG471" s="23"/>
    </row>
    <row r="472" spans="1:33" ht="15.75" customHeight="1" x14ac:dyDescent="0.35">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c r="AA472" s="23"/>
      <c r="AB472" s="23"/>
      <c r="AC472" s="23"/>
      <c r="AD472" s="23"/>
      <c r="AE472" s="23"/>
      <c r="AF472" s="23"/>
      <c r="AG472" s="23"/>
    </row>
    <row r="473" spans="1:33" ht="15.75" customHeight="1" x14ac:dyDescent="0.35">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c r="AA473" s="23"/>
      <c r="AB473" s="23"/>
      <c r="AC473" s="23"/>
      <c r="AD473" s="23"/>
      <c r="AE473" s="23"/>
      <c r="AF473" s="23"/>
      <c r="AG473" s="23"/>
    </row>
    <row r="474" spans="1:33" ht="15.75" customHeight="1" x14ac:dyDescent="0.35">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row>
    <row r="475" spans="1:33" ht="15.75" customHeight="1" x14ac:dyDescent="0.35">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c r="AA475" s="23"/>
      <c r="AB475" s="23"/>
      <c r="AC475" s="23"/>
      <c r="AD475" s="23"/>
      <c r="AE475" s="23"/>
      <c r="AF475" s="23"/>
      <c r="AG475" s="23"/>
    </row>
    <row r="476" spans="1:33" ht="15.75" customHeight="1" x14ac:dyDescent="0.35">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c r="AA476" s="23"/>
      <c r="AB476" s="23"/>
      <c r="AC476" s="23"/>
      <c r="AD476" s="23"/>
      <c r="AE476" s="23"/>
      <c r="AF476" s="23"/>
      <c r="AG476" s="23"/>
    </row>
    <row r="477" spans="1:33" ht="15.75" customHeight="1" x14ac:dyDescent="0.35">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c r="AA477" s="23"/>
      <c r="AB477" s="23"/>
      <c r="AC477" s="23"/>
      <c r="AD477" s="23"/>
      <c r="AE477" s="23"/>
      <c r="AF477" s="23"/>
      <c r="AG477" s="23"/>
    </row>
    <row r="478" spans="1:33" ht="15.75" customHeight="1" x14ac:dyDescent="0.35">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23"/>
      <c r="AF478" s="23"/>
      <c r="AG478" s="23"/>
    </row>
    <row r="479" spans="1:33" ht="15.75" customHeight="1" x14ac:dyDescent="0.35">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c r="AA479" s="23"/>
      <c r="AB479" s="23"/>
      <c r="AC479" s="23"/>
      <c r="AD479" s="23"/>
      <c r="AE479" s="23"/>
      <c r="AF479" s="23"/>
      <c r="AG479" s="23"/>
    </row>
    <row r="480" spans="1:33" ht="15.75" customHeight="1" x14ac:dyDescent="0.35">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c r="AA480" s="23"/>
      <c r="AB480" s="23"/>
      <c r="AC480" s="23"/>
      <c r="AD480" s="23"/>
      <c r="AE480" s="23"/>
      <c r="AF480" s="23"/>
      <c r="AG480" s="23"/>
    </row>
    <row r="481" spans="1:33" ht="15.75" customHeight="1" x14ac:dyDescent="0.35">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c r="AA481" s="23"/>
      <c r="AB481" s="23"/>
      <c r="AC481" s="23"/>
      <c r="AD481" s="23"/>
      <c r="AE481" s="23"/>
      <c r="AF481" s="23"/>
      <c r="AG481" s="23"/>
    </row>
    <row r="482" spans="1:33" ht="15.75" customHeight="1" x14ac:dyDescent="0.35">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c r="AA482" s="23"/>
      <c r="AB482" s="23"/>
      <c r="AC482" s="23"/>
      <c r="AD482" s="23"/>
      <c r="AE482" s="23"/>
      <c r="AF482" s="23"/>
      <c r="AG482" s="23"/>
    </row>
    <row r="483" spans="1:33" ht="15.75" customHeight="1" x14ac:dyDescent="0.35">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c r="AA483" s="23"/>
      <c r="AB483" s="23"/>
      <c r="AC483" s="23"/>
      <c r="AD483" s="23"/>
      <c r="AE483" s="23"/>
      <c r="AF483" s="23"/>
      <c r="AG483" s="23"/>
    </row>
    <row r="484" spans="1:33" ht="15.75" customHeight="1" x14ac:dyDescent="0.35">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row>
    <row r="485" spans="1:33" ht="15.75" customHeight="1" x14ac:dyDescent="0.35">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c r="AA485" s="23"/>
      <c r="AB485" s="23"/>
      <c r="AC485" s="23"/>
      <c r="AD485" s="23"/>
      <c r="AE485" s="23"/>
      <c r="AF485" s="23"/>
      <c r="AG485" s="23"/>
    </row>
    <row r="486" spans="1:33" ht="15.75" customHeight="1" x14ac:dyDescent="0.35">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c r="AB486" s="23"/>
      <c r="AC486" s="23"/>
      <c r="AD486" s="23"/>
      <c r="AE486" s="23"/>
      <c r="AF486" s="23"/>
      <c r="AG486" s="23"/>
    </row>
    <row r="487" spans="1:33" ht="15.75" customHeight="1" x14ac:dyDescent="0.35">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c r="AA487" s="23"/>
      <c r="AB487" s="23"/>
      <c r="AC487" s="23"/>
      <c r="AD487" s="23"/>
      <c r="AE487" s="23"/>
      <c r="AF487" s="23"/>
      <c r="AG487" s="23"/>
    </row>
    <row r="488" spans="1:33" ht="15.75" customHeight="1" x14ac:dyDescent="0.35">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23"/>
      <c r="AF488" s="23"/>
      <c r="AG488" s="23"/>
    </row>
    <row r="489" spans="1:33" ht="15.75" customHeight="1" x14ac:dyDescent="0.35">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c r="AA489" s="23"/>
      <c r="AB489" s="23"/>
      <c r="AC489" s="23"/>
      <c r="AD489" s="23"/>
      <c r="AE489" s="23"/>
      <c r="AF489" s="23"/>
      <c r="AG489" s="23"/>
    </row>
    <row r="490" spans="1:33" ht="15.75" customHeight="1" x14ac:dyDescent="0.35">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c r="AD490" s="23"/>
      <c r="AE490" s="23"/>
      <c r="AF490" s="23"/>
      <c r="AG490" s="23"/>
    </row>
    <row r="491" spans="1:33" ht="15.75" customHeight="1" x14ac:dyDescent="0.35">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c r="AA491" s="23"/>
      <c r="AB491" s="23"/>
      <c r="AC491" s="23"/>
      <c r="AD491" s="23"/>
      <c r="AE491" s="23"/>
      <c r="AF491" s="23"/>
      <c r="AG491" s="23"/>
    </row>
    <row r="492" spans="1:33" ht="15.75" customHeight="1" x14ac:dyDescent="0.35">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c r="AB492" s="23"/>
      <c r="AC492" s="23"/>
      <c r="AD492" s="23"/>
      <c r="AE492" s="23"/>
      <c r="AF492" s="23"/>
      <c r="AG492" s="23"/>
    </row>
    <row r="493" spans="1:33" ht="15.75" customHeight="1" x14ac:dyDescent="0.35">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c r="AA493" s="23"/>
      <c r="AB493" s="23"/>
      <c r="AC493" s="23"/>
      <c r="AD493" s="23"/>
      <c r="AE493" s="23"/>
      <c r="AF493" s="23"/>
      <c r="AG493" s="23"/>
    </row>
    <row r="494" spans="1:33" ht="15.75" customHeight="1" x14ac:dyDescent="0.35">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c r="AB494" s="23"/>
      <c r="AC494" s="23"/>
      <c r="AD494" s="23"/>
      <c r="AE494" s="23"/>
      <c r="AF494" s="23"/>
      <c r="AG494" s="23"/>
    </row>
    <row r="495" spans="1:33" ht="15.75" customHeight="1" x14ac:dyDescent="0.35">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c r="AA495" s="23"/>
      <c r="AB495" s="23"/>
      <c r="AC495" s="23"/>
      <c r="AD495" s="23"/>
      <c r="AE495" s="23"/>
      <c r="AF495" s="23"/>
      <c r="AG495" s="23"/>
    </row>
    <row r="496" spans="1:33" ht="15.75" customHeight="1" x14ac:dyDescent="0.35">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c r="AA496" s="23"/>
      <c r="AB496" s="23"/>
      <c r="AC496" s="23"/>
      <c r="AD496" s="23"/>
      <c r="AE496" s="23"/>
      <c r="AF496" s="23"/>
      <c r="AG496" s="23"/>
    </row>
    <row r="497" spans="1:33" ht="15.75" customHeight="1" x14ac:dyDescent="0.35">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c r="AA497" s="23"/>
      <c r="AB497" s="23"/>
      <c r="AC497" s="23"/>
      <c r="AD497" s="23"/>
      <c r="AE497" s="23"/>
      <c r="AF497" s="23"/>
      <c r="AG497" s="23"/>
    </row>
    <row r="498" spans="1:33" ht="15.75" customHeight="1" x14ac:dyDescent="0.35">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c r="AA498" s="23"/>
      <c r="AB498" s="23"/>
      <c r="AC498" s="23"/>
      <c r="AD498" s="23"/>
      <c r="AE498" s="23"/>
      <c r="AF498" s="23"/>
      <c r="AG498" s="23"/>
    </row>
    <row r="499" spans="1:33" ht="15.75" customHeight="1" x14ac:dyDescent="0.35">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c r="AA499" s="23"/>
      <c r="AB499" s="23"/>
      <c r="AC499" s="23"/>
      <c r="AD499" s="23"/>
      <c r="AE499" s="23"/>
      <c r="AF499" s="23"/>
      <c r="AG499" s="23"/>
    </row>
    <row r="500" spans="1:33" ht="15.75" customHeight="1" x14ac:dyDescent="0.35">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c r="AA500" s="23"/>
      <c r="AB500" s="23"/>
      <c r="AC500" s="23"/>
      <c r="AD500" s="23"/>
      <c r="AE500" s="23"/>
      <c r="AF500" s="23"/>
      <c r="AG500" s="23"/>
    </row>
    <row r="501" spans="1:33" ht="15.75" customHeight="1" x14ac:dyDescent="0.35">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c r="AA501" s="23"/>
      <c r="AB501" s="23"/>
      <c r="AC501" s="23"/>
      <c r="AD501" s="23"/>
      <c r="AE501" s="23"/>
      <c r="AF501" s="23"/>
      <c r="AG501" s="23"/>
    </row>
    <row r="502" spans="1:33" ht="15.75" customHeight="1" x14ac:dyDescent="0.35">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c r="AA502" s="23"/>
      <c r="AB502" s="23"/>
      <c r="AC502" s="23"/>
      <c r="AD502" s="23"/>
      <c r="AE502" s="23"/>
      <c r="AF502" s="23"/>
      <c r="AG502" s="23"/>
    </row>
    <row r="503" spans="1:33" ht="15.75" customHeight="1" x14ac:dyDescent="0.35">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c r="AA503" s="23"/>
      <c r="AB503" s="23"/>
      <c r="AC503" s="23"/>
      <c r="AD503" s="23"/>
      <c r="AE503" s="23"/>
      <c r="AF503" s="23"/>
      <c r="AG503" s="23"/>
    </row>
    <row r="504" spans="1:33" ht="15.75" customHeight="1" x14ac:dyDescent="0.35">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c r="AA504" s="23"/>
      <c r="AB504" s="23"/>
      <c r="AC504" s="23"/>
      <c r="AD504" s="23"/>
      <c r="AE504" s="23"/>
      <c r="AF504" s="23"/>
      <c r="AG504" s="23"/>
    </row>
    <row r="505" spans="1:33" ht="15.75" customHeight="1" x14ac:dyDescent="0.35">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c r="AA505" s="23"/>
      <c r="AB505" s="23"/>
      <c r="AC505" s="23"/>
      <c r="AD505" s="23"/>
      <c r="AE505" s="23"/>
      <c r="AF505" s="23"/>
      <c r="AG505" s="23"/>
    </row>
    <row r="506" spans="1:33" ht="15.75" customHeight="1" x14ac:dyDescent="0.35">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c r="AA506" s="23"/>
      <c r="AB506" s="23"/>
      <c r="AC506" s="23"/>
      <c r="AD506" s="23"/>
      <c r="AE506" s="23"/>
      <c r="AF506" s="23"/>
      <c r="AG506" s="23"/>
    </row>
    <row r="507" spans="1:33" ht="15.75" customHeight="1" x14ac:dyDescent="0.35">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c r="AA507" s="23"/>
      <c r="AB507" s="23"/>
      <c r="AC507" s="23"/>
      <c r="AD507" s="23"/>
      <c r="AE507" s="23"/>
      <c r="AF507" s="23"/>
      <c r="AG507" s="23"/>
    </row>
    <row r="508" spans="1:33" ht="15.75" customHeight="1" x14ac:dyDescent="0.35">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c r="AA508" s="23"/>
      <c r="AB508" s="23"/>
      <c r="AC508" s="23"/>
      <c r="AD508" s="23"/>
      <c r="AE508" s="23"/>
      <c r="AF508" s="23"/>
      <c r="AG508" s="23"/>
    </row>
    <row r="509" spans="1:33" ht="15.75" customHeight="1" x14ac:dyDescent="0.35">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c r="AA509" s="23"/>
      <c r="AB509" s="23"/>
      <c r="AC509" s="23"/>
      <c r="AD509" s="23"/>
      <c r="AE509" s="23"/>
      <c r="AF509" s="23"/>
      <c r="AG509" s="23"/>
    </row>
    <row r="510" spans="1:33" ht="15.75" customHeight="1" x14ac:dyDescent="0.35">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c r="AA510" s="23"/>
      <c r="AB510" s="23"/>
      <c r="AC510" s="23"/>
      <c r="AD510" s="23"/>
      <c r="AE510" s="23"/>
      <c r="AF510" s="23"/>
      <c r="AG510" s="23"/>
    </row>
    <row r="511" spans="1:33" ht="15.75" customHeight="1" x14ac:dyDescent="0.35">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c r="AA511" s="23"/>
      <c r="AB511" s="23"/>
      <c r="AC511" s="23"/>
      <c r="AD511" s="23"/>
      <c r="AE511" s="23"/>
      <c r="AF511" s="23"/>
      <c r="AG511" s="23"/>
    </row>
    <row r="512" spans="1:33" ht="15.75" customHeight="1" x14ac:dyDescent="0.35">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c r="AA512" s="23"/>
      <c r="AB512" s="23"/>
      <c r="AC512" s="23"/>
      <c r="AD512" s="23"/>
      <c r="AE512" s="23"/>
      <c r="AF512" s="23"/>
      <c r="AG512" s="23"/>
    </row>
    <row r="513" spans="1:33" ht="15.75" customHeight="1" x14ac:dyDescent="0.35">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c r="AA513" s="23"/>
      <c r="AB513" s="23"/>
      <c r="AC513" s="23"/>
      <c r="AD513" s="23"/>
      <c r="AE513" s="23"/>
      <c r="AF513" s="23"/>
      <c r="AG513" s="23"/>
    </row>
    <row r="514" spans="1:33" ht="15.75" customHeight="1" x14ac:dyDescent="0.35">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c r="AA514" s="23"/>
      <c r="AB514" s="23"/>
      <c r="AC514" s="23"/>
      <c r="AD514" s="23"/>
      <c r="AE514" s="23"/>
      <c r="AF514" s="23"/>
      <c r="AG514" s="23"/>
    </row>
    <row r="515" spans="1:33" ht="15.75" customHeight="1" x14ac:dyDescent="0.35">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c r="AA515" s="23"/>
      <c r="AB515" s="23"/>
      <c r="AC515" s="23"/>
      <c r="AD515" s="23"/>
      <c r="AE515" s="23"/>
      <c r="AF515" s="23"/>
      <c r="AG515" s="23"/>
    </row>
    <row r="516" spans="1:33" ht="15.75" customHeight="1" x14ac:dyDescent="0.35">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c r="AA516" s="23"/>
      <c r="AB516" s="23"/>
      <c r="AC516" s="23"/>
      <c r="AD516" s="23"/>
      <c r="AE516" s="23"/>
      <c r="AF516" s="23"/>
      <c r="AG516" s="23"/>
    </row>
    <row r="517" spans="1:33" ht="15.75" customHeight="1" x14ac:dyDescent="0.35">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c r="AA517" s="23"/>
      <c r="AB517" s="23"/>
      <c r="AC517" s="23"/>
      <c r="AD517" s="23"/>
      <c r="AE517" s="23"/>
      <c r="AF517" s="23"/>
      <c r="AG517" s="23"/>
    </row>
    <row r="518" spans="1:33" ht="15.75" customHeight="1" x14ac:dyDescent="0.35">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c r="AA518" s="23"/>
      <c r="AB518" s="23"/>
      <c r="AC518" s="23"/>
      <c r="AD518" s="23"/>
      <c r="AE518" s="23"/>
      <c r="AF518" s="23"/>
      <c r="AG518" s="23"/>
    </row>
    <row r="519" spans="1:33" ht="15.75" customHeight="1" x14ac:dyDescent="0.35">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c r="AA519" s="23"/>
      <c r="AB519" s="23"/>
      <c r="AC519" s="23"/>
      <c r="AD519" s="23"/>
      <c r="AE519" s="23"/>
      <c r="AF519" s="23"/>
      <c r="AG519" s="23"/>
    </row>
    <row r="520" spans="1:33" ht="15.75" customHeight="1" x14ac:dyDescent="0.35">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c r="AA520" s="23"/>
      <c r="AB520" s="23"/>
      <c r="AC520" s="23"/>
      <c r="AD520" s="23"/>
      <c r="AE520" s="23"/>
      <c r="AF520" s="23"/>
      <c r="AG520" s="23"/>
    </row>
    <row r="521" spans="1:33" ht="15.75" customHeight="1" x14ac:dyDescent="0.35">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c r="AA521" s="23"/>
      <c r="AB521" s="23"/>
      <c r="AC521" s="23"/>
      <c r="AD521" s="23"/>
      <c r="AE521" s="23"/>
      <c r="AF521" s="23"/>
      <c r="AG521" s="23"/>
    </row>
    <row r="522" spans="1:33" ht="15.75" customHeight="1" x14ac:dyDescent="0.35">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c r="AA522" s="23"/>
      <c r="AB522" s="23"/>
      <c r="AC522" s="23"/>
      <c r="AD522" s="23"/>
      <c r="AE522" s="23"/>
      <c r="AF522" s="23"/>
      <c r="AG522" s="23"/>
    </row>
    <row r="523" spans="1:33" ht="15.75" customHeight="1" x14ac:dyDescent="0.35">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c r="AA523" s="23"/>
      <c r="AB523" s="23"/>
      <c r="AC523" s="23"/>
      <c r="AD523" s="23"/>
      <c r="AE523" s="23"/>
      <c r="AF523" s="23"/>
      <c r="AG523" s="23"/>
    </row>
    <row r="524" spans="1:33" ht="15.75" customHeight="1" x14ac:dyDescent="0.35">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c r="AA524" s="23"/>
      <c r="AB524" s="23"/>
      <c r="AC524" s="23"/>
      <c r="AD524" s="23"/>
      <c r="AE524" s="23"/>
      <c r="AF524" s="23"/>
      <c r="AG524" s="23"/>
    </row>
    <row r="525" spans="1:33" ht="15.75" customHeight="1" x14ac:dyDescent="0.35">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c r="AA525" s="23"/>
      <c r="AB525" s="23"/>
      <c r="AC525" s="23"/>
      <c r="AD525" s="23"/>
      <c r="AE525" s="23"/>
      <c r="AF525" s="23"/>
      <c r="AG525" s="23"/>
    </row>
    <row r="526" spans="1:33" ht="15.75" customHeight="1" x14ac:dyDescent="0.35">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c r="AA526" s="23"/>
      <c r="AB526" s="23"/>
      <c r="AC526" s="23"/>
      <c r="AD526" s="23"/>
      <c r="AE526" s="23"/>
      <c r="AF526" s="23"/>
      <c r="AG526" s="23"/>
    </row>
    <row r="527" spans="1:33" ht="15.75" customHeight="1" x14ac:dyDescent="0.35">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c r="AA527" s="23"/>
      <c r="AB527" s="23"/>
      <c r="AC527" s="23"/>
      <c r="AD527" s="23"/>
      <c r="AE527" s="23"/>
      <c r="AF527" s="23"/>
      <c r="AG527" s="23"/>
    </row>
    <row r="528" spans="1:33" ht="15.75" customHeight="1" x14ac:dyDescent="0.35">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c r="AA528" s="23"/>
      <c r="AB528" s="23"/>
      <c r="AC528" s="23"/>
      <c r="AD528" s="23"/>
      <c r="AE528" s="23"/>
      <c r="AF528" s="23"/>
      <c r="AG528" s="23"/>
    </row>
    <row r="529" spans="1:33" ht="15.75" customHeight="1" x14ac:dyDescent="0.35">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c r="AA529" s="23"/>
      <c r="AB529" s="23"/>
      <c r="AC529" s="23"/>
      <c r="AD529" s="23"/>
      <c r="AE529" s="23"/>
      <c r="AF529" s="23"/>
      <c r="AG529" s="23"/>
    </row>
    <row r="530" spans="1:33" ht="15.75" customHeight="1" x14ac:dyDescent="0.35">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c r="AA530" s="23"/>
      <c r="AB530" s="23"/>
      <c r="AC530" s="23"/>
      <c r="AD530" s="23"/>
      <c r="AE530" s="23"/>
      <c r="AF530" s="23"/>
      <c r="AG530" s="23"/>
    </row>
    <row r="531" spans="1:33" ht="15.75" customHeight="1" x14ac:dyDescent="0.35">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c r="AA531" s="23"/>
      <c r="AB531" s="23"/>
      <c r="AC531" s="23"/>
      <c r="AD531" s="23"/>
      <c r="AE531" s="23"/>
      <c r="AF531" s="23"/>
      <c r="AG531" s="23"/>
    </row>
    <row r="532" spans="1:33" ht="15.75" customHeight="1" x14ac:dyDescent="0.35">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c r="AA532" s="23"/>
      <c r="AB532" s="23"/>
      <c r="AC532" s="23"/>
      <c r="AD532" s="23"/>
      <c r="AE532" s="23"/>
      <c r="AF532" s="23"/>
      <c r="AG532" s="23"/>
    </row>
    <row r="533" spans="1:33" ht="15.75" customHeight="1" x14ac:dyDescent="0.35">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c r="AA533" s="23"/>
      <c r="AB533" s="23"/>
      <c r="AC533" s="23"/>
      <c r="AD533" s="23"/>
      <c r="AE533" s="23"/>
      <c r="AF533" s="23"/>
      <c r="AG533" s="23"/>
    </row>
    <row r="534" spans="1:33" ht="15.75" customHeight="1" x14ac:dyDescent="0.35">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c r="AA534" s="23"/>
      <c r="AB534" s="23"/>
      <c r="AC534" s="23"/>
      <c r="AD534" s="23"/>
      <c r="AE534" s="23"/>
      <c r="AF534" s="23"/>
      <c r="AG534" s="23"/>
    </row>
    <row r="535" spans="1:33" ht="15.75" customHeight="1" x14ac:dyDescent="0.35">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c r="AA535" s="23"/>
      <c r="AB535" s="23"/>
      <c r="AC535" s="23"/>
      <c r="AD535" s="23"/>
      <c r="AE535" s="23"/>
      <c r="AF535" s="23"/>
      <c r="AG535" s="23"/>
    </row>
    <row r="536" spans="1:33" ht="15.75" customHeight="1" x14ac:dyDescent="0.35">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c r="AA536" s="23"/>
      <c r="AB536" s="23"/>
      <c r="AC536" s="23"/>
      <c r="AD536" s="23"/>
      <c r="AE536" s="23"/>
      <c r="AF536" s="23"/>
      <c r="AG536" s="23"/>
    </row>
    <row r="537" spans="1:33" ht="15.75" customHeight="1" x14ac:dyDescent="0.35">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c r="AA537" s="23"/>
      <c r="AB537" s="23"/>
      <c r="AC537" s="23"/>
      <c r="AD537" s="23"/>
      <c r="AE537" s="23"/>
      <c r="AF537" s="23"/>
      <c r="AG537" s="23"/>
    </row>
    <row r="538" spans="1:33" ht="15.75" customHeight="1" x14ac:dyDescent="0.35">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c r="AA538" s="23"/>
      <c r="AB538" s="23"/>
      <c r="AC538" s="23"/>
      <c r="AD538" s="23"/>
      <c r="AE538" s="23"/>
      <c r="AF538" s="23"/>
      <c r="AG538" s="23"/>
    </row>
    <row r="539" spans="1:33" ht="15.75" customHeight="1" x14ac:dyDescent="0.35">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c r="AA539" s="23"/>
      <c r="AB539" s="23"/>
      <c r="AC539" s="23"/>
      <c r="AD539" s="23"/>
      <c r="AE539" s="23"/>
      <c r="AF539" s="23"/>
      <c r="AG539" s="23"/>
    </row>
    <row r="540" spans="1:33" ht="15.75" customHeight="1" x14ac:dyDescent="0.35">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c r="AA540" s="23"/>
      <c r="AB540" s="23"/>
      <c r="AC540" s="23"/>
      <c r="AD540" s="23"/>
      <c r="AE540" s="23"/>
      <c r="AF540" s="23"/>
      <c r="AG540" s="23"/>
    </row>
    <row r="541" spans="1:33" ht="15.75" customHeight="1" x14ac:dyDescent="0.35">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c r="AA541" s="23"/>
      <c r="AB541" s="23"/>
      <c r="AC541" s="23"/>
      <c r="AD541" s="23"/>
      <c r="AE541" s="23"/>
      <c r="AF541" s="23"/>
      <c r="AG541" s="23"/>
    </row>
    <row r="542" spans="1:33" ht="15.75" customHeight="1" x14ac:dyDescent="0.35">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c r="AA542" s="23"/>
      <c r="AB542" s="23"/>
      <c r="AC542" s="23"/>
      <c r="AD542" s="23"/>
      <c r="AE542" s="23"/>
      <c r="AF542" s="23"/>
      <c r="AG542" s="23"/>
    </row>
    <row r="543" spans="1:33" ht="15.75" customHeight="1" x14ac:dyDescent="0.35">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c r="AA543" s="23"/>
      <c r="AB543" s="23"/>
      <c r="AC543" s="23"/>
      <c r="AD543" s="23"/>
      <c r="AE543" s="23"/>
      <c r="AF543" s="23"/>
      <c r="AG543" s="23"/>
    </row>
    <row r="544" spans="1:33" ht="15.75" customHeight="1" x14ac:dyDescent="0.35">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c r="AA544" s="23"/>
      <c r="AB544" s="23"/>
      <c r="AC544" s="23"/>
      <c r="AD544" s="23"/>
      <c r="AE544" s="23"/>
      <c r="AF544" s="23"/>
      <c r="AG544" s="23"/>
    </row>
    <row r="545" spans="1:33" ht="15.75" customHeight="1" x14ac:dyDescent="0.35">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c r="AA545" s="23"/>
      <c r="AB545" s="23"/>
      <c r="AC545" s="23"/>
      <c r="AD545" s="23"/>
      <c r="AE545" s="23"/>
      <c r="AF545" s="23"/>
      <c r="AG545" s="23"/>
    </row>
    <row r="546" spans="1:33" ht="15.75" customHeight="1" x14ac:dyDescent="0.35">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c r="AA546" s="23"/>
      <c r="AB546" s="23"/>
      <c r="AC546" s="23"/>
      <c r="AD546" s="23"/>
      <c r="AE546" s="23"/>
      <c r="AF546" s="23"/>
      <c r="AG546" s="23"/>
    </row>
    <row r="547" spans="1:33" ht="15.75" customHeight="1" x14ac:dyDescent="0.35">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c r="AA547" s="23"/>
      <c r="AB547" s="23"/>
      <c r="AC547" s="23"/>
      <c r="AD547" s="23"/>
      <c r="AE547" s="23"/>
      <c r="AF547" s="23"/>
      <c r="AG547" s="23"/>
    </row>
    <row r="548" spans="1:33" ht="15.75" customHeight="1" x14ac:dyDescent="0.35">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c r="AA548" s="23"/>
      <c r="AB548" s="23"/>
      <c r="AC548" s="23"/>
      <c r="AD548" s="23"/>
      <c r="AE548" s="23"/>
      <c r="AF548" s="23"/>
      <c r="AG548" s="23"/>
    </row>
    <row r="549" spans="1:33" ht="15.75" customHeight="1" x14ac:dyDescent="0.35">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c r="AA549" s="23"/>
      <c r="AB549" s="23"/>
      <c r="AC549" s="23"/>
      <c r="AD549" s="23"/>
      <c r="AE549" s="23"/>
      <c r="AF549" s="23"/>
      <c r="AG549" s="23"/>
    </row>
    <row r="550" spans="1:33" ht="15.75" customHeight="1" x14ac:dyDescent="0.35">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c r="AA550" s="23"/>
      <c r="AB550" s="23"/>
      <c r="AC550" s="23"/>
      <c r="AD550" s="23"/>
      <c r="AE550" s="23"/>
      <c r="AF550" s="23"/>
      <c r="AG550" s="23"/>
    </row>
    <row r="551" spans="1:33" ht="15.75" customHeight="1" x14ac:dyDescent="0.35">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c r="AA551" s="23"/>
      <c r="AB551" s="23"/>
      <c r="AC551" s="23"/>
      <c r="AD551" s="23"/>
      <c r="AE551" s="23"/>
      <c r="AF551" s="23"/>
      <c r="AG551" s="23"/>
    </row>
    <row r="552" spans="1:33" ht="15.75" customHeight="1" x14ac:dyDescent="0.35">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c r="AA552" s="23"/>
      <c r="AB552" s="23"/>
      <c r="AC552" s="23"/>
      <c r="AD552" s="23"/>
      <c r="AE552" s="23"/>
      <c r="AF552" s="23"/>
      <c r="AG552" s="23"/>
    </row>
    <row r="553" spans="1:33" ht="15.75" customHeight="1" x14ac:dyDescent="0.35">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c r="AA553" s="23"/>
      <c r="AB553" s="23"/>
      <c r="AC553" s="23"/>
      <c r="AD553" s="23"/>
      <c r="AE553" s="23"/>
      <c r="AF553" s="23"/>
      <c r="AG553" s="23"/>
    </row>
    <row r="554" spans="1:33" ht="15.75" customHeight="1" x14ac:dyDescent="0.35">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c r="AA554" s="23"/>
      <c r="AB554" s="23"/>
      <c r="AC554" s="23"/>
      <c r="AD554" s="23"/>
      <c r="AE554" s="23"/>
      <c r="AF554" s="23"/>
      <c r="AG554" s="23"/>
    </row>
    <row r="555" spans="1:33" ht="15.75" customHeight="1" x14ac:dyDescent="0.35">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c r="AA555" s="23"/>
      <c r="AB555" s="23"/>
      <c r="AC555" s="23"/>
      <c r="AD555" s="23"/>
      <c r="AE555" s="23"/>
      <c r="AF555" s="23"/>
      <c r="AG555" s="23"/>
    </row>
    <row r="556" spans="1:33" ht="15.75" customHeight="1" x14ac:dyDescent="0.35">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c r="AA556" s="23"/>
      <c r="AB556" s="23"/>
      <c r="AC556" s="23"/>
      <c r="AD556" s="23"/>
      <c r="AE556" s="23"/>
      <c r="AF556" s="23"/>
      <c r="AG556" s="23"/>
    </row>
    <row r="557" spans="1:33" ht="15.75" customHeight="1" x14ac:dyDescent="0.35">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c r="AA557" s="23"/>
      <c r="AB557" s="23"/>
      <c r="AC557" s="23"/>
      <c r="AD557" s="23"/>
      <c r="AE557" s="23"/>
      <c r="AF557" s="23"/>
      <c r="AG557" s="23"/>
    </row>
    <row r="558" spans="1:33" ht="15.75" customHeight="1" x14ac:dyDescent="0.35">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c r="AA558" s="23"/>
      <c r="AB558" s="23"/>
      <c r="AC558" s="23"/>
      <c r="AD558" s="23"/>
      <c r="AE558" s="23"/>
      <c r="AF558" s="23"/>
      <c r="AG558" s="23"/>
    </row>
    <row r="559" spans="1:33" ht="15.75" customHeight="1" x14ac:dyDescent="0.35">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c r="AA559" s="23"/>
      <c r="AB559" s="23"/>
      <c r="AC559" s="23"/>
      <c r="AD559" s="23"/>
      <c r="AE559" s="23"/>
      <c r="AF559" s="23"/>
      <c r="AG559" s="23"/>
    </row>
    <row r="560" spans="1:33" ht="15.75" customHeight="1" x14ac:dyDescent="0.35">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c r="AA560" s="23"/>
      <c r="AB560" s="23"/>
      <c r="AC560" s="23"/>
      <c r="AD560" s="23"/>
      <c r="AE560" s="23"/>
      <c r="AF560" s="23"/>
      <c r="AG560" s="23"/>
    </row>
    <row r="561" spans="1:33" ht="15.75" customHeight="1" x14ac:dyDescent="0.35">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c r="AA561" s="23"/>
      <c r="AB561" s="23"/>
      <c r="AC561" s="23"/>
      <c r="AD561" s="23"/>
      <c r="AE561" s="23"/>
      <c r="AF561" s="23"/>
      <c r="AG561" s="23"/>
    </row>
    <row r="562" spans="1:33" ht="15.75" customHeight="1" x14ac:dyDescent="0.35">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c r="AA562" s="23"/>
      <c r="AB562" s="23"/>
      <c r="AC562" s="23"/>
      <c r="AD562" s="23"/>
      <c r="AE562" s="23"/>
      <c r="AF562" s="23"/>
      <c r="AG562" s="23"/>
    </row>
    <row r="563" spans="1:33" ht="15.75" customHeight="1" x14ac:dyDescent="0.35">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c r="AA563" s="23"/>
      <c r="AB563" s="23"/>
      <c r="AC563" s="23"/>
      <c r="AD563" s="23"/>
      <c r="AE563" s="23"/>
      <c r="AF563" s="23"/>
      <c r="AG563" s="23"/>
    </row>
    <row r="564" spans="1:33" ht="15.75" customHeight="1" x14ac:dyDescent="0.35">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c r="AA564" s="23"/>
      <c r="AB564" s="23"/>
      <c r="AC564" s="23"/>
      <c r="AD564" s="23"/>
      <c r="AE564" s="23"/>
      <c r="AF564" s="23"/>
      <c r="AG564" s="23"/>
    </row>
    <row r="565" spans="1:33" ht="15.75" customHeight="1" x14ac:dyDescent="0.35">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c r="AA565" s="23"/>
      <c r="AB565" s="23"/>
      <c r="AC565" s="23"/>
      <c r="AD565" s="23"/>
      <c r="AE565" s="23"/>
      <c r="AF565" s="23"/>
      <c r="AG565" s="23"/>
    </row>
    <row r="566" spans="1:33" ht="15.75" customHeight="1" x14ac:dyDescent="0.35">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c r="AA566" s="23"/>
      <c r="AB566" s="23"/>
      <c r="AC566" s="23"/>
      <c r="AD566" s="23"/>
      <c r="AE566" s="23"/>
      <c r="AF566" s="23"/>
      <c r="AG566" s="23"/>
    </row>
    <row r="567" spans="1:33" ht="15.75" customHeight="1" x14ac:dyDescent="0.35">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c r="AA567" s="23"/>
      <c r="AB567" s="23"/>
      <c r="AC567" s="23"/>
      <c r="AD567" s="23"/>
      <c r="AE567" s="23"/>
      <c r="AF567" s="23"/>
      <c r="AG567" s="23"/>
    </row>
    <row r="568" spans="1:33" ht="15.75" customHeight="1" x14ac:dyDescent="0.35">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c r="AA568" s="23"/>
      <c r="AB568" s="23"/>
      <c r="AC568" s="23"/>
      <c r="AD568" s="23"/>
      <c r="AE568" s="23"/>
      <c r="AF568" s="23"/>
      <c r="AG568" s="23"/>
    </row>
    <row r="569" spans="1:33" ht="15.75" customHeight="1" x14ac:dyDescent="0.35">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c r="AA569" s="23"/>
      <c r="AB569" s="23"/>
      <c r="AC569" s="23"/>
      <c r="AD569" s="23"/>
      <c r="AE569" s="23"/>
      <c r="AF569" s="23"/>
      <c r="AG569" s="23"/>
    </row>
    <row r="570" spans="1:33" ht="15.75" customHeight="1" x14ac:dyDescent="0.35">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c r="AA570" s="23"/>
      <c r="AB570" s="23"/>
      <c r="AC570" s="23"/>
      <c r="AD570" s="23"/>
      <c r="AE570" s="23"/>
      <c r="AF570" s="23"/>
      <c r="AG570" s="23"/>
    </row>
    <row r="571" spans="1:33" ht="15.75" customHeight="1" x14ac:dyDescent="0.35">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c r="AA571" s="23"/>
      <c r="AB571" s="23"/>
      <c r="AC571" s="23"/>
      <c r="AD571" s="23"/>
      <c r="AE571" s="23"/>
      <c r="AF571" s="23"/>
      <c r="AG571" s="23"/>
    </row>
    <row r="572" spans="1:33" ht="15.75" customHeight="1" x14ac:dyDescent="0.35">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c r="AA572" s="23"/>
      <c r="AB572" s="23"/>
      <c r="AC572" s="23"/>
      <c r="AD572" s="23"/>
      <c r="AE572" s="23"/>
      <c r="AF572" s="23"/>
      <c r="AG572" s="23"/>
    </row>
    <row r="573" spans="1:33" ht="15.75" customHeight="1" x14ac:dyDescent="0.35">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c r="AA573" s="23"/>
      <c r="AB573" s="23"/>
      <c r="AC573" s="23"/>
      <c r="AD573" s="23"/>
      <c r="AE573" s="23"/>
      <c r="AF573" s="23"/>
      <c r="AG573" s="23"/>
    </row>
    <row r="574" spans="1:33" ht="15.75" customHeight="1" x14ac:dyDescent="0.35">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c r="AA574" s="23"/>
      <c r="AB574" s="23"/>
      <c r="AC574" s="23"/>
      <c r="AD574" s="23"/>
      <c r="AE574" s="23"/>
      <c r="AF574" s="23"/>
      <c r="AG574" s="23"/>
    </row>
    <row r="575" spans="1:33" ht="15.75" customHeight="1" x14ac:dyDescent="0.35">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c r="AA575" s="23"/>
      <c r="AB575" s="23"/>
      <c r="AC575" s="23"/>
      <c r="AD575" s="23"/>
      <c r="AE575" s="23"/>
      <c r="AF575" s="23"/>
      <c r="AG575" s="23"/>
    </row>
    <row r="576" spans="1:33" ht="15.75" customHeight="1" x14ac:dyDescent="0.35">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c r="AA576" s="23"/>
      <c r="AB576" s="23"/>
      <c r="AC576" s="23"/>
      <c r="AD576" s="23"/>
      <c r="AE576" s="23"/>
      <c r="AF576" s="23"/>
      <c r="AG576" s="23"/>
    </row>
    <row r="577" spans="1:33" ht="15.75" customHeight="1" x14ac:dyDescent="0.35">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c r="AA577" s="23"/>
      <c r="AB577" s="23"/>
      <c r="AC577" s="23"/>
      <c r="AD577" s="23"/>
      <c r="AE577" s="23"/>
      <c r="AF577" s="23"/>
      <c r="AG577" s="23"/>
    </row>
    <row r="578" spans="1:33" ht="15.75" customHeight="1" x14ac:dyDescent="0.35">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c r="AA578" s="23"/>
      <c r="AB578" s="23"/>
      <c r="AC578" s="23"/>
      <c r="AD578" s="23"/>
      <c r="AE578" s="23"/>
      <c r="AF578" s="23"/>
      <c r="AG578" s="23"/>
    </row>
    <row r="579" spans="1:33" ht="15.75" customHeight="1" x14ac:dyDescent="0.35">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c r="AA579" s="23"/>
      <c r="AB579" s="23"/>
      <c r="AC579" s="23"/>
      <c r="AD579" s="23"/>
      <c r="AE579" s="23"/>
      <c r="AF579" s="23"/>
      <c r="AG579" s="23"/>
    </row>
    <row r="580" spans="1:33" ht="15.75" customHeight="1" x14ac:dyDescent="0.35">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c r="AA580" s="23"/>
      <c r="AB580" s="23"/>
      <c r="AC580" s="23"/>
      <c r="AD580" s="23"/>
      <c r="AE580" s="23"/>
      <c r="AF580" s="23"/>
      <c r="AG580" s="23"/>
    </row>
    <row r="581" spans="1:33" ht="15.75" customHeight="1" x14ac:dyDescent="0.35">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c r="AA581" s="23"/>
      <c r="AB581" s="23"/>
      <c r="AC581" s="23"/>
      <c r="AD581" s="23"/>
      <c r="AE581" s="23"/>
      <c r="AF581" s="23"/>
      <c r="AG581" s="23"/>
    </row>
    <row r="582" spans="1:33" ht="15.75" customHeight="1" x14ac:dyDescent="0.35">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c r="AA582" s="23"/>
      <c r="AB582" s="23"/>
      <c r="AC582" s="23"/>
      <c r="AD582" s="23"/>
      <c r="AE582" s="23"/>
      <c r="AF582" s="23"/>
      <c r="AG582" s="23"/>
    </row>
    <row r="583" spans="1:33" ht="15.75" customHeight="1" x14ac:dyDescent="0.35">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c r="AA583" s="23"/>
      <c r="AB583" s="23"/>
      <c r="AC583" s="23"/>
      <c r="AD583" s="23"/>
      <c r="AE583" s="23"/>
      <c r="AF583" s="23"/>
      <c r="AG583" s="23"/>
    </row>
    <row r="584" spans="1:33" ht="15.75" customHeight="1" x14ac:dyDescent="0.35">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c r="AA584" s="23"/>
      <c r="AB584" s="23"/>
      <c r="AC584" s="23"/>
      <c r="AD584" s="23"/>
      <c r="AE584" s="23"/>
      <c r="AF584" s="23"/>
      <c r="AG584" s="23"/>
    </row>
    <row r="585" spans="1:33" ht="15.75" customHeight="1" x14ac:dyDescent="0.35">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c r="AA585" s="23"/>
      <c r="AB585" s="23"/>
      <c r="AC585" s="23"/>
      <c r="AD585" s="23"/>
      <c r="AE585" s="23"/>
      <c r="AF585" s="23"/>
      <c r="AG585" s="23"/>
    </row>
    <row r="586" spans="1:33" ht="15.75" customHeight="1" x14ac:dyDescent="0.35">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c r="AA586" s="23"/>
      <c r="AB586" s="23"/>
      <c r="AC586" s="23"/>
      <c r="AD586" s="23"/>
      <c r="AE586" s="23"/>
      <c r="AF586" s="23"/>
      <c r="AG586" s="23"/>
    </row>
    <row r="587" spans="1:33" ht="15.75" customHeight="1" x14ac:dyDescent="0.35">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c r="AA587" s="23"/>
      <c r="AB587" s="23"/>
      <c r="AC587" s="23"/>
      <c r="AD587" s="23"/>
      <c r="AE587" s="23"/>
      <c r="AF587" s="23"/>
      <c r="AG587" s="23"/>
    </row>
    <row r="588" spans="1:33" ht="15.75" customHeight="1" x14ac:dyDescent="0.35">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c r="AA588" s="23"/>
      <c r="AB588" s="23"/>
      <c r="AC588" s="23"/>
      <c r="AD588" s="23"/>
      <c r="AE588" s="23"/>
      <c r="AF588" s="23"/>
      <c r="AG588" s="23"/>
    </row>
    <row r="589" spans="1:33" ht="15.75" customHeight="1" x14ac:dyDescent="0.35">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c r="AA589" s="23"/>
      <c r="AB589" s="23"/>
      <c r="AC589" s="23"/>
      <c r="AD589" s="23"/>
      <c r="AE589" s="23"/>
      <c r="AF589" s="23"/>
      <c r="AG589" s="23"/>
    </row>
    <row r="590" spans="1:33" ht="15.75" customHeight="1" x14ac:dyDescent="0.35">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c r="AA590" s="23"/>
      <c r="AB590" s="23"/>
      <c r="AC590" s="23"/>
      <c r="AD590" s="23"/>
      <c r="AE590" s="23"/>
      <c r="AF590" s="23"/>
      <c r="AG590" s="23"/>
    </row>
    <row r="591" spans="1:33" ht="15.75" customHeight="1" x14ac:dyDescent="0.35">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23"/>
      <c r="AF591" s="23"/>
      <c r="AG591" s="23"/>
    </row>
    <row r="592" spans="1:33" ht="15.75" customHeight="1" x14ac:dyDescent="0.35">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c r="AA592" s="23"/>
      <c r="AB592" s="23"/>
      <c r="AC592" s="23"/>
      <c r="AD592" s="23"/>
      <c r="AE592" s="23"/>
      <c r="AF592" s="23"/>
      <c r="AG592" s="23"/>
    </row>
    <row r="593" spans="1:33" ht="15.75" customHeight="1" x14ac:dyDescent="0.35">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c r="AA593" s="23"/>
      <c r="AB593" s="23"/>
      <c r="AC593" s="23"/>
      <c r="AD593" s="23"/>
      <c r="AE593" s="23"/>
      <c r="AF593" s="23"/>
      <c r="AG593" s="23"/>
    </row>
    <row r="594" spans="1:33" ht="15.75" customHeight="1" x14ac:dyDescent="0.35">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c r="AA594" s="23"/>
      <c r="AB594" s="23"/>
      <c r="AC594" s="23"/>
      <c r="AD594" s="23"/>
      <c r="AE594" s="23"/>
      <c r="AF594" s="23"/>
      <c r="AG594" s="23"/>
    </row>
    <row r="595" spans="1:33" ht="15.75" customHeight="1" x14ac:dyDescent="0.35">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c r="AA595" s="23"/>
      <c r="AB595" s="23"/>
      <c r="AC595" s="23"/>
      <c r="AD595" s="23"/>
      <c r="AE595" s="23"/>
      <c r="AF595" s="23"/>
      <c r="AG595" s="23"/>
    </row>
    <row r="596" spans="1:33" ht="15.75" customHeight="1" x14ac:dyDescent="0.35">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c r="AA596" s="23"/>
      <c r="AB596" s="23"/>
      <c r="AC596" s="23"/>
      <c r="AD596" s="23"/>
      <c r="AE596" s="23"/>
      <c r="AF596" s="23"/>
      <c r="AG596" s="23"/>
    </row>
    <row r="597" spans="1:33" ht="15.75" customHeight="1" x14ac:dyDescent="0.35">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c r="AA597" s="23"/>
      <c r="AB597" s="23"/>
      <c r="AC597" s="23"/>
      <c r="AD597" s="23"/>
      <c r="AE597" s="23"/>
      <c r="AF597" s="23"/>
      <c r="AG597" s="23"/>
    </row>
    <row r="598" spans="1:33" ht="15.75" customHeight="1" x14ac:dyDescent="0.35">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c r="AA598" s="23"/>
      <c r="AB598" s="23"/>
      <c r="AC598" s="23"/>
      <c r="AD598" s="23"/>
      <c r="AE598" s="23"/>
      <c r="AF598" s="23"/>
      <c r="AG598" s="23"/>
    </row>
    <row r="599" spans="1:33" ht="15.75" customHeight="1" x14ac:dyDescent="0.35">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c r="AA599" s="23"/>
      <c r="AB599" s="23"/>
      <c r="AC599" s="23"/>
      <c r="AD599" s="23"/>
      <c r="AE599" s="23"/>
      <c r="AF599" s="23"/>
      <c r="AG599" s="23"/>
    </row>
    <row r="600" spans="1:33" ht="15.75" customHeight="1" x14ac:dyDescent="0.35">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c r="AA600" s="23"/>
      <c r="AB600" s="23"/>
      <c r="AC600" s="23"/>
      <c r="AD600" s="23"/>
      <c r="AE600" s="23"/>
      <c r="AF600" s="23"/>
      <c r="AG600" s="23"/>
    </row>
    <row r="601" spans="1:33" ht="15.75" customHeight="1" x14ac:dyDescent="0.35">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23"/>
      <c r="AF601" s="23"/>
      <c r="AG601" s="23"/>
    </row>
    <row r="602" spans="1:33" ht="15.75" customHeight="1" x14ac:dyDescent="0.35">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23"/>
      <c r="AF602" s="23"/>
      <c r="AG602" s="23"/>
    </row>
    <row r="603" spans="1:33" ht="15.75" customHeight="1" x14ac:dyDescent="0.35">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c r="AA603" s="23"/>
      <c r="AB603" s="23"/>
      <c r="AC603" s="23"/>
      <c r="AD603" s="23"/>
      <c r="AE603" s="23"/>
      <c r="AF603" s="23"/>
      <c r="AG603" s="23"/>
    </row>
    <row r="604" spans="1:33" ht="15.75" customHeight="1" x14ac:dyDescent="0.35">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c r="AA604" s="23"/>
      <c r="AB604" s="23"/>
      <c r="AC604" s="23"/>
      <c r="AD604" s="23"/>
      <c r="AE604" s="23"/>
      <c r="AF604" s="23"/>
      <c r="AG604" s="23"/>
    </row>
    <row r="605" spans="1:33" ht="15.75" customHeight="1" x14ac:dyDescent="0.35">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c r="AA605" s="23"/>
      <c r="AB605" s="23"/>
      <c r="AC605" s="23"/>
      <c r="AD605" s="23"/>
      <c r="AE605" s="23"/>
      <c r="AF605" s="23"/>
      <c r="AG605" s="23"/>
    </row>
    <row r="606" spans="1:33" ht="15.75" customHeight="1" x14ac:dyDescent="0.35">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c r="AA606" s="23"/>
      <c r="AB606" s="23"/>
      <c r="AC606" s="23"/>
      <c r="AD606" s="23"/>
      <c r="AE606" s="23"/>
      <c r="AF606" s="23"/>
      <c r="AG606" s="23"/>
    </row>
    <row r="607" spans="1:33" ht="15.75" customHeight="1" x14ac:dyDescent="0.35">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c r="AA607" s="23"/>
      <c r="AB607" s="23"/>
      <c r="AC607" s="23"/>
      <c r="AD607" s="23"/>
      <c r="AE607" s="23"/>
      <c r="AF607" s="23"/>
      <c r="AG607" s="23"/>
    </row>
    <row r="608" spans="1:33" ht="15.75" customHeight="1" x14ac:dyDescent="0.35">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c r="AA608" s="23"/>
      <c r="AB608" s="23"/>
      <c r="AC608" s="23"/>
      <c r="AD608" s="23"/>
      <c r="AE608" s="23"/>
      <c r="AF608" s="23"/>
      <c r="AG608" s="23"/>
    </row>
    <row r="609" spans="1:33" ht="15.75" customHeight="1" x14ac:dyDescent="0.35">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c r="AA609" s="23"/>
      <c r="AB609" s="23"/>
      <c r="AC609" s="23"/>
      <c r="AD609" s="23"/>
      <c r="AE609" s="23"/>
      <c r="AF609" s="23"/>
      <c r="AG609" s="23"/>
    </row>
    <row r="610" spans="1:33" ht="15.75" customHeight="1" x14ac:dyDescent="0.35">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c r="AA610" s="23"/>
      <c r="AB610" s="23"/>
      <c r="AC610" s="23"/>
      <c r="AD610" s="23"/>
      <c r="AE610" s="23"/>
      <c r="AF610" s="23"/>
      <c r="AG610" s="23"/>
    </row>
    <row r="611" spans="1:33" ht="15.75" customHeight="1" x14ac:dyDescent="0.35">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c r="AA611" s="23"/>
      <c r="AB611" s="23"/>
      <c r="AC611" s="23"/>
      <c r="AD611" s="23"/>
      <c r="AE611" s="23"/>
      <c r="AF611" s="23"/>
      <c r="AG611" s="23"/>
    </row>
    <row r="612" spans="1:33" ht="15.75" customHeight="1" x14ac:dyDescent="0.35">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c r="AA612" s="23"/>
      <c r="AB612" s="23"/>
      <c r="AC612" s="23"/>
      <c r="AD612" s="23"/>
      <c r="AE612" s="23"/>
      <c r="AF612" s="23"/>
      <c r="AG612" s="23"/>
    </row>
    <row r="613" spans="1:33" ht="15.75" customHeight="1" x14ac:dyDescent="0.35">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c r="AA613" s="23"/>
      <c r="AB613" s="23"/>
      <c r="AC613" s="23"/>
      <c r="AD613" s="23"/>
      <c r="AE613" s="23"/>
      <c r="AF613" s="23"/>
      <c r="AG613" s="23"/>
    </row>
    <row r="614" spans="1:33" ht="15.75" customHeight="1" x14ac:dyDescent="0.35">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c r="AA614" s="23"/>
      <c r="AB614" s="23"/>
      <c r="AC614" s="23"/>
      <c r="AD614" s="23"/>
      <c r="AE614" s="23"/>
      <c r="AF614" s="23"/>
      <c r="AG614" s="23"/>
    </row>
    <row r="615" spans="1:33" ht="15.75" customHeight="1" x14ac:dyDescent="0.35">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c r="AA615" s="23"/>
      <c r="AB615" s="23"/>
      <c r="AC615" s="23"/>
      <c r="AD615" s="23"/>
      <c r="AE615" s="23"/>
      <c r="AF615" s="23"/>
      <c r="AG615" s="23"/>
    </row>
    <row r="616" spans="1:33" ht="15.75" customHeight="1" x14ac:dyDescent="0.35">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c r="AA616" s="23"/>
      <c r="AB616" s="23"/>
      <c r="AC616" s="23"/>
      <c r="AD616" s="23"/>
      <c r="AE616" s="23"/>
      <c r="AF616" s="23"/>
      <c r="AG616" s="23"/>
    </row>
    <row r="617" spans="1:33" ht="15.75" customHeight="1" x14ac:dyDescent="0.35">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23"/>
      <c r="AF617" s="23"/>
      <c r="AG617" s="23"/>
    </row>
    <row r="618" spans="1:33" ht="15.75" customHeight="1" x14ac:dyDescent="0.35">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c r="AA618" s="23"/>
      <c r="AB618" s="23"/>
      <c r="AC618" s="23"/>
      <c r="AD618" s="23"/>
      <c r="AE618" s="23"/>
      <c r="AF618" s="23"/>
      <c r="AG618" s="23"/>
    </row>
    <row r="619" spans="1:33" ht="15.75" customHeight="1" x14ac:dyDescent="0.35">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c r="AA619" s="23"/>
      <c r="AB619" s="23"/>
      <c r="AC619" s="23"/>
      <c r="AD619" s="23"/>
      <c r="AE619" s="23"/>
      <c r="AF619" s="23"/>
      <c r="AG619" s="23"/>
    </row>
    <row r="620" spans="1:33" ht="15.75" customHeight="1" x14ac:dyDescent="0.35">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c r="AA620" s="23"/>
      <c r="AB620" s="23"/>
      <c r="AC620" s="23"/>
      <c r="AD620" s="23"/>
      <c r="AE620" s="23"/>
      <c r="AF620" s="23"/>
      <c r="AG620" s="23"/>
    </row>
    <row r="621" spans="1:33" ht="15.75" customHeight="1" x14ac:dyDescent="0.35">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c r="AA621" s="23"/>
      <c r="AB621" s="23"/>
      <c r="AC621" s="23"/>
      <c r="AD621" s="23"/>
      <c r="AE621" s="23"/>
      <c r="AF621" s="23"/>
      <c r="AG621" s="23"/>
    </row>
    <row r="622" spans="1:33" ht="15.75" customHeight="1" x14ac:dyDescent="0.35">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c r="AA622" s="23"/>
      <c r="AB622" s="23"/>
      <c r="AC622" s="23"/>
      <c r="AD622" s="23"/>
      <c r="AE622" s="23"/>
      <c r="AF622" s="23"/>
      <c r="AG622" s="23"/>
    </row>
    <row r="623" spans="1:33" ht="15.75" customHeight="1" x14ac:dyDescent="0.35">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c r="AA623" s="23"/>
      <c r="AB623" s="23"/>
      <c r="AC623" s="23"/>
      <c r="AD623" s="23"/>
      <c r="AE623" s="23"/>
      <c r="AF623" s="23"/>
      <c r="AG623" s="23"/>
    </row>
    <row r="624" spans="1:33" ht="15.75" customHeight="1" x14ac:dyDescent="0.35">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c r="AA624" s="23"/>
      <c r="AB624" s="23"/>
      <c r="AC624" s="23"/>
      <c r="AD624" s="23"/>
      <c r="AE624" s="23"/>
      <c r="AF624" s="23"/>
      <c r="AG624" s="23"/>
    </row>
    <row r="625" spans="1:33" ht="15.75" customHeight="1" x14ac:dyDescent="0.35">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c r="AA625" s="23"/>
      <c r="AB625" s="23"/>
      <c r="AC625" s="23"/>
      <c r="AD625" s="23"/>
      <c r="AE625" s="23"/>
      <c r="AF625" s="23"/>
      <c r="AG625" s="23"/>
    </row>
    <row r="626" spans="1:33" ht="15.75" customHeight="1" x14ac:dyDescent="0.35">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c r="AA626" s="23"/>
      <c r="AB626" s="23"/>
      <c r="AC626" s="23"/>
      <c r="AD626" s="23"/>
      <c r="AE626" s="23"/>
      <c r="AF626" s="23"/>
      <c r="AG626" s="23"/>
    </row>
    <row r="627" spans="1:33" ht="15.75" customHeight="1" x14ac:dyDescent="0.35">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23"/>
      <c r="AF627" s="23"/>
      <c r="AG627" s="23"/>
    </row>
    <row r="628" spans="1:33" ht="15.75" customHeight="1" x14ac:dyDescent="0.35">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c r="AA628" s="23"/>
      <c r="AB628" s="23"/>
      <c r="AC628" s="23"/>
      <c r="AD628" s="23"/>
      <c r="AE628" s="23"/>
      <c r="AF628" s="23"/>
      <c r="AG628" s="23"/>
    </row>
    <row r="629" spans="1:33" ht="15.75" customHeight="1" x14ac:dyDescent="0.35">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c r="AA629" s="23"/>
      <c r="AB629" s="23"/>
      <c r="AC629" s="23"/>
      <c r="AD629" s="23"/>
      <c r="AE629" s="23"/>
      <c r="AF629" s="23"/>
      <c r="AG629" s="23"/>
    </row>
    <row r="630" spans="1:33" ht="15.75" customHeight="1" x14ac:dyDescent="0.35">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c r="AA630" s="23"/>
      <c r="AB630" s="23"/>
      <c r="AC630" s="23"/>
      <c r="AD630" s="23"/>
      <c r="AE630" s="23"/>
      <c r="AF630" s="23"/>
      <c r="AG630" s="23"/>
    </row>
    <row r="631" spans="1:33" ht="15.75" customHeight="1" x14ac:dyDescent="0.35">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c r="AA631" s="23"/>
      <c r="AB631" s="23"/>
      <c r="AC631" s="23"/>
      <c r="AD631" s="23"/>
      <c r="AE631" s="23"/>
      <c r="AF631" s="23"/>
      <c r="AG631" s="23"/>
    </row>
    <row r="632" spans="1:33" ht="15.75" customHeight="1" x14ac:dyDescent="0.35">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c r="AA632" s="23"/>
      <c r="AB632" s="23"/>
      <c r="AC632" s="23"/>
      <c r="AD632" s="23"/>
      <c r="AE632" s="23"/>
      <c r="AF632" s="23"/>
      <c r="AG632" s="23"/>
    </row>
    <row r="633" spans="1:33" ht="15.75" customHeight="1" x14ac:dyDescent="0.35">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c r="AA633" s="23"/>
      <c r="AB633" s="23"/>
      <c r="AC633" s="23"/>
      <c r="AD633" s="23"/>
      <c r="AE633" s="23"/>
      <c r="AF633" s="23"/>
      <c r="AG633" s="23"/>
    </row>
    <row r="634" spans="1:33" ht="15.75" customHeight="1" x14ac:dyDescent="0.35">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c r="AA634" s="23"/>
      <c r="AB634" s="23"/>
      <c r="AC634" s="23"/>
      <c r="AD634" s="23"/>
      <c r="AE634" s="23"/>
      <c r="AF634" s="23"/>
      <c r="AG634" s="23"/>
    </row>
    <row r="635" spans="1:33" ht="15.75" customHeight="1" x14ac:dyDescent="0.35">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c r="AA635" s="23"/>
      <c r="AB635" s="23"/>
      <c r="AC635" s="23"/>
      <c r="AD635" s="23"/>
      <c r="AE635" s="23"/>
      <c r="AF635" s="23"/>
      <c r="AG635" s="23"/>
    </row>
    <row r="636" spans="1:33" ht="15.75" customHeight="1" x14ac:dyDescent="0.35">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c r="AA636" s="23"/>
      <c r="AB636" s="23"/>
      <c r="AC636" s="23"/>
      <c r="AD636" s="23"/>
      <c r="AE636" s="23"/>
      <c r="AF636" s="23"/>
      <c r="AG636" s="23"/>
    </row>
    <row r="637" spans="1:33" ht="15.75" customHeight="1" x14ac:dyDescent="0.35">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c r="AA637" s="23"/>
      <c r="AB637" s="23"/>
      <c r="AC637" s="23"/>
      <c r="AD637" s="23"/>
      <c r="AE637" s="23"/>
      <c r="AF637" s="23"/>
      <c r="AG637" s="23"/>
    </row>
    <row r="638" spans="1:33" ht="15.75" customHeight="1" x14ac:dyDescent="0.35">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c r="AA638" s="23"/>
      <c r="AB638" s="23"/>
      <c r="AC638" s="23"/>
      <c r="AD638" s="23"/>
      <c r="AE638" s="23"/>
      <c r="AF638" s="23"/>
      <c r="AG638" s="23"/>
    </row>
    <row r="639" spans="1:33" ht="15.75" customHeight="1" x14ac:dyDescent="0.35">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c r="AA639" s="23"/>
      <c r="AB639" s="23"/>
      <c r="AC639" s="23"/>
      <c r="AD639" s="23"/>
      <c r="AE639" s="23"/>
      <c r="AF639" s="23"/>
      <c r="AG639" s="23"/>
    </row>
    <row r="640" spans="1:33" ht="15.75" customHeight="1" x14ac:dyDescent="0.35">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c r="AA640" s="23"/>
      <c r="AB640" s="23"/>
      <c r="AC640" s="23"/>
      <c r="AD640" s="23"/>
      <c r="AE640" s="23"/>
      <c r="AF640" s="23"/>
      <c r="AG640" s="23"/>
    </row>
    <row r="641" spans="1:33" ht="15.75" customHeight="1" x14ac:dyDescent="0.35">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c r="AA641" s="23"/>
      <c r="AB641" s="23"/>
      <c r="AC641" s="23"/>
      <c r="AD641" s="23"/>
      <c r="AE641" s="23"/>
      <c r="AF641" s="23"/>
      <c r="AG641" s="23"/>
    </row>
    <row r="642" spans="1:33" ht="15.75" customHeight="1" x14ac:dyDescent="0.35">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c r="AA642" s="23"/>
      <c r="AB642" s="23"/>
      <c r="AC642" s="23"/>
      <c r="AD642" s="23"/>
      <c r="AE642" s="23"/>
      <c r="AF642" s="23"/>
      <c r="AG642" s="23"/>
    </row>
    <row r="643" spans="1:33" ht="15.75" customHeight="1" x14ac:dyDescent="0.35">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c r="AA643" s="23"/>
      <c r="AB643" s="23"/>
      <c r="AC643" s="23"/>
      <c r="AD643" s="23"/>
      <c r="AE643" s="23"/>
      <c r="AF643" s="23"/>
      <c r="AG643" s="23"/>
    </row>
    <row r="644" spans="1:33" ht="15.75" customHeight="1" x14ac:dyDescent="0.35">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c r="AA644" s="23"/>
      <c r="AB644" s="23"/>
      <c r="AC644" s="23"/>
      <c r="AD644" s="23"/>
      <c r="AE644" s="23"/>
      <c r="AF644" s="23"/>
      <c r="AG644" s="23"/>
    </row>
    <row r="645" spans="1:33" ht="15.75" customHeight="1" x14ac:dyDescent="0.35">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c r="AA645" s="23"/>
      <c r="AB645" s="23"/>
      <c r="AC645" s="23"/>
      <c r="AD645" s="23"/>
      <c r="AE645" s="23"/>
      <c r="AF645" s="23"/>
      <c r="AG645" s="23"/>
    </row>
    <row r="646" spans="1:33" ht="15.75" customHeight="1" x14ac:dyDescent="0.35">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c r="AA646" s="23"/>
      <c r="AB646" s="23"/>
      <c r="AC646" s="23"/>
      <c r="AD646" s="23"/>
      <c r="AE646" s="23"/>
      <c r="AF646" s="23"/>
      <c r="AG646" s="23"/>
    </row>
    <row r="647" spans="1:33" ht="15.75" customHeight="1" x14ac:dyDescent="0.35">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c r="AA647" s="23"/>
      <c r="AB647" s="23"/>
      <c r="AC647" s="23"/>
      <c r="AD647" s="23"/>
      <c r="AE647" s="23"/>
      <c r="AF647" s="23"/>
      <c r="AG647" s="23"/>
    </row>
    <row r="648" spans="1:33" ht="15.75" customHeight="1" x14ac:dyDescent="0.35">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c r="AA648" s="23"/>
      <c r="AB648" s="23"/>
      <c r="AC648" s="23"/>
      <c r="AD648" s="23"/>
      <c r="AE648" s="23"/>
      <c r="AF648" s="23"/>
      <c r="AG648" s="23"/>
    </row>
    <row r="649" spans="1:33" ht="15.75" customHeight="1" x14ac:dyDescent="0.35">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c r="AA649" s="23"/>
      <c r="AB649" s="23"/>
      <c r="AC649" s="23"/>
      <c r="AD649" s="23"/>
      <c r="AE649" s="23"/>
      <c r="AF649" s="23"/>
      <c r="AG649" s="23"/>
    </row>
    <row r="650" spans="1:33" ht="15.75" customHeight="1" x14ac:dyDescent="0.35">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c r="AA650" s="23"/>
      <c r="AB650" s="23"/>
      <c r="AC650" s="23"/>
      <c r="AD650" s="23"/>
      <c r="AE650" s="23"/>
      <c r="AF650" s="23"/>
      <c r="AG650" s="23"/>
    </row>
    <row r="651" spans="1:33" ht="15.75" customHeight="1" x14ac:dyDescent="0.35">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c r="AA651" s="23"/>
      <c r="AB651" s="23"/>
      <c r="AC651" s="23"/>
      <c r="AD651" s="23"/>
      <c r="AE651" s="23"/>
      <c r="AF651" s="23"/>
      <c r="AG651" s="23"/>
    </row>
    <row r="652" spans="1:33" ht="15.75" customHeight="1" x14ac:dyDescent="0.35">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c r="AA652" s="23"/>
      <c r="AB652" s="23"/>
      <c r="AC652" s="23"/>
      <c r="AD652" s="23"/>
      <c r="AE652" s="23"/>
      <c r="AF652" s="23"/>
      <c r="AG652" s="23"/>
    </row>
    <row r="653" spans="1:33" ht="15.75" customHeight="1" x14ac:dyDescent="0.35">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c r="AA653" s="23"/>
      <c r="AB653" s="23"/>
      <c r="AC653" s="23"/>
      <c r="AD653" s="23"/>
      <c r="AE653" s="23"/>
      <c r="AF653" s="23"/>
      <c r="AG653" s="23"/>
    </row>
    <row r="654" spans="1:33" ht="15.75" customHeight="1" x14ac:dyDescent="0.35">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c r="AA654" s="23"/>
      <c r="AB654" s="23"/>
      <c r="AC654" s="23"/>
      <c r="AD654" s="23"/>
      <c r="AE654" s="23"/>
      <c r="AF654" s="23"/>
      <c r="AG654" s="23"/>
    </row>
    <row r="655" spans="1:33" ht="15.75" customHeight="1" x14ac:dyDescent="0.35">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c r="AA655" s="23"/>
      <c r="AB655" s="23"/>
      <c r="AC655" s="23"/>
      <c r="AD655" s="23"/>
      <c r="AE655" s="23"/>
      <c r="AF655" s="23"/>
      <c r="AG655" s="23"/>
    </row>
    <row r="656" spans="1:33" ht="15.75" customHeight="1" x14ac:dyDescent="0.35">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c r="AA656" s="23"/>
      <c r="AB656" s="23"/>
      <c r="AC656" s="23"/>
      <c r="AD656" s="23"/>
      <c r="AE656" s="23"/>
      <c r="AF656" s="23"/>
      <c r="AG656" s="23"/>
    </row>
    <row r="657" spans="1:33" ht="15.75" customHeight="1" x14ac:dyDescent="0.35">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c r="AA657" s="23"/>
      <c r="AB657" s="23"/>
      <c r="AC657" s="23"/>
      <c r="AD657" s="23"/>
      <c r="AE657" s="23"/>
      <c r="AF657" s="23"/>
      <c r="AG657" s="23"/>
    </row>
    <row r="658" spans="1:33" ht="15.75" customHeight="1" x14ac:dyDescent="0.35">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c r="AA658" s="23"/>
      <c r="AB658" s="23"/>
      <c r="AC658" s="23"/>
      <c r="AD658" s="23"/>
      <c r="AE658" s="23"/>
      <c r="AF658" s="23"/>
      <c r="AG658" s="23"/>
    </row>
    <row r="659" spans="1:33" ht="15.75" customHeight="1" x14ac:dyDescent="0.35">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c r="AA659" s="23"/>
      <c r="AB659" s="23"/>
      <c r="AC659" s="23"/>
      <c r="AD659" s="23"/>
      <c r="AE659" s="23"/>
      <c r="AF659" s="23"/>
      <c r="AG659" s="23"/>
    </row>
    <row r="660" spans="1:33" ht="15.75" customHeight="1" x14ac:dyDescent="0.35">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c r="AA660" s="23"/>
      <c r="AB660" s="23"/>
      <c r="AC660" s="23"/>
      <c r="AD660" s="23"/>
      <c r="AE660" s="23"/>
      <c r="AF660" s="23"/>
      <c r="AG660" s="23"/>
    </row>
    <row r="661" spans="1:33" ht="15.75" customHeight="1" x14ac:dyDescent="0.35">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c r="AA661" s="23"/>
      <c r="AB661" s="23"/>
      <c r="AC661" s="23"/>
      <c r="AD661" s="23"/>
      <c r="AE661" s="23"/>
      <c r="AF661" s="23"/>
      <c r="AG661" s="23"/>
    </row>
    <row r="662" spans="1:33" ht="15.75" customHeight="1" x14ac:dyDescent="0.35">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c r="AA662" s="23"/>
      <c r="AB662" s="23"/>
      <c r="AC662" s="23"/>
      <c r="AD662" s="23"/>
      <c r="AE662" s="23"/>
      <c r="AF662" s="23"/>
      <c r="AG662" s="23"/>
    </row>
    <row r="663" spans="1:33" ht="15.75" customHeight="1" x14ac:dyDescent="0.35">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c r="AA663" s="23"/>
      <c r="AB663" s="23"/>
      <c r="AC663" s="23"/>
      <c r="AD663" s="23"/>
      <c r="AE663" s="23"/>
      <c r="AF663" s="23"/>
      <c r="AG663" s="23"/>
    </row>
    <row r="664" spans="1:33" ht="15.75" customHeight="1" x14ac:dyDescent="0.35">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c r="AA664" s="23"/>
      <c r="AB664" s="23"/>
      <c r="AC664" s="23"/>
      <c r="AD664" s="23"/>
      <c r="AE664" s="23"/>
      <c r="AF664" s="23"/>
      <c r="AG664" s="23"/>
    </row>
    <row r="665" spans="1:33" ht="15.75" customHeight="1" x14ac:dyDescent="0.35">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c r="AA665" s="23"/>
      <c r="AB665" s="23"/>
      <c r="AC665" s="23"/>
      <c r="AD665" s="23"/>
      <c r="AE665" s="23"/>
      <c r="AF665" s="23"/>
      <c r="AG665" s="23"/>
    </row>
    <row r="666" spans="1:33" ht="15.75" customHeight="1" x14ac:dyDescent="0.35">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c r="AA666" s="23"/>
      <c r="AB666" s="23"/>
      <c r="AC666" s="23"/>
      <c r="AD666" s="23"/>
      <c r="AE666" s="23"/>
      <c r="AF666" s="23"/>
      <c r="AG666" s="23"/>
    </row>
    <row r="667" spans="1:33" ht="15.75" customHeight="1" x14ac:dyDescent="0.35">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c r="AA667" s="23"/>
      <c r="AB667" s="23"/>
      <c r="AC667" s="23"/>
      <c r="AD667" s="23"/>
      <c r="AE667" s="23"/>
      <c r="AF667" s="23"/>
      <c r="AG667" s="23"/>
    </row>
    <row r="668" spans="1:33" ht="15.75" customHeight="1" x14ac:dyDescent="0.35">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c r="AA668" s="23"/>
      <c r="AB668" s="23"/>
      <c r="AC668" s="23"/>
      <c r="AD668" s="23"/>
      <c r="AE668" s="23"/>
      <c r="AF668" s="23"/>
      <c r="AG668" s="23"/>
    </row>
    <row r="669" spans="1:33" ht="15.75" customHeight="1" x14ac:dyDescent="0.35">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c r="AA669" s="23"/>
      <c r="AB669" s="23"/>
      <c r="AC669" s="23"/>
      <c r="AD669" s="23"/>
      <c r="AE669" s="23"/>
      <c r="AF669" s="23"/>
      <c r="AG669" s="23"/>
    </row>
    <row r="670" spans="1:33" ht="15.75" customHeight="1" x14ac:dyDescent="0.35">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c r="AA670" s="23"/>
      <c r="AB670" s="23"/>
      <c r="AC670" s="23"/>
      <c r="AD670" s="23"/>
      <c r="AE670" s="23"/>
      <c r="AF670" s="23"/>
      <c r="AG670" s="23"/>
    </row>
    <row r="671" spans="1:33" ht="15.75" customHeight="1" x14ac:dyDescent="0.35">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c r="AA671" s="23"/>
      <c r="AB671" s="23"/>
      <c r="AC671" s="23"/>
      <c r="AD671" s="23"/>
      <c r="AE671" s="23"/>
      <c r="AF671" s="23"/>
      <c r="AG671" s="23"/>
    </row>
    <row r="672" spans="1:33" ht="15.75" customHeight="1" x14ac:dyDescent="0.35">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c r="AA672" s="23"/>
      <c r="AB672" s="23"/>
      <c r="AC672" s="23"/>
      <c r="AD672" s="23"/>
      <c r="AE672" s="23"/>
      <c r="AF672" s="23"/>
      <c r="AG672" s="23"/>
    </row>
    <row r="673" spans="1:33" ht="15.75" customHeight="1" x14ac:dyDescent="0.35">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c r="AA673" s="23"/>
      <c r="AB673" s="23"/>
      <c r="AC673" s="23"/>
      <c r="AD673" s="23"/>
      <c r="AE673" s="23"/>
      <c r="AF673" s="23"/>
      <c r="AG673" s="23"/>
    </row>
    <row r="674" spans="1:33" ht="15.75" customHeight="1" x14ac:dyDescent="0.35">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c r="AA674" s="23"/>
      <c r="AB674" s="23"/>
      <c r="AC674" s="23"/>
      <c r="AD674" s="23"/>
      <c r="AE674" s="23"/>
      <c r="AF674" s="23"/>
      <c r="AG674" s="23"/>
    </row>
    <row r="675" spans="1:33" ht="15.75" customHeight="1" x14ac:dyDescent="0.35">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c r="AA675" s="23"/>
      <c r="AB675" s="23"/>
      <c r="AC675" s="23"/>
      <c r="AD675" s="23"/>
      <c r="AE675" s="23"/>
      <c r="AF675" s="23"/>
      <c r="AG675" s="23"/>
    </row>
    <row r="676" spans="1:33" ht="15.75" customHeight="1" x14ac:dyDescent="0.35">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c r="AA676" s="23"/>
      <c r="AB676" s="23"/>
      <c r="AC676" s="23"/>
      <c r="AD676" s="23"/>
      <c r="AE676" s="23"/>
      <c r="AF676" s="23"/>
      <c r="AG676" s="23"/>
    </row>
    <row r="677" spans="1:33" ht="15.75" customHeight="1" x14ac:dyDescent="0.35">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c r="AA677" s="23"/>
      <c r="AB677" s="23"/>
      <c r="AC677" s="23"/>
      <c r="AD677" s="23"/>
      <c r="AE677" s="23"/>
      <c r="AF677" s="23"/>
      <c r="AG677" s="23"/>
    </row>
    <row r="678" spans="1:33" ht="15.75" customHeight="1" x14ac:dyDescent="0.35">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c r="AA678" s="23"/>
      <c r="AB678" s="23"/>
      <c r="AC678" s="23"/>
      <c r="AD678" s="23"/>
      <c r="AE678" s="23"/>
      <c r="AF678" s="23"/>
      <c r="AG678" s="23"/>
    </row>
    <row r="679" spans="1:33" ht="15.75" customHeight="1" x14ac:dyDescent="0.35">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c r="AA679" s="23"/>
      <c r="AB679" s="23"/>
      <c r="AC679" s="23"/>
      <c r="AD679" s="23"/>
      <c r="AE679" s="23"/>
      <c r="AF679" s="23"/>
      <c r="AG679" s="23"/>
    </row>
    <row r="680" spans="1:33" ht="15.75" customHeight="1" x14ac:dyDescent="0.35">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c r="AA680" s="23"/>
      <c r="AB680" s="23"/>
      <c r="AC680" s="23"/>
      <c r="AD680" s="23"/>
      <c r="AE680" s="23"/>
      <c r="AF680" s="23"/>
      <c r="AG680" s="23"/>
    </row>
    <row r="681" spans="1:33" ht="15.75" customHeight="1" x14ac:dyDescent="0.35">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row>
    <row r="682" spans="1:33" ht="15.75" customHeight="1" x14ac:dyDescent="0.35">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c r="AA682" s="23"/>
      <c r="AB682" s="23"/>
      <c r="AC682" s="23"/>
      <c r="AD682" s="23"/>
      <c r="AE682" s="23"/>
      <c r="AF682" s="23"/>
      <c r="AG682" s="23"/>
    </row>
    <row r="683" spans="1:33" ht="15.75" customHeight="1" x14ac:dyDescent="0.35">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c r="AA683" s="23"/>
      <c r="AB683" s="23"/>
      <c r="AC683" s="23"/>
      <c r="AD683" s="23"/>
      <c r="AE683" s="23"/>
      <c r="AF683" s="23"/>
      <c r="AG683" s="23"/>
    </row>
    <row r="684" spans="1:33" ht="15.75" customHeight="1" x14ac:dyDescent="0.35">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c r="AA684" s="23"/>
      <c r="AB684" s="23"/>
      <c r="AC684" s="23"/>
      <c r="AD684" s="23"/>
      <c r="AE684" s="23"/>
      <c r="AF684" s="23"/>
      <c r="AG684" s="23"/>
    </row>
    <row r="685" spans="1:33" ht="15.75" customHeight="1" x14ac:dyDescent="0.35">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c r="AA685" s="23"/>
      <c r="AB685" s="23"/>
      <c r="AC685" s="23"/>
      <c r="AD685" s="23"/>
      <c r="AE685" s="23"/>
      <c r="AF685" s="23"/>
      <c r="AG685" s="23"/>
    </row>
    <row r="686" spans="1:33" ht="15.75" customHeight="1" x14ac:dyDescent="0.35">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c r="AA686" s="23"/>
      <c r="AB686" s="23"/>
      <c r="AC686" s="23"/>
      <c r="AD686" s="23"/>
      <c r="AE686" s="23"/>
      <c r="AF686" s="23"/>
      <c r="AG686" s="23"/>
    </row>
    <row r="687" spans="1:33" ht="15.75" customHeight="1" x14ac:dyDescent="0.35">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c r="AA687" s="23"/>
      <c r="AB687" s="23"/>
      <c r="AC687" s="23"/>
      <c r="AD687" s="23"/>
      <c r="AE687" s="23"/>
      <c r="AF687" s="23"/>
      <c r="AG687" s="23"/>
    </row>
    <row r="688" spans="1:33" ht="15.75" customHeight="1" x14ac:dyDescent="0.35">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c r="AA688" s="23"/>
      <c r="AB688" s="23"/>
      <c r="AC688" s="23"/>
      <c r="AD688" s="23"/>
      <c r="AE688" s="23"/>
      <c r="AF688" s="23"/>
      <c r="AG688" s="23"/>
    </row>
    <row r="689" spans="1:33" ht="15.75" customHeight="1" x14ac:dyDescent="0.35">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c r="AA689" s="23"/>
      <c r="AB689" s="23"/>
      <c r="AC689" s="23"/>
      <c r="AD689" s="23"/>
      <c r="AE689" s="23"/>
      <c r="AF689" s="23"/>
      <c r="AG689" s="23"/>
    </row>
    <row r="690" spans="1:33" ht="15.75" customHeight="1" x14ac:dyDescent="0.35">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c r="AA690" s="23"/>
      <c r="AB690" s="23"/>
      <c r="AC690" s="23"/>
      <c r="AD690" s="23"/>
      <c r="AE690" s="23"/>
      <c r="AF690" s="23"/>
      <c r="AG690" s="23"/>
    </row>
    <row r="691" spans="1:33" ht="15.75" customHeight="1" x14ac:dyDescent="0.35">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c r="AA691" s="23"/>
      <c r="AB691" s="23"/>
      <c r="AC691" s="23"/>
      <c r="AD691" s="23"/>
      <c r="AE691" s="23"/>
      <c r="AF691" s="23"/>
      <c r="AG691" s="23"/>
    </row>
    <row r="692" spans="1:33" ht="15.75" customHeight="1" x14ac:dyDescent="0.35">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c r="AA692" s="23"/>
      <c r="AB692" s="23"/>
      <c r="AC692" s="23"/>
      <c r="AD692" s="23"/>
      <c r="AE692" s="23"/>
      <c r="AF692" s="23"/>
      <c r="AG692" s="23"/>
    </row>
    <row r="693" spans="1:33" ht="15.75" customHeight="1" x14ac:dyDescent="0.35">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c r="AA693" s="23"/>
      <c r="AB693" s="23"/>
      <c r="AC693" s="23"/>
      <c r="AD693" s="23"/>
      <c r="AE693" s="23"/>
      <c r="AF693" s="23"/>
      <c r="AG693" s="23"/>
    </row>
    <row r="694" spans="1:33" ht="15.75" customHeight="1" x14ac:dyDescent="0.35">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c r="AA694" s="23"/>
      <c r="AB694" s="23"/>
      <c r="AC694" s="23"/>
      <c r="AD694" s="23"/>
      <c r="AE694" s="23"/>
      <c r="AF694" s="23"/>
      <c r="AG694" s="23"/>
    </row>
    <row r="695" spans="1:33" ht="15.75" customHeight="1" x14ac:dyDescent="0.35">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c r="AA695" s="23"/>
      <c r="AB695" s="23"/>
      <c r="AC695" s="23"/>
      <c r="AD695" s="23"/>
      <c r="AE695" s="23"/>
      <c r="AF695" s="23"/>
      <c r="AG695" s="23"/>
    </row>
    <row r="696" spans="1:33" ht="15.75" customHeight="1" x14ac:dyDescent="0.35">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c r="AA696" s="23"/>
      <c r="AB696" s="23"/>
      <c r="AC696" s="23"/>
      <c r="AD696" s="23"/>
      <c r="AE696" s="23"/>
      <c r="AF696" s="23"/>
      <c r="AG696" s="23"/>
    </row>
    <row r="697" spans="1:33" ht="15.75" customHeight="1" x14ac:dyDescent="0.35">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c r="AA697" s="23"/>
      <c r="AB697" s="23"/>
      <c r="AC697" s="23"/>
      <c r="AD697" s="23"/>
      <c r="AE697" s="23"/>
      <c r="AF697" s="23"/>
      <c r="AG697" s="23"/>
    </row>
    <row r="698" spans="1:33" ht="15.75" customHeight="1" x14ac:dyDescent="0.35">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c r="AA698" s="23"/>
      <c r="AB698" s="23"/>
      <c r="AC698" s="23"/>
      <c r="AD698" s="23"/>
      <c r="AE698" s="23"/>
      <c r="AF698" s="23"/>
      <c r="AG698" s="23"/>
    </row>
    <row r="699" spans="1:33" ht="15.75" customHeight="1" x14ac:dyDescent="0.35">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c r="AA699" s="23"/>
      <c r="AB699" s="23"/>
      <c r="AC699" s="23"/>
      <c r="AD699" s="23"/>
      <c r="AE699" s="23"/>
      <c r="AF699" s="23"/>
      <c r="AG699" s="23"/>
    </row>
    <row r="700" spans="1:33" ht="15.75" customHeight="1" x14ac:dyDescent="0.35">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c r="AA700" s="23"/>
      <c r="AB700" s="23"/>
      <c r="AC700" s="23"/>
      <c r="AD700" s="23"/>
      <c r="AE700" s="23"/>
      <c r="AF700" s="23"/>
      <c r="AG700" s="23"/>
    </row>
    <row r="701" spans="1:33" ht="15.75" customHeight="1" x14ac:dyDescent="0.35">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c r="AA701" s="23"/>
      <c r="AB701" s="23"/>
      <c r="AC701" s="23"/>
      <c r="AD701" s="23"/>
      <c r="AE701" s="23"/>
      <c r="AF701" s="23"/>
      <c r="AG701" s="23"/>
    </row>
    <row r="702" spans="1:33" ht="15.75" customHeight="1" x14ac:dyDescent="0.35">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c r="AA702" s="23"/>
      <c r="AB702" s="23"/>
      <c r="AC702" s="23"/>
      <c r="AD702" s="23"/>
      <c r="AE702" s="23"/>
      <c r="AF702" s="23"/>
      <c r="AG702" s="23"/>
    </row>
    <row r="703" spans="1:33" ht="15.75" customHeight="1" x14ac:dyDescent="0.35">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c r="AA703" s="23"/>
      <c r="AB703" s="23"/>
      <c r="AC703" s="23"/>
      <c r="AD703" s="23"/>
      <c r="AE703" s="23"/>
      <c r="AF703" s="23"/>
      <c r="AG703" s="23"/>
    </row>
    <row r="704" spans="1:33" ht="15.75" customHeight="1" x14ac:dyDescent="0.35">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c r="AA704" s="23"/>
      <c r="AB704" s="23"/>
      <c r="AC704" s="23"/>
      <c r="AD704" s="23"/>
      <c r="AE704" s="23"/>
      <c r="AF704" s="23"/>
      <c r="AG704" s="23"/>
    </row>
    <row r="705" spans="1:33" ht="15.75" customHeight="1" x14ac:dyDescent="0.35">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c r="AA705" s="23"/>
      <c r="AB705" s="23"/>
      <c r="AC705" s="23"/>
      <c r="AD705" s="23"/>
      <c r="AE705" s="23"/>
      <c r="AF705" s="23"/>
      <c r="AG705" s="23"/>
    </row>
    <row r="706" spans="1:33" ht="15.75" customHeight="1" x14ac:dyDescent="0.35">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c r="AA706" s="23"/>
      <c r="AB706" s="23"/>
      <c r="AC706" s="23"/>
      <c r="AD706" s="23"/>
      <c r="AE706" s="23"/>
      <c r="AF706" s="23"/>
      <c r="AG706" s="23"/>
    </row>
    <row r="707" spans="1:33" ht="15.75" customHeight="1" x14ac:dyDescent="0.35">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c r="AA707" s="23"/>
      <c r="AB707" s="23"/>
      <c r="AC707" s="23"/>
      <c r="AD707" s="23"/>
      <c r="AE707" s="23"/>
      <c r="AF707" s="23"/>
      <c r="AG707" s="23"/>
    </row>
    <row r="708" spans="1:33" ht="15.75" customHeight="1" x14ac:dyDescent="0.35">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c r="AA708" s="23"/>
      <c r="AB708" s="23"/>
      <c r="AC708" s="23"/>
      <c r="AD708" s="23"/>
      <c r="AE708" s="23"/>
      <c r="AF708" s="23"/>
      <c r="AG708" s="23"/>
    </row>
    <row r="709" spans="1:33" ht="15.75" customHeight="1" x14ac:dyDescent="0.35">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c r="AA709" s="23"/>
      <c r="AB709" s="23"/>
      <c r="AC709" s="23"/>
      <c r="AD709" s="23"/>
      <c r="AE709" s="23"/>
      <c r="AF709" s="23"/>
      <c r="AG709" s="23"/>
    </row>
    <row r="710" spans="1:33" ht="15.75" customHeight="1" x14ac:dyDescent="0.35">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c r="AA710" s="23"/>
      <c r="AB710" s="23"/>
      <c r="AC710" s="23"/>
      <c r="AD710" s="23"/>
      <c r="AE710" s="23"/>
      <c r="AF710" s="23"/>
      <c r="AG710" s="23"/>
    </row>
    <row r="711" spans="1:33" ht="15.75" customHeight="1" x14ac:dyDescent="0.35">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c r="AA711" s="23"/>
      <c r="AB711" s="23"/>
      <c r="AC711" s="23"/>
      <c r="AD711" s="23"/>
      <c r="AE711" s="23"/>
      <c r="AF711" s="23"/>
      <c r="AG711" s="23"/>
    </row>
    <row r="712" spans="1:33" ht="15.75" customHeight="1" x14ac:dyDescent="0.35">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c r="AA712" s="23"/>
      <c r="AB712" s="23"/>
      <c r="AC712" s="23"/>
      <c r="AD712" s="23"/>
      <c r="AE712" s="23"/>
      <c r="AF712" s="23"/>
      <c r="AG712" s="23"/>
    </row>
    <row r="713" spans="1:33" ht="15.75" customHeight="1" x14ac:dyDescent="0.35">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c r="AA713" s="23"/>
      <c r="AB713" s="23"/>
      <c r="AC713" s="23"/>
      <c r="AD713" s="23"/>
      <c r="AE713" s="23"/>
      <c r="AF713" s="23"/>
      <c r="AG713" s="23"/>
    </row>
    <row r="714" spans="1:33" ht="15.75" customHeight="1" x14ac:dyDescent="0.35">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c r="AA714" s="23"/>
      <c r="AB714" s="23"/>
      <c r="AC714" s="23"/>
      <c r="AD714" s="23"/>
      <c r="AE714" s="23"/>
      <c r="AF714" s="23"/>
      <c r="AG714" s="23"/>
    </row>
    <row r="715" spans="1:33" ht="15.75" customHeight="1" x14ac:dyDescent="0.35">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c r="AA715" s="23"/>
      <c r="AB715" s="23"/>
      <c r="AC715" s="23"/>
      <c r="AD715" s="23"/>
      <c r="AE715" s="23"/>
      <c r="AF715" s="23"/>
      <c r="AG715" s="23"/>
    </row>
    <row r="716" spans="1:33" ht="15.75" customHeight="1" x14ac:dyDescent="0.35">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c r="AA716" s="23"/>
      <c r="AB716" s="23"/>
      <c r="AC716" s="23"/>
      <c r="AD716" s="23"/>
      <c r="AE716" s="23"/>
      <c r="AF716" s="23"/>
      <c r="AG716" s="23"/>
    </row>
    <row r="717" spans="1:33" ht="15.75" customHeight="1" x14ac:dyDescent="0.35">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c r="AA717" s="23"/>
      <c r="AB717" s="23"/>
      <c r="AC717" s="23"/>
      <c r="AD717" s="23"/>
      <c r="AE717" s="23"/>
      <c r="AF717" s="23"/>
      <c r="AG717" s="23"/>
    </row>
    <row r="718" spans="1:33" ht="15.75" customHeight="1" x14ac:dyDescent="0.35">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c r="AA718" s="23"/>
      <c r="AB718" s="23"/>
      <c r="AC718" s="23"/>
      <c r="AD718" s="23"/>
      <c r="AE718" s="23"/>
      <c r="AF718" s="23"/>
      <c r="AG718" s="23"/>
    </row>
    <row r="719" spans="1:33" ht="15.75" customHeight="1" x14ac:dyDescent="0.35">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c r="AA719" s="23"/>
      <c r="AB719" s="23"/>
      <c r="AC719" s="23"/>
      <c r="AD719" s="23"/>
      <c r="AE719" s="23"/>
      <c r="AF719" s="23"/>
      <c r="AG719" s="23"/>
    </row>
    <row r="720" spans="1:33" ht="15.75" customHeight="1" x14ac:dyDescent="0.35">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c r="AA720" s="23"/>
      <c r="AB720" s="23"/>
      <c r="AC720" s="23"/>
      <c r="AD720" s="23"/>
      <c r="AE720" s="23"/>
      <c r="AF720" s="23"/>
      <c r="AG720" s="23"/>
    </row>
    <row r="721" spans="1:33" ht="15.75" customHeight="1" x14ac:dyDescent="0.35">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c r="AA721" s="23"/>
      <c r="AB721" s="23"/>
      <c r="AC721" s="23"/>
      <c r="AD721" s="23"/>
      <c r="AE721" s="23"/>
      <c r="AF721" s="23"/>
      <c r="AG721" s="23"/>
    </row>
    <row r="722" spans="1:33" ht="15.75" customHeight="1" x14ac:dyDescent="0.35">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c r="AA722" s="23"/>
      <c r="AB722" s="23"/>
      <c r="AC722" s="23"/>
      <c r="AD722" s="23"/>
      <c r="AE722" s="23"/>
      <c r="AF722" s="23"/>
      <c r="AG722" s="23"/>
    </row>
    <row r="723" spans="1:33" ht="15.75" customHeight="1" x14ac:dyDescent="0.35">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c r="AA723" s="23"/>
      <c r="AB723" s="23"/>
      <c r="AC723" s="23"/>
      <c r="AD723" s="23"/>
      <c r="AE723" s="23"/>
      <c r="AF723" s="23"/>
      <c r="AG723" s="23"/>
    </row>
    <row r="724" spans="1:33" ht="15.75" customHeight="1" x14ac:dyDescent="0.35">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c r="AA724" s="23"/>
      <c r="AB724" s="23"/>
      <c r="AC724" s="23"/>
      <c r="AD724" s="23"/>
      <c r="AE724" s="23"/>
      <c r="AF724" s="23"/>
      <c r="AG724" s="23"/>
    </row>
    <row r="725" spans="1:33" ht="15.75" customHeight="1" x14ac:dyDescent="0.35">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c r="AA725" s="23"/>
      <c r="AB725" s="23"/>
      <c r="AC725" s="23"/>
      <c r="AD725" s="23"/>
      <c r="AE725" s="23"/>
      <c r="AF725" s="23"/>
      <c r="AG725" s="23"/>
    </row>
    <row r="726" spans="1:33" ht="15.75" customHeight="1" x14ac:dyDescent="0.35">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c r="AA726" s="23"/>
      <c r="AB726" s="23"/>
      <c r="AC726" s="23"/>
      <c r="AD726" s="23"/>
      <c r="AE726" s="23"/>
      <c r="AF726" s="23"/>
      <c r="AG726" s="23"/>
    </row>
    <row r="727" spans="1:33" ht="15.75" customHeight="1" x14ac:dyDescent="0.35">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c r="AA727" s="23"/>
      <c r="AB727" s="23"/>
      <c r="AC727" s="23"/>
      <c r="AD727" s="23"/>
      <c r="AE727" s="23"/>
      <c r="AF727" s="23"/>
      <c r="AG727" s="23"/>
    </row>
    <row r="728" spans="1:33" ht="15.75" customHeight="1" x14ac:dyDescent="0.35">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c r="AA728" s="23"/>
      <c r="AB728" s="23"/>
      <c r="AC728" s="23"/>
      <c r="AD728" s="23"/>
      <c r="AE728" s="23"/>
      <c r="AF728" s="23"/>
      <c r="AG728" s="23"/>
    </row>
    <row r="729" spans="1:33" ht="15.75" customHeight="1" x14ac:dyDescent="0.35">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c r="AA729" s="23"/>
      <c r="AB729" s="23"/>
      <c r="AC729" s="23"/>
      <c r="AD729" s="23"/>
      <c r="AE729" s="23"/>
      <c r="AF729" s="23"/>
      <c r="AG729" s="23"/>
    </row>
    <row r="730" spans="1:33" ht="15.75" customHeight="1" x14ac:dyDescent="0.35">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23"/>
      <c r="AF730" s="23"/>
      <c r="AG730" s="23"/>
    </row>
    <row r="731" spans="1:33" ht="15.75" customHeight="1" x14ac:dyDescent="0.35">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c r="AA731" s="23"/>
      <c r="AB731" s="23"/>
      <c r="AC731" s="23"/>
      <c r="AD731" s="23"/>
      <c r="AE731" s="23"/>
      <c r="AF731" s="23"/>
      <c r="AG731" s="23"/>
    </row>
    <row r="732" spans="1:33" ht="15.75" customHeight="1" x14ac:dyDescent="0.35">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c r="AA732" s="23"/>
      <c r="AB732" s="23"/>
      <c r="AC732" s="23"/>
      <c r="AD732" s="23"/>
      <c r="AE732" s="23"/>
      <c r="AF732" s="23"/>
      <c r="AG732" s="23"/>
    </row>
    <row r="733" spans="1:33" ht="15.75" customHeight="1" x14ac:dyDescent="0.35">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c r="AA733" s="23"/>
      <c r="AB733" s="23"/>
      <c r="AC733" s="23"/>
      <c r="AD733" s="23"/>
      <c r="AE733" s="23"/>
      <c r="AF733" s="23"/>
      <c r="AG733" s="23"/>
    </row>
    <row r="734" spans="1:33" ht="15.75" customHeight="1" x14ac:dyDescent="0.35">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c r="AA734" s="23"/>
      <c r="AB734" s="23"/>
      <c r="AC734" s="23"/>
      <c r="AD734" s="23"/>
      <c r="AE734" s="23"/>
      <c r="AF734" s="23"/>
      <c r="AG734" s="23"/>
    </row>
    <row r="735" spans="1:33" ht="15.75" customHeight="1" x14ac:dyDescent="0.35">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c r="AA735" s="23"/>
      <c r="AB735" s="23"/>
      <c r="AC735" s="23"/>
      <c r="AD735" s="23"/>
      <c r="AE735" s="23"/>
      <c r="AF735" s="23"/>
      <c r="AG735" s="23"/>
    </row>
    <row r="736" spans="1:33" ht="15.75" customHeight="1" x14ac:dyDescent="0.35">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c r="AA736" s="23"/>
      <c r="AB736" s="23"/>
      <c r="AC736" s="23"/>
      <c r="AD736" s="23"/>
      <c r="AE736" s="23"/>
      <c r="AF736" s="23"/>
      <c r="AG736" s="23"/>
    </row>
    <row r="737" spans="1:33" ht="15.75" customHeight="1" x14ac:dyDescent="0.35">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c r="AA737" s="23"/>
      <c r="AB737" s="23"/>
      <c r="AC737" s="23"/>
      <c r="AD737" s="23"/>
      <c r="AE737" s="23"/>
      <c r="AF737" s="23"/>
      <c r="AG737" s="23"/>
    </row>
    <row r="738" spans="1:33" ht="15.75" customHeight="1" x14ac:dyDescent="0.35">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c r="AA738" s="23"/>
      <c r="AB738" s="23"/>
      <c r="AC738" s="23"/>
      <c r="AD738" s="23"/>
      <c r="AE738" s="23"/>
      <c r="AF738" s="23"/>
      <c r="AG738" s="23"/>
    </row>
    <row r="739" spans="1:33" ht="15.75" customHeight="1" x14ac:dyDescent="0.35">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c r="AA739" s="23"/>
      <c r="AB739" s="23"/>
      <c r="AC739" s="23"/>
      <c r="AD739" s="23"/>
      <c r="AE739" s="23"/>
      <c r="AF739" s="23"/>
      <c r="AG739" s="23"/>
    </row>
    <row r="740" spans="1:33" ht="15.75" customHeight="1" x14ac:dyDescent="0.35">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c r="AA740" s="23"/>
      <c r="AB740" s="23"/>
      <c r="AC740" s="23"/>
      <c r="AD740" s="23"/>
      <c r="AE740" s="23"/>
      <c r="AF740" s="23"/>
      <c r="AG740" s="23"/>
    </row>
    <row r="741" spans="1:33" ht="15.75" customHeight="1" x14ac:dyDescent="0.35">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23"/>
      <c r="AF741" s="23"/>
      <c r="AG741" s="23"/>
    </row>
    <row r="742" spans="1:33" ht="15.75" customHeight="1" x14ac:dyDescent="0.35">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c r="AA742" s="23"/>
      <c r="AB742" s="23"/>
      <c r="AC742" s="23"/>
      <c r="AD742" s="23"/>
      <c r="AE742" s="23"/>
      <c r="AF742" s="23"/>
      <c r="AG742" s="23"/>
    </row>
    <row r="743" spans="1:33" ht="15.75" customHeight="1" x14ac:dyDescent="0.35">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c r="AA743" s="23"/>
      <c r="AB743" s="23"/>
      <c r="AC743" s="23"/>
      <c r="AD743" s="23"/>
      <c r="AE743" s="23"/>
      <c r="AF743" s="23"/>
      <c r="AG743" s="23"/>
    </row>
    <row r="744" spans="1:33" ht="15.75" customHeight="1" x14ac:dyDescent="0.35">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c r="AA744" s="23"/>
      <c r="AB744" s="23"/>
      <c r="AC744" s="23"/>
      <c r="AD744" s="23"/>
      <c r="AE744" s="23"/>
      <c r="AF744" s="23"/>
      <c r="AG744" s="23"/>
    </row>
    <row r="745" spans="1:33" ht="15.75" customHeight="1" x14ac:dyDescent="0.35">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c r="AA745" s="23"/>
      <c r="AB745" s="23"/>
      <c r="AC745" s="23"/>
      <c r="AD745" s="23"/>
      <c r="AE745" s="23"/>
      <c r="AF745" s="23"/>
      <c r="AG745" s="23"/>
    </row>
    <row r="746" spans="1:33" ht="15.75" customHeight="1" x14ac:dyDescent="0.35">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c r="AA746" s="23"/>
      <c r="AB746" s="23"/>
      <c r="AC746" s="23"/>
      <c r="AD746" s="23"/>
      <c r="AE746" s="23"/>
      <c r="AF746" s="23"/>
      <c r="AG746" s="23"/>
    </row>
    <row r="747" spans="1:33" ht="15.75" customHeight="1" x14ac:dyDescent="0.35">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c r="AA747" s="23"/>
      <c r="AB747" s="23"/>
      <c r="AC747" s="23"/>
      <c r="AD747" s="23"/>
      <c r="AE747" s="23"/>
      <c r="AF747" s="23"/>
      <c r="AG747" s="23"/>
    </row>
    <row r="748" spans="1:33" ht="15.75" customHeight="1" x14ac:dyDescent="0.35">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c r="AA748" s="23"/>
      <c r="AB748" s="23"/>
      <c r="AC748" s="23"/>
      <c r="AD748" s="23"/>
      <c r="AE748" s="23"/>
      <c r="AF748" s="23"/>
      <c r="AG748" s="23"/>
    </row>
    <row r="749" spans="1:33" ht="15.75" customHeight="1" x14ac:dyDescent="0.35">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c r="AA749" s="23"/>
      <c r="AB749" s="23"/>
      <c r="AC749" s="23"/>
      <c r="AD749" s="23"/>
      <c r="AE749" s="23"/>
      <c r="AF749" s="23"/>
      <c r="AG749" s="23"/>
    </row>
    <row r="750" spans="1:33" ht="15.75" customHeight="1" x14ac:dyDescent="0.35">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c r="AA750" s="23"/>
      <c r="AB750" s="23"/>
      <c r="AC750" s="23"/>
      <c r="AD750" s="23"/>
      <c r="AE750" s="23"/>
      <c r="AF750" s="23"/>
      <c r="AG750" s="23"/>
    </row>
    <row r="751" spans="1:33" ht="15.75" customHeight="1" x14ac:dyDescent="0.35">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c r="AA751" s="23"/>
      <c r="AB751" s="23"/>
      <c r="AC751" s="23"/>
      <c r="AD751" s="23"/>
      <c r="AE751" s="23"/>
      <c r="AF751" s="23"/>
      <c r="AG751" s="23"/>
    </row>
    <row r="752" spans="1:33" ht="15.75" customHeight="1" x14ac:dyDescent="0.35">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c r="AA752" s="23"/>
      <c r="AB752" s="23"/>
      <c r="AC752" s="23"/>
      <c r="AD752" s="23"/>
      <c r="AE752" s="23"/>
      <c r="AF752" s="23"/>
      <c r="AG752" s="23"/>
    </row>
    <row r="753" spans="1:33" ht="15.75" customHeight="1" x14ac:dyDescent="0.35">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c r="AA753" s="23"/>
      <c r="AB753" s="23"/>
      <c r="AC753" s="23"/>
      <c r="AD753" s="23"/>
      <c r="AE753" s="23"/>
      <c r="AF753" s="23"/>
      <c r="AG753" s="23"/>
    </row>
    <row r="754" spans="1:33" ht="15.75" customHeight="1" x14ac:dyDescent="0.35">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c r="AA754" s="23"/>
      <c r="AB754" s="23"/>
      <c r="AC754" s="23"/>
      <c r="AD754" s="23"/>
      <c r="AE754" s="23"/>
      <c r="AF754" s="23"/>
      <c r="AG754" s="23"/>
    </row>
    <row r="755" spans="1:33" ht="15.75" customHeight="1" x14ac:dyDescent="0.35">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c r="AA755" s="23"/>
      <c r="AB755" s="23"/>
      <c r="AC755" s="23"/>
      <c r="AD755" s="23"/>
      <c r="AE755" s="23"/>
      <c r="AF755" s="23"/>
      <c r="AG755" s="23"/>
    </row>
    <row r="756" spans="1:33" ht="15.75" customHeight="1" x14ac:dyDescent="0.35">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23"/>
      <c r="AF756" s="23"/>
      <c r="AG756" s="23"/>
    </row>
    <row r="757" spans="1:33" ht="15.75" customHeight="1" x14ac:dyDescent="0.35">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c r="AA757" s="23"/>
      <c r="AB757" s="23"/>
      <c r="AC757" s="23"/>
      <c r="AD757" s="23"/>
      <c r="AE757" s="23"/>
      <c r="AF757" s="23"/>
      <c r="AG757" s="23"/>
    </row>
    <row r="758" spans="1:33" ht="15.75" customHeight="1" x14ac:dyDescent="0.35">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c r="AA758" s="23"/>
      <c r="AB758" s="23"/>
      <c r="AC758" s="23"/>
      <c r="AD758" s="23"/>
      <c r="AE758" s="23"/>
      <c r="AF758" s="23"/>
      <c r="AG758" s="23"/>
    </row>
    <row r="759" spans="1:33" ht="15.75" customHeight="1" x14ac:dyDescent="0.35">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c r="AA759" s="23"/>
      <c r="AB759" s="23"/>
      <c r="AC759" s="23"/>
      <c r="AD759" s="23"/>
      <c r="AE759" s="23"/>
      <c r="AF759" s="23"/>
      <c r="AG759" s="23"/>
    </row>
    <row r="760" spans="1:33" ht="15.75" customHeight="1" x14ac:dyDescent="0.35">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c r="AA760" s="23"/>
      <c r="AB760" s="23"/>
      <c r="AC760" s="23"/>
      <c r="AD760" s="23"/>
      <c r="AE760" s="23"/>
      <c r="AF760" s="23"/>
      <c r="AG760" s="23"/>
    </row>
    <row r="761" spans="1:33" ht="15.75" customHeight="1" x14ac:dyDescent="0.35">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c r="AA761" s="23"/>
      <c r="AB761" s="23"/>
      <c r="AC761" s="23"/>
      <c r="AD761" s="23"/>
      <c r="AE761" s="23"/>
      <c r="AF761" s="23"/>
      <c r="AG761" s="23"/>
    </row>
    <row r="762" spans="1:33" ht="15.75" customHeight="1" x14ac:dyDescent="0.35">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c r="AA762" s="23"/>
      <c r="AB762" s="23"/>
      <c r="AC762" s="23"/>
      <c r="AD762" s="23"/>
      <c r="AE762" s="23"/>
      <c r="AF762" s="23"/>
      <c r="AG762" s="23"/>
    </row>
    <row r="763" spans="1:33" ht="15.75" customHeight="1" x14ac:dyDescent="0.35">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c r="AA763" s="23"/>
      <c r="AB763" s="23"/>
      <c r="AC763" s="23"/>
      <c r="AD763" s="23"/>
      <c r="AE763" s="23"/>
      <c r="AF763" s="23"/>
      <c r="AG763" s="23"/>
    </row>
    <row r="764" spans="1:33" ht="15.75" customHeight="1" x14ac:dyDescent="0.35">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c r="AA764" s="23"/>
      <c r="AB764" s="23"/>
      <c r="AC764" s="23"/>
      <c r="AD764" s="23"/>
      <c r="AE764" s="23"/>
      <c r="AF764" s="23"/>
      <c r="AG764" s="23"/>
    </row>
    <row r="765" spans="1:33" ht="15.75" customHeight="1" x14ac:dyDescent="0.35">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c r="AA765" s="23"/>
      <c r="AB765" s="23"/>
      <c r="AC765" s="23"/>
      <c r="AD765" s="23"/>
      <c r="AE765" s="23"/>
      <c r="AF765" s="23"/>
      <c r="AG765" s="23"/>
    </row>
    <row r="766" spans="1:33" ht="15.75" customHeight="1" x14ac:dyDescent="0.35">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23"/>
      <c r="AF766" s="23"/>
      <c r="AG766" s="23"/>
    </row>
    <row r="767" spans="1:33" ht="15.75" customHeight="1" x14ac:dyDescent="0.35">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c r="AA767" s="23"/>
      <c r="AB767" s="23"/>
      <c r="AC767" s="23"/>
      <c r="AD767" s="23"/>
      <c r="AE767" s="23"/>
      <c r="AF767" s="23"/>
      <c r="AG767" s="23"/>
    </row>
    <row r="768" spans="1:33" ht="15.75" customHeight="1" x14ac:dyDescent="0.35">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c r="AA768" s="23"/>
      <c r="AB768" s="23"/>
      <c r="AC768" s="23"/>
      <c r="AD768" s="23"/>
      <c r="AE768" s="23"/>
      <c r="AF768" s="23"/>
      <c r="AG768" s="23"/>
    </row>
    <row r="769" spans="1:33" ht="15.75" customHeight="1" x14ac:dyDescent="0.35">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c r="AA769" s="23"/>
      <c r="AB769" s="23"/>
      <c r="AC769" s="23"/>
      <c r="AD769" s="23"/>
      <c r="AE769" s="23"/>
      <c r="AF769" s="23"/>
      <c r="AG769" s="23"/>
    </row>
    <row r="770" spans="1:33" ht="15.75" customHeight="1" x14ac:dyDescent="0.35">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c r="AA770" s="23"/>
      <c r="AB770" s="23"/>
      <c r="AC770" s="23"/>
      <c r="AD770" s="23"/>
      <c r="AE770" s="23"/>
      <c r="AF770" s="23"/>
      <c r="AG770" s="23"/>
    </row>
    <row r="771" spans="1:33" ht="15.75" customHeight="1" x14ac:dyDescent="0.35">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c r="AA771" s="23"/>
      <c r="AB771" s="23"/>
      <c r="AC771" s="23"/>
      <c r="AD771" s="23"/>
      <c r="AE771" s="23"/>
      <c r="AF771" s="23"/>
      <c r="AG771" s="23"/>
    </row>
    <row r="772" spans="1:33" ht="15.75" customHeight="1" x14ac:dyDescent="0.35">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c r="AA772" s="23"/>
      <c r="AB772" s="23"/>
      <c r="AC772" s="23"/>
      <c r="AD772" s="23"/>
      <c r="AE772" s="23"/>
      <c r="AF772" s="23"/>
      <c r="AG772" s="23"/>
    </row>
    <row r="773" spans="1:33" ht="15.75" customHeight="1" x14ac:dyDescent="0.35">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c r="AA773" s="23"/>
      <c r="AB773" s="23"/>
      <c r="AC773" s="23"/>
      <c r="AD773" s="23"/>
      <c r="AE773" s="23"/>
      <c r="AF773" s="23"/>
      <c r="AG773" s="23"/>
    </row>
    <row r="774" spans="1:33" ht="15.75" customHeight="1" x14ac:dyDescent="0.35">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c r="AA774" s="23"/>
      <c r="AB774" s="23"/>
      <c r="AC774" s="23"/>
      <c r="AD774" s="23"/>
      <c r="AE774" s="23"/>
      <c r="AF774" s="23"/>
      <c r="AG774" s="23"/>
    </row>
    <row r="775" spans="1:33" ht="15.75" customHeight="1" x14ac:dyDescent="0.35">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c r="AA775" s="23"/>
      <c r="AB775" s="23"/>
      <c r="AC775" s="23"/>
      <c r="AD775" s="23"/>
      <c r="AE775" s="23"/>
      <c r="AF775" s="23"/>
      <c r="AG775" s="23"/>
    </row>
    <row r="776" spans="1:33" ht="15.75" customHeight="1" x14ac:dyDescent="0.35">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c r="AA776" s="23"/>
      <c r="AB776" s="23"/>
      <c r="AC776" s="23"/>
      <c r="AD776" s="23"/>
      <c r="AE776" s="23"/>
      <c r="AF776" s="23"/>
      <c r="AG776" s="23"/>
    </row>
    <row r="777" spans="1:33" ht="15.75" customHeight="1" x14ac:dyDescent="0.35">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c r="AA777" s="23"/>
      <c r="AB777" s="23"/>
      <c r="AC777" s="23"/>
      <c r="AD777" s="23"/>
      <c r="AE777" s="23"/>
      <c r="AF777" s="23"/>
      <c r="AG777" s="23"/>
    </row>
    <row r="778" spans="1:33" ht="15.75" customHeight="1" x14ac:dyDescent="0.35">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c r="AA778" s="23"/>
      <c r="AB778" s="23"/>
      <c r="AC778" s="23"/>
      <c r="AD778" s="23"/>
      <c r="AE778" s="23"/>
      <c r="AF778" s="23"/>
      <c r="AG778" s="23"/>
    </row>
    <row r="779" spans="1:33" ht="15.75" customHeight="1" x14ac:dyDescent="0.35">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c r="AA779" s="23"/>
      <c r="AB779" s="23"/>
      <c r="AC779" s="23"/>
      <c r="AD779" s="23"/>
      <c r="AE779" s="23"/>
      <c r="AF779" s="23"/>
      <c r="AG779" s="23"/>
    </row>
    <row r="780" spans="1:33" ht="15.75" customHeight="1" x14ac:dyDescent="0.35">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c r="AA780" s="23"/>
      <c r="AB780" s="23"/>
      <c r="AC780" s="23"/>
      <c r="AD780" s="23"/>
      <c r="AE780" s="23"/>
      <c r="AF780" s="23"/>
      <c r="AG780" s="23"/>
    </row>
    <row r="781" spans="1:33" ht="15.75" customHeight="1" x14ac:dyDescent="0.35">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c r="AA781" s="23"/>
      <c r="AB781" s="23"/>
      <c r="AC781" s="23"/>
      <c r="AD781" s="23"/>
      <c r="AE781" s="23"/>
      <c r="AF781" s="23"/>
      <c r="AG781" s="23"/>
    </row>
    <row r="782" spans="1:33" ht="15.75" customHeight="1" x14ac:dyDescent="0.35">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c r="AA782" s="23"/>
      <c r="AB782" s="23"/>
      <c r="AC782" s="23"/>
      <c r="AD782" s="23"/>
      <c r="AE782" s="23"/>
      <c r="AF782" s="23"/>
      <c r="AG782" s="23"/>
    </row>
    <row r="783" spans="1:33" ht="15.75" customHeight="1" x14ac:dyDescent="0.35">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c r="AA783" s="23"/>
      <c r="AB783" s="23"/>
      <c r="AC783" s="23"/>
      <c r="AD783" s="23"/>
      <c r="AE783" s="23"/>
      <c r="AF783" s="23"/>
      <c r="AG783" s="23"/>
    </row>
    <row r="784" spans="1:33" ht="15.75" customHeight="1" x14ac:dyDescent="0.35">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c r="AA784" s="23"/>
      <c r="AB784" s="23"/>
      <c r="AC784" s="23"/>
      <c r="AD784" s="23"/>
      <c r="AE784" s="23"/>
      <c r="AF784" s="23"/>
      <c r="AG784" s="23"/>
    </row>
    <row r="785" spans="1:33" ht="15.75" customHeight="1" x14ac:dyDescent="0.35">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c r="AA785" s="23"/>
      <c r="AB785" s="23"/>
      <c r="AC785" s="23"/>
      <c r="AD785" s="23"/>
      <c r="AE785" s="23"/>
      <c r="AF785" s="23"/>
      <c r="AG785" s="23"/>
    </row>
    <row r="786" spans="1:33" ht="15.75" customHeight="1" x14ac:dyDescent="0.35">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c r="AA786" s="23"/>
      <c r="AB786" s="23"/>
      <c r="AC786" s="23"/>
      <c r="AD786" s="23"/>
      <c r="AE786" s="23"/>
      <c r="AF786" s="23"/>
      <c r="AG786" s="23"/>
    </row>
    <row r="787" spans="1:33" ht="15.75" customHeight="1" x14ac:dyDescent="0.35">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row>
    <row r="788" spans="1:33" ht="15.75" customHeight="1" x14ac:dyDescent="0.35">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c r="AA788" s="23"/>
      <c r="AB788" s="23"/>
      <c r="AC788" s="23"/>
      <c r="AD788" s="23"/>
      <c r="AE788" s="23"/>
      <c r="AF788" s="23"/>
      <c r="AG788" s="23"/>
    </row>
    <row r="789" spans="1:33" ht="15.75" customHeight="1" x14ac:dyDescent="0.35">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c r="AA789" s="23"/>
      <c r="AB789" s="23"/>
      <c r="AC789" s="23"/>
      <c r="AD789" s="23"/>
      <c r="AE789" s="23"/>
      <c r="AF789" s="23"/>
      <c r="AG789" s="23"/>
    </row>
    <row r="790" spans="1:33" ht="15.75" customHeight="1" x14ac:dyDescent="0.35">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c r="AA790" s="23"/>
      <c r="AB790" s="23"/>
      <c r="AC790" s="23"/>
      <c r="AD790" s="23"/>
      <c r="AE790" s="23"/>
      <c r="AF790" s="23"/>
      <c r="AG790" s="23"/>
    </row>
    <row r="791" spans="1:33" ht="15.75" customHeight="1" x14ac:dyDescent="0.35">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c r="AA791" s="23"/>
      <c r="AB791" s="23"/>
      <c r="AC791" s="23"/>
      <c r="AD791" s="23"/>
      <c r="AE791" s="23"/>
      <c r="AF791" s="23"/>
      <c r="AG791" s="23"/>
    </row>
    <row r="792" spans="1:33" ht="15.75" customHeight="1" x14ac:dyDescent="0.35">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c r="AA792" s="23"/>
      <c r="AB792" s="23"/>
      <c r="AC792" s="23"/>
      <c r="AD792" s="23"/>
      <c r="AE792" s="23"/>
      <c r="AF792" s="23"/>
      <c r="AG792" s="23"/>
    </row>
    <row r="793" spans="1:33" ht="15.75" customHeight="1" x14ac:dyDescent="0.35">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c r="AA793" s="23"/>
      <c r="AB793" s="23"/>
      <c r="AC793" s="23"/>
      <c r="AD793" s="23"/>
      <c r="AE793" s="23"/>
      <c r="AF793" s="23"/>
      <c r="AG793" s="23"/>
    </row>
    <row r="794" spans="1:33" ht="15.75" customHeight="1" x14ac:dyDescent="0.35">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c r="AA794" s="23"/>
      <c r="AB794" s="23"/>
      <c r="AC794" s="23"/>
      <c r="AD794" s="23"/>
      <c r="AE794" s="23"/>
      <c r="AF794" s="23"/>
      <c r="AG794" s="23"/>
    </row>
    <row r="795" spans="1:33" ht="15.75" customHeight="1" x14ac:dyDescent="0.35">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c r="AA795" s="23"/>
      <c r="AB795" s="23"/>
      <c r="AC795" s="23"/>
      <c r="AD795" s="23"/>
      <c r="AE795" s="23"/>
      <c r="AF795" s="23"/>
      <c r="AG795" s="23"/>
    </row>
    <row r="796" spans="1:33" ht="15.75" customHeight="1" x14ac:dyDescent="0.35">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c r="AA796" s="23"/>
      <c r="AB796" s="23"/>
      <c r="AC796" s="23"/>
      <c r="AD796" s="23"/>
      <c r="AE796" s="23"/>
      <c r="AF796" s="23"/>
      <c r="AG796" s="23"/>
    </row>
    <row r="797" spans="1:33" ht="15.75" customHeight="1" x14ac:dyDescent="0.35">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c r="AA797" s="23"/>
      <c r="AB797" s="23"/>
      <c r="AC797" s="23"/>
      <c r="AD797" s="23"/>
      <c r="AE797" s="23"/>
      <c r="AF797" s="23"/>
      <c r="AG797" s="23"/>
    </row>
    <row r="798" spans="1:33" ht="15.75" customHeight="1" x14ac:dyDescent="0.35">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c r="AA798" s="23"/>
      <c r="AB798" s="23"/>
      <c r="AC798" s="23"/>
      <c r="AD798" s="23"/>
      <c r="AE798" s="23"/>
      <c r="AF798" s="23"/>
      <c r="AG798" s="23"/>
    </row>
    <row r="799" spans="1:33" ht="15.75" customHeight="1" x14ac:dyDescent="0.35">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c r="AA799" s="23"/>
      <c r="AB799" s="23"/>
      <c r="AC799" s="23"/>
      <c r="AD799" s="23"/>
      <c r="AE799" s="23"/>
      <c r="AF799" s="23"/>
      <c r="AG799" s="23"/>
    </row>
    <row r="800" spans="1:33" ht="15.75" customHeight="1" x14ac:dyDescent="0.35">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c r="AA800" s="23"/>
      <c r="AB800" s="23"/>
      <c r="AC800" s="23"/>
      <c r="AD800" s="23"/>
      <c r="AE800" s="23"/>
      <c r="AF800" s="23"/>
      <c r="AG800" s="23"/>
    </row>
    <row r="801" spans="1:33" ht="15.75" customHeight="1" x14ac:dyDescent="0.35">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c r="AA801" s="23"/>
      <c r="AB801" s="23"/>
      <c r="AC801" s="23"/>
      <c r="AD801" s="23"/>
      <c r="AE801" s="23"/>
      <c r="AF801" s="23"/>
      <c r="AG801" s="23"/>
    </row>
    <row r="802" spans="1:33" ht="15.75" customHeight="1" x14ac:dyDescent="0.35">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c r="AA802" s="23"/>
      <c r="AB802" s="23"/>
      <c r="AC802" s="23"/>
      <c r="AD802" s="23"/>
      <c r="AE802" s="23"/>
      <c r="AF802" s="23"/>
      <c r="AG802" s="23"/>
    </row>
    <row r="803" spans="1:33" ht="15.75" customHeight="1" x14ac:dyDescent="0.35">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c r="AA803" s="23"/>
      <c r="AB803" s="23"/>
      <c r="AC803" s="23"/>
      <c r="AD803" s="23"/>
      <c r="AE803" s="23"/>
      <c r="AF803" s="23"/>
      <c r="AG803" s="23"/>
    </row>
    <row r="804" spans="1:33" ht="15.75" customHeight="1" x14ac:dyDescent="0.35">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c r="AA804" s="23"/>
      <c r="AB804" s="23"/>
      <c r="AC804" s="23"/>
      <c r="AD804" s="23"/>
      <c r="AE804" s="23"/>
      <c r="AF804" s="23"/>
      <c r="AG804" s="23"/>
    </row>
    <row r="805" spans="1:33" ht="15.75" customHeight="1" x14ac:dyDescent="0.35">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c r="AA805" s="23"/>
      <c r="AB805" s="23"/>
      <c r="AC805" s="23"/>
      <c r="AD805" s="23"/>
      <c r="AE805" s="23"/>
      <c r="AF805" s="23"/>
      <c r="AG805" s="23"/>
    </row>
    <row r="806" spans="1:33" ht="15.75" customHeight="1" x14ac:dyDescent="0.35">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c r="AA806" s="23"/>
      <c r="AB806" s="23"/>
      <c r="AC806" s="23"/>
      <c r="AD806" s="23"/>
      <c r="AE806" s="23"/>
      <c r="AF806" s="23"/>
      <c r="AG806" s="23"/>
    </row>
    <row r="807" spans="1:33" ht="15.75" customHeight="1" x14ac:dyDescent="0.35">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c r="AA807" s="23"/>
      <c r="AB807" s="23"/>
      <c r="AC807" s="23"/>
      <c r="AD807" s="23"/>
      <c r="AE807" s="23"/>
      <c r="AF807" s="23"/>
      <c r="AG807" s="23"/>
    </row>
    <row r="808" spans="1:33" ht="15.75" customHeight="1" x14ac:dyDescent="0.35">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c r="AA808" s="23"/>
      <c r="AB808" s="23"/>
      <c r="AC808" s="23"/>
      <c r="AD808" s="23"/>
      <c r="AE808" s="23"/>
      <c r="AF808" s="23"/>
      <c r="AG808" s="23"/>
    </row>
    <row r="809" spans="1:33" ht="15.75" customHeight="1" x14ac:dyDescent="0.35">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c r="AA809" s="23"/>
      <c r="AB809" s="23"/>
      <c r="AC809" s="23"/>
      <c r="AD809" s="23"/>
      <c r="AE809" s="23"/>
      <c r="AF809" s="23"/>
      <c r="AG809" s="23"/>
    </row>
    <row r="810" spans="1:33" ht="15.75" customHeight="1" x14ac:dyDescent="0.35">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c r="AA810" s="23"/>
      <c r="AB810" s="23"/>
      <c r="AC810" s="23"/>
      <c r="AD810" s="23"/>
      <c r="AE810" s="23"/>
      <c r="AF810" s="23"/>
      <c r="AG810" s="23"/>
    </row>
    <row r="811" spans="1:33" ht="15.75" customHeight="1" x14ac:dyDescent="0.35">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c r="AA811" s="23"/>
      <c r="AB811" s="23"/>
      <c r="AC811" s="23"/>
      <c r="AD811" s="23"/>
      <c r="AE811" s="23"/>
      <c r="AF811" s="23"/>
      <c r="AG811" s="23"/>
    </row>
    <row r="812" spans="1:33" ht="15.75" customHeight="1" x14ac:dyDescent="0.35">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c r="AA812" s="23"/>
      <c r="AB812" s="23"/>
      <c r="AC812" s="23"/>
      <c r="AD812" s="23"/>
      <c r="AE812" s="23"/>
      <c r="AF812" s="23"/>
      <c r="AG812" s="23"/>
    </row>
    <row r="813" spans="1:33" ht="15.75" customHeight="1" x14ac:dyDescent="0.35">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c r="AA813" s="23"/>
      <c r="AB813" s="23"/>
      <c r="AC813" s="23"/>
      <c r="AD813" s="23"/>
      <c r="AE813" s="23"/>
      <c r="AF813" s="23"/>
      <c r="AG813" s="23"/>
    </row>
    <row r="814" spans="1:33" ht="15.75" customHeight="1" x14ac:dyDescent="0.35">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c r="AA814" s="23"/>
      <c r="AB814" s="23"/>
      <c r="AC814" s="23"/>
      <c r="AD814" s="23"/>
      <c r="AE814" s="23"/>
      <c r="AF814" s="23"/>
      <c r="AG814" s="23"/>
    </row>
    <row r="815" spans="1:33" ht="15.75" customHeight="1" x14ac:dyDescent="0.35">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c r="AA815" s="23"/>
      <c r="AB815" s="23"/>
      <c r="AC815" s="23"/>
      <c r="AD815" s="23"/>
      <c r="AE815" s="23"/>
      <c r="AF815" s="23"/>
      <c r="AG815" s="23"/>
    </row>
    <row r="816" spans="1:33" ht="15.75" customHeight="1" x14ac:dyDescent="0.35">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c r="AA816" s="23"/>
      <c r="AB816" s="23"/>
      <c r="AC816" s="23"/>
      <c r="AD816" s="23"/>
      <c r="AE816" s="23"/>
      <c r="AF816" s="23"/>
      <c r="AG816" s="23"/>
    </row>
    <row r="817" spans="1:33" ht="15.75" customHeight="1" x14ac:dyDescent="0.35">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c r="AA817" s="23"/>
      <c r="AB817" s="23"/>
      <c r="AC817" s="23"/>
      <c r="AD817" s="23"/>
      <c r="AE817" s="23"/>
      <c r="AF817" s="23"/>
      <c r="AG817" s="23"/>
    </row>
    <row r="818" spans="1:33" ht="15.75" customHeight="1" x14ac:dyDescent="0.35">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c r="AA818" s="23"/>
      <c r="AB818" s="23"/>
      <c r="AC818" s="23"/>
      <c r="AD818" s="23"/>
      <c r="AE818" s="23"/>
      <c r="AF818" s="23"/>
      <c r="AG818" s="23"/>
    </row>
    <row r="819" spans="1:33" ht="15.75" customHeight="1" x14ac:dyDescent="0.35">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c r="AA819" s="23"/>
      <c r="AB819" s="23"/>
      <c r="AC819" s="23"/>
      <c r="AD819" s="23"/>
      <c r="AE819" s="23"/>
      <c r="AF819" s="23"/>
      <c r="AG819" s="23"/>
    </row>
    <row r="820" spans="1:33" ht="15.75" customHeight="1" x14ac:dyDescent="0.35">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c r="AA820" s="23"/>
      <c r="AB820" s="23"/>
      <c r="AC820" s="23"/>
      <c r="AD820" s="23"/>
      <c r="AE820" s="23"/>
      <c r="AF820" s="23"/>
      <c r="AG820" s="23"/>
    </row>
    <row r="821" spans="1:33" ht="15.75" customHeight="1" x14ac:dyDescent="0.35">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c r="AA821" s="23"/>
      <c r="AB821" s="23"/>
      <c r="AC821" s="23"/>
      <c r="AD821" s="23"/>
      <c r="AE821" s="23"/>
      <c r="AF821" s="23"/>
      <c r="AG821" s="23"/>
    </row>
    <row r="822" spans="1:33" ht="15.75" customHeight="1" x14ac:dyDescent="0.35">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c r="AA822" s="23"/>
      <c r="AB822" s="23"/>
      <c r="AC822" s="23"/>
      <c r="AD822" s="23"/>
      <c r="AE822" s="23"/>
      <c r="AF822" s="23"/>
      <c r="AG822" s="23"/>
    </row>
    <row r="823" spans="1:33" ht="15.75" customHeight="1" x14ac:dyDescent="0.35">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c r="AA823" s="23"/>
      <c r="AB823" s="23"/>
      <c r="AC823" s="23"/>
      <c r="AD823" s="23"/>
      <c r="AE823" s="23"/>
      <c r="AF823" s="23"/>
      <c r="AG823" s="23"/>
    </row>
    <row r="824" spans="1:33" ht="15.75" customHeight="1" x14ac:dyDescent="0.35">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c r="AA824" s="23"/>
      <c r="AB824" s="23"/>
      <c r="AC824" s="23"/>
      <c r="AD824" s="23"/>
      <c r="AE824" s="23"/>
      <c r="AF824" s="23"/>
      <c r="AG824" s="23"/>
    </row>
    <row r="825" spans="1:33" ht="15.75" customHeight="1" x14ac:dyDescent="0.35">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c r="AA825" s="23"/>
      <c r="AB825" s="23"/>
      <c r="AC825" s="23"/>
      <c r="AD825" s="23"/>
      <c r="AE825" s="23"/>
      <c r="AF825" s="23"/>
      <c r="AG825" s="23"/>
    </row>
    <row r="826" spans="1:33" ht="15.75" customHeight="1" x14ac:dyDescent="0.35">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c r="AA826" s="23"/>
      <c r="AB826" s="23"/>
      <c r="AC826" s="23"/>
      <c r="AD826" s="23"/>
      <c r="AE826" s="23"/>
      <c r="AF826" s="23"/>
      <c r="AG826" s="23"/>
    </row>
    <row r="827" spans="1:33" ht="15.75" customHeight="1" x14ac:dyDescent="0.35">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c r="AA827" s="23"/>
      <c r="AB827" s="23"/>
      <c r="AC827" s="23"/>
      <c r="AD827" s="23"/>
      <c r="AE827" s="23"/>
      <c r="AF827" s="23"/>
      <c r="AG827" s="23"/>
    </row>
    <row r="828" spans="1:33" ht="15.75" customHeight="1" x14ac:dyDescent="0.35">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c r="AA828" s="23"/>
      <c r="AB828" s="23"/>
      <c r="AC828" s="23"/>
      <c r="AD828" s="23"/>
      <c r="AE828" s="23"/>
      <c r="AF828" s="23"/>
      <c r="AG828" s="23"/>
    </row>
    <row r="829" spans="1:33" ht="15.75" customHeight="1" x14ac:dyDescent="0.35">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c r="AA829" s="23"/>
      <c r="AB829" s="23"/>
      <c r="AC829" s="23"/>
      <c r="AD829" s="23"/>
      <c r="AE829" s="23"/>
      <c r="AF829" s="23"/>
      <c r="AG829" s="23"/>
    </row>
    <row r="830" spans="1:33" ht="15.75" customHeight="1" x14ac:dyDescent="0.35">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c r="AA830" s="23"/>
      <c r="AB830" s="23"/>
      <c r="AC830" s="23"/>
      <c r="AD830" s="23"/>
      <c r="AE830" s="23"/>
      <c r="AF830" s="23"/>
      <c r="AG830" s="23"/>
    </row>
    <row r="831" spans="1:33" ht="15.75" customHeight="1" x14ac:dyDescent="0.35">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c r="AA831" s="23"/>
      <c r="AB831" s="23"/>
      <c r="AC831" s="23"/>
      <c r="AD831" s="23"/>
      <c r="AE831" s="23"/>
      <c r="AF831" s="23"/>
      <c r="AG831" s="23"/>
    </row>
    <row r="832" spans="1:33" ht="15.75" customHeight="1" x14ac:dyDescent="0.35">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c r="AA832" s="23"/>
      <c r="AB832" s="23"/>
      <c r="AC832" s="23"/>
      <c r="AD832" s="23"/>
      <c r="AE832" s="23"/>
      <c r="AF832" s="23"/>
      <c r="AG832" s="23"/>
    </row>
    <row r="833" spans="1:33" ht="15.75" customHeight="1" x14ac:dyDescent="0.35">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c r="AA833" s="23"/>
      <c r="AB833" s="23"/>
      <c r="AC833" s="23"/>
      <c r="AD833" s="23"/>
      <c r="AE833" s="23"/>
      <c r="AF833" s="23"/>
      <c r="AG833" s="23"/>
    </row>
    <row r="834" spans="1:33" ht="15.75" customHeight="1" x14ac:dyDescent="0.35">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c r="AA834" s="23"/>
      <c r="AB834" s="23"/>
      <c r="AC834" s="23"/>
      <c r="AD834" s="23"/>
      <c r="AE834" s="23"/>
      <c r="AF834" s="23"/>
      <c r="AG834" s="23"/>
    </row>
    <row r="835" spans="1:33" ht="15.75" customHeight="1" x14ac:dyDescent="0.35">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c r="AA835" s="23"/>
      <c r="AB835" s="23"/>
      <c r="AC835" s="23"/>
      <c r="AD835" s="23"/>
      <c r="AE835" s="23"/>
      <c r="AF835" s="23"/>
      <c r="AG835" s="23"/>
    </row>
    <row r="836" spans="1:33" ht="15.75" customHeight="1" x14ac:dyDescent="0.35">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c r="AA836" s="23"/>
      <c r="AB836" s="23"/>
      <c r="AC836" s="23"/>
      <c r="AD836" s="23"/>
      <c r="AE836" s="23"/>
      <c r="AF836" s="23"/>
      <c r="AG836" s="23"/>
    </row>
    <row r="837" spans="1:33" ht="15.75" customHeight="1" x14ac:dyDescent="0.35">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c r="AA837" s="23"/>
      <c r="AB837" s="23"/>
      <c r="AC837" s="23"/>
      <c r="AD837" s="23"/>
      <c r="AE837" s="23"/>
      <c r="AF837" s="23"/>
      <c r="AG837" s="23"/>
    </row>
    <row r="838" spans="1:33" ht="15.75" customHeight="1" x14ac:dyDescent="0.35">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c r="AA838" s="23"/>
      <c r="AB838" s="23"/>
      <c r="AC838" s="23"/>
      <c r="AD838" s="23"/>
      <c r="AE838" s="23"/>
      <c r="AF838" s="23"/>
      <c r="AG838" s="23"/>
    </row>
    <row r="839" spans="1:33" ht="15.75" customHeight="1" x14ac:dyDescent="0.35">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c r="AA839" s="23"/>
      <c r="AB839" s="23"/>
      <c r="AC839" s="23"/>
      <c r="AD839" s="23"/>
      <c r="AE839" s="23"/>
      <c r="AF839" s="23"/>
      <c r="AG839" s="23"/>
    </row>
    <row r="840" spans="1:33" ht="15.75" customHeight="1" x14ac:dyDescent="0.35">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c r="AA840" s="23"/>
      <c r="AB840" s="23"/>
      <c r="AC840" s="23"/>
      <c r="AD840" s="23"/>
      <c r="AE840" s="23"/>
      <c r="AF840" s="23"/>
      <c r="AG840" s="23"/>
    </row>
    <row r="841" spans="1:33" ht="15.75" customHeight="1" x14ac:dyDescent="0.35">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c r="AA841" s="23"/>
      <c r="AB841" s="23"/>
      <c r="AC841" s="23"/>
      <c r="AD841" s="23"/>
      <c r="AE841" s="23"/>
      <c r="AF841" s="23"/>
      <c r="AG841" s="23"/>
    </row>
    <row r="842" spans="1:33" ht="15.75" customHeight="1" x14ac:dyDescent="0.35">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c r="AA842" s="23"/>
      <c r="AB842" s="23"/>
      <c r="AC842" s="23"/>
      <c r="AD842" s="23"/>
      <c r="AE842" s="23"/>
      <c r="AF842" s="23"/>
      <c r="AG842" s="23"/>
    </row>
    <row r="843" spans="1:33" ht="15.75" customHeight="1" x14ac:dyDescent="0.35">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c r="AA843" s="23"/>
      <c r="AB843" s="23"/>
      <c r="AC843" s="23"/>
      <c r="AD843" s="23"/>
      <c r="AE843" s="23"/>
      <c r="AF843" s="23"/>
      <c r="AG843" s="23"/>
    </row>
    <row r="844" spans="1:33" ht="15.75" customHeight="1" x14ac:dyDescent="0.35">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c r="AA844" s="23"/>
      <c r="AB844" s="23"/>
      <c r="AC844" s="23"/>
      <c r="AD844" s="23"/>
      <c r="AE844" s="23"/>
      <c r="AF844" s="23"/>
      <c r="AG844" s="23"/>
    </row>
    <row r="845" spans="1:33" ht="15.75" customHeight="1" x14ac:dyDescent="0.35">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c r="AA845" s="23"/>
      <c r="AB845" s="23"/>
      <c r="AC845" s="23"/>
      <c r="AD845" s="23"/>
      <c r="AE845" s="23"/>
      <c r="AF845" s="23"/>
      <c r="AG845" s="23"/>
    </row>
    <row r="846" spans="1:33" ht="15.75" customHeight="1" x14ac:dyDescent="0.35">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c r="AA846" s="23"/>
      <c r="AB846" s="23"/>
      <c r="AC846" s="23"/>
      <c r="AD846" s="23"/>
      <c r="AE846" s="23"/>
      <c r="AF846" s="23"/>
      <c r="AG846" s="23"/>
    </row>
    <row r="847" spans="1:33" ht="15.75" customHeight="1" x14ac:dyDescent="0.35">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c r="AA847" s="23"/>
      <c r="AB847" s="23"/>
      <c r="AC847" s="23"/>
      <c r="AD847" s="23"/>
      <c r="AE847" s="23"/>
      <c r="AF847" s="23"/>
      <c r="AG847" s="23"/>
    </row>
    <row r="848" spans="1:33" ht="15.75" customHeight="1" x14ac:dyDescent="0.35">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c r="AA848" s="23"/>
      <c r="AB848" s="23"/>
      <c r="AC848" s="23"/>
      <c r="AD848" s="23"/>
      <c r="AE848" s="23"/>
      <c r="AF848" s="23"/>
      <c r="AG848" s="23"/>
    </row>
    <row r="849" spans="1:33" ht="15.75" customHeight="1" x14ac:dyDescent="0.35">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c r="AA849" s="23"/>
      <c r="AB849" s="23"/>
      <c r="AC849" s="23"/>
      <c r="AD849" s="23"/>
      <c r="AE849" s="23"/>
      <c r="AF849" s="23"/>
      <c r="AG849" s="23"/>
    </row>
    <row r="850" spans="1:33" ht="15.75" customHeight="1" x14ac:dyDescent="0.35">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c r="AA850" s="23"/>
      <c r="AB850" s="23"/>
      <c r="AC850" s="23"/>
      <c r="AD850" s="23"/>
      <c r="AE850" s="23"/>
      <c r="AF850" s="23"/>
      <c r="AG850" s="23"/>
    </row>
    <row r="851" spans="1:33" ht="15.75" customHeight="1" x14ac:dyDescent="0.35">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c r="AA851" s="23"/>
      <c r="AB851" s="23"/>
      <c r="AC851" s="23"/>
      <c r="AD851" s="23"/>
      <c r="AE851" s="23"/>
      <c r="AF851" s="23"/>
      <c r="AG851" s="23"/>
    </row>
    <row r="852" spans="1:33" ht="15.75" customHeight="1" x14ac:dyDescent="0.35">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c r="AA852" s="23"/>
      <c r="AB852" s="23"/>
      <c r="AC852" s="23"/>
      <c r="AD852" s="23"/>
      <c r="AE852" s="23"/>
      <c r="AF852" s="23"/>
      <c r="AG852" s="23"/>
    </row>
    <row r="853" spans="1:33" ht="15.75" customHeight="1" x14ac:dyDescent="0.35">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c r="AA853" s="23"/>
      <c r="AB853" s="23"/>
      <c r="AC853" s="23"/>
      <c r="AD853" s="23"/>
      <c r="AE853" s="23"/>
      <c r="AF853" s="23"/>
      <c r="AG853" s="23"/>
    </row>
    <row r="854" spans="1:33" ht="15.75" customHeight="1" x14ac:dyDescent="0.35">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c r="AA854" s="23"/>
      <c r="AB854" s="23"/>
      <c r="AC854" s="23"/>
      <c r="AD854" s="23"/>
      <c r="AE854" s="23"/>
      <c r="AF854" s="23"/>
      <c r="AG854" s="23"/>
    </row>
    <row r="855" spans="1:33" ht="15.75" customHeight="1" x14ac:dyDescent="0.35">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c r="AA855" s="23"/>
      <c r="AB855" s="23"/>
      <c r="AC855" s="23"/>
      <c r="AD855" s="23"/>
      <c r="AE855" s="23"/>
      <c r="AF855" s="23"/>
      <c r="AG855" s="23"/>
    </row>
    <row r="856" spans="1:33" ht="15.75" customHeight="1" x14ac:dyDescent="0.35">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c r="AA856" s="23"/>
      <c r="AB856" s="23"/>
      <c r="AC856" s="23"/>
      <c r="AD856" s="23"/>
      <c r="AE856" s="23"/>
      <c r="AF856" s="23"/>
      <c r="AG856" s="23"/>
    </row>
    <row r="857" spans="1:33" ht="15.75" customHeight="1" x14ac:dyDescent="0.35">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c r="AA857" s="23"/>
      <c r="AB857" s="23"/>
      <c r="AC857" s="23"/>
      <c r="AD857" s="23"/>
      <c r="AE857" s="23"/>
      <c r="AF857" s="23"/>
      <c r="AG857" s="23"/>
    </row>
    <row r="858" spans="1:33" ht="15.75" customHeight="1" x14ac:dyDescent="0.35">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c r="AA858" s="23"/>
      <c r="AB858" s="23"/>
      <c r="AC858" s="23"/>
      <c r="AD858" s="23"/>
      <c r="AE858" s="23"/>
      <c r="AF858" s="23"/>
      <c r="AG858" s="23"/>
    </row>
    <row r="859" spans="1:33" ht="15.75" customHeight="1" x14ac:dyDescent="0.35">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c r="AA859" s="23"/>
      <c r="AB859" s="23"/>
      <c r="AC859" s="23"/>
      <c r="AD859" s="23"/>
      <c r="AE859" s="23"/>
      <c r="AF859" s="23"/>
      <c r="AG859" s="23"/>
    </row>
    <row r="860" spans="1:33" ht="15.75" customHeight="1" x14ac:dyDescent="0.35">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c r="AA860" s="23"/>
      <c r="AB860" s="23"/>
      <c r="AC860" s="23"/>
      <c r="AD860" s="23"/>
      <c r="AE860" s="23"/>
      <c r="AF860" s="23"/>
      <c r="AG860" s="23"/>
    </row>
    <row r="861" spans="1:33" ht="15.75" customHeight="1" x14ac:dyDescent="0.35">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c r="AA861" s="23"/>
      <c r="AB861" s="23"/>
      <c r="AC861" s="23"/>
      <c r="AD861" s="23"/>
      <c r="AE861" s="23"/>
      <c r="AF861" s="23"/>
      <c r="AG861" s="23"/>
    </row>
    <row r="862" spans="1:33" ht="15.75" customHeight="1" x14ac:dyDescent="0.35">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c r="AA862" s="23"/>
      <c r="AB862" s="23"/>
      <c r="AC862" s="23"/>
      <c r="AD862" s="23"/>
      <c r="AE862" s="23"/>
      <c r="AF862" s="23"/>
      <c r="AG862" s="23"/>
    </row>
    <row r="863" spans="1:33" ht="15.75" customHeight="1" x14ac:dyDescent="0.35">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c r="AA863" s="23"/>
      <c r="AB863" s="23"/>
      <c r="AC863" s="23"/>
      <c r="AD863" s="23"/>
      <c r="AE863" s="23"/>
      <c r="AF863" s="23"/>
      <c r="AG863" s="23"/>
    </row>
    <row r="864" spans="1:33" ht="15.75" customHeight="1" x14ac:dyDescent="0.35">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c r="AA864" s="23"/>
      <c r="AB864" s="23"/>
      <c r="AC864" s="23"/>
      <c r="AD864" s="23"/>
      <c r="AE864" s="23"/>
      <c r="AF864" s="23"/>
      <c r="AG864" s="23"/>
    </row>
    <row r="865" spans="1:33" ht="15.75" customHeight="1" x14ac:dyDescent="0.35">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c r="AA865" s="23"/>
      <c r="AB865" s="23"/>
      <c r="AC865" s="23"/>
      <c r="AD865" s="23"/>
      <c r="AE865" s="23"/>
      <c r="AF865" s="23"/>
      <c r="AG865" s="23"/>
    </row>
    <row r="866" spans="1:33" ht="15.75" customHeight="1" x14ac:dyDescent="0.35">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c r="AA866" s="23"/>
      <c r="AB866" s="23"/>
      <c r="AC866" s="23"/>
      <c r="AD866" s="23"/>
      <c r="AE866" s="23"/>
      <c r="AF866" s="23"/>
      <c r="AG866" s="23"/>
    </row>
    <row r="867" spans="1:33" ht="15.75" customHeight="1" x14ac:dyDescent="0.35">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c r="AA867" s="23"/>
      <c r="AB867" s="23"/>
      <c r="AC867" s="23"/>
      <c r="AD867" s="23"/>
      <c r="AE867" s="23"/>
      <c r="AF867" s="23"/>
      <c r="AG867" s="23"/>
    </row>
    <row r="868" spans="1:33" ht="15.75" customHeight="1" x14ac:dyDescent="0.35">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c r="AA868" s="23"/>
      <c r="AB868" s="23"/>
      <c r="AC868" s="23"/>
      <c r="AD868" s="23"/>
      <c r="AE868" s="23"/>
      <c r="AF868" s="23"/>
      <c r="AG868" s="23"/>
    </row>
    <row r="869" spans="1:33" ht="15.75" customHeight="1" x14ac:dyDescent="0.35">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c r="AA869" s="23"/>
      <c r="AB869" s="23"/>
      <c r="AC869" s="23"/>
      <c r="AD869" s="23"/>
      <c r="AE869" s="23"/>
      <c r="AF869" s="23"/>
      <c r="AG869" s="23"/>
    </row>
    <row r="870" spans="1:33" ht="15.75" customHeight="1" x14ac:dyDescent="0.35">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c r="AA870" s="23"/>
      <c r="AB870" s="23"/>
      <c r="AC870" s="23"/>
      <c r="AD870" s="23"/>
      <c r="AE870" s="23"/>
      <c r="AF870" s="23"/>
      <c r="AG870" s="23"/>
    </row>
    <row r="871" spans="1:33" ht="15.75" customHeight="1" x14ac:dyDescent="0.35">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c r="AA871" s="23"/>
      <c r="AB871" s="23"/>
      <c r="AC871" s="23"/>
      <c r="AD871" s="23"/>
      <c r="AE871" s="23"/>
      <c r="AF871" s="23"/>
      <c r="AG871" s="23"/>
    </row>
    <row r="872" spans="1:33" ht="15.75" customHeight="1" x14ac:dyDescent="0.35">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c r="AA872" s="23"/>
      <c r="AB872" s="23"/>
      <c r="AC872" s="23"/>
      <c r="AD872" s="23"/>
      <c r="AE872" s="23"/>
      <c r="AF872" s="23"/>
      <c r="AG872" s="23"/>
    </row>
    <row r="873" spans="1:33" ht="15.75" customHeight="1" x14ac:dyDescent="0.35">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c r="AA873" s="23"/>
      <c r="AB873" s="23"/>
      <c r="AC873" s="23"/>
      <c r="AD873" s="23"/>
      <c r="AE873" s="23"/>
      <c r="AF873" s="23"/>
      <c r="AG873" s="23"/>
    </row>
    <row r="874" spans="1:33" ht="15.75" customHeight="1" x14ac:dyDescent="0.35">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c r="AA874" s="23"/>
      <c r="AB874" s="23"/>
      <c r="AC874" s="23"/>
      <c r="AD874" s="23"/>
      <c r="AE874" s="23"/>
      <c r="AF874" s="23"/>
      <c r="AG874" s="23"/>
    </row>
    <row r="875" spans="1:33" ht="15.75" customHeight="1" x14ac:dyDescent="0.35">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c r="AA875" s="23"/>
      <c r="AB875" s="23"/>
      <c r="AC875" s="23"/>
      <c r="AD875" s="23"/>
      <c r="AE875" s="23"/>
      <c r="AF875" s="23"/>
      <c r="AG875" s="23"/>
    </row>
    <row r="876" spans="1:33" ht="15.75" customHeight="1" x14ac:dyDescent="0.35">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c r="AA876" s="23"/>
      <c r="AB876" s="23"/>
      <c r="AC876" s="23"/>
      <c r="AD876" s="23"/>
      <c r="AE876" s="23"/>
      <c r="AF876" s="23"/>
      <c r="AG876" s="23"/>
    </row>
    <row r="877" spans="1:33" ht="15.75" customHeight="1" x14ac:dyDescent="0.35">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c r="AA877" s="23"/>
      <c r="AB877" s="23"/>
      <c r="AC877" s="23"/>
      <c r="AD877" s="23"/>
      <c r="AE877" s="23"/>
      <c r="AF877" s="23"/>
      <c r="AG877" s="23"/>
    </row>
    <row r="878" spans="1:33" ht="15.75" customHeight="1" x14ac:dyDescent="0.35">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c r="AA878" s="23"/>
      <c r="AB878" s="23"/>
      <c r="AC878" s="23"/>
      <c r="AD878" s="23"/>
      <c r="AE878" s="23"/>
      <c r="AF878" s="23"/>
      <c r="AG878" s="23"/>
    </row>
    <row r="879" spans="1:33" ht="15.75" customHeight="1" x14ac:dyDescent="0.35">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c r="AA879" s="23"/>
      <c r="AB879" s="23"/>
      <c r="AC879" s="23"/>
      <c r="AD879" s="23"/>
      <c r="AE879" s="23"/>
      <c r="AF879" s="23"/>
      <c r="AG879" s="23"/>
    </row>
    <row r="880" spans="1:33" ht="15.75" customHeight="1" x14ac:dyDescent="0.35">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c r="AA880" s="23"/>
      <c r="AB880" s="23"/>
      <c r="AC880" s="23"/>
      <c r="AD880" s="23"/>
      <c r="AE880" s="23"/>
      <c r="AF880" s="23"/>
      <c r="AG880" s="23"/>
    </row>
    <row r="881" spans="1:33" ht="15.75" customHeight="1" x14ac:dyDescent="0.35">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c r="AA881" s="23"/>
      <c r="AB881" s="23"/>
      <c r="AC881" s="23"/>
      <c r="AD881" s="23"/>
      <c r="AE881" s="23"/>
      <c r="AF881" s="23"/>
      <c r="AG881" s="23"/>
    </row>
    <row r="882" spans="1:33" ht="15.75" customHeight="1" x14ac:dyDescent="0.35">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c r="AA882" s="23"/>
      <c r="AB882" s="23"/>
      <c r="AC882" s="23"/>
      <c r="AD882" s="23"/>
      <c r="AE882" s="23"/>
      <c r="AF882" s="23"/>
      <c r="AG882" s="23"/>
    </row>
    <row r="883" spans="1:33" ht="15.75" customHeight="1" x14ac:dyDescent="0.35">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c r="AA883" s="23"/>
      <c r="AB883" s="23"/>
      <c r="AC883" s="23"/>
      <c r="AD883" s="23"/>
      <c r="AE883" s="23"/>
      <c r="AF883" s="23"/>
      <c r="AG883" s="23"/>
    </row>
    <row r="884" spans="1:33" ht="15.75" customHeight="1" x14ac:dyDescent="0.35">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c r="AA884" s="23"/>
      <c r="AB884" s="23"/>
      <c r="AC884" s="23"/>
      <c r="AD884" s="23"/>
      <c r="AE884" s="23"/>
      <c r="AF884" s="23"/>
      <c r="AG884" s="23"/>
    </row>
    <row r="885" spans="1:33" ht="15.75" customHeight="1" x14ac:dyDescent="0.35">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c r="AA885" s="23"/>
      <c r="AB885" s="23"/>
      <c r="AC885" s="23"/>
      <c r="AD885" s="23"/>
      <c r="AE885" s="23"/>
      <c r="AF885" s="23"/>
      <c r="AG885" s="23"/>
    </row>
    <row r="886" spans="1:33" ht="15.75" customHeight="1" x14ac:dyDescent="0.35">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c r="AA886" s="23"/>
      <c r="AB886" s="23"/>
      <c r="AC886" s="23"/>
      <c r="AD886" s="23"/>
      <c r="AE886" s="23"/>
      <c r="AF886" s="23"/>
      <c r="AG886" s="23"/>
    </row>
    <row r="887" spans="1:33" ht="15.75" customHeight="1" x14ac:dyDescent="0.35">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c r="AA887" s="23"/>
      <c r="AB887" s="23"/>
      <c r="AC887" s="23"/>
      <c r="AD887" s="23"/>
      <c r="AE887" s="23"/>
      <c r="AF887" s="23"/>
      <c r="AG887" s="23"/>
    </row>
    <row r="888" spans="1:33" ht="15.75" customHeight="1" x14ac:dyDescent="0.35">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c r="AA888" s="23"/>
      <c r="AB888" s="23"/>
      <c r="AC888" s="23"/>
      <c r="AD888" s="23"/>
      <c r="AE888" s="23"/>
      <c r="AF888" s="23"/>
      <c r="AG888" s="23"/>
    </row>
    <row r="889" spans="1:33" ht="15.75" customHeight="1" x14ac:dyDescent="0.35">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c r="AA889" s="23"/>
      <c r="AB889" s="23"/>
      <c r="AC889" s="23"/>
      <c r="AD889" s="23"/>
      <c r="AE889" s="23"/>
      <c r="AF889" s="23"/>
      <c r="AG889" s="23"/>
    </row>
    <row r="890" spans="1:33" ht="15.75" customHeight="1" x14ac:dyDescent="0.35">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c r="AA890" s="23"/>
      <c r="AB890" s="23"/>
      <c r="AC890" s="23"/>
      <c r="AD890" s="23"/>
      <c r="AE890" s="23"/>
      <c r="AF890" s="23"/>
      <c r="AG890" s="23"/>
    </row>
    <row r="891" spans="1:33" ht="15.75" customHeight="1" x14ac:dyDescent="0.35">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c r="AA891" s="23"/>
      <c r="AB891" s="23"/>
      <c r="AC891" s="23"/>
      <c r="AD891" s="23"/>
      <c r="AE891" s="23"/>
      <c r="AF891" s="23"/>
      <c r="AG891" s="23"/>
    </row>
    <row r="892" spans="1:33" ht="15.75" customHeight="1" x14ac:dyDescent="0.35">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c r="AA892" s="23"/>
      <c r="AB892" s="23"/>
      <c r="AC892" s="23"/>
      <c r="AD892" s="23"/>
      <c r="AE892" s="23"/>
      <c r="AF892" s="23"/>
      <c r="AG892" s="23"/>
    </row>
    <row r="893" spans="1:33" ht="15.75" customHeight="1" x14ac:dyDescent="0.35">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c r="AA893" s="23"/>
      <c r="AB893" s="23"/>
      <c r="AC893" s="23"/>
      <c r="AD893" s="23"/>
      <c r="AE893" s="23"/>
      <c r="AF893" s="23"/>
      <c r="AG893" s="23"/>
    </row>
    <row r="894" spans="1:33" ht="15.75" customHeight="1" x14ac:dyDescent="0.35">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c r="AA894" s="23"/>
      <c r="AB894" s="23"/>
      <c r="AC894" s="23"/>
      <c r="AD894" s="23"/>
      <c r="AE894" s="23"/>
      <c r="AF894" s="23"/>
      <c r="AG894" s="23"/>
    </row>
    <row r="895" spans="1:33" ht="15.75" customHeight="1" x14ac:dyDescent="0.35">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c r="AA895" s="23"/>
      <c r="AB895" s="23"/>
      <c r="AC895" s="23"/>
      <c r="AD895" s="23"/>
      <c r="AE895" s="23"/>
      <c r="AF895" s="23"/>
      <c r="AG895" s="23"/>
    </row>
    <row r="896" spans="1:33" ht="15.75" customHeight="1" x14ac:dyDescent="0.35">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c r="AA896" s="23"/>
      <c r="AB896" s="23"/>
      <c r="AC896" s="23"/>
      <c r="AD896" s="23"/>
      <c r="AE896" s="23"/>
      <c r="AF896" s="23"/>
      <c r="AG896" s="23"/>
    </row>
    <row r="897" spans="1:33" ht="15.75" customHeight="1" x14ac:dyDescent="0.35">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c r="AA897" s="23"/>
      <c r="AB897" s="23"/>
      <c r="AC897" s="23"/>
      <c r="AD897" s="23"/>
      <c r="AE897" s="23"/>
      <c r="AF897" s="23"/>
      <c r="AG897" s="23"/>
    </row>
    <row r="898" spans="1:33" ht="15.75" customHeight="1" x14ac:dyDescent="0.35">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c r="AA898" s="23"/>
      <c r="AB898" s="23"/>
      <c r="AC898" s="23"/>
      <c r="AD898" s="23"/>
      <c r="AE898" s="23"/>
      <c r="AF898" s="23"/>
      <c r="AG898" s="23"/>
    </row>
    <row r="899" spans="1:33" ht="15.75" customHeight="1" x14ac:dyDescent="0.35">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c r="AA899" s="23"/>
      <c r="AB899" s="23"/>
      <c r="AC899" s="23"/>
      <c r="AD899" s="23"/>
      <c r="AE899" s="23"/>
      <c r="AF899" s="23"/>
      <c r="AG899" s="23"/>
    </row>
    <row r="900" spans="1:33" ht="15.75" customHeight="1" x14ac:dyDescent="0.35">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c r="AA900" s="23"/>
      <c r="AB900" s="23"/>
      <c r="AC900" s="23"/>
      <c r="AD900" s="23"/>
      <c r="AE900" s="23"/>
      <c r="AF900" s="23"/>
      <c r="AG900" s="23"/>
    </row>
    <row r="901" spans="1:33" ht="15.75" customHeight="1" x14ac:dyDescent="0.35">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c r="AA901" s="23"/>
      <c r="AB901" s="23"/>
      <c r="AC901" s="23"/>
      <c r="AD901" s="23"/>
      <c r="AE901" s="23"/>
      <c r="AF901" s="23"/>
      <c r="AG901" s="23"/>
    </row>
    <row r="902" spans="1:33" ht="15.75" customHeight="1" x14ac:dyDescent="0.35">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c r="AA902" s="23"/>
      <c r="AB902" s="23"/>
      <c r="AC902" s="23"/>
      <c r="AD902" s="23"/>
      <c r="AE902" s="23"/>
      <c r="AF902" s="23"/>
      <c r="AG902" s="23"/>
    </row>
    <row r="903" spans="1:33" ht="15.75" customHeight="1" x14ac:dyDescent="0.35">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c r="AA903" s="23"/>
      <c r="AB903" s="23"/>
      <c r="AC903" s="23"/>
      <c r="AD903" s="23"/>
      <c r="AE903" s="23"/>
      <c r="AF903" s="23"/>
      <c r="AG903" s="23"/>
    </row>
    <row r="904" spans="1:33" ht="15.75" customHeight="1" x14ac:dyDescent="0.35">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c r="AA904" s="23"/>
      <c r="AB904" s="23"/>
      <c r="AC904" s="23"/>
      <c r="AD904" s="23"/>
      <c r="AE904" s="23"/>
      <c r="AF904" s="23"/>
      <c r="AG904" s="23"/>
    </row>
    <row r="905" spans="1:33" ht="15.75" customHeight="1" x14ac:dyDescent="0.35">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c r="AA905" s="23"/>
      <c r="AB905" s="23"/>
      <c r="AC905" s="23"/>
      <c r="AD905" s="23"/>
      <c r="AE905" s="23"/>
      <c r="AF905" s="23"/>
      <c r="AG905" s="23"/>
    </row>
    <row r="906" spans="1:33" ht="15.75" customHeight="1" x14ac:dyDescent="0.35">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c r="AA906" s="23"/>
      <c r="AB906" s="23"/>
      <c r="AC906" s="23"/>
      <c r="AD906" s="23"/>
      <c r="AE906" s="23"/>
      <c r="AF906" s="23"/>
      <c r="AG906" s="23"/>
    </row>
    <row r="907" spans="1:33" ht="15.75" customHeight="1" x14ac:dyDescent="0.35">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c r="AA907" s="23"/>
      <c r="AB907" s="23"/>
      <c r="AC907" s="23"/>
      <c r="AD907" s="23"/>
      <c r="AE907" s="23"/>
      <c r="AF907" s="23"/>
      <c r="AG907" s="23"/>
    </row>
    <row r="908" spans="1:33" ht="15.75" customHeight="1" x14ac:dyDescent="0.35">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c r="AA908" s="23"/>
      <c r="AB908" s="23"/>
      <c r="AC908" s="23"/>
      <c r="AD908" s="23"/>
      <c r="AE908" s="23"/>
      <c r="AF908" s="23"/>
      <c r="AG908" s="23"/>
    </row>
    <row r="909" spans="1:33" ht="15.75" customHeight="1" x14ac:dyDescent="0.35">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c r="AA909" s="23"/>
      <c r="AB909" s="23"/>
      <c r="AC909" s="23"/>
      <c r="AD909" s="23"/>
      <c r="AE909" s="23"/>
      <c r="AF909" s="23"/>
      <c r="AG909" s="23"/>
    </row>
    <row r="910" spans="1:33" ht="15.75" customHeight="1" x14ac:dyDescent="0.35">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c r="AA910" s="23"/>
      <c r="AB910" s="23"/>
      <c r="AC910" s="23"/>
      <c r="AD910" s="23"/>
      <c r="AE910" s="23"/>
      <c r="AF910" s="23"/>
      <c r="AG910" s="23"/>
    </row>
    <row r="911" spans="1:33" ht="15.75" customHeight="1" x14ac:dyDescent="0.35">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c r="AA911" s="23"/>
      <c r="AB911" s="23"/>
      <c r="AC911" s="23"/>
      <c r="AD911" s="23"/>
      <c r="AE911" s="23"/>
      <c r="AF911" s="23"/>
      <c r="AG911" s="23"/>
    </row>
    <row r="912" spans="1:33" ht="15.75" customHeight="1" x14ac:dyDescent="0.35">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c r="AA912" s="23"/>
      <c r="AB912" s="23"/>
      <c r="AC912" s="23"/>
      <c r="AD912" s="23"/>
      <c r="AE912" s="23"/>
      <c r="AF912" s="23"/>
      <c r="AG912" s="23"/>
    </row>
    <row r="913" spans="1:33" ht="15.75" customHeight="1" x14ac:dyDescent="0.35">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c r="AA913" s="23"/>
      <c r="AB913" s="23"/>
      <c r="AC913" s="23"/>
      <c r="AD913" s="23"/>
      <c r="AE913" s="23"/>
      <c r="AF913" s="23"/>
      <c r="AG913" s="23"/>
    </row>
    <row r="914" spans="1:33" ht="15.75" customHeight="1" x14ac:dyDescent="0.35">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c r="AA914" s="23"/>
      <c r="AB914" s="23"/>
      <c r="AC914" s="23"/>
      <c r="AD914" s="23"/>
      <c r="AE914" s="23"/>
      <c r="AF914" s="23"/>
      <c r="AG914" s="23"/>
    </row>
    <row r="915" spans="1:33" ht="15.75" customHeight="1" x14ac:dyDescent="0.35">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c r="AA915" s="23"/>
      <c r="AB915" s="23"/>
      <c r="AC915" s="23"/>
      <c r="AD915" s="23"/>
      <c r="AE915" s="23"/>
      <c r="AF915" s="23"/>
      <c r="AG915" s="23"/>
    </row>
    <row r="916" spans="1:33" ht="15.75" customHeight="1" x14ac:dyDescent="0.35">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c r="AA916" s="23"/>
      <c r="AB916" s="23"/>
      <c r="AC916" s="23"/>
      <c r="AD916" s="23"/>
      <c r="AE916" s="23"/>
      <c r="AF916" s="23"/>
      <c r="AG916" s="23"/>
    </row>
    <row r="917" spans="1:33" ht="15.75" customHeight="1" x14ac:dyDescent="0.35">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c r="AA917" s="23"/>
      <c r="AB917" s="23"/>
      <c r="AC917" s="23"/>
      <c r="AD917" s="23"/>
      <c r="AE917" s="23"/>
      <c r="AF917" s="23"/>
      <c r="AG917" s="23"/>
    </row>
    <row r="918" spans="1:33" ht="15.75" customHeight="1" x14ac:dyDescent="0.35">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c r="AA918" s="23"/>
      <c r="AB918" s="23"/>
      <c r="AC918" s="23"/>
      <c r="AD918" s="23"/>
      <c r="AE918" s="23"/>
      <c r="AF918" s="23"/>
      <c r="AG918" s="23"/>
    </row>
    <row r="919" spans="1:33" ht="15.75" customHeight="1" x14ac:dyDescent="0.35">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c r="AA919" s="23"/>
      <c r="AB919" s="23"/>
      <c r="AC919" s="23"/>
      <c r="AD919" s="23"/>
      <c r="AE919" s="23"/>
      <c r="AF919" s="23"/>
      <c r="AG919" s="23"/>
    </row>
    <row r="920" spans="1:33" ht="15.75" customHeight="1" x14ac:dyDescent="0.35">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c r="AA920" s="23"/>
      <c r="AB920" s="23"/>
      <c r="AC920" s="23"/>
      <c r="AD920" s="23"/>
      <c r="AE920" s="23"/>
      <c r="AF920" s="23"/>
      <c r="AG920" s="23"/>
    </row>
    <row r="921" spans="1:33" ht="15.75" customHeight="1" x14ac:dyDescent="0.35">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c r="AA921" s="23"/>
      <c r="AB921" s="23"/>
      <c r="AC921" s="23"/>
      <c r="AD921" s="23"/>
      <c r="AE921" s="23"/>
      <c r="AF921" s="23"/>
      <c r="AG921" s="23"/>
    </row>
    <row r="922" spans="1:33" ht="15.75" customHeight="1" x14ac:dyDescent="0.35">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c r="AA922" s="23"/>
      <c r="AB922" s="23"/>
      <c r="AC922" s="23"/>
      <c r="AD922" s="23"/>
      <c r="AE922" s="23"/>
      <c r="AF922" s="23"/>
      <c r="AG922" s="23"/>
    </row>
    <row r="923" spans="1:33" ht="15.75" customHeight="1" x14ac:dyDescent="0.35">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c r="AA923" s="23"/>
      <c r="AB923" s="23"/>
      <c r="AC923" s="23"/>
      <c r="AD923" s="23"/>
      <c r="AE923" s="23"/>
      <c r="AF923" s="23"/>
      <c r="AG923" s="23"/>
    </row>
    <row r="924" spans="1:33" ht="15.75" customHeight="1" x14ac:dyDescent="0.35">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c r="AA924" s="23"/>
      <c r="AB924" s="23"/>
      <c r="AC924" s="23"/>
      <c r="AD924" s="23"/>
      <c r="AE924" s="23"/>
      <c r="AF924" s="23"/>
      <c r="AG924" s="23"/>
    </row>
    <row r="925" spans="1:33" ht="15.75" customHeight="1" x14ac:dyDescent="0.35">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c r="AA925" s="23"/>
      <c r="AB925" s="23"/>
      <c r="AC925" s="23"/>
      <c r="AD925" s="23"/>
      <c r="AE925" s="23"/>
      <c r="AF925" s="23"/>
      <c r="AG925" s="23"/>
    </row>
    <row r="926" spans="1:33" ht="15.75" customHeight="1" x14ac:dyDescent="0.35">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c r="AA926" s="23"/>
      <c r="AB926" s="23"/>
      <c r="AC926" s="23"/>
      <c r="AD926" s="23"/>
      <c r="AE926" s="23"/>
      <c r="AF926" s="23"/>
      <c r="AG926" s="23"/>
    </row>
    <row r="927" spans="1:33" ht="15.75" customHeight="1" x14ac:dyDescent="0.35">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c r="AA927" s="23"/>
      <c r="AB927" s="23"/>
      <c r="AC927" s="23"/>
      <c r="AD927" s="23"/>
      <c r="AE927" s="23"/>
      <c r="AF927" s="23"/>
      <c r="AG927" s="23"/>
    </row>
    <row r="928" spans="1:33" ht="15.75" customHeight="1" x14ac:dyDescent="0.35">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c r="AA928" s="23"/>
      <c r="AB928" s="23"/>
      <c r="AC928" s="23"/>
      <c r="AD928" s="23"/>
      <c r="AE928" s="23"/>
      <c r="AF928" s="23"/>
      <c r="AG928" s="23"/>
    </row>
    <row r="929" spans="1:33" ht="15.75" customHeight="1" x14ac:dyDescent="0.35">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c r="AA929" s="23"/>
      <c r="AB929" s="23"/>
      <c r="AC929" s="23"/>
      <c r="AD929" s="23"/>
      <c r="AE929" s="23"/>
      <c r="AF929" s="23"/>
      <c r="AG929" s="23"/>
    </row>
    <row r="930" spans="1:33" ht="15.75" customHeight="1" x14ac:dyDescent="0.35">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c r="AA930" s="23"/>
      <c r="AB930" s="23"/>
      <c r="AC930" s="23"/>
      <c r="AD930" s="23"/>
      <c r="AE930" s="23"/>
      <c r="AF930" s="23"/>
      <c r="AG930" s="23"/>
    </row>
    <row r="931" spans="1:33" ht="15.75" customHeight="1" x14ac:dyDescent="0.35">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c r="AA931" s="23"/>
      <c r="AB931" s="23"/>
      <c r="AC931" s="23"/>
      <c r="AD931" s="23"/>
      <c r="AE931" s="23"/>
      <c r="AF931" s="23"/>
      <c r="AG931" s="23"/>
    </row>
    <row r="932" spans="1:33" ht="15.75" customHeight="1" x14ac:dyDescent="0.35">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c r="AA932" s="23"/>
      <c r="AB932" s="23"/>
      <c r="AC932" s="23"/>
      <c r="AD932" s="23"/>
      <c r="AE932" s="23"/>
      <c r="AF932" s="23"/>
      <c r="AG932" s="23"/>
    </row>
    <row r="933" spans="1:33" ht="15.75" customHeight="1" x14ac:dyDescent="0.35">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c r="AA933" s="23"/>
      <c r="AB933" s="23"/>
      <c r="AC933" s="23"/>
      <c r="AD933" s="23"/>
      <c r="AE933" s="23"/>
      <c r="AF933" s="23"/>
      <c r="AG933" s="23"/>
    </row>
    <row r="934" spans="1:33" ht="15.75" customHeight="1" x14ac:dyDescent="0.35">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row>
    <row r="935" spans="1:33" ht="15.75" customHeight="1" x14ac:dyDescent="0.35">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c r="AA935" s="23"/>
      <c r="AB935" s="23"/>
      <c r="AC935" s="23"/>
      <c r="AD935" s="23"/>
      <c r="AE935" s="23"/>
      <c r="AF935" s="23"/>
      <c r="AG935" s="23"/>
    </row>
    <row r="936" spans="1:33" ht="15.75" customHeight="1" x14ac:dyDescent="0.35">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c r="AA936" s="23"/>
      <c r="AB936" s="23"/>
      <c r="AC936" s="23"/>
      <c r="AD936" s="23"/>
      <c r="AE936" s="23"/>
      <c r="AF936" s="23"/>
      <c r="AG936" s="23"/>
    </row>
    <row r="937" spans="1:33" ht="15.75" customHeight="1" x14ac:dyDescent="0.35">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c r="AA937" s="23"/>
      <c r="AB937" s="23"/>
      <c r="AC937" s="23"/>
      <c r="AD937" s="23"/>
      <c r="AE937" s="23"/>
      <c r="AF937" s="23"/>
      <c r="AG937" s="23"/>
    </row>
    <row r="938" spans="1:33" ht="15.75" customHeight="1" x14ac:dyDescent="0.35">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c r="AA938" s="23"/>
      <c r="AB938" s="23"/>
      <c r="AC938" s="23"/>
      <c r="AD938" s="23"/>
      <c r="AE938" s="23"/>
      <c r="AF938" s="23"/>
      <c r="AG938" s="23"/>
    </row>
    <row r="939" spans="1:33" ht="15.75" customHeight="1" x14ac:dyDescent="0.35">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c r="AA939" s="23"/>
      <c r="AB939" s="23"/>
      <c r="AC939" s="23"/>
      <c r="AD939" s="23"/>
      <c r="AE939" s="23"/>
      <c r="AF939" s="23"/>
      <c r="AG939" s="23"/>
    </row>
    <row r="940" spans="1:33" ht="15.75" customHeight="1" x14ac:dyDescent="0.35">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c r="AA940" s="23"/>
      <c r="AB940" s="23"/>
      <c r="AC940" s="23"/>
      <c r="AD940" s="23"/>
      <c r="AE940" s="23"/>
      <c r="AF940" s="23"/>
      <c r="AG940" s="23"/>
    </row>
    <row r="941" spans="1:33" ht="15.75" customHeight="1" x14ac:dyDescent="0.35">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c r="AA941" s="23"/>
      <c r="AB941" s="23"/>
      <c r="AC941" s="23"/>
      <c r="AD941" s="23"/>
      <c r="AE941" s="23"/>
      <c r="AF941" s="23"/>
      <c r="AG941" s="23"/>
    </row>
    <row r="942" spans="1:33" ht="15.75" customHeight="1" x14ac:dyDescent="0.35">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c r="AA942" s="23"/>
      <c r="AB942" s="23"/>
      <c r="AC942" s="23"/>
      <c r="AD942" s="23"/>
      <c r="AE942" s="23"/>
      <c r="AF942" s="23"/>
      <c r="AG942" s="23"/>
    </row>
    <row r="943" spans="1:33" ht="15.75" customHeight="1" x14ac:dyDescent="0.35">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c r="AA943" s="23"/>
      <c r="AB943" s="23"/>
      <c r="AC943" s="23"/>
      <c r="AD943" s="23"/>
      <c r="AE943" s="23"/>
      <c r="AF943" s="23"/>
      <c r="AG943" s="23"/>
    </row>
    <row r="944" spans="1:33" ht="15.75" customHeight="1" x14ac:dyDescent="0.35">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c r="AA944" s="23"/>
      <c r="AB944" s="23"/>
      <c r="AC944" s="23"/>
      <c r="AD944" s="23"/>
      <c r="AE944" s="23"/>
      <c r="AF944" s="23"/>
      <c r="AG944" s="23"/>
    </row>
    <row r="945" spans="1:33" ht="15.75" customHeight="1" x14ac:dyDescent="0.35">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c r="AA945" s="23"/>
      <c r="AB945" s="23"/>
      <c r="AC945" s="23"/>
      <c r="AD945" s="23"/>
      <c r="AE945" s="23"/>
      <c r="AF945" s="23"/>
      <c r="AG945" s="23"/>
    </row>
    <row r="946" spans="1:33" ht="15.75" customHeight="1" x14ac:dyDescent="0.35">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c r="AA946" s="23"/>
      <c r="AB946" s="23"/>
      <c r="AC946" s="23"/>
      <c r="AD946" s="23"/>
      <c r="AE946" s="23"/>
      <c r="AF946" s="23"/>
      <c r="AG946" s="23"/>
    </row>
    <row r="947" spans="1:33" ht="15.75" customHeight="1" x14ac:dyDescent="0.35">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c r="AA947" s="23"/>
      <c r="AB947" s="23"/>
      <c r="AC947" s="23"/>
      <c r="AD947" s="23"/>
      <c r="AE947" s="23"/>
      <c r="AF947" s="23"/>
      <c r="AG947" s="23"/>
    </row>
    <row r="948" spans="1:33" ht="15.75" customHeight="1" x14ac:dyDescent="0.35">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c r="AA948" s="23"/>
      <c r="AB948" s="23"/>
      <c r="AC948" s="23"/>
      <c r="AD948" s="23"/>
      <c r="AE948" s="23"/>
      <c r="AF948" s="23"/>
      <c r="AG948" s="23"/>
    </row>
    <row r="949" spans="1:33" ht="15.75" customHeight="1" x14ac:dyDescent="0.35">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c r="AA949" s="23"/>
      <c r="AB949" s="23"/>
      <c r="AC949" s="23"/>
      <c r="AD949" s="23"/>
      <c r="AE949" s="23"/>
      <c r="AF949" s="23"/>
      <c r="AG949" s="23"/>
    </row>
    <row r="950" spans="1:33" ht="15.75" customHeight="1" x14ac:dyDescent="0.35">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c r="AA950" s="23"/>
      <c r="AB950" s="23"/>
      <c r="AC950" s="23"/>
      <c r="AD950" s="23"/>
      <c r="AE950" s="23"/>
      <c r="AF950" s="23"/>
      <c r="AG950" s="23"/>
    </row>
    <row r="951" spans="1:33" ht="15.75" customHeight="1" x14ac:dyDescent="0.35">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c r="AA951" s="23"/>
      <c r="AB951" s="23"/>
      <c r="AC951" s="23"/>
      <c r="AD951" s="23"/>
      <c r="AE951" s="23"/>
      <c r="AF951" s="23"/>
      <c r="AG951" s="23"/>
    </row>
    <row r="952" spans="1:33" ht="15.75" customHeight="1" x14ac:dyDescent="0.35">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c r="AA952" s="23"/>
      <c r="AB952" s="23"/>
      <c r="AC952" s="23"/>
      <c r="AD952" s="23"/>
      <c r="AE952" s="23"/>
      <c r="AF952" s="23"/>
      <c r="AG952" s="23"/>
    </row>
    <row r="953" spans="1:33" ht="15.75" customHeight="1" x14ac:dyDescent="0.35">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c r="AA953" s="23"/>
      <c r="AB953" s="23"/>
      <c r="AC953" s="23"/>
      <c r="AD953" s="23"/>
      <c r="AE953" s="23"/>
      <c r="AF953" s="23"/>
      <c r="AG953" s="23"/>
    </row>
    <row r="954" spans="1:33" ht="15.75" customHeight="1" x14ac:dyDescent="0.35">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c r="AA954" s="23"/>
      <c r="AB954" s="23"/>
      <c r="AC954" s="23"/>
      <c r="AD954" s="23"/>
      <c r="AE954" s="23"/>
      <c r="AF954" s="23"/>
      <c r="AG954" s="23"/>
    </row>
    <row r="955" spans="1:33" ht="15.75" customHeight="1" x14ac:dyDescent="0.35">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c r="AA955" s="23"/>
      <c r="AB955" s="23"/>
      <c r="AC955" s="23"/>
      <c r="AD955" s="23"/>
      <c r="AE955" s="23"/>
      <c r="AF955" s="23"/>
      <c r="AG955" s="23"/>
    </row>
    <row r="956" spans="1:33" ht="15.75" customHeight="1" x14ac:dyDescent="0.35">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c r="AA956" s="23"/>
      <c r="AB956" s="23"/>
      <c r="AC956" s="23"/>
      <c r="AD956" s="23"/>
      <c r="AE956" s="23"/>
      <c r="AF956" s="23"/>
      <c r="AG956" s="23"/>
    </row>
    <row r="957" spans="1:33" ht="15.75" customHeight="1" x14ac:dyDescent="0.35">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c r="AA957" s="23"/>
      <c r="AB957" s="23"/>
      <c r="AC957" s="23"/>
      <c r="AD957" s="23"/>
      <c r="AE957" s="23"/>
      <c r="AF957" s="23"/>
      <c r="AG957" s="23"/>
    </row>
    <row r="958" spans="1:33" ht="15.75" customHeight="1" x14ac:dyDescent="0.35">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c r="AA958" s="23"/>
      <c r="AB958" s="23"/>
      <c r="AC958" s="23"/>
      <c r="AD958" s="23"/>
      <c r="AE958" s="23"/>
      <c r="AF958" s="23"/>
      <c r="AG958" s="23"/>
    </row>
    <row r="959" spans="1:33" ht="15.75" customHeight="1" x14ac:dyDescent="0.35">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c r="AA959" s="23"/>
      <c r="AB959" s="23"/>
      <c r="AC959" s="23"/>
      <c r="AD959" s="23"/>
      <c r="AE959" s="23"/>
      <c r="AF959" s="23"/>
      <c r="AG959" s="23"/>
    </row>
    <row r="960" spans="1:33" ht="15.75" customHeight="1" x14ac:dyDescent="0.35">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c r="AA960" s="23"/>
      <c r="AB960" s="23"/>
      <c r="AC960" s="23"/>
      <c r="AD960" s="23"/>
      <c r="AE960" s="23"/>
      <c r="AF960" s="23"/>
      <c r="AG960" s="23"/>
    </row>
    <row r="961" spans="1:33" ht="15.75" customHeight="1" x14ac:dyDescent="0.35">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c r="AA961" s="23"/>
      <c r="AB961" s="23"/>
      <c r="AC961" s="23"/>
      <c r="AD961" s="23"/>
      <c r="AE961" s="23"/>
      <c r="AF961" s="23"/>
      <c r="AG961" s="23"/>
    </row>
    <row r="962" spans="1:33" ht="15.75" customHeight="1" x14ac:dyDescent="0.35">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c r="AA962" s="23"/>
      <c r="AB962" s="23"/>
      <c r="AC962" s="23"/>
      <c r="AD962" s="23"/>
      <c r="AE962" s="23"/>
      <c r="AF962" s="23"/>
      <c r="AG962" s="23"/>
    </row>
    <row r="963" spans="1:33" ht="15.75" customHeight="1" x14ac:dyDescent="0.35">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c r="AA963" s="23"/>
      <c r="AB963" s="23"/>
      <c r="AC963" s="23"/>
      <c r="AD963" s="23"/>
      <c r="AE963" s="23"/>
      <c r="AF963" s="23"/>
      <c r="AG963" s="23"/>
    </row>
    <row r="964" spans="1:33" ht="15.75" customHeight="1" x14ac:dyDescent="0.35">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c r="AA964" s="23"/>
      <c r="AB964" s="23"/>
      <c r="AC964" s="23"/>
      <c r="AD964" s="23"/>
      <c r="AE964" s="23"/>
      <c r="AF964" s="23"/>
      <c r="AG964" s="23"/>
    </row>
    <row r="965" spans="1:33" ht="15.75" customHeight="1" x14ac:dyDescent="0.35">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c r="AA965" s="23"/>
      <c r="AB965" s="23"/>
      <c r="AC965" s="23"/>
      <c r="AD965" s="23"/>
      <c r="AE965" s="23"/>
      <c r="AF965" s="23"/>
      <c r="AG965" s="23"/>
    </row>
    <row r="966" spans="1:33" ht="15.75" customHeight="1" x14ac:dyDescent="0.35">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c r="AA966" s="23"/>
      <c r="AB966" s="23"/>
      <c r="AC966" s="23"/>
      <c r="AD966" s="23"/>
      <c r="AE966" s="23"/>
      <c r="AF966" s="23"/>
      <c r="AG966" s="23"/>
    </row>
    <row r="967" spans="1:33" ht="15.75" customHeight="1" x14ac:dyDescent="0.35">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c r="AA967" s="23"/>
      <c r="AB967" s="23"/>
      <c r="AC967" s="23"/>
      <c r="AD967" s="23"/>
      <c r="AE967" s="23"/>
      <c r="AF967" s="23"/>
      <c r="AG967" s="23"/>
    </row>
    <row r="968" spans="1:33" ht="15.75" customHeight="1" x14ac:dyDescent="0.35">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c r="AA968" s="23"/>
      <c r="AB968" s="23"/>
      <c r="AC968" s="23"/>
      <c r="AD968" s="23"/>
      <c r="AE968" s="23"/>
      <c r="AF968" s="23"/>
      <c r="AG968" s="23"/>
    </row>
    <row r="969" spans="1:33" ht="15.75" customHeight="1" x14ac:dyDescent="0.35">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c r="AA969" s="23"/>
      <c r="AB969" s="23"/>
      <c r="AC969" s="23"/>
      <c r="AD969" s="23"/>
      <c r="AE969" s="23"/>
      <c r="AF969" s="23"/>
      <c r="AG969" s="23"/>
    </row>
    <row r="970" spans="1:33" ht="15.75" customHeight="1" x14ac:dyDescent="0.35">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c r="AA970" s="23"/>
      <c r="AB970" s="23"/>
      <c r="AC970" s="23"/>
      <c r="AD970" s="23"/>
      <c r="AE970" s="23"/>
      <c r="AF970" s="23"/>
      <c r="AG970" s="23"/>
    </row>
    <row r="971" spans="1:33" ht="15.75" customHeight="1" x14ac:dyDescent="0.35">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c r="AA971" s="23"/>
      <c r="AB971" s="23"/>
      <c r="AC971" s="23"/>
      <c r="AD971" s="23"/>
      <c r="AE971" s="23"/>
      <c r="AF971" s="23"/>
      <c r="AG971" s="23"/>
    </row>
    <row r="972" spans="1:33" ht="15.75" customHeight="1" x14ac:dyDescent="0.35">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c r="AA972" s="23"/>
      <c r="AB972" s="23"/>
      <c r="AC972" s="23"/>
      <c r="AD972" s="23"/>
      <c r="AE972" s="23"/>
      <c r="AF972" s="23"/>
      <c r="AG972" s="23"/>
    </row>
    <row r="973" spans="1:33" ht="15.75" customHeight="1" x14ac:dyDescent="0.35">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c r="AA973" s="23"/>
      <c r="AB973" s="23"/>
      <c r="AC973" s="23"/>
      <c r="AD973" s="23"/>
      <c r="AE973" s="23"/>
      <c r="AF973" s="23"/>
      <c r="AG973" s="23"/>
    </row>
    <row r="974" spans="1:33" ht="15.75" customHeight="1" x14ac:dyDescent="0.35">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c r="AA974" s="23"/>
      <c r="AB974" s="23"/>
      <c r="AC974" s="23"/>
      <c r="AD974" s="23"/>
      <c r="AE974" s="23"/>
      <c r="AF974" s="23"/>
      <c r="AG974" s="23"/>
    </row>
    <row r="975" spans="1:33" ht="15.75" customHeight="1" x14ac:dyDescent="0.35">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c r="AA975" s="23"/>
      <c r="AB975" s="23"/>
      <c r="AC975" s="23"/>
      <c r="AD975" s="23"/>
      <c r="AE975" s="23"/>
      <c r="AF975" s="23"/>
      <c r="AG975" s="23"/>
    </row>
    <row r="976" spans="1:33" ht="15.75" customHeight="1" x14ac:dyDescent="0.35">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c r="AA976" s="23"/>
      <c r="AB976" s="23"/>
      <c r="AC976" s="23"/>
      <c r="AD976" s="23"/>
      <c r="AE976" s="23"/>
      <c r="AF976" s="23"/>
      <c r="AG976" s="23"/>
    </row>
    <row r="977" spans="1:33" ht="15.75" customHeight="1" x14ac:dyDescent="0.35">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c r="AA977" s="23"/>
      <c r="AB977" s="23"/>
      <c r="AC977" s="23"/>
      <c r="AD977" s="23"/>
      <c r="AE977" s="23"/>
      <c r="AF977" s="23"/>
      <c r="AG977" s="23"/>
    </row>
    <row r="978" spans="1:33" ht="15.75" customHeight="1" x14ac:dyDescent="0.35">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c r="AA978" s="23"/>
      <c r="AB978" s="23"/>
      <c r="AC978" s="23"/>
      <c r="AD978" s="23"/>
      <c r="AE978" s="23"/>
      <c r="AF978" s="23"/>
      <c r="AG978" s="23"/>
    </row>
    <row r="979" spans="1:33" ht="15.75" customHeight="1" x14ac:dyDescent="0.35">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c r="AA979" s="23"/>
      <c r="AB979" s="23"/>
      <c r="AC979" s="23"/>
      <c r="AD979" s="23"/>
      <c r="AE979" s="23"/>
      <c r="AF979" s="23"/>
      <c r="AG979" s="23"/>
    </row>
    <row r="980" spans="1:33" ht="15.75" customHeight="1" x14ac:dyDescent="0.35">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c r="AA980" s="23"/>
      <c r="AB980" s="23"/>
      <c r="AC980" s="23"/>
      <c r="AD980" s="23"/>
      <c r="AE980" s="23"/>
      <c r="AF980" s="23"/>
      <c r="AG980" s="23"/>
    </row>
    <row r="981" spans="1:33" ht="15.75" customHeight="1" x14ac:dyDescent="0.35">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c r="AA981" s="23"/>
      <c r="AB981" s="23"/>
      <c r="AC981" s="23"/>
      <c r="AD981" s="23"/>
      <c r="AE981" s="23"/>
      <c r="AF981" s="23"/>
      <c r="AG981" s="23"/>
    </row>
    <row r="982" spans="1:33" ht="15.75" customHeight="1" x14ac:dyDescent="0.35">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c r="AA982" s="23"/>
      <c r="AB982" s="23"/>
      <c r="AC982" s="23"/>
      <c r="AD982" s="23"/>
      <c r="AE982" s="23"/>
      <c r="AF982" s="23"/>
      <c r="AG982" s="23"/>
    </row>
    <row r="983" spans="1:33" ht="15.75" customHeight="1" x14ac:dyDescent="0.35">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c r="AA983" s="23"/>
      <c r="AB983" s="23"/>
      <c r="AC983" s="23"/>
      <c r="AD983" s="23"/>
      <c r="AE983" s="23"/>
      <c r="AF983" s="23"/>
      <c r="AG983" s="23"/>
    </row>
    <row r="984" spans="1:33" ht="15.75" customHeight="1" x14ac:dyDescent="0.35">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c r="AA984" s="23"/>
      <c r="AB984" s="23"/>
      <c r="AC984" s="23"/>
      <c r="AD984" s="23"/>
      <c r="AE984" s="23"/>
      <c r="AF984" s="23"/>
      <c r="AG984" s="23"/>
    </row>
    <row r="985" spans="1:33" ht="15.75" customHeight="1" x14ac:dyDescent="0.35">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c r="AA985" s="23"/>
      <c r="AB985" s="23"/>
      <c r="AC985" s="23"/>
      <c r="AD985" s="23"/>
      <c r="AE985" s="23"/>
      <c r="AF985" s="23"/>
      <c r="AG985" s="23"/>
    </row>
    <row r="986" spans="1:33" ht="15.75" customHeight="1" x14ac:dyDescent="0.35">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c r="AA986" s="23"/>
      <c r="AB986" s="23"/>
      <c r="AC986" s="23"/>
      <c r="AD986" s="23"/>
      <c r="AE986" s="23"/>
      <c r="AF986" s="23"/>
      <c r="AG986" s="23"/>
    </row>
    <row r="987" spans="1:33" ht="15.75" customHeight="1" x14ac:dyDescent="0.35">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c r="AA987" s="23"/>
      <c r="AB987" s="23"/>
      <c r="AC987" s="23"/>
      <c r="AD987" s="23"/>
      <c r="AE987" s="23"/>
      <c r="AF987" s="23"/>
      <c r="AG987" s="23"/>
    </row>
    <row r="988" spans="1:33" ht="15.75" customHeight="1" x14ac:dyDescent="0.35">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c r="AA988" s="23"/>
      <c r="AB988" s="23"/>
      <c r="AC988" s="23"/>
      <c r="AD988" s="23"/>
      <c r="AE988" s="23"/>
      <c r="AF988" s="23"/>
      <c r="AG988" s="23"/>
    </row>
    <row r="989" spans="1:33" ht="15.75" customHeight="1" x14ac:dyDescent="0.35">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c r="AA989" s="23"/>
      <c r="AB989" s="23"/>
      <c r="AC989" s="23"/>
      <c r="AD989" s="23"/>
      <c r="AE989" s="23"/>
      <c r="AF989" s="23"/>
      <c r="AG989" s="23"/>
    </row>
    <row r="990" spans="1:33" ht="15.75" customHeight="1" x14ac:dyDescent="0.35">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c r="AA990" s="23"/>
      <c r="AB990" s="23"/>
      <c r="AC990" s="23"/>
      <c r="AD990" s="23"/>
      <c r="AE990" s="23"/>
      <c r="AF990" s="23"/>
      <c r="AG990" s="23"/>
    </row>
    <row r="991" spans="1:33" ht="15.75" customHeight="1" x14ac:dyDescent="0.35">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c r="AA991" s="23"/>
      <c r="AB991" s="23"/>
      <c r="AC991" s="23"/>
      <c r="AD991" s="23"/>
      <c r="AE991" s="23"/>
      <c r="AF991" s="23"/>
      <c r="AG991" s="23"/>
    </row>
    <row r="992" spans="1:33" ht="15.75" customHeight="1" x14ac:dyDescent="0.35">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c r="AA992" s="23"/>
      <c r="AB992" s="23"/>
      <c r="AC992" s="23"/>
      <c r="AD992" s="23"/>
      <c r="AE992" s="23"/>
      <c r="AF992" s="23"/>
      <c r="AG992" s="23"/>
    </row>
    <row r="993" spans="1:33" ht="15.75" customHeight="1" x14ac:dyDescent="0.35">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c r="AA993" s="23"/>
      <c r="AB993" s="23"/>
      <c r="AC993" s="23"/>
      <c r="AD993" s="23"/>
      <c r="AE993" s="23"/>
      <c r="AF993" s="23"/>
      <c r="AG993" s="23"/>
    </row>
    <row r="994" spans="1:33" ht="15.75" customHeight="1" x14ac:dyDescent="0.35">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c r="AA994" s="23"/>
      <c r="AB994" s="23"/>
      <c r="AC994" s="23"/>
      <c r="AD994" s="23"/>
      <c r="AE994" s="23"/>
      <c r="AF994" s="23"/>
      <c r="AG994" s="23"/>
    </row>
    <row r="995" spans="1:33" ht="15.75" customHeight="1" x14ac:dyDescent="0.35">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c r="AA995" s="23"/>
      <c r="AB995" s="23"/>
      <c r="AC995" s="23"/>
      <c r="AD995" s="23"/>
      <c r="AE995" s="23"/>
      <c r="AF995" s="23"/>
      <c r="AG995" s="23"/>
    </row>
    <row r="996" spans="1:33" ht="15.75" customHeight="1" x14ac:dyDescent="0.35">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c r="AA996" s="23"/>
      <c r="AB996" s="23"/>
      <c r="AC996" s="23"/>
      <c r="AD996" s="23"/>
      <c r="AE996" s="23"/>
      <c r="AF996" s="23"/>
      <c r="AG996" s="23"/>
    </row>
    <row r="997" spans="1:33" ht="15.75" customHeight="1" x14ac:dyDescent="0.35">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c r="AA997" s="23"/>
      <c r="AB997" s="23"/>
      <c r="AC997" s="23"/>
      <c r="AD997" s="23"/>
      <c r="AE997" s="23"/>
      <c r="AF997" s="23"/>
      <c r="AG997" s="23"/>
    </row>
    <row r="998" spans="1:33" ht="15.75" customHeight="1" x14ac:dyDescent="0.35">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c r="AA998" s="23"/>
      <c r="AB998" s="23"/>
      <c r="AC998" s="23"/>
      <c r="AD998" s="23"/>
      <c r="AE998" s="23"/>
      <c r="AF998" s="23"/>
      <c r="AG998" s="23"/>
    </row>
    <row r="999" spans="1:33" ht="15.75" customHeight="1" x14ac:dyDescent="0.35">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c r="AA999" s="23"/>
      <c r="AB999" s="23"/>
      <c r="AC999" s="23"/>
      <c r="AD999" s="23"/>
      <c r="AE999" s="23"/>
      <c r="AF999" s="23"/>
      <c r="AG999" s="23"/>
    </row>
    <row r="1000" spans="1:33" ht="15.75" customHeight="1" x14ac:dyDescent="0.35">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c r="AA1000" s="23"/>
      <c r="AB1000" s="23"/>
      <c r="AC1000" s="23"/>
      <c r="AD1000" s="23"/>
      <c r="AE1000" s="23"/>
      <c r="AF1000" s="23"/>
      <c r="AG1000" s="23"/>
    </row>
  </sheetData>
  <pageMargins left="0.7" right="0.7" top="0.75" bottom="0.75" header="0" footer="0"/>
  <pageSetup orientation="portrai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2A338F-46A7-4312-8A01-8277CF9C5569}">
  <sheetPr>
    <tabColor theme="3" tint="0.79998168889431442"/>
  </sheetPr>
  <dimension ref="A1:AI1000"/>
  <sheetViews>
    <sheetView workbookViewId="0">
      <selection activeCell="B3" sqref="B3"/>
    </sheetView>
  </sheetViews>
  <sheetFormatPr defaultColWidth="13.81640625" defaultRowHeight="15" customHeight="1" x14ac:dyDescent="0.3"/>
  <cols>
    <col min="1" max="1" width="28.54296875" style="22" customWidth="1"/>
    <col min="2" max="31" width="9.1796875" style="22" customWidth="1"/>
    <col min="32" max="32" width="9.81640625" style="22" customWidth="1"/>
    <col min="33" max="33" width="9.1796875" style="22" customWidth="1"/>
    <col min="34" max="35" width="8.26953125" style="22" customWidth="1"/>
    <col min="36" max="16384" width="13.81640625" style="22"/>
  </cols>
  <sheetData>
    <row r="1" spans="1:35" ht="14.5" x14ac:dyDescent="0.35">
      <c r="A1" s="21" t="s">
        <v>1</v>
      </c>
      <c r="B1" s="21">
        <v>2019</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c r="AH1" s="21"/>
      <c r="AI1" s="21"/>
    </row>
    <row r="2" spans="1:35" ht="14.5" x14ac:dyDescent="0.35">
      <c r="A2" s="21" t="s">
        <v>2</v>
      </c>
      <c r="B2" s="102">
        <f>calculations!D124</f>
        <v>4290108798458.2207</v>
      </c>
      <c r="C2" s="102">
        <f>calculations!E124</f>
        <v>4793576376948.5264</v>
      </c>
      <c r="D2" s="102">
        <f>calculations!F124</f>
        <v>4620463193152.5293</v>
      </c>
      <c r="E2" s="102">
        <f>calculations!G124</f>
        <v>4552248901680.9004</v>
      </c>
      <c r="F2" s="102">
        <f>calculations!H124</f>
        <v>4573264347294.0703</v>
      </c>
      <c r="G2" s="102">
        <f>calculations!I124</f>
        <v>4602311190733.1777</v>
      </c>
      <c r="H2" s="102">
        <f>calculations!J124</f>
        <v>4629202317745.6426</v>
      </c>
      <c r="I2" s="102">
        <f>calculations!K124</f>
        <v>4672245236878.7188</v>
      </c>
      <c r="J2" s="102">
        <f>calculations!L124</f>
        <v>4727813225547.5957</v>
      </c>
      <c r="K2" s="102">
        <f>calculations!M124</f>
        <v>4773578181105.7881</v>
      </c>
      <c r="L2" s="102">
        <f>calculations!N124</f>
        <v>4818593063072.3691</v>
      </c>
      <c r="M2" s="102">
        <f>calculations!O124</f>
        <v>4868781115483.8145</v>
      </c>
      <c r="N2" s="102">
        <f>calculations!P124</f>
        <v>4923036831494.8477</v>
      </c>
      <c r="O2" s="102">
        <f>calculations!Q124</f>
        <v>4977414907903.7979</v>
      </c>
      <c r="P2" s="102">
        <f>calculations!R124</f>
        <v>5028028726111.5313</v>
      </c>
      <c r="Q2" s="102">
        <f>calculations!S124</f>
        <v>5077700349846.7363</v>
      </c>
      <c r="R2" s="102">
        <f>calculations!T124</f>
        <v>5127078323235.2627</v>
      </c>
      <c r="S2" s="102">
        <f>calculations!U124</f>
        <v>5192879248876.5898</v>
      </c>
      <c r="T2" s="102">
        <f>calculations!V124</f>
        <v>5253170184669.3125</v>
      </c>
      <c r="U2" s="102">
        <f>calculations!W124</f>
        <v>5312410436320.9727</v>
      </c>
      <c r="V2" s="102">
        <f>calculations!X124</f>
        <v>5375323982055.0732</v>
      </c>
      <c r="W2" s="102">
        <f>calculations!Y124</f>
        <v>5443697640570.9033</v>
      </c>
      <c r="X2" s="102">
        <f>calculations!Z124</f>
        <v>5521473214941.3955</v>
      </c>
      <c r="Y2" s="102">
        <f>calculations!AA124</f>
        <v>5601811643965.0742</v>
      </c>
      <c r="Z2" s="102">
        <f>calculations!AB124</f>
        <v>5683102686749.6396</v>
      </c>
      <c r="AA2" s="102">
        <f>calculations!AC124</f>
        <v>5764289104379.4551</v>
      </c>
      <c r="AB2" s="102">
        <f>calculations!AD124</f>
        <v>5845877314689.8828</v>
      </c>
      <c r="AC2" s="102">
        <f>calculations!AE124</f>
        <v>5929726259117.7568</v>
      </c>
      <c r="AD2" s="102">
        <f>calculations!AF124</f>
        <v>6015657487365.4033</v>
      </c>
      <c r="AE2" s="102">
        <f>calculations!AG124</f>
        <v>6030662447279.5059</v>
      </c>
      <c r="AF2" s="102">
        <f>calculations!AH124</f>
        <v>6034576360286.9316</v>
      </c>
      <c r="AG2" s="102">
        <f>calculations!AI124</f>
        <v>6039182854360.2793</v>
      </c>
    </row>
    <row r="3" spans="1:35" ht="14.5" x14ac:dyDescent="0.35">
      <c r="A3" s="21" t="s">
        <v>3</v>
      </c>
      <c r="B3" s="102">
        <f>calculations!D125</f>
        <v>0</v>
      </c>
      <c r="C3" s="102">
        <f>calculations!E125</f>
        <v>0</v>
      </c>
      <c r="D3" s="102">
        <f>calculations!F125</f>
        <v>0</v>
      </c>
      <c r="E3" s="102">
        <f>calculations!G125</f>
        <v>0</v>
      </c>
      <c r="F3" s="102">
        <f>calculations!H125</f>
        <v>0</v>
      </c>
      <c r="G3" s="102">
        <f>calculations!I125</f>
        <v>0</v>
      </c>
      <c r="H3" s="102">
        <f>calculations!J125</f>
        <v>0</v>
      </c>
      <c r="I3" s="102">
        <f>calculations!K125</f>
        <v>0</v>
      </c>
      <c r="J3" s="102">
        <f>calculations!L125</f>
        <v>0</v>
      </c>
      <c r="K3" s="102">
        <f>calculations!M125</f>
        <v>0</v>
      </c>
      <c r="L3" s="102">
        <f>calculations!N125</f>
        <v>0</v>
      </c>
      <c r="M3" s="102">
        <f>calculations!O125</f>
        <v>0</v>
      </c>
      <c r="N3" s="102">
        <f>calculations!P125</f>
        <v>0</v>
      </c>
      <c r="O3" s="102">
        <f>calculations!Q125</f>
        <v>0</v>
      </c>
      <c r="P3" s="102">
        <f>calculations!R125</f>
        <v>0</v>
      </c>
      <c r="Q3" s="102">
        <f>calculations!S125</f>
        <v>0</v>
      </c>
      <c r="R3" s="102">
        <f>calculations!T125</f>
        <v>0</v>
      </c>
      <c r="S3" s="102">
        <f>calculations!U125</f>
        <v>0</v>
      </c>
      <c r="T3" s="102">
        <f>calculations!V125</f>
        <v>0</v>
      </c>
      <c r="U3" s="102">
        <f>calculations!W125</f>
        <v>0</v>
      </c>
      <c r="V3" s="102">
        <f>calculations!X125</f>
        <v>0</v>
      </c>
      <c r="W3" s="102">
        <f>calculations!Y125</f>
        <v>0</v>
      </c>
      <c r="X3" s="102">
        <f>calculations!Z125</f>
        <v>0</v>
      </c>
      <c r="Y3" s="102">
        <f>calculations!AA125</f>
        <v>0</v>
      </c>
      <c r="Z3" s="102">
        <f>calculations!AB125</f>
        <v>0</v>
      </c>
      <c r="AA3" s="102">
        <f>calculations!AC125</f>
        <v>0</v>
      </c>
      <c r="AB3" s="102">
        <f>calculations!AD125</f>
        <v>0</v>
      </c>
      <c r="AC3" s="102">
        <f>calculations!AE125</f>
        <v>0</v>
      </c>
      <c r="AD3" s="102">
        <f>calculations!AF125</f>
        <v>0</v>
      </c>
      <c r="AE3" s="102">
        <f>calculations!AG125</f>
        <v>0</v>
      </c>
      <c r="AF3" s="102">
        <f>calculations!AH125</f>
        <v>0</v>
      </c>
      <c r="AG3" s="102">
        <f>calculations!AI125</f>
        <v>0</v>
      </c>
    </row>
    <row r="4" spans="1:35" ht="14.5" x14ac:dyDescent="0.35">
      <c r="A4" s="21" t="s">
        <v>4</v>
      </c>
      <c r="B4" s="102">
        <f>calculations!D126</f>
        <v>12603436657967.664</v>
      </c>
      <c r="C4" s="102">
        <f>calculations!E126</f>
        <v>12543676710686.965</v>
      </c>
      <c r="D4" s="102">
        <f>calculations!F126</f>
        <v>12942164005287.586</v>
      </c>
      <c r="E4" s="102">
        <f>calculations!G126</f>
        <v>12954266901657.334</v>
      </c>
      <c r="F4" s="102">
        <f>calculations!H126</f>
        <v>12982148685780.426</v>
      </c>
      <c r="G4" s="102">
        <f>calculations!I126</f>
        <v>13018434259591.596</v>
      </c>
      <c r="H4" s="102">
        <f>calculations!J126</f>
        <v>13074325347733.74</v>
      </c>
      <c r="I4" s="102">
        <f>calculations!K126</f>
        <v>13140034166677.012</v>
      </c>
      <c r="J4" s="102">
        <f>calculations!L126</f>
        <v>13208546459733.693</v>
      </c>
      <c r="K4" s="102">
        <f>calculations!M126</f>
        <v>13282517685679.039</v>
      </c>
      <c r="L4" s="102">
        <f>calculations!N126</f>
        <v>13366275118677.801</v>
      </c>
      <c r="M4" s="102">
        <f>calculations!O126</f>
        <v>13445148196593.139</v>
      </c>
      <c r="N4" s="102">
        <f>calculations!P126</f>
        <v>13530558247334.727</v>
      </c>
      <c r="O4" s="102">
        <f>calculations!Q126</f>
        <v>13605252333147.438</v>
      </c>
      <c r="P4" s="102">
        <f>calculations!R126</f>
        <v>13672235364365.904</v>
      </c>
      <c r="Q4" s="102">
        <f>calculations!S126</f>
        <v>13718582142717.641</v>
      </c>
      <c r="R4" s="102">
        <f>calculations!T126</f>
        <v>13754479889231.381</v>
      </c>
      <c r="S4" s="102">
        <f>calculations!U126</f>
        <v>13835167518978.164</v>
      </c>
      <c r="T4" s="102">
        <f>calculations!V126</f>
        <v>13876743909493.738</v>
      </c>
      <c r="U4" s="102">
        <f>calculations!W126</f>
        <v>13912987509171.492</v>
      </c>
      <c r="V4" s="102">
        <f>calculations!X126</f>
        <v>13945860514209.367</v>
      </c>
      <c r="W4" s="102">
        <f>calculations!Y126</f>
        <v>13970896606944.861</v>
      </c>
      <c r="X4" s="102">
        <f>calculations!Z126</f>
        <v>14037584242511.604</v>
      </c>
      <c r="Y4" s="102">
        <f>calculations!AA126</f>
        <v>14099591716635.459</v>
      </c>
      <c r="Z4" s="102">
        <f>calculations!AB126</f>
        <v>14154038828174.988</v>
      </c>
      <c r="AA4" s="102">
        <f>calculations!AC126</f>
        <v>14209864827789.898</v>
      </c>
      <c r="AB4" s="102">
        <f>calculations!AD126</f>
        <v>14264204860832.846</v>
      </c>
      <c r="AC4" s="102">
        <f>calculations!AE126</f>
        <v>14318167444811.383</v>
      </c>
      <c r="AD4" s="102">
        <f>calculations!AF126</f>
        <v>14373007411591.438</v>
      </c>
      <c r="AE4" s="102">
        <f>calculations!AG126</f>
        <v>14429422064186.93</v>
      </c>
      <c r="AF4" s="102">
        <f>calculations!AH126</f>
        <v>14487937875265.584</v>
      </c>
      <c r="AG4" s="102">
        <f>calculations!AI126</f>
        <v>14548849981383.506</v>
      </c>
    </row>
    <row r="5" spans="1:35" ht="14.5" x14ac:dyDescent="0.35">
      <c r="A5" s="21" t="s">
        <v>5</v>
      </c>
      <c r="B5" s="102">
        <f>calculations!D127</f>
        <v>234070406.74548945</v>
      </c>
      <c r="C5" s="102">
        <f>calculations!E127</f>
        <v>214828298.53016639</v>
      </c>
      <c r="D5" s="102">
        <f>calculations!F127</f>
        <v>197083826.41163659</v>
      </c>
      <c r="E5" s="102">
        <f>calculations!G127</f>
        <v>181028750.87807447</v>
      </c>
      <c r="F5" s="102">
        <f>calculations!H127</f>
        <v>166941461.87322184</v>
      </c>
      <c r="G5" s="102">
        <f>calculations!I127</f>
        <v>154701664.44756415</v>
      </c>
      <c r="H5" s="102">
        <f>calculations!J127</f>
        <v>144798030.05720752</v>
      </c>
      <c r="I5" s="102">
        <f>calculations!K127</f>
        <v>137561162.18327832</v>
      </c>
      <c r="J5" s="102">
        <f>calculations!L127</f>
        <v>132975324.06172252</v>
      </c>
      <c r="K5" s="102">
        <f>calculations!M127</f>
        <v>131354803.63134678</v>
      </c>
      <c r="L5" s="102">
        <f>calculations!N127</f>
        <v>132960672.74990672</v>
      </c>
      <c r="M5" s="102">
        <f>calculations!O127</f>
        <v>137589887.29336101</v>
      </c>
      <c r="N5" s="102">
        <f>calculations!P127</f>
        <v>145627767.40928352</v>
      </c>
      <c r="O5" s="102">
        <f>calculations!Q127</f>
        <v>157151990.91014603</v>
      </c>
      <c r="P5" s="102">
        <f>calculations!R127</f>
        <v>172806986.66526142</v>
      </c>
      <c r="Q5" s="102">
        <f>calculations!S127</f>
        <v>192949361.6278626</v>
      </c>
      <c r="R5" s="102">
        <f>calculations!T127</f>
        <v>218980643.64284635</v>
      </c>
      <c r="S5" s="102">
        <f>calculations!U127</f>
        <v>252363356.21684393</v>
      </c>
      <c r="T5" s="102">
        <f>calculations!V127</f>
        <v>294374677.58686161</v>
      </c>
      <c r="U5" s="102">
        <f>calculations!W127</f>
        <v>348230441.37174004</v>
      </c>
      <c r="V5" s="102">
        <f>calculations!X127</f>
        <v>417483079.52120519</v>
      </c>
      <c r="W5" s="102">
        <f>calculations!Y127</f>
        <v>506992194.54649663</v>
      </c>
      <c r="X5" s="102">
        <f>calculations!Z127</f>
        <v>628649656.1961956</v>
      </c>
      <c r="Y5" s="102">
        <f>calculations!AA127</f>
        <v>788318951.04616416</v>
      </c>
      <c r="Z5" s="102">
        <f>calculations!AB127</f>
        <v>997948711.33334589</v>
      </c>
      <c r="AA5" s="102">
        <f>calculations!AC127</f>
        <v>1273724837.126569</v>
      </c>
      <c r="AB5" s="102">
        <f>calculations!AD127</f>
        <v>1631541592.3179228</v>
      </c>
      <c r="AC5" s="102">
        <f>calculations!AE127</f>
        <v>2085751367.0722356</v>
      </c>
      <c r="AD5" s="102">
        <f>calculations!AF127</f>
        <v>2643580758.9122982</v>
      </c>
      <c r="AE5" s="102">
        <f>calculations!AG127</f>
        <v>3298412882.5086031</v>
      </c>
      <c r="AF5" s="102">
        <f>calculations!AH127</f>
        <v>4025716565.1180167</v>
      </c>
      <c r="AG5" s="102">
        <f>calculations!AI127</f>
        <v>4783872944.2562742</v>
      </c>
    </row>
    <row r="6" spans="1:35" ht="14.5" x14ac:dyDescent="0.35">
      <c r="A6" s="21" t="s">
        <v>7</v>
      </c>
      <c r="B6" s="102">
        <f>calculations!D128</f>
        <v>0</v>
      </c>
      <c r="C6" s="102">
        <f>calculations!E128</f>
        <v>0</v>
      </c>
      <c r="D6" s="102">
        <f>calculations!F128</f>
        <v>0</v>
      </c>
      <c r="E6" s="102">
        <f>calculations!G128</f>
        <v>0</v>
      </c>
      <c r="F6" s="102">
        <f>calculations!H128</f>
        <v>0</v>
      </c>
      <c r="G6" s="102">
        <f>calculations!I128</f>
        <v>0</v>
      </c>
      <c r="H6" s="102">
        <f>calculations!J128</f>
        <v>0</v>
      </c>
      <c r="I6" s="102">
        <f>calculations!K128</f>
        <v>0</v>
      </c>
      <c r="J6" s="102">
        <f>calculations!L128</f>
        <v>0</v>
      </c>
      <c r="K6" s="102">
        <f>calculations!M128</f>
        <v>0</v>
      </c>
      <c r="L6" s="102">
        <f>calculations!N128</f>
        <v>0</v>
      </c>
      <c r="M6" s="102">
        <f>calculations!O128</f>
        <v>0</v>
      </c>
      <c r="N6" s="102">
        <f>calculations!P128</f>
        <v>0</v>
      </c>
      <c r="O6" s="102">
        <f>calculations!Q128</f>
        <v>0</v>
      </c>
      <c r="P6" s="102">
        <f>calculations!R128</f>
        <v>0</v>
      </c>
      <c r="Q6" s="102">
        <f>calculations!S128</f>
        <v>0</v>
      </c>
      <c r="R6" s="102">
        <f>calculations!T128</f>
        <v>0</v>
      </c>
      <c r="S6" s="102">
        <f>calculations!U128</f>
        <v>0</v>
      </c>
      <c r="T6" s="102">
        <f>calculations!V128</f>
        <v>0</v>
      </c>
      <c r="U6" s="102">
        <f>calculations!W128</f>
        <v>0</v>
      </c>
      <c r="V6" s="102">
        <f>calculations!X128</f>
        <v>0</v>
      </c>
      <c r="W6" s="102">
        <f>calculations!Y128</f>
        <v>0</v>
      </c>
      <c r="X6" s="102">
        <f>calculations!Z128</f>
        <v>0</v>
      </c>
      <c r="Y6" s="102">
        <f>calculations!AA128</f>
        <v>0</v>
      </c>
      <c r="Z6" s="102">
        <f>calculations!AB128</f>
        <v>0</v>
      </c>
      <c r="AA6" s="102">
        <f>calculations!AC128</f>
        <v>0</v>
      </c>
      <c r="AB6" s="102">
        <f>calculations!AD128</f>
        <v>0</v>
      </c>
      <c r="AC6" s="102">
        <f>calculations!AE128</f>
        <v>0</v>
      </c>
      <c r="AD6" s="102">
        <f>calculations!AF128</f>
        <v>0</v>
      </c>
      <c r="AE6" s="102">
        <f>calculations!AG128</f>
        <v>0</v>
      </c>
      <c r="AF6" s="102">
        <f>calculations!AH128</f>
        <v>0</v>
      </c>
      <c r="AG6" s="102">
        <f>calculations!AI128</f>
        <v>0</v>
      </c>
    </row>
    <row r="7" spans="1:35" ht="14.5" x14ac:dyDescent="0.35">
      <c r="A7" s="21" t="s">
        <v>8</v>
      </c>
      <c r="B7" s="102">
        <f>calculations!D129</f>
        <v>0</v>
      </c>
      <c r="C7" s="102">
        <f>calculations!E129</f>
        <v>0</v>
      </c>
      <c r="D7" s="102">
        <f>calculations!F129</f>
        <v>0</v>
      </c>
      <c r="E7" s="102">
        <f>calculations!G129</f>
        <v>0</v>
      </c>
      <c r="F7" s="102">
        <f>calculations!H129</f>
        <v>0</v>
      </c>
      <c r="G7" s="102">
        <f>calculations!I129</f>
        <v>0</v>
      </c>
      <c r="H7" s="102">
        <f>calculations!J129</f>
        <v>0</v>
      </c>
      <c r="I7" s="102">
        <f>calculations!K129</f>
        <v>0</v>
      </c>
      <c r="J7" s="102">
        <f>calculations!L129</f>
        <v>0</v>
      </c>
      <c r="K7" s="102">
        <f>calculations!M129</f>
        <v>0</v>
      </c>
      <c r="L7" s="102">
        <f>calculations!N129</f>
        <v>0</v>
      </c>
      <c r="M7" s="102">
        <f>calculations!O129</f>
        <v>0</v>
      </c>
      <c r="N7" s="102">
        <f>calculations!P129</f>
        <v>0</v>
      </c>
      <c r="O7" s="102">
        <f>calculations!Q129</f>
        <v>0</v>
      </c>
      <c r="P7" s="102">
        <f>calculations!R129</f>
        <v>0</v>
      </c>
      <c r="Q7" s="102">
        <f>calculations!S129</f>
        <v>0</v>
      </c>
      <c r="R7" s="102">
        <f>calculations!T129</f>
        <v>0</v>
      </c>
      <c r="S7" s="102">
        <f>calculations!U129</f>
        <v>0</v>
      </c>
      <c r="T7" s="102">
        <f>calculations!V129</f>
        <v>0</v>
      </c>
      <c r="U7" s="102">
        <f>calculations!W129</f>
        <v>0</v>
      </c>
      <c r="V7" s="102">
        <f>calculations!X129</f>
        <v>0</v>
      </c>
      <c r="W7" s="102">
        <f>calculations!Y129</f>
        <v>0</v>
      </c>
      <c r="X7" s="102">
        <f>calculations!Z129</f>
        <v>0</v>
      </c>
      <c r="Y7" s="102">
        <f>calculations!AA129</f>
        <v>0</v>
      </c>
      <c r="Z7" s="102">
        <f>calculations!AB129</f>
        <v>0</v>
      </c>
      <c r="AA7" s="102">
        <f>calculations!AC129</f>
        <v>0</v>
      </c>
      <c r="AB7" s="102">
        <f>calculations!AD129</f>
        <v>0</v>
      </c>
      <c r="AC7" s="102">
        <f>calculations!AE129</f>
        <v>0</v>
      </c>
      <c r="AD7" s="102">
        <f>calculations!AF129</f>
        <v>0</v>
      </c>
      <c r="AE7" s="102">
        <f>calculations!AG129</f>
        <v>0</v>
      </c>
      <c r="AF7" s="102">
        <f>calculations!AH129</f>
        <v>0</v>
      </c>
      <c r="AG7" s="102">
        <f>calculations!AI129</f>
        <v>0</v>
      </c>
    </row>
    <row r="8" spans="1:35" ht="14.5" x14ac:dyDescent="0.35">
      <c r="A8" s="21" t="s">
        <v>93</v>
      </c>
      <c r="B8" s="102">
        <f>calculations!D130</f>
        <v>0</v>
      </c>
      <c r="C8" s="102">
        <f>calculations!E130</f>
        <v>0</v>
      </c>
      <c r="D8" s="102">
        <f>calculations!F130</f>
        <v>0</v>
      </c>
      <c r="E8" s="102">
        <f>calculations!G130</f>
        <v>0</v>
      </c>
      <c r="F8" s="102">
        <f>calculations!H130</f>
        <v>0</v>
      </c>
      <c r="G8" s="102">
        <f>calculations!I130</f>
        <v>0</v>
      </c>
      <c r="H8" s="102">
        <f>calculations!J130</f>
        <v>0</v>
      </c>
      <c r="I8" s="102">
        <f>calculations!K130</f>
        <v>0</v>
      </c>
      <c r="J8" s="102">
        <f>calculations!L130</f>
        <v>0</v>
      </c>
      <c r="K8" s="102">
        <f>calculations!M130</f>
        <v>0</v>
      </c>
      <c r="L8" s="102">
        <f>calculations!N130</f>
        <v>0</v>
      </c>
      <c r="M8" s="102">
        <f>calculations!O130</f>
        <v>0</v>
      </c>
      <c r="N8" s="102">
        <f>calculations!P130</f>
        <v>0</v>
      </c>
      <c r="O8" s="102">
        <f>calculations!Q130</f>
        <v>0</v>
      </c>
      <c r="P8" s="102">
        <f>calculations!R130</f>
        <v>0</v>
      </c>
      <c r="Q8" s="102">
        <f>calculations!S130</f>
        <v>0</v>
      </c>
      <c r="R8" s="102">
        <f>calculations!T130</f>
        <v>0</v>
      </c>
      <c r="S8" s="102">
        <f>calculations!U130</f>
        <v>0</v>
      </c>
      <c r="T8" s="102">
        <f>calculations!V130</f>
        <v>0</v>
      </c>
      <c r="U8" s="102">
        <f>calculations!W130</f>
        <v>0</v>
      </c>
      <c r="V8" s="102">
        <f>calculations!X130</f>
        <v>0</v>
      </c>
      <c r="W8" s="102">
        <f>calculations!Y130</f>
        <v>0</v>
      </c>
      <c r="X8" s="102">
        <f>calculations!Z130</f>
        <v>0</v>
      </c>
      <c r="Y8" s="102">
        <f>calculations!AA130</f>
        <v>0</v>
      </c>
      <c r="Z8" s="102">
        <f>calculations!AB130</f>
        <v>0</v>
      </c>
      <c r="AA8" s="102">
        <f>calculations!AC130</f>
        <v>0</v>
      </c>
      <c r="AB8" s="102">
        <f>calculations!AD130</f>
        <v>0</v>
      </c>
      <c r="AC8" s="102">
        <f>calculations!AE130</f>
        <v>0</v>
      </c>
      <c r="AD8" s="102">
        <f>calculations!AF130</f>
        <v>0</v>
      </c>
      <c r="AE8" s="102">
        <f>calculations!AG130</f>
        <v>0</v>
      </c>
      <c r="AF8" s="102">
        <f>calculations!AH130</f>
        <v>0</v>
      </c>
      <c r="AG8" s="102">
        <f>calculations!AI130</f>
        <v>0</v>
      </c>
    </row>
    <row r="9" spans="1:35" ht="14.5" x14ac:dyDescent="0.35">
      <c r="A9" s="21" t="s">
        <v>94</v>
      </c>
      <c r="B9" s="102">
        <f>calculations!D131</f>
        <v>0</v>
      </c>
      <c r="C9" s="102">
        <f>calculations!E131</f>
        <v>0</v>
      </c>
      <c r="D9" s="102">
        <f>calculations!F131</f>
        <v>0</v>
      </c>
      <c r="E9" s="102">
        <f>calculations!G131</f>
        <v>0</v>
      </c>
      <c r="F9" s="102">
        <f>calculations!H131</f>
        <v>0</v>
      </c>
      <c r="G9" s="102">
        <f>calculations!I131</f>
        <v>0</v>
      </c>
      <c r="H9" s="102">
        <f>calculations!J131</f>
        <v>0</v>
      </c>
      <c r="I9" s="102">
        <f>calculations!K131</f>
        <v>0</v>
      </c>
      <c r="J9" s="102">
        <f>calculations!L131</f>
        <v>0</v>
      </c>
      <c r="K9" s="102">
        <f>calculations!M131</f>
        <v>0</v>
      </c>
      <c r="L9" s="102">
        <f>calculations!N131</f>
        <v>0</v>
      </c>
      <c r="M9" s="102">
        <f>calculations!O131</f>
        <v>0</v>
      </c>
      <c r="N9" s="102">
        <f>calculations!P131</f>
        <v>0</v>
      </c>
      <c r="O9" s="102">
        <f>calculations!Q131</f>
        <v>0</v>
      </c>
      <c r="P9" s="102">
        <f>calculations!R131</f>
        <v>0</v>
      </c>
      <c r="Q9" s="102">
        <f>calculations!S131</f>
        <v>0</v>
      </c>
      <c r="R9" s="102">
        <f>calculations!T131</f>
        <v>0</v>
      </c>
      <c r="S9" s="102">
        <f>calculations!U131</f>
        <v>0</v>
      </c>
      <c r="T9" s="102">
        <f>calculations!V131</f>
        <v>0</v>
      </c>
      <c r="U9" s="102">
        <f>calculations!W131</f>
        <v>0</v>
      </c>
      <c r="V9" s="102">
        <f>calculations!X131</f>
        <v>0</v>
      </c>
      <c r="W9" s="102">
        <f>calculations!Y131</f>
        <v>0</v>
      </c>
      <c r="X9" s="102">
        <f>calculations!Z131</f>
        <v>0</v>
      </c>
      <c r="Y9" s="102">
        <f>calculations!AA131</f>
        <v>0</v>
      </c>
      <c r="Z9" s="102">
        <f>calculations!AB131</f>
        <v>0</v>
      </c>
      <c r="AA9" s="102">
        <f>calculations!AC131</f>
        <v>0</v>
      </c>
      <c r="AB9" s="102">
        <f>calculations!AD131</f>
        <v>0</v>
      </c>
      <c r="AC9" s="102">
        <f>calculations!AE131</f>
        <v>0</v>
      </c>
      <c r="AD9" s="102">
        <f>calculations!AF131</f>
        <v>0</v>
      </c>
      <c r="AE9" s="102">
        <f>calculations!AG131</f>
        <v>0</v>
      </c>
      <c r="AF9" s="102">
        <f>calculations!AH131</f>
        <v>0</v>
      </c>
      <c r="AG9" s="102">
        <f>calculations!AI131</f>
        <v>0</v>
      </c>
    </row>
    <row r="10" spans="1:35" ht="14.5" x14ac:dyDescent="0.35">
      <c r="A10" s="21" t="s">
        <v>95</v>
      </c>
      <c r="B10" s="102">
        <f>calculations!D132</f>
        <v>432971057986.05157</v>
      </c>
      <c r="C10" s="102">
        <f>calculations!E132</f>
        <v>233741855991.96295</v>
      </c>
      <c r="D10" s="102">
        <f>calculations!F132</f>
        <v>216071460426.70059</v>
      </c>
      <c r="E10" s="102">
        <f>calculations!G132</f>
        <v>196761722064.72504</v>
      </c>
      <c r="F10" s="102">
        <f>calculations!H132</f>
        <v>191352982380.81628</v>
      </c>
      <c r="G10" s="102">
        <f>calculations!I132</f>
        <v>185174589817.32266</v>
      </c>
      <c r="H10" s="102">
        <f>calculations!J132</f>
        <v>180040327566.59784</v>
      </c>
      <c r="I10" s="102">
        <f>calculations!K132</f>
        <v>173717801895.46722</v>
      </c>
      <c r="J10" s="102">
        <f>calculations!L132</f>
        <v>170762029869.33841</v>
      </c>
      <c r="K10" s="102">
        <f>calculations!M132</f>
        <v>164795585970.43539</v>
      </c>
      <c r="L10" s="102">
        <f>calculations!N132</f>
        <v>159401922294.77191</v>
      </c>
      <c r="M10" s="102">
        <f>calculations!O132</f>
        <v>154294650384.82477</v>
      </c>
      <c r="N10" s="102">
        <f>calculations!P132</f>
        <v>148249417105.77197</v>
      </c>
      <c r="O10" s="102">
        <f>calculations!Q132</f>
        <v>142644000354.091</v>
      </c>
      <c r="P10" s="102">
        <f>calculations!R132</f>
        <v>138851377524.85895</v>
      </c>
      <c r="Q10" s="102">
        <f>calculations!S132</f>
        <v>135220869296.75325</v>
      </c>
      <c r="R10" s="102">
        <f>calculations!T132</f>
        <v>131931484291.13672</v>
      </c>
      <c r="S10" s="102">
        <f>calculations!U132</f>
        <v>128967206641.52223</v>
      </c>
      <c r="T10" s="102">
        <f>calculations!V132</f>
        <v>126102070229.79164</v>
      </c>
      <c r="U10" s="102">
        <f>calculations!W132</f>
        <v>123470176884.59612</v>
      </c>
      <c r="V10" s="102">
        <f>calculations!X132</f>
        <v>119839032503.54591</v>
      </c>
      <c r="W10" s="102">
        <f>calculations!Y132</f>
        <v>117484883927.69862</v>
      </c>
      <c r="X10" s="102">
        <f>calculations!Z132</f>
        <v>115929065814.98091</v>
      </c>
      <c r="Y10" s="102">
        <f>calculations!AA132</f>
        <v>114382211045.42513</v>
      </c>
      <c r="Z10" s="102">
        <f>calculations!AB132</f>
        <v>112771438540.44963</v>
      </c>
      <c r="AA10" s="102">
        <f>calculations!AC132</f>
        <v>111206305649.76855</v>
      </c>
      <c r="AB10" s="102">
        <f>calculations!AD132</f>
        <v>110700355658.67903</v>
      </c>
      <c r="AC10" s="102">
        <f>calculations!AE132</f>
        <v>108064053234.86305</v>
      </c>
      <c r="AD10" s="102">
        <f>calculations!AF132</f>
        <v>106753043445.66493</v>
      </c>
      <c r="AE10" s="102">
        <f>calculations!AG132</f>
        <v>105269404445.37315</v>
      </c>
      <c r="AF10" s="102">
        <f>calculations!AH132</f>
        <v>103799431260.74263</v>
      </c>
      <c r="AG10" s="102">
        <f>calculations!AI132</f>
        <v>102334250180.16618</v>
      </c>
    </row>
    <row r="11" spans="1:35" ht="14.5" x14ac:dyDescent="0.35">
      <c r="A11" s="21" t="s">
        <v>96</v>
      </c>
      <c r="B11" s="102">
        <f>calculations!D133</f>
        <v>0</v>
      </c>
      <c r="C11" s="102">
        <f>calculations!E133</f>
        <v>0</v>
      </c>
      <c r="D11" s="102">
        <f>calculations!F133</f>
        <v>0</v>
      </c>
      <c r="E11" s="102">
        <f>calculations!G133</f>
        <v>0</v>
      </c>
      <c r="F11" s="102">
        <f>calculations!H133</f>
        <v>0</v>
      </c>
      <c r="G11" s="102">
        <f>calculations!I133</f>
        <v>0</v>
      </c>
      <c r="H11" s="102">
        <f>calculations!J133</f>
        <v>0</v>
      </c>
      <c r="I11" s="102">
        <f>calculations!K133</f>
        <v>0</v>
      </c>
      <c r="J11" s="102">
        <f>calculations!L133</f>
        <v>0</v>
      </c>
      <c r="K11" s="102">
        <f>calculations!M133</f>
        <v>0</v>
      </c>
      <c r="L11" s="102">
        <f>calculations!N133</f>
        <v>0</v>
      </c>
      <c r="M11" s="102">
        <f>calculations!O133</f>
        <v>0</v>
      </c>
      <c r="N11" s="102">
        <f>calculations!P133</f>
        <v>0</v>
      </c>
      <c r="O11" s="102">
        <f>calculations!Q133</f>
        <v>0</v>
      </c>
      <c r="P11" s="102">
        <f>calculations!R133</f>
        <v>0</v>
      </c>
      <c r="Q11" s="102">
        <f>calculations!S133</f>
        <v>0</v>
      </c>
      <c r="R11" s="102">
        <f>calculations!T133</f>
        <v>0</v>
      </c>
      <c r="S11" s="102">
        <f>calculations!U133</f>
        <v>0</v>
      </c>
      <c r="T11" s="102">
        <f>calculations!V133</f>
        <v>0</v>
      </c>
      <c r="U11" s="102">
        <f>calculations!W133</f>
        <v>0</v>
      </c>
      <c r="V11" s="102">
        <f>calculations!X133</f>
        <v>0</v>
      </c>
      <c r="W11" s="102">
        <f>calculations!Y133</f>
        <v>0</v>
      </c>
      <c r="X11" s="102">
        <f>calculations!Z133</f>
        <v>0</v>
      </c>
      <c r="Y11" s="102">
        <f>calculations!AA133</f>
        <v>0</v>
      </c>
      <c r="Z11" s="102">
        <f>calculations!AB133</f>
        <v>0</v>
      </c>
      <c r="AA11" s="102">
        <f>calculations!AC133</f>
        <v>0</v>
      </c>
      <c r="AB11" s="102">
        <f>calculations!AD133</f>
        <v>0</v>
      </c>
      <c r="AC11" s="102">
        <f>calculations!AE133</f>
        <v>0</v>
      </c>
      <c r="AD11" s="102">
        <f>calculations!AF133</f>
        <v>0</v>
      </c>
      <c r="AE11" s="102">
        <f>calculations!AG133</f>
        <v>0</v>
      </c>
      <c r="AF11" s="102">
        <f>calculations!AH133</f>
        <v>0</v>
      </c>
      <c r="AG11" s="102">
        <f>calculations!AI133</f>
        <v>0</v>
      </c>
    </row>
    <row r="12" spans="1:35" ht="14.5" x14ac:dyDescent="0.35">
      <c r="A12" s="23"/>
      <c r="B12" s="23"/>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row>
    <row r="13" spans="1:35" ht="14.5" x14ac:dyDescent="0.35">
      <c r="A13" s="23"/>
      <c r="B13" s="23"/>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row>
    <row r="14" spans="1:35" ht="14.5" x14ac:dyDescent="0.35">
      <c r="A14" s="23"/>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5" ht="14.5" x14ac:dyDescent="0.35">
      <c r="A15" s="23"/>
      <c r="B15" s="23"/>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row>
    <row r="16" spans="1:35" ht="14.5" x14ac:dyDescent="0.35">
      <c r="A16" s="23"/>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4.5" x14ac:dyDescent="0.35">
      <c r="A17" s="23"/>
      <c r="B17" s="23"/>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row>
    <row r="18" spans="1:33" ht="14.5" x14ac:dyDescent="0.35">
      <c r="A18" s="23"/>
      <c r="B18" s="23"/>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row>
    <row r="19" spans="1:33" ht="14.5" x14ac:dyDescent="0.35">
      <c r="A19" s="23"/>
      <c r="B19" s="23"/>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row>
    <row r="20" spans="1:33" ht="14.5" x14ac:dyDescent="0.35">
      <c r="A20" s="23"/>
      <c r="B20" s="23"/>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row>
    <row r="21" spans="1:33" ht="15.75" customHeight="1" x14ac:dyDescent="0.35">
      <c r="A21" s="23"/>
      <c r="B21" s="23"/>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row>
    <row r="22" spans="1:33" ht="15.75" customHeight="1" x14ac:dyDescent="0.35">
      <c r="A22" s="23"/>
      <c r="B22" s="23"/>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row>
    <row r="23" spans="1:33" ht="15.75" customHeight="1" x14ac:dyDescent="0.35">
      <c r="A23" s="23"/>
      <c r="B23" s="23"/>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row>
    <row r="24" spans="1:33" ht="15.75" customHeight="1" x14ac:dyDescent="0.35">
      <c r="A24" s="23"/>
      <c r="B24" s="23"/>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row>
    <row r="25" spans="1:33" ht="15.75" customHeight="1" x14ac:dyDescent="0.35">
      <c r="A25" s="23"/>
      <c r="B25" s="23"/>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row>
    <row r="26" spans="1:33" ht="15.75" customHeight="1" x14ac:dyDescent="0.35">
      <c r="A26" s="23"/>
      <c r="B26" s="23"/>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row>
    <row r="27" spans="1:33" ht="15.75" customHeight="1" x14ac:dyDescent="0.35">
      <c r="A27" s="23"/>
      <c r="B27" s="23"/>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row>
    <row r="28" spans="1:33" ht="15.75" customHeight="1" x14ac:dyDescent="0.35">
      <c r="A28" s="23"/>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row>
    <row r="29" spans="1:33" ht="15.75" customHeight="1" x14ac:dyDescent="0.35">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row>
    <row r="30" spans="1:33" ht="15.75" customHeight="1" x14ac:dyDescent="0.35">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row>
    <row r="31" spans="1:33" ht="15.75" customHeight="1" x14ac:dyDescent="0.35">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row>
    <row r="32" spans="1:33" ht="15.75" customHeight="1" x14ac:dyDescent="0.35">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row>
    <row r="33" spans="1:33" ht="15.75" customHeight="1" x14ac:dyDescent="0.35">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row>
    <row r="34" spans="1:33" ht="15.75" customHeight="1" x14ac:dyDescent="0.35">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row>
    <row r="35" spans="1:33" ht="15.75" customHeight="1" x14ac:dyDescent="0.35">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row>
    <row r="36" spans="1:33" ht="15.75" customHeight="1" x14ac:dyDescent="0.35">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row>
    <row r="37" spans="1:33" ht="15.75" customHeight="1" x14ac:dyDescent="0.35">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row>
    <row r="38" spans="1:33" ht="15.75" customHeight="1" x14ac:dyDescent="0.35">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row>
    <row r="39" spans="1:33" ht="15.75" customHeight="1" x14ac:dyDescent="0.35">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row>
    <row r="40" spans="1:33" ht="15.75" customHeight="1" x14ac:dyDescent="0.35">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row>
    <row r="41" spans="1:33" ht="15.75" customHeight="1" x14ac:dyDescent="0.35">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row>
    <row r="42" spans="1:33" ht="15.75" customHeight="1" x14ac:dyDescent="0.35">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c r="AA42" s="23"/>
      <c r="AB42" s="23"/>
      <c r="AC42" s="23"/>
      <c r="AD42" s="23"/>
      <c r="AE42" s="23"/>
      <c r="AF42" s="23"/>
      <c r="AG42" s="23"/>
    </row>
    <row r="43" spans="1:33" ht="15.75" customHeight="1" x14ac:dyDescent="0.35">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row>
    <row r="44" spans="1:33" ht="15.75" customHeight="1" x14ac:dyDescent="0.35">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row>
    <row r="45" spans="1:33" ht="15.75" customHeight="1" x14ac:dyDescent="0.35">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c r="AA45" s="23"/>
      <c r="AB45" s="23"/>
      <c r="AC45" s="23"/>
      <c r="AD45" s="23"/>
      <c r="AE45" s="23"/>
      <c r="AF45" s="23"/>
      <c r="AG45" s="23"/>
    </row>
    <row r="46" spans="1:33" ht="15.75" customHeight="1" x14ac:dyDescent="0.35">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row>
    <row r="47" spans="1:33" ht="15.75" customHeight="1" x14ac:dyDescent="0.35">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row>
    <row r="48" spans="1:33" ht="15.75" customHeight="1" x14ac:dyDescent="0.35">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row>
    <row r="49" spans="1:33" ht="15.75" customHeight="1" x14ac:dyDescent="0.35">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c r="AA49" s="23"/>
      <c r="AB49" s="23"/>
      <c r="AC49" s="23"/>
      <c r="AD49" s="23"/>
      <c r="AE49" s="23"/>
      <c r="AF49" s="23"/>
      <c r="AG49" s="23"/>
    </row>
    <row r="50" spans="1:33" ht="15.75" customHeight="1" x14ac:dyDescent="0.35">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c r="AA50" s="23"/>
      <c r="AB50" s="23"/>
      <c r="AC50" s="23"/>
      <c r="AD50" s="23"/>
      <c r="AE50" s="23"/>
      <c r="AF50" s="23"/>
      <c r="AG50" s="23"/>
    </row>
    <row r="51" spans="1:33" ht="15.75" customHeight="1" x14ac:dyDescent="0.35">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c r="AF51" s="23"/>
      <c r="AG51" s="23"/>
    </row>
    <row r="52" spans="1:33" ht="15.75" customHeight="1" x14ac:dyDescent="0.35">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row>
    <row r="53" spans="1:33" ht="15.75" customHeight="1" x14ac:dyDescent="0.35">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row>
    <row r="54" spans="1:33" ht="15.75" customHeight="1" x14ac:dyDescent="0.35">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row>
    <row r="55" spans="1:33" ht="15.75" customHeight="1" x14ac:dyDescent="0.35">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c r="AE55" s="23"/>
      <c r="AF55" s="23"/>
      <c r="AG55" s="23"/>
    </row>
    <row r="56" spans="1:33" ht="15.75" customHeight="1" x14ac:dyDescent="0.35">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c r="AF56" s="23"/>
      <c r="AG56" s="23"/>
    </row>
    <row r="57" spans="1:33" ht="15.75" customHeight="1" x14ac:dyDescent="0.35">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row>
    <row r="58" spans="1:33" ht="15.75" customHeight="1" x14ac:dyDescent="0.35">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row>
    <row r="59" spans="1:33" ht="15.75" customHeight="1" x14ac:dyDescent="0.35">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row>
    <row r="60" spans="1:33" ht="15.75" customHeight="1" x14ac:dyDescent="0.35">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row>
    <row r="61" spans="1:33" ht="15.75" customHeight="1" x14ac:dyDescent="0.35">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row>
    <row r="62" spans="1:33" ht="15.75" customHeight="1" x14ac:dyDescent="0.35">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row>
    <row r="63" spans="1:33" ht="15.75" customHeight="1" x14ac:dyDescent="0.35">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E63" s="23"/>
      <c r="AF63" s="23"/>
      <c r="AG63" s="23"/>
    </row>
    <row r="64" spans="1:33" ht="15.75" customHeight="1" x14ac:dyDescent="0.35">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row>
    <row r="65" spans="1:33" ht="15.75" customHeight="1" x14ac:dyDescent="0.35">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row>
    <row r="66" spans="1:33" ht="15.75" customHeight="1" x14ac:dyDescent="0.35">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row>
    <row r="67" spans="1:33" ht="15.75" customHeight="1" x14ac:dyDescent="0.35">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row>
    <row r="68" spans="1:33" ht="15.75" customHeight="1" x14ac:dyDescent="0.35">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row>
    <row r="69" spans="1:33" ht="15.75" customHeight="1" x14ac:dyDescent="0.35">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1:33" ht="15.75" customHeight="1" x14ac:dyDescent="0.35">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row>
    <row r="71" spans="1:33" ht="15.75" customHeight="1" x14ac:dyDescent="0.35">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row>
    <row r="72" spans="1:33" ht="15.75" customHeight="1" x14ac:dyDescent="0.35">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row>
    <row r="73" spans="1:33" ht="15.75" customHeight="1" x14ac:dyDescent="0.35">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row>
    <row r="74" spans="1:33" ht="15.75" customHeight="1" x14ac:dyDescent="0.35">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1:33" ht="15.75" customHeight="1" x14ac:dyDescent="0.35">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1:33" ht="15.75" customHeight="1" x14ac:dyDescent="0.35">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1:33" ht="15.75" customHeight="1" x14ac:dyDescent="0.35">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1:33" ht="15.75" customHeight="1" x14ac:dyDescent="0.35">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1:33" ht="15.75" customHeight="1" x14ac:dyDescent="0.35">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row>
    <row r="80" spans="1:33" ht="15.75" customHeight="1" x14ac:dyDescent="0.35">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row>
    <row r="81" spans="1:33" ht="15.75" customHeight="1" x14ac:dyDescent="0.35">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row>
    <row r="82" spans="1:33" ht="15.75" customHeight="1" x14ac:dyDescent="0.35">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row>
    <row r="83" spans="1:33" ht="15.75" customHeight="1" x14ac:dyDescent="0.35">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row>
    <row r="84" spans="1:33" ht="15.75" customHeight="1" x14ac:dyDescent="0.35">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row>
    <row r="85" spans="1:33" ht="15.75" customHeight="1" x14ac:dyDescent="0.35">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row>
    <row r="86" spans="1:33" ht="15.75" customHeight="1" x14ac:dyDescent="0.35">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row>
    <row r="87" spans="1:33" ht="15.75" customHeight="1" x14ac:dyDescent="0.35">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row>
    <row r="88" spans="1:33" ht="15.75" customHeight="1" x14ac:dyDescent="0.35">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row>
    <row r="89" spans="1:33" ht="15.75" customHeight="1" x14ac:dyDescent="0.35">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row>
    <row r="90" spans="1:33" ht="15.75" customHeight="1" x14ac:dyDescent="0.35">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row>
    <row r="91" spans="1:33" ht="15.75" customHeight="1" x14ac:dyDescent="0.35">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row>
    <row r="92" spans="1:33" ht="15.75" customHeight="1" x14ac:dyDescent="0.35">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row>
    <row r="93" spans="1:33" ht="15.75" customHeight="1" x14ac:dyDescent="0.35">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row>
    <row r="94" spans="1:33" ht="15.75" customHeight="1" x14ac:dyDescent="0.35">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row>
    <row r="95" spans="1:33" ht="15.75" customHeight="1" x14ac:dyDescent="0.35">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row>
    <row r="96" spans="1:33" ht="15.75" customHeight="1" x14ac:dyDescent="0.35">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row>
    <row r="97" spans="1:33" ht="15.75" customHeight="1" x14ac:dyDescent="0.35">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row>
    <row r="98" spans="1:33" ht="15.75" customHeight="1" x14ac:dyDescent="0.35">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row>
    <row r="99" spans="1:33" ht="15.75" customHeight="1" x14ac:dyDescent="0.35">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row>
    <row r="100" spans="1:33" ht="15.75" customHeight="1" x14ac:dyDescent="0.35">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row>
    <row r="101" spans="1:33" ht="15.75" customHeight="1" x14ac:dyDescent="0.35">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row>
    <row r="102" spans="1:33" ht="15.75" customHeight="1" x14ac:dyDescent="0.35">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row>
    <row r="103" spans="1:33" ht="15.75" customHeight="1" x14ac:dyDescent="0.35">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row>
    <row r="104" spans="1:33" ht="15.75" customHeight="1" x14ac:dyDescent="0.35">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row>
    <row r="105" spans="1:33" ht="15.75" customHeight="1" x14ac:dyDescent="0.35">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row>
    <row r="106" spans="1:33" ht="15.75" customHeight="1" x14ac:dyDescent="0.35">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row>
    <row r="107" spans="1:33" ht="15.75" customHeight="1" x14ac:dyDescent="0.35">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row>
    <row r="108" spans="1:33" ht="15.75" customHeight="1" x14ac:dyDescent="0.35">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row>
    <row r="109" spans="1:33" ht="15.75" customHeight="1" x14ac:dyDescent="0.35">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row>
    <row r="110" spans="1:33" ht="15.75" customHeight="1" x14ac:dyDescent="0.35">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row>
    <row r="111" spans="1:33" ht="15.75" customHeight="1" x14ac:dyDescent="0.35">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row>
    <row r="112" spans="1:33" ht="15.75" customHeight="1" x14ac:dyDescent="0.35">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row>
    <row r="113" spans="1:33" ht="15.75" customHeight="1" x14ac:dyDescent="0.35">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row>
    <row r="114" spans="1:33" ht="15.75" customHeight="1" x14ac:dyDescent="0.35">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row>
    <row r="115" spans="1:33" ht="15.75" customHeight="1" x14ac:dyDescent="0.35">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row>
    <row r="116" spans="1:33" ht="15.75" customHeight="1" x14ac:dyDescent="0.35">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row>
    <row r="117" spans="1:33" ht="15.75" customHeight="1" x14ac:dyDescent="0.35">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row>
    <row r="118" spans="1:33" ht="15.75" customHeight="1" x14ac:dyDescent="0.35">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row>
    <row r="119" spans="1:33" ht="15.75" customHeight="1" x14ac:dyDescent="0.35">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row>
    <row r="120" spans="1:33" ht="15.75" customHeight="1" x14ac:dyDescent="0.35">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row>
    <row r="121" spans="1:33" ht="15.75" customHeight="1" x14ac:dyDescent="0.35">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row>
    <row r="122" spans="1:33" ht="15.75" customHeight="1" x14ac:dyDescent="0.35">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row>
    <row r="123" spans="1:33" ht="15.75" customHeight="1" x14ac:dyDescent="0.35">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row>
    <row r="124" spans="1:33" ht="15.75" customHeight="1" x14ac:dyDescent="0.35">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row>
    <row r="125" spans="1:33" ht="15.75" customHeight="1" x14ac:dyDescent="0.35">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row>
    <row r="126" spans="1:33" ht="15.75" customHeight="1" x14ac:dyDescent="0.35">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row>
    <row r="127" spans="1:33" ht="15.75" customHeight="1" x14ac:dyDescent="0.35">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row>
    <row r="128" spans="1:33" ht="15.75" customHeight="1" x14ac:dyDescent="0.35">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row>
    <row r="129" spans="1:33" ht="15.75" customHeight="1" x14ac:dyDescent="0.35">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row>
    <row r="130" spans="1:33" ht="15.75" customHeight="1" x14ac:dyDescent="0.35">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row>
    <row r="131" spans="1:33" ht="15.75" customHeight="1" x14ac:dyDescent="0.35">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row>
    <row r="132" spans="1:33" ht="15.75" customHeight="1" x14ac:dyDescent="0.35">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row>
    <row r="133" spans="1:33" ht="15.75" customHeight="1" x14ac:dyDescent="0.35">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row>
    <row r="134" spans="1:33" ht="15.75" customHeight="1" x14ac:dyDescent="0.35">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row>
    <row r="135" spans="1:33" ht="15.75" customHeight="1" x14ac:dyDescent="0.35">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row>
    <row r="136" spans="1:33" ht="15.75" customHeight="1" x14ac:dyDescent="0.35">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row>
    <row r="137" spans="1:33" ht="15.75" customHeight="1" x14ac:dyDescent="0.35">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row>
    <row r="138" spans="1:33" ht="15.75" customHeight="1" x14ac:dyDescent="0.35">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row>
    <row r="139" spans="1:33" ht="15.75" customHeight="1" x14ac:dyDescent="0.35">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row>
    <row r="140" spans="1:33" ht="15.75" customHeight="1" x14ac:dyDescent="0.35">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row>
    <row r="141" spans="1:33" ht="15.75" customHeight="1" x14ac:dyDescent="0.35">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row>
    <row r="142" spans="1:33" ht="15.75" customHeight="1" x14ac:dyDescent="0.35">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row>
    <row r="143" spans="1:33" ht="15.75" customHeight="1" x14ac:dyDescent="0.35">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row>
    <row r="144" spans="1:33" ht="15.75" customHeight="1" x14ac:dyDescent="0.35">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row>
    <row r="145" spans="1:33" ht="15.75" customHeight="1" x14ac:dyDescent="0.35">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row>
    <row r="146" spans="1:33" ht="15.75" customHeight="1" x14ac:dyDescent="0.35">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row>
    <row r="147" spans="1:33" ht="15.75" customHeight="1" x14ac:dyDescent="0.35">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row>
    <row r="148" spans="1:33" ht="15.75" customHeight="1" x14ac:dyDescent="0.35">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row>
    <row r="149" spans="1:33" ht="15.75" customHeight="1" x14ac:dyDescent="0.35">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row>
    <row r="150" spans="1:33" ht="15.75" customHeight="1" x14ac:dyDescent="0.35">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row>
    <row r="151" spans="1:33" ht="15.75" customHeight="1" x14ac:dyDescent="0.35">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row>
    <row r="152" spans="1:33" ht="15.75" customHeight="1" x14ac:dyDescent="0.35">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row>
    <row r="153" spans="1:33" ht="15.75" customHeight="1" x14ac:dyDescent="0.35">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row>
    <row r="154" spans="1:33" ht="15.75" customHeight="1" x14ac:dyDescent="0.35">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row>
    <row r="155" spans="1:33" ht="15.75" customHeight="1" x14ac:dyDescent="0.35">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row>
    <row r="156" spans="1:33" ht="15.75" customHeight="1" x14ac:dyDescent="0.35">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row>
    <row r="157" spans="1:33" ht="15.75" customHeight="1" x14ac:dyDescent="0.35">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row>
    <row r="158" spans="1:33" ht="15.75" customHeight="1" x14ac:dyDescent="0.35">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row>
    <row r="159" spans="1:33" ht="15.75" customHeight="1" x14ac:dyDescent="0.35">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c r="AG159" s="23"/>
    </row>
    <row r="160" spans="1:33" ht="15.75" customHeight="1" x14ac:dyDescent="0.35">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3"/>
      <c r="AG160" s="23"/>
    </row>
    <row r="161" spans="1:33" ht="15.75" customHeight="1" x14ac:dyDescent="0.35">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row>
    <row r="162" spans="1:33" ht="15.75" customHeight="1" x14ac:dyDescent="0.35">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row>
    <row r="163" spans="1:33" ht="15.75" customHeight="1" x14ac:dyDescent="0.35">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row>
    <row r="164" spans="1:33" ht="15.75" customHeight="1" x14ac:dyDescent="0.35">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row>
    <row r="165" spans="1:33" ht="15.75" customHeight="1" x14ac:dyDescent="0.35">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c r="AA165" s="23"/>
      <c r="AB165" s="23"/>
      <c r="AC165" s="23"/>
      <c r="AD165" s="23"/>
      <c r="AE165" s="23"/>
      <c r="AF165" s="23"/>
      <c r="AG165" s="23"/>
    </row>
    <row r="166" spans="1:33" ht="15.75" customHeight="1" x14ac:dyDescent="0.35">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row>
    <row r="167" spans="1:33" ht="15.75" customHeight="1" x14ac:dyDescent="0.35">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3"/>
      <c r="AF167" s="23"/>
      <c r="AG167" s="23"/>
    </row>
    <row r="168" spans="1:33" ht="15.75" customHeight="1" x14ac:dyDescent="0.35">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row>
    <row r="169" spans="1:33" ht="15.75" customHeight="1" x14ac:dyDescent="0.35">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row>
    <row r="170" spans="1:33" ht="15.75" customHeight="1" x14ac:dyDescent="0.35">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row>
    <row r="171" spans="1:33" ht="15.75" customHeight="1" x14ac:dyDescent="0.35">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row>
    <row r="172" spans="1:33" ht="15.75" customHeight="1" x14ac:dyDescent="0.35">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row>
    <row r="173" spans="1:33" ht="15.75" customHeight="1" x14ac:dyDescent="0.35">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row>
    <row r="174" spans="1:33" ht="15.75" customHeight="1" x14ac:dyDescent="0.35">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row>
    <row r="175" spans="1:33" ht="15.75" customHeight="1" x14ac:dyDescent="0.35">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row>
    <row r="176" spans="1:33" ht="15.75" customHeight="1" x14ac:dyDescent="0.35">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row>
    <row r="177" spans="1:33" ht="15.75" customHeight="1" x14ac:dyDescent="0.35">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c r="AF177" s="23"/>
      <c r="AG177" s="23"/>
    </row>
    <row r="178" spans="1:33" ht="15.75" customHeight="1" x14ac:dyDescent="0.35">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row>
    <row r="179" spans="1:33" ht="15.75" customHeight="1" x14ac:dyDescent="0.35">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3"/>
    </row>
    <row r="180" spans="1:33" ht="15.75" customHeight="1" x14ac:dyDescent="0.35">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c r="AA180" s="23"/>
      <c r="AB180" s="23"/>
      <c r="AC180" s="23"/>
      <c r="AD180" s="23"/>
      <c r="AE180" s="23"/>
      <c r="AF180" s="23"/>
      <c r="AG180" s="23"/>
    </row>
    <row r="181" spans="1:33" ht="15.75" customHeight="1" x14ac:dyDescent="0.35">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3"/>
    </row>
    <row r="182" spans="1:33" ht="15.75" customHeight="1" x14ac:dyDescent="0.35">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c r="AA182" s="23"/>
      <c r="AB182" s="23"/>
      <c r="AC182" s="23"/>
      <c r="AD182" s="23"/>
      <c r="AE182" s="23"/>
      <c r="AF182" s="23"/>
      <c r="AG182" s="23"/>
    </row>
    <row r="183" spans="1:33" ht="15.75" customHeight="1" x14ac:dyDescent="0.35">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c r="AA183" s="23"/>
      <c r="AB183" s="23"/>
      <c r="AC183" s="23"/>
      <c r="AD183" s="23"/>
      <c r="AE183" s="23"/>
      <c r="AF183" s="23"/>
      <c r="AG183" s="23"/>
    </row>
    <row r="184" spans="1:33" ht="15.75" customHeight="1" x14ac:dyDescent="0.35">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c r="AF184" s="23"/>
      <c r="AG184" s="23"/>
    </row>
    <row r="185" spans="1:33" ht="15.75" customHeight="1" x14ac:dyDescent="0.35">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c r="AA185" s="23"/>
      <c r="AB185" s="23"/>
      <c r="AC185" s="23"/>
      <c r="AD185" s="23"/>
      <c r="AE185" s="23"/>
      <c r="AF185" s="23"/>
      <c r="AG185" s="23"/>
    </row>
    <row r="186" spans="1:33" ht="15.75" customHeight="1" x14ac:dyDescent="0.35">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row>
    <row r="187" spans="1:33" ht="15.75" customHeight="1" x14ac:dyDescent="0.35">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row>
    <row r="188" spans="1:33" ht="15.75" customHeight="1" x14ac:dyDescent="0.35">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c r="AD188" s="23"/>
      <c r="AE188" s="23"/>
      <c r="AF188" s="23"/>
      <c r="AG188" s="23"/>
    </row>
    <row r="189" spans="1:33" ht="15.75" customHeight="1" x14ac:dyDescent="0.35">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c r="AA189" s="23"/>
      <c r="AB189" s="23"/>
      <c r="AC189" s="23"/>
      <c r="AD189" s="23"/>
      <c r="AE189" s="23"/>
      <c r="AF189" s="23"/>
      <c r="AG189" s="23"/>
    </row>
    <row r="190" spans="1:33" ht="15.75" customHeight="1" x14ac:dyDescent="0.35">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row>
    <row r="191" spans="1:33" ht="15.75" customHeight="1" x14ac:dyDescent="0.35">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c r="AA191" s="23"/>
      <c r="AB191" s="23"/>
      <c r="AC191" s="23"/>
      <c r="AD191" s="23"/>
      <c r="AE191" s="23"/>
      <c r="AF191" s="23"/>
      <c r="AG191" s="23"/>
    </row>
    <row r="192" spans="1:33" ht="15.75" customHeight="1" x14ac:dyDescent="0.35">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row>
    <row r="193" spans="1:33" ht="15.75" customHeight="1" x14ac:dyDescent="0.35">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c r="AA193" s="23"/>
      <c r="AB193" s="23"/>
      <c r="AC193" s="23"/>
      <c r="AD193" s="23"/>
      <c r="AE193" s="23"/>
      <c r="AF193" s="23"/>
      <c r="AG193" s="23"/>
    </row>
    <row r="194" spans="1:33" ht="15.75" customHeight="1" x14ac:dyDescent="0.35">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row>
    <row r="195" spans="1:33" ht="15.75" customHeight="1" x14ac:dyDescent="0.35">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c r="AA195" s="23"/>
      <c r="AB195" s="23"/>
      <c r="AC195" s="23"/>
      <c r="AD195" s="23"/>
      <c r="AE195" s="23"/>
      <c r="AF195" s="23"/>
      <c r="AG195" s="23"/>
    </row>
    <row r="196" spans="1:33" ht="15.75" customHeight="1" x14ac:dyDescent="0.35">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3"/>
      <c r="AG196" s="23"/>
    </row>
    <row r="197" spans="1:33" ht="15.75" customHeight="1" x14ac:dyDescent="0.35">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c r="AA197" s="23"/>
      <c r="AB197" s="23"/>
      <c r="AC197" s="23"/>
      <c r="AD197" s="23"/>
      <c r="AE197" s="23"/>
      <c r="AF197" s="23"/>
      <c r="AG197" s="23"/>
    </row>
    <row r="198" spans="1:33" ht="15.75" customHeight="1" x14ac:dyDescent="0.35">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3"/>
      <c r="AG198" s="23"/>
    </row>
    <row r="199" spans="1:33" ht="15.75" customHeight="1" x14ac:dyDescent="0.35">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3"/>
      <c r="AF199" s="23"/>
      <c r="AG199" s="23"/>
    </row>
    <row r="200" spans="1:33" ht="15.75" customHeight="1" x14ac:dyDescent="0.35">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row>
    <row r="201" spans="1:33" ht="15.75" customHeight="1" x14ac:dyDescent="0.35">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c r="AA201" s="23"/>
      <c r="AB201" s="23"/>
      <c r="AC201" s="23"/>
      <c r="AD201" s="23"/>
      <c r="AE201" s="23"/>
      <c r="AF201" s="23"/>
      <c r="AG201" s="23"/>
    </row>
    <row r="202" spans="1:33" ht="15.75" customHeight="1" x14ac:dyDescent="0.35">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3"/>
      <c r="AF202" s="23"/>
      <c r="AG202" s="23"/>
    </row>
    <row r="203" spans="1:33" ht="15.75" customHeight="1" x14ac:dyDescent="0.35">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c r="AA203" s="23"/>
      <c r="AB203" s="23"/>
      <c r="AC203" s="23"/>
      <c r="AD203" s="23"/>
      <c r="AE203" s="23"/>
      <c r="AF203" s="23"/>
      <c r="AG203" s="23"/>
    </row>
    <row r="204" spans="1:33" ht="15.75" customHeight="1" x14ac:dyDescent="0.35">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c r="AD204" s="23"/>
      <c r="AE204" s="23"/>
      <c r="AF204" s="23"/>
      <c r="AG204" s="23"/>
    </row>
    <row r="205" spans="1:33" ht="15.75" customHeight="1" x14ac:dyDescent="0.35">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c r="AA205" s="23"/>
      <c r="AB205" s="23"/>
      <c r="AC205" s="23"/>
      <c r="AD205" s="23"/>
      <c r="AE205" s="23"/>
      <c r="AF205" s="23"/>
      <c r="AG205" s="23"/>
    </row>
    <row r="206" spans="1:33" ht="15.75" customHeight="1" x14ac:dyDescent="0.35">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c r="AD206" s="23"/>
      <c r="AE206" s="23"/>
      <c r="AF206" s="23"/>
      <c r="AG206" s="23"/>
    </row>
    <row r="207" spans="1:33" ht="15.75" customHeight="1" x14ac:dyDescent="0.35">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c r="AA207" s="23"/>
      <c r="AB207" s="23"/>
      <c r="AC207" s="23"/>
      <c r="AD207" s="23"/>
      <c r="AE207" s="23"/>
      <c r="AF207" s="23"/>
      <c r="AG207" s="23"/>
    </row>
    <row r="208" spans="1:33" ht="15.75" customHeight="1" x14ac:dyDescent="0.35">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row>
    <row r="209" spans="1:33" ht="15.75" customHeight="1" x14ac:dyDescent="0.35">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c r="AA209" s="23"/>
      <c r="AB209" s="23"/>
      <c r="AC209" s="23"/>
      <c r="AD209" s="23"/>
      <c r="AE209" s="23"/>
      <c r="AF209" s="23"/>
      <c r="AG209" s="23"/>
    </row>
    <row r="210" spans="1:33" ht="15.75" customHeight="1" x14ac:dyDescent="0.35">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3"/>
      <c r="AF210" s="23"/>
      <c r="AG210" s="23"/>
    </row>
    <row r="211" spans="1:33" ht="15.75" customHeight="1" x14ac:dyDescent="0.35">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3"/>
      <c r="AF211" s="23"/>
      <c r="AG211" s="23"/>
    </row>
    <row r="212" spans="1:33" ht="15.75" customHeight="1" x14ac:dyDescent="0.35">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c r="AD212" s="23"/>
      <c r="AE212" s="23"/>
      <c r="AF212" s="23"/>
      <c r="AG212" s="23"/>
    </row>
    <row r="213" spans="1:33" ht="15.75" customHeight="1" x14ac:dyDescent="0.35">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c r="AA213" s="23"/>
      <c r="AB213" s="23"/>
      <c r="AC213" s="23"/>
      <c r="AD213" s="23"/>
      <c r="AE213" s="23"/>
      <c r="AF213" s="23"/>
      <c r="AG213" s="23"/>
    </row>
    <row r="214" spans="1:33" ht="15.75" customHeight="1" x14ac:dyDescent="0.35">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3"/>
      <c r="AF214" s="23"/>
      <c r="AG214" s="23"/>
    </row>
    <row r="215" spans="1:33" ht="15.75" customHeight="1" x14ac:dyDescent="0.35">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c r="AA215" s="23"/>
      <c r="AB215" s="23"/>
      <c r="AC215" s="23"/>
      <c r="AD215" s="23"/>
      <c r="AE215" s="23"/>
      <c r="AF215" s="23"/>
      <c r="AG215" s="23"/>
    </row>
    <row r="216" spans="1:33" ht="15.75" customHeight="1" x14ac:dyDescent="0.35">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c r="AD216" s="23"/>
      <c r="AE216" s="23"/>
      <c r="AF216" s="23"/>
      <c r="AG216" s="23"/>
    </row>
    <row r="217" spans="1:33" ht="15.75" customHeight="1" x14ac:dyDescent="0.35">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c r="AA217" s="23"/>
      <c r="AB217" s="23"/>
      <c r="AC217" s="23"/>
      <c r="AD217" s="23"/>
      <c r="AE217" s="23"/>
      <c r="AF217" s="23"/>
      <c r="AG217" s="23"/>
    </row>
    <row r="218" spans="1:33" ht="15.75" customHeight="1" x14ac:dyDescent="0.35">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row>
    <row r="219" spans="1:33" ht="15.75" customHeight="1" x14ac:dyDescent="0.35">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c r="AA219" s="23"/>
      <c r="AB219" s="23"/>
      <c r="AC219" s="23"/>
      <c r="AD219" s="23"/>
      <c r="AE219" s="23"/>
      <c r="AF219" s="23"/>
      <c r="AG219" s="23"/>
    </row>
    <row r="220" spans="1:33" ht="15.75" customHeight="1" x14ac:dyDescent="0.35">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c r="AD220" s="23"/>
      <c r="AE220" s="23"/>
      <c r="AF220" s="23"/>
      <c r="AG220" s="23"/>
    </row>
    <row r="221" spans="1:33" ht="15.75" customHeight="1" x14ac:dyDescent="0.35">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c r="AA221" s="23"/>
      <c r="AB221" s="23"/>
      <c r="AC221" s="23"/>
      <c r="AD221" s="23"/>
      <c r="AE221" s="23"/>
      <c r="AF221" s="23"/>
      <c r="AG221" s="23"/>
    </row>
    <row r="222" spans="1:33" ht="15.75" customHeight="1" x14ac:dyDescent="0.35">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row>
    <row r="223" spans="1:33" ht="15.75" customHeight="1" x14ac:dyDescent="0.35">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c r="AA223" s="23"/>
      <c r="AB223" s="23"/>
      <c r="AC223" s="23"/>
      <c r="AD223" s="23"/>
      <c r="AE223" s="23"/>
      <c r="AF223" s="23"/>
      <c r="AG223" s="23"/>
    </row>
    <row r="224" spans="1:33" ht="15.75" customHeight="1" x14ac:dyDescent="0.35">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c r="AD224" s="23"/>
      <c r="AE224" s="23"/>
      <c r="AF224" s="23"/>
      <c r="AG224" s="23"/>
    </row>
    <row r="225" spans="1:33" ht="15.75" customHeight="1" x14ac:dyDescent="0.35">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c r="AA225" s="23"/>
      <c r="AB225" s="23"/>
      <c r="AC225" s="23"/>
      <c r="AD225" s="23"/>
      <c r="AE225" s="23"/>
      <c r="AF225" s="23"/>
      <c r="AG225" s="23"/>
    </row>
    <row r="226" spans="1:33" ht="15.75" customHeight="1" x14ac:dyDescent="0.35">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c r="AA226" s="23"/>
      <c r="AB226" s="23"/>
      <c r="AC226" s="23"/>
      <c r="AD226" s="23"/>
      <c r="AE226" s="23"/>
      <c r="AF226" s="23"/>
      <c r="AG226" s="23"/>
    </row>
    <row r="227" spans="1:33" ht="15.75" customHeight="1" x14ac:dyDescent="0.35">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c r="AA227" s="23"/>
      <c r="AB227" s="23"/>
      <c r="AC227" s="23"/>
      <c r="AD227" s="23"/>
      <c r="AE227" s="23"/>
      <c r="AF227" s="23"/>
      <c r="AG227" s="23"/>
    </row>
    <row r="228" spans="1:33" ht="15.75" customHeight="1" x14ac:dyDescent="0.35">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3"/>
      <c r="AF228" s="23"/>
      <c r="AG228" s="23"/>
    </row>
    <row r="229" spans="1:33" ht="15.75" customHeight="1" x14ac:dyDescent="0.35">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c r="AA229" s="23"/>
      <c r="AB229" s="23"/>
      <c r="AC229" s="23"/>
      <c r="AD229" s="23"/>
      <c r="AE229" s="23"/>
      <c r="AF229" s="23"/>
      <c r="AG229" s="23"/>
    </row>
    <row r="230" spans="1:33" ht="15.75" customHeight="1" x14ac:dyDescent="0.35">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c r="AA230" s="23"/>
      <c r="AB230" s="23"/>
      <c r="AC230" s="23"/>
      <c r="AD230" s="23"/>
      <c r="AE230" s="23"/>
      <c r="AF230" s="23"/>
      <c r="AG230" s="23"/>
    </row>
    <row r="231" spans="1:33" ht="15.75" customHeight="1" x14ac:dyDescent="0.35">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c r="AA231" s="23"/>
      <c r="AB231" s="23"/>
      <c r="AC231" s="23"/>
      <c r="AD231" s="23"/>
      <c r="AE231" s="23"/>
      <c r="AF231" s="23"/>
      <c r="AG231" s="23"/>
    </row>
    <row r="232" spans="1:33" ht="15.75" customHeight="1" x14ac:dyDescent="0.35">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c r="AD232" s="23"/>
      <c r="AE232" s="23"/>
      <c r="AF232" s="23"/>
      <c r="AG232" s="23"/>
    </row>
    <row r="233" spans="1:33" ht="15.75" customHeight="1" x14ac:dyDescent="0.35">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c r="AA233" s="23"/>
      <c r="AB233" s="23"/>
      <c r="AC233" s="23"/>
      <c r="AD233" s="23"/>
      <c r="AE233" s="23"/>
      <c r="AF233" s="23"/>
      <c r="AG233" s="23"/>
    </row>
    <row r="234" spans="1:33" ht="15.75" customHeight="1" x14ac:dyDescent="0.35">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c r="AA234" s="23"/>
      <c r="AB234" s="23"/>
      <c r="AC234" s="23"/>
      <c r="AD234" s="23"/>
      <c r="AE234" s="23"/>
      <c r="AF234" s="23"/>
      <c r="AG234" s="23"/>
    </row>
    <row r="235" spans="1:33" ht="15.75" customHeight="1" x14ac:dyDescent="0.35">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c r="AA235" s="23"/>
      <c r="AB235" s="23"/>
      <c r="AC235" s="23"/>
      <c r="AD235" s="23"/>
      <c r="AE235" s="23"/>
      <c r="AF235" s="23"/>
      <c r="AG235" s="23"/>
    </row>
    <row r="236" spans="1:33" ht="15.75" customHeight="1" x14ac:dyDescent="0.35">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c r="AA236" s="23"/>
      <c r="AB236" s="23"/>
      <c r="AC236" s="23"/>
      <c r="AD236" s="23"/>
      <c r="AE236" s="23"/>
      <c r="AF236" s="23"/>
      <c r="AG236" s="23"/>
    </row>
    <row r="237" spans="1:33" ht="15.75" customHeight="1" x14ac:dyDescent="0.35">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c r="AA237" s="23"/>
      <c r="AB237" s="23"/>
      <c r="AC237" s="23"/>
      <c r="AD237" s="23"/>
      <c r="AE237" s="23"/>
      <c r="AF237" s="23"/>
      <c r="AG237" s="23"/>
    </row>
    <row r="238" spans="1:33" ht="15.75" customHeight="1" x14ac:dyDescent="0.35">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c r="AA238" s="23"/>
      <c r="AB238" s="23"/>
      <c r="AC238" s="23"/>
      <c r="AD238" s="23"/>
      <c r="AE238" s="23"/>
      <c r="AF238" s="23"/>
      <c r="AG238" s="23"/>
    </row>
    <row r="239" spans="1:33" ht="15.75" customHeight="1" x14ac:dyDescent="0.35">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c r="AA239" s="23"/>
      <c r="AB239" s="23"/>
      <c r="AC239" s="23"/>
      <c r="AD239" s="23"/>
      <c r="AE239" s="23"/>
      <c r="AF239" s="23"/>
      <c r="AG239" s="23"/>
    </row>
    <row r="240" spans="1:33" ht="15.75" customHeight="1" x14ac:dyDescent="0.35">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c r="AA240" s="23"/>
      <c r="AB240" s="23"/>
      <c r="AC240" s="23"/>
      <c r="AD240" s="23"/>
      <c r="AE240" s="23"/>
      <c r="AF240" s="23"/>
      <c r="AG240" s="23"/>
    </row>
    <row r="241" spans="1:33" ht="15.75" customHeight="1" x14ac:dyDescent="0.35">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c r="AA241" s="23"/>
      <c r="AB241" s="23"/>
      <c r="AC241" s="23"/>
      <c r="AD241" s="23"/>
      <c r="AE241" s="23"/>
      <c r="AF241" s="23"/>
      <c r="AG241" s="23"/>
    </row>
    <row r="242" spans="1:33" ht="15.75" customHeight="1" x14ac:dyDescent="0.35">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c r="AA242" s="23"/>
      <c r="AB242" s="23"/>
      <c r="AC242" s="23"/>
      <c r="AD242" s="23"/>
      <c r="AE242" s="23"/>
      <c r="AF242" s="23"/>
      <c r="AG242" s="23"/>
    </row>
    <row r="243" spans="1:33" ht="15.75" customHeight="1" x14ac:dyDescent="0.35">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c r="AA243" s="23"/>
      <c r="AB243" s="23"/>
      <c r="AC243" s="23"/>
      <c r="AD243" s="23"/>
      <c r="AE243" s="23"/>
      <c r="AF243" s="23"/>
      <c r="AG243" s="23"/>
    </row>
    <row r="244" spans="1:33" ht="15.75" customHeight="1" x14ac:dyDescent="0.35">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c r="AA244" s="23"/>
      <c r="AB244" s="23"/>
      <c r="AC244" s="23"/>
      <c r="AD244" s="23"/>
      <c r="AE244" s="23"/>
      <c r="AF244" s="23"/>
      <c r="AG244" s="23"/>
    </row>
    <row r="245" spans="1:33" ht="15.75" customHeight="1" x14ac:dyDescent="0.35">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c r="AA245" s="23"/>
      <c r="AB245" s="23"/>
      <c r="AC245" s="23"/>
      <c r="AD245" s="23"/>
      <c r="AE245" s="23"/>
      <c r="AF245" s="23"/>
      <c r="AG245" s="23"/>
    </row>
    <row r="246" spans="1:33" ht="15.75" customHeight="1" x14ac:dyDescent="0.35">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c r="AA246" s="23"/>
      <c r="AB246" s="23"/>
      <c r="AC246" s="23"/>
      <c r="AD246" s="23"/>
      <c r="AE246" s="23"/>
      <c r="AF246" s="23"/>
      <c r="AG246" s="23"/>
    </row>
    <row r="247" spans="1:33" ht="15.75" customHeight="1" x14ac:dyDescent="0.35">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c r="AA247" s="23"/>
      <c r="AB247" s="23"/>
      <c r="AC247" s="23"/>
      <c r="AD247" s="23"/>
      <c r="AE247" s="23"/>
      <c r="AF247" s="23"/>
      <c r="AG247" s="23"/>
    </row>
    <row r="248" spans="1:33" ht="15.75" customHeight="1" x14ac:dyDescent="0.35">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c r="AA248" s="23"/>
      <c r="AB248" s="23"/>
      <c r="AC248" s="23"/>
      <c r="AD248" s="23"/>
      <c r="AE248" s="23"/>
      <c r="AF248" s="23"/>
      <c r="AG248" s="23"/>
    </row>
    <row r="249" spans="1:33" ht="15.75" customHeight="1" x14ac:dyDescent="0.35">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23"/>
      <c r="AE249" s="23"/>
      <c r="AF249" s="23"/>
      <c r="AG249" s="23"/>
    </row>
    <row r="250" spans="1:33" ht="15.75" customHeight="1" x14ac:dyDescent="0.35">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c r="AA250" s="23"/>
      <c r="AB250" s="23"/>
      <c r="AC250" s="23"/>
      <c r="AD250" s="23"/>
      <c r="AE250" s="23"/>
      <c r="AF250" s="23"/>
      <c r="AG250" s="23"/>
    </row>
    <row r="251" spans="1:33" ht="15.75" customHeight="1" x14ac:dyDescent="0.35">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23"/>
      <c r="AE251" s="23"/>
      <c r="AF251" s="23"/>
      <c r="AG251" s="23"/>
    </row>
    <row r="252" spans="1:33" ht="15.75" customHeight="1" x14ac:dyDescent="0.35">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c r="AA252" s="23"/>
      <c r="AB252" s="23"/>
      <c r="AC252" s="23"/>
      <c r="AD252" s="23"/>
      <c r="AE252" s="23"/>
      <c r="AF252" s="23"/>
      <c r="AG252" s="23"/>
    </row>
    <row r="253" spans="1:33" ht="15.75" customHeight="1" x14ac:dyDescent="0.35">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c r="AA253" s="23"/>
      <c r="AB253" s="23"/>
      <c r="AC253" s="23"/>
      <c r="AD253" s="23"/>
      <c r="AE253" s="23"/>
      <c r="AF253" s="23"/>
      <c r="AG253" s="23"/>
    </row>
    <row r="254" spans="1:33" ht="15.75" customHeight="1" x14ac:dyDescent="0.35">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c r="AA254" s="23"/>
      <c r="AB254" s="23"/>
      <c r="AC254" s="23"/>
      <c r="AD254" s="23"/>
      <c r="AE254" s="23"/>
      <c r="AF254" s="23"/>
      <c r="AG254" s="23"/>
    </row>
    <row r="255" spans="1:33" ht="15.75" customHeight="1" x14ac:dyDescent="0.35">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c r="AA255" s="23"/>
      <c r="AB255" s="23"/>
      <c r="AC255" s="23"/>
      <c r="AD255" s="23"/>
      <c r="AE255" s="23"/>
      <c r="AF255" s="23"/>
      <c r="AG255" s="23"/>
    </row>
    <row r="256" spans="1:33" ht="15.75" customHeight="1" x14ac:dyDescent="0.35">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c r="AA256" s="23"/>
      <c r="AB256" s="23"/>
      <c r="AC256" s="23"/>
      <c r="AD256" s="23"/>
      <c r="AE256" s="23"/>
      <c r="AF256" s="23"/>
      <c r="AG256" s="23"/>
    </row>
    <row r="257" spans="1:33" ht="15.75" customHeight="1" x14ac:dyDescent="0.35">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c r="AA257" s="23"/>
      <c r="AB257" s="23"/>
      <c r="AC257" s="23"/>
      <c r="AD257" s="23"/>
      <c r="AE257" s="23"/>
      <c r="AF257" s="23"/>
      <c r="AG257" s="23"/>
    </row>
    <row r="258" spans="1:33" ht="15.75" customHeight="1" x14ac:dyDescent="0.35">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c r="AA258" s="23"/>
      <c r="AB258" s="23"/>
      <c r="AC258" s="23"/>
      <c r="AD258" s="23"/>
      <c r="AE258" s="23"/>
      <c r="AF258" s="23"/>
      <c r="AG258" s="23"/>
    </row>
    <row r="259" spans="1:33" ht="15.75" customHeight="1" x14ac:dyDescent="0.35">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c r="AA259" s="23"/>
      <c r="AB259" s="23"/>
      <c r="AC259" s="23"/>
      <c r="AD259" s="23"/>
      <c r="AE259" s="23"/>
      <c r="AF259" s="23"/>
      <c r="AG259" s="23"/>
    </row>
    <row r="260" spans="1:33" ht="15.75" customHeight="1" x14ac:dyDescent="0.35">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c r="AA260" s="23"/>
      <c r="AB260" s="23"/>
      <c r="AC260" s="23"/>
      <c r="AD260" s="23"/>
      <c r="AE260" s="23"/>
      <c r="AF260" s="23"/>
      <c r="AG260" s="23"/>
    </row>
    <row r="261" spans="1:33" ht="15.75" customHeight="1" x14ac:dyDescent="0.35">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c r="AA261" s="23"/>
      <c r="AB261" s="23"/>
      <c r="AC261" s="23"/>
      <c r="AD261" s="23"/>
      <c r="AE261" s="23"/>
      <c r="AF261" s="23"/>
      <c r="AG261" s="23"/>
    </row>
    <row r="262" spans="1:33" ht="15.75" customHeight="1" x14ac:dyDescent="0.35">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c r="AA262" s="23"/>
      <c r="AB262" s="23"/>
      <c r="AC262" s="23"/>
      <c r="AD262" s="23"/>
      <c r="AE262" s="23"/>
      <c r="AF262" s="23"/>
      <c r="AG262" s="23"/>
    </row>
    <row r="263" spans="1:33" ht="15.75" customHeight="1" x14ac:dyDescent="0.35">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23"/>
      <c r="AE263" s="23"/>
      <c r="AF263" s="23"/>
      <c r="AG263" s="23"/>
    </row>
    <row r="264" spans="1:33" ht="15.75" customHeight="1" x14ac:dyDescent="0.35">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c r="AA264" s="23"/>
      <c r="AB264" s="23"/>
      <c r="AC264" s="23"/>
      <c r="AD264" s="23"/>
      <c r="AE264" s="23"/>
      <c r="AF264" s="23"/>
      <c r="AG264" s="23"/>
    </row>
    <row r="265" spans="1:33" ht="15.75" customHeight="1" x14ac:dyDescent="0.35">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23"/>
      <c r="AE265" s="23"/>
      <c r="AF265" s="23"/>
      <c r="AG265" s="23"/>
    </row>
    <row r="266" spans="1:33" ht="15.75" customHeight="1" x14ac:dyDescent="0.35">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c r="AA266" s="23"/>
      <c r="AB266" s="23"/>
      <c r="AC266" s="23"/>
      <c r="AD266" s="23"/>
      <c r="AE266" s="23"/>
      <c r="AF266" s="23"/>
      <c r="AG266" s="23"/>
    </row>
    <row r="267" spans="1:33" ht="15.75" customHeight="1" x14ac:dyDescent="0.35">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c r="AA267" s="23"/>
      <c r="AB267" s="23"/>
      <c r="AC267" s="23"/>
      <c r="AD267" s="23"/>
      <c r="AE267" s="23"/>
      <c r="AF267" s="23"/>
      <c r="AG267" s="23"/>
    </row>
    <row r="268" spans="1:33" ht="15.75" customHeight="1" x14ac:dyDescent="0.35">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c r="AA268" s="23"/>
      <c r="AB268" s="23"/>
      <c r="AC268" s="23"/>
      <c r="AD268" s="23"/>
      <c r="AE268" s="23"/>
      <c r="AF268" s="23"/>
      <c r="AG268" s="23"/>
    </row>
    <row r="269" spans="1:33" ht="15.75" customHeight="1" x14ac:dyDescent="0.35">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c r="AA269" s="23"/>
      <c r="AB269" s="23"/>
      <c r="AC269" s="23"/>
      <c r="AD269" s="23"/>
      <c r="AE269" s="23"/>
      <c r="AF269" s="23"/>
      <c r="AG269" s="23"/>
    </row>
    <row r="270" spans="1:33" ht="15.75" customHeight="1" x14ac:dyDescent="0.35">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c r="AA270" s="23"/>
      <c r="AB270" s="23"/>
      <c r="AC270" s="23"/>
      <c r="AD270" s="23"/>
      <c r="AE270" s="23"/>
      <c r="AF270" s="23"/>
      <c r="AG270" s="23"/>
    </row>
    <row r="271" spans="1:33" ht="15.75" customHeight="1" x14ac:dyDescent="0.35">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c r="AA271" s="23"/>
      <c r="AB271" s="23"/>
      <c r="AC271" s="23"/>
      <c r="AD271" s="23"/>
      <c r="AE271" s="23"/>
      <c r="AF271" s="23"/>
      <c r="AG271" s="23"/>
    </row>
    <row r="272" spans="1:33" ht="15.75" customHeight="1" x14ac:dyDescent="0.35">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c r="AA272" s="23"/>
      <c r="AB272" s="23"/>
      <c r="AC272" s="23"/>
      <c r="AD272" s="23"/>
      <c r="AE272" s="23"/>
      <c r="AF272" s="23"/>
      <c r="AG272" s="23"/>
    </row>
    <row r="273" spans="1:33" ht="15.75" customHeight="1" x14ac:dyDescent="0.35">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c r="AA273" s="23"/>
      <c r="AB273" s="23"/>
      <c r="AC273" s="23"/>
      <c r="AD273" s="23"/>
      <c r="AE273" s="23"/>
      <c r="AF273" s="23"/>
      <c r="AG273" s="23"/>
    </row>
    <row r="274" spans="1:33" ht="15.75" customHeight="1" x14ac:dyDescent="0.35">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c r="AA274" s="23"/>
      <c r="AB274" s="23"/>
      <c r="AC274" s="23"/>
      <c r="AD274" s="23"/>
      <c r="AE274" s="23"/>
      <c r="AF274" s="23"/>
      <c r="AG274" s="23"/>
    </row>
    <row r="275" spans="1:33" ht="15.75" customHeight="1" x14ac:dyDescent="0.35">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c r="AA275" s="23"/>
      <c r="AB275" s="23"/>
      <c r="AC275" s="23"/>
      <c r="AD275" s="23"/>
      <c r="AE275" s="23"/>
      <c r="AF275" s="23"/>
      <c r="AG275" s="23"/>
    </row>
    <row r="276" spans="1:33" ht="15.75" customHeight="1" x14ac:dyDescent="0.35">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c r="AA276" s="23"/>
      <c r="AB276" s="23"/>
      <c r="AC276" s="23"/>
      <c r="AD276" s="23"/>
      <c r="AE276" s="23"/>
      <c r="AF276" s="23"/>
      <c r="AG276" s="23"/>
    </row>
    <row r="277" spans="1:33" ht="15.75" customHeight="1" x14ac:dyDescent="0.35">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c r="AA277" s="23"/>
      <c r="AB277" s="23"/>
      <c r="AC277" s="23"/>
      <c r="AD277" s="23"/>
      <c r="AE277" s="23"/>
      <c r="AF277" s="23"/>
      <c r="AG277" s="23"/>
    </row>
    <row r="278" spans="1:33" ht="15.75" customHeight="1" x14ac:dyDescent="0.35">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23"/>
      <c r="AE278" s="23"/>
      <c r="AF278" s="23"/>
      <c r="AG278" s="23"/>
    </row>
    <row r="279" spans="1:33" ht="15.75" customHeight="1" x14ac:dyDescent="0.35">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c r="AA279" s="23"/>
      <c r="AB279" s="23"/>
      <c r="AC279" s="23"/>
      <c r="AD279" s="23"/>
      <c r="AE279" s="23"/>
      <c r="AF279" s="23"/>
      <c r="AG279" s="23"/>
    </row>
    <row r="280" spans="1:33" ht="15.75" customHeight="1" x14ac:dyDescent="0.35">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23"/>
      <c r="AE280" s="23"/>
      <c r="AF280" s="23"/>
      <c r="AG280" s="23"/>
    </row>
    <row r="281" spans="1:33" ht="15.75" customHeight="1" x14ac:dyDescent="0.35">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c r="AA281" s="23"/>
      <c r="AB281" s="23"/>
      <c r="AC281" s="23"/>
      <c r="AD281" s="23"/>
      <c r="AE281" s="23"/>
      <c r="AF281" s="23"/>
      <c r="AG281" s="23"/>
    </row>
    <row r="282" spans="1:33" ht="15.75" customHeight="1" x14ac:dyDescent="0.35">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c r="AA282" s="23"/>
      <c r="AB282" s="23"/>
      <c r="AC282" s="23"/>
      <c r="AD282" s="23"/>
      <c r="AE282" s="23"/>
      <c r="AF282" s="23"/>
      <c r="AG282" s="23"/>
    </row>
    <row r="283" spans="1:33" ht="15.75" customHeight="1" x14ac:dyDescent="0.35">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c r="AA283" s="23"/>
      <c r="AB283" s="23"/>
      <c r="AC283" s="23"/>
      <c r="AD283" s="23"/>
      <c r="AE283" s="23"/>
      <c r="AF283" s="23"/>
      <c r="AG283" s="23"/>
    </row>
    <row r="284" spans="1:33" ht="15.75" customHeight="1" x14ac:dyDescent="0.35">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c r="AA284" s="23"/>
      <c r="AB284" s="23"/>
      <c r="AC284" s="23"/>
      <c r="AD284" s="23"/>
      <c r="AE284" s="23"/>
      <c r="AF284" s="23"/>
      <c r="AG284" s="23"/>
    </row>
    <row r="285" spans="1:33" ht="15.75" customHeight="1" x14ac:dyDescent="0.35">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c r="AA285" s="23"/>
      <c r="AB285" s="23"/>
      <c r="AC285" s="23"/>
      <c r="AD285" s="23"/>
      <c r="AE285" s="23"/>
      <c r="AF285" s="23"/>
      <c r="AG285" s="23"/>
    </row>
    <row r="286" spans="1:33" ht="15.75" customHeight="1" x14ac:dyDescent="0.35">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c r="AA286" s="23"/>
      <c r="AB286" s="23"/>
      <c r="AC286" s="23"/>
      <c r="AD286" s="23"/>
      <c r="AE286" s="23"/>
      <c r="AF286" s="23"/>
      <c r="AG286" s="23"/>
    </row>
    <row r="287" spans="1:33" ht="15.75" customHeight="1" x14ac:dyDescent="0.35">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c r="AA287" s="23"/>
      <c r="AB287" s="23"/>
      <c r="AC287" s="23"/>
      <c r="AD287" s="23"/>
      <c r="AE287" s="23"/>
      <c r="AF287" s="23"/>
      <c r="AG287" s="23"/>
    </row>
    <row r="288" spans="1:33" ht="15.75" customHeight="1" x14ac:dyDescent="0.35">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c r="AA288" s="23"/>
      <c r="AB288" s="23"/>
      <c r="AC288" s="23"/>
      <c r="AD288" s="23"/>
      <c r="AE288" s="23"/>
      <c r="AF288" s="23"/>
      <c r="AG288" s="23"/>
    </row>
    <row r="289" spans="1:33" ht="15.75" customHeight="1" x14ac:dyDescent="0.35">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c r="AA289" s="23"/>
      <c r="AB289" s="23"/>
      <c r="AC289" s="23"/>
      <c r="AD289" s="23"/>
      <c r="AE289" s="23"/>
      <c r="AF289" s="23"/>
      <c r="AG289" s="23"/>
    </row>
    <row r="290" spans="1:33" ht="15.75" customHeight="1" x14ac:dyDescent="0.35">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c r="AA290" s="23"/>
      <c r="AB290" s="23"/>
      <c r="AC290" s="23"/>
      <c r="AD290" s="23"/>
      <c r="AE290" s="23"/>
      <c r="AF290" s="23"/>
      <c r="AG290" s="23"/>
    </row>
    <row r="291" spans="1:33" ht="15.75" customHeight="1" x14ac:dyDescent="0.35">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c r="AA291" s="23"/>
      <c r="AB291" s="23"/>
      <c r="AC291" s="23"/>
      <c r="AD291" s="23"/>
      <c r="AE291" s="23"/>
      <c r="AF291" s="23"/>
      <c r="AG291" s="23"/>
    </row>
    <row r="292" spans="1:33" ht="15.75" customHeight="1" x14ac:dyDescent="0.35">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row>
    <row r="293" spans="1:33" ht="15.75" customHeight="1" x14ac:dyDescent="0.35">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c r="AA293" s="23"/>
      <c r="AB293" s="23"/>
      <c r="AC293" s="23"/>
      <c r="AD293" s="23"/>
      <c r="AE293" s="23"/>
      <c r="AF293" s="23"/>
      <c r="AG293" s="23"/>
    </row>
    <row r="294" spans="1:33" ht="15.75" customHeight="1" x14ac:dyDescent="0.35">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c r="AA294" s="23"/>
      <c r="AB294" s="23"/>
      <c r="AC294" s="23"/>
      <c r="AD294" s="23"/>
      <c r="AE294" s="23"/>
      <c r="AF294" s="23"/>
      <c r="AG294" s="23"/>
    </row>
    <row r="295" spans="1:33" ht="15.75" customHeight="1" x14ac:dyDescent="0.35">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c r="AA295" s="23"/>
      <c r="AB295" s="23"/>
      <c r="AC295" s="23"/>
      <c r="AD295" s="23"/>
      <c r="AE295" s="23"/>
      <c r="AF295" s="23"/>
      <c r="AG295" s="23"/>
    </row>
    <row r="296" spans="1:33" ht="15.75" customHeight="1" x14ac:dyDescent="0.35">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c r="AA296" s="23"/>
      <c r="AB296" s="23"/>
      <c r="AC296" s="23"/>
      <c r="AD296" s="23"/>
      <c r="AE296" s="23"/>
      <c r="AF296" s="23"/>
      <c r="AG296" s="23"/>
    </row>
    <row r="297" spans="1:33" ht="15.75" customHeight="1" x14ac:dyDescent="0.35">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c r="AA297" s="23"/>
      <c r="AB297" s="23"/>
      <c r="AC297" s="23"/>
      <c r="AD297" s="23"/>
      <c r="AE297" s="23"/>
      <c r="AF297" s="23"/>
      <c r="AG297" s="23"/>
    </row>
    <row r="298" spans="1:33" ht="15.75" customHeight="1" x14ac:dyDescent="0.35">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c r="AA298" s="23"/>
      <c r="AB298" s="23"/>
      <c r="AC298" s="23"/>
      <c r="AD298" s="23"/>
      <c r="AE298" s="23"/>
      <c r="AF298" s="23"/>
      <c r="AG298" s="23"/>
    </row>
    <row r="299" spans="1:33" ht="15.75" customHeight="1" x14ac:dyDescent="0.35">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c r="AA299" s="23"/>
      <c r="AB299" s="23"/>
      <c r="AC299" s="23"/>
      <c r="AD299" s="23"/>
      <c r="AE299" s="23"/>
      <c r="AF299" s="23"/>
      <c r="AG299" s="23"/>
    </row>
    <row r="300" spans="1:33" ht="15.75" customHeight="1" x14ac:dyDescent="0.35">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c r="AA300" s="23"/>
      <c r="AB300" s="23"/>
      <c r="AC300" s="23"/>
      <c r="AD300" s="23"/>
      <c r="AE300" s="23"/>
      <c r="AF300" s="23"/>
      <c r="AG300" s="23"/>
    </row>
    <row r="301" spans="1:33" ht="15.75" customHeight="1" x14ac:dyDescent="0.35">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c r="AA301" s="23"/>
      <c r="AB301" s="23"/>
      <c r="AC301" s="23"/>
      <c r="AD301" s="23"/>
      <c r="AE301" s="23"/>
      <c r="AF301" s="23"/>
      <c r="AG301" s="23"/>
    </row>
    <row r="302" spans="1:33" ht="15.75" customHeight="1" x14ac:dyDescent="0.35">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23"/>
      <c r="AE302" s="23"/>
      <c r="AF302" s="23"/>
      <c r="AG302" s="23"/>
    </row>
    <row r="303" spans="1:33" ht="15.75" customHeight="1" x14ac:dyDescent="0.35">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c r="AA303" s="23"/>
      <c r="AB303" s="23"/>
      <c r="AC303" s="23"/>
      <c r="AD303" s="23"/>
      <c r="AE303" s="23"/>
      <c r="AF303" s="23"/>
      <c r="AG303" s="23"/>
    </row>
    <row r="304" spans="1:33" ht="15.75" customHeight="1" x14ac:dyDescent="0.35">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23"/>
      <c r="AE304" s="23"/>
      <c r="AF304" s="23"/>
      <c r="AG304" s="23"/>
    </row>
    <row r="305" spans="1:33" ht="15.75" customHeight="1" x14ac:dyDescent="0.35">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c r="AA305" s="23"/>
      <c r="AB305" s="23"/>
      <c r="AC305" s="23"/>
      <c r="AD305" s="23"/>
      <c r="AE305" s="23"/>
      <c r="AF305" s="23"/>
      <c r="AG305" s="23"/>
    </row>
    <row r="306" spans="1:33" ht="15.75" customHeight="1" x14ac:dyDescent="0.35">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23"/>
      <c r="AE306" s="23"/>
      <c r="AF306" s="23"/>
      <c r="AG306" s="23"/>
    </row>
    <row r="307" spans="1:33" ht="15.75" customHeight="1" x14ac:dyDescent="0.35">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c r="AA307" s="23"/>
      <c r="AB307" s="23"/>
      <c r="AC307" s="23"/>
      <c r="AD307" s="23"/>
      <c r="AE307" s="23"/>
      <c r="AF307" s="23"/>
      <c r="AG307" s="23"/>
    </row>
    <row r="308" spans="1:33" ht="15.75" customHeight="1" x14ac:dyDescent="0.35">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23"/>
      <c r="AE308" s="23"/>
      <c r="AF308" s="23"/>
      <c r="AG308" s="23"/>
    </row>
    <row r="309" spans="1:33" ht="15.75" customHeight="1" x14ac:dyDescent="0.35">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c r="AA309" s="23"/>
      <c r="AB309" s="23"/>
      <c r="AC309" s="23"/>
      <c r="AD309" s="23"/>
      <c r="AE309" s="23"/>
      <c r="AF309" s="23"/>
      <c r="AG309" s="23"/>
    </row>
    <row r="310" spans="1:33" ht="15.75" customHeight="1" x14ac:dyDescent="0.35">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23"/>
      <c r="AE310" s="23"/>
      <c r="AF310" s="23"/>
      <c r="AG310" s="23"/>
    </row>
    <row r="311" spans="1:33" ht="15.75" customHeight="1" x14ac:dyDescent="0.35">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c r="AA311" s="23"/>
      <c r="AB311" s="23"/>
      <c r="AC311" s="23"/>
      <c r="AD311" s="23"/>
      <c r="AE311" s="23"/>
      <c r="AF311" s="23"/>
      <c r="AG311" s="23"/>
    </row>
    <row r="312" spans="1:33" ht="15.75" customHeight="1" x14ac:dyDescent="0.35">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23"/>
      <c r="AE312" s="23"/>
      <c r="AF312" s="23"/>
      <c r="AG312" s="23"/>
    </row>
    <row r="313" spans="1:33" ht="15.75" customHeight="1" x14ac:dyDescent="0.35">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c r="AA313" s="23"/>
      <c r="AB313" s="23"/>
      <c r="AC313" s="23"/>
      <c r="AD313" s="23"/>
      <c r="AE313" s="23"/>
      <c r="AF313" s="23"/>
      <c r="AG313" s="23"/>
    </row>
    <row r="314" spans="1:33" ht="15.75" customHeight="1" x14ac:dyDescent="0.35">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c r="AA314" s="23"/>
      <c r="AB314" s="23"/>
      <c r="AC314" s="23"/>
      <c r="AD314" s="23"/>
      <c r="AE314" s="23"/>
      <c r="AF314" s="23"/>
      <c r="AG314" s="23"/>
    </row>
    <row r="315" spans="1:33" ht="15.75" customHeight="1" x14ac:dyDescent="0.35">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c r="AA315" s="23"/>
      <c r="AB315" s="23"/>
      <c r="AC315" s="23"/>
      <c r="AD315" s="23"/>
      <c r="AE315" s="23"/>
      <c r="AF315" s="23"/>
      <c r="AG315" s="23"/>
    </row>
    <row r="316" spans="1:33" ht="15.75" customHeight="1" x14ac:dyDescent="0.35">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c r="AA316" s="23"/>
      <c r="AB316" s="23"/>
      <c r="AC316" s="23"/>
      <c r="AD316" s="23"/>
      <c r="AE316" s="23"/>
      <c r="AF316" s="23"/>
      <c r="AG316" s="23"/>
    </row>
    <row r="317" spans="1:33" ht="15.75" customHeight="1" x14ac:dyDescent="0.35">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c r="AA317" s="23"/>
      <c r="AB317" s="23"/>
      <c r="AC317" s="23"/>
      <c r="AD317" s="23"/>
      <c r="AE317" s="23"/>
      <c r="AF317" s="23"/>
      <c r="AG317" s="23"/>
    </row>
    <row r="318" spans="1:33" ht="15.75" customHeight="1" x14ac:dyDescent="0.35">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c r="AA318" s="23"/>
      <c r="AB318" s="23"/>
      <c r="AC318" s="23"/>
      <c r="AD318" s="23"/>
      <c r="AE318" s="23"/>
      <c r="AF318" s="23"/>
      <c r="AG318" s="23"/>
    </row>
    <row r="319" spans="1:33" ht="15.75" customHeight="1" x14ac:dyDescent="0.35">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c r="AA319" s="23"/>
      <c r="AB319" s="23"/>
      <c r="AC319" s="23"/>
      <c r="AD319" s="23"/>
      <c r="AE319" s="23"/>
      <c r="AF319" s="23"/>
      <c r="AG319" s="23"/>
    </row>
    <row r="320" spans="1:33" ht="15.75" customHeight="1" x14ac:dyDescent="0.35">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23"/>
      <c r="AE320" s="23"/>
      <c r="AF320" s="23"/>
      <c r="AG320" s="23"/>
    </row>
    <row r="321" spans="1:33" ht="15.75" customHeight="1" x14ac:dyDescent="0.35">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c r="AA321" s="23"/>
      <c r="AB321" s="23"/>
      <c r="AC321" s="23"/>
      <c r="AD321" s="23"/>
      <c r="AE321" s="23"/>
      <c r="AF321" s="23"/>
      <c r="AG321" s="23"/>
    </row>
    <row r="322" spans="1:33" ht="15.75" customHeight="1" x14ac:dyDescent="0.35">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c r="AA322" s="23"/>
      <c r="AB322" s="23"/>
      <c r="AC322" s="23"/>
      <c r="AD322" s="23"/>
      <c r="AE322" s="23"/>
      <c r="AF322" s="23"/>
      <c r="AG322" s="23"/>
    </row>
    <row r="323" spans="1:33" ht="15.75" customHeight="1" x14ac:dyDescent="0.35">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c r="AA323" s="23"/>
      <c r="AB323" s="23"/>
      <c r="AC323" s="23"/>
      <c r="AD323" s="23"/>
      <c r="AE323" s="23"/>
      <c r="AF323" s="23"/>
      <c r="AG323" s="23"/>
    </row>
    <row r="324" spans="1:33" ht="15.75" customHeight="1" x14ac:dyDescent="0.35">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c r="AA324" s="23"/>
      <c r="AB324" s="23"/>
      <c r="AC324" s="23"/>
      <c r="AD324" s="23"/>
      <c r="AE324" s="23"/>
      <c r="AF324" s="23"/>
      <c r="AG324" s="23"/>
    </row>
    <row r="325" spans="1:33" ht="15.75" customHeight="1" x14ac:dyDescent="0.35">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c r="AA325" s="23"/>
      <c r="AB325" s="23"/>
      <c r="AC325" s="23"/>
      <c r="AD325" s="23"/>
      <c r="AE325" s="23"/>
      <c r="AF325" s="23"/>
      <c r="AG325" s="23"/>
    </row>
    <row r="326" spans="1:33" ht="15.75" customHeight="1" x14ac:dyDescent="0.35">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c r="AA326" s="23"/>
      <c r="AB326" s="23"/>
      <c r="AC326" s="23"/>
      <c r="AD326" s="23"/>
      <c r="AE326" s="23"/>
      <c r="AF326" s="23"/>
      <c r="AG326" s="23"/>
    </row>
    <row r="327" spans="1:33" ht="15.75" customHeight="1" x14ac:dyDescent="0.35">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c r="AA327" s="23"/>
      <c r="AB327" s="23"/>
      <c r="AC327" s="23"/>
      <c r="AD327" s="23"/>
      <c r="AE327" s="23"/>
      <c r="AF327" s="23"/>
      <c r="AG327" s="23"/>
    </row>
    <row r="328" spans="1:33" ht="15.75" customHeight="1" x14ac:dyDescent="0.35">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23"/>
      <c r="AE328" s="23"/>
      <c r="AF328" s="23"/>
      <c r="AG328" s="23"/>
    </row>
    <row r="329" spans="1:33" ht="15.75" customHeight="1" x14ac:dyDescent="0.35">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c r="AA329" s="23"/>
      <c r="AB329" s="23"/>
      <c r="AC329" s="23"/>
      <c r="AD329" s="23"/>
      <c r="AE329" s="23"/>
      <c r="AF329" s="23"/>
      <c r="AG329" s="23"/>
    </row>
    <row r="330" spans="1:33" ht="15.75" customHeight="1" x14ac:dyDescent="0.35">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c r="AA330" s="23"/>
      <c r="AB330" s="23"/>
      <c r="AC330" s="23"/>
      <c r="AD330" s="23"/>
      <c r="AE330" s="23"/>
      <c r="AF330" s="23"/>
      <c r="AG330" s="23"/>
    </row>
    <row r="331" spans="1:33" ht="15.75" customHeight="1" x14ac:dyDescent="0.35">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c r="AA331" s="23"/>
      <c r="AB331" s="23"/>
      <c r="AC331" s="23"/>
      <c r="AD331" s="23"/>
      <c r="AE331" s="23"/>
      <c r="AF331" s="23"/>
      <c r="AG331" s="23"/>
    </row>
    <row r="332" spans="1:33" ht="15.75" customHeight="1" x14ac:dyDescent="0.35">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c r="AA332" s="23"/>
      <c r="AB332" s="23"/>
      <c r="AC332" s="23"/>
      <c r="AD332" s="23"/>
      <c r="AE332" s="23"/>
      <c r="AF332" s="23"/>
      <c r="AG332" s="23"/>
    </row>
    <row r="333" spans="1:33" ht="15.75" customHeight="1" x14ac:dyDescent="0.35">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c r="AA333" s="23"/>
      <c r="AB333" s="23"/>
      <c r="AC333" s="23"/>
      <c r="AD333" s="23"/>
      <c r="AE333" s="23"/>
      <c r="AF333" s="23"/>
      <c r="AG333" s="23"/>
    </row>
    <row r="334" spans="1:33" ht="15.75" customHeight="1" x14ac:dyDescent="0.35">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c r="AA334" s="23"/>
      <c r="AB334" s="23"/>
      <c r="AC334" s="23"/>
      <c r="AD334" s="23"/>
      <c r="AE334" s="23"/>
      <c r="AF334" s="23"/>
      <c r="AG334" s="23"/>
    </row>
    <row r="335" spans="1:33" ht="15.75" customHeight="1" x14ac:dyDescent="0.35">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23"/>
      <c r="AE335" s="23"/>
      <c r="AF335" s="23"/>
      <c r="AG335" s="23"/>
    </row>
    <row r="336" spans="1:33" ht="15.75" customHeight="1" x14ac:dyDescent="0.35">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c r="AA336" s="23"/>
      <c r="AB336" s="23"/>
      <c r="AC336" s="23"/>
      <c r="AD336" s="23"/>
      <c r="AE336" s="23"/>
      <c r="AF336" s="23"/>
      <c r="AG336" s="23"/>
    </row>
    <row r="337" spans="1:33" ht="15.75" customHeight="1" x14ac:dyDescent="0.35">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c r="AA337" s="23"/>
      <c r="AB337" s="23"/>
      <c r="AC337" s="23"/>
      <c r="AD337" s="23"/>
      <c r="AE337" s="23"/>
      <c r="AF337" s="23"/>
      <c r="AG337" s="23"/>
    </row>
    <row r="338" spans="1:33" ht="15.75" customHeight="1" x14ac:dyDescent="0.35">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c r="AA338" s="23"/>
      <c r="AB338" s="23"/>
      <c r="AC338" s="23"/>
      <c r="AD338" s="23"/>
      <c r="AE338" s="23"/>
      <c r="AF338" s="23"/>
      <c r="AG338" s="23"/>
    </row>
    <row r="339" spans="1:33" ht="15.75" customHeight="1" x14ac:dyDescent="0.35">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c r="AA339" s="23"/>
      <c r="AB339" s="23"/>
      <c r="AC339" s="23"/>
      <c r="AD339" s="23"/>
      <c r="AE339" s="23"/>
      <c r="AF339" s="23"/>
      <c r="AG339" s="23"/>
    </row>
    <row r="340" spans="1:33" ht="15.75" customHeight="1" x14ac:dyDescent="0.35">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c r="AD340" s="23"/>
      <c r="AE340" s="23"/>
      <c r="AF340" s="23"/>
      <c r="AG340" s="23"/>
    </row>
    <row r="341" spans="1:33" ht="15.75" customHeight="1" x14ac:dyDescent="0.35">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c r="AA341" s="23"/>
      <c r="AB341" s="23"/>
      <c r="AC341" s="23"/>
      <c r="AD341" s="23"/>
      <c r="AE341" s="23"/>
      <c r="AF341" s="23"/>
      <c r="AG341" s="23"/>
    </row>
    <row r="342" spans="1:33" ht="15.75" customHeight="1" x14ac:dyDescent="0.35">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c r="AB342" s="23"/>
      <c r="AC342" s="23"/>
      <c r="AD342" s="23"/>
      <c r="AE342" s="23"/>
      <c r="AF342" s="23"/>
      <c r="AG342" s="23"/>
    </row>
    <row r="343" spans="1:33" ht="15.75" customHeight="1" x14ac:dyDescent="0.35">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23"/>
      <c r="AE343" s="23"/>
      <c r="AF343" s="23"/>
      <c r="AG343" s="23"/>
    </row>
    <row r="344" spans="1:33" ht="15.75" customHeight="1" x14ac:dyDescent="0.35">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c r="AD344" s="23"/>
      <c r="AE344" s="23"/>
      <c r="AF344" s="23"/>
      <c r="AG344" s="23"/>
    </row>
    <row r="345" spans="1:33" ht="15.75" customHeight="1" x14ac:dyDescent="0.35">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c r="AA345" s="23"/>
      <c r="AB345" s="23"/>
      <c r="AC345" s="23"/>
      <c r="AD345" s="23"/>
      <c r="AE345" s="23"/>
      <c r="AF345" s="23"/>
      <c r="AG345" s="23"/>
    </row>
    <row r="346" spans="1:33" ht="15.75" customHeight="1" x14ac:dyDescent="0.35">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c r="AA346" s="23"/>
      <c r="AB346" s="23"/>
      <c r="AC346" s="23"/>
      <c r="AD346" s="23"/>
      <c r="AE346" s="23"/>
      <c r="AF346" s="23"/>
      <c r="AG346" s="23"/>
    </row>
    <row r="347" spans="1:33" ht="15.75" customHeight="1" x14ac:dyDescent="0.35">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c r="AA347" s="23"/>
      <c r="AB347" s="23"/>
      <c r="AC347" s="23"/>
      <c r="AD347" s="23"/>
      <c r="AE347" s="23"/>
      <c r="AF347" s="23"/>
      <c r="AG347" s="23"/>
    </row>
    <row r="348" spans="1:33" ht="15.75" customHeight="1" x14ac:dyDescent="0.35">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c r="AA348" s="23"/>
      <c r="AB348" s="23"/>
      <c r="AC348" s="23"/>
      <c r="AD348" s="23"/>
      <c r="AE348" s="23"/>
      <c r="AF348" s="23"/>
      <c r="AG348" s="23"/>
    </row>
    <row r="349" spans="1:33" ht="15.75" customHeight="1" x14ac:dyDescent="0.35">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23"/>
      <c r="AE349" s="23"/>
      <c r="AF349" s="23"/>
      <c r="AG349" s="23"/>
    </row>
    <row r="350" spans="1:33" ht="15.75" customHeight="1" x14ac:dyDescent="0.35">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c r="AA350" s="23"/>
      <c r="AB350" s="23"/>
      <c r="AC350" s="23"/>
      <c r="AD350" s="23"/>
      <c r="AE350" s="23"/>
      <c r="AF350" s="23"/>
      <c r="AG350" s="23"/>
    </row>
    <row r="351" spans="1:33" ht="15.75" customHeight="1" x14ac:dyDescent="0.35">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23"/>
      <c r="AE351" s="23"/>
      <c r="AF351" s="23"/>
      <c r="AG351" s="23"/>
    </row>
    <row r="352" spans="1:33" ht="15.75" customHeight="1" x14ac:dyDescent="0.35">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c r="AA352" s="23"/>
      <c r="AB352" s="23"/>
      <c r="AC352" s="23"/>
      <c r="AD352" s="23"/>
      <c r="AE352" s="23"/>
      <c r="AF352" s="23"/>
      <c r="AG352" s="23"/>
    </row>
    <row r="353" spans="1:33" ht="15.75" customHeight="1" x14ac:dyDescent="0.35">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c r="AA353" s="23"/>
      <c r="AB353" s="23"/>
      <c r="AC353" s="23"/>
      <c r="AD353" s="23"/>
      <c r="AE353" s="23"/>
      <c r="AF353" s="23"/>
      <c r="AG353" s="23"/>
    </row>
    <row r="354" spans="1:33" ht="15.75" customHeight="1" x14ac:dyDescent="0.35">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c r="AA354" s="23"/>
      <c r="AB354" s="23"/>
      <c r="AC354" s="23"/>
      <c r="AD354" s="23"/>
      <c r="AE354" s="23"/>
      <c r="AF354" s="23"/>
      <c r="AG354" s="23"/>
    </row>
    <row r="355" spans="1:33" ht="15.75" customHeight="1" x14ac:dyDescent="0.35">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c r="AA355" s="23"/>
      <c r="AB355" s="23"/>
      <c r="AC355" s="23"/>
      <c r="AD355" s="23"/>
      <c r="AE355" s="23"/>
      <c r="AF355" s="23"/>
      <c r="AG355" s="23"/>
    </row>
    <row r="356" spans="1:33" ht="15.75" customHeight="1" x14ac:dyDescent="0.35">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c r="AA356" s="23"/>
      <c r="AB356" s="23"/>
      <c r="AC356" s="23"/>
      <c r="AD356" s="23"/>
      <c r="AE356" s="23"/>
      <c r="AF356" s="23"/>
      <c r="AG356" s="23"/>
    </row>
    <row r="357" spans="1:33" ht="15.75" customHeight="1" x14ac:dyDescent="0.35">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c r="AB357" s="23"/>
      <c r="AC357" s="23"/>
      <c r="AD357" s="23"/>
      <c r="AE357" s="23"/>
      <c r="AF357" s="23"/>
      <c r="AG357" s="23"/>
    </row>
    <row r="358" spans="1:33" ht="15.75" customHeight="1" x14ac:dyDescent="0.35">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c r="AA358" s="23"/>
      <c r="AB358" s="23"/>
      <c r="AC358" s="23"/>
      <c r="AD358" s="23"/>
      <c r="AE358" s="23"/>
      <c r="AF358" s="23"/>
      <c r="AG358" s="23"/>
    </row>
    <row r="359" spans="1:33" ht="15.75" customHeight="1" x14ac:dyDescent="0.35">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c r="AA359" s="23"/>
      <c r="AB359" s="23"/>
      <c r="AC359" s="23"/>
      <c r="AD359" s="23"/>
      <c r="AE359" s="23"/>
      <c r="AF359" s="23"/>
      <c r="AG359" s="23"/>
    </row>
    <row r="360" spans="1:33" ht="15.75" customHeight="1" x14ac:dyDescent="0.35">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c r="AA360" s="23"/>
      <c r="AB360" s="23"/>
      <c r="AC360" s="23"/>
      <c r="AD360" s="23"/>
      <c r="AE360" s="23"/>
      <c r="AF360" s="23"/>
      <c r="AG360" s="23"/>
    </row>
    <row r="361" spans="1:33" ht="15.75" customHeight="1" x14ac:dyDescent="0.35">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c r="AA361" s="23"/>
      <c r="AB361" s="23"/>
      <c r="AC361" s="23"/>
      <c r="AD361" s="23"/>
      <c r="AE361" s="23"/>
      <c r="AF361" s="23"/>
      <c r="AG361" s="23"/>
    </row>
    <row r="362" spans="1:33" ht="15.75" customHeight="1" x14ac:dyDescent="0.35">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c r="AA362" s="23"/>
      <c r="AB362" s="23"/>
      <c r="AC362" s="23"/>
      <c r="AD362" s="23"/>
      <c r="AE362" s="23"/>
      <c r="AF362" s="23"/>
      <c r="AG362" s="23"/>
    </row>
    <row r="363" spans="1:33" ht="15.75" customHeight="1" x14ac:dyDescent="0.35">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c r="AA363" s="23"/>
      <c r="AB363" s="23"/>
      <c r="AC363" s="23"/>
      <c r="AD363" s="23"/>
      <c r="AE363" s="23"/>
      <c r="AF363" s="23"/>
      <c r="AG363" s="23"/>
    </row>
    <row r="364" spans="1:33" ht="15.75" customHeight="1" x14ac:dyDescent="0.35">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c r="AB364" s="23"/>
      <c r="AC364" s="23"/>
      <c r="AD364" s="23"/>
      <c r="AE364" s="23"/>
      <c r="AF364" s="23"/>
      <c r="AG364" s="23"/>
    </row>
    <row r="365" spans="1:33" ht="15.75" customHeight="1" x14ac:dyDescent="0.35">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c r="AA365" s="23"/>
      <c r="AB365" s="23"/>
      <c r="AC365" s="23"/>
      <c r="AD365" s="23"/>
      <c r="AE365" s="23"/>
      <c r="AF365" s="23"/>
      <c r="AG365" s="23"/>
    </row>
    <row r="366" spans="1:33" ht="15.75" customHeight="1" x14ac:dyDescent="0.35">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c r="AA366" s="23"/>
      <c r="AB366" s="23"/>
      <c r="AC366" s="23"/>
      <c r="AD366" s="23"/>
      <c r="AE366" s="23"/>
      <c r="AF366" s="23"/>
      <c r="AG366" s="23"/>
    </row>
    <row r="367" spans="1:33" ht="15.75" customHeight="1" x14ac:dyDescent="0.35">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c r="AA367" s="23"/>
      <c r="AB367" s="23"/>
      <c r="AC367" s="23"/>
      <c r="AD367" s="23"/>
      <c r="AE367" s="23"/>
      <c r="AF367" s="23"/>
      <c r="AG367" s="23"/>
    </row>
    <row r="368" spans="1:33" ht="15.75" customHeight="1" x14ac:dyDescent="0.35">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c r="AA368" s="23"/>
      <c r="AB368" s="23"/>
      <c r="AC368" s="23"/>
      <c r="AD368" s="23"/>
      <c r="AE368" s="23"/>
      <c r="AF368" s="23"/>
      <c r="AG368" s="23"/>
    </row>
    <row r="369" spans="1:33" ht="15.75" customHeight="1" x14ac:dyDescent="0.35">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c r="AA369" s="23"/>
      <c r="AB369" s="23"/>
      <c r="AC369" s="23"/>
      <c r="AD369" s="23"/>
      <c r="AE369" s="23"/>
      <c r="AF369" s="23"/>
      <c r="AG369" s="23"/>
    </row>
    <row r="370" spans="1:33" ht="15.75" customHeight="1" x14ac:dyDescent="0.35">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c r="AA370" s="23"/>
      <c r="AB370" s="23"/>
      <c r="AC370" s="23"/>
      <c r="AD370" s="23"/>
      <c r="AE370" s="23"/>
      <c r="AF370" s="23"/>
      <c r="AG370" s="23"/>
    </row>
    <row r="371" spans="1:33" ht="15.75" customHeight="1" x14ac:dyDescent="0.35">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c r="AA371" s="23"/>
      <c r="AB371" s="23"/>
      <c r="AC371" s="23"/>
      <c r="AD371" s="23"/>
      <c r="AE371" s="23"/>
      <c r="AF371" s="23"/>
      <c r="AG371" s="23"/>
    </row>
    <row r="372" spans="1:33" ht="15.75" customHeight="1" x14ac:dyDescent="0.35">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c r="AA372" s="23"/>
      <c r="AB372" s="23"/>
      <c r="AC372" s="23"/>
      <c r="AD372" s="23"/>
      <c r="AE372" s="23"/>
      <c r="AF372" s="23"/>
      <c r="AG372" s="23"/>
    </row>
    <row r="373" spans="1:33" ht="15.75" customHeight="1" x14ac:dyDescent="0.35">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c r="AA373" s="23"/>
      <c r="AB373" s="23"/>
      <c r="AC373" s="23"/>
      <c r="AD373" s="23"/>
      <c r="AE373" s="23"/>
      <c r="AF373" s="23"/>
      <c r="AG373" s="23"/>
    </row>
    <row r="374" spans="1:33" ht="15.75" customHeight="1" x14ac:dyDescent="0.35">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c r="AA374" s="23"/>
      <c r="AB374" s="23"/>
      <c r="AC374" s="23"/>
      <c r="AD374" s="23"/>
      <c r="AE374" s="23"/>
      <c r="AF374" s="23"/>
      <c r="AG374" s="23"/>
    </row>
    <row r="375" spans="1:33" ht="15.75" customHeight="1" x14ac:dyDescent="0.35">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c r="AA375" s="23"/>
      <c r="AB375" s="23"/>
      <c r="AC375" s="23"/>
      <c r="AD375" s="23"/>
      <c r="AE375" s="23"/>
      <c r="AF375" s="23"/>
      <c r="AG375" s="23"/>
    </row>
    <row r="376" spans="1:33" ht="15.75" customHeight="1" x14ac:dyDescent="0.35">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c r="AD376" s="23"/>
      <c r="AE376" s="23"/>
      <c r="AF376" s="23"/>
      <c r="AG376" s="23"/>
    </row>
    <row r="377" spans="1:33" ht="15.75" customHeight="1" x14ac:dyDescent="0.35">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c r="AA377" s="23"/>
      <c r="AB377" s="23"/>
      <c r="AC377" s="23"/>
      <c r="AD377" s="23"/>
      <c r="AE377" s="23"/>
      <c r="AF377" s="23"/>
      <c r="AG377" s="23"/>
    </row>
    <row r="378" spans="1:33" ht="15.75" customHeight="1" x14ac:dyDescent="0.35">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c r="AA378" s="23"/>
      <c r="AB378" s="23"/>
      <c r="AC378" s="23"/>
      <c r="AD378" s="23"/>
      <c r="AE378" s="23"/>
      <c r="AF378" s="23"/>
      <c r="AG378" s="23"/>
    </row>
    <row r="379" spans="1:33" ht="15.75" customHeight="1" x14ac:dyDescent="0.35">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c r="AA379" s="23"/>
      <c r="AB379" s="23"/>
      <c r="AC379" s="23"/>
      <c r="AD379" s="23"/>
      <c r="AE379" s="23"/>
      <c r="AF379" s="23"/>
      <c r="AG379" s="23"/>
    </row>
    <row r="380" spans="1:33" ht="15.75" customHeight="1" x14ac:dyDescent="0.35">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c r="AA380" s="23"/>
      <c r="AB380" s="23"/>
      <c r="AC380" s="23"/>
      <c r="AD380" s="23"/>
      <c r="AE380" s="23"/>
      <c r="AF380" s="23"/>
      <c r="AG380" s="23"/>
    </row>
    <row r="381" spans="1:33" ht="15.75" customHeight="1" x14ac:dyDescent="0.35">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c r="AA381" s="23"/>
      <c r="AB381" s="23"/>
      <c r="AC381" s="23"/>
      <c r="AD381" s="23"/>
      <c r="AE381" s="23"/>
      <c r="AF381" s="23"/>
      <c r="AG381" s="23"/>
    </row>
    <row r="382" spans="1:33" ht="15.75" customHeight="1" x14ac:dyDescent="0.35">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c r="AA382" s="23"/>
      <c r="AB382" s="23"/>
      <c r="AC382" s="23"/>
      <c r="AD382" s="23"/>
      <c r="AE382" s="23"/>
      <c r="AF382" s="23"/>
      <c r="AG382" s="23"/>
    </row>
    <row r="383" spans="1:33" ht="15.75" customHeight="1" x14ac:dyDescent="0.35">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23"/>
      <c r="AE383" s="23"/>
      <c r="AF383" s="23"/>
      <c r="AG383" s="23"/>
    </row>
    <row r="384" spans="1:33" ht="15.75" customHeight="1" x14ac:dyDescent="0.35">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c r="AA384" s="23"/>
      <c r="AB384" s="23"/>
      <c r="AC384" s="23"/>
      <c r="AD384" s="23"/>
      <c r="AE384" s="23"/>
      <c r="AF384" s="23"/>
      <c r="AG384" s="23"/>
    </row>
    <row r="385" spans="1:33" ht="15.75" customHeight="1" x14ac:dyDescent="0.35">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c r="AA385" s="23"/>
      <c r="AB385" s="23"/>
      <c r="AC385" s="23"/>
      <c r="AD385" s="23"/>
      <c r="AE385" s="23"/>
      <c r="AF385" s="23"/>
      <c r="AG385" s="23"/>
    </row>
    <row r="386" spans="1:33" ht="15.75" customHeight="1" x14ac:dyDescent="0.35">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c r="AA386" s="23"/>
      <c r="AB386" s="23"/>
      <c r="AC386" s="23"/>
      <c r="AD386" s="23"/>
      <c r="AE386" s="23"/>
      <c r="AF386" s="23"/>
      <c r="AG386" s="23"/>
    </row>
    <row r="387" spans="1:33" ht="15.75" customHeight="1" x14ac:dyDescent="0.35">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c r="AA387" s="23"/>
      <c r="AB387" s="23"/>
      <c r="AC387" s="23"/>
      <c r="AD387" s="23"/>
      <c r="AE387" s="23"/>
      <c r="AF387" s="23"/>
      <c r="AG387" s="23"/>
    </row>
    <row r="388" spans="1:33" ht="15.75" customHeight="1" x14ac:dyDescent="0.35">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c r="AA388" s="23"/>
      <c r="AB388" s="23"/>
      <c r="AC388" s="23"/>
      <c r="AD388" s="23"/>
      <c r="AE388" s="23"/>
      <c r="AF388" s="23"/>
      <c r="AG388" s="23"/>
    </row>
    <row r="389" spans="1:33" ht="15.75" customHeight="1" x14ac:dyDescent="0.35">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c r="AA389" s="23"/>
      <c r="AB389" s="23"/>
      <c r="AC389" s="23"/>
      <c r="AD389" s="23"/>
      <c r="AE389" s="23"/>
      <c r="AF389" s="23"/>
      <c r="AG389" s="23"/>
    </row>
    <row r="390" spans="1:33" ht="15.75" customHeight="1" x14ac:dyDescent="0.35">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c r="AA390" s="23"/>
      <c r="AB390" s="23"/>
      <c r="AC390" s="23"/>
      <c r="AD390" s="23"/>
      <c r="AE390" s="23"/>
      <c r="AF390" s="23"/>
      <c r="AG390" s="23"/>
    </row>
    <row r="391" spans="1:33" ht="15.75" customHeight="1" x14ac:dyDescent="0.35">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c r="AA391" s="23"/>
      <c r="AB391" s="23"/>
      <c r="AC391" s="23"/>
      <c r="AD391" s="23"/>
      <c r="AE391" s="23"/>
      <c r="AF391" s="23"/>
      <c r="AG391" s="23"/>
    </row>
    <row r="392" spans="1:33" ht="15.75" customHeight="1" x14ac:dyDescent="0.35">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c r="AB392" s="23"/>
      <c r="AC392" s="23"/>
      <c r="AD392" s="23"/>
      <c r="AE392" s="23"/>
      <c r="AF392" s="23"/>
      <c r="AG392" s="23"/>
    </row>
    <row r="393" spans="1:33" ht="15.75" customHeight="1" x14ac:dyDescent="0.35">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c r="AA393" s="23"/>
      <c r="AB393" s="23"/>
      <c r="AC393" s="23"/>
      <c r="AD393" s="23"/>
      <c r="AE393" s="23"/>
      <c r="AF393" s="23"/>
      <c r="AG393" s="23"/>
    </row>
    <row r="394" spans="1:33" ht="15.75" customHeight="1" x14ac:dyDescent="0.35">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c r="AA394" s="23"/>
      <c r="AB394" s="23"/>
      <c r="AC394" s="23"/>
      <c r="AD394" s="23"/>
      <c r="AE394" s="23"/>
      <c r="AF394" s="23"/>
      <c r="AG394" s="23"/>
    </row>
    <row r="395" spans="1:33" ht="15.75" customHeight="1" x14ac:dyDescent="0.35">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c r="AA395" s="23"/>
      <c r="AB395" s="23"/>
      <c r="AC395" s="23"/>
      <c r="AD395" s="23"/>
      <c r="AE395" s="23"/>
      <c r="AF395" s="23"/>
      <c r="AG395" s="23"/>
    </row>
    <row r="396" spans="1:33" ht="15.75" customHeight="1" x14ac:dyDescent="0.35">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c r="AA396" s="23"/>
      <c r="AB396" s="23"/>
      <c r="AC396" s="23"/>
      <c r="AD396" s="23"/>
      <c r="AE396" s="23"/>
      <c r="AF396" s="23"/>
      <c r="AG396" s="23"/>
    </row>
    <row r="397" spans="1:33" ht="15.75" customHeight="1" x14ac:dyDescent="0.35">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c r="AA397" s="23"/>
      <c r="AB397" s="23"/>
      <c r="AC397" s="23"/>
      <c r="AD397" s="23"/>
      <c r="AE397" s="23"/>
      <c r="AF397" s="23"/>
      <c r="AG397" s="23"/>
    </row>
    <row r="398" spans="1:33" ht="15.75" customHeight="1" x14ac:dyDescent="0.35">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c r="AA398" s="23"/>
      <c r="AB398" s="23"/>
      <c r="AC398" s="23"/>
      <c r="AD398" s="23"/>
      <c r="AE398" s="23"/>
      <c r="AF398" s="23"/>
      <c r="AG398" s="23"/>
    </row>
    <row r="399" spans="1:33" ht="15.75" customHeight="1" x14ac:dyDescent="0.35">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c r="AA399" s="23"/>
      <c r="AB399" s="23"/>
      <c r="AC399" s="23"/>
      <c r="AD399" s="23"/>
      <c r="AE399" s="23"/>
      <c r="AF399" s="23"/>
      <c r="AG399" s="23"/>
    </row>
    <row r="400" spans="1:33" ht="15.75" customHeight="1" x14ac:dyDescent="0.35">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c r="AA400" s="23"/>
      <c r="AB400" s="23"/>
      <c r="AC400" s="23"/>
      <c r="AD400" s="23"/>
      <c r="AE400" s="23"/>
      <c r="AF400" s="23"/>
      <c r="AG400" s="23"/>
    </row>
    <row r="401" spans="1:33" ht="15.75" customHeight="1" x14ac:dyDescent="0.35">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c r="AA401" s="23"/>
      <c r="AB401" s="23"/>
      <c r="AC401" s="23"/>
      <c r="AD401" s="23"/>
      <c r="AE401" s="23"/>
      <c r="AF401" s="23"/>
      <c r="AG401" s="23"/>
    </row>
    <row r="402" spans="1:33" ht="15.75" customHeight="1" x14ac:dyDescent="0.35">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c r="AA402" s="23"/>
      <c r="AB402" s="23"/>
      <c r="AC402" s="23"/>
      <c r="AD402" s="23"/>
      <c r="AE402" s="23"/>
      <c r="AF402" s="23"/>
      <c r="AG402" s="23"/>
    </row>
    <row r="403" spans="1:33" ht="15.75" customHeight="1" x14ac:dyDescent="0.35">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c r="AA403" s="23"/>
      <c r="AB403" s="23"/>
      <c r="AC403" s="23"/>
      <c r="AD403" s="23"/>
      <c r="AE403" s="23"/>
      <c r="AF403" s="23"/>
      <c r="AG403" s="23"/>
    </row>
    <row r="404" spans="1:33" ht="15.75" customHeight="1" x14ac:dyDescent="0.35">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c r="AA404" s="23"/>
      <c r="AB404" s="23"/>
      <c r="AC404" s="23"/>
      <c r="AD404" s="23"/>
      <c r="AE404" s="23"/>
      <c r="AF404" s="23"/>
      <c r="AG404" s="23"/>
    </row>
    <row r="405" spans="1:33" ht="15.75" customHeight="1" x14ac:dyDescent="0.35">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c r="AA405" s="23"/>
      <c r="AB405" s="23"/>
      <c r="AC405" s="23"/>
      <c r="AD405" s="23"/>
      <c r="AE405" s="23"/>
      <c r="AF405" s="23"/>
      <c r="AG405" s="23"/>
    </row>
    <row r="406" spans="1:33" ht="15.75" customHeight="1" x14ac:dyDescent="0.35">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c r="AA406" s="23"/>
      <c r="AB406" s="23"/>
      <c r="AC406" s="23"/>
      <c r="AD406" s="23"/>
      <c r="AE406" s="23"/>
      <c r="AF406" s="23"/>
      <c r="AG406" s="23"/>
    </row>
    <row r="407" spans="1:33" ht="15.75" customHeight="1" x14ac:dyDescent="0.35">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c r="AA407" s="23"/>
      <c r="AB407" s="23"/>
      <c r="AC407" s="23"/>
      <c r="AD407" s="23"/>
      <c r="AE407" s="23"/>
      <c r="AF407" s="23"/>
      <c r="AG407" s="23"/>
    </row>
    <row r="408" spans="1:33" ht="15.75" customHeight="1" x14ac:dyDescent="0.35">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row>
    <row r="409" spans="1:33" ht="15.75" customHeight="1" x14ac:dyDescent="0.35">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c r="AA409" s="23"/>
      <c r="AB409" s="23"/>
      <c r="AC409" s="23"/>
      <c r="AD409" s="23"/>
      <c r="AE409" s="23"/>
      <c r="AF409" s="23"/>
      <c r="AG409" s="23"/>
    </row>
    <row r="410" spans="1:33" ht="15.75" customHeight="1" x14ac:dyDescent="0.35">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c r="AA410" s="23"/>
      <c r="AB410" s="23"/>
      <c r="AC410" s="23"/>
      <c r="AD410" s="23"/>
      <c r="AE410" s="23"/>
      <c r="AF410" s="23"/>
      <c r="AG410" s="23"/>
    </row>
    <row r="411" spans="1:33" ht="15.75" customHeight="1" x14ac:dyDescent="0.35">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c r="AA411" s="23"/>
      <c r="AB411" s="23"/>
      <c r="AC411" s="23"/>
      <c r="AD411" s="23"/>
      <c r="AE411" s="23"/>
      <c r="AF411" s="23"/>
      <c r="AG411" s="23"/>
    </row>
    <row r="412" spans="1:33" ht="15.75" customHeight="1" x14ac:dyDescent="0.35">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c r="AA412" s="23"/>
      <c r="AB412" s="23"/>
      <c r="AC412" s="23"/>
      <c r="AD412" s="23"/>
      <c r="AE412" s="23"/>
      <c r="AF412" s="23"/>
      <c r="AG412" s="23"/>
    </row>
    <row r="413" spans="1:33" ht="15.75" customHeight="1" x14ac:dyDescent="0.35">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c r="AA413" s="23"/>
      <c r="AB413" s="23"/>
      <c r="AC413" s="23"/>
      <c r="AD413" s="23"/>
      <c r="AE413" s="23"/>
      <c r="AF413" s="23"/>
      <c r="AG413" s="23"/>
    </row>
    <row r="414" spans="1:33" ht="15.75" customHeight="1" x14ac:dyDescent="0.35">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c r="AA414" s="23"/>
      <c r="AB414" s="23"/>
      <c r="AC414" s="23"/>
      <c r="AD414" s="23"/>
      <c r="AE414" s="23"/>
      <c r="AF414" s="23"/>
      <c r="AG414" s="23"/>
    </row>
    <row r="415" spans="1:33" ht="15.75" customHeight="1" x14ac:dyDescent="0.35">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23"/>
      <c r="AE415" s="23"/>
      <c r="AF415" s="23"/>
      <c r="AG415" s="23"/>
    </row>
    <row r="416" spans="1:33" ht="15.75" customHeight="1" x14ac:dyDescent="0.35">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c r="AA416" s="23"/>
      <c r="AB416" s="23"/>
      <c r="AC416" s="23"/>
      <c r="AD416" s="23"/>
      <c r="AE416" s="23"/>
      <c r="AF416" s="23"/>
      <c r="AG416" s="23"/>
    </row>
    <row r="417" spans="1:33" ht="15.75" customHeight="1" x14ac:dyDescent="0.35">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c r="AA417" s="23"/>
      <c r="AB417" s="23"/>
      <c r="AC417" s="23"/>
      <c r="AD417" s="23"/>
      <c r="AE417" s="23"/>
      <c r="AF417" s="23"/>
      <c r="AG417" s="23"/>
    </row>
    <row r="418" spans="1:33" ht="15.75" customHeight="1" x14ac:dyDescent="0.35">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row>
    <row r="419" spans="1:33" ht="15.75" customHeight="1" x14ac:dyDescent="0.35">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c r="AA419" s="23"/>
      <c r="AB419" s="23"/>
      <c r="AC419" s="23"/>
      <c r="AD419" s="23"/>
      <c r="AE419" s="23"/>
      <c r="AF419" s="23"/>
      <c r="AG419" s="23"/>
    </row>
    <row r="420" spans="1:33" ht="15.75" customHeight="1" x14ac:dyDescent="0.35">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c r="AA420" s="23"/>
      <c r="AB420" s="23"/>
      <c r="AC420" s="23"/>
      <c r="AD420" s="23"/>
      <c r="AE420" s="23"/>
      <c r="AF420" s="23"/>
      <c r="AG420" s="23"/>
    </row>
    <row r="421" spans="1:33" ht="15.75" customHeight="1" x14ac:dyDescent="0.35">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c r="AA421" s="23"/>
      <c r="AB421" s="23"/>
      <c r="AC421" s="23"/>
      <c r="AD421" s="23"/>
      <c r="AE421" s="23"/>
      <c r="AF421" s="23"/>
      <c r="AG421" s="23"/>
    </row>
    <row r="422" spans="1:33" ht="15.75" customHeight="1" x14ac:dyDescent="0.35">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c r="AB422" s="23"/>
      <c r="AC422" s="23"/>
      <c r="AD422" s="23"/>
      <c r="AE422" s="23"/>
      <c r="AF422" s="23"/>
      <c r="AG422" s="23"/>
    </row>
    <row r="423" spans="1:33" ht="15.75" customHeight="1" x14ac:dyDescent="0.35">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c r="AA423" s="23"/>
      <c r="AB423" s="23"/>
      <c r="AC423" s="23"/>
      <c r="AD423" s="23"/>
      <c r="AE423" s="23"/>
      <c r="AF423" s="23"/>
      <c r="AG423" s="23"/>
    </row>
    <row r="424" spans="1:33" ht="15.75" customHeight="1" x14ac:dyDescent="0.35">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c r="AB424" s="23"/>
      <c r="AC424" s="23"/>
      <c r="AD424" s="23"/>
      <c r="AE424" s="23"/>
      <c r="AF424" s="23"/>
      <c r="AG424" s="23"/>
    </row>
    <row r="425" spans="1:33" ht="15.75" customHeight="1" x14ac:dyDescent="0.35">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c r="AA425" s="23"/>
      <c r="AB425" s="23"/>
      <c r="AC425" s="23"/>
      <c r="AD425" s="23"/>
      <c r="AE425" s="23"/>
      <c r="AF425" s="23"/>
      <c r="AG425" s="23"/>
    </row>
    <row r="426" spans="1:33" ht="15.75" customHeight="1" x14ac:dyDescent="0.35">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c r="AA426" s="23"/>
      <c r="AB426" s="23"/>
      <c r="AC426" s="23"/>
      <c r="AD426" s="23"/>
      <c r="AE426" s="23"/>
      <c r="AF426" s="23"/>
      <c r="AG426" s="23"/>
    </row>
    <row r="427" spans="1:33" ht="15.75" customHeight="1" x14ac:dyDescent="0.35">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c r="AA427" s="23"/>
      <c r="AB427" s="23"/>
      <c r="AC427" s="23"/>
      <c r="AD427" s="23"/>
      <c r="AE427" s="23"/>
      <c r="AF427" s="23"/>
      <c r="AG427" s="23"/>
    </row>
    <row r="428" spans="1:33" ht="15.75" customHeight="1" x14ac:dyDescent="0.35">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c r="AA428" s="23"/>
      <c r="AB428" s="23"/>
      <c r="AC428" s="23"/>
      <c r="AD428" s="23"/>
      <c r="AE428" s="23"/>
      <c r="AF428" s="23"/>
      <c r="AG428" s="23"/>
    </row>
    <row r="429" spans="1:33" ht="15.75" customHeight="1" x14ac:dyDescent="0.35">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c r="AA429" s="23"/>
      <c r="AB429" s="23"/>
      <c r="AC429" s="23"/>
      <c r="AD429" s="23"/>
      <c r="AE429" s="23"/>
      <c r="AF429" s="23"/>
      <c r="AG429" s="23"/>
    </row>
    <row r="430" spans="1:33" ht="15.75" customHeight="1" x14ac:dyDescent="0.35">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c r="AA430" s="23"/>
      <c r="AB430" s="23"/>
      <c r="AC430" s="23"/>
      <c r="AD430" s="23"/>
      <c r="AE430" s="23"/>
      <c r="AF430" s="23"/>
      <c r="AG430" s="23"/>
    </row>
    <row r="431" spans="1:33" ht="15.75" customHeight="1" x14ac:dyDescent="0.35">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c r="AA431" s="23"/>
      <c r="AB431" s="23"/>
      <c r="AC431" s="23"/>
      <c r="AD431" s="23"/>
      <c r="AE431" s="23"/>
      <c r="AF431" s="23"/>
      <c r="AG431" s="23"/>
    </row>
    <row r="432" spans="1:33" ht="15.75" customHeight="1" x14ac:dyDescent="0.35">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c r="AA432" s="23"/>
      <c r="AB432" s="23"/>
      <c r="AC432" s="23"/>
      <c r="AD432" s="23"/>
      <c r="AE432" s="23"/>
      <c r="AF432" s="23"/>
      <c r="AG432" s="23"/>
    </row>
    <row r="433" spans="1:33" ht="15.75" customHeight="1" x14ac:dyDescent="0.35">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c r="AA433" s="23"/>
      <c r="AB433" s="23"/>
      <c r="AC433" s="23"/>
      <c r="AD433" s="23"/>
      <c r="AE433" s="23"/>
      <c r="AF433" s="23"/>
      <c r="AG433" s="23"/>
    </row>
    <row r="434" spans="1:33" ht="15.75" customHeight="1" x14ac:dyDescent="0.35">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c r="AA434" s="23"/>
      <c r="AB434" s="23"/>
      <c r="AC434" s="23"/>
      <c r="AD434" s="23"/>
      <c r="AE434" s="23"/>
      <c r="AF434" s="23"/>
      <c r="AG434" s="23"/>
    </row>
    <row r="435" spans="1:33" ht="15.75" customHeight="1" x14ac:dyDescent="0.35">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c r="AA435" s="23"/>
      <c r="AB435" s="23"/>
      <c r="AC435" s="23"/>
      <c r="AD435" s="23"/>
      <c r="AE435" s="23"/>
      <c r="AF435" s="23"/>
      <c r="AG435" s="23"/>
    </row>
    <row r="436" spans="1:33" ht="15.75" customHeight="1" x14ac:dyDescent="0.35">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c r="AA436" s="23"/>
      <c r="AB436" s="23"/>
      <c r="AC436" s="23"/>
      <c r="AD436" s="23"/>
      <c r="AE436" s="23"/>
      <c r="AF436" s="23"/>
      <c r="AG436" s="23"/>
    </row>
    <row r="437" spans="1:33" ht="15.75" customHeight="1" x14ac:dyDescent="0.35">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c r="AA437" s="23"/>
      <c r="AB437" s="23"/>
      <c r="AC437" s="23"/>
      <c r="AD437" s="23"/>
      <c r="AE437" s="23"/>
      <c r="AF437" s="23"/>
      <c r="AG437" s="23"/>
    </row>
    <row r="438" spans="1:33" ht="15.75" customHeight="1" x14ac:dyDescent="0.35">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c r="AA438" s="23"/>
      <c r="AB438" s="23"/>
      <c r="AC438" s="23"/>
      <c r="AD438" s="23"/>
      <c r="AE438" s="23"/>
      <c r="AF438" s="23"/>
      <c r="AG438" s="23"/>
    </row>
    <row r="439" spans="1:33" ht="15.75" customHeight="1" x14ac:dyDescent="0.35">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c r="AA439" s="23"/>
      <c r="AB439" s="23"/>
      <c r="AC439" s="23"/>
      <c r="AD439" s="23"/>
      <c r="AE439" s="23"/>
      <c r="AF439" s="23"/>
      <c r="AG439" s="23"/>
    </row>
    <row r="440" spans="1:33" ht="15.75" customHeight="1" x14ac:dyDescent="0.35">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c r="AA440" s="23"/>
      <c r="AB440" s="23"/>
      <c r="AC440" s="23"/>
      <c r="AD440" s="23"/>
      <c r="AE440" s="23"/>
      <c r="AF440" s="23"/>
      <c r="AG440" s="23"/>
    </row>
    <row r="441" spans="1:33" ht="15.75" customHeight="1" x14ac:dyDescent="0.35">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c r="AA441" s="23"/>
      <c r="AB441" s="23"/>
      <c r="AC441" s="23"/>
      <c r="AD441" s="23"/>
      <c r="AE441" s="23"/>
      <c r="AF441" s="23"/>
      <c r="AG441" s="23"/>
    </row>
    <row r="442" spans="1:33" ht="15.75" customHeight="1" x14ac:dyDescent="0.35">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c r="AA442" s="23"/>
      <c r="AB442" s="23"/>
      <c r="AC442" s="23"/>
      <c r="AD442" s="23"/>
      <c r="AE442" s="23"/>
      <c r="AF442" s="23"/>
      <c r="AG442" s="23"/>
    </row>
    <row r="443" spans="1:33" ht="15.75" customHeight="1" x14ac:dyDescent="0.35">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c r="AA443" s="23"/>
      <c r="AB443" s="23"/>
      <c r="AC443" s="23"/>
      <c r="AD443" s="23"/>
      <c r="AE443" s="23"/>
      <c r="AF443" s="23"/>
      <c r="AG443" s="23"/>
    </row>
    <row r="444" spans="1:33" ht="15.75" customHeight="1" x14ac:dyDescent="0.35">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c r="AA444" s="23"/>
      <c r="AB444" s="23"/>
      <c r="AC444" s="23"/>
      <c r="AD444" s="23"/>
      <c r="AE444" s="23"/>
      <c r="AF444" s="23"/>
      <c r="AG444" s="23"/>
    </row>
    <row r="445" spans="1:33" ht="15.75" customHeight="1" x14ac:dyDescent="0.35">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c r="AA445" s="23"/>
      <c r="AB445" s="23"/>
      <c r="AC445" s="23"/>
      <c r="AD445" s="23"/>
      <c r="AE445" s="23"/>
      <c r="AF445" s="23"/>
      <c r="AG445" s="23"/>
    </row>
    <row r="446" spans="1:33" ht="15.75" customHeight="1" x14ac:dyDescent="0.35">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c r="AA446" s="23"/>
      <c r="AB446" s="23"/>
      <c r="AC446" s="23"/>
      <c r="AD446" s="23"/>
      <c r="AE446" s="23"/>
      <c r="AF446" s="23"/>
      <c r="AG446" s="23"/>
    </row>
    <row r="447" spans="1:33" ht="15.75" customHeight="1" x14ac:dyDescent="0.35">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c r="AA447" s="23"/>
      <c r="AB447" s="23"/>
      <c r="AC447" s="23"/>
      <c r="AD447" s="23"/>
      <c r="AE447" s="23"/>
      <c r="AF447" s="23"/>
      <c r="AG447" s="23"/>
    </row>
    <row r="448" spans="1:33" ht="15.75" customHeight="1" x14ac:dyDescent="0.35">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c r="AA448" s="23"/>
      <c r="AB448" s="23"/>
      <c r="AC448" s="23"/>
      <c r="AD448" s="23"/>
      <c r="AE448" s="23"/>
      <c r="AF448" s="23"/>
      <c r="AG448" s="23"/>
    </row>
    <row r="449" spans="1:33" ht="15.75" customHeight="1" x14ac:dyDescent="0.35">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c r="AA449" s="23"/>
      <c r="AB449" s="23"/>
      <c r="AC449" s="23"/>
      <c r="AD449" s="23"/>
      <c r="AE449" s="23"/>
      <c r="AF449" s="23"/>
      <c r="AG449" s="23"/>
    </row>
    <row r="450" spans="1:33" ht="15.75" customHeight="1" x14ac:dyDescent="0.35">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c r="AA450" s="23"/>
      <c r="AB450" s="23"/>
      <c r="AC450" s="23"/>
      <c r="AD450" s="23"/>
      <c r="AE450" s="23"/>
      <c r="AF450" s="23"/>
      <c r="AG450" s="23"/>
    </row>
    <row r="451" spans="1:33" ht="15.75" customHeight="1" x14ac:dyDescent="0.35">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c r="AA451" s="23"/>
      <c r="AB451" s="23"/>
      <c r="AC451" s="23"/>
      <c r="AD451" s="23"/>
      <c r="AE451" s="23"/>
      <c r="AF451" s="23"/>
      <c r="AG451" s="23"/>
    </row>
    <row r="452" spans="1:33" ht="15.75" customHeight="1" x14ac:dyDescent="0.35">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23"/>
      <c r="AF452" s="23"/>
      <c r="AG452" s="23"/>
    </row>
    <row r="453" spans="1:33" ht="15.75" customHeight="1" x14ac:dyDescent="0.35">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c r="AA453" s="23"/>
      <c r="AB453" s="23"/>
      <c r="AC453" s="23"/>
      <c r="AD453" s="23"/>
      <c r="AE453" s="23"/>
      <c r="AF453" s="23"/>
      <c r="AG453" s="23"/>
    </row>
    <row r="454" spans="1:33" ht="15.75" customHeight="1" x14ac:dyDescent="0.35">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c r="AA454" s="23"/>
      <c r="AB454" s="23"/>
      <c r="AC454" s="23"/>
      <c r="AD454" s="23"/>
      <c r="AE454" s="23"/>
      <c r="AF454" s="23"/>
      <c r="AG454" s="23"/>
    </row>
    <row r="455" spans="1:33" ht="15.75" customHeight="1" x14ac:dyDescent="0.35">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c r="AA455" s="23"/>
      <c r="AB455" s="23"/>
      <c r="AC455" s="23"/>
      <c r="AD455" s="23"/>
      <c r="AE455" s="23"/>
      <c r="AF455" s="23"/>
      <c r="AG455" s="23"/>
    </row>
    <row r="456" spans="1:33" ht="15.75" customHeight="1" x14ac:dyDescent="0.35">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c r="AA456" s="23"/>
      <c r="AB456" s="23"/>
      <c r="AC456" s="23"/>
      <c r="AD456" s="23"/>
      <c r="AE456" s="23"/>
      <c r="AF456" s="23"/>
      <c r="AG456" s="23"/>
    </row>
    <row r="457" spans="1:33" ht="15.75" customHeight="1" x14ac:dyDescent="0.35">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c r="AA457" s="23"/>
      <c r="AB457" s="23"/>
      <c r="AC457" s="23"/>
      <c r="AD457" s="23"/>
      <c r="AE457" s="23"/>
      <c r="AF457" s="23"/>
      <c r="AG457" s="23"/>
    </row>
    <row r="458" spans="1:33" ht="15.75" customHeight="1" x14ac:dyDescent="0.35">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c r="AA458" s="23"/>
      <c r="AB458" s="23"/>
      <c r="AC458" s="23"/>
      <c r="AD458" s="23"/>
      <c r="AE458" s="23"/>
      <c r="AF458" s="23"/>
      <c r="AG458" s="23"/>
    </row>
    <row r="459" spans="1:33" ht="15.75" customHeight="1" x14ac:dyDescent="0.35">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c r="AA459" s="23"/>
      <c r="AB459" s="23"/>
      <c r="AC459" s="23"/>
      <c r="AD459" s="23"/>
      <c r="AE459" s="23"/>
      <c r="AF459" s="23"/>
      <c r="AG459" s="23"/>
    </row>
    <row r="460" spans="1:33" ht="15.75" customHeight="1" x14ac:dyDescent="0.35">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c r="AA460" s="23"/>
      <c r="AB460" s="23"/>
      <c r="AC460" s="23"/>
      <c r="AD460" s="23"/>
      <c r="AE460" s="23"/>
      <c r="AF460" s="23"/>
      <c r="AG460" s="23"/>
    </row>
    <row r="461" spans="1:33" ht="15.75" customHeight="1" x14ac:dyDescent="0.35">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c r="AA461" s="23"/>
      <c r="AB461" s="23"/>
      <c r="AC461" s="23"/>
      <c r="AD461" s="23"/>
      <c r="AE461" s="23"/>
      <c r="AF461" s="23"/>
      <c r="AG461" s="23"/>
    </row>
    <row r="462" spans="1:33" ht="15.75" customHeight="1" x14ac:dyDescent="0.35">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23"/>
      <c r="AF462" s="23"/>
      <c r="AG462" s="23"/>
    </row>
    <row r="463" spans="1:33" ht="15.75" customHeight="1" x14ac:dyDescent="0.35">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23"/>
      <c r="AF463" s="23"/>
      <c r="AG463" s="23"/>
    </row>
    <row r="464" spans="1:33" ht="15.75" customHeight="1" x14ac:dyDescent="0.35">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c r="AA464" s="23"/>
      <c r="AB464" s="23"/>
      <c r="AC464" s="23"/>
      <c r="AD464" s="23"/>
      <c r="AE464" s="23"/>
      <c r="AF464" s="23"/>
      <c r="AG464" s="23"/>
    </row>
    <row r="465" spans="1:33" ht="15.75" customHeight="1" x14ac:dyDescent="0.35">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c r="AA465" s="23"/>
      <c r="AB465" s="23"/>
      <c r="AC465" s="23"/>
      <c r="AD465" s="23"/>
      <c r="AE465" s="23"/>
      <c r="AF465" s="23"/>
      <c r="AG465" s="23"/>
    </row>
    <row r="466" spans="1:33" ht="15.75" customHeight="1" x14ac:dyDescent="0.35">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c r="AA466" s="23"/>
      <c r="AB466" s="23"/>
      <c r="AC466" s="23"/>
      <c r="AD466" s="23"/>
      <c r="AE466" s="23"/>
      <c r="AF466" s="23"/>
      <c r="AG466" s="23"/>
    </row>
    <row r="467" spans="1:33" ht="15.75" customHeight="1" x14ac:dyDescent="0.35">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c r="AA467" s="23"/>
      <c r="AB467" s="23"/>
      <c r="AC467" s="23"/>
      <c r="AD467" s="23"/>
      <c r="AE467" s="23"/>
      <c r="AF467" s="23"/>
      <c r="AG467" s="23"/>
    </row>
    <row r="468" spans="1:33" ht="15.75" customHeight="1" x14ac:dyDescent="0.35">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c r="AA468" s="23"/>
      <c r="AB468" s="23"/>
      <c r="AC468" s="23"/>
      <c r="AD468" s="23"/>
      <c r="AE468" s="23"/>
      <c r="AF468" s="23"/>
      <c r="AG468" s="23"/>
    </row>
    <row r="469" spans="1:33" ht="15.75" customHeight="1" x14ac:dyDescent="0.35">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c r="AA469" s="23"/>
      <c r="AB469" s="23"/>
      <c r="AC469" s="23"/>
      <c r="AD469" s="23"/>
      <c r="AE469" s="23"/>
      <c r="AF469" s="23"/>
      <c r="AG469" s="23"/>
    </row>
    <row r="470" spans="1:33" ht="15.75" customHeight="1" x14ac:dyDescent="0.35">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c r="AA470" s="23"/>
      <c r="AB470" s="23"/>
      <c r="AC470" s="23"/>
      <c r="AD470" s="23"/>
      <c r="AE470" s="23"/>
      <c r="AF470" s="23"/>
      <c r="AG470" s="23"/>
    </row>
    <row r="471" spans="1:33" ht="15.75" customHeight="1" x14ac:dyDescent="0.35">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c r="AA471" s="23"/>
      <c r="AB471" s="23"/>
      <c r="AC471" s="23"/>
      <c r="AD471" s="23"/>
      <c r="AE471" s="23"/>
      <c r="AF471" s="23"/>
      <c r="AG471" s="23"/>
    </row>
    <row r="472" spans="1:33" ht="15.75" customHeight="1" x14ac:dyDescent="0.35">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c r="AA472" s="23"/>
      <c r="AB472" s="23"/>
      <c r="AC472" s="23"/>
      <c r="AD472" s="23"/>
      <c r="AE472" s="23"/>
      <c r="AF472" s="23"/>
      <c r="AG472" s="23"/>
    </row>
    <row r="473" spans="1:33" ht="15.75" customHeight="1" x14ac:dyDescent="0.35">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c r="AA473" s="23"/>
      <c r="AB473" s="23"/>
      <c r="AC473" s="23"/>
      <c r="AD473" s="23"/>
      <c r="AE473" s="23"/>
      <c r="AF473" s="23"/>
      <c r="AG473" s="23"/>
    </row>
    <row r="474" spans="1:33" ht="15.75" customHeight="1" x14ac:dyDescent="0.35">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row>
    <row r="475" spans="1:33" ht="15.75" customHeight="1" x14ac:dyDescent="0.35">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c r="AA475" s="23"/>
      <c r="AB475" s="23"/>
      <c r="AC475" s="23"/>
      <c r="AD475" s="23"/>
      <c r="AE475" s="23"/>
      <c r="AF475" s="23"/>
      <c r="AG475" s="23"/>
    </row>
    <row r="476" spans="1:33" ht="15.75" customHeight="1" x14ac:dyDescent="0.35">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c r="AA476" s="23"/>
      <c r="AB476" s="23"/>
      <c r="AC476" s="23"/>
      <c r="AD476" s="23"/>
      <c r="AE476" s="23"/>
      <c r="AF476" s="23"/>
      <c r="AG476" s="23"/>
    </row>
    <row r="477" spans="1:33" ht="15.75" customHeight="1" x14ac:dyDescent="0.35">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c r="AA477" s="23"/>
      <c r="AB477" s="23"/>
      <c r="AC477" s="23"/>
      <c r="AD477" s="23"/>
      <c r="AE477" s="23"/>
      <c r="AF477" s="23"/>
      <c r="AG477" s="23"/>
    </row>
    <row r="478" spans="1:33" ht="15.75" customHeight="1" x14ac:dyDescent="0.35">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23"/>
      <c r="AF478" s="23"/>
      <c r="AG478" s="23"/>
    </row>
    <row r="479" spans="1:33" ht="15.75" customHeight="1" x14ac:dyDescent="0.35">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c r="AA479" s="23"/>
      <c r="AB479" s="23"/>
      <c r="AC479" s="23"/>
      <c r="AD479" s="23"/>
      <c r="AE479" s="23"/>
      <c r="AF479" s="23"/>
      <c r="AG479" s="23"/>
    </row>
    <row r="480" spans="1:33" ht="15.75" customHeight="1" x14ac:dyDescent="0.35">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c r="AA480" s="23"/>
      <c r="AB480" s="23"/>
      <c r="AC480" s="23"/>
      <c r="AD480" s="23"/>
      <c r="AE480" s="23"/>
      <c r="AF480" s="23"/>
      <c r="AG480" s="23"/>
    </row>
    <row r="481" spans="1:33" ht="15.75" customHeight="1" x14ac:dyDescent="0.35">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c r="AA481" s="23"/>
      <c r="AB481" s="23"/>
      <c r="AC481" s="23"/>
      <c r="AD481" s="23"/>
      <c r="AE481" s="23"/>
      <c r="AF481" s="23"/>
      <c r="AG481" s="23"/>
    </row>
    <row r="482" spans="1:33" ht="15.75" customHeight="1" x14ac:dyDescent="0.35">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c r="AA482" s="23"/>
      <c r="AB482" s="23"/>
      <c r="AC482" s="23"/>
      <c r="AD482" s="23"/>
      <c r="AE482" s="23"/>
      <c r="AF482" s="23"/>
      <c r="AG482" s="23"/>
    </row>
    <row r="483" spans="1:33" ht="15.75" customHeight="1" x14ac:dyDescent="0.35">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c r="AA483" s="23"/>
      <c r="AB483" s="23"/>
      <c r="AC483" s="23"/>
      <c r="AD483" s="23"/>
      <c r="AE483" s="23"/>
      <c r="AF483" s="23"/>
      <c r="AG483" s="23"/>
    </row>
    <row r="484" spans="1:33" ht="15.75" customHeight="1" x14ac:dyDescent="0.35">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row>
    <row r="485" spans="1:33" ht="15.75" customHeight="1" x14ac:dyDescent="0.35">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c r="AA485" s="23"/>
      <c r="AB485" s="23"/>
      <c r="AC485" s="23"/>
      <c r="AD485" s="23"/>
      <c r="AE485" s="23"/>
      <c r="AF485" s="23"/>
      <c r="AG485" s="23"/>
    </row>
    <row r="486" spans="1:33" ht="15.75" customHeight="1" x14ac:dyDescent="0.35">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c r="AB486" s="23"/>
      <c r="AC486" s="23"/>
      <c r="AD486" s="23"/>
      <c r="AE486" s="23"/>
      <c r="AF486" s="23"/>
      <c r="AG486" s="23"/>
    </row>
    <row r="487" spans="1:33" ht="15.75" customHeight="1" x14ac:dyDescent="0.35">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c r="AA487" s="23"/>
      <c r="AB487" s="23"/>
      <c r="AC487" s="23"/>
      <c r="AD487" s="23"/>
      <c r="AE487" s="23"/>
      <c r="AF487" s="23"/>
      <c r="AG487" s="23"/>
    </row>
    <row r="488" spans="1:33" ht="15.75" customHeight="1" x14ac:dyDescent="0.35">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23"/>
      <c r="AF488" s="23"/>
      <c r="AG488" s="23"/>
    </row>
    <row r="489" spans="1:33" ht="15.75" customHeight="1" x14ac:dyDescent="0.35">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c r="AA489" s="23"/>
      <c r="AB489" s="23"/>
      <c r="AC489" s="23"/>
      <c r="AD489" s="23"/>
      <c r="AE489" s="23"/>
      <c r="AF489" s="23"/>
      <c r="AG489" s="23"/>
    </row>
    <row r="490" spans="1:33" ht="15.75" customHeight="1" x14ac:dyDescent="0.35">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c r="AD490" s="23"/>
      <c r="AE490" s="23"/>
      <c r="AF490" s="23"/>
      <c r="AG490" s="23"/>
    </row>
    <row r="491" spans="1:33" ht="15.75" customHeight="1" x14ac:dyDescent="0.35">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c r="AA491" s="23"/>
      <c r="AB491" s="23"/>
      <c r="AC491" s="23"/>
      <c r="AD491" s="23"/>
      <c r="AE491" s="23"/>
      <c r="AF491" s="23"/>
      <c r="AG491" s="23"/>
    </row>
    <row r="492" spans="1:33" ht="15.75" customHeight="1" x14ac:dyDescent="0.35">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c r="AB492" s="23"/>
      <c r="AC492" s="23"/>
      <c r="AD492" s="23"/>
      <c r="AE492" s="23"/>
      <c r="AF492" s="23"/>
      <c r="AG492" s="23"/>
    </row>
    <row r="493" spans="1:33" ht="15.75" customHeight="1" x14ac:dyDescent="0.35">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c r="AA493" s="23"/>
      <c r="AB493" s="23"/>
      <c r="AC493" s="23"/>
      <c r="AD493" s="23"/>
      <c r="AE493" s="23"/>
      <c r="AF493" s="23"/>
      <c r="AG493" s="23"/>
    </row>
    <row r="494" spans="1:33" ht="15.75" customHeight="1" x14ac:dyDescent="0.35">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c r="AB494" s="23"/>
      <c r="AC494" s="23"/>
      <c r="AD494" s="23"/>
      <c r="AE494" s="23"/>
      <c r="AF494" s="23"/>
      <c r="AG494" s="23"/>
    </row>
    <row r="495" spans="1:33" ht="15.75" customHeight="1" x14ac:dyDescent="0.35">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c r="AA495" s="23"/>
      <c r="AB495" s="23"/>
      <c r="AC495" s="23"/>
      <c r="AD495" s="23"/>
      <c r="AE495" s="23"/>
      <c r="AF495" s="23"/>
      <c r="AG495" s="23"/>
    </row>
    <row r="496" spans="1:33" ht="15.75" customHeight="1" x14ac:dyDescent="0.35">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c r="AA496" s="23"/>
      <c r="AB496" s="23"/>
      <c r="AC496" s="23"/>
      <c r="AD496" s="23"/>
      <c r="AE496" s="23"/>
      <c r="AF496" s="23"/>
      <c r="AG496" s="23"/>
    </row>
    <row r="497" spans="1:33" ht="15.75" customHeight="1" x14ac:dyDescent="0.35">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c r="AA497" s="23"/>
      <c r="AB497" s="23"/>
      <c r="AC497" s="23"/>
      <c r="AD497" s="23"/>
      <c r="AE497" s="23"/>
      <c r="AF497" s="23"/>
      <c r="AG497" s="23"/>
    </row>
    <row r="498" spans="1:33" ht="15.75" customHeight="1" x14ac:dyDescent="0.35">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c r="AA498" s="23"/>
      <c r="AB498" s="23"/>
      <c r="AC498" s="23"/>
      <c r="AD498" s="23"/>
      <c r="AE498" s="23"/>
      <c r="AF498" s="23"/>
      <c r="AG498" s="23"/>
    </row>
    <row r="499" spans="1:33" ht="15.75" customHeight="1" x14ac:dyDescent="0.35">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c r="AA499" s="23"/>
      <c r="AB499" s="23"/>
      <c r="AC499" s="23"/>
      <c r="AD499" s="23"/>
      <c r="AE499" s="23"/>
      <c r="AF499" s="23"/>
      <c r="AG499" s="23"/>
    </row>
    <row r="500" spans="1:33" ht="15.75" customHeight="1" x14ac:dyDescent="0.35">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c r="AA500" s="23"/>
      <c r="AB500" s="23"/>
      <c r="AC500" s="23"/>
      <c r="AD500" s="23"/>
      <c r="AE500" s="23"/>
      <c r="AF500" s="23"/>
      <c r="AG500" s="23"/>
    </row>
    <row r="501" spans="1:33" ht="15.75" customHeight="1" x14ac:dyDescent="0.35">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c r="AA501" s="23"/>
      <c r="AB501" s="23"/>
      <c r="AC501" s="23"/>
      <c r="AD501" s="23"/>
      <c r="AE501" s="23"/>
      <c r="AF501" s="23"/>
      <c r="AG501" s="23"/>
    </row>
    <row r="502" spans="1:33" ht="15.75" customHeight="1" x14ac:dyDescent="0.35">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c r="AA502" s="23"/>
      <c r="AB502" s="23"/>
      <c r="AC502" s="23"/>
      <c r="AD502" s="23"/>
      <c r="AE502" s="23"/>
      <c r="AF502" s="23"/>
      <c r="AG502" s="23"/>
    </row>
    <row r="503" spans="1:33" ht="15.75" customHeight="1" x14ac:dyDescent="0.35">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c r="AA503" s="23"/>
      <c r="AB503" s="23"/>
      <c r="AC503" s="23"/>
      <c r="AD503" s="23"/>
      <c r="AE503" s="23"/>
      <c r="AF503" s="23"/>
      <c r="AG503" s="23"/>
    </row>
    <row r="504" spans="1:33" ht="15.75" customHeight="1" x14ac:dyDescent="0.35">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c r="AA504" s="23"/>
      <c r="AB504" s="23"/>
      <c r="AC504" s="23"/>
      <c r="AD504" s="23"/>
      <c r="AE504" s="23"/>
      <c r="AF504" s="23"/>
      <c r="AG504" s="23"/>
    </row>
    <row r="505" spans="1:33" ht="15.75" customHeight="1" x14ac:dyDescent="0.35">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c r="AA505" s="23"/>
      <c r="AB505" s="23"/>
      <c r="AC505" s="23"/>
      <c r="AD505" s="23"/>
      <c r="AE505" s="23"/>
      <c r="AF505" s="23"/>
      <c r="AG505" s="23"/>
    </row>
    <row r="506" spans="1:33" ht="15.75" customHeight="1" x14ac:dyDescent="0.35">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c r="AA506" s="23"/>
      <c r="AB506" s="23"/>
      <c r="AC506" s="23"/>
      <c r="AD506" s="23"/>
      <c r="AE506" s="23"/>
      <c r="AF506" s="23"/>
      <c r="AG506" s="23"/>
    </row>
    <row r="507" spans="1:33" ht="15.75" customHeight="1" x14ac:dyDescent="0.35">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c r="AA507" s="23"/>
      <c r="AB507" s="23"/>
      <c r="AC507" s="23"/>
      <c r="AD507" s="23"/>
      <c r="AE507" s="23"/>
      <c r="AF507" s="23"/>
      <c r="AG507" s="23"/>
    </row>
    <row r="508" spans="1:33" ht="15.75" customHeight="1" x14ac:dyDescent="0.35">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c r="AA508" s="23"/>
      <c r="AB508" s="23"/>
      <c r="AC508" s="23"/>
      <c r="AD508" s="23"/>
      <c r="AE508" s="23"/>
      <c r="AF508" s="23"/>
      <c r="AG508" s="23"/>
    </row>
    <row r="509" spans="1:33" ht="15.75" customHeight="1" x14ac:dyDescent="0.35">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c r="AA509" s="23"/>
      <c r="AB509" s="23"/>
      <c r="AC509" s="23"/>
      <c r="AD509" s="23"/>
      <c r="AE509" s="23"/>
      <c r="AF509" s="23"/>
      <c r="AG509" s="23"/>
    </row>
    <row r="510" spans="1:33" ht="15.75" customHeight="1" x14ac:dyDescent="0.35">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c r="AA510" s="23"/>
      <c r="AB510" s="23"/>
      <c r="AC510" s="23"/>
      <c r="AD510" s="23"/>
      <c r="AE510" s="23"/>
      <c r="AF510" s="23"/>
      <c r="AG510" s="23"/>
    </row>
    <row r="511" spans="1:33" ht="15.75" customHeight="1" x14ac:dyDescent="0.35">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c r="AA511" s="23"/>
      <c r="AB511" s="23"/>
      <c r="AC511" s="23"/>
      <c r="AD511" s="23"/>
      <c r="AE511" s="23"/>
      <c r="AF511" s="23"/>
      <c r="AG511" s="23"/>
    </row>
    <row r="512" spans="1:33" ht="15.75" customHeight="1" x14ac:dyDescent="0.35">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c r="AA512" s="23"/>
      <c r="AB512" s="23"/>
      <c r="AC512" s="23"/>
      <c r="AD512" s="23"/>
      <c r="AE512" s="23"/>
      <c r="AF512" s="23"/>
      <c r="AG512" s="23"/>
    </row>
    <row r="513" spans="1:33" ht="15.75" customHeight="1" x14ac:dyDescent="0.35">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c r="AA513" s="23"/>
      <c r="AB513" s="23"/>
      <c r="AC513" s="23"/>
      <c r="AD513" s="23"/>
      <c r="AE513" s="23"/>
      <c r="AF513" s="23"/>
      <c r="AG513" s="23"/>
    </row>
    <row r="514" spans="1:33" ht="15.75" customHeight="1" x14ac:dyDescent="0.35">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c r="AA514" s="23"/>
      <c r="AB514" s="23"/>
      <c r="AC514" s="23"/>
      <c r="AD514" s="23"/>
      <c r="AE514" s="23"/>
      <c r="AF514" s="23"/>
      <c r="AG514" s="23"/>
    </row>
    <row r="515" spans="1:33" ht="15.75" customHeight="1" x14ac:dyDescent="0.35">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c r="AA515" s="23"/>
      <c r="AB515" s="23"/>
      <c r="AC515" s="23"/>
      <c r="AD515" s="23"/>
      <c r="AE515" s="23"/>
      <c r="AF515" s="23"/>
      <c r="AG515" s="23"/>
    </row>
    <row r="516" spans="1:33" ht="15.75" customHeight="1" x14ac:dyDescent="0.35">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c r="AA516" s="23"/>
      <c r="AB516" s="23"/>
      <c r="AC516" s="23"/>
      <c r="AD516" s="23"/>
      <c r="AE516" s="23"/>
      <c r="AF516" s="23"/>
      <c r="AG516" s="23"/>
    </row>
    <row r="517" spans="1:33" ht="15.75" customHeight="1" x14ac:dyDescent="0.35">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c r="AA517" s="23"/>
      <c r="AB517" s="23"/>
      <c r="AC517" s="23"/>
      <c r="AD517" s="23"/>
      <c r="AE517" s="23"/>
      <c r="AF517" s="23"/>
      <c r="AG517" s="23"/>
    </row>
    <row r="518" spans="1:33" ht="15.75" customHeight="1" x14ac:dyDescent="0.35">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c r="AA518" s="23"/>
      <c r="AB518" s="23"/>
      <c r="AC518" s="23"/>
      <c r="AD518" s="23"/>
      <c r="AE518" s="23"/>
      <c r="AF518" s="23"/>
      <c r="AG518" s="23"/>
    </row>
    <row r="519" spans="1:33" ht="15.75" customHeight="1" x14ac:dyDescent="0.35">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c r="AA519" s="23"/>
      <c r="AB519" s="23"/>
      <c r="AC519" s="23"/>
      <c r="AD519" s="23"/>
      <c r="AE519" s="23"/>
      <c r="AF519" s="23"/>
      <c r="AG519" s="23"/>
    </row>
    <row r="520" spans="1:33" ht="15.75" customHeight="1" x14ac:dyDescent="0.35">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c r="AA520" s="23"/>
      <c r="AB520" s="23"/>
      <c r="AC520" s="23"/>
      <c r="AD520" s="23"/>
      <c r="AE520" s="23"/>
      <c r="AF520" s="23"/>
      <c r="AG520" s="23"/>
    </row>
    <row r="521" spans="1:33" ht="15.75" customHeight="1" x14ac:dyDescent="0.35">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c r="AA521" s="23"/>
      <c r="AB521" s="23"/>
      <c r="AC521" s="23"/>
      <c r="AD521" s="23"/>
      <c r="AE521" s="23"/>
      <c r="AF521" s="23"/>
      <c r="AG521" s="23"/>
    </row>
    <row r="522" spans="1:33" ht="15.75" customHeight="1" x14ac:dyDescent="0.35">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c r="AA522" s="23"/>
      <c r="AB522" s="23"/>
      <c r="AC522" s="23"/>
      <c r="AD522" s="23"/>
      <c r="AE522" s="23"/>
      <c r="AF522" s="23"/>
      <c r="AG522" s="23"/>
    </row>
    <row r="523" spans="1:33" ht="15.75" customHeight="1" x14ac:dyDescent="0.35">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c r="AA523" s="23"/>
      <c r="AB523" s="23"/>
      <c r="AC523" s="23"/>
      <c r="AD523" s="23"/>
      <c r="AE523" s="23"/>
      <c r="AF523" s="23"/>
      <c r="AG523" s="23"/>
    </row>
    <row r="524" spans="1:33" ht="15.75" customHeight="1" x14ac:dyDescent="0.35">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c r="AA524" s="23"/>
      <c r="AB524" s="23"/>
      <c r="AC524" s="23"/>
      <c r="AD524" s="23"/>
      <c r="AE524" s="23"/>
      <c r="AF524" s="23"/>
      <c r="AG524" s="23"/>
    </row>
    <row r="525" spans="1:33" ht="15.75" customHeight="1" x14ac:dyDescent="0.35">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c r="AA525" s="23"/>
      <c r="AB525" s="23"/>
      <c r="AC525" s="23"/>
      <c r="AD525" s="23"/>
      <c r="AE525" s="23"/>
      <c r="AF525" s="23"/>
      <c r="AG525" s="23"/>
    </row>
    <row r="526" spans="1:33" ht="15.75" customHeight="1" x14ac:dyDescent="0.35">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c r="AA526" s="23"/>
      <c r="AB526" s="23"/>
      <c r="AC526" s="23"/>
      <c r="AD526" s="23"/>
      <c r="AE526" s="23"/>
      <c r="AF526" s="23"/>
      <c r="AG526" s="23"/>
    </row>
    <row r="527" spans="1:33" ht="15.75" customHeight="1" x14ac:dyDescent="0.35">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c r="AA527" s="23"/>
      <c r="AB527" s="23"/>
      <c r="AC527" s="23"/>
      <c r="AD527" s="23"/>
      <c r="AE527" s="23"/>
      <c r="AF527" s="23"/>
      <c r="AG527" s="23"/>
    </row>
    <row r="528" spans="1:33" ht="15.75" customHeight="1" x14ac:dyDescent="0.35">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c r="AA528" s="23"/>
      <c r="AB528" s="23"/>
      <c r="AC528" s="23"/>
      <c r="AD528" s="23"/>
      <c r="AE528" s="23"/>
      <c r="AF528" s="23"/>
      <c r="AG528" s="23"/>
    </row>
    <row r="529" spans="1:33" ht="15.75" customHeight="1" x14ac:dyDescent="0.35">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c r="AA529" s="23"/>
      <c r="AB529" s="23"/>
      <c r="AC529" s="23"/>
      <c r="AD529" s="23"/>
      <c r="AE529" s="23"/>
      <c r="AF529" s="23"/>
      <c r="AG529" s="23"/>
    </row>
    <row r="530" spans="1:33" ht="15.75" customHeight="1" x14ac:dyDescent="0.35">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c r="AA530" s="23"/>
      <c r="AB530" s="23"/>
      <c r="AC530" s="23"/>
      <c r="AD530" s="23"/>
      <c r="AE530" s="23"/>
      <c r="AF530" s="23"/>
      <c r="AG530" s="23"/>
    </row>
    <row r="531" spans="1:33" ht="15.75" customHeight="1" x14ac:dyDescent="0.35">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c r="AA531" s="23"/>
      <c r="AB531" s="23"/>
      <c r="AC531" s="23"/>
      <c r="AD531" s="23"/>
      <c r="AE531" s="23"/>
      <c r="AF531" s="23"/>
      <c r="AG531" s="23"/>
    </row>
    <row r="532" spans="1:33" ht="15.75" customHeight="1" x14ac:dyDescent="0.35">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c r="AA532" s="23"/>
      <c r="AB532" s="23"/>
      <c r="AC532" s="23"/>
      <c r="AD532" s="23"/>
      <c r="AE532" s="23"/>
      <c r="AF532" s="23"/>
      <c r="AG532" s="23"/>
    </row>
    <row r="533" spans="1:33" ht="15.75" customHeight="1" x14ac:dyDescent="0.35">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c r="AA533" s="23"/>
      <c r="AB533" s="23"/>
      <c r="AC533" s="23"/>
      <c r="AD533" s="23"/>
      <c r="AE533" s="23"/>
      <c r="AF533" s="23"/>
      <c r="AG533" s="23"/>
    </row>
    <row r="534" spans="1:33" ht="15.75" customHeight="1" x14ac:dyDescent="0.35">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c r="AA534" s="23"/>
      <c r="AB534" s="23"/>
      <c r="AC534" s="23"/>
      <c r="AD534" s="23"/>
      <c r="AE534" s="23"/>
      <c r="AF534" s="23"/>
      <c r="AG534" s="23"/>
    </row>
    <row r="535" spans="1:33" ht="15.75" customHeight="1" x14ac:dyDescent="0.35">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c r="AA535" s="23"/>
      <c r="AB535" s="23"/>
      <c r="AC535" s="23"/>
      <c r="AD535" s="23"/>
      <c r="AE535" s="23"/>
      <c r="AF535" s="23"/>
      <c r="AG535" s="23"/>
    </row>
    <row r="536" spans="1:33" ht="15.75" customHeight="1" x14ac:dyDescent="0.35">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c r="AA536" s="23"/>
      <c r="AB536" s="23"/>
      <c r="AC536" s="23"/>
      <c r="AD536" s="23"/>
      <c r="AE536" s="23"/>
      <c r="AF536" s="23"/>
      <c r="AG536" s="23"/>
    </row>
    <row r="537" spans="1:33" ht="15.75" customHeight="1" x14ac:dyDescent="0.35">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c r="AA537" s="23"/>
      <c r="AB537" s="23"/>
      <c r="AC537" s="23"/>
      <c r="AD537" s="23"/>
      <c r="AE537" s="23"/>
      <c r="AF537" s="23"/>
      <c r="AG537" s="23"/>
    </row>
    <row r="538" spans="1:33" ht="15.75" customHeight="1" x14ac:dyDescent="0.35">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c r="AA538" s="23"/>
      <c r="AB538" s="23"/>
      <c r="AC538" s="23"/>
      <c r="AD538" s="23"/>
      <c r="AE538" s="23"/>
      <c r="AF538" s="23"/>
      <c r="AG538" s="23"/>
    </row>
    <row r="539" spans="1:33" ht="15.75" customHeight="1" x14ac:dyDescent="0.35">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c r="AA539" s="23"/>
      <c r="AB539" s="23"/>
      <c r="AC539" s="23"/>
      <c r="AD539" s="23"/>
      <c r="AE539" s="23"/>
      <c r="AF539" s="23"/>
      <c r="AG539" s="23"/>
    </row>
    <row r="540" spans="1:33" ht="15.75" customHeight="1" x14ac:dyDescent="0.35">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c r="AA540" s="23"/>
      <c r="AB540" s="23"/>
      <c r="AC540" s="23"/>
      <c r="AD540" s="23"/>
      <c r="AE540" s="23"/>
      <c r="AF540" s="23"/>
      <c r="AG540" s="23"/>
    </row>
    <row r="541" spans="1:33" ht="15.75" customHeight="1" x14ac:dyDescent="0.35">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c r="AA541" s="23"/>
      <c r="AB541" s="23"/>
      <c r="AC541" s="23"/>
      <c r="AD541" s="23"/>
      <c r="AE541" s="23"/>
      <c r="AF541" s="23"/>
      <c r="AG541" s="23"/>
    </row>
    <row r="542" spans="1:33" ht="15.75" customHeight="1" x14ac:dyDescent="0.35">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c r="AA542" s="23"/>
      <c r="AB542" s="23"/>
      <c r="AC542" s="23"/>
      <c r="AD542" s="23"/>
      <c r="AE542" s="23"/>
      <c r="AF542" s="23"/>
      <c r="AG542" s="23"/>
    </row>
    <row r="543" spans="1:33" ht="15.75" customHeight="1" x14ac:dyDescent="0.35">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c r="AA543" s="23"/>
      <c r="AB543" s="23"/>
      <c r="AC543" s="23"/>
      <c r="AD543" s="23"/>
      <c r="AE543" s="23"/>
      <c r="AF543" s="23"/>
      <c r="AG543" s="23"/>
    </row>
    <row r="544" spans="1:33" ht="15.75" customHeight="1" x14ac:dyDescent="0.35">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c r="AA544" s="23"/>
      <c r="AB544" s="23"/>
      <c r="AC544" s="23"/>
      <c r="AD544" s="23"/>
      <c r="AE544" s="23"/>
      <c r="AF544" s="23"/>
      <c r="AG544" s="23"/>
    </row>
    <row r="545" spans="1:33" ht="15.75" customHeight="1" x14ac:dyDescent="0.35">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c r="AA545" s="23"/>
      <c r="AB545" s="23"/>
      <c r="AC545" s="23"/>
      <c r="AD545" s="23"/>
      <c r="AE545" s="23"/>
      <c r="AF545" s="23"/>
      <c r="AG545" s="23"/>
    </row>
    <row r="546" spans="1:33" ht="15.75" customHeight="1" x14ac:dyDescent="0.35">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c r="AA546" s="23"/>
      <c r="AB546" s="23"/>
      <c r="AC546" s="23"/>
      <c r="AD546" s="23"/>
      <c r="AE546" s="23"/>
      <c r="AF546" s="23"/>
      <c r="AG546" s="23"/>
    </row>
    <row r="547" spans="1:33" ht="15.75" customHeight="1" x14ac:dyDescent="0.35">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c r="AA547" s="23"/>
      <c r="AB547" s="23"/>
      <c r="AC547" s="23"/>
      <c r="AD547" s="23"/>
      <c r="AE547" s="23"/>
      <c r="AF547" s="23"/>
      <c r="AG547" s="23"/>
    </row>
    <row r="548" spans="1:33" ht="15.75" customHeight="1" x14ac:dyDescent="0.35">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c r="AA548" s="23"/>
      <c r="AB548" s="23"/>
      <c r="AC548" s="23"/>
      <c r="AD548" s="23"/>
      <c r="AE548" s="23"/>
      <c r="AF548" s="23"/>
      <c r="AG548" s="23"/>
    </row>
    <row r="549" spans="1:33" ht="15.75" customHeight="1" x14ac:dyDescent="0.35">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c r="AA549" s="23"/>
      <c r="AB549" s="23"/>
      <c r="AC549" s="23"/>
      <c r="AD549" s="23"/>
      <c r="AE549" s="23"/>
      <c r="AF549" s="23"/>
      <c r="AG549" s="23"/>
    </row>
    <row r="550" spans="1:33" ht="15.75" customHeight="1" x14ac:dyDescent="0.35">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c r="AA550" s="23"/>
      <c r="AB550" s="23"/>
      <c r="AC550" s="23"/>
      <c r="AD550" s="23"/>
      <c r="AE550" s="23"/>
      <c r="AF550" s="23"/>
      <c r="AG550" s="23"/>
    </row>
    <row r="551" spans="1:33" ht="15.75" customHeight="1" x14ac:dyDescent="0.35">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c r="AA551" s="23"/>
      <c r="AB551" s="23"/>
      <c r="AC551" s="23"/>
      <c r="AD551" s="23"/>
      <c r="AE551" s="23"/>
      <c r="AF551" s="23"/>
      <c r="AG551" s="23"/>
    </row>
    <row r="552" spans="1:33" ht="15.75" customHeight="1" x14ac:dyDescent="0.35">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c r="AA552" s="23"/>
      <c r="AB552" s="23"/>
      <c r="AC552" s="23"/>
      <c r="AD552" s="23"/>
      <c r="AE552" s="23"/>
      <c r="AF552" s="23"/>
      <c r="AG552" s="23"/>
    </row>
    <row r="553" spans="1:33" ht="15.75" customHeight="1" x14ac:dyDescent="0.35">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c r="AA553" s="23"/>
      <c r="AB553" s="23"/>
      <c r="AC553" s="23"/>
      <c r="AD553" s="23"/>
      <c r="AE553" s="23"/>
      <c r="AF553" s="23"/>
      <c r="AG553" s="23"/>
    </row>
    <row r="554" spans="1:33" ht="15.75" customHeight="1" x14ac:dyDescent="0.35">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c r="AA554" s="23"/>
      <c r="AB554" s="23"/>
      <c r="AC554" s="23"/>
      <c r="AD554" s="23"/>
      <c r="AE554" s="23"/>
      <c r="AF554" s="23"/>
      <c r="AG554" s="23"/>
    </row>
    <row r="555" spans="1:33" ht="15.75" customHeight="1" x14ac:dyDescent="0.35">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c r="AA555" s="23"/>
      <c r="AB555" s="23"/>
      <c r="AC555" s="23"/>
      <c r="AD555" s="23"/>
      <c r="AE555" s="23"/>
      <c r="AF555" s="23"/>
      <c r="AG555" s="23"/>
    </row>
    <row r="556" spans="1:33" ht="15.75" customHeight="1" x14ac:dyDescent="0.35">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c r="AA556" s="23"/>
      <c r="AB556" s="23"/>
      <c r="AC556" s="23"/>
      <c r="AD556" s="23"/>
      <c r="AE556" s="23"/>
      <c r="AF556" s="23"/>
      <c r="AG556" s="23"/>
    </row>
    <row r="557" spans="1:33" ht="15.75" customHeight="1" x14ac:dyDescent="0.35">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c r="AA557" s="23"/>
      <c r="AB557" s="23"/>
      <c r="AC557" s="23"/>
      <c r="AD557" s="23"/>
      <c r="AE557" s="23"/>
      <c r="AF557" s="23"/>
      <c r="AG557" s="23"/>
    </row>
    <row r="558" spans="1:33" ht="15.75" customHeight="1" x14ac:dyDescent="0.35">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c r="AA558" s="23"/>
      <c r="AB558" s="23"/>
      <c r="AC558" s="23"/>
      <c r="AD558" s="23"/>
      <c r="AE558" s="23"/>
      <c r="AF558" s="23"/>
      <c r="AG558" s="23"/>
    </row>
    <row r="559" spans="1:33" ht="15.75" customHeight="1" x14ac:dyDescent="0.35">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c r="AA559" s="23"/>
      <c r="AB559" s="23"/>
      <c r="AC559" s="23"/>
      <c r="AD559" s="23"/>
      <c r="AE559" s="23"/>
      <c r="AF559" s="23"/>
      <c r="AG559" s="23"/>
    </row>
    <row r="560" spans="1:33" ht="15.75" customHeight="1" x14ac:dyDescent="0.35">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c r="AA560" s="23"/>
      <c r="AB560" s="23"/>
      <c r="AC560" s="23"/>
      <c r="AD560" s="23"/>
      <c r="AE560" s="23"/>
      <c r="AF560" s="23"/>
      <c r="AG560" s="23"/>
    </row>
    <row r="561" spans="1:33" ht="15.75" customHeight="1" x14ac:dyDescent="0.35">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c r="AA561" s="23"/>
      <c r="AB561" s="23"/>
      <c r="AC561" s="23"/>
      <c r="AD561" s="23"/>
      <c r="AE561" s="23"/>
      <c r="AF561" s="23"/>
      <c r="AG561" s="23"/>
    </row>
    <row r="562" spans="1:33" ht="15.75" customHeight="1" x14ac:dyDescent="0.35">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c r="AA562" s="23"/>
      <c r="AB562" s="23"/>
      <c r="AC562" s="23"/>
      <c r="AD562" s="23"/>
      <c r="AE562" s="23"/>
      <c r="AF562" s="23"/>
      <c r="AG562" s="23"/>
    </row>
    <row r="563" spans="1:33" ht="15.75" customHeight="1" x14ac:dyDescent="0.35">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c r="AA563" s="23"/>
      <c r="AB563" s="23"/>
      <c r="AC563" s="23"/>
      <c r="AD563" s="23"/>
      <c r="AE563" s="23"/>
      <c r="AF563" s="23"/>
      <c r="AG563" s="23"/>
    </row>
    <row r="564" spans="1:33" ht="15.75" customHeight="1" x14ac:dyDescent="0.35">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c r="AA564" s="23"/>
      <c r="AB564" s="23"/>
      <c r="AC564" s="23"/>
      <c r="AD564" s="23"/>
      <c r="AE564" s="23"/>
      <c r="AF564" s="23"/>
      <c r="AG564" s="23"/>
    </row>
    <row r="565" spans="1:33" ht="15.75" customHeight="1" x14ac:dyDescent="0.35">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c r="AA565" s="23"/>
      <c r="AB565" s="23"/>
      <c r="AC565" s="23"/>
      <c r="AD565" s="23"/>
      <c r="AE565" s="23"/>
      <c r="AF565" s="23"/>
      <c r="AG565" s="23"/>
    </row>
    <row r="566" spans="1:33" ht="15.75" customHeight="1" x14ac:dyDescent="0.35">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c r="AA566" s="23"/>
      <c r="AB566" s="23"/>
      <c r="AC566" s="23"/>
      <c r="AD566" s="23"/>
      <c r="AE566" s="23"/>
      <c r="AF566" s="23"/>
      <c r="AG566" s="23"/>
    </row>
    <row r="567" spans="1:33" ht="15.75" customHeight="1" x14ac:dyDescent="0.35">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c r="AA567" s="23"/>
      <c r="AB567" s="23"/>
      <c r="AC567" s="23"/>
      <c r="AD567" s="23"/>
      <c r="AE567" s="23"/>
      <c r="AF567" s="23"/>
      <c r="AG567" s="23"/>
    </row>
    <row r="568" spans="1:33" ht="15.75" customHeight="1" x14ac:dyDescent="0.35">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c r="AA568" s="23"/>
      <c r="AB568" s="23"/>
      <c r="AC568" s="23"/>
      <c r="AD568" s="23"/>
      <c r="AE568" s="23"/>
      <c r="AF568" s="23"/>
      <c r="AG568" s="23"/>
    </row>
    <row r="569" spans="1:33" ht="15.75" customHeight="1" x14ac:dyDescent="0.35">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c r="AA569" s="23"/>
      <c r="AB569" s="23"/>
      <c r="AC569" s="23"/>
      <c r="AD569" s="23"/>
      <c r="AE569" s="23"/>
      <c r="AF569" s="23"/>
      <c r="AG569" s="23"/>
    </row>
    <row r="570" spans="1:33" ht="15.75" customHeight="1" x14ac:dyDescent="0.35">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c r="AA570" s="23"/>
      <c r="AB570" s="23"/>
      <c r="AC570" s="23"/>
      <c r="AD570" s="23"/>
      <c r="AE570" s="23"/>
      <c r="AF570" s="23"/>
      <c r="AG570" s="23"/>
    </row>
    <row r="571" spans="1:33" ht="15.75" customHeight="1" x14ac:dyDescent="0.35">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c r="AA571" s="23"/>
      <c r="AB571" s="23"/>
      <c r="AC571" s="23"/>
      <c r="AD571" s="23"/>
      <c r="AE571" s="23"/>
      <c r="AF571" s="23"/>
      <c r="AG571" s="23"/>
    </row>
    <row r="572" spans="1:33" ht="15.75" customHeight="1" x14ac:dyDescent="0.35">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c r="AA572" s="23"/>
      <c r="AB572" s="23"/>
      <c r="AC572" s="23"/>
      <c r="AD572" s="23"/>
      <c r="AE572" s="23"/>
      <c r="AF572" s="23"/>
      <c r="AG572" s="23"/>
    </row>
    <row r="573" spans="1:33" ht="15.75" customHeight="1" x14ac:dyDescent="0.35">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c r="AA573" s="23"/>
      <c r="AB573" s="23"/>
      <c r="AC573" s="23"/>
      <c r="AD573" s="23"/>
      <c r="AE573" s="23"/>
      <c r="AF573" s="23"/>
      <c r="AG573" s="23"/>
    </row>
    <row r="574" spans="1:33" ht="15.75" customHeight="1" x14ac:dyDescent="0.35">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c r="AA574" s="23"/>
      <c r="AB574" s="23"/>
      <c r="AC574" s="23"/>
      <c r="AD574" s="23"/>
      <c r="AE574" s="23"/>
      <c r="AF574" s="23"/>
      <c r="AG574" s="23"/>
    </row>
    <row r="575" spans="1:33" ht="15.75" customHeight="1" x14ac:dyDescent="0.35">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c r="AA575" s="23"/>
      <c r="AB575" s="23"/>
      <c r="AC575" s="23"/>
      <c r="AD575" s="23"/>
      <c r="AE575" s="23"/>
      <c r="AF575" s="23"/>
      <c r="AG575" s="23"/>
    </row>
    <row r="576" spans="1:33" ht="15.75" customHeight="1" x14ac:dyDescent="0.35">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c r="AA576" s="23"/>
      <c r="AB576" s="23"/>
      <c r="AC576" s="23"/>
      <c r="AD576" s="23"/>
      <c r="AE576" s="23"/>
      <c r="AF576" s="23"/>
      <c r="AG576" s="23"/>
    </row>
    <row r="577" spans="1:33" ht="15.75" customHeight="1" x14ac:dyDescent="0.35">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c r="AA577" s="23"/>
      <c r="AB577" s="23"/>
      <c r="AC577" s="23"/>
      <c r="AD577" s="23"/>
      <c r="AE577" s="23"/>
      <c r="AF577" s="23"/>
      <c r="AG577" s="23"/>
    </row>
    <row r="578" spans="1:33" ht="15.75" customHeight="1" x14ac:dyDescent="0.35">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c r="AA578" s="23"/>
      <c r="AB578" s="23"/>
      <c r="AC578" s="23"/>
      <c r="AD578" s="23"/>
      <c r="AE578" s="23"/>
      <c r="AF578" s="23"/>
      <c r="AG578" s="23"/>
    </row>
    <row r="579" spans="1:33" ht="15.75" customHeight="1" x14ac:dyDescent="0.35">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c r="AA579" s="23"/>
      <c r="AB579" s="23"/>
      <c r="AC579" s="23"/>
      <c r="AD579" s="23"/>
      <c r="AE579" s="23"/>
      <c r="AF579" s="23"/>
      <c r="AG579" s="23"/>
    </row>
    <row r="580" spans="1:33" ht="15.75" customHeight="1" x14ac:dyDescent="0.35">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c r="AA580" s="23"/>
      <c r="AB580" s="23"/>
      <c r="AC580" s="23"/>
      <c r="AD580" s="23"/>
      <c r="AE580" s="23"/>
      <c r="AF580" s="23"/>
      <c r="AG580" s="23"/>
    </row>
    <row r="581" spans="1:33" ht="15.75" customHeight="1" x14ac:dyDescent="0.35">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c r="AA581" s="23"/>
      <c r="AB581" s="23"/>
      <c r="AC581" s="23"/>
      <c r="AD581" s="23"/>
      <c r="AE581" s="23"/>
      <c r="AF581" s="23"/>
      <c r="AG581" s="23"/>
    </row>
    <row r="582" spans="1:33" ht="15.75" customHeight="1" x14ac:dyDescent="0.35">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c r="AA582" s="23"/>
      <c r="AB582" s="23"/>
      <c r="AC582" s="23"/>
      <c r="AD582" s="23"/>
      <c r="AE582" s="23"/>
      <c r="AF582" s="23"/>
      <c r="AG582" s="23"/>
    </row>
    <row r="583" spans="1:33" ht="15.75" customHeight="1" x14ac:dyDescent="0.35">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c r="AA583" s="23"/>
      <c r="AB583" s="23"/>
      <c r="AC583" s="23"/>
      <c r="AD583" s="23"/>
      <c r="AE583" s="23"/>
      <c r="AF583" s="23"/>
      <c r="AG583" s="23"/>
    </row>
    <row r="584" spans="1:33" ht="15.75" customHeight="1" x14ac:dyDescent="0.35">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c r="AA584" s="23"/>
      <c r="AB584" s="23"/>
      <c r="AC584" s="23"/>
      <c r="AD584" s="23"/>
      <c r="AE584" s="23"/>
      <c r="AF584" s="23"/>
      <c r="AG584" s="23"/>
    </row>
    <row r="585" spans="1:33" ht="15.75" customHeight="1" x14ac:dyDescent="0.35">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c r="AA585" s="23"/>
      <c r="AB585" s="23"/>
      <c r="AC585" s="23"/>
      <c r="AD585" s="23"/>
      <c r="AE585" s="23"/>
      <c r="AF585" s="23"/>
      <c r="AG585" s="23"/>
    </row>
    <row r="586" spans="1:33" ht="15.75" customHeight="1" x14ac:dyDescent="0.35">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c r="AA586" s="23"/>
      <c r="AB586" s="23"/>
      <c r="AC586" s="23"/>
      <c r="AD586" s="23"/>
      <c r="AE586" s="23"/>
      <c r="AF586" s="23"/>
      <c r="AG586" s="23"/>
    </row>
    <row r="587" spans="1:33" ht="15.75" customHeight="1" x14ac:dyDescent="0.35">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c r="AA587" s="23"/>
      <c r="AB587" s="23"/>
      <c r="AC587" s="23"/>
      <c r="AD587" s="23"/>
      <c r="AE587" s="23"/>
      <c r="AF587" s="23"/>
      <c r="AG587" s="23"/>
    </row>
    <row r="588" spans="1:33" ht="15.75" customHeight="1" x14ac:dyDescent="0.35">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c r="AA588" s="23"/>
      <c r="AB588" s="23"/>
      <c r="AC588" s="23"/>
      <c r="AD588" s="23"/>
      <c r="AE588" s="23"/>
      <c r="AF588" s="23"/>
      <c r="AG588" s="23"/>
    </row>
    <row r="589" spans="1:33" ht="15.75" customHeight="1" x14ac:dyDescent="0.35">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c r="AA589" s="23"/>
      <c r="AB589" s="23"/>
      <c r="AC589" s="23"/>
      <c r="AD589" s="23"/>
      <c r="AE589" s="23"/>
      <c r="AF589" s="23"/>
      <c r="AG589" s="23"/>
    </row>
    <row r="590" spans="1:33" ht="15.75" customHeight="1" x14ac:dyDescent="0.35">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c r="AA590" s="23"/>
      <c r="AB590" s="23"/>
      <c r="AC590" s="23"/>
      <c r="AD590" s="23"/>
      <c r="AE590" s="23"/>
      <c r="AF590" s="23"/>
      <c r="AG590" s="23"/>
    </row>
    <row r="591" spans="1:33" ht="15.75" customHeight="1" x14ac:dyDescent="0.35">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23"/>
      <c r="AF591" s="23"/>
      <c r="AG591" s="23"/>
    </row>
    <row r="592" spans="1:33" ht="15.75" customHeight="1" x14ac:dyDescent="0.35">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c r="AA592" s="23"/>
      <c r="AB592" s="23"/>
      <c r="AC592" s="23"/>
      <c r="AD592" s="23"/>
      <c r="AE592" s="23"/>
      <c r="AF592" s="23"/>
      <c r="AG592" s="23"/>
    </row>
    <row r="593" spans="1:33" ht="15.75" customHeight="1" x14ac:dyDescent="0.35">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c r="AA593" s="23"/>
      <c r="AB593" s="23"/>
      <c r="AC593" s="23"/>
      <c r="AD593" s="23"/>
      <c r="AE593" s="23"/>
      <c r="AF593" s="23"/>
      <c r="AG593" s="23"/>
    </row>
    <row r="594" spans="1:33" ht="15.75" customHeight="1" x14ac:dyDescent="0.35">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c r="AA594" s="23"/>
      <c r="AB594" s="23"/>
      <c r="AC594" s="23"/>
      <c r="AD594" s="23"/>
      <c r="AE594" s="23"/>
      <c r="AF594" s="23"/>
      <c r="AG594" s="23"/>
    </row>
    <row r="595" spans="1:33" ht="15.75" customHeight="1" x14ac:dyDescent="0.35">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c r="AA595" s="23"/>
      <c r="AB595" s="23"/>
      <c r="AC595" s="23"/>
      <c r="AD595" s="23"/>
      <c r="AE595" s="23"/>
      <c r="AF595" s="23"/>
      <c r="AG595" s="23"/>
    </row>
    <row r="596" spans="1:33" ht="15.75" customHeight="1" x14ac:dyDescent="0.35">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c r="AA596" s="23"/>
      <c r="AB596" s="23"/>
      <c r="AC596" s="23"/>
      <c r="AD596" s="23"/>
      <c r="AE596" s="23"/>
      <c r="AF596" s="23"/>
      <c r="AG596" s="23"/>
    </row>
    <row r="597" spans="1:33" ht="15.75" customHeight="1" x14ac:dyDescent="0.35">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c r="AA597" s="23"/>
      <c r="AB597" s="23"/>
      <c r="AC597" s="23"/>
      <c r="AD597" s="23"/>
      <c r="AE597" s="23"/>
      <c r="AF597" s="23"/>
      <c r="AG597" s="23"/>
    </row>
    <row r="598" spans="1:33" ht="15.75" customHeight="1" x14ac:dyDescent="0.35">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c r="AA598" s="23"/>
      <c r="AB598" s="23"/>
      <c r="AC598" s="23"/>
      <c r="AD598" s="23"/>
      <c r="AE598" s="23"/>
      <c r="AF598" s="23"/>
      <c r="AG598" s="23"/>
    </row>
    <row r="599" spans="1:33" ht="15.75" customHeight="1" x14ac:dyDescent="0.35">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c r="AA599" s="23"/>
      <c r="AB599" s="23"/>
      <c r="AC599" s="23"/>
      <c r="AD599" s="23"/>
      <c r="AE599" s="23"/>
      <c r="AF599" s="23"/>
      <c r="AG599" s="23"/>
    </row>
    <row r="600" spans="1:33" ht="15.75" customHeight="1" x14ac:dyDescent="0.35">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c r="AA600" s="23"/>
      <c r="AB600" s="23"/>
      <c r="AC600" s="23"/>
      <c r="AD600" s="23"/>
      <c r="AE600" s="23"/>
      <c r="AF600" s="23"/>
      <c r="AG600" s="23"/>
    </row>
    <row r="601" spans="1:33" ht="15.75" customHeight="1" x14ac:dyDescent="0.35">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23"/>
      <c r="AF601" s="23"/>
      <c r="AG601" s="23"/>
    </row>
    <row r="602" spans="1:33" ht="15.75" customHeight="1" x14ac:dyDescent="0.35">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23"/>
      <c r="AF602" s="23"/>
      <c r="AG602" s="23"/>
    </row>
    <row r="603" spans="1:33" ht="15.75" customHeight="1" x14ac:dyDescent="0.35">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c r="AA603" s="23"/>
      <c r="AB603" s="23"/>
      <c r="AC603" s="23"/>
      <c r="AD603" s="23"/>
      <c r="AE603" s="23"/>
      <c r="AF603" s="23"/>
      <c r="AG603" s="23"/>
    </row>
    <row r="604" spans="1:33" ht="15.75" customHeight="1" x14ac:dyDescent="0.35">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c r="AA604" s="23"/>
      <c r="AB604" s="23"/>
      <c r="AC604" s="23"/>
      <c r="AD604" s="23"/>
      <c r="AE604" s="23"/>
      <c r="AF604" s="23"/>
      <c r="AG604" s="23"/>
    </row>
    <row r="605" spans="1:33" ht="15.75" customHeight="1" x14ac:dyDescent="0.35">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c r="AA605" s="23"/>
      <c r="AB605" s="23"/>
      <c r="AC605" s="23"/>
      <c r="AD605" s="23"/>
      <c r="AE605" s="23"/>
      <c r="AF605" s="23"/>
      <c r="AG605" s="23"/>
    </row>
    <row r="606" spans="1:33" ht="15.75" customHeight="1" x14ac:dyDescent="0.35">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c r="AA606" s="23"/>
      <c r="AB606" s="23"/>
      <c r="AC606" s="23"/>
      <c r="AD606" s="23"/>
      <c r="AE606" s="23"/>
      <c r="AF606" s="23"/>
      <c r="AG606" s="23"/>
    </row>
    <row r="607" spans="1:33" ht="15.75" customHeight="1" x14ac:dyDescent="0.35">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c r="AA607" s="23"/>
      <c r="AB607" s="23"/>
      <c r="AC607" s="23"/>
      <c r="AD607" s="23"/>
      <c r="AE607" s="23"/>
      <c r="AF607" s="23"/>
      <c r="AG607" s="23"/>
    </row>
    <row r="608" spans="1:33" ht="15.75" customHeight="1" x14ac:dyDescent="0.35">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c r="AA608" s="23"/>
      <c r="AB608" s="23"/>
      <c r="AC608" s="23"/>
      <c r="AD608" s="23"/>
      <c r="AE608" s="23"/>
      <c r="AF608" s="23"/>
      <c r="AG608" s="23"/>
    </row>
    <row r="609" spans="1:33" ht="15.75" customHeight="1" x14ac:dyDescent="0.35">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c r="AA609" s="23"/>
      <c r="AB609" s="23"/>
      <c r="AC609" s="23"/>
      <c r="AD609" s="23"/>
      <c r="AE609" s="23"/>
      <c r="AF609" s="23"/>
      <c r="AG609" s="23"/>
    </row>
    <row r="610" spans="1:33" ht="15.75" customHeight="1" x14ac:dyDescent="0.35">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c r="AA610" s="23"/>
      <c r="AB610" s="23"/>
      <c r="AC610" s="23"/>
      <c r="AD610" s="23"/>
      <c r="AE610" s="23"/>
      <c r="AF610" s="23"/>
      <c r="AG610" s="23"/>
    </row>
    <row r="611" spans="1:33" ht="15.75" customHeight="1" x14ac:dyDescent="0.35">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c r="AA611" s="23"/>
      <c r="AB611" s="23"/>
      <c r="AC611" s="23"/>
      <c r="AD611" s="23"/>
      <c r="AE611" s="23"/>
      <c r="AF611" s="23"/>
      <c r="AG611" s="23"/>
    </row>
    <row r="612" spans="1:33" ht="15.75" customHeight="1" x14ac:dyDescent="0.35">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c r="AA612" s="23"/>
      <c r="AB612" s="23"/>
      <c r="AC612" s="23"/>
      <c r="AD612" s="23"/>
      <c r="AE612" s="23"/>
      <c r="AF612" s="23"/>
      <c r="AG612" s="23"/>
    </row>
    <row r="613" spans="1:33" ht="15.75" customHeight="1" x14ac:dyDescent="0.35">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c r="AA613" s="23"/>
      <c r="AB613" s="23"/>
      <c r="AC613" s="23"/>
      <c r="AD613" s="23"/>
      <c r="AE613" s="23"/>
      <c r="AF613" s="23"/>
      <c r="AG613" s="23"/>
    </row>
    <row r="614" spans="1:33" ht="15.75" customHeight="1" x14ac:dyDescent="0.35">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c r="AA614" s="23"/>
      <c r="AB614" s="23"/>
      <c r="AC614" s="23"/>
      <c r="AD614" s="23"/>
      <c r="AE614" s="23"/>
      <c r="AF614" s="23"/>
      <c r="AG614" s="23"/>
    </row>
    <row r="615" spans="1:33" ht="15.75" customHeight="1" x14ac:dyDescent="0.35">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c r="AA615" s="23"/>
      <c r="AB615" s="23"/>
      <c r="AC615" s="23"/>
      <c r="AD615" s="23"/>
      <c r="AE615" s="23"/>
      <c r="AF615" s="23"/>
      <c r="AG615" s="23"/>
    </row>
    <row r="616" spans="1:33" ht="15.75" customHeight="1" x14ac:dyDescent="0.35">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c r="AA616" s="23"/>
      <c r="AB616" s="23"/>
      <c r="AC616" s="23"/>
      <c r="AD616" s="23"/>
      <c r="AE616" s="23"/>
      <c r="AF616" s="23"/>
      <c r="AG616" s="23"/>
    </row>
    <row r="617" spans="1:33" ht="15.75" customHeight="1" x14ac:dyDescent="0.35">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23"/>
      <c r="AF617" s="23"/>
      <c r="AG617" s="23"/>
    </row>
    <row r="618" spans="1:33" ht="15.75" customHeight="1" x14ac:dyDescent="0.35">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c r="AA618" s="23"/>
      <c r="AB618" s="23"/>
      <c r="AC618" s="23"/>
      <c r="AD618" s="23"/>
      <c r="AE618" s="23"/>
      <c r="AF618" s="23"/>
      <c r="AG618" s="23"/>
    </row>
    <row r="619" spans="1:33" ht="15.75" customHeight="1" x14ac:dyDescent="0.35">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c r="AA619" s="23"/>
      <c r="AB619" s="23"/>
      <c r="AC619" s="23"/>
      <c r="AD619" s="23"/>
      <c r="AE619" s="23"/>
      <c r="AF619" s="23"/>
      <c r="AG619" s="23"/>
    </row>
    <row r="620" spans="1:33" ht="15.75" customHeight="1" x14ac:dyDescent="0.35">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c r="AA620" s="23"/>
      <c r="AB620" s="23"/>
      <c r="AC620" s="23"/>
      <c r="AD620" s="23"/>
      <c r="AE620" s="23"/>
      <c r="AF620" s="23"/>
      <c r="AG620" s="23"/>
    </row>
    <row r="621" spans="1:33" ht="15.75" customHeight="1" x14ac:dyDescent="0.35">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c r="AA621" s="23"/>
      <c r="AB621" s="23"/>
      <c r="AC621" s="23"/>
      <c r="AD621" s="23"/>
      <c r="AE621" s="23"/>
      <c r="AF621" s="23"/>
      <c r="AG621" s="23"/>
    </row>
    <row r="622" spans="1:33" ht="15.75" customHeight="1" x14ac:dyDescent="0.35">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c r="AA622" s="23"/>
      <c r="AB622" s="23"/>
      <c r="AC622" s="23"/>
      <c r="AD622" s="23"/>
      <c r="AE622" s="23"/>
      <c r="AF622" s="23"/>
      <c r="AG622" s="23"/>
    </row>
    <row r="623" spans="1:33" ht="15.75" customHeight="1" x14ac:dyDescent="0.35">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c r="AA623" s="23"/>
      <c r="AB623" s="23"/>
      <c r="AC623" s="23"/>
      <c r="AD623" s="23"/>
      <c r="AE623" s="23"/>
      <c r="AF623" s="23"/>
      <c r="AG623" s="23"/>
    </row>
    <row r="624" spans="1:33" ht="15.75" customHeight="1" x14ac:dyDescent="0.35">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c r="AA624" s="23"/>
      <c r="AB624" s="23"/>
      <c r="AC624" s="23"/>
      <c r="AD624" s="23"/>
      <c r="AE624" s="23"/>
      <c r="AF624" s="23"/>
      <c r="AG624" s="23"/>
    </row>
    <row r="625" spans="1:33" ht="15.75" customHeight="1" x14ac:dyDescent="0.35">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c r="AA625" s="23"/>
      <c r="AB625" s="23"/>
      <c r="AC625" s="23"/>
      <c r="AD625" s="23"/>
      <c r="AE625" s="23"/>
      <c r="AF625" s="23"/>
      <c r="AG625" s="23"/>
    </row>
    <row r="626" spans="1:33" ht="15.75" customHeight="1" x14ac:dyDescent="0.35">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c r="AA626" s="23"/>
      <c r="AB626" s="23"/>
      <c r="AC626" s="23"/>
      <c r="AD626" s="23"/>
      <c r="AE626" s="23"/>
      <c r="AF626" s="23"/>
      <c r="AG626" s="23"/>
    </row>
    <row r="627" spans="1:33" ht="15.75" customHeight="1" x14ac:dyDescent="0.35">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23"/>
      <c r="AF627" s="23"/>
      <c r="AG627" s="23"/>
    </row>
    <row r="628" spans="1:33" ht="15.75" customHeight="1" x14ac:dyDescent="0.35">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c r="AA628" s="23"/>
      <c r="AB628" s="23"/>
      <c r="AC628" s="23"/>
      <c r="AD628" s="23"/>
      <c r="AE628" s="23"/>
      <c r="AF628" s="23"/>
      <c r="AG628" s="23"/>
    </row>
    <row r="629" spans="1:33" ht="15.75" customHeight="1" x14ac:dyDescent="0.35">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c r="AA629" s="23"/>
      <c r="AB629" s="23"/>
      <c r="AC629" s="23"/>
      <c r="AD629" s="23"/>
      <c r="AE629" s="23"/>
      <c r="AF629" s="23"/>
      <c r="AG629" s="23"/>
    </row>
    <row r="630" spans="1:33" ht="15.75" customHeight="1" x14ac:dyDescent="0.35">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c r="AA630" s="23"/>
      <c r="AB630" s="23"/>
      <c r="AC630" s="23"/>
      <c r="AD630" s="23"/>
      <c r="AE630" s="23"/>
      <c r="AF630" s="23"/>
      <c r="AG630" s="23"/>
    </row>
    <row r="631" spans="1:33" ht="15.75" customHeight="1" x14ac:dyDescent="0.35">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c r="AA631" s="23"/>
      <c r="AB631" s="23"/>
      <c r="AC631" s="23"/>
      <c r="AD631" s="23"/>
      <c r="AE631" s="23"/>
      <c r="AF631" s="23"/>
      <c r="AG631" s="23"/>
    </row>
    <row r="632" spans="1:33" ht="15.75" customHeight="1" x14ac:dyDescent="0.35">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c r="AA632" s="23"/>
      <c r="AB632" s="23"/>
      <c r="AC632" s="23"/>
      <c r="AD632" s="23"/>
      <c r="AE632" s="23"/>
      <c r="AF632" s="23"/>
      <c r="AG632" s="23"/>
    </row>
    <row r="633" spans="1:33" ht="15.75" customHeight="1" x14ac:dyDescent="0.35">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c r="AA633" s="23"/>
      <c r="AB633" s="23"/>
      <c r="AC633" s="23"/>
      <c r="AD633" s="23"/>
      <c r="AE633" s="23"/>
      <c r="AF633" s="23"/>
      <c r="AG633" s="23"/>
    </row>
    <row r="634" spans="1:33" ht="15.75" customHeight="1" x14ac:dyDescent="0.35">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c r="AA634" s="23"/>
      <c r="AB634" s="23"/>
      <c r="AC634" s="23"/>
      <c r="AD634" s="23"/>
      <c r="AE634" s="23"/>
      <c r="AF634" s="23"/>
      <c r="AG634" s="23"/>
    </row>
    <row r="635" spans="1:33" ht="15.75" customHeight="1" x14ac:dyDescent="0.35">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c r="AA635" s="23"/>
      <c r="AB635" s="23"/>
      <c r="AC635" s="23"/>
      <c r="AD635" s="23"/>
      <c r="AE635" s="23"/>
      <c r="AF635" s="23"/>
      <c r="AG635" s="23"/>
    </row>
    <row r="636" spans="1:33" ht="15.75" customHeight="1" x14ac:dyDescent="0.35">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c r="AA636" s="23"/>
      <c r="AB636" s="23"/>
      <c r="AC636" s="23"/>
      <c r="AD636" s="23"/>
      <c r="AE636" s="23"/>
      <c r="AF636" s="23"/>
      <c r="AG636" s="23"/>
    </row>
    <row r="637" spans="1:33" ht="15.75" customHeight="1" x14ac:dyDescent="0.35">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c r="AA637" s="23"/>
      <c r="AB637" s="23"/>
      <c r="AC637" s="23"/>
      <c r="AD637" s="23"/>
      <c r="AE637" s="23"/>
      <c r="AF637" s="23"/>
      <c r="AG637" s="23"/>
    </row>
    <row r="638" spans="1:33" ht="15.75" customHeight="1" x14ac:dyDescent="0.35">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c r="AA638" s="23"/>
      <c r="AB638" s="23"/>
      <c r="AC638" s="23"/>
      <c r="AD638" s="23"/>
      <c r="AE638" s="23"/>
      <c r="AF638" s="23"/>
      <c r="AG638" s="23"/>
    </row>
    <row r="639" spans="1:33" ht="15.75" customHeight="1" x14ac:dyDescent="0.35">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c r="AA639" s="23"/>
      <c r="AB639" s="23"/>
      <c r="AC639" s="23"/>
      <c r="AD639" s="23"/>
      <c r="AE639" s="23"/>
      <c r="AF639" s="23"/>
      <c r="AG639" s="23"/>
    </row>
    <row r="640" spans="1:33" ht="15.75" customHeight="1" x14ac:dyDescent="0.35">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c r="AA640" s="23"/>
      <c r="AB640" s="23"/>
      <c r="AC640" s="23"/>
      <c r="AD640" s="23"/>
      <c r="AE640" s="23"/>
      <c r="AF640" s="23"/>
      <c r="AG640" s="23"/>
    </row>
    <row r="641" spans="1:33" ht="15.75" customHeight="1" x14ac:dyDescent="0.35">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c r="AA641" s="23"/>
      <c r="AB641" s="23"/>
      <c r="AC641" s="23"/>
      <c r="AD641" s="23"/>
      <c r="AE641" s="23"/>
      <c r="AF641" s="23"/>
      <c r="AG641" s="23"/>
    </row>
    <row r="642" spans="1:33" ht="15.75" customHeight="1" x14ac:dyDescent="0.35">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c r="AA642" s="23"/>
      <c r="AB642" s="23"/>
      <c r="AC642" s="23"/>
      <c r="AD642" s="23"/>
      <c r="AE642" s="23"/>
      <c r="AF642" s="23"/>
      <c r="AG642" s="23"/>
    </row>
    <row r="643" spans="1:33" ht="15.75" customHeight="1" x14ac:dyDescent="0.35">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c r="AA643" s="23"/>
      <c r="AB643" s="23"/>
      <c r="AC643" s="23"/>
      <c r="AD643" s="23"/>
      <c r="AE643" s="23"/>
      <c r="AF643" s="23"/>
      <c r="AG643" s="23"/>
    </row>
    <row r="644" spans="1:33" ht="15.75" customHeight="1" x14ac:dyDescent="0.35">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c r="AA644" s="23"/>
      <c r="AB644" s="23"/>
      <c r="AC644" s="23"/>
      <c r="AD644" s="23"/>
      <c r="AE644" s="23"/>
      <c r="AF644" s="23"/>
      <c r="AG644" s="23"/>
    </row>
    <row r="645" spans="1:33" ht="15.75" customHeight="1" x14ac:dyDescent="0.35">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c r="AA645" s="23"/>
      <c r="AB645" s="23"/>
      <c r="AC645" s="23"/>
      <c r="AD645" s="23"/>
      <c r="AE645" s="23"/>
      <c r="AF645" s="23"/>
      <c r="AG645" s="23"/>
    </row>
    <row r="646" spans="1:33" ht="15.75" customHeight="1" x14ac:dyDescent="0.35">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c r="AA646" s="23"/>
      <c r="AB646" s="23"/>
      <c r="AC646" s="23"/>
      <c r="AD646" s="23"/>
      <c r="AE646" s="23"/>
      <c r="AF646" s="23"/>
      <c r="AG646" s="23"/>
    </row>
    <row r="647" spans="1:33" ht="15.75" customHeight="1" x14ac:dyDescent="0.35">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c r="AA647" s="23"/>
      <c r="AB647" s="23"/>
      <c r="AC647" s="23"/>
      <c r="AD647" s="23"/>
      <c r="AE647" s="23"/>
      <c r="AF647" s="23"/>
      <c r="AG647" s="23"/>
    </row>
    <row r="648" spans="1:33" ht="15.75" customHeight="1" x14ac:dyDescent="0.35">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c r="AA648" s="23"/>
      <c r="AB648" s="23"/>
      <c r="AC648" s="23"/>
      <c r="AD648" s="23"/>
      <c r="AE648" s="23"/>
      <c r="AF648" s="23"/>
      <c r="AG648" s="23"/>
    </row>
    <row r="649" spans="1:33" ht="15.75" customHeight="1" x14ac:dyDescent="0.35">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c r="AA649" s="23"/>
      <c r="AB649" s="23"/>
      <c r="AC649" s="23"/>
      <c r="AD649" s="23"/>
      <c r="AE649" s="23"/>
      <c r="AF649" s="23"/>
      <c r="AG649" s="23"/>
    </row>
    <row r="650" spans="1:33" ht="15.75" customHeight="1" x14ac:dyDescent="0.35">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c r="AA650" s="23"/>
      <c r="AB650" s="23"/>
      <c r="AC650" s="23"/>
      <c r="AD650" s="23"/>
      <c r="AE650" s="23"/>
      <c r="AF650" s="23"/>
      <c r="AG650" s="23"/>
    </row>
    <row r="651" spans="1:33" ht="15.75" customHeight="1" x14ac:dyDescent="0.35">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c r="AA651" s="23"/>
      <c r="AB651" s="23"/>
      <c r="AC651" s="23"/>
      <c r="AD651" s="23"/>
      <c r="AE651" s="23"/>
      <c r="AF651" s="23"/>
      <c r="AG651" s="23"/>
    </row>
    <row r="652" spans="1:33" ht="15.75" customHeight="1" x14ac:dyDescent="0.35">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c r="AA652" s="23"/>
      <c r="AB652" s="23"/>
      <c r="AC652" s="23"/>
      <c r="AD652" s="23"/>
      <c r="AE652" s="23"/>
      <c r="AF652" s="23"/>
      <c r="AG652" s="23"/>
    </row>
    <row r="653" spans="1:33" ht="15.75" customHeight="1" x14ac:dyDescent="0.35">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c r="AA653" s="23"/>
      <c r="AB653" s="23"/>
      <c r="AC653" s="23"/>
      <c r="AD653" s="23"/>
      <c r="AE653" s="23"/>
      <c r="AF653" s="23"/>
      <c r="AG653" s="23"/>
    </row>
    <row r="654" spans="1:33" ht="15.75" customHeight="1" x14ac:dyDescent="0.35">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c r="AA654" s="23"/>
      <c r="AB654" s="23"/>
      <c r="AC654" s="23"/>
      <c r="AD654" s="23"/>
      <c r="AE654" s="23"/>
      <c r="AF654" s="23"/>
      <c r="AG654" s="23"/>
    </row>
    <row r="655" spans="1:33" ht="15.75" customHeight="1" x14ac:dyDescent="0.35">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c r="AA655" s="23"/>
      <c r="AB655" s="23"/>
      <c r="AC655" s="23"/>
      <c r="AD655" s="23"/>
      <c r="AE655" s="23"/>
      <c r="AF655" s="23"/>
      <c r="AG655" s="23"/>
    </row>
    <row r="656" spans="1:33" ht="15.75" customHeight="1" x14ac:dyDescent="0.35">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c r="AA656" s="23"/>
      <c r="AB656" s="23"/>
      <c r="AC656" s="23"/>
      <c r="AD656" s="23"/>
      <c r="AE656" s="23"/>
      <c r="AF656" s="23"/>
      <c r="AG656" s="23"/>
    </row>
    <row r="657" spans="1:33" ht="15.75" customHeight="1" x14ac:dyDescent="0.35">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c r="AA657" s="23"/>
      <c r="AB657" s="23"/>
      <c r="AC657" s="23"/>
      <c r="AD657" s="23"/>
      <c r="AE657" s="23"/>
      <c r="AF657" s="23"/>
      <c r="AG657" s="23"/>
    </row>
    <row r="658" spans="1:33" ht="15.75" customHeight="1" x14ac:dyDescent="0.35">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c r="AA658" s="23"/>
      <c r="AB658" s="23"/>
      <c r="AC658" s="23"/>
      <c r="AD658" s="23"/>
      <c r="AE658" s="23"/>
      <c r="AF658" s="23"/>
      <c r="AG658" s="23"/>
    </row>
    <row r="659" spans="1:33" ht="15.75" customHeight="1" x14ac:dyDescent="0.35">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c r="AA659" s="23"/>
      <c r="AB659" s="23"/>
      <c r="AC659" s="23"/>
      <c r="AD659" s="23"/>
      <c r="AE659" s="23"/>
      <c r="AF659" s="23"/>
      <c r="AG659" s="23"/>
    </row>
    <row r="660" spans="1:33" ht="15.75" customHeight="1" x14ac:dyDescent="0.35">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c r="AA660" s="23"/>
      <c r="AB660" s="23"/>
      <c r="AC660" s="23"/>
      <c r="AD660" s="23"/>
      <c r="AE660" s="23"/>
      <c r="AF660" s="23"/>
      <c r="AG660" s="23"/>
    </row>
    <row r="661" spans="1:33" ht="15.75" customHeight="1" x14ac:dyDescent="0.35">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c r="AA661" s="23"/>
      <c r="AB661" s="23"/>
      <c r="AC661" s="23"/>
      <c r="AD661" s="23"/>
      <c r="AE661" s="23"/>
      <c r="AF661" s="23"/>
      <c r="AG661" s="23"/>
    </row>
    <row r="662" spans="1:33" ht="15.75" customHeight="1" x14ac:dyDescent="0.35">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c r="AA662" s="23"/>
      <c r="AB662" s="23"/>
      <c r="AC662" s="23"/>
      <c r="AD662" s="23"/>
      <c r="AE662" s="23"/>
      <c r="AF662" s="23"/>
      <c r="AG662" s="23"/>
    </row>
    <row r="663" spans="1:33" ht="15.75" customHeight="1" x14ac:dyDescent="0.35">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c r="AA663" s="23"/>
      <c r="AB663" s="23"/>
      <c r="AC663" s="23"/>
      <c r="AD663" s="23"/>
      <c r="AE663" s="23"/>
      <c r="AF663" s="23"/>
      <c r="AG663" s="23"/>
    </row>
    <row r="664" spans="1:33" ht="15.75" customHeight="1" x14ac:dyDescent="0.35">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c r="AA664" s="23"/>
      <c r="AB664" s="23"/>
      <c r="AC664" s="23"/>
      <c r="AD664" s="23"/>
      <c r="AE664" s="23"/>
      <c r="AF664" s="23"/>
      <c r="AG664" s="23"/>
    </row>
    <row r="665" spans="1:33" ht="15.75" customHeight="1" x14ac:dyDescent="0.35">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c r="AA665" s="23"/>
      <c r="AB665" s="23"/>
      <c r="AC665" s="23"/>
      <c r="AD665" s="23"/>
      <c r="AE665" s="23"/>
      <c r="AF665" s="23"/>
      <c r="AG665" s="23"/>
    </row>
    <row r="666" spans="1:33" ht="15.75" customHeight="1" x14ac:dyDescent="0.35">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c r="AA666" s="23"/>
      <c r="AB666" s="23"/>
      <c r="AC666" s="23"/>
      <c r="AD666" s="23"/>
      <c r="AE666" s="23"/>
      <c r="AF666" s="23"/>
      <c r="AG666" s="23"/>
    </row>
    <row r="667" spans="1:33" ht="15.75" customHeight="1" x14ac:dyDescent="0.35">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c r="AA667" s="23"/>
      <c r="AB667" s="23"/>
      <c r="AC667" s="23"/>
      <c r="AD667" s="23"/>
      <c r="AE667" s="23"/>
      <c r="AF667" s="23"/>
      <c r="AG667" s="23"/>
    </row>
    <row r="668" spans="1:33" ht="15.75" customHeight="1" x14ac:dyDescent="0.35">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c r="AA668" s="23"/>
      <c r="AB668" s="23"/>
      <c r="AC668" s="23"/>
      <c r="AD668" s="23"/>
      <c r="AE668" s="23"/>
      <c r="AF668" s="23"/>
      <c r="AG668" s="23"/>
    </row>
    <row r="669" spans="1:33" ht="15.75" customHeight="1" x14ac:dyDescent="0.35">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c r="AA669" s="23"/>
      <c r="AB669" s="23"/>
      <c r="AC669" s="23"/>
      <c r="AD669" s="23"/>
      <c r="AE669" s="23"/>
      <c r="AF669" s="23"/>
      <c r="AG669" s="23"/>
    </row>
    <row r="670" spans="1:33" ht="15.75" customHeight="1" x14ac:dyDescent="0.35">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c r="AA670" s="23"/>
      <c r="AB670" s="23"/>
      <c r="AC670" s="23"/>
      <c r="AD670" s="23"/>
      <c r="AE670" s="23"/>
      <c r="AF670" s="23"/>
      <c r="AG670" s="23"/>
    </row>
    <row r="671" spans="1:33" ht="15.75" customHeight="1" x14ac:dyDescent="0.35">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c r="AA671" s="23"/>
      <c r="AB671" s="23"/>
      <c r="AC671" s="23"/>
      <c r="AD671" s="23"/>
      <c r="AE671" s="23"/>
      <c r="AF671" s="23"/>
      <c r="AG671" s="23"/>
    </row>
    <row r="672" spans="1:33" ht="15.75" customHeight="1" x14ac:dyDescent="0.35">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c r="AA672" s="23"/>
      <c r="AB672" s="23"/>
      <c r="AC672" s="23"/>
      <c r="AD672" s="23"/>
      <c r="AE672" s="23"/>
      <c r="AF672" s="23"/>
      <c r="AG672" s="23"/>
    </row>
    <row r="673" spans="1:33" ht="15.75" customHeight="1" x14ac:dyDescent="0.35">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c r="AA673" s="23"/>
      <c r="AB673" s="23"/>
      <c r="AC673" s="23"/>
      <c r="AD673" s="23"/>
      <c r="AE673" s="23"/>
      <c r="AF673" s="23"/>
      <c r="AG673" s="23"/>
    </row>
    <row r="674" spans="1:33" ht="15.75" customHeight="1" x14ac:dyDescent="0.35">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c r="AA674" s="23"/>
      <c r="AB674" s="23"/>
      <c r="AC674" s="23"/>
      <c r="AD674" s="23"/>
      <c r="AE674" s="23"/>
      <c r="AF674" s="23"/>
      <c r="AG674" s="23"/>
    </row>
    <row r="675" spans="1:33" ht="15.75" customHeight="1" x14ac:dyDescent="0.35">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c r="AA675" s="23"/>
      <c r="AB675" s="23"/>
      <c r="AC675" s="23"/>
      <c r="AD675" s="23"/>
      <c r="AE675" s="23"/>
      <c r="AF675" s="23"/>
      <c r="AG675" s="23"/>
    </row>
    <row r="676" spans="1:33" ht="15.75" customHeight="1" x14ac:dyDescent="0.35">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c r="AA676" s="23"/>
      <c r="AB676" s="23"/>
      <c r="AC676" s="23"/>
      <c r="AD676" s="23"/>
      <c r="AE676" s="23"/>
      <c r="AF676" s="23"/>
      <c r="AG676" s="23"/>
    </row>
    <row r="677" spans="1:33" ht="15.75" customHeight="1" x14ac:dyDescent="0.35">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c r="AA677" s="23"/>
      <c r="AB677" s="23"/>
      <c r="AC677" s="23"/>
      <c r="AD677" s="23"/>
      <c r="AE677" s="23"/>
      <c r="AF677" s="23"/>
      <c r="AG677" s="23"/>
    </row>
    <row r="678" spans="1:33" ht="15.75" customHeight="1" x14ac:dyDescent="0.35">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c r="AA678" s="23"/>
      <c r="AB678" s="23"/>
      <c r="AC678" s="23"/>
      <c r="AD678" s="23"/>
      <c r="AE678" s="23"/>
      <c r="AF678" s="23"/>
      <c r="AG678" s="23"/>
    </row>
    <row r="679" spans="1:33" ht="15.75" customHeight="1" x14ac:dyDescent="0.35">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c r="AA679" s="23"/>
      <c r="AB679" s="23"/>
      <c r="AC679" s="23"/>
      <c r="AD679" s="23"/>
      <c r="AE679" s="23"/>
      <c r="AF679" s="23"/>
      <c r="AG679" s="23"/>
    </row>
    <row r="680" spans="1:33" ht="15.75" customHeight="1" x14ac:dyDescent="0.35">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c r="AA680" s="23"/>
      <c r="AB680" s="23"/>
      <c r="AC680" s="23"/>
      <c r="AD680" s="23"/>
      <c r="AE680" s="23"/>
      <c r="AF680" s="23"/>
      <c r="AG680" s="23"/>
    </row>
    <row r="681" spans="1:33" ht="15.75" customHeight="1" x14ac:dyDescent="0.35">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row>
    <row r="682" spans="1:33" ht="15.75" customHeight="1" x14ac:dyDescent="0.35">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c r="AA682" s="23"/>
      <c r="AB682" s="23"/>
      <c r="AC682" s="23"/>
      <c r="AD682" s="23"/>
      <c r="AE682" s="23"/>
      <c r="AF682" s="23"/>
      <c r="AG682" s="23"/>
    </row>
    <row r="683" spans="1:33" ht="15.75" customHeight="1" x14ac:dyDescent="0.35">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c r="AA683" s="23"/>
      <c r="AB683" s="23"/>
      <c r="AC683" s="23"/>
      <c r="AD683" s="23"/>
      <c r="AE683" s="23"/>
      <c r="AF683" s="23"/>
      <c r="AG683" s="23"/>
    </row>
    <row r="684" spans="1:33" ht="15.75" customHeight="1" x14ac:dyDescent="0.35">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c r="AA684" s="23"/>
      <c r="AB684" s="23"/>
      <c r="AC684" s="23"/>
      <c r="AD684" s="23"/>
      <c r="AE684" s="23"/>
      <c r="AF684" s="23"/>
      <c r="AG684" s="23"/>
    </row>
    <row r="685" spans="1:33" ht="15.75" customHeight="1" x14ac:dyDescent="0.35">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c r="AA685" s="23"/>
      <c r="AB685" s="23"/>
      <c r="AC685" s="23"/>
      <c r="AD685" s="23"/>
      <c r="AE685" s="23"/>
      <c r="AF685" s="23"/>
      <c r="AG685" s="23"/>
    </row>
    <row r="686" spans="1:33" ht="15.75" customHeight="1" x14ac:dyDescent="0.35">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c r="AA686" s="23"/>
      <c r="AB686" s="23"/>
      <c r="AC686" s="23"/>
      <c r="AD686" s="23"/>
      <c r="AE686" s="23"/>
      <c r="AF686" s="23"/>
      <c r="AG686" s="23"/>
    </row>
    <row r="687" spans="1:33" ht="15.75" customHeight="1" x14ac:dyDescent="0.35">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c r="AA687" s="23"/>
      <c r="AB687" s="23"/>
      <c r="AC687" s="23"/>
      <c r="AD687" s="23"/>
      <c r="AE687" s="23"/>
      <c r="AF687" s="23"/>
      <c r="AG687" s="23"/>
    </row>
    <row r="688" spans="1:33" ht="15.75" customHeight="1" x14ac:dyDescent="0.35">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c r="AA688" s="23"/>
      <c r="AB688" s="23"/>
      <c r="AC688" s="23"/>
      <c r="AD688" s="23"/>
      <c r="AE688" s="23"/>
      <c r="AF688" s="23"/>
      <c r="AG688" s="23"/>
    </row>
    <row r="689" spans="1:33" ht="15.75" customHeight="1" x14ac:dyDescent="0.35">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c r="AA689" s="23"/>
      <c r="AB689" s="23"/>
      <c r="AC689" s="23"/>
      <c r="AD689" s="23"/>
      <c r="AE689" s="23"/>
      <c r="AF689" s="23"/>
      <c r="AG689" s="23"/>
    </row>
    <row r="690" spans="1:33" ht="15.75" customHeight="1" x14ac:dyDescent="0.35">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c r="AA690" s="23"/>
      <c r="AB690" s="23"/>
      <c r="AC690" s="23"/>
      <c r="AD690" s="23"/>
      <c r="AE690" s="23"/>
      <c r="AF690" s="23"/>
      <c r="AG690" s="23"/>
    </row>
    <row r="691" spans="1:33" ht="15.75" customHeight="1" x14ac:dyDescent="0.35">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c r="AA691" s="23"/>
      <c r="AB691" s="23"/>
      <c r="AC691" s="23"/>
      <c r="AD691" s="23"/>
      <c r="AE691" s="23"/>
      <c r="AF691" s="23"/>
      <c r="AG691" s="23"/>
    </row>
    <row r="692" spans="1:33" ht="15.75" customHeight="1" x14ac:dyDescent="0.35">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c r="AA692" s="23"/>
      <c r="AB692" s="23"/>
      <c r="AC692" s="23"/>
      <c r="AD692" s="23"/>
      <c r="AE692" s="23"/>
      <c r="AF692" s="23"/>
      <c r="AG692" s="23"/>
    </row>
    <row r="693" spans="1:33" ht="15.75" customHeight="1" x14ac:dyDescent="0.35">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c r="AA693" s="23"/>
      <c r="AB693" s="23"/>
      <c r="AC693" s="23"/>
      <c r="AD693" s="23"/>
      <c r="AE693" s="23"/>
      <c r="AF693" s="23"/>
      <c r="AG693" s="23"/>
    </row>
    <row r="694" spans="1:33" ht="15.75" customHeight="1" x14ac:dyDescent="0.35">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c r="AA694" s="23"/>
      <c r="AB694" s="23"/>
      <c r="AC694" s="23"/>
      <c r="AD694" s="23"/>
      <c r="AE694" s="23"/>
      <c r="AF694" s="23"/>
      <c r="AG694" s="23"/>
    </row>
    <row r="695" spans="1:33" ht="15.75" customHeight="1" x14ac:dyDescent="0.35">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c r="AA695" s="23"/>
      <c r="AB695" s="23"/>
      <c r="AC695" s="23"/>
      <c r="AD695" s="23"/>
      <c r="AE695" s="23"/>
      <c r="AF695" s="23"/>
      <c r="AG695" s="23"/>
    </row>
    <row r="696" spans="1:33" ht="15.75" customHeight="1" x14ac:dyDescent="0.35">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c r="AA696" s="23"/>
      <c r="AB696" s="23"/>
      <c r="AC696" s="23"/>
      <c r="AD696" s="23"/>
      <c r="AE696" s="23"/>
      <c r="AF696" s="23"/>
      <c r="AG696" s="23"/>
    </row>
    <row r="697" spans="1:33" ht="15.75" customHeight="1" x14ac:dyDescent="0.35">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c r="AA697" s="23"/>
      <c r="AB697" s="23"/>
      <c r="AC697" s="23"/>
      <c r="AD697" s="23"/>
      <c r="AE697" s="23"/>
      <c r="AF697" s="23"/>
      <c r="AG697" s="23"/>
    </row>
    <row r="698" spans="1:33" ht="15.75" customHeight="1" x14ac:dyDescent="0.35">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c r="AA698" s="23"/>
      <c r="AB698" s="23"/>
      <c r="AC698" s="23"/>
      <c r="AD698" s="23"/>
      <c r="AE698" s="23"/>
      <c r="AF698" s="23"/>
      <c r="AG698" s="23"/>
    </row>
    <row r="699" spans="1:33" ht="15.75" customHeight="1" x14ac:dyDescent="0.35">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c r="AA699" s="23"/>
      <c r="AB699" s="23"/>
      <c r="AC699" s="23"/>
      <c r="AD699" s="23"/>
      <c r="AE699" s="23"/>
      <c r="AF699" s="23"/>
      <c r="AG699" s="23"/>
    </row>
    <row r="700" spans="1:33" ht="15.75" customHeight="1" x14ac:dyDescent="0.35">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c r="AA700" s="23"/>
      <c r="AB700" s="23"/>
      <c r="AC700" s="23"/>
      <c r="AD700" s="23"/>
      <c r="AE700" s="23"/>
      <c r="AF700" s="23"/>
      <c r="AG700" s="23"/>
    </row>
    <row r="701" spans="1:33" ht="15.75" customHeight="1" x14ac:dyDescent="0.35">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c r="AA701" s="23"/>
      <c r="AB701" s="23"/>
      <c r="AC701" s="23"/>
      <c r="AD701" s="23"/>
      <c r="AE701" s="23"/>
      <c r="AF701" s="23"/>
      <c r="AG701" s="23"/>
    </row>
    <row r="702" spans="1:33" ht="15.75" customHeight="1" x14ac:dyDescent="0.35">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c r="AA702" s="23"/>
      <c r="AB702" s="23"/>
      <c r="AC702" s="23"/>
      <c r="AD702" s="23"/>
      <c r="AE702" s="23"/>
      <c r="AF702" s="23"/>
      <c r="AG702" s="23"/>
    </row>
    <row r="703" spans="1:33" ht="15.75" customHeight="1" x14ac:dyDescent="0.35">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c r="AA703" s="23"/>
      <c r="AB703" s="23"/>
      <c r="AC703" s="23"/>
      <c r="AD703" s="23"/>
      <c r="AE703" s="23"/>
      <c r="AF703" s="23"/>
      <c r="AG703" s="23"/>
    </row>
    <row r="704" spans="1:33" ht="15.75" customHeight="1" x14ac:dyDescent="0.35">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c r="AA704" s="23"/>
      <c r="AB704" s="23"/>
      <c r="AC704" s="23"/>
      <c r="AD704" s="23"/>
      <c r="AE704" s="23"/>
      <c r="AF704" s="23"/>
      <c r="AG704" s="23"/>
    </row>
    <row r="705" spans="1:33" ht="15.75" customHeight="1" x14ac:dyDescent="0.35">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c r="AA705" s="23"/>
      <c r="AB705" s="23"/>
      <c r="AC705" s="23"/>
      <c r="AD705" s="23"/>
      <c r="AE705" s="23"/>
      <c r="AF705" s="23"/>
      <c r="AG705" s="23"/>
    </row>
    <row r="706" spans="1:33" ht="15.75" customHeight="1" x14ac:dyDescent="0.35">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c r="AA706" s="23"/>
      <c r="AB706" s="23"/>
      <c r="AC706" s="23"/>
      <c r="AD706" s="23"/>
      <c r="AE706" s="23"/>
      <c r="AF706" s="23"/>
      <c r="AG706" s="23"/>
    </row>
    <row r="707" spans="1:33" ht="15.75" customHeight="1" x14ac:dyDescent="0.35">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c r="AA707" s="23"/>
      <c r="AB707" s="23"/>
      <c r="AC707" s="23"/>
      <c r="AD707" s="23"/>
      <c r="AE707" s="23"/>
      <c r="AF707" s="23"/>
      <c r="AG707" s="23"/>
    </row>
    <row r="708" spans="1:33" ht="15.75" customHeight="1" x14ac:dyDescent="0.35">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c r="AA708" s="23"/>
      <c r="AB708" s="23"/>
      <c r="AC708" s="23"/>
      <c r="AD708" s="23"/>
      <c r="AE708" s="23"/>
      <c r="AF708" s="23"/>
      <c r="AG708" s="23"/>
    </row>
    <row r="709" spans="1:33" ht="15.75" customHeight="1" x14ac:dyDescent="0.35">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c r="AA709" s="23"/>
      <c r="AB709" s="23"/>
      <c r="AC709" s="23"/>
      <c r="AD709" s="23"/>
      <c r="AE709" s="23"/>
      <c r="AF709" s="23"/>
      <c r="AG709" s="23"/>
    </row>
    <row r="710" spans="1:33" ht="15.75" customHeight="1" x14ac:dyDescent="0.35">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c r="AA710" s="23"/>
      <c r="AB710" s="23"/>
      <c r="AC710" s="23"/>
      <c r="AD710" s="23"/>
      <c r="AE710" s="23"/>
      <c r="AF710" s="23"/>
      <c r="AG710" s="23"/>
    </row>
    <row r="711" spans="1:33" ht="15.75" customHeight="1" x14ac:dyDescent="0.35">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c r="AA711" s="23"/>
      <c r="AB711" s="23"/>
      <c r="AC711" s="23"/>
      <c r="AD711" s="23"/>
      <c r="AE711" s="23"/>
      <c r="AF711" s="23"/>
      <c r="AG711" s="23"/>
    </row>
    <row r="712" spans="1:33" ht="15.75" customHeight="1" x14ac:dyDescent="0.35">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c r="AA712" s="23"/>
      <c r="AB712" s="23"/>
      <c r="AC712" s="23"/>
      <c r="AD712" s="23"/>
      <c r="AE712" s="23"/>
      <c r="AF712" s="23"/>
      <c r="AG712" s="23"/>
    </row>
    <row r="713" spans="1:33" ht="15.75" customHeight="1" x14ac:dyDescent="0.35">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c r="AA713" s="23"/>
      <c r="AB713" s="23"/>
      <c r="AC713" s="23"/>
      <c r="AD713" s="23"/>
      <c r="AE713" s="23"/>
      <c r="AF713" s="23"/>
      <c r="AG713" s="23"/>
    </row>
    <row r="714" spans="1:33" ht="15.75" customHeight="1" x14ac:dyDescent="0.35">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c r="AA714" s="23"/>
      <c r="AB714" s="23"/>
      <c r="AC714" s="23"/>
      <c r="AD714" s="23"/>
      <c r="AE714" s="23"/>
      <c r="AF714" s="23"/>
      <c r="AG714" s="23"/>
    </row>
    <row r="715" spans="1:33" ht="15.75" customHeight="1" x14ac:dyDescent="0.35">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c r="AA715" s="23"/>
      <c r="AB715" s="23"/>
      <c r="AC715" s="23"/>
      <c r="AD715" s="23"/>
      <c r="AE715" s="23"/>
      <c r="AF715" s="23"/>
      <c r="AG715" s="23"/>
    </row>
    <row r="716" spans="1:33" ht="15.75" customHeight="1" x14ac:dyDescent="0.35">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c r="AA716" s="23"/>
      <c r="AB716" s="23"/>
      <c r="AC716" s="23"/>
      <c r="AD716" s="23"/>
      <c r="AE716" s="23"/>
      <c r="AF716" s="23"/>
      <c r="AG716" s="23"/>
    </row>
    <row r="717" spans="1:33" ht="15.75" customHeight="1" x14ac:dyDescent="0.35">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c r="AA717" s="23"/>
      <c r="AB717" s="23"/>
      <c r="AC717" s="23"/>
      <c r="AD717" s="23"/>
      <c r="AE717" s="23"/>
      <c r="AF717" s="23"/>
      <c r="AG717" s="23"/>
    </row>
    <row r="718" spans="1:33" ht="15.75" customHeight="1" x14ac:dyDescent="0.35">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c r="AA718" s="23"/>
      <c r="AB718" s="23"/>
      <c r="AC718" s="23"/>
      <c r="AD718" s="23"/>
      <c r="AE718" s="23"/>
      <c r="AF718" s="23"/>
      <c r="AG718" s="23"/>
    </row>
    <row r="719" spans="1:33" ht="15.75" customHeight="1" x14ac:dyDescent="0.35">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c r="AA719" s="23"/>
      <c r="AB719" s="23"/>
      <c r="AC719" s="23"/>
      <c r="AD719" s="23"/>
      <c r="AE719" s="23"/>
      <c r="AF719" s="23"/>
      <c r="AG719" s="23"/>
    </row>
    <row r="720" spans="1:33" ht="15.75" customHeight="1" x14ac:dyDescent="0.35">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c r="AA720" s="23"/>
      <c r="AB720" s="23"/>
      <c r="AC720" s="23"/>
      <c r="AD720" s="23"/>
      <c r="AE720" s="23"/>
      <c r="AF720" s="23"/>
      <c r="AG720" s="23"/>
    </row>
    <row r="721" spans="1:33" ht="15.75" customHeight="1" x14ac:dyDescent="0.35">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c r="AA721" s="23"/>
      <c r="AB721" s="23"/>
      <c r="AC721" s="23"/>
      <c r="AD721" s="23"/>
      <c r="AE721" s="23"/>
      <c r="AF721" s="23"/>
      <c r="AG721" s="23"/>
    </row>
    <row r="722" spans="1:33" ht="15.75" customHeight="1" x14ac:dyDescent="0.35">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c r="AA722" s="23"/>
      <c r="AB722" s="23"/>
      <c r="AC722" s="23"/>
      <c r="AD722" s="23"/>
      <c r="AE722" s="23"/>
      <c r="AF722" s="23"/>
      <c r="AG722" s="23"/>
    </row>
    <row r="723" spans="1:33" ht="15.75" customHeight="1" x14ac:dyDescent="0.35">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c r="AA723" s="23"/>
      <c r="AB723" s="23"/>
      <c r="AC723" s="23"/>
      <c r="AD723" s="23"/>
      <c r="AE723" s="23"/>
      <c r="AF723" s="23"/>
      <c r="AG723" s="23"/>
    </row>
    <row r="724" spans="1:33" ht="15.75" customHeight="1" x14ac:dyDescent="0.35">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c r="AA724" s="23"/>
      <c r="AB724" s="23"/>
      <c r="AC724" s="23"/>
      <c r="AD724" s="23"/>
      <c r="AE724" s="23"/>
      <c r="AF724" s="23"/>
      <c r="AG724" s="23"/>
    </row>
    <row r="725" spans="1:33" ht="15.75" customHeight="1" x14ac:dyDescent="0.35">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c r="AA725" s="23"/>
      <c r="AB725" s="23"/>
      <c r="AC725" s="23"/>
      <c r="AD725" s="23"/>
      <c r="AE725" s="23"/>
      <c r="AF725" s="23"/>
      <c r="AG725" s="23"/>
    </row>
    <row r="726" spans="1:33" ht="15.75" customHeight="1" x14ac:dyDescent="0.35">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c r="AA726" s="23"/>
      <c r="AB726" s="23"/>
      <c r="AC726" s="23"/>
      <c r="AD726" s="23"/>
      <c r="AE726" s="23"/>
      <c r="AF726" s="23"/>
      <c r="AG726" s="23"/>
    </row>
    <row r="727" spans="1:33" ht="15.75" customHeight="1" x14ac:dyDescent="0.35">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c r="AA727" s="23"/>
      <c r="AB727" s="23"/>
      <c r="AC727" s="23"/>
      <c r="AD727" s="23"/>
      <c r="AE727" s="23"/>
      <c r="AF727" s="23"/>
      <c r="AG727" s="23"/>
    </row>
    <row r="728" spans="1:33" ht="15.75" customHeight="1" x14ac:dyDescent="0.35">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c r="AA728" s="23"/>
      <c r="AB728" s="23"/>
      <c r="AC728" s="23"/>
      <c r="AD728" s="23"/>
      <c r="AE728" s="23"/>
      <c r="AF728" s="23"/>
      <c r="AG728" s="23"/>
    </row>
    <row r="729" spans="1:33" ht="15.75" customHeight="1" x14ac:dyDescent="0.35">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c r="AA729" s="23"/>
      <c r="AB729" s="23"/>
      <c r="AC729" s="23"/>
      <c r="AD729" s="23"/>
      <c r="AE729" s="23"/>
      <c r="AF729" s="23"/>
      <c r="AG729" s="23"/>
    </row>
    <row r="730" spans="1:33" ht="15.75" customHeight="1" x14ac:dyDescent="0.35">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23"/>
      <c r="AF730" s="23"/>
      <c r="AG730" s="23"/>
    </row>
    <row r="731" spans="1:33" ht="15.75" customHeight="1" x14ac:dyDescent="0.35">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c r="AA731" s="23"/>
      <c r="AB731" s="23"/>
      <c r="AC731" s="23"/>
      <c r="AD731" s="23"/>
      <c r="AE731" s="23"/>
      <c r="AF731" s="23"/>
      <c r="AG731" s="23"/>
    </row>
    <row r="732" spans="1:33" ht="15.75" customHeight="1" x14ac:dyDescent="0.35">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c r="AA732" s="23"/>
      <c r="AB732" s="23"/>
      <c r="AC732" s="23"/>
      <c r="AD732" s="23"/>
      <c r="AE732" s="23"/>
      <c r="AF732" s="23"/>
      <c r="AG732" s="23"/>
    </row>
    <row r="733" spans="1:33" ht="15.75" customHeight="1" x14ac:dyDescent="0.35">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c r="AA733" s="23"/>
      <c r="AB733" s="23"/>
      <c r="AC733" s="23"/>
      <c r="AD733" s="23"/>
      <c r="AE733" s="23"/>
      <c r="AF733" s="23"/>
      <c r="AG733" s="23"/>
    </row>
    <row r="734" spans="1:33" ht="15.75" customHeight="1" x14ac:dyDescent="0.35">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c r="AA734" s="23"/>
      <c r="AB734" s="23"/>
      <c r="AC734" s="23"/>
      <c r="AD734" s="23"/>
      <c r="AE734" s="23"/>
      <c r="AF734" s="23"/>
      <c r="AG734" s="23"/>
    </row>
    <row r="735" spans="1:33" ht="15.75" customHeight="1" x14ac:dyDescent="0.35">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c r="AA735" s="23"/>
      <c r="AB735" s="23"/>
      <c r="AC735" s="23"/>
      <c r="AD735" s="23"/>
      <c r="AE735" s="23"/>
      <c r="AF735" s="23"/>
      <c r="AG735" s="23"/>
    </row>
    <row r="736" spans="1:33" ht="15.75" customHeight="1" x14ac:dyDescent="0.35">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c r="AA736" s="23"/>
      <c r="AB736" s="23"/>
      <c r="AC736" s="23"/>
      <c r="AD736" s="23"/>
      <c r="AE736" s="23"/>
      <c r="AF736" s="23"/>
      <c r="AG736" s="23"/>
    </row>
    <row r="737" spans="1:33" ht="15.75" customHeight="1" x14ac:dyDescent="0.35">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c r="AA737" s="23"/>
      <c r="AB737" s="23"/>
      <c r="AC737" s="23"/>
      <c r="AD737" s="23"/>
      <c r="AE737" s="23"/>
      <c r="AF737" s="23"/>
      <c r="AG737" s="23"/>
    </row>
    <row r="738" spans="1:33" ht="15.75" customHeight="1" x14ac:dyDescent="0.35">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c r="AA738" s="23"/>
      <c r="AB738" s="23"/>
      <c r="AC738" s="23"/>
      <c r="AD738" s="23"/>
      <c r="AE738" s="23"/>
      <c r="AF738" s="23"/>
      <c r="AG738" s="23"/>
    </row>
    <row r="739" spans="1:33" ht="15.75" customHeight="1" x14ac:dyDescent="0.35">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c r="AA739" s="23"/>
      <c r="AB739" s="23"/>
      <c r="AC739" s="23"/>
      <c r="AD739" s="23"/>
      <c r="AE739" s="23"/>
      <c r="AF739" s="23"/>
      <c r="AG739" s="23"/>
    </row>
    <row r="740" spans="1:33" ht="15.75" customHeight="1" x14ac:dyDescent="0.35">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c r="AA740" s="23"/>
      <c r="AB740" s="23"/>
      <c r="AC740" s="23"/>
      <c r="AD740" s="23"/>
      <c r="AE740" s="23"/>
      <c r="AF740" s="23"/>
      <c r="AG740" s="23"/>
    </row>
    <row r="741" spans="1:33" ht="15.75" customHeight="1" x14ac:dyDescent="0.35">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23"/>
      <c r="AF741" s="23"/>
      <c r="AG741" s="23"/>
    </row>
    <row r="742" spans="1:33" ht="15.75" customHeight="1" x14ac:dyDescent="0.35">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c r="AA742" s="23"/>
      <c r="AB742" s="23"/>
      <c r="AC742" s="23"/>
      <c r="AD742" s="23"/>
      <c r="AE742" s="23"/>
      <c r="AF742" s="23"/>
      <c r="AG742" s="23"/>
    </row>
    <row r="743" spans="1:33" ht="15.75" customHeight="1" x14ac:dyDescent="0.35">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c r="AA743" s="23"/>
      <c r="AB743" s="23"/>
      <c r="AC743" s="23"/>
      <c r="AD743" s="23"/>
      <c r="AE743" s="23"/>
      <c r="AF743" s="23"/>
      <c r="AG743" s="23"/>
    </row>
    <row r="744" spans="1:33" ht="15.75" customHeight="1" x14ac:dyDescent="0.35">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c r="AA744" s="23"/>
      <c r="AB744" s="23"/>
      <c r="AC744" s="23"/>
      <c r="AD744" s="23"/>
      <c r="AE744" s="23"/>
      <c r="AF744" s="23"/>
      <c r="AG744" s="23"/>
    </row>
    <row r="745" spans="1:33" ht="15.75" customHeight="1" x14ac:dyDescent="0.35">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c r="AA745" s="23"/>
      <c r="AB745" s="23"/>
      <c r="AC745" s="23"/>
      <c r="AD745" s="23"/>
      <c r="AE745" s="23"/>
      <c r="AF745" s="23"/>
      <c r="AG745" s="23"/>
    </row>
    <row r="746" spans="1:33" ht="15.75" customHeight="1" x14ac:dyDescent="0.35">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c r="AA746" s="23"/>
      <c r="AB746" s="23"/>
      <c r="AC746" s="23"/>
      <c r="AD746" s="23"/>
      <c r="AE746" s="23"/>
      <c r="AF746" s="23"/>
      <c r="AG746" s="23"/>
    </row>
    <row r="747" spans="1:33" ht="15.75" customHeight="1" x14ac:dyDescent="0.35">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c r="AA747" s="23"/>
      <c r="AB747" s="23"/>
      <c r="AC747" s="23"/>
      <c r="AD747" s="23"/>
      <c r="AE747" s="23"/>
      <c r="AF747" s="23"/>
      <c r="AG747" s="23"/>
    </row>
    <row r="748" spans="1:33" ht="15.75" customHeight="1" x14ac:dyDescent="0.35">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c r="AA748" s="23"/>
      <c r="AB748" s="23"/>
      <c r="AC748" s="23"/>
      <c r="AD748" s="23"/>
      <c r="AE748" s="23"/>
      <c r="AF748" s="23"/>
      <c r="AG748" s="23"/>
    </row>
    <row r="749" spans="1:33" ht="15.75" customHeight="1" x14ac:dyDescent="0.35">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c r="AA749" s="23"/>
      <c r="AB749" s="23"/>
      <c r="AC749" s="23"/>
      <c r="AD749" s="23"/>
      <c r="AE749" s="23"/>
      <c r="AF749" s="23"/>
      <c r="AG749" s="23"/>
    </row>
    <row r="750" spans="1:33" ht="15.75" customHeight="1" x14ac:dyDescent="0.35">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c r="AA750" s="23"/>
      <c r="AB750" s="23"/>
      <c r="AC750" s="23"/>
      <c r="AD750" s="23"/>
      <c r="AE750" s="23"/>
      <c r="AF750" s="23"/>
      <c r="AG750" s="23"/>
    </row>
    <row r="751" spans="1:33" ht="15.75" customHeight="1" x14ac:dyDescent="0.35">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c r="AA751" s="23"/>
      <c r="AB751" s="23"/>
      <c r="AC751" s="23"/>
      <c r="AD751" s="23"/>
      <c r="AE751" s="23"/>
      <c r="AF751" s="23"/>
      <c r="AG751" s="23"/>
    </row>
    <row r="752" spans="1:33" ht="15.75" customHeight="1" x14ac:dyDescent="0.35">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c r="AA752" s="23"/>
      <c r="AB752" s="23"/>
      <c r="AC752" s="23"/>
      <c r="AD752" s="23"/>
      <c r="AE752" s="23"/>
      <c r="AF752" s="23"/>
      <c r="AG752" s="23"/>
    </row>
    <row r="753" spans="1:33" ht="15.75" customHeight="1" x14ac:dyDescent="0.35">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c r="AA753" s="23"/>
      <c r="AB753" s="23"/>
      <c r="AC753" s="23"/>
      <c r="AD753" s="23"/>
      <c r="AE753" s="23"/>
      <c r="AF753" s="23"/>
      <c r="AG753" s="23"/>
    </row>
    <row r="754" spans="1:33" ht="15.75" customHeight="1" x14ac:dyDescent="0.35">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c r="AA754" s="23"/>
      <c r="AB754" s="23"/>
      <c r="AC754" s="23"/>
      <c r="AD754" s="23"/>
      <c r="AE754" s="23"/>
      <c r="AF754" s="23"/>
      <c r="AG754" s="23"/>
    </row>
    <row r="755" spans="1:33" ht="15.75" customHeight="1" x14ac:dyDescent="0.35">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c r="AA755" s="23"/>
      <c r="AB755" s="23"/>
      <c r="AC755" s="23"/>
      <c r="AD755" s="23"/>
      <c r="AE755" s="23"/>
      <c r="AF755" s="23"/>
      <c r="AG755" s="23"/>
    </row>
    <row r="756" spans="1:33" ht="15.75" customHeight="1" x14ac:dyDescent="0.35">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23"/>
      <c r="AF756" s="23"/>
      <c r="AG756" s="23"/>
    </row>
    <row r="757" spans="1:33" ht="15.75" customHeight="1" x14ac:dyDescent="0.35">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c r="AA757" s="23"/>
      <c r="AB757" s="23"/>
      <c r="AC757" s="23"/>
      <c r="AD757" s="23"/>
      <c r="AE757" s="23"/>
      <c r="AF757" s="23"/>
      <c r="AG757" s="23"/>
    </row>
    <row r="758" spans="1:33" ht="15.75" customHeight="1" x14ac:dyDescent="0.35">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c r="AA758" s="23"/>
      <c r="AB758" s="23"/>
      <c r="AC758" s="23"/>
      <c r="AD758" s="23"/>
      <c r="AE758" s="23"/>
      <c r="AF758" s="23"/>
      <c r="AG758" s="23"/>
    </row>
    <row r="759" spans="1:33" ht="15.75" customHeight="1" x14ac:dyDescent="0.35">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c r="AA759" s="23"/>
      <c r="AB759" s="23"/>
      <c r="AC759" s="23"/>
      <c r="AD759" s="23"/>
      <c r="AE759" s="23"/>
      <c r="AF759" s="23"/>
      <c r="AG759" s="23"/>
    </row>
    <row r="760" spans="1:33" ht="15.75" customHeight="1" x14ac:dyDescent="0.35">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c r="AA760" s="23"/>
      <c r="AB760" s="23"/>
      <c r="AC760" s="23"/>
      <c r="AD760" s="23"/>
      <c r="AE760" s="23"/>
      <c r="AF760" s="23"/>
      <c r="AG760" s="23"/>
    </row>
    <row r="761" spans="1:33" ht="15.75" customHeight="1" x14ac:dyDescent="0.35">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c r="AA761" s="23"/>
      <c r="AB761" s="23"/>
      <c r="AC761" s="23"/>
      <c r="AD761" s="23"/>
      <c r="AE761" s="23"/>
      <c r="AF761" s="23"/>
      <c r="AG761" s="23"/>
    </row>
    <row r="762" spans="1:33" ht="15.75" customHeight="1" x14ac:dyDescent="0.35">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c r="AA762" s="23"/>
      <c r="AB762" s="23"/>
      <c r="AC762" s="23"/>
      <c r="AD762" s="23"/>
      <c r="AE762" s="23"/>
      <c r="AF762" s="23"/>
      <c r="AG762" s="23"/>
    </row>
    <row r="763" spans="1:33" ht="15.75" customHeight="1" x14ac:dyDescent="0.35">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c r="AA763" s="23"/>
      <c r="AB763" s="23"/>
      <c r="AC763" s="23"/>
      <c r="AD763" s="23"/>
      <c r="AE763" s="23"/>
      <c r="AF763" s="23"/>
      <c r="AG763" s="23"/>
    </row>
    <row r="764" spans="1:33" ht="15.75" customHeight="1" x14ac:dyDescent="0.35">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c r="AA764" s="23"/>
      <c r="AB764" s="23"/>
      <c r="AC764" s="23"/>
      <c r="AD764" s="23"/>
      <c r="AE764" s="23"/>
      <c r="AF764" s="23"/>
      <c r="AG764" s="23"/>
    </row>
    <row r="765" spans="1:33" ht="15.75" customHeight="1" x14ac:dyDescent="0.35">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c r="AA765" s="23"/>
      <c r="AB765" s="23"/>
      <c r="AC765" s="23"/>
      <c r="AD765" s="23"/>
      <c r="AE765" s="23"/>
      <c r="AF765" s="23"/>
      <c r="AG765" s="23"/>
    </row>
    <row r="766" spans="1:33" ht="15.75" customHeight="1" x14ac:dyDescent="0.35">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23"/>
      <c r="AF766" s="23"/>
      <c r="AG766" s="23"/>
    </row>
    <row r="767" spans="1:33" ht="15.75" customHeight="1" x14ac:dyDescent="0.35">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c r="AA767" s="23"/>
      <c r="AB767" s="23"/>
      <c r="AC767" s="23"/>
      <c r="AD767" s="23"/>
      <c r="AE767" s="23"/>
      <c r="AF767" s="23"/>
      <c r="AG767" s="23"/>
    </row>
    <row r="768" spans="1:33" ht="15.75" customHeight="1" x14ac:dyDescent="0.35">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c r="AA768" s="23"/>
      <c r="AB768" s="23"/>
      <c r="AC768" s="23"/>
      <c r="AD768" s="23"/>
      <c r="AE768" s="23"/>
      <c r="AF768" s="23"/>
      <c r="AG768" s="23"/>
    </row>
    <row r="769" spans="1:33" ht="15.75" customHeight="1" x14ac:dyDescent="0.35">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c r="AA769" s="23"/>
      <c r="AB769" s="23"/>
      <c r="AC769" s="23"/>
      <c r="AD769" s="23"/>
      <c r="AE769" s="23"/>
      <c r="AF769" s="23"/>
      <c r="AG769" s="23"/>
    </row>
    <row r="770" spans="1:33" ht="15.75" customHeight="1" x14ac:dyDescent="0.35">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c r="AA770" s="23"/>
      <c r="AB770" s="23"/>
      <c r="AC770" s="23"/>
      <c r="AD770" s="23"/>
      <c r="AE770" s="23"/>
      <c r="AF770" s="23"/>
      <c r="AG770" s="23"/>
    </row>
    <row r="771" spans="1:33" ht="15.75" customHeight="1" x14ac:dyDescent="0.35">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c r="AA771" s="23"/>
      <c r="AB771" s="23"/>
      <c r="AC771" s="23"/>
      <c r="AD771" s="23"/>
      <c r="AE771" s="23"/>
      <c r="AF771" s="23"/>
      <c r="AG771" s="23"/>
    </row>
    <row r="772" spans="1:33" ht="15.75" customHeight="1" x14ac:dyDescent="0.35">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c r="AA772" s="23"/>
      <c r="AB772" s="23"/>
      <c r="AC772" s="23"/>
      <c r="AD772" s="23"/>
      <c r="AE772" s="23"/>
      <c r="AF772" s="23"/>
      <c r="AG772" s="23"/>
    </row>
    <row r="773" spans="1:33" ht="15.75" customHeight="1" x14ac:dyDescent="0.35">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c r="AA773" s="23"/>
      <c r="AB773" s="23"/>
      <c r="AC773" s="23"/>
      <c r="AD773" s="23"/>
      <c r="AE773" s="23"/>
      <c r="AF773" s="23"/>
      <c r="AG773" s="23"/>
    </row>
    <row r="774" spans="1:33" ht="15.75" customHeight="1" x14ac:dyDescent="0.35">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c r="AA774" s="23"/>
      <c r="AB774" s="23"/>
      <c r="AC774" s="23"/>
      <c r="AD774" s="23"/>
      <c r="AE774" s="23"/>
      <c r="AF774" s="23"/>
      <c r="AG774" s="23"/>
    </row>
    <row r="775" spans="1:33" ht="15.75" customHeight="1" x14ac:dyDescent="0.35">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c r="AA775" s="23"/>
      <c r="AB775" s="23"/>
      <c r="AC775" s="23"/>
      <c r="AD775" s="23"/>
      <c r="AE775" s="23"/>
      <c r="AF775" s="23"/>
      <c r="AG775" s="23"/>
    </row>
    <row r="776" spans="1:33" ht="15.75" customHeight="1" x14ac:dyDescent="0.35">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c r="AA776" s="23"/>
      <c r="AB776" s="23"/>
      <c r="AC776" s="23"/>
      <c r="AD776" s="23"/>
      <c r="AE776" s="23"/>
      <c r="AF776" s="23"/>
      <c r="AG776" s="23"/>
    </row>
    <row r="777" spans="1:33" ht="15.75" customHeight="1" x14ac:dyDescent="0.35">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c r="AA777" s="23"/>
      <c r="AB777" s="23"/>
      <c r="AC777" s="23"/>
      <c r="AD777" s="23"/>
      <c r="AE777" s="23"/>
      <c r="AF777" s="23"/>
      <c r="AG777" s="23"/>
    </row>
    <row r="778" spans="1:33" ht="15.75" customHeight="1" x14ac:dyDescent="0.35">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c r="AA778" s="23"/>
      <c r="AB778" s="23"/>
      <c r="AC778" s="23"/>
      <c r="AD778" s="23"/>
      <c r="AE778" s="23"/>
      <c r="AF778" s="23"/>
      <c r="AG778" s="23"/>
    </row>
    <row r="779" spans="1:33" ht="15.75" customHeight="1" x14ac:dyDescent="0.35">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c r="AA779" s="23"/>
      <c r="AB779" s="23"/>
      <c r="AC779" s="23"/>
      <c r="AD779" s="23"/>
      <c r="AE779" s="23"/>
      <c r="AF779" s="23"/>
      <c r="AG779" s="23"/>
    </row>
    <row r="780" spans="1:33" ht="15.75" customHeight="1" x14ac:dyDescent="0.35">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c r="AA780" s="23"/>
      <c r="AB780" s="23"/>
      <c r="AC780" s="23"/>
      <c r="AD780" s="23"/>
      <c r="AE780" s="23"/>
      <c r="AF780" s="23"/>
      <c r="AG780" s="23"/>
    </row>
    <row r="781" spans="1:33" ht="15.75" customHeight="1" x14ac:dyDescent="0.35">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c r="AA781" s="23"/>
      <c r="AB781" s="23"/>
      <c r="AC781" s="23"/>
      <c r="AD781" s="23"/>
      <c r="AE781" s="23"/>
      <c r="AF781" s="23"/>
      <c r="AG781" s="23"/>
    </row>
    <row r="782" spans="1:33" ht="15.75" customHeight="1" x14ac:dyDescent="0.35">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c r="AA782" s="23"/>
      <c r="AB782" s="23"/>
      <c r="AC782" s="23"/>
      <c r="AD782" s="23"/>
      <c r="AE782" s="23"/>
      <c r="AF782" s="23"/>
      <c r="AG782" s="23"/>
    </row>
    <row r="783" spans="1:33" ht="15.75" customHeight="1" x14ac:dyDescent="0.35">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c r="AA783" s="23"/>
      <c r="AB783" s="23"/>
      <c r="AC783" s="23"/>
      <c r="AD783" s="23"/>
      <c r="AE783" s="23"/>
      <c r="AF783" s="23"/>
      <c r="AG783" s="23"/>
    </row>
    <row r="784" spans="1:33" ht="15.75" customHeight="1" x14ac:dyDescent="0.35">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c r="AA784" s="23"/>
      <c r="AB784" s="23"/>
      <c r="AC784" s="23"/>
      <c r="AD784" s="23"/>
      <c r="AE784" s="23"/>
      <c r="AF784" s="23"/>
      <c r="AG784" s="23"/>
    </row>
    <row r="785" spans="1:33" ht="15.75" customHeight="1" x14ac:dyDescent="0.35">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c r="AA785" s="23"/>
      <c r="AB785" s="23"/>
      <c r="AC785" s="23"/>
      <c r="AD785" s="23"/>
      <c r="AE785" s="23"/>
      <c r="AF785" s="23"/>
      <c r="AG785" s="23"/>
    </row>
    <row r="786" spans="1:33" ht="15.75" customHeight="1" x14ac:dyDescent="0.35">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c r="AA786" s="23"/>
      <c r="AB786" s="23"/>
      <c r="AC786" s="23"/>
      <c r="AD786" s="23"/>
      <c r="AE786" s="23"/>
      <c r="AF786" s="23"/>
      <c r="AG786" s="23"/>
    </row>
    <row r="787" spans="1:33" ht="15.75" customHeight="1" x14ac:dyDescent="0.35">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row>
    <row r="788" spans="1:33" ht="15.75" customHeight="1" x14ac:dyDescent="0.35">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c r="AA788" s="23"/>
      <c r="AB788" s="23"/>
      <c r="AC788" s="23"/>
      <c r="AD788" s="23"/>
      <c r="AE788" s="23"/>
      <c r="AF788" s="23"/>
      <c r="AG788" s="23"/>
    </row>
    <row r="789" spans="1:33" ht="15.75" customHeight="1" x14ac:dyDescent="0.35">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c r="AA789" s="23"/>
      <c r="AB789" s="23"/>
      <c r="AC789" s="23"/>
      <c r="AD789" s="23"/>
      <c r="AE789" s="23"/>
      <c r="AF789" s="23"/>
      <c r="AG789" s="23"/>
    </row>
    <row r="790" spans="1:33" ht="15.75" customHeight="1" x14ac:dyDescent="0.35">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c r="AA790" s="23"/>
      <c r="AB790" s="23"/>
      <c r="AC790" s="23"/>
      <c r="AD790" s="23"/>
      <c r="AE790" s="23"/>
      <c r="AF790" s="23"/>
      <c r="AG790" s="23"/>
    </row>
    <row r="791" spans="1:33" ht="15.75" customHeight="1" x14ac:dyDescent="0.35">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c r="AA791" s="23"/>
      <c r="AB791" s="23"/>
      <c r="AC791" s="23"/>
      <c r="AD791" s="23"/>
      <c r="AE791" s="23"/>
      <c r="AF791" s="23"/>
      <c r="AG791" s="23"/>
    </row>
    <row r="792" spans="1:33" ht="15.75" customHeight="1" x14ac:dyDescent="0.35">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c r="AA792" s="23"/>
      <c r="AB792" s="23"/>
      <c r="AC792" s="23"/>
      <c r="AD792" s="23"/>
      <c r="AE792" s="23"/>
      <c r="AF792" s="23"/>
      <c r="AG792" s="23"/>
    </row>
    <row r="793" spans="1:33" ht="15.75" customHeight="1" x14ac:dyDescent="0.35">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c r="AA793" s="23"/>
      <c r="AB793" s="23"/>
      <c r="AC793" s="23"/>
      <c r="AD793" s="23"/>
      <c r="AE793" s="23"/>
      <c r="AF793" s="23"/>
      <c r="AG793" s="23"/>
    </row>
    <row r="794" spans="1:33" ht="15.75" customHeight="1" x14ac:dyDescent="0.35">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c r="AA794" s="23"/>
      <c r="AB794" s="23"/>
      <c r="AC794" s="23"/>
      <c r="AD794" s="23"/>
      <c r="AE794" s="23"/>
      <c r="AF794" s="23"/>
      <c r="AG794" s="23"/>
    </row>
    <row r="795" spans="1:33" ht="15.75" customHeight="1" x14ac:dyDescent="0.35">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c r="AA795" s="23"/>
      <c r="AB795" s="23"/>
      <c r="AC795" s="23"/>
      <c r="AD795" s="23"/>
      <c r="AE795" s="23"/>
      <c r="AF795" s="23"/>
      <c r="AG795" s="23"/>
    </row>
    <row r="796" spans="1:33" ht="15.75" customHeight="1" x14ac:dyDescent="0.35">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c r="AA796" s="23"/>
      <c r="AB796" s="23"/>
      <c r="AC796" s="23"/>
      <c r="AD796" s="23"/>
      <c r="AE796" s="23"/>
      <c r="AF796" s="23"/>
      <c r="AG796" s="23"/>
    </row>
    <row r="797" spans="1:33" ht="15.75" customHeight="1" x14ac:dyDescent="0.35">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c r="AA797" s="23"/>
      <c r="AB797" s="23"/>
      <c r="AC797" s="23"/>
      <c r="AD797" s="23"/>
      <c r="AE797" s="23"/>
      <c r="AF797" s="23"/>
      <c r="AG797" s="23"/>
    </row>
    <row r="798" spans="1:33" ht="15.75" customHeight="1" x14ac:dyDescent="0.35">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c r="AA798" s="23"/>
      <c r="AB798" s="23"/>
      <c r="AC798" s="23"/>
      <c r="AD798" s="23"/>
      <c r="AE798" s="23"/>
      <c r="AF798" s="23"/>
      <c r="AG798" s="23"/>
    </row>
    <row r="799" spans="1:33" ht="15.75" customHeight="1" x14ac:dyDescent="0.35">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c r="AA799" s="23"/>
      <c r="AB799" s="23"/>
      <c r="AC799" s="23"/>
      <c r="AD799" s="23"/>
      <c r="AE799" s="23"/>
      <c r="AF799" s="23"/>
      <c r="AG799" s="23"/>
    </row>
    <row r="800" spans="1:33" ht="15.75" customHeight="1" x14ac:dyDescent="0.35">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c r="AA800" s="23"/>
      <c r="AB800" s="23"/>
      <c r="AC800" s="23"/>
      <c r="AD800" s="23"/>
      <c r="AE800" s="23"/>
      <c r="AF800" s="23"/>
      <c r="AG800" s="23"/>
    </row>
    <row r="801" spans="1:33" ht="15.75" customHeight="1" x14ac:dyDescent="0.35">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c r="AA801" s="23"/>
      <c r="AB801" s="23"/>
      <c r="AC801" s="23"/>
      <c r="AD801" s="23"/>
      <c r="AE801" s="23"/>
      <c r="AF801" s="23"/>
      <c r="AG801" s="23"/>
    </row>
    <row r="802" spans="1:33" ht="15.75" customHeight="1" x14ac:dyDescent="0.35">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c r="AA802" s="23"/>
      <c r="AB802" s="23"/>
      <c r="AC802" s="23"/>
      <c r="AD802" s="23"/>
      <c r="AE802" s="23"/>
      <c r="AF802" s="23"/>
      <c r="AG802" s="23"/>
    </row>
    <row r="803" spans="1:33" ht="15.75" customHeight="1" x14ac:dyDescent="0.35">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c r="AA803" s="23"/>
      <c r="AB803" s="23"/>
      <c r="AC803" s="23"/>
      <c r="AD803" s="23"/>
      <c r="AE803" s="23"/>
      <c r="AF803" s="23"/>
      <c r="AG803" s="23"/>
    </row>
    <row r="804" spans="1:33" ht="15.75" customHeight="1" x14ac:dyDescent="0.35">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c r="AA804" s="23"/>
      <c r="AB804" s="23"/>
      <c r="AC804" s="23"/>
      <c r="AD804" s="23"/>
      <c r="AE804" s="23"/>
      <c r="AF804" s="23"/>
      <c r="AG804" s="23"/>
    </row>
    <row r="805" spans="1:33" ht="15.75" customHeight="1" x14ac:dyDescent="0.35">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c r="AA805" s="23"/>
      <c r="AB805" s="23"/>
      <c r="AC805" s="23"/>
      <c r="AD805" s="23"/>
      <c r="AE805" s="23"/>
      <c r="AF805" s="23"/>
      <c r="AG805" s="23"/>
    </row>
    <row r="806" spans="1:33" ht="15.75" customHeight="1" x14ac:dyDescent="0.35">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c r="AA806" s="23"/>
      <c r="AB806" s="23"/>
      <c r="AC806" s="23"/>
      <c r="AD806" s="23"/>
      <c r="AE806" s="23"/>
      <c r="AF806" s="23"/>
      <c r="AG806" s="23"/>
    </row>
    <row r="807" spans="1:33" ht="15.75" customHeight="1" x14ac:dyDescent="0.35">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c r="AA807" s="23"/>
      <c r="AB807" s="23"/>
      <c r="AC807" s="23"/>
      <c r="AD807" s="23"/>
      <c r="AE807" s="23"/>
      <c r="AF807" s="23"/>
      <c r="AG807" s="23"/>
    </row>
    <row r="808" spans="1:33" ht="15.75" customHeight="1" x14ac:dyDescent="0.35">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c r="AA808" s="23"/>
      <c r="AB808" s="23"/>
      <c r="AC808" s="23"/>
      <c r="AD808" s="23"/>
      <c r="AE808" s="23"/>
      <c r="AF808" s="23"/>
      <c r="AG808" s="23"/>
    </row>
    <row r="809" spans="1:33" ht="15.75" customHeight="1" x14ac:dyDescent="0.35">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c r="AA809" s="23"/>
      <c r="AB809" s="23"/>
      <c r="AC809" s="23"/>
      <c r="AD809" s="23"/>
      <c r="AE809" s="23"/>
      <c r="AF809" s="23"/>
      <c r="AG809" s="23"/>
    </row>
    <row r="810" spans="1:33" ht="15.75" customHeight="1" x14ac:dyDescent="0.35">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c r="AA810" s="23"/>
      <c r="AB810" s="23"/>
      <c r="AC810" s="23"/>
      <c r="AD810" s="23"/>
      <c r="AE810" s="23"/>
      <c r="AF810" s="23"/>
      <c r="AG810" s="23"/>
    </row>
    <row r="811" spans="1:33" ht="15.75" customHeight="1" x14ac:dyDescent="0.35">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c r="AA811" s="23"/>
      <c r="AB811" s="23"/>
      <c r="AC811" s="23"/>
      <c r="AD811" s="23"/>
      <c r="AE811" s="23"/>
      <c r="AF811" s="23"/>
      <c r="AG811" s="23"/>
    </row>
    <row r="812" spans="1:33" ht="15.75" customHeight="1" x14ac:dyDescent="0.35">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c r="AA812" s="23"/>
      <c r="AB812" s="23"/>
      <c r="AC812" s="23"/>
      <c r="AD812" s="23"/>
      <c r="AE812" s="23"/>
      <c r="AF812" s="23"/>
      <c r="AG812" s="23"/>
    </row>
    <row r="813" spans="1:33" ht="15.75" customHeight="1" x14ac:dyDescent="0.35">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c r="AA813" s="23"/>
      <c r="AB813" s="23"/>
      <c r="AC813" s="23"/>
      <c r="AD813" s="23"/>
      <c r="AE813" s="23"/>
      <c r="AF813" s="23"/>
      <c r="AG813" s="23"/>
    </row>
    <row r="814" spans="1:33" ht="15.75" customHeight="1" x14ac:dyDescent="0.35">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c r="AA814" s="23"/>
      <c r="AB814" s="23"/>
      <c r="AC814" s="23"/>
      <c r="AD814" s="23"/>
      <c r="AE814" s="23"/>
      <c r="AF814" s="23"/>
      <c r="AG814" s="23"/>
    </row>
    <row r="815" spans="1:33" ht="15.75" customHeight="1" x14ac:dyDescent="0.35">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c r="AA815" s="23"/>
      <c r="AB815" s="23"/>
      <c r="AC815" s="23"/>
      <c r="AD815" s="23"/>
      <c r="AE815" s="23"/>
      <c r="AF815" s="23"/>
      <c r="AG815" s="23"/>
    </row>
    <row r="816" spans="1:33" ht="15.75" customHeight="1" x14ac:dyDescent="0.35">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c r="AA816" s="23"/>
      <c r="AB816" s="23"/>
      <c r="AC816" s="23"/>
      <c r="AD816" s="23"/>
      <c r="AE816" s="23"/>
      <c r="AF816" s="23"/>
      <c r="AG816" s="23"/>
    </row>
    <row r="817" spans="1:33" ht="15.75" customHeight="1" x14ac:dyDescent="0.35">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c r="AA817" s="23"/>
      <c r="AB817" s="23"/>
      <c r="AC817" s="23"/>
      <c r="AD817" s="23"/>
      <c r="AE817" s="23"/>
      <c r="AF817" s="23"/>
      <c r="AG817" s="23"/>
    </row>
    <row r="818" spans="1:33" ht="15.75" customHeight="1" x14ac:dyDescent="0.35">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c r="AA818" s="23"/>
      <c r="AB818" s="23"/>
      <c r="AC818" s="23"/>
      <c r="AD818" s="23"/>
      <c r="AE818" s="23"/>
      <c r="AF818" s="23"/>
      <c r="AG818" s="23"/>
    </row>
    <row r="819" spans="1:33" ht="15.75" customHeight="1" x14ac:dyDescent="0.35">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c r="AA819" s="23"/>
      <c r="AB819" s="23"/>
      <c r="AC819" s="23"/>
      <c r="AD819" s="23"/>
      <c r="AE819" s="23"/>
      <c r="AF819" s="23"/>
      <c r="AG819" s="23"/>
    </row>
    <row r="820" spans="1:33" ht="15.75" customHeight="1" x14ac:dyDescent="0.35">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c r="AA820" s="23"/>
      <c r="AB820" s="23"/>
      <c r="AC820" s="23"/>
      <c r="AD820" s="23"/>
      <c r="AE820" s="23"/>
      <c r="AF820" s="23"/>
      <c r="AG820" s="23"/>
    </row>
    <row r="821" spans="1:33" ht="15.75" customHeight="1" x14ac:dyDescent="0.35">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c r="AA821" s="23"/>
      <c r="AB821" s="23"/>
      <c r="AC821" s="23"/>
      <c r="AD821" s="23"/>
      <c r="AE821" s="23"/>
      <c r="AF821" s="23"/>
      <c r="AG821" s="23"/>
    </row>
    <row r="822" spans="1:33" ht="15.75" customHeight="1" x14ac:dyDescent="0.35">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c r="AA822" s="23"/>
      <c r="AB822" s="23"/>
      <c r="AC822" s="23"/>
      <c r="AD822" s="23"/>
      <c r="AE822" s="23"/>
      <c r="AF822" s="23"/>
      <c r="AG822" s="23"/>
    </row>
    <row r="823" spans="1:33" ht="15.75" customHeight="1" x14ac:dyDescent="0.35">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c r="AA823" s="23"/>
      <c r="AB823" s="23"/>
      <c r="AC823" s="23"/>
      <c r="AD823" s="23"/>
      <c r="AE823" s="23"/>
      <c r="AF823" s="23"/>
      <c r="AG823" s="23"/>
    </row>
    <row r="824" spans="1:33" ht="15.75" customHeight="1" x14ac:dyDescent="0.35">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c r="AA824" s="23"/>
      <c r="AB824" s="23"/>
      <c r="AC824" s="23"/>
      <c r="AD824" s="23"/>
      <c r="AE824" s="23"/>
      <c r="AF824" s="23"/>
      <c r="AG824" s="23"/>
    </row>
    <row r="825" spans="1:33" ht="15.75" customHeight="1" x14ac:dyDescent="0.35">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c r="AA825" s="23"/>
      <c r="AB825" s="23"/>
      <c r="AC825" s="23"/>
      <c r="AD825" s="23"/>
      <c r="AE825" s="23"/>
      <c r="AF825" s="23"/>
      <c r="AG825" s="23"/>
    </row>
    <row r="826" spans="1:33" ht="15.75" customHeight="1" x14ac:dyDescent="0.35">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c r="AA826" s="23"/>
      <c r="AB826" s="23"/>
      <c r="AC826" s="23"/>
      <c r="AD826" s="23"/>
      <c r="AE826" s="23"/>
      <c r="AF826" s="23"/>
      <c r="AG826" s="23"/>
    </row>
    <row r="827" spans="1:33" ht="15.75" customHeight="1" x14ac:dyDescent="0.35">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c r="AA827" s="23"/>
      <c r="AB827" s="23"/>
      <c r="AC827" s="23"/>
      <c r="AD827" s="23"/>
      <c r="AE827" s="23"/>
      <c r="AF827" s="23"/>
      <c r="AG827" s="23"/>
    </row>
    <row r="828" spans="1:33" ht="15.75" customHeight="1" x14ac:dyDescent="0.35">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c r="AA828" s="23"/>
      <c r="AB828" s="23"/>
      <c r="AC828" s="23"/>
      <c r="AD828" s="23"/>
      <c r="AE828" s="23"/>
      <c r="AF828" s="23"/>
      <c r="AG828" s="23"/>
    </row>
    <row r="829" spans="1:33" ht="15.75" customHeight="1" x14ac:dyDescent="0.35">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c r="AA829" s="23"/>
      <c r="AB829" s="23"/>
      <c r="AC829" s="23"/>
      <c r="AD829" s="23"/>
      <c r="AE829" s="23"/>
      <c r="AF829" s="23"/>
      <c r="AG829" s="23"/>
    </row>
    <row r="830" spans="1:33" ht="15.75" customHeight="1" x14ac:dyDescent="0.35">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c r="AA830" s="23"/>
      <c r="AB830" s="23"/>
      <c r="AC830" s="23"/>
      <c r="AD830" s="23"/>
      <c r="AE830" s="23"/>
      <c r="AF830" s="23"/>
      <c r="AG830" s="23"/>
    </row>
    <row r="831" spans="1:33" ht="15.75" customHeight="1" x14ac:dyDescent="0.35">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c r="AA831" s="23"/>
      <c r="AB831" s="23"/>
      <c r="AC831" s="23"/>
      <c r="AD831" s="23"/>
      <c r="AE831" s="23"/>
      <c r="AF831" s="23"/>
      <c r="AG831" s="23"/>
    </row>
    <row r="832" spans="1:33" ht="15.75" customHeight="1" x14ac:dyDescent="0.35">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c r="AA832" s="23"/>
      <c r="AB832" s="23"/>
      <c r="AC832" s="23"/>
      <c r="AD832" s="23"/>
      <c r="AE832" s="23"/>
      <c r="AF832" s="23"/>
      <c r="AG832" s="23"/>
    </row>
    <row r="833" spans="1:33" ht="15.75" customHeight="1" x14ac:dyDescent="0.35">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c r="AA833" s="23"/>
      <c r="AB833" s="23"/>
      <c r="AC833" s="23"/>
      <c r="AD833" s="23"/>
      <c r="AE833" s="23"/>
      <c r="AF833" s="23"/>
      <c r="AG833" s="23"/>
    </row>
    <row r="834" spans="1:33" ht="15.75" customHeight="1" x14ac:dyDescent="0.35">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c r="AA834" s="23"/>
      <c r="AB834" s="23"/>
      <c r="AC834" s="23"/>
      <c r="AD834" s="23"/>
      <c r="AE834" s="23"/>
      <c r="AF834" s="23"/>
      <c r="AG834" s="23"/>
    </row>
    <row r="835" spans="1:33" ht="15.75" customHeight="1" x14ac:dyDescent="0.35">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c r="AA835" s="23"/>
      <c r="AB835" s="23"/>
      <c r="AC835" s="23"/>
      <c r="AD835" s="23"/>
      <c r="AE835" s="23"/>
      <c r="AF835" s="23"/>
      <c r="AG835" s="23"/>
    </row>
    <row r="836" spans="1:33" ht="15.75" customHeight="1" x14ac:dyDescent="0.35">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c r="AA836" s="23"/>
      <c r="AB836" s="23"/>
      <c r="AC836" s="23"/>
      <c r="AD836" s="23"/>
      <c r="AE836" s="23"/>
      <c r="AF836" s="23"/>
      <c r="AG836" s="23"/>
    </row>
    <row r="837" spans="1:33" ht="15.75" customHeight="1" x14ac:dyDescent="0.35">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c r="AA837" s="23"/>
      <c r="AB837" s="23"/>
      <c r="AC837" s="23"/>
      <c r="AD837" s="23"/>
      <c r="AE837" s="23"/>
      <c r="AF837" s="23"/>
      <c r="AG837" s="23"/>
    </row>
    <row r="838" spans="1:33" ht="15.75" customHeight="1" x14ac:dyDescent="0.35">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c r="AA838" s="23"/>
      <c r="AB838" s="23"/>
      <c r="AC838" s="23"/>
      <c r="AD838" s="23"/>
      <c r="AE838" s="23"/>
      <c r="AF838" s="23"/>
      <c r="AG838" s="23"/>
    </row>
    <row r="839" spans="1:33" ht="15.75" customHeight="1" x14ac:dyDescent="0.35">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c r="AA839" s="23"/>
      <c r="AB839" s="23"/>
      <c r="AC839" s="23"/>
      <c r="AD839" s="23"/>
      <c r="AE839" s="23"/>
      <c r="AF839" s="23"/>
      <c r="AG839" s="23"/>
    </row>
    <row r="840" spans="1:33" ht="15.75" customHeight="1" x14ac:dyDescent="0.35">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c r="AA840" s="23"/>
      <c r="AB840" s="23"/>
      <c r="AC840" s="23"/>
      <c r="AD840" s="23"/>
      <c r="AE840" s="23"/>
      <c r="AF840" s="23"/>
      <c r="AG840" s="23"/>
    </row>
    <row r="841" spans="1:33" ht="15.75" customHeight="1" x14ac:dyDescent="0.35">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c r="AA841" s="23"/>
      <c r="AB841" s="23"/>
      <c r="AC841" s="23"/>
      <c r="AD841" s="23"/>
      <c r="AE841" s="23"/>
      <c r="AF841" s="23"/>
      <c r="AG841" s="23"/>
    </row>
    <row r="842" spans="1:33" ht="15.75" customHeight="1" x14ac:dyDescent="0.35">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c r="AA842" s="23"/>
      <c r="AB842" s="23"/>
      <c r="AC842" s="23"/>
      <c r="AD842" s="23"/>
      <c r="AE842" s="23"/>
      <c r="AF842" s="23"/>
      <c r="AG842" s="23"/>
    </row>
    <row r="843" spans="1:33" ht="15.75" customHeight="1" x14ac:dyDescent="0.35">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c r="AA843" s="23"/>
      <c r="AB843" s="23"/>
      <c r="AC843" s="23"/>
      <c r="AD843" s="23"/>
      <c r="AE843" s="23"/>
      <c r="AF843" s="23"/>
      <c r="AG843" s="23"/>
    </row>
    <row r="844" spans="1:33" ht="15.75" customHeight="1" x14ac:dyDescent="0.35">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c r="AA844" s="23"/>
      <c r="AB844" s="23"/>
      <c r="AC844" s="23"/>
      <c r="AD844" s="23"/>
      <c r="AE844" s="23"/>
      <c r="AF844" s="23"/>
      <c r="AG844" s="23"/>
    </row>
    <row r="845" spans="1:33" ht="15.75" customHeight="1" x14ac:dyDescent="0.35">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c r="AA845" s="23"/>
      <c r="AB845" s="23"/>
      <c r="AC845" s="23"/>
      <c r="AD845" s="23"/>
      <c r="AE845" s="23"/>
      <c r="AF845" s="23"/>
      <c r="AG845" s="23"/>
    </row>
    <row r="846" spans="1:33" ht="15.75" customHeight="1" x14ac:dyDescent="0.35">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c r="AA846" s="23"/>
      <c r="AB846" s="23"/>
      <c r="AC846" s="23"/>
      <c r="AD846" s="23"/>
      <c r="AE846" s="23"/>
      <c r="AF846" s="23"/>
      <c r="AG846" s="23"/>
    </row>
    <row r="847" spans="1:33" ht="15.75" customHeight="1" x14ac:dyDescent="0.35">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c r="AA847" s="23"/>
      <c r="AB847" s="23"/>
      <c r="AC847" s="23"/>
      <c r="AD847" s="23"/>
      <c r="AE847" s="23"/>
      <c r="AF847" s="23"/>
      <c r="AG847" s="23"/>
    </row>
    <row r="848" spans="1:33" ht="15.75" customHeight="1" x14ac:dyDescent="0.35">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c r="AA848" s="23"/>
      <c r="AB848" s="23"/>
      <c r="AC848" s="23"/>
      <c r="AD848" s="23"/>
      <c r="AE848" s="23"/>
      <c r="AF848" s="23"/>
      <c r="AG848" s="23"/>
    </row>
    <row r="849" spans="1:33" ht="15.75" customHeight="1" x14ac:dyDescent="0.35">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c r="AA849" s="23"/>
      <c r="AB849" s="23"/>
      <c r="AC849" s="23"/>
      <c r="AD849" s="23"/>
      <c r="AE849" s="23"/>
      <c r="AF849" s="23"/>
      <c r="AG849" s="23"/>
    </row>
    <row r="850" spans="1:33" ht="15.75" customHeight="1" x14ac:dyDescent="0.35">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c r="AA850" s="23"/>
      <c r="AB850" s="23"/>
      <c r="AC850" s="23"/>
      <c r="AD850" s="23"/>
      <c r="AE850" s="23"/>
      <c r="AF850" s="23"/>
      <c r="AG850" s="23"/>
    </row>
    <row r="851" spans="1:33" ht="15.75" customHeight="1" x14ac:dyDescent="0.35">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c r="AA851" s="23"/>
      <c r="AB851" s="23"/>
      <c r="AC851" s="23"/>
      <c r="AD851" s="23"/>
      <c r="AE851" s="23"/>
      <c r="AF851" s="23"/>
      <c r="AG851" s="23"/>
    </row>
    <row r="852" spans="1:33" ht="15.75" customHeight="1" x14ac:dyDescent="0.35">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c r="AA852" s="23"/>
      <c r="AB852" s="23"/>
      <c r="AC852" s="23"/>
      <c r="AD852" s="23"/>
      <c r="AE852" s="23"/>
      <c r="AF852" s="23"/>
      <c r="AG852" s="23"/>
    </row>
    <row r="853" spans="1:33" ht="15.75" customHeight="1" x14ac:dyDescent="0.35">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c r="AA853" s="23"/>
      <c r="AB853" s="23"/>
      <c r="AC853" s="23"/>
      <c r="AD853" s="23"/>
      <c r="AE853" s="23"/>
      <c r="AF853" s="23"/>
      <c r="AG853" s="23"/>
    </row>
    <row r="854" spans="1:33" ht="15.75" customHeight="1" x14ac:dyDescent="0.35">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c r="AA854" s="23"/>
      <c r="AB854" s="23"/>
      <c r="AC854" s="23"/>
      <c r="AD854" s="23"/>
      <c r="AE854" s="23"/>
      <c r="AF854" s="23"/>
      <c r="AG854" s="23"/>
    </row>
    <row r="855" spans="1:33" ht="15.75" customHeight="1" x14ac:dyDescent="0.35">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c r="AA855" s="23"/>
      <c r="AB855" s="23"/>
      <c r="AC855" s="23"/>
      <c r="AD855" s="23"/>
      <c r="AE855" s="23"/>
      <c r="AF855" s="23"/>
      <c r="AG855" s="23"/>
    </row>
    <row r="856" spans="1:33" ht="15.75" customHeight="1" x14ac:dyDescent="0.35">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c r="AA856" s="23"/>
      <c r="AB856" s="23"/>
      <c r="AC856" s="23"/>
      <c r="AD856" s="23"/>
      <c r="AE856" s="23"/>
      <c r="AF856" s="23"/>
      <c r="AG856" s="23"/>
    </row>
    <row r="857" spans="1:33" ht="15.75" customHeight="1" x14ac:dyDescent="0.35">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c r="AA857" s="23"/>
      <c r="AB857" s="23"/>
      <c r="AC857" s="23"/>
      <c r="AD857" s="23"/>
      <c r="AE857" s="23"/>
      <c r="AF857" s="23"/>
      <c r="AG857" s="23"/>
    </row>
    <row r="858" spans="1:33" ht="15.75" customHeight="1" x14ac:dyDescent="0.35">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c r="AA858" s="23"/>
      <c r="AB858" s="23"/>
      <c r="AC858" s="23"/>
      <c r="AD858" s="23"/>
      <c r="AE858" s="23"/>
      <c r="AF858" s="23"/>
      <c r="AG858" s="23"/>
    </row>
    <row r="859" spans="1:33" ht="15.75" customHeight="1" x14ac:dyDescent="0.35">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c r="AA859" s="23"/>
      <c r="AB859" s="23"/>
      <c r="AC859" s="23"/>
      <c r="AD859" s="23"/>
      <c r="AE859" s="23"/>
      <c r="AF859" s="23"/>
      <c r="AG859" s="23"/>
    </row>
    <row r="860" spans="1:33" ht="15.75" customHeight="1" x14ac:dyDescent="0.35">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c r="AA860" s="23"/>
      <c r="AB860" s="23"/>
      <c r="AC860" s="23"/>
      <c r="AD860" s="23"/>
      <c r="AE860" s="23"/>
      <c r="AF860" s="23"/>
      <c r="AG860" s="23"/>
    </row>
    <row r="861" spans="1:33" ht="15.75" customHeight="1" x14ac:dyDescent="0.35">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c r="AA861" s="23"/>
      <c r="AB861" s="23"/>
      <c r="AC861" s="23"/>
      <c r="AD861" s="23"/>
      <c r="AE861" s="23"/>
      <c r="AF861" s="23"/>
      <c r="AG861" s="23"/>
    </row>
    <row r="862" spans="1:33" ht="15.75" customHeight="1" x14ac:dyDescent="0.35">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c r="AA862" s="23"/>
      <c r="AB862" s="23"/>
      <c r="AC862" s="23"/>
      <c r="AD862" s="23"/>
      <c r="AE862" s="23"/>
      <c r="AF862" s="23"/>
      <c r="AG862" s="23"/>
    </row>
    <row r="863" spans="1:33" ht="15.75" customHeight="1" x14ac:dyDescent="0.35">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c r="AA863" s="23"/>
      <c r="AB863" s="23"/>
      <c r="AC863" s="23"/>
      <c r="AD863" s="23"/>
      <c r="AE863" s="23"/>
      <c r="AF863" s="23"/>
      <c r="AG863" s="23"/>
    </row>
    <row r="864" spans="1:33" ht="15.75" customHeight="1" x14ac:dyDescent="0.35">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c r="AA864" s="23"/>
      <c r="AB864" s="23"/>
      <c r="AC864" s="23"/>
      <c r="AD864" s="23"/>
      <c r="AE864" s="23"/>
      <c r="AF864" s="23"/>
      <c r="AG864" s="23"/>
    </row>
    <row r="865" spans="1:33" ht="15.75" customHeight="1" x14ac:dyDescent="0.35">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c r="AA865" s="23"/>
      <c r="AB865" s="23"/>
      <c r="AC865" s="23"/>
      <c r="AD865" s="23"/>
      <c r="AE865" s="23"/>
      <c r="AF865" s="23"/>
      <c r="AG865" s="23"/>
    </row>
    <row r="866" spans="1:33" ht="15.75" customHeight="1" x14ac:dyDescent="0.35">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c r="AA866" s="23"/>
      <c r="AB866" s="23"/>
      <c r="AC866" s="23"/>
      <c r="AD866" s="23"/>
      <c r="AE866" s="23"/>
      <c r="AF866" s="23"/>
      <c r="AG866" s="23"/>
    </row>
    <row r="867" spans="1:33" ht="15.75" customHeight="1" x14ac:dyDescent="0.35">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c r="AA867" s="23"/>
      <c r="AB867" s="23"/>
      <c r="AC867" s="23"/>
      <c r="AD867" s="23"/>
      <c r="AE867" s="23"/>
      <c r="AF867" s="23"/>
      <c r="AG867" s="23"/>
    </row>
    <row r="868" spans="1:33" ht="15.75" customHeight="1" x14ac:dyDescent="0.35">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c r="AA868" s="23"/>
      <c r="AB868" s="23"/>
      <c r="AC868" s="23"/>
      <c r="AD868" s="23"/>
      <c r="AE868" s="23"/>
      <c r="AF868" s="23"/>
      <c r="AG868" s="23"/>
    </row>
    <row r="869" spans="1:33" ht="15.75" customHeight="1" x14ac:dyDescent="0.35">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c r="AA869" s="23"/>
      <c r="AB869" s="23"/>
      <c r="AC869" s="23"/>
      <c r="AD869" s="23"/>
      <c r="AE869" s="23"/>
      <c r="AF869" s="23"/>
      <c r="AG869" s="23"/>
    </row>
    <row r="870" spans="1:33" ht="15.75" customHeight="1" x14ac:dyDescent="0.35">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c r="AA870" s="23"/>
      <c r="AB870" s="23"/>
      <c r="AC870" s="23"/>
      <c r="AD870" s="23"/>
      <c r="AE870" s="23"/>
      <c r="AF870" s="23"/>
      <c r="AG870" s="23"/>
    </row>
    <row r="871" spans="1:33" ht="15.75" customHeight="1" x14ac:dyDescent="0.35">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c r="AA871" s="23"/>
      <c r="AB871" s="23"/>
      <c r="AC871" s="23"/>
      <c r="AD871" s="23"/>
      <c r="AE871" s="23"/>
      <c r="AF871" s="23"/>
      <c r="AG871" s="23"/>
    </row>
    <row r="872" spans="1:33" ht="15.75" customHeight="1" x14ac:dyDescent="0.35">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c r="AA872" s="23"/>
      <c r="AB872" s="23"/>
      <c r="AC872" s="23"/>
      <c r="AD872" s="23"/>
      <c r="AE872" s="23"/>
      <c r="AF872" s="23"/>
      <c r="AG872" s="23"/>
    </row>
    <row r="873" spans="1:33" ht="15.75" customHeight="1" x14ac:dyDescent="0.35">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c r="AA873" s="23"/>
      <c r="AB873" s="23"/>
      <c r="AC873" s="23"/>
      <c r="AD873" s="23"/>
      <c r="AE873" s="23"/>
      <c r="AF873" s="23"/>
      <c r="AG873" s="23"/>
    </row>
    <row r="874" spans="1:33" ht="15.75" customHeight="1" x14ac:dyDescent="0.35">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c r="AA874" s="23"/>
      <c r="AB874" s="23"/>
      <c r="AC874" s="23"/>
      <c r="AD874" s="23"/>
      <c r="AE874" s="23"/>
      <c r="AF874" s="23"/>
      <c r="AG874" s="23"/>
    </row>
    <row r="875" spans="1:33" ht="15.75" customHeight="1" x14ac:dyDescent="0.35">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c r="AA875" s="23"/>
      <c r="AB875" s="23"/>
      <c r="AC875" s="23"/>
      <c r="AD875" s="23"/>
      <c r="AE875" s="23"/>
      <c r="AF875" s="23"/>
      <c r="AG875" s="23"/>
    </row>
    <row r="876" spans="1:33" ht="15.75" customHeight="1" x14ac:dyDescent="0.35">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c r="AA876" s="23"/>
      <c r="AB876" s="23"/>
      <c r="AC876" s="23"/>
      <c r="AD876" s="23"/>
      <c r="AE876" s="23"/>
      <c r="AF876" s="23"/>
      <c r="AG876" s="23"/>
    </row>
    <row r="877" spans="1:33" ht="15.75" customHeight="1" x14ac:dyDescent="0.35">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c r="AA877" s="23"/>
      <c r="AB877" s="23"/>
      <c r="AC877" s="23"/>
      <c r="AD877" s="23"/>
      <c r="AE877" s="23"/>
      <c r="AF877" s="23"/>
      <c r="AG877" s="23"/>
    </row>
    <row r="878" spans="1:33" ht="15.75" customHeight="1" x14ac:dyDescent="0.35">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c r="AA878" s="23"/>
      <c r="AB878" s="23"/>
      <c r="AC878" s="23"/>
      <c r="AD878" s="23"/>
      <c r="AE878" s="23"/>
      <c r="AF878" s="23"/>
      <c r="AG878" s="23"/>
    </row>
    <row r="879" spans="1:33" ht="15.75" customHeight="1" x14ac:dyDescent="0.35">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c r="AA879" s="23"/>
      <c r="AB879" s="23"/>
      <c r="AC879" s="23"/>
      <c r="AD879" s="23"/>
      <c r="AE879" s="23"/>
      <c r="AF879" s="23"/>
      <c r="AG879" s="23"/>
    </row>
    <row r="880" spans="1:33" ht="15.75" customHeight="1" x14ac:dyDescent="0.35">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c r="AA880" s="23"/>
      <c r="AB880" s="23"/>
      <c r="AC880" s="23"/>
      <c r="AD880" s="23"/>
      <c r="AE880" s="23"/>
      <c r="AF880" s="23"/>
      <c r="AG880" s="23"/>
    </row>
    <row r="881" spans="1:33" ht="15.75" customHeight="1" x14ac:dyDescent="0.35">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c r="AA881" s="23"/>
      <c r="AB881" s="23"/>
      <c r="AC881" s="23"/>
      <c r="AD881" s="23"/>
      <c r="AE881" s="23"/>
      <c r="AF881" s="23"/>
      <c r="AG881" s="23"/>
    </row>
    <row r="882" spans="1:33" ht="15.75" customHeight="1" x14ac:dyDescent="0.35">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c r="AA882" s="23"/>
      <c r="AB882" s="23"/>
      <c r="AC882" s="23"/>
      <c r="AD882" s="23"/>
      <c r="AE882" s="23"/>
      <c r="AF882" s="23"/>
      <c r="AG882" s="23"/>
    </row>
    <row r="883" spans="1:33" ht="15.75" customHeight="1" x14ac:dyDescent="0.35">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c r="AA883" s="23"/>
      <c r="AB883" s="23"/>
      <c r="AC883" s="23"/>
      <c r="AD883" s="23"/>
      <c r="AE883" s="23"/>
      <c r="AF883" s="23"/>
      <c r="AG883" s="23"/>
    </row>
    <row r="884" spans="1:33" ht="15.75" customHeight="1" x14ac:dyDescent="0.35">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c r="AA884" s="23"/>
      <c r="AB884" s="23"/>
      <c r="AC884" s="23"/>
      <c r="AD884" s="23"/>
      <c r="AE884" s="23"/>
      <c r="AF884" s="23"/>
      <c r="AG884" s="23"/>
    </row>
    <row r="885" spans="1:33" ht="15.75" customHeight="1" x14ac:dyDescent="0.35">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c r="AA885" s="23"/>
      <c r="AB885" s="23"/>
      <c r="AC885" s="23"/>
      <c r="AD885" s="23"/>
      <c r="AE885" s="23"/>
      <c r="AF885" s="23"/>
      <c r="AG885" s="23"/>
    </row>
    <row r="886" spans="1:33" ht="15.75" customHeight="1" x14ac:dyDescent="0.35">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c r="AA886" s="23"/>
      <c r="AB886" s="23"/>
      <c r="AC886" s="23"/>
      <c r="AD886" s="23"/>
      <c r="AE886" s="23"/>
      <c r="AF886" s="23"/>
      <c r="AG886" s="23"/>
    </row>
    <row r="887" spans="1:33" ht="15.75" customHeight="1" x14ac:dyDescent="0.35">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c r="AA887" s="23"/>
      <c r="AB887" s="23"/>
      <c r="AC887" s="23"/>
      <c r="AD887" s="23"/>
      <c r="AE887" s="23"/>
      <c r="AF887" s="23"/>
      <c r="AG887" s="23"/>
    </row>
    <row r="888" spans="1:33" ht="15.75" customHeight="1" x14ac:dyDescent="0.35">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c r="AA888" s="23"/>
      <c r="AB888" s="23"/>
      <c r="AC888" s="23"/>
      <c r="AD888" s="23"/>
      <c r="AE888" s="23"/>
      <c r="AF888" s="23"/>
      <c r="AG888" s="23"/>
    </row>
    <row r="889" spans="1:33" ht="15.75" customHeight="1" x14ac:dyDescent="0.35">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c r="AA889" s="23"/>
      <c r="AB889" s="23"/>
      <c r="AC889" s="23"/>
      <c r="AD889" s="23"/>
      <c r="AE889" s="23"/>
      <c r="AF889" s="23"/>
      <c r="AG889" s="23"/>
    </row>
    <row r="890" spans="1:33" ht="15.75" customHeight="1" x14ac:dyDescent="0.35">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c r="AA890" s="23"/>
      <c r="AB890" s="23"/>
      <c r="AC890" s="23"/>
      <c r="AD890" s="23"/>
      <c r="AE890" s="23"/>
      <c r="AF890" s="23"/>
      <c r="AG890" s="23"/>
    </row>
    <row r="891" spans="1:33" ht="15.75" customHeight="1" x14ac:dyDescent="0.35">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c r="AA891" s="23"/>
      <c r="AB891" s="23"/>
      <c r="AC891" s="23"/>
      <c r="AD891" s="23"/>
      <c r="AE891" s="23"/>
      <c r="AF891" s="23"/>
      <c r="AG891" s="23"/>
    </row>
    <row r="892" spans="1:33" ht="15.75" customHeight="1" x14ac:dyDescent="0.35">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c r="AA892" s="23"/>
      <c r="AB892" s="23"/>
      <c r="AC892" s="23"/>
      <c r="AD892" s="23"/>
      <c r="AE892" s="23"/>
      <c r="AF892" s="23"/>
      <c r="AG892" s="23"/>
    </row>
    <row r="893" spans="1:33" ht="15.75" customHeight="1" x14ac:dyDescent="0.35">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c r="AA893" s="23"/>
      <c r="AB893" s="23"/>
      <c r="AC893" s="23"/>
      <c r="AD893" s="23"/>
      <c r="AE893" s="23"/>
      <c r="AF893" s="23"/>
      <c r="AG893" s="23"/>
    </row>
    <row r="894" spans="1:33" ht="15.75" customHeight="1" x14ac:dyDescent="0.35">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c r="AA894" s="23"/>
      <c r="AB894" s="23"/>
      <c r="AC894" s="23"/>
      <c r="AD894" s="23"/>
      <c r="AE894" s="23"/>
      <c r="AF894" s="23"/>
      <c r="AG894" s="23"/>
    </row>
    <row r="895" spans="1:33" ht="15.75" customHeight="1" x14ac:dyDescent="0.35">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c r="AA895" s="23"/>
      <c r="AB895" s="23"/>
      <c r="AC895" s="23"/>
      <c r="AD895" s="23"/>
      <c r="AE895" s="23"/>
      <c r="AF895" s="23"/>
      <c r="AG895" s="23"/>
    </row>
    <row r="896" spans="1:33" ht="15.75" customHeight="1" x14ac:dyDescent="0.35">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c r="AA896" s="23"/>
      <c r="AB896" s="23"/>
      <c r="AC896" s="23"/>
      <c r="AD896" s="23"/>
      <c r="AE896" s="23"/>
      <c r="AF896" s="23"/>
      <c r="AG896" s="23"/>
    </row>
    <row r="897" spans="1:33" ht="15.75" customHeight="1" x14ac:dyDescent="0.35">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c r="AA897" s="23"/>
      <c r="AB897" s="23"/>
      <c r="AC897" s="23"/>
      <c r="AD897" s="23"/>
      <c r="AE897" s="23"/>
      <c r="AF897" s="23"/>
      <c r="AG897" s="23"/>
    </row>
    <row r="898" spans="1:33" ht="15.75" customHeight="1" x14ac:dyDescent="0.35">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c r="AA898" s="23"/>
      <c r="AB898" s="23"/>
      <c r="AC898" s="23"/>
      <c r="AD898" s="23"/>
      <c r="AE898" s="23"/>
      <c r="AF898" s="23"/>
      <c r="AG898" s="23"/>
    </row>
    <row r="899" spans="1:33" ht="15.75" customHeight="1" x14ac:dyDescent="0.35">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c r="AA899" s="23"/>
      <c r="AB899" s="23"/>
      <c r="AC899" s="23"/>
      <c r="AD899" s="23"/>
      <c r="AE899" s="23"/>
      <c r="AF899" s="23"/>
      <c r="AG899" s="23"/>
    </row>
    <row r="900" spans="1:33" ht="15.75" customHeight="1" x14ac:dyDescent="0.35">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c r="AA900" s="23"/>
      <c r="AB900" s="23"/>
      <c r="AC900" s="23"/>
      <c r="AD900" s="23"/>
      <c r="AE900" s="23"/>
      <c r="AF900" s="23"/>
      <c r="AG900" s="23"/>
    </row>
    <row r="901" spans="1:33" ht="15.75" customHeight="1" x14ac:dyDescent="0.35">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c r="AA901" s="23"/>
      <c r="AB901" s="23"/>
      <c r="AC901" s="23"/>
      <c r="AD901" s="23"/>
      <c r="AE901" s="23"/>
      <c r="AF901" s="23"/>
      <c r="AG901" s="23"/>
    </row>
    <row r="902" spans="1:33" ht="15.75" customHeight="1" x14ac:dyDescent="0.35">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c r="AA902" s="23"/>
      <c r="AB902" s="23"/>
      <c r="AC902" s="23"/>
      <c r="AD902" s="23"/>
      <c r="AE902" s="23"/>
      <c r="AF902" s="23"/>
      <c r="AG902" s="23"/>
    </row>
    <row r="903" spans="1:33" ht="15.75" customHeight="1" x14ac:dyDescent="0.35">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c r="AA903" s="23"/>
      <c r="AB903" s="23"/>
      <c r="AC903" s="23"/>
      <c r="AD903" s="23"/>
      <c r="AE903" s="23"/>
      <c r="AF903" s="23"/>
      <c r="AG903" s="23"/>
    </row>
    <row r="904" spans="1:33" ht="15.75" customHeight="1" x14ac:dyDescent="0.35">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c r="AA904" s="23"/>
      <c r="AB904" s="23"/>
      <c r="AC904" s="23"/>
      <c r="AD904" s="23"/>
      <c r="AE904" s="23"/>
      <c r="AF904" s="23"/>
      <c r="AG904" s="23"/>
    </row>
    <row r="905" spans="1:33" ht="15.75" customHeight="1" x14ac:dyDescent="0.35">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c r="AA905" s="23"/>
      <c r="AB905" s="23"/>
      <c r="AC905" s="23"/>
      <c r="AD905" s="23"/>
      <c r="AE905" s="23"/>
      <c r="AF905" s="23"/>
      <c r="AG905" s="23"/>
    </row>
    <row r="906" spans="1:33" ht="15.75" customHeight="1" x14ac:dyDescent="0.35">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c r="AA906" s="23"/>
      <c r="AB906" s="23"/>
      <c r="AC906" s="23"/>
      <c r="AD906" s="23"/>
      <c r="AE906" s="23"/>
      <c r="AF906" s="23"/>
      <c r="AG906" s="23"/>
    </row>
    <row r="907" spans="1:33" ht="15.75" customHeight="1" x14ac:dyDescent="0.35">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c r="AA907" s="23"/>
      <c r="AB907" s="23"/>
      <c r="AC907" s="23"/>
      <c r="AD907" s="23"/>
      <c r="AE907" s="23"/>
      <c r="AF907" s="23"/>
      <c r="AG907" s="23"/>
    </row>
    <row r="908" spans="1:33" ht="15.75" customHeight="1" x14ac:dyDescent="0.35">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c r="AA908" s="23"/>
      <c r="AB908" s="23"/>
      <c r="AC908" s="23"/>
      <c r="AD908" s="23"/>
      <c r="AE908" s="23"/>
      <c r="AF908" s="23"/>
      <c r="AG908" s="23"/>
    </row>
    <row r="909" spans="1:33" ht="15.75" customHeight="1" x14ac:dyDescent="0.35">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c r="AA909" s="23"/>
      <c r="AB909" s="23"/>
      <c r="AC909" s="23"/>
      <c r="AD909" s="23"/>
      <c r="AE909" s="23"/>
      <c r="AF909" s="23"/>
      <c r="AG909" s="23"/>
    </row>
    <row r="910" spans="1:33" ht="15.75" customHeight="1" x14ac:dyDescent="0.35">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c r="AA910" s="23"/>
      <c r="AB910" s="23"/>
      <c r="AC910" s="23"/>
      <c r="AD910" s="23"/>
      <c r="AE910" s="23"/>
      <c r="AF910" s="23"/>
      <c r="AG910" s="23"/>
    </row>
    <row r="911" spans="1:33" ht="15.75" customHeight="1" x14ac:dyDescent="0.35">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c r="AA911" s="23"/>
      <c r="AB911" s="23"/>
      <c r="AC911" s="23"/>
      <c r="AD911" s="23"/>
      <c r="AE911" s="23"/>
      <c r="AF911" s="23"/>
      <c r="AG911" s="23"/>
    </row>
    <row r="912" spans="1:33" ht="15.75" customHeight="1" x14ac:dyDescent="0.35">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c r="AA912" s="23"/>
      <c r="AB912" s="23"/>
      <c r="AC912" s="23"/>
      <c r="AD912" s="23"/>
      <c r="AE912" s="23"/>
      <c r="AF912" s="23"/>
      <c r="AG912" s="23"/>
    </row>
    <row r="913" spans="1:33" ht="15.75" customHeight="1" x14ac:dyDescent="0.35">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c r="AA913" s="23"/>
      <c r="AB913" s="23"/>
      <c r="AC913" s="23"/>
      <c r="AD913" s="23"/>
      <c r="AE913" s="23"/>
      <c r="AF913" s="23"/>
      <c r="AG913" s="23"/>
    </row>
    <row r="914" spans="1:33" ht="15.75" customHeight="1" x14ac:dyDescent="0.35">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c r="AA914" s="23"/>
      <c r="AB914" s="23"/>
      <c r="AC914" s="23"/>
      <c r="AD914" s="23"/>
      <c r="AE914" s="23"/>
      <c r="AF914" s="23"/>
      <c r="AG914" s="23"/>
    </row>
    <row r="915" spans="1:33" ht="15.75" customHeight="1" x14ac:dyDescent="0.35">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c r="AA915" s="23"/>
      <c r="AB915" s="23"/>
      <c r="AC915" s="23"/>
      <c r="AD915" s="23"/>
      <c r="AE915" s="23"/>
      <c r="AF915" s="23"/>
      <c r="AG915" s="23"/>
    </row>
    <row r="916" spans="1:33" ht="15.75" customHeight="1" x14ac:dyDescent="0.35">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c r="AA916" s="23"/>
      <c r="AB916" s="23"/>
      <c r="AC916" s="23"/>
      <c r="AD916" s="23"/>
      <c r="AE916" s="23"/>
      <c r="AF916" s="23"/>
      <c r="AG916" s="23"/>
    </row>
    <row r="917" spans="1:33" ht="15.75" customHeight="1" x14ac:dyDescent="0.35">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c r="AA917" s="23"/>
      <c r="AB917" s="23"/>
      <c r="AC917" s="23"/>
      <c r="AD917" s="23"/>
      <c r="AE917" s="23"/>
      <c r="AF917" s="23"/>
      <c r="AG917" s="23"/>
    </row>
    <row r="918" spans="1:33" ht="15.75" customHeight="1" x14ac:dyDescent="0.35">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c r="AA918" s="23"/>
      <c r="AB918" s="23"/>
      <c r="AC918" s="23"/>
      <c r="AD918" s="23"/>
      <c r="AE918" s="23"/>
      <c r="AF918" s="23"/>
      <c r="AG918" s="23"/>
    </row>
    <row r="919" spans="1:33" ht="15.75" customHeight="1" x14ac:dyDescent="0.35">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c r="AA919" s="23"/>
      <c r="AB919" s="23"/>
      <c r="AC919" s="23"/>
      <c r="AD919" s="23"/>
      <c r="AE919" s="23"/>
      <c r="AF919" s="23"/>
      <c r="AG919" s="23"/>
    </row>
    <row r="920" spans="1:33" ht="15.75" customHeight="1" x14ac:dyDescent="0.35">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c r="AA920" s="23"/>
      <c r="AB920" s="23"/>
      <c r="AC920" s="23"/>
      <c r="AD920" s="23"/>
      <c r="AE920" s="23"/>
      <c r="AF920" s="23"/>
      <c r="AG920" s="23"/>
    </row>
    <row r="921" spans="1:33" ht="15.75" customHeight="1" x14ac:dyDescent="0.35">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c r="AA921" s="23"/>
      <c r="AB921" s="23"/>
      <c r="AC921" s="23"/>
      <c r="AD921" s="23"/>
      <c r="AE921" s="23"/>
      <c r="AF921" s="23"/>
      <c r="AG921" s="23"/>
    </row>
    <row r="922" spans="1:33" ht="15.75" customHeight="1" x14ac:dyDescent="0.35">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c r="AA922" s="23"/>
      <c r="AB922" s="23"/>
      <c r="AC922" s="23"/>
      <c r="AD922" s="23"/>
      <c r="AE922" s="23"/>
      <c r="AF922" s="23"/>
      <c r="AG922" s="23"/>
    </row>
    <row r="923" spans="1:33" ht="15.75" customHeight="1" x14ac:dyDescent="0.35">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c r="AA923" s="23"/>
      <c r="AB923" s="23"/>
      <c r="AC923" s="23"/>
      <c r="AD923" s="23"/>
      <c r="AE923" s="23"/>
      <c r="AF923" s="23"/>
      <c r="AG923" s="23"/>
    </row>
    <row r="924" spans="1:33" ht="15.75" customHeight="1" x14ac:dyDescent="0.35">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c r="AA924" s="23"/>
      <c r="AB924" s="23"/>
      <c r="AC924" s="23"/>
      <c r="AD924" s="23"/>
      <c r="AE924" s="23"/>
      <c r="AF924" s="23"/>
      <c r="AG924" s="23"/>
    </row>
    <row r="925" spans="1:33" ht="15.75" customHeight="1" x14ac:dyDescent="0.35">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c r="AA925" s="23"/>
      <c r="AB925" s="23"/>
      <c r="AC925" s="23"/>
      <c r="AD925" s="23"/>
      <c r="AE925" s="23"/>
      <c r="AF925" s="23"/>
      <c r="AG925" s="23"/>
    </row>
    <row r="926" spans="1:33" ht="15.75" customHeight="1" x14ac:dyDescent="0.35">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c r="AA926" s="23"/>
      <c r="AB926" s="23"/>
      <c r="AC926" s="23"/>
      <c r="AD926" s="23"/>
      <c r="AE926" s="23"/>
      <c r="AF926" s="23"/>
      <c r="AG926" s="23"/>
    </row>
    <row r="927" spans="1:33" ht="15.75" customHeight="1" x14ac:dyDescent="0.35">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c r="AA927" s="23"/>
      <c r="AB927" s="23"/>
      <c r="AC927" s="23"/>
      <c r="AD927" s="23"/>
      <c r="AE927" s="23"/>
      <c r="AF927" s="23"/>
      <c r="AG927" s="23"/>
    </row>
    <row r="928" spans="1:33" ht="15.75" customHeight="1" x14ac:dyDescent="0.35">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c r="AA928" s="23"/>
      <c r="AB928" s="23"/>
      <c r="AC928" s="23"/>
      <c r="AD928" s="23"/>
      <c r="AE928" s="23"/>
      <c r="AF928" s="23"/>
      <c r="AG928" s="23"/>
    </row>
    <row r="929" spans="1:33" ht="15.75" customHeight="1" x14ac:dyDescent="0.35">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c r="AA929" s="23"/>
      <c r="AB929" s="23"/>
      <c r="AC929" s="23"/>
      <c r="AD929" s="23"/>
      <c r="AE929" s="23"/>
      <c r="AF929" s="23"/>
      <c r="AG929" s="23"/>
    </row>
    <row r="930" spans="1:33" ht="15.75" customHeight="1" x14ac:dyDescent="0.35">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c r="AA930" s="23"/>
      <c r="AB930" s="23"/>
      <c r="AC930" s="23"/>
      <c r="AD930" s="23"/>
      <c r="AE930" s="23"/>
      <c r="AF930" s="23"/>
      <c r="AG930" s="23"/>
    </row>
    <row r="931" spans="1:33" ht="15.75" customHeight="1" x14ac:dyDescent="0.35">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c r="AA931" s="23"/>
      <c r="AB931" s="23"/>
      <c r="AC931" s="23"/>
      <c r="AD931" s="23"/>
      <c r="AE931" s="23"/>
      <c r="AF931" s="23"/>
      <c r="AG931" s="23"/>
    </row>
    <row r="932" spans="1:33" ht="15.75" customHeight="1" x14ac:dyDescent="0.35">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c r="AA932" s="23"/>
      <c r="AB932" s="23"/>
      <c r="AC932" s="23"/>
      <c r="AD932" s="23"/>
      <c r="AE932" s="23"/>
      <c r="AF932" s="23"/>
      <c r="AG932" s="23"/>
    </row>
    <row r="933" spans="1:33" ht="15.75" customHeight="1" x14ac:dyDescent="0.35">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c r="AA933" s="23"/>
      <c r="AB933" s="23"/>
      <c r="AC933" s="23"/>
      <c r="AD933" s="23"/>
      <c r="AE933" s="23"/>
      <c r="AF933" s="23"/>
      <c r="AG933" s="23"/>
    </row>
    <row r="934" spans="1:33" ht="15.75" customHeight="1" x14ac:dyDescent="0.35">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row>
    <row r="935" spans="1:33" ht="15.75" customHeight="1" x14ac:dyDescent="0.35">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c r="AA935" s="23"/>
      <c r="AB935" s="23"/>
      <c r="AC935" s="23"/>
      <c r="AD935" s="23"/>
      <c r="AE935" s="23"/>
      <c r="AF935" s="23"/>
      <c r="AG935" s="23"/>
    </row>
    <row r="936" spans="1:33" ht="15.75" customHeight="1" x14ac:dyDescent="0.35">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c r="AA936" s="23"/>
      <c r="AB936" s="23"/>
      <c r="AC936" s="23"/>
      <c r="AD936" s="23"/>
      <c r="AE936" s="23"/>
      <c r="AF936" s="23"/>
      <c r="AG936" s="23"/>
    </row>
    <row r="937" spans="1:33" ht="15.75" customHeight="1" x14ac:dyDescent="0.35">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c r="AA937" s="23"/>
      <c r="AB937" s="23"/>
      <c r="AC937" s="23"/>
      <c r="AD937" s="23"/>
      <c r="AE937" s="23"/>
      <c r="AF937" s="23"/>
      <c r="AG937" s="23"/>
    </row>
    <row r="938" spans="1:33" ht="15.75" customHeight="1" x14ac:dyDescent="0.35">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c r="AA938" s="23"/>
      <c r="AB938" s="23"/>
      <c r="AC938" s="23"/>
      <c r="AD938" s="23"/>
      <c r="AE938" s="23"/>
      <c r="AF938" s="23"/>
      <c r="AG938" s="23"/>
    </row>
    <row r="939" spans="1:33" ht="15.75" customHeight="1" x14ac:dyDescent="0.35">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c r="AA939" s="23"/>
      <c r="AB939" s="23"/>
      <c r="AC939" s="23"/>
      <c r="AD939" s="23"/>
      <c r="AE939" s="23"/>
      <c r="AF939" s="23"/>
      <c r="AG939" s="23"/>
    </row>
    <row r="940" spans="1:33" ht="15.75" customHeight="1" x14ac:dyDescent="0.35">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c r="AA940" s="23"/>
      <c r="AB940" s="23"/>
      <c r="AC940" s="23"/>
      <c r="AD940" s="23"/>
      <c r="AE940" s="23"/>
      <c r="AF940" s="23"/>
      <c r="AG940" s="23"/>
    </row>
    <row r="941" spans="1:33" ht="15.75" customHeight="1" x14ac:dyDescent="0.35">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c r="AA941" s="23"/>
      <c r="AB941" s="23"/>
      <c r="AC941" s="23"/>
      <c r="AD941" s="23"/>
      <c r="AE941" s="23"/>
      <c r="AF941" s="23"/>
      <c r="AG941" s="23"/>
    </row>
    <row r="942" spans="1:33" ht="15.75" customHeight="1" x14ac:dyDescent="0.35">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c r="AA942" s="23"/>
      <c r="AB942" s="23"/>
      <c r="AC942" s="23"/>
      <c r="AD942" s="23"/>
      <c r="AE942" s="23"/>
      <c r="AF942" s="23"/>
      <c r="AG942" s="23"/>
    </row>
    <row r="943" spans="1:33" ht="15.75" customHeight="1" x14ac:dyDescent="0.35">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c r="AA943" s="23"/>
      <c r="AB943" s="23"/>
      <c r="AC943" s="23"/>
      <c r="AD943" s="23"/>
      <c r="AE943" s="23"/>
      <c r="AF943" s="23"/>
      <c r="AG943" s="23"/>
    </row>
    <row r="944" spans="1:33" ht="15.75" customHeight="1" x14ac:dyDescent="0.35">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c r="AA944" s="23"/>
      <c r="AB944" s="23"/>
      <c r="AC944" s="23"/>
      <c r="AD944" s="23"/>
      <c r="AE944" s="23"/>
      <c r="AF944" s="23"/>
      <c r="AG944" s="23"/>
    </row>
    <row r="945" spans="1:33" ht="15.75" customHeight="1" x14ac:dyDescent="0.35">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c r="AA945" s="23"/>
      <c r="AB945" s="23"/>
      <c r="AC945" s="23"/>
      <c r="AD945" s="23"/>
      <c r="AE945" s="23"/>
      <c r="AF945" s="23"/>
      <c r="AG945" s="23"/>
    </row>
    <row r="946" spans="1:33" ht="15.75" customHeight="1" x14ac:dyDescent="0.35">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c r="AA946" s="23"/>
      <c r="AB946" s="23"/>
      <c r="AC946" s="23"/>
      <c r="AD946" s="23"/>
      <c r="AE946" s="23"/>
      <c r="AF946" s="23"/>
      <c r="AG946" s="23"/>
    </row>
    <row r="947" spans="1:33" ht="15.75" customHeight="1" x14ac:dyDescent="0.35">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c r="AA947" s="23"/>
      <c r="AB947" s="23"/>
      <c r="AC947" s="23"/>
      <c r="AD947" s="23"/>
      <c r="AE947" s="23"/>
      <c r="AF947" s="23"/>
      <c r="AG947" s="23"/>
    </row>
    <row r="948" spans="1:33" ht="15.75" customHeight="1" x14ac:dyDescent="0.35">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c r="AA948" s="23"/>
      <c r="AB948" s="23"/>
      <c r="AC948" s="23"/>
      <c r="AD948" s="23"/>
      <c r="AE948" s="23"/>
      <c r="AF948" s="23"/>
      <c r="AG948" s="23"/>
    </row>
    <row r="949" spans="1:33" ht="15.75" customHeight="1" x14ac:dyDescent="0.35">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c r="AA949" s="23"/>
      <c r="AB949" s="23"/>
      <c r="AC949" s="23"/>
      <c r="AD949" s="23"/>
      <c r="AE949" s="23"/>
      <c r="AF949" s="23"/>
      <c r="AG949" s="23"/>
    </row>
    <row r="950" spans="1:33" ht="15.75" customHeight="1" x14ac:dyDescent="0.35">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c r="AA950" s="23"/>
      <c r="AB950" s="23"/>
      <c r="AC950" s="23"/>
      <c r="AD950" s="23"/>
      <c r="AE950" s="23"/>
      <c r="AF950" s="23"/>
      <c r="AG950" s="23"/>
    </row>
    <row r="951" spans="1:33" ht="15.75" customHeight="1" x14ac:dyDescent="0.35">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c r="AA951" s="23"/>
      <c r="AB951" s="23"/>
      <c r="AC951" s="23"/>
      <c r="AD951" s="23"/>
      <c r="AE951" s="23"/>
      <c r="AF951" s="23"/>
      <c r="AG951" s="23"/>
    </row>
    <row r="952" spans="1:33" ht="15.75" customHeight="1" x14ac:dyDescent="0.35">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c r="AA952" s="23"/>
      <c r="AB952" s="23"/>
      <c r="AC952" s="23"/>
      <c r="AD952" s="23"/>
      <c r="AE952" s="23"/>
      <c r="AF952" s="23"/>
      <c r="AG952" s="23"/>
    </row>
    <row r="953" spans="1:33" ht="15.75" customHeight="1" x14ac:dyDescent="0.35">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c r="AA953" s="23"/>
      <c r="AB953" s="23"/>
      <c r="AC953" s="23"/>
      <c r="AD953" s="23"/>
      <c r="AE953" s="23"/>
      <c r="AF953" s="23"/>
      <c r="AG953" s="23"/>
    </row>
    <row r="954" spans="1:33" ht="15.75" customHeight="1" x14ac:dyDescent="0.35">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c r="AA954" s="23"/>
      <c r="AB954" s="23"/>
      <c r="AC954" s="23"/>
      <c r="AD954" s="23"/>
      <c r="AE954" s="23"/>
      <c r="AF954" s="23"/>
      <c r="AG954" s="23"/>
    </row>
    <row r="955" spans="1:33" ht="15.75" customHeight="1" x14ac:dyDescent="0.35">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c r="AA955" s="23"/>
      <c r="AB955" s="23"/>
      <c r="AC955" s="23"/>
      <c r="AD955" s="23"/>
      <c r="AE955" s="23"/>
      <c r="AF955" s="23"/>
      <c r="AG955" s="23"/>
    </row>
    <row r="956" spans="1:33" ht="15.75" customHeight="1" x14ac:dyDescent="0.35">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c r="AA956" s="23"/>
      <c r="AB956" s="23"/>
      <c r="AC956" s="23"/>
      <c r="AD956" s="23"/>
      <c r="AE956" s="23"/>
      <c r="AF956" s="23"/>
      <c r="AG956" s="23"/>
    </row>
    <row r="957" spans="1:33" ht="15.75" customHeight="1" x14ac:dyDescent="0.35">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c r="AA957" s="23"/>
      <c r="AB957" s="23"/>
      <c r="AC957" s="23"/>
      <c r="AD957" s="23"/>
      <c r="AE957" s="23"/>
      <c r="AF957" s="23"/>
      <c r="AG957" s="23"/>
    </row>
    <row r="958" spans="1:33" ht="15.75" customHeight="1" x14ac:dyDescent="0.35">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c r="AA958" s="23"/>
      <c r="AB958" s="23"/>
      <c r="AC958" s="23"/>
      <c r="AD958" s="23"/>
      <c r="AE958" s="23"/>
      <c r="AF958" s="23"/>
      <c r="AG958" s="23"/>
    </row>
    <row r="959" spans="1:33" ht="15.75" customHeight="1" x14ac:dyDescent="0.35">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c r="AA959" s="23"/>
      <c r="AB959" s="23"/>
      <c r="AC959" s="23"/>
      <c r="AD959" s="23"/>
      <c r="AE959" s="23"/>
      <c r="AF959" s="23"/>
      <c r="AG959" s="23"/>
    </row>
    <row r="960" spans="1:33" ht="15.75" customHeight="1" x14ac:dyDescent="0.35">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c r="AA960" s="23"/>
      <c r="AB960" s="23"/>
      <c r="AC960" s="23"/>
      <c r="AD960" s="23"/>
      <c r="AE960" s="23"/>
      <c r="AF960" s="23"/>
      <c r="AG960" s="23"/>
    </row>
    <row r="961" spans="1:33" ht="15.75" customHeight="1" x14ac:dyDescent="0.35">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c r="AA961" s="23"/>
      <c r="AB961" s="23"/>
      <c r="AC961" s="23"/>
      <c r="AD961" s="23"/>
      <c r="AE961" s="23"/>
      <c r="AF961" s="23"/>
      <c r="AG961" s="23"/>
    </row>
    <row r="962" spans="1:33" ht="15.75" customHeight="1" x14ac:dyDescent="0.35">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c r="AA962" s="23"/>
      <c r="AB962" s="23"/>
      <c r="AC962" s="23"/>
      <c r="AD962" s="23"/>
      <c r="AE962" s="23"/>
      <c r="AF962" s="23"/>
      <c r="AG962" s="23"/>
    </row>
    <row r="963" spans="1:33" ht="15.75" customHeight="1" x14ac:dyDescent="0.35">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c r="AA963" s="23"/>
      <c r="AB963" s="23"/>
      <c r="AC963" s="23"/>
      <c r="AD963" s="23"/>
      <c r="AE963" s="23"/>
      <c r="AF963" s="23"/>
      <c r="AG963" s="23"/>
    </row>
    <row r="964" spans="1:33" ht="15.75" customHeight="1" x14ac:dyDescent="0.35">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c r="AA964" s="23"/>
      <c r="AB964" s="23"/>
      <c r="AC964" s="23"/>
      <c r="AD964" s="23"/>
      <c r="AE964" s="23"/>
      <c r="AF964" s="23"/>
      <c r="AG964" s="23"/>
    </row>
    <row r="965" spans="1:33" ht="15.75" customHeight="1" x14ac:dyDescent="0.35">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c r="AA965" s="23"/>
      <c r="AB965" s="23"/>
      <c r="AC965" s="23"/>
      <c r="AD965" s="23"/>
      <c r="AE965" s="23"/>
      <c r="AF965" s="23"/>
      <c r="AG965" s="23"/>
    </row>
    <row r="966" spans="1:33" ht="15.75" customHeight="1" x14ac:dyDescent="0.35">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c r="AA966" s="23"/>
      <c r="AB966" s="23"/>
      <c r="AC966" s="23"/>
      <c r="AD966" s="23"/>
      <c r="AE966" s="23"/>
      <c r="AF966" s="23"/>
      <c r="AG966" s="23"/>
    </row>
    <row r="967" spans="1:33" ht="15.75" customHeight="1" x14ac:dyDescent="0.35">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c r="AA967" s="23"/>
      <c r="AB967" s="23"/>
      <c r="AC967" s="23"/>
      <c r="AD967" s="23"/>
      <c r="AE967" s="23"/>
      <c r="AF967" s="23"/>
      <c r="AG967" s="23"/>
    </row>
    <row r="968" spans="1:33" ht="15.75" customHeight="1" x14ac:dyDescent="0.35">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c r="AA968" s="23"/>
      <c r="AB968" s="23"/>
      <c r="AC968" s="23"/>
      <c r="AD968" s="23"/>
      <c r="AE968" s="23"/>
      <c r="AF968" s="23"/>
      <c r="AG968" s="23"/>
    </row>
    <row r="969" spans="1:33" ht="15.75" customHeight="1" x14ac:dyDescent="0.35">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c r="AA969" s="23"/>
      <c r="AB969" s="23"/>
      <c r="AC969" s="23"/>
      <c r="AD969" s="23"/>
      <c r="AE969" s="23"/>
      <c r="AF969" s="23"/>
      <c r="AG969" s="23"/>
    </row>
    <row r="970" spans="1:33" ht="15.75" customHeight="1" x14ac:dyDescent="0.35">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c r="AA970" s="23"/>
      <c r="AB970" s="23"/>
      <c r="AC970" s="23"/>
      <c r="AD970" s="23"/>
      <c r="AE970" s="23"/>
      <c r="AF970" s="23"/>
      <c r="AG970" s="23"/>
    </row>
    <row r="971" spans="1:33" ht="15.75" customHeight="1" x14ac:dyDescent="0.35">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c r="AA971" s="23"/>
      <c r="AB971" s="23"/>
      <c r="AC971" s="23"/>
      <c r="AD971" s="23"/>
      <c r="AE971" s="23"/>
      <c r="AF971" s="23"/>
      <c r="AG971" s="23"/>
    </row>
    <row r="972" spans="1:33" ht="15.75" customHeight="1" x14ac:dyDescent="0.35">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c r="AA972" s="23"/>
      <c r="AB972" s="23"/>
      <c r="AC972" s="23"/>
      <c r="AD972" s="23"/>
      <c r="AE972" s="23"/>
      <c r="AF972" s="23"/>
      <c r="AG972" s="23"/>
    </row>
    <row r="973" spans="1:33" ht="15.75" customHeight="1" x14ac:dyDescent="0.35">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c r="AA973" s="23"/>
      <c r="AB973" s="23"/>
      <c r="AC973" s="23"/>
      <c r="AD973" s="23"/>
      <c r="AE973" s="23"/>
      <c r="AF973" s="23"/>
      <c r="AG973" s="23"/>
    </row>
    <row r="974" spans="1:33" ht="15.75" customHeight="1" x14ac:dyDescent="0.35">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c r="AA974" s="23"/>
      <c r="AB974" s="23"/>
      <c r="AC974" s="23"/>
      <c r="AD974" s="23"/>
      <c r="AE974" s="23"/>
      <c r="AF974" s="23"/>
      <c r="AG974" s="23"/>
    </row>
    <row r="975" spans="1:33" ht="15.75" customHeight="1" x14ac:dyDescent="0.35">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c r="AA975" s="23"/>
      <c r="AB975" s="23"/>
      <c r="AC975" s="23"/>
      <c r="AD975" s="23"/>
      <c r="AE975" s="23"/>
      <c r="AF975" s="23"/>
      <c r="AG975" s="23"/>
    </row>
    <row r="976" spans="1:33" ht="15.75" customHeight="1" x14ac:dyDescent="0.35">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c r="AA976" s="23"/>
      <c r="AB976" s="23"/>
      <c r="AC976" s="23"/>
      <c r="AD976" s="23"/>
      <c r="AE976" s="23"/>
      <c r="AF976" s="23"/>
      <c r="AG976" s="23"/>
    </row>
    <row r="977" spans="1:33" ht="15.75" customHeight="1" x14ac:dyDescent="0.35">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c r="AA977" s="23"/>
      <c r="AB977" s="23"/>
      <c r="AC977" s="23"/>
      <c r="AD977" s="23"/>
      <c r="AE977" s="23"/>
      <c r="AF977" s="23"/>
      <c r="AG977" s="23"/>
    </row>
    <row r="978" spans="1:33" ht="15.75" customHeight="1" x14ac:dyDescent="0.35">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c r="AA978" s="23"/>
      <c r="AB978" s="23"/>
      <c r="AC978" s="23"/>
      <c r="AD978" s="23"/>
      <c r="AE978" s="23"/>
      <c r="AF978" s="23"/>
      <c r="AG978" s="23"/>
    </row>
    <row r="979" spans="1:33" ht="15.75" customHeight="1" x14ac:dyDescent="0.35">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c r="AA979" s="23"/>
      <c r="AB979" s="23"/>
      <c r="AC979" s="23"/>
      <c r="AD979" s="23"/>
      <c r="AE979" s="23"/>
      <c r="AF979" s="23"/>
      <c r="AG979" s="23"/>
    </row>
    <row r="980" spans="1:33" ht="15.75" customHeight="1" x14ac:dyDescent="0.35">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c r="AA980" s="23"/>
      <c r="AB980" s="23"/>
      <c r="AC980" s="23"/>
      <c r="AD980" s="23"/>
      <c r="AE980" s="23"/>
      <c r="AF980" s="23"/>
      <c r="AG980" s="23"/>
    </row>
    <row r="981" spans="1:33" ht="15.75" customHeight="1" x14ac:dyDescent="0.35">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c r="AA981" s="23"/>
      <c r="AB981" s="23"/>
      <c r="AC981" s="23"/>
      <c r="AD981" s="23"/>
      <c r="AE981" s="23"/>
      <c r="AF981" s="23"/>
      <c r="AG981" s="23"/>
    </row>
    <row r="982" spans="1:33" ht="15.75" customHeight="1" x14ac:dyDescent="0.35">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c r="AA982" s="23"/>
      <c r="AB982" s="23"/>
      <c r="AC982" s="23"/>
      <c r="AD982" s="23"/>
      <c r="AE982" s="23"/>
      <c r="AF982" s="23"/>
      <c r="AG982" s="23"/>
    </row>
    <row r="983" spans="1:33" ht="15.75" customHeight="1" x14ac:dyDescent="0.35">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c r="AA983" s="23"/>
      <c r="AB983" s="23"/>
      <c r="AC983" s="23"/>
      <c r="AD983" s="23"/>
      <c r="AE983" s="23"/>
      <c r="AF983" s="23"/>
      <c r="AG983" s="23"/>
    </row>
    <row r="984" spans="1:33" ht="15.75" customHeight="1" x14ac:dyDescent="0.35">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c r="AA984" s="23"/>
      <c r="AB984" s="23"/>
      <c r="AC984" s="23"/>
      <c r="AD984" s="23"/>
      <c r="AE984" s="23"/>
      <c r="AF984" s="23"/>
      <c r="AG984" s="23"/>
    </row>
    <row r="985" spans="1:33" ht="15.75" customHeight="1" x14ac:dyDescent="0.35">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c r="AA985" s="23"/>
      <c r="AB985" s="23"/>
      <c r="AC985" s="23"/>
      <c r="AD985" s="23"/>
      <c r="AE985" s="23"/>
      <c r="AF985" s="23"/>
      <c r="AG985" s="23"/>
    </row>
    <row r="986" spans="1:33" ht="15.75" customHeight="1" x14ac:dyDescent="0.35">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c r="AA986" s="23"/>
      <c r="AB986" s="23"/>
      <c r="AC986" s="23"/>
      <c r="AD986" s="23"/>
      <c r="AE986" s="23"/>
      <c r="AF986" s="23"/>
      <c r="AG986" s="23"/>
    </row>
    <row r="987" spans="1:33" ht="15.75" customHeight="1" x14ac:dyDescent="0.35">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c r="AA987" s="23"/>
      <c r="AB987" s="23"/>
      <c r="AC987" s="23"/>
      <c r="AD987" s="23"/>
      <c r="AE987" s="23"/>
      <c r="AF987" s="23"/>
      <c r="AG987" s="23"/>
    </row>
    <row r="988" spans="1:33" ht="15.75" customHeight="1" x14ac:dyDescent="0.35">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c r="AA988" s="23"/>
      <c r="AB988" s="23"/>
      <c r="AC988" s="23"/>
      <c r="AD988" s="23"/>
      <c r="AE988" s="23"/>
      <c r="AF988" s="23"/>
      <c r="AG988" s="23"/>
    </row>
    <row r="989" spans="1:33" ht="15.75" customHeight="1" x14ac:dyDescent="0.35">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c r="AA989" s="23"/>
      <c r="AB989" s="23"/>
      <c r="AC989" s="23"/>
      <c r="AD989" s="23"/>
      <c r="AE989" s="23"/>
      <c r="AF989" s="23"/>
      <c r="AG989" s="23"/>
    </row>
    <row r="990" spans="1:33" ht="15.75" customHeight="1" x14ac:dyDescent="0.35">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c r="AA990" s="23"/>
      <c r="AB990" s="23"/>
      <c r="AC990" s="23"/>
      <c r="AD990" s="23"/>
      <c r="AE990" s="23"/>
      <c r="AF990" s="23"/>
      <c r="AG990" s="23"/>
    </row>
    <row r="991" spans="1:33" ht="15.75" customHeight="1" x14ac:dyDescent="0.35">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c r="AA991" s="23"/>
      <c r="AB991" s="23"/>
      <c r="AC991" s="23"/>
      <c r="AD991" s="23"/>
      <c r="AE991" s="23"/>
      <c r="AF991" s="23"/>
      <c r="AG991" s="23"/>
    </row>
    <row r="992" spans="1:33" ht="15.75" customHeight="1" x14ac:dyDescent="0.35">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c r="AA992" s="23"/>
      <c r="AB992" s="23"/>
      <c r="AC992" s="23"/>
      <c r="AD992" s="23"/>
      <c r="AE992" s="23"/>
      <c r="AF992" s="23"/>
      <c r="AG992" s="23"/>
    </row>
    <row r="993" spans="1:33" ht="15.75" customHeight="1" x14ac:dyDescent="0.35">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c r="AA993" s="23"/>
      <c r="AB993" s="23"/>
      <c r="AC993" s="23"/>
      <c r="AD993" s="23"/>
      <c r="AE993" s="23"/>
      <c r="AF993" s="23"/>
      <c r="AG993" s="23"/>
    </row>
    <row r="994" spans="1:33" ht="15.75" customHeight="1" x14ac:dyDescent="0.35">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c r="AA994" s="23"/>
      <c r="AB994" s="23"/>
      <c r="AC994" s="23"/>
      <c r="AD994" s="23"/>
      <c r="AE994" s="23"/>
      <c r="AF994" s="23"/>
      <c r="AG994" s="23"/>
    </row>
    <row r="995" spans="1:33" ht="15.75" customHeight="1" x14ac:dyDescent="0.35">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c r="AA995" s="23"/>
      <c r="AB995" s="23"/>
      <c r="AC995" s="23"/>
      <c r="AD995" s="23"/>
      <c r="AE995" s="23"/>
      <c r="AF995" s="23"/>
      <c r="AG995" s="23"/>
    </row>
    <row r="996" spans="1:33" ht="15.75" customHeight="1" x14ac:dyDescent="0.35">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c r="AA996" s="23"/>
      <c r="AB996" s="23"/>
      <c r="AC996" s="23"/>
      <c r="AD996" s="23"/>
      <c r="AE996" s="23"/>
      <c r="AF996" s="23"/>
      <c r="AG996" s="23"/>
    </row>
    <row r="997" spans="1:33" ht="15.75" customHeight="1" x14ac:dyDescent="0.35">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c r="AA997" s="23"/>
      <c r="AB997" s="23"/>
      <c r="AC997" s="23"/>
      <c r="AD997" s="23"/>
      <c r="AE997" s="23"/>
      <c r="AF997" s="23"/>
      <c r="AG997" s="23"/>
    </row>
    <row r="998" spans="1:33" ht="15.75" customHeight="1" x14ac:dyDescent="0.35">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c r="AA998" s="23"/>
      <c r="AB998" s="23"/>
      <c r="AC998" s="23"/>
      <c r="AD998" s="23"/>
      <c r="AE998" s="23"/>
      <c r="AF998" s="23"/>
      <c r="AG998" s="23"/>
    </row>
    <row r="999" spans="1:33" ht="15.75" customHeight="1" x14ac:dyDescent="0.35">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c r="AA999" s="23"/>
      <c r="AB999" s="23"/>
      <c r="AC999" s="23"/>
      <c r="AD999" s="23"/>
      <c r="AE999" s="23"/>
      <c r="AF999" s="23"/>
      <c r="AG999" s="23"/>
    </row>
    <row r="1000" spans="1:33" ht="15.75" customHeight="1" x14ac:dyDescent="0.35">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c r="AA1000" s="23"/>
      <c r="AB1000" s="23"/>
      <c r="AC1000" s="23"/>
      <c r="AD1000" s="23"/>
      <c r="AE1000" s="23"/>
      <c r="AF1000" s="23"/>
      <c r="AG1000" s="23"/>
    </row>
  </sheetData>
  <pageMargins left="0.7" right="0.7" top="0.75" bottom="0.75" header="0" footer="0"/>
  <pageSetup orientation="portrai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16539-5FD8-4D9D-902A-2C2D6DF013B1}">
  <sheetPr codeName="Sheet23">
    <tabColor rgb="FF1F497D"/>
  </sheetPr>
  <dimension ref="A1:AI1000"/>
  <sheetViews>
    <sheetView topLeftCell="H1" workbookViewId="0">
      <selection activeCell="C11" sqref="C11"/>
    </sheetView>
  </sheetViews>
  <sheetFormatPr defaultColWidth="13.81640625" defaultRowHeight="15" customHeight="1" x14ac:dyDescent="0.3"/>
  <cols>
    <col min="1" max="1" width="28.54296875" style="22" customWidth="1"/>
    <col min="2" max="31" width="9.1796875" style="22" customWidth="1"/>
    <col min="32" max="32" width="9.81640625" style="22" customWidth="1"/>
    <col min="33" max="33" width="9.1796875" style="22" customWidth="1"/>
    <col min="34" max="35" width="8.26953125" style="22" customWidth="1"/>
    <col min="36" max="16384" width="13.81640625" style="22"/>
  </cols>
  <sheetData>
    <row r="1" spans="1:35" ht="14.5" x14ac:dyDescent="0.35">
      <c r="A1" s="21" t="s">
        <v>1</v>
      </c>
      <c r="B1" s="21">
        <v>2019</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c r="AH1" s="21"/>
      <c r="AI1" s="21"/>
    </row>
    <row r="2" spans="1:35" ht="14.5" x14ac:dyDescent="0.35">
      <c r="A2" s="21" t="s">
        <v>2</v>
      </c>
      <c r="B2" s="197">
        <f>calculations!D124</f>
        <v>4290108798458.2207</v>
      </c>
      <c r="C2" s="201">
        <v>4790000000000</v>
      </c>
      <c r="D2" s="201">
        <v>4620000000000</v>
      </c>
      <c r="E2" s="201">
        <v>4550000000000</v>
      </c>
      <c r="F2" s="201">
        <v>4575650000000</v>
      </c>
      <c r="G2" s="201">
        <v>4616700000000</v>
      </c>
      <c r="H2" s="201">
        <v>4663240000000</v>
      </c>
      <c r="I2" s="201">
        <v>4724790000000</v>
      </c>
      <c r="J2" s="201">
        <v>4813370000000</v>
      </c>
      <c r="K2" s="201">
        <v>4884550000000</v>
      </c>
      <c r="L2" s="201">
        <v>4976310000000</v>
      </c>
      <c r="M2" s="201">
        <v>5070970000000</v>
      </c>
      <c r="N2" s="201">
        <v>5165130000000</v>
      </c>
      <c r="O2" s="201">
        <v>5272430000000</v>
      </c>
      <c r="P2" s="201">
        <v>5368850000000</v>
      </c>
      <c r="Q2" s="201">
        <v>5468120000000</v>
      </c>
      <c r="R2" s="201">
        <v>5565400000000</v>
      </c>
      <c r="S2" s="201">
        <v>5677020000000</v>
      </c>
      <c r="T2" s="201">
        <v>5780140000000</v>
      </c>
      <c r="U2" s="201">
        <v>5877230000000</v>
      </c>
      <c r="V2" s="201">
        <v>5980000000000</v>
      </c>
      <c r="W2" s="201">
        <v>6067210000000</v>
      </c>
      <c r="X2" s="201">
        <v>6170840000000</v>
      </c>
      <c r="Y2" s="201">
        <v>6269130000000</v>
      </c>
      <c r="Z2" s="201">
        <v>6358280000000</v>
      </c>
      <c r="AA2" s="201">
        <v>6443340000000</v>
      </c>
      <c r="AB2" s="201">
        <v>6539930000000</v>
      </c>
      <c r="AC2" s="201">
        <v>6624720000000</v>
      </c>
      <c r="AD2" s="201">
        <v>6721340000000</v>
      </c>
      <c r="AE2" s="201">
        <v>6726350000000</v>
      </c>
      <c r="AF2" s="201">
        <v>6721720000000</v>
      </c>
      <c r="AG2" s="201">
        <v>6729080000000</v>
      </c>
    </row>
    <row r="3" spans="1:35" ht="14.5" x14ac:dyDescent="0.35">
      <c r="A3" s="21" t="s">
        <v>3</v>
      </c>
      <c r="B3" s="197">
        <f>calculations!D125</f>
        <v>0</v>
      </c>
      <c r="C3" s="201">
        <v>0</v>
      </c>
      <c r="D3" s="201">
        <v>0</v>
      </c>
      <c r="E3" s="201">
        <v>0</v>
      </c>
      <c r="F3" s="201">
        <v>0</v>
      </c>
      <c r="G3" s="201">
        <v>0</v>
      </c>
      <c r="H3" s="201">
        <v>0</v>
      </c>
      <c r="I3" s="201">
        <v>0</v>
      </c>
      <c r="J3" s="201">
        <v>0</v>
      </c>
      <c r="K3" s="201">
        <v>0</v>
      </c>
      <c r="L3" s="201">
        <v>0</v>
      </c>
      <c r="M3" s="201">
        <v>0</v>
      </c>
      <c r="N3" s="201">
        <v>0</v>
      </c>
      <c r="O3" s="201">
        <v>0</v>
      </c>
      <c r="P3" s="201">
        <v>0</v>
      </c>
      <c r="Q3" s="201">
        <v>0</v>
      </c>
      <c r="R3" s="201">
        <v>0</v>
      </c>
      <c r="S3" s="201">
        <v>0</v>
      </c>
      <c r="T3" s="201">
        <v>0</v>
      </c>
      <c r="U3" s="201">
        <v>0</v>
      </c>
      <c r="V3" s="201">
        <v>0</v>
      </c>
      <c r="W3" s="201">
        <v>0</v>
      </c>
      <c r="X3" s="201">
        <v>0</v>
      </c>
      <c r="Y3" s="201">
        <v>0</v>
      </c>
      <c r="Z3" s="201">
        <v>0</v>
      </c>
      <c r="AA3" s="201">
        <v>0</v>
      </c>
      <c r="AB3" s="201">
        <v>0</v>
      </c>
      <c r="AC3" s="201">
        <v>0</v>
      </c>
      <c r="AD3" s="201">
        <v>0</v>
      </c>
      <c r="AE3" s="201">
        <v>0</v>
      </c>
      <c r="AF3" s="201">
        <v>0</v>
      </c>
      <c r="AG3" s="201">
        <v>0</v>
      </c>
    </row>
    <row r="4" spans="1:35" ht="14.5" x14ac:dyDescent="0.35">
      <c r="A4" s="21" t="s">
        <v>4</v>
      </c>
      <c r="B4" s="197">
        <f>calculations!D126</f>
        <v>12603436657967.664</v>
      </c>
      <c r="C4" s="201">
        <v>12500000000000</v>
      </c>
      <c r="D4" s="201">
        <v>12900000000000</v>
      </c>
      <c r="E4" s="201">
        <v>13000000000000</v>
      </c>
      <c r="F4" s="201">
        <v>12982100000000</v>
      </c>
      <c r="G4" s="201">
        <v>12946700000000</v>
      </c>
      <c r="H4" s="201">
        <v>12992400000000</v>
      </c>
      <c r="I4" s="201">
        <v>12920800000000</v>
      </c>
      <c r="J4" s="201">
        <v>12929200000000</v>
      </c>
      <c r="K4" s="201">
        <v>12917800000000</v>
      </c>
      <c r="L4" s="201">
        <v>12886500000000</v>
      </c>
      <c r="M4" s="201">
        <v>12740700000000</v>
      </c>
      <c r="N4" s="201">
        <v>12689500000000</v>
      </c>
      <c r="O4" s="201">
        <v>12636900000000</v>
      </c>
      <c r="P4" s="201">
        <v>12583100000000</v>
      </c>
      <c r="Q4" s="201">
        <v>12438900000000</v>
      </c>
      <c r="R4" s="201">
        <v>12382900000000</v>
      </c>
      <c r="S4" s="201">
        <v>12236700000000</v>
      </c>
      <c r="T4" s="201">
        <v>12197100000000</v>
      </c>
      <c r="U4" s="201">
        <v>12088000000000</v>
      </c>
      <c r="V4" s="201">
        <v>11997100000000</v>
      </c>
      <c r="W4" s="201">
        <v>12010600000000</v>
      </c>
      <c r="X4" s="201">
        <v>11955900000000</v>
      </c>
      <c r="Y4" s="201">
        <v>12004600000000</v>
      </c>
      <c r="Z4" s="201">
        <v>12071200000000</v>
      </c>
      <c r="AA4" s="201">
        <v>12071200000000</v>
      </c>
      <c r="AB4" s="201">
        <v>12156200000000</v>
      </c>
      <c r="AC4" s="201">
        <v>12156100000000</v>
      </c>
      <c r="AD4" s="201">
        <v>12241100000000</v>
      </c>
      <c r="AE4" s="201">
        <v>12241100000000</v>
      </c>
      <c r="AF4" s="201">
        <v>12326000000000</v>
      </c>
      <c r="AG4" s="201">
        <v>12326000000000</v>
      </c>
    </row>
    <row r="5" spans="1:35" ht="14.5" x14ac:dyDescent="0.35">
      <c r="A5" s="21" t="s">
        <v>5</v>
      </c>
      <c r="B5" s="197">
        <f>calculations!D127</f>
        <v>234070406.74548945</v>
      </c>
      <c r="C5" s="201">
        <v>215000000</v>
      </c>
      <c r="D5" s="201">
        <v>197000000</v>
      </c>
      <c r="E5" s="201">
        <v>181000000</v>
      </c>
      <c r="F5" s="201">
        <v>166916000</v>
      </c>
      <c r="G5" s="201">
        <v>154763000</v>
      </c>
      <c r="H5" s="201">
        <v>144546000</v>
      </c>
      <c r="I5" s="201">
        <v>137249000</v>
      </c>
      <c r="J5" s="201">
        <v>131853000</v>
      </c>
      <c r="K5" s="201">
        <v>129299000</v>
      </c>
      <c r="L5" s="201">
        <v>130471000</v>
      </c>
      <c r="M5" s="201">
        <v>134211000</v>
      </c>
      <c r="N5" s="201">
        <v>140376000</v>
      </c>
      <c r="O5" s="201">
        <v>148607000</v>
      </c>
      <c r="P5" s="201">
        <v>160155000</v>
      </c>
      <c r="Q5" s="201">
        <v>175971000</v>
      </c>
      <c r="R5" s="201">
        <v>196612000</v>
      </c>
      <c r="S5" s="201">
        <v>222864000</v>
      </c>
      <c r="T5" s="201">
        <v>256799000</v>
      </c>
      <c r="U5" s="201">
        <v>301028000</v>
      </c>
      <c r="V5" s="201">
        <v>358151000</v>
      </c>
      <c r="W5" s="201">
        <v>433323000</v>
      </c>
      <c r="X5" s="201">
        <v>535951000</v>
      </c>
      <c r="Y5" s="201">
        <v>670314000</v>
      </c>
      <c r="Z5" s="201">
        <v>848384000</v>
      </c>
      <c r="AA5" s="201">
        <v>1079610000</v>
      </c>
      <c r="AB5" s="201">
        <v>1385630000</v>
      </c>
      <c r="AC5" s="201">
        <v>1776660000</v>
      </c>
      <c r="AD5" s="201">
        <v>2244200000</v>
      </c>
      <c r="AE5" s="201">
        <v>2805240000</v>
      </c>
      <c r="AF5" s="201">
        <v>3425780000</v>
      </c>
      <c r="AG5" s="201">
        <v>4063320000</v>
      </c>
    </row>
    <row r="6" spans="1:35" ht="14.5" x14ac:dyDescent="0.35">
      <c r="A6" s="21" t="s">
        <v>7</v>
      </c>
      <c r="B6" s="197">
        <f>calculations!D128</f>
        <v>0</v>
      </c>
      <c r="C6" s="201">
        <v>0</v>
      </c>
      <c r="D6" s="201">
        <v>0</v>
      </c>
      <c r="E6" s="201">
        <v>0</v>
      </c>
      <c r="F6" s="201">
        <v>0</v>
      </c>
      <c r="G6" s="201">
        <v>0</v>
      </c>
      <c r="H6" s="201">
        <v>0</v>
      </c>
      <c r="I6" s="201">
        <v>0</v>
      </c>
      <c r="J6" s="201">
        <v>0</v>
      </c>
      <c r="K6" s="201">
        <v>0</v>
      </c>
      <c r="L6" s="201">
        <v>0</v>
      </c>
      <c r="M6" s="201">
        <v>0</v>
      </c>
      <c r="N6" s="201">
        <v>0</v>
      </c>
      <c r="O6" s="201">
        <v>0</v>
      </c>
      <c r="P6" s="201">
        <v>0</v>
      </c>
      <c r="Q6" s="201">
        <v>0</v>
      </c>
      <c r="R6" s="201">
        <v>0</v>
      </c>
      <c r="S6" s="201">
        <v>0</v>
      </c>
      <c r="T6" s="201">
        <v>0</v>
      </c>
      <c r="U6" s="201">
        <v>0</v>
      </c>
      <c r="V6" s="201">
        <v>0</v>
      </c>
      <c r="W6" s="201">
        <v>0</v>
      </c>
      <c r="X6" s="201">
        <v>0</v>
      </c>
      <c r="Y6" s="201">
        <v>0</v>
      </c>
      <c r="Z6" s="201">
        <v>0</v>
      </c>
      <c r="AA6" s="201">
        <v>0</v>
      </c>
      <c r="AB6" s="201">
        <v>0</v>
      </c>
      <c r="AC6" s="201">
        <v>0</v>
      </c>
      <c r="AD6" s="201">
        <v>0</v>
      </c>
      <c r="AE6" s="201">
        <v>0</v>
      </c>
      <c r="AF6" s="201">
        <v>0</v>
      </c>
      <c r="AG6" s="201">
        <v>0</v>
      </c>
    </row>
    <row r="7" spans="1:35" ht="14.5" x14ac:dyDescent="0.35">
      <c r="A7" s="21" t="s">
        <v>8</v>
      </c>
      <c r="B7" s="197">
        <f>calculations!D129</f>
        <v>0</v>
      </c>
      <c r="C7" s="201">
        <v>0</v>
      </c>
      <c r="D7" s="201">
        <v>0</v>
      </c>
      <c r="E7" s="201">
        <v>0</v>
      </c>
      <c r="F7" s="201">
        <v>0</v>
      </c>
      <c r="G7" s="201">
        <v>0</v>
      </c>
      <c r="H7" s="201">
        <v>0</v>
      </c>
      <c r="I7" s="201">
        <v>0</v>
      </c>
      <c r="J7" s="201">
        <v>0</v>
      </c>
      <c r="K7" s="201">
        <v>0</v>
      </c>
      <c r="L7" s="201">
        <v>0</v>
      </c>
      <c r="M7" s="201">
        <v>0</v>
      </c>
      <c r="N7" s="201">
        <v>0</v>
      </c>
      <c r="O7" s="201">
        <v>0</v>
      </c>
      <c r="P7" s="201">
        <v>0</v>
      </c>
      <c r="Q7" s="201">
        <v>0</v>
      </c>
      <c r="R7" s="201">
        <v>0</v>
      </c>
      <c r="S7" s="201">
        <v>0</v>
      </c>
      <c r="T7" s="201">
        <v>0</v>
      </c>
      <c r="U7" s="201">
        <v>0</v>
      </c>
      <c r="V7" s="201">
        <v>0</v>
      </c>
      <c r="W7" s="201">
        <v>0</v>
      </c>
      <c r="X7" s="201">
        <v>0</v>
      </c>
      <c r="Y7" s="201">
        <v>0</v>
      </c>
      <c r="Z7" s="201">
        <v>0</v>
      </c>
      <c r="AA7" s="201">
        <v>0</v>
      </c>
      <c r="AB7" s="201">
        <v>0</v>
      </c>
      <c r="AC7" s="201">
        <v>0</v>
      </c>
      <c r="AD7" s="201">
        <v>0</v>
      </c>
      <c r="AE7" s="201">
        <v>0</v>
      </c>
      <c r="AF7" s="201">
        <v>0</v>
      </c>
      <c r="AG7" s="201">
        <v>0</v>
      </c>
    </row>
    <row r="8" spans="1:35" ht="14.5" x14ac:dyDescent="0.35">
      <c r="A8" s="21" t="s">
        <v>93</v>
      </c>
      <c r="B8" s="197">
        <f>calculations!D130</f>
        <v>0</v>
      </c>
      <c r="C8" s="201">
        <v>0</v>
      </c>
      <c r="D8" s="201">
        <v>0</v>
      </c>
      <c r="E8" s="201">
        <v>0</v>
      </c>
      <c r="F8" s="201">
        <v>0</v>
      </c>
      <c r="G8" s="201">
        <v>0</v>
      </c>
      <c r="H8" s="201">
        <v>0</v>
      </c>
      <c r="I8" s="201">
        <v>0</v>
      </c>
      <c r="J8" s="201">
        <v>0</v>
      </c>
      <c r="K8" s="201">
        <v>0</v>
      </c>
      <c r="L8" s="201">
        <v>0</v>
      </c>
      <c r="M8" s="201">
        <v>0</v>
      </c>
      <c r="N8" s="201">
        <v>0</v>
      </c>
      <c r="O8" s="201">
        <v>0</v>
      </c>
      <c r="P8" s="201">
        <v>0</v>
      </c>
      <c r="Q8" s="201">
        <v>0</v>
      </c>
      <c r="R8" s="201">
        <v>0</v>
      </c>
      <c r="S8" s="201">
        <v>0</v>
      </c>
      <c r="T8" s="201">
        <v>0</v>
      </c>
      <c r="U8" s="201">
        <v>0</v>
      </c>
      <c r="V8" s="201">
        <v>0</v>
      </c>
      <c r="W8" s="201">
        <v>0</v>
      </c>
      <c r="X8" s="201">
        <v>0</v>
      </c>
      <c r="Y8" s="201">
        <v>0</v>
      </c>
      <c r="Z8" s="201">
        <v>0</v>
      </c>
      <c r="AA8" s="201">
        <v>0</v>
      </c>
      <c r="AB8" s="201">
        <v>0</v>
      </c>
      <c r="AC8" s="201">
        <v>0</v>
      </c>
      <c r="AD8" s="201">
        <v>0</v>
      </c>
      <c r="AE8" s="201">
        <v>0</v>
      </c>
      <c r="AF8" s="201">
        <v>0</v>
      </c>
      <c r="AG8" s="201">
        <v>0</v>
      </c>
    </row>
    <row r="9" spans="1:35" ht="14.5" x14ac:dyDescent="0.35">
      <c r="A9" s="21" t="s">
        <v>94</v>
      </c>
      <c r="B9" s="197">
        <f>calculations!D131</f>
        <v>0</v>
      </c>
      <c r="C9" s="201">
        <v>0</v>
      </c>
      <c r="D9" s="201">
        <v>0</v>
      </c>
      <c r="E9" s="201">
        <v>0</v>
      </c>
      <c r="F9" s="201">
        <v>0</v>
      </c>
      <c r="G9" s="201">
        <v>0</v>
      </c>
      <c r="H9" s="201">
        <v>0</v>
      </c>
      <c r="I9" s="201">
        <v>0</v>
      </c>
      <c r="J9" s="201">
        <v>0</v>
      </c>
      <c r="K9" s="201">
        <v>0</v>
      </c>
      <c r="L9" s="201">
        <v>0</v>
      </c>
      <c r="M9" s="201">
        <v>0</v>
      </c>
      <c r="N9" s="201">
        <v>0</v>
      </c>
      <c r="O9" s="201">
        <v>0</v>
      </c>
      <c r="P9" s="201">
        <v>0</v>
      </c>
      <c r="Q9" s="201">
        <v>0</v>
      </c>
      <c r="R9" s="201">
        <v>0</v>
      </c>
      <c r="S9" s="201">
        <v>0</v>
      </c>
      <c r="T9" s="201">
        <v>0</v>
      </c>
      <c r="U9" s="201">
        <v>0</v>
      </c>
      <c r="V9" s="201">
        <v>0</v>
      </c>
      <c r="W9" s="201">
        <v>0</v>
      </c>
      <c r="X9" s="201">
        <v>0</v>
      </c>
      <c r="Y9" s="201">
        <v>0</v>
      </c>
      <c r="Z9" s="201">
        <v>0</v>
      </c>
      <c r="AA9" s="201">
        <v>0</v>
      </c>
      <c r="AB9" s="201">
        <v>0</v>
      </c>
      <c r="AC9" s="201">
        <v>0</v>
      </c>
      <c r="AD9" s="201">
        <v>0</v>
      </c>
      <c r="AE9" s="201">
        <v>0</v>
      </c>
      <c r="AF9" s="201">
        <v>0</v>
      </c>
      <c r="AG9" s="201">
        <v>0</v>
      </c>
    </row>
    <row r="10" spans="1:35" ht="14.5" x14ac:dyDescent="0.35">
      <c r="A10" s="21" t="s">
        <v>95</v>
      </c>
      <c r="B10" s="197">
        <f>calculations!D132</f>
        <v>432971057986.05157</v>
      </c>
      <c r="C10" s="201">
        <v>234000000000</v>
      </c>
      <c r="D10" s="201">
        <v>216000000000</v>
      </c>
      <c r="E10" s="201">
        <v>197000000000</v>
      </c>
      <c r="F10" s="201">
        <v>190868000000</v>
      </c>
      <c r="G10" s="201">
        <v>184606000000</v>
      </c>
      <c r="H10" s="201">
        <v>179207000000</v>
      </c>
      <c r="I10" s="201">
        <v>172675000000</v>
      </c>
      <c r="J10" s="201">
        <v>168956000000</v>
      </c>
      <c r="K10" s="201">
        <v>162103000000</v>
      </c>
      <c r="L10" s="201">
        <v>155077000000</v>
      </c>
      <c r="M10" s="201">
        <v>148812000000</v>
      </c>
      <c r="N10" s="201">
        <v>141467000000</v>
      </c>
      <c r="O10" s="201">
        <v>134906000000</v>
      </c>
      <c r="P10" s="201">
        <v>129008000000</v>
      </c>
      <c r="Q10" s="201">
        <v>123728000000</v>
      </c>
      <c r="R10" s="201">
        <v>119421000000</v>
      </c>
      <c r="S10" s="201">
        <v>115195000000</v>
      </c>
      <c r="T10" s="201">
        <v>111205000000</v>
      </c>
      <c r="U10" s="201">
        <v>107444000000</v>
      </c>
      <c r="V10" s="201">
        <v>103904000000</v>
      </c>
      <c r="W10" s="201">
        <v>100581000000</v>
      </c>
      <c r="X10" s="201">
        <v>99168000000</v>
      </c>
      <c r="Y10" s="201">
        <v>97092900000</v>
      </c>
      <c r="Z10" s="201">
        <v>96059600000</v>
      </c>
      <c r="AA10" s="201">
        <v>94359200000</v>
      </c>
      <c r="AB10" s="201">
        <v>94359000000</v>
      </c>
      <c r="AC10" s="201">
        <v>91808500000</v>
      </c>
      <c r="AD10" s="201">
        <v>90958100000</v>
      </c>
      <c r="AE10" s="201">
        <v>89257700000</v>
      </c>
      <c r="AF10" s="201">
        <v>88407200000</v>
      </c>
      <c r="AG10" s="201">
        <v>86706700000</v>
      </c>
    </row>
    <row r="11" spans="1:35" ht="14.5" x14ac:dyDescent="0.35">
      <c r="A11" s="21" t="s">
        <v>96</v>
      </c>
      <c r="B11" s="197">
        <f>calculations!D133</f>
        <v>0</v>
      </c>
      <c r="C11" s="201">
        <v>0</v>
      </c>
      <c r="D11" s="201">
        <v>0</v>
      </c>
      <c r="E11" s="201">
        <v>0</v>
      </c>
      <c r="F11" s="201">
        <v>0</v>
      </c>
      <c r="G11" s="201">
        <v>0</v>
      </c>
      <c r="H11" s="201">
        <v>0</v>
      </c>
      <c r="I11" s="201">
        <v>0</v>
      </c>
      <c r="J11" s="201">
        <v>0</v>
      </c>
      <c r="K11" s="201">
        <v>0</v>
      </c>
      <c r="L11" s="201">
        <v>0</v>
      </c>
      <c r="M11" s="201">
        <v>0</v>
      </c>
      <c r="N11" s="201">
        <v>0</v>
      </c>
      <c r="O11" s="201">
        <v>0</v>
      </c>
      <c r="P11" s="201">
        <v>0</v>
      </c>
      <c r="Q11" s="201">
        <v>0</v>
      </c>
      <c r="R11" s="201">
        <v>0</v>
      </c>
      <c r="S11" s="201">
        <v>0</v>
      </c>
      <c r="T11" s="201">
        <v>0</v>
      </c>
      <c r="U11" s="201">
        <v>0</v>
      </c>
      <c r="V11" s="201">
        <v>0</v>
      </c>
      <c r="W11" s="201">
        <v>0</v>
      </c>
      <c r="X11" s="201">
        <v>0</v>
      </c>
      <c r="Y11" s="201">
        <v>0</v>
      </c>
      <c r="Z11" s="201">
        <v>0</v>
      </c>
      <c r="AA11" s="201">
        <v>0</v>
      </c>
      <c r="AB11" s="201">
        <v>0</v>
      </c>
      <c r="AC11" s="201">
        <v>0</v>
      </c>
      <c r="AD11" s="201">
        <v>0</v>
      </c>
      <c r="AE11" s="201">
        <v>0</v>
      </c>
      <c r="AF11" s="201">
        <v>0</v>
      </c>
      <c r="AG11" s="201">
        <v>0</v>
      </c>
    </row>
    <row r="12" spans="1:35" ht="14.5" x14ac:dyDescent="0.35">
      <c r="A12" s="23"/>
      <c r="B12" s="23"/>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row>
    <row r="13" spans="1:35" ht="14.5" x14ac:dyDescent="0.35">
      <c r="A13" s="23"/>
      <c r="B13" s="23"/>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row>
    <row r="14" spans="1:35" ht="14.5" x14ac:dyDescent="0.35">
      <c r="A14" s="23"/>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5" ht="14.5" x14ac:dyDescent="0.35">
      <c r="A15" s="23"/>
      <c r="B15" s="23"/>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row>
    <row r="16" spans="1:35" ht="14.5" x14ac:dyDescent="0.35">
      <c r="A16" s="23"/>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4.5" x14ac:dyDescent="0.35">
      <c r="A17" s="23"/>
      <c r="B17" s="23"/>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row>
    <row r="18" spans="1:33" ht="14.5" x14ac:dyDescent="0.35">
      <c r="A18" s="23"/>
      <c r="B18" s="23"/>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row>
    <row r="19" spans="1:33" ht="14.5" x14ac:dyDescent="0.35">
      <c r="A19" s="23"/>
      <c r="B19" s="23"/>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row>
    <row r="20" spans="1:33" ht="14.5" x14ac:dyDescent="0.35">
      <c r="A20" s="23"/>
      <c r="B20" s="23"/>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row>
    <row r="21" spans="1:33" ht="15.75" customHeight="1" x14ac:dyDescent="0.35">
      <c r="A21" s="23"/>
      <c r="B21" s="23"/>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row>
    <row r="22" spans="1:33" ht="15.75" customHeight="1" x14ac:dyDescent="0.35">
      <c r="A22" s="23"/>
      <c r="B22" s="23"/>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row>
    <row r="23" spans="1:33" ht="15.75" customHeight="1" x14ac:dyDescent="0.35">
      <c r="A23" s="23"/>
      <c r="B23" s="23"/>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row>
    <row r="24" spans="1:33" ht="15.75" customHeight="1" x14ac:dyDescent="0.35">
      <c r="A24" s="23"/>
      <c r="B24" s="23"/>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row>
    <row r="25" spans="1:33" ht="15.75" customHeight="1" x14ac:dyDescent="0.35">
      <c r="A25" s="23"/>
      <c r="B25" s="23"/>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row>
    <row r="26" spans="1:33" ht="15.75" customHeight="1" x14ac:dyDescent="0.35">
      <c r="A26" s="23"/>
      <c r="B26" s="23"/>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row>
    <row r="27" spans="1:33" ht="15.75" customHeight="1" x14ac:dyDescent="0.35">
      <c r="A27" s="23"/>
      <c r="B27" s="23"/>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row>
    <row r="28" spans="1:33" ht="15.75" customHeight="1" x14ac:dyDescent="0.35">
      <c r="A28" s="23"/>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row>
    <row r="29" spans="1:33" ht="15.75" customHeight="1" x14ac:dyDescent="0.35">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row>
    <row r="30" spans="1:33" ht="15.75" customHeight="1" x14ac:dyDescent="0.35">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row>
    <row r="31" spans="1:33" ht="15.75" customHeight="1" x14ac:dyDescent="0.35">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row>
    <row r="32" spans="1:33" ht="15.75" customHeight="1" x14ac:dyDescent="0.35">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row>
    <row r="33" spans="1:33" ht="15.75" customHeight="1" x14ac:dyDescent="0.35">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row>
    <row r="34" spans="1:33" ht="15.75" customHeight="1" x14ac:dyDescent="0.35">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row>
    <row r="35" spans="1:33" ht="15.75" customHeight="1" x14ac:dyDescent="0.35">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row>
    <row r="36" spans="1:33" ht="15.75" customHeight="1" x14ac:dyDescent="0.35">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row>
    <row r="37" spans="1:33" ht="15.75" customHeight="1" x14ac:dyDescent="0.35">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row>
    <row r="38" spans="1:33" ht="15.75" customHeight="1" x14ac:dyDescent="0.35">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row>
    <row r="39" spans="1:33" ht="15.75" customHeight="1" x14ac:dyDescent="0.35">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row>
    <row r="40" spans="1:33" ht="15.75" customHeight="1" x14ac:dyDescent="0.35">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row>
    <row r="41" spans="1:33" ht="15.75" customHeight="1" x14ac:dyDescent="0.35">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row>
    <row r="42" spans="1:33" ht="15.75" customHeight="1" x14ac:dyDescent="0.35">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c r="AA42" s="23"/>
      <c r="AB42" s="23"/>
      <c r="AC42" s="23"/>
      <c r="AD42" s="23"/>
      <c r="AE42" s="23"/>
      <c r="AF42" s="23"/>
      <c r="AG42" s="23"/>
    </row>
    <row r="43" spans="1:33" ht="15.75" customHeight="1" x14ac:dyDescent="0.35">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row>
    <row r="44" spans="1:33" ht="15.75" customHeight="1" x14ac:dyDescent="0.35">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row>
    <row r="45" spans="1:33" ht="15.75" customHeight="1" x14ac:dyDescent="0.35">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c r="AA45" s="23"/>
      <c r="AB45" s="23"/>
      <c r="AC45" s="23"/>
      <c r="AD45" s="23"/>
      <c r="AE45" s="23"/>
      <c r="AF45" s="23"/>
      <c r="AG45" s="23"/>
    </row>
    <row r="46" spans="1:33" ht="15.75" customHeight="1" x14ac:dyDescent="0.35">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row>
    <row r="47" spans="1:33" ht="15.75" customHeight="1" x14ac:dyDescent="0.35">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row>
    <row r="48" spans="1:33" ht="15.75" customHeight="1" x14ac:dyDescent="0.35">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row>
    <row r="49" spans="1:33" ht="15.75" customHeight="1" x14ac:dyDescent="0.35">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c r="AA49" s="23"/>
      <c r="AB49" s="23"/>
      <c r="AC49" s="23"/>
      <c r="AD49" s="23"/>
      <c r="AE49" s="23"/>
      <c r="AF49" s="23"/>
      <c r="AG49" s="23"/>
    </row>
    <row r="50" spans="1:33" ht="15.75" customHeight="1" x14ac:dyDescent="0.35">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c r="AA50" s="23"/>
      <c r="AB50" s="23"/>
      <c r="AC50" s="23"/>
      <c r="AD50" s="23"/>
      <c r="AE50" s="23"/>
      <c r="AF50" s="23"/>
      <c r="AG50" s="23"/>
    </row>
    <row r="51" spans="1:33" ht="15.75" customHeight="1" x14ac:dyDescent="0.35">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c r="AF51" s="23"/>
      <c r="AG51" s="23"/>
    </row>
    <row r="52" spans="1:33" ht="15.75" customHeight="1" x14ac:dyDescent="0.35">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row>
    <row r="53" spans="1:33" ht="15.75" customHeight="1" x14ac:dyDescent="0.35">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row>
    <row r="54" spans="1:33" ht="15.75" customHeight="1" x14ac:dyDescent="0.35">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row>
    <row r="55" spans="1:33" ht="15.75" customHeight="1" x14ac:dyDescent="0.35">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c r="AE55" s="23"/>
      <c r="AF55" s="23"/>
      <c r="AG55" s="23"/>
    </row>
    <row r="56" spans="1:33" ht="15.75" customHeight="1" x14ac:dyDescent="0.35">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c r="AF56" s="23"/>
      <c r="AG56" s="23"/>
    </row>
    <row r="57" spans="1:33" ht="15.75" customHeight="1" x14ac:dyDescent="0.35">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row>
    <row r="58" spans="1:33" ht="15.75" customHeight="1" x14ac:dyDescent="0.35">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row>
    <row r="59" spans="1:33" ht="15.75" customHeight="1" x14ac:dyDescent="0.35">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row>
    <row r="60" spans="1:33" ht="15.75" customHeight="1" x14ac:dyDescent="0.35">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row>
    <row r="61" spans="1:33" ht="15.75" customHeight="1" x14ac:dyDescent="0.35">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row>
    <row r="62" spans="1:33" ht="15.75" customHeight="1" x14ac:dyDescent="0.35">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row>
    <row r="63" spans="1:33" ht="15.75" customHeight="1" x14ac:dyDescent="0.35">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E63" s="23"/>
      <c r="AF63" s="23"/>
      <c r="AG63" s="23"/>
    </row>
    <row r="64" spans="1:33" ht="15.75" customHeight="1" x14ac:dyDescent="0.35">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row>
    <row r="65" spans="1:33" ht="15.75" customHeight="1" x14ac:dyDescent="0.35">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row>
    <row r="66" spans="1:33" ht="15.75" customHeight="1" x14ac:dyDescent="0.35">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row>
    <row r="67" spans="1:33" ht="15.75" customHeight="1" x14ac:dyDescent="0.35">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row>
    <row r="68" spans="1:33" ht="15.75" customHeight="1" x14ac:dyDescent="0.35">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row>
    <row r="69" spans="1:33" ht="15.75" customHeight="1" x14ac:dyDescent="0.35">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1:33" ht="15.75" customHeight="1" x14ac:dyDescent="0.35">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row>
    <row r="71" spans="1:33" ht="15.75" customHeight="1" x14ac:dyDescent="0.35">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row>
    <row r="72" spans="1:33" ht="15.75" customHeight="1" x14ac:dyDescent="0.35">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row>
    <row r="73" spans="1:33" ht="15.75" customHeight="1" x14ac:dyDescent="0.35">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row>
    <row r="74" spans="1:33" ht="15.75" customHeight="1" x14ac:dyDescent="0.35">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1:33" ht="15.75" customHeight="1" x14ac:dyDescent="0.35">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1:33" ht="15.75" customHeight="1" x14ac:dyDescent="0.35">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1:33" ht="15.75" customHeight="1" x14ac:dyDescent="0.35">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1:33" ht="15.75" customHeight="1" x14ac:dyDescent="0.35">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1:33" ht="15.75" customHeight="1" x14ac:dyDescent="0.35">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row>
    <row r="80" spans="1:33" ht="15.75" customHeight="1" x14ac:dyDescent="0.35">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row>
    <row r="81" spans="1:33" ht="15.75" customHeight="1" x14ac:dyDescent="0.35">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row>
    <row r="82" spans="1:33" ht="15.75" customHeight="1" x14ac:dyDescent="0.35">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row>
    <row r="83" spans="1:33" ht="15.75" customHeight="1" x14ac:dyDescent="0.35">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row>
    <row r="84" spans="1:33" ht="15.75" customHeight="1" x14ac:dyDescent="0.35">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row>
    <row r="85" spans="1:33" ht="15.75" customHeight="1" x14ac:dyDescent="0.35">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row>
    <row r="86" spans="1:33" ht="15.75" customHeight="1" x14ac:dyDescent="0.35">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row>
    <row r="87" spans="1:33" ht="15.75" customHeight="1" x14ac:dyDescent="0.35">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row>
    <row r="88" spans="1:33" ht="15.75" customHeight="1" x14ac:dyDescent="0.35">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row>
    <row r="89" spans="1:33" ht="15.75" customHeight="1" x14ac:dyDescent="0.35">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row>
    <row r="90" spans="1:33" ht="15.75" customHeight="1" x14ac:dyDescent="0.35">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row>
    <row r="91" spans="1:33" ht="15.75" customHeight="1" x14ac:dyDescent="0.35">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row>
    <row r="92" spans="1:33" ht="15.75" customHeight="1" x14ac:dyDescent="0.35">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row>
    <row r="93" spans="1:33" ht="15.75" customHeight="1" x14ac:dyDescent="0.35">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row>
    <row r="94" spans="1:33" ht="15.75" customHeight="1" x14ac:dyDescent="0.35">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row>
    <row r="95" spans="1:33" ht="15.75" customHeight="1" x14ac:dyDescent="0.35">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row>
    <row r="96" spans="1:33" ht="15.75" customHeight="1" x14ac:dyDescent="0.35">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row>
    <row r="97" spans="1:33" ht="15.75" customHeight="1" x14ac:dyDescent="0.35">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row>
    <row r="98" spans="1:33" ht="15.75" customHeight="1" x14ac:dyDescent="0.35">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row>
    <row r="99" spans="1:33" ht="15.75" customHeight="1" x14ac:dyDescent="0.35">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row>
    <row r="100" spans="1:33" ht="15.75" customHeight="1" x14ac:dyDescent="0.35">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row>
    <row r="101" spans="1:33" ht="15.75" customHeight="1" x14ac:dyDescent="0.35">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row>
    <row r="102" spans="1:33" ht="15.75" customHeight="1" x14ac:dyDescent="0.35">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row>
    <row r="103" spans="1:33" ht="15.75" customHeight="1" x14ac:dyDescent="0.35">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row>
    <row r="104" spans="1:33" ht="15.75" customHeight="1" x14ac:dyDescent="0.35">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row>
    <row r="105" spans="1:33" ht="15.75" customHeight="1" x14ac:dyDescent="0.35">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row>
    <row r="106" spans="1:33" ht="15.75" customHeight="1" x14ac:dyDescent="0.35">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row>
    <row r="107" spans="1:33" ht="15.75" customHeight="1" x14ac:dyDescent="0.35">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row>
    <row r="108" spans="1:33" ht="15.75" customHeight="1" x14ac:dyDescent="0.35">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row>
    <row r="109" spans="1:33" ht="15.75" customHeight="1" x14ac:dyDescent="0.35">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row>
    <row r="110" spans="1:33" ht="15.75" customHeight="1" x14ac:dyDescent="0.35">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row>
    <row r="111" spans="1:33" ht="15.75" customHeight="1" x14ac:dyDescent="0.35">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row>
    <row r="112" spans="1:33" ht="15.75" customHeight="1" x14ac:dyDescent="0.35">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row>
    <row r="113" spans="1:33" ht="15.75" customHeight="1" x14ac:dyDescent="0.35">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row>
    <row r="114" spans="1:33" ht="15.75" customHeight="1" x14ac:dyDescent="0.35">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row>
    <row r="115" spans="1:33" ht="15.75" customHeight="1" x14ac:dyDescent="0.35">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row>
    <row r="116" spans="1:33" ht="15.75" customHeight="1" x14ac:dyDescent="0.35">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row>
    <row r="117" spans="1:33" ht="15.75" customHeight="1" x14ac:dyDescent="0.35">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row>
    <row r="118" spans="1:33" ht="15.75" customHeight="1" x14ac:dyDescent="0.35">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row>
    <row r="119" spans="1:33" ht="15.75" customHeight="1" x14ac:dyDescent="0.35">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row>
    <row r="120" spans="1:33" ht="15.75" customHeight="1" x14ac:dyDescent="0.35">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row>
    <row r="121" spans="1:33" ht="15.75" customHeight="1" x14ac:dyDescent="0.35">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row>
    <row r="122" spans="1:33" ht="15.75" customHeight="1" x14ac:dyDescent="0.35">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row>
    <row r="123" spans="1:33" ht="15.75" customHeight="1" x14ac:dyDescent="0.35">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row>
    <row r="124" spans="1:33" ht="15.75" customHeight="1" x14ac:dyDescent="0.35">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row>
    <row r="125" spans="1:33" ht="15.75" customHeight="1" x14ac:dyDescent="0.35">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row>
    <row r="126" spans="1:33" ht="15.75" customHeight="1" x14ac:dyDescent="0.35">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row>
    <row r="127" spans="1:33" ht="15.75" customHeight="1" x14ac:dyDescent="0.35">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row>
    <row r="128" spans="1:33" ht="15.75" customHeight="1" x14ac:dyDescent="0.35">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row>
    <row r="129" spans="1:33" ht="15.75" customHeight="1" x14ac:dyDescent="0.35">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row>
    <row r="130" spans="1:33" ht="15.75" customHeight="1" x14ac:dyDescent="0.35">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row>
    <row r="131" spans="1:33" ht="15.75" customHeight="1" x14ac:dyDescent="0.35">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row>
    <row r="132" spans="1:33" ht="15.75" customHeight="1" x14ac:dyDescent="0.35">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row>
    <row r="133" spans="1:33" ht="15.75" customHeight="1" x14ac:dyDescent="0.35">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row>
    <row r="134" spans="1:33" ht="15.75" customHeight="1" x14ac:dyDescent="0.35">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row>
    <row r="135" spans="1:33" ht="15.75" customHeight="1" x14ac:dyDescent="0.35">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row>
    <row r="136" spans="1:33" ht="15.75" customHeight="1" x14ac:dyDescent="0.35">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row>
    <row r="137" spans="1:33" ht="15.75" customHeight="1" x14ac:dyDescent="0.35">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row>
    <row r="138" spans="1:33" ht="15.75" customHeight="1" x14ac:dyDescent="0.35">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row>
    <row r="139" spans="1:33" ht="15.75" customHeight="1" x14ac:dyDescent="0.35">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row>
    <row r="140" spans="1:33" ht="15.75" customHeight="1" x14ac:dyDescent="0.35">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row>
    <row r="141" spans="1:33" ht="15.75" customHeight="1" x14ac:dyDescent="0.35">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row>
    <row r="142" spans="1:33" ht="15.75" customHeight="1" x14ac:dyDescent="0.35">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row>
    <row r="143" spans="1:33" ht="15.75" customHeight="1" x14ac:dyDescent="0.35">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row>
    <row r="144" spans="1:33" ht="15.75" customHeight="1" x14ac:dyDescent="0.35">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row>
    <row r="145" spans="1:33" ht="15.75" customHeight="1" x14ac:dyDescent="0.35">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row>
    <row r="146" spans="1:33" ht="15.75" customHeight="1" x14ac:dyDescent="0.35">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row>
    <row r="147" spans="1:33" ht="15.75" customHeight="1" x14ac:dyDescent="0.35">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row>
    <row r="148" spans="1:33" ht="15.75" customHeight="1" x14ac:dyDescent="0.35">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row>
    <row r="149" spans="1:33" ht="15.75" customHeight="1" x14ac:dyDescent="0.35">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row>
    <row r="150" spans="1:33" ht="15.75" customHeight="1" x14ac:dyDescent="0.35">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row>
    <row r="151" spans="1:33" ht="15.75" customHeight="1" x14ac:dyDescent="0.35">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row>
    <row r="152" spans="1:33" ht="15.75" customHeight="1" x14ac:dyDescent="0.35">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row>
    <row r="153" spans="1:33" ht="15.75" customHeight="1" x14ac:dyDescent="0.35">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row>
    <row r="154" spans="1:33" ht="15.75" customHeight="1" x14ac:dyDescent="0.35">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row>
    <row r="155" spans="1:33" ht="15.75" customHeight="1" x14ac:dyDescent="0.35">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row>
    <row r="156" spans="1:33" ht="15.75" customHeight="1" x14ac:dyDescent="0.35">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row>
    <row r="157" spans="1:33" ht="15.75" customHeight="1" x14ac:dyDescent="0.35">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row>
    <row r="158" spans="1:33" ht="15.75" customHeight="1" x14ac:dyDescent="0.35">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row>
    <row r="159" spans="1:33" ht="15.75" customHeight="1" x14ac:dyDescent="0.35">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c r="AG159" s="23"/>
    </row>
    <row r="160" spans="1:33" ht="15.75" customHeight="1" x14ac:dyDescent="0.35">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3"/>
      <c r="AG160" s="23"/>
    </row>
    <row r="161" spans="1:33" ht="15.75" customHeight="1" x14ac:dyDescent="0.35">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row>
    <row r="162" spans="1:33" ht="15.75" customHeight="1" x14ac:dyDescent="0.35">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row>
    <row r="163" spans="1:33" ht="15.75" customHeight="1" x14ac:dyDescent="0.35">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row>
    <row r="164" spans="1:33" ht="15.75" customHeight="1" x14ac:dyDescent="0.35">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row>
    <row r="165" spans="1:33" ht="15.75" customHeight="1" x14ac:dyDescent="0.35">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c r="AA165" s="23"/>
      <c r="AB165" s="23"/>
      <c r="AC165" s="23"/>
      <c r="AD165" s="23"/>
      <c r="AE165" s="23"/>
      <c r="AF165" s="23"/>
      <c r="AG165" s="23"/>
    </row>
    <row r="166" spans="1:33" ht="15.75" customHeight="1" x14ac:dyDescent="0.35">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row>
    <row r="167" spans="1:33" ht="15.75" customHeight="1" x14ac:dyDescent="0.35">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3"/>
      <c r="AF167" s="23"/>
      <c r="AG167" s="23"/>
    </row>
    <row r="168" spans="1:33" ht="15.75" customHeight="1" x14ac:dyDescent="0.35">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row>
    <row r="169" spans="1:33" ht="15.75" customHeight="1" x14ac:dyDescent="0.35">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row>
    <row r="170" spans="1:33" ht="15.75" customHeight="1" x14ac:dyDescent="0.35">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row>
    <row r="171" spans="1:33" ht="15.75" customHeight="1" x14ac:dyDescent="0.35">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row>
    <row r="172" spans="1:33" ht="15.75" customHeight="1" x14ac:dyDescent="0.35">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row>
    <row r="173" spans="1:33" ht="15.75" customHeight="1" x14ac:dyDescent="0.35">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row>
    <row r="174" spans="1:33" ht="15.75" customHeight="1" x14ac:dyDescent="0.35">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row>
    <row r="175" spans="1:33" ht="15.75" customHeight="1" x14ac:dyDescent="0.35">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row>
    <row r="176" spans="1:33" ht="15.75" customHeight="1" x14ac:dyDescent="0.35">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row>
    <row r="177" spans="1:33" ht="15.75" customHeight="1" x14ac:dyDescent="0.35">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c r="AF177" s="23"/>
      <c r="AG177" s="23"/>
    </row>
    <row r="178" spans="1:33" ht="15.75" customHeight="1" x14ac:dyDescent="0.35">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row>
    <row r="179" spans="1:33" ht="15.75" customHeight="1" x14ac:dyDescent="0.35">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3"/>
    </row>
    <row r="180" spans="1:33" ht="15.75" customHeight="1" x14ac:dyDescent="0.35">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c r="AA180" s="23"/>
      <c r="AB180" s="23"/>
      <c r="AC180" s="23"/>
      <c r="AD180" s="23"/>
      <c r="AE180" s="23"/>
      <c r="AF180" s="23"/>
      <c r="AG180" s="23"/>
    </row>
    <row r="181" spans="1:33" ht="15.75" customHeight="1" x14ac:dyDescent="0.35">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3"/>
    </row>
    <row r="182" spans="1:33" ht="15.75" customHeight="1" x14ac:dyDescent="0.35">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c r="AA182" s="23"/>
      <c r="AB182" s="23"/>
      <c r="AC182" s="23"/>
      <c r="AD182" s="23"/>
      <c r="AE182" s="23"/>
      <c r="AF182" s="23"/>
      <c r="AG182" s="23"/>
    </row>
    <row r="183" spans="1:33" ht="15.75" customHeight="1" x14ac:dyDescent="0.35">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c r="AA183" s="23"/>
      <c r="AB183" s="23"/>
      <c r="AC183" s="23"/>
      <c r="AD183" s="23"/>
      <c r="AE183" s="23"/>
      <c r="AF183" s="23"/>
      <c r="AG183" s="23"/>
    </row>
    <row r="184" spans="1:33" ht="15.75" customHeight="1" x14ac:dyDescent="0.35">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c r="AF184" s="23"/>
      <c r="AG184" s="23"/>
    </row>
    <row r="185" spans="1:33" ht="15.75" customHeight="1" x14ac:dyDescent="0.35">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c r="AA185" s="23"/>
      <c r="AB185" s="23"/>
      <c r="AC185" s="23"/>
      <c r="AD185" s="23"/>
      <c r="AE185" s="23"/>
      <c r="AF185" s="23"/>
      <c r="AG185" s="23"/>
    </row>
    <row r="186" spans="1:33" ht="15.75" customHeight="1" x14ac:dyDescent="0.35">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row>
    <row r="187" spans="1:33" ht="15.75" customHeight="1" x14ac:dyDescent="0.35">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row>
    <row r="188" spans="1:33" ht="15.75" customHeight="1" x14ac:dyDescent="0.35">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c r="AD188" s="23"/>
      <c r="AE188" s="23"/>
      <c r="AF188" s="23"/>
      <c r="AG188" s="23"/>
    </row>
    <row r="189" spans="1:33" ht="15.75" customHeight="1" x14ac:dyDescent="0.35">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c r="AA189" s="23"/>
      <c r="AB189" s="23"/>
      <c r="AC189" s="23"/>
      <c r="AD189" s="23"/>
      <c r="AE189" s="23"/>
      <c r="AF189" s="23"/>
      <c r="AG189" s="23"/>
    </row>
    <row r="190" spans="1:33" ht="15.75" customHeight="1" x14ac:dyDescent="0.35">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row>
    <row r="191" spans="1:33" ht="15.75" customHeight="1" x14ac:dyDescent="0.35">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c r="AA191" s="23"/>
      <c r="AB191" s="23"/>
      <c r="AC191" s="23"/>
      <c r="AD191" s="23"/>
      <c r="AE191" s="23"/>
      <c r="AF191" s="23"/>
      <c r="AG191" s="23"/>
    </row>
    <row r="192" spans="1:33" ht="15.75" customHeight="1" x14ac:dyDescent="0.35">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row>
    <row r="193" spans="1:33" ht="15.75" customHeight="1" x14ac:dyDescent="0.35">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c r="AA193" s="23"/>
      <c r="AB193" s="23"/>
      <c r="AC193" s="23"/>
      <c r="AD193" s="23"/>
      <c r="AE193" s="23"/>
      <c r="AF193" s="23"/>
      <c r="AG193" s="23"/>
    </row>
    <row r="194" spans="1:33" ht="15.75" customHeight="1" x14ac:dyDescent="0.35">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row>
    <row r="195" spans="1:33" ht="15.75" customHeight="1" x14ac:dyDescent="0.35">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c r="AA195" s="23"/>
      <c r="AB195" s="23"/>
      <c r="AC195" s="23"/>
      <c r="AD195" s="23"/>
      <c r="AE195" s="23"/>
      <c r="AF195" s="23"/>
      <c r="AG195" s="23"/>
    </row>
    <row r="196" spans="1:33" ht="15.75" customHeight="1" x14ac:dyDescent="0.35">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3"/>
      <c r="AG196" s="23"/>
    </row>
    <row r="197" spans="1:33" ht="15.75" customHeight="1" x14ac:dyDescent="0.35">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c r="AA197" s="23"/>
      <c r="AB197" s="23"/>
      <c r="AC197" s="23"/>
      <c r="AD197" s="23"/>
      <c r="AE197" s="23"/>
      <c r="AF197" s="23"/>
      <c r="AG197" s="23"/>
    </row>
    <row r="198" spans="1:33" ht="15.75" customHeight="1" x14ac:dyDescent="0.35">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3"/>
      <c r="AG198" s="23"/>
    </row>
    <row r="199" spans="1:33" ht="15.75" customHeight="1" x14ac:dyDescent="0.35">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3"/>
      <c r="AF199" s="23"/>
      <c r="AG199" s="23"/>
    </row>
    <row r="200" spans="1:33" ht="15.75" customHeight="1" x14ac:dyDescent="0.35">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row>
    <row r="201" spans="1:33" ht="15.75" customHeight="1" x14ac:dyDescent="0.35">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c r="AA201" s="23"/>
      <c r="AB201" s="23"/>
      <c r="AC201" s="23"/>
      <c r="AD201" s="23"/>
      <c r="AE201" s="23"/>
      <c r="AF201" s="23"/>
      <c r="AG201" s="23"/>
    </row>
    <row r="202" spans="1:33" ht="15.75" customHeight="1" x14ac:dyDescent="0.35">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3"/>
      <c r="AF202" s="23"/>
      <c r="AG202" s="23"/>
    </row>
    <row r="203" spans="1:33" ht="15.75" customHeight="1" x14ac:dyDescent="0.35">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c r="AA203" s="23"/>
      <c r="AB203" s="23"/>
      <c r="AC203" s="23"/>
      <c r="AD203" s="23"/>
      <c r="AE203" s="23"/>
      <c r="AF203" s="23"/>
      <c r="AG203" s="23"/>
    </row>
    <row r="204" spans="1:33" ht="15.75" customHeight="1" x14ac:dyDescent="0.35">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c r="AD204" s="23"/>
      <c r="AE204" s="23"/>
      <c r="AF204" s="23"/>
      <c r="AG204" s="23"/>
    </row>
    <row r="205" spans="1:33" ht="15.75" customHeight="1" x14ac:dyDescent="0.35">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c r="AA205" s="23"/>
      <c r="AB205" s="23"/>
      <c r="AC205" s="23"/>
      <c r="AD205" s="23"/>
      <c r="AE205" s="23"/>
      <c r="AF205" s="23"/>
      <c r="AG205" s="23"/>
    </row>
    <row r="206" spans="1:33" ht="15.75" customHeight="1" x14ac:dyDescent="0.35">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c r="AD206" s="23"/>
      <c r="AE206" s="23"/>
      <c r="AF206" s="23"/>
      <c r="AG206" s="23"/>
    </row>
    <row r="207" spans="1:33" ht="15.75" customHeight="1" x14ac:dyDescent="0.35">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c r="AA207" s="23"/>
      <c r="AB207" s="23"/>
      <c r="AC207" s="23"/>
      <c r="AD207" s="23"/>
      <c r="AE207" s="23"/>
      <c r="AF207" s="23"/>
      <c r="AG207" s="23"/>
    </row>
    <row r="208" spans="1:33" ht="15.75" customHeight="1" x14ac:dyDescent="0.35">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row>
    <row r="209" spans="1:33" ht="15.75" customHeight="1" x14ac:dyDescent="0.35">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c r="AA209" s="23"/>
      <c r="AB209" s="23"/>
      <c r="AC209" s="23"/>
      <c r="AD209" s="23"/>
      <c r="AE209" s="23"/>
      <c r="AF209" s="23"/>
      <c r="AG209" s="23"/>
    </row>
    <row r="210" spans="1:33" ht="15.75" customHeight="1" x14ac:dyDescent="0.35">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3"/>
      <c r="AF210" s="23"/>
      <c r="AG210" s="23"/>
    </row>
    <row r="211" spans="1:33" ht="15.75" customHeight="1" x14ac:dyDescent="0.35">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3"/>
      <c r="AF211" s="23"/>
      <c r="AG211" s="23"/>
    </row>
    <row r="212" spans="1:33" ht="15.75" customHeight="1" x14ac:dyDescent="0.35">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c r="AD212" s="23"/>
      <c r="AE212" s="23"/>
      <c r="AF212" s="23"/>
      <c r="AG212" s="23"/>
    </row>
    <row r="213" spans="1:33" ht="15.75" customHeight="1" x14ac:dyDescent="0.35">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c r="AA213" s="23"/>
      <c r="AB213" s="23"/>
      <c r="AC213" s="23"/>
      <c r="AD213" s="23"/>
      <c r="AE213" s="23"/>
      <c r="AF213" s="23"/>
      <c r="AG213" s="23"/>
    </row>
    <row r="214" spans="1:33" ht="15.75" customHeight="1" x14ac:dyDescent="0.35">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3"/>
      <c r="AF214" s="23"/>
      <c r="AG214" s="23"/>
    </row>
    <row r="215" spans="1:33" ht="15.75" customHeight="1" x14ac:dyDescent="0.35">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c r="AA215" s="23"/>
      <c r="AB215" s="23"/>
      <c r="AC215" s="23"/>
      <c r="AD215" s="23"/>
      <c r="AE215" s="23"/>
      <c r="AF215" s="23"/>
      <c r="AG215" s="23"/>
    </row>
    <row r="216" spans="1:33" ht="15.75" customHeight="1" x14ac:dyDescent="0.35">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c r="AD216" s="23"/>
      <c r="AE216" s="23"/>
      <c r="AF216" s="23"/>
      <c r="AG216" s="23"/>
    </row>
    <row r="217" spans="1:33" ht="15.75" customHeight="1" x14ac:dyDescent="0.35">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c r="AA217" s="23"/>
      <c r="AB217" s="23"/>
      <c r="AC217" s="23"/>
      <c r="AD217" s="23"/>
      <c r="AE217" s="23"/>
      <c r="AF217" s="23"/>
      <c r="AG217" s="23"/>
    </row>
    <row r="218" spans="1:33" ht="15.75" customHeight="1" x14ac:dyDescent="0.35">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row>
    <row r="219" spans="1:33" ht="15.75" customHeight="1" x14ac:dyDescent="0.35">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c r="AA219" s="23"/>
      <c r="AB219" s="23"/>
      <c r="AC219" s="23"/>
      <c r="AD219" s="23"/>
      <c r="AE219" s="23"/>
      <c r="AF219" s="23"/>
      <c r="AG219" s="23"/>
    </row>
    <row r="220" spans="1:33" ht="15.75" customHeight="1" x14ac:dyDescent="0.35">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c r="AD220" s="23"/>
      <c r="AE220" s="23"/>
      <c r="AF220" s="23"/>
      <c r="AG220" s="23"/>
    </row>
    <row r="221" spans="1:33" ht="15.75" customHeight="1" x14ac:dyDescent="0.35">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c r="AA221" s="23"/>
      <c r="AB221" s="23"/>
      <c r="AC221" s="23"/>
      <c r="AD221" s="23"/>
      <c r="AE221" s="23"/>
      <c r="AF221" s="23"/>
      <c r="AG221" s="23"/>
    </row>
    <row r="222" spans="1:33" ht="15.75" customHeight="1" x14ac:dyDescent="0.35">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row>
    <row r="223" spans="1:33" ht="15.75" customHeight="1" x14ac:dyDescent="0.35">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c r="AA223" s="23"/>
      <c r="AB223" s="23"/>
      <c r="AC223" s="23"/>
      <c r="AD223" s="23"/>
      <c r="AE223" s="23"/>
      <c r="AF223" s="23"/>
      <c r="AG223" s="23"/>
    </row>
    <row r="224" spans="1:33" ht="15.75" customHeight="1" x14ac:dyDescent="0.35">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c r="AD224" s="23"/>
      <c r="AE224" s="23"/>
      <c r="AF224" s="23"/>
      <c r="AG224" s="23"/>
    </row>
    <row r="225" spans="1:33" ht="15.75" customHeight="1" x14ac:dyDescent="0.35">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c r="AA225" s="23"/>
      <c r="AB225" s="23"/>
      <c r="AC225" s="23"/>
      <c r="AD225" s="23"/>
      <c r="AE225" s="23"/>
      <c r="AF225" s="23"/>
      <c r="AG225" s="23"/>
    </row>
    <row r="226" spans="1:33" ht="15.75" customHeight="1" x14ac:dyDescent="0.35">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c r="AA226" s="23"/>
      <c r="AB226" s="23"/>
      <c r="AC226" s="23"/>
      <c r="AD226" s="23"/>
      <c r="AE226" s="23"/>
      <c r="AF226" s="23"/>
      <c r="AG226" s="23"/>
    </row>
    <row r="227" spans="1:33" ht="15.75" customHeight="1" x14ac:dyDescent="0.35">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c r="AA227" s="23"/>
      <c r="AB227" s="23"/>
      <c r="AC227" s="23"/>
      <c r="AD227" s="23"/>
      <c r="AE227" s="23"/>
      <c r="AF227" s="23"/>
      <c r="AG227" s="23"/>
    </row>
    <row r="228" spans="1:33" ht="15.75" customHeight="1" x14ac:dyDescent="0.35">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3"/>
      <c r="AF228" s="23"/>
      <c r="AG228" s="23"/>
    </row>
    <row r="229" spans="1:33" ht="15.75" customHeight="1" x14ac:dyDescent="0.35">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c r="AA229" s="23"/>
      <c r="AB229" s="23"/>
      <c r="AC229" s="23"/>
      <c r="AD229" s="23"/>
      <c r="AE229" s="23"/>
      <c r="AF229" s="23"/>
      <c r="AG229" s="23"/>
    </row>
    <row r="230" spans="1:33" ht="15.75" customHeight="1" x14ac:dyDescent="0.35">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c r="AA230" s="23"/>
      <c r="AB230" s="23"/>
      <c r="AC230" s="23"/>
      <c r="AD230" s="23"/>
      <c r="AE230" s="23"/>
      <c r="AF230" s="23"/>
      <c r="AG230" s="23"/>
    </row>
    <row r="231" spans="1:33" ht="15.75" customHeight="1" x14ac:dyDescent="0.35">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c r="AA231" s="23"/>
      <c r="AB231" s="23"/>
      <c r="AC231" s="23"/>
      <c r="AD231" s="23"/>
      <c r="AE231" s="23"/>
      <c r="AF231" s="23"/>
      <c r="AG231" s="23"/>
    </row>
    <row r="232" spans="1:33" ht="15.75" customHeight="1" x14ac:dyDescent="0.35">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c r="AD232" s="23"/>
      <c r="AE232" s="23"/>
      <c r="AF232" s="23"/>
      <c r="AG232" s="23"/>
    </row>
    <row r="233" spans="1:33" ht="15.75" customHeight="1" x14ac:dyDescent="0.35">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c r="AA233" s="23"/>
      <c r="AB233" s="23"/>
      <c r="AC233" s="23"/>
      <c r="AD233" s="23"/>
      <c r="AE233" s="23"/>
      <c r="AF233" s="23"/>
      <c r="AG233" s="23"/>
    </row>
    <row r="234" spans="1:33" ht="15.75" customHeight="1" x14ac:dyDescent="0.35">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c r="AA234" s="23"/>
      <c r="AB234" s="23"/>
      <c r="AC234" s="23"/>
      <c r="AD234" s="23"/>
      <c r="AE234" s="23"/>
      <c r="AF234" s="23"/>
      <c r="AG234" s="23"/>
    </row>
    <row r="235" spans="1:33" ht="15.75" customHeight="1" x14ac:dyDescent="0.35">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c r="AA235" s="23"/>
      <c r="AB235" s="23"/>
      <c r="AC235" s="23"/>
      <c r="AD235" s="23"/>
      <c r="AE235" s="23"/>
      <c r="AF235" s="23"/>
      <c r="AG235" s="23"/>
    </row>
    <row r="236" spans="1:33" ht="15.75" customHeight="1" x14ac:dyDescent="0.35">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c r="AA236" s="23"/>
      <c r="AB236" s="23"/>
      <c r="AC236" s="23"/>
      <c r="AD236" s="23"/>
      <c r="AE236" s="23"/>
      <c r="AF236" s="23"/>
      <c r="AG236" s="23"/>
    </row>
    <row r="237" spans="1:33" ht="15.75" customHeight="1" x14ac:dyDescent="0.35">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c r="AA237" s="23"/>
      <c r="AB237" s="23"/>
      <c r="AC237" s="23"/>
      <c r="AD237" s="23"/>
      <c r="AE237" s="23"/>
      <c r="AF237" s="23"/>
      <c r="AG237" s="23"/>
    </row>
    <row r="238" spans="1:33" ht="15.75" customHeight="1" x14ac:dyDescent="0.35">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c r="AA238" s="23"/>
      <c r="AB238" s="23"/>
      <c r="AC238" s="23"/>
      <c r="AD238" s="23"/>
      <c r="AE238" s="23"/>
      <c r="AF238" s="23"/>
      <c r="AG238" s="23"/>
    </row>
    <row r="239" spans="1:33" ht="15.75" customHeight="1" x14ac:dyDescent="0.35">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c r="AA239" s="23"/>
      <c r="AB239" s="23"/>
      <c r="AC239" s="23"/>
      <c r="AD239" s="23"/>
      <c r="AE239" s="23"/>
      <c r="AF239" s="23"/>
      <c r="AG239" s="23"/>
    </row>
    <row r="240" spans="1:33" ht="15.75" customHeight="1" x14ac:dyDescent="0.35">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c r="AA240" s="23"/>
      <c r="AB240" s="23"/>
      <c r="AC240" s="23"/>
      <c r="AD240" s="23"/>
      <c r="AE240" s="23"/>
      <c r="AF240" s="23"/>
      <c r="AG240" s="23"/>
    </row>
    <row r="241" spans="1:33" ht="15.75" customHeight="1" x14ac:dyDescent="0.35">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c r="AA241" s="23"/>
      <c r="AB241" s="23"/>
      <c r="AC241" s="23"/>
      <c r="AD241" s="23"/>
      <c r="AE241" s="23"/>
      <c r="AF241" s="23"/>
      <c r="AG241" s="23"/>
    </row>
    <row r="242" spans="1:33" ht="15.75" customHeight="1" x14ac:dyDescent="0.35">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c r="AA242" s="23"/>
      <c r="AB242" s="23"/>
      <c r="AC242" s="23"/>
      <c r="AD242" s="23"/>
      <c r="AE242" s="23"/>
      <c r="AF242" s="23"/>
      <c r="AG242" s="23"/>
    </row>
    <row r="243" spans="1:33" ht="15.75" customHeight="1" x14ac:dyDescent="0.35">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c r="AA243" s="23"/>
      <c r="AB243" s="23"/>
      <c r="AC243" s="23"/>
      <c r="AD243" s="23"/>
      <c r="AE243" s="23"/>
      <c r="AF243" s="23"/>
      <c r="AG243" s="23"/>
    </row>
    <row r="244" spans="1:33" ht="15.75" customHeight="1" x14ac:dyDescent="0.35">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c r="AA244" s="23"/>
      <c r="AB244" s="23"/>
      <c r="AC244" s="23"/>
      <c r="AD244" s="23"/>
      <c r="AE244" s="23"/>
      <c r="AF244" s="23"/>
      <c r="AG244" s="23"/>
    </row>
    <row r="245" spans="1:33" ht="15.75" customHeight="1" x14ac:dyDescent="0.35">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c r="AA245" s="23"/>
      <c r="AB245" s="23"/>
      <c r="AC245" s="23"/>
      <c r="AD245" s="23"/>
      <c r="AE245" s="23"/>
      <c r="AF245" s="23"/>
      <c r="AG245" s="23"/>
    </row>
    <row r="246" spans="1:33" ht="15.75" customHeight="1" x14ac:dyDescent="0.35">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c r="AA246" s="23"/>
      <c r="AB246" s="23"/>
      <c r="AC246" s="23"/>
      <c r="AD246" s="23"/>
      <c r="AE246" s="23"/>
      <c r="AF246" s="23"/>
      <c r="AG246" s="23"/>
    </row>
    <row r="247" spans="1:33" ht="15.75" customHeight="1" x14ac:dyDescent="0.35">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c r="AA247" s="23"/>
      <c r="AB247" s="23"/>
      <c r="AC247" s="23"/>
      <c r="AD247" s="23"/>
      <c r="AE247" s="23"/>
      <c r="AF247" s="23"/>
      <c r="AG247" s="23"/>
    </row>
    <row r="248" spans="1:33" ht="15.75" customHeight="1" x14ac:dyDescent="0.35">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c r="AA248" s="23"/>
      <c r="AB248" s="23"/>
      <c r="AC248" s="23"/>
      <c r="AD248" s="23"/>
      <c r="AE248" s="23"/>
      <c r="AF248" s="23"/>
      <c r="AG248" s="23"/>
    </row>
    <row r="249" spans="1:33" ht="15.75" customHeight="1" x14ac:dyDescent="0.35">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23"/>
      <c r="AE249" s="23"/>
      <c r="AF249" s="23"/>
      <c r="AG249" s="23"/>
    </row>
    <row r="250" spans="1:33" ht="15.75" customHeight="1" x14ac:dyDescent="0.35">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c r="AA250" s="23"/>
      <c r="AB250" s="23"/>
      <c r="AC250" s="23"/>
      <c r="AD250" s="23"/>
      <c r="AE250" s="23"/>
      <c r="AF250" s="23"/>
      <c r="AG250" s="23"/>
    </row>
    <row r="251" spans="1:33" ht="15.75" customHeight="1" x14ac:dyDescent="0.35">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23"/>
      <c r="AE251" s="23"/>
      <c r="AF251" s="23"/>
      <c r="AG251" s="23"/>
    </row>
    <row r="252" spans="1:33" ht="15.75" customHeight="1" x14ac:dyDescent="0.35">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c r="AA252" s="23"/>
      <c r="AB252" s="23"/>
      <c r="AC252" s="23"/>
      <c r="AD252" s="23"/>
      <c r="AE252" s="23"/>
      <c r="AF252" s="23"/>
      <c r="AG252" s="23"/>
    </row>
    <row r="253" spans="1:33" ht="15.75" customHeight="1" x14ac:dyDescent="0.35">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c r="AA253" s="23"/>
      <c r="AB253" s="23"/>
      <c r="AC253" s="23"/>
      <c r="AD253" s="23"/>
      <c r="AE253" s="23"/>
      <c r="AF253" s="23"/>
      <c r="AG253" s="23"/>
    </row>
    <row r="254" spans="1:33" ht="15.75" customHeight="1" x14ac:dyDescent="0.35">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c r="AA254" s="23"/>
      <c r="AB254" s="23"/>
      <c r="AC254" s="23"/>
      <c r="AD254" s="23"/>
      <c r="AE254" s="23"/>
      <c r="AF254" s="23"/>
      <c r="AG254" s="23"/>
    </row>
    <row r="255" spans="1:33" ht="15.75" customHeight="1" x14ac:dyDescent="0.35">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c r="AA255" s="23"/>
      <c r="AB255" s="23"/>
      <c r="AC255" s="23"/>
      <c r="AD255" s="23"/>
      <c r="AE255" s="23"/>
      <c r="AF255" s="23"/>
      <c r="AG255" s="23"/>
    </row>
    <row r="256" spans="1:33" ht="15.75" customHeight="1" x14ac:dyDescent="0.35">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c r="AA256" s="23"/>
      <c r="AB256" s="23"/>
      <c r="AC256" s="23"/>
      <c r="AD256" s="23"/>
      <c r="AE256" s="23"/>
      <c r="AF256" s="23"/>
      <c r="AG256" s="23"/>
    </row>
    <row r="257" spans="1:33" ht="15.75" customHeight="1" x14ac:dyDescent="0.35">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c r="AA257" s="23"/>
      <c r="AB257" s="23"/>
      <c r="AC257" s="23"/>
      <c r="AD257" s="23"/>
      <c r="AE257" s="23"/>
      <c r="AF257" s="23"/>
      <c r="AG257" s="23"/>
    </row>
    <row r="258" spans="1:33" ht="15.75" customHeight="1" x14ac:dyDescent="0.35">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c r="AA258" s="23"/>
      <c r="AB258" s="23"/>
      <c r="AC258" s="23"/>
      <c r="AD258" s="23"/>
      <c r="AE258" s="23"/>
      <c r="AF258" s="23"/>
      <c r="AG258" s="23"/>
    </row>
    <row r="259" spans="1:33" ht="15.75" customHeight="1" x14ac:dyDescent="0.35">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c r="AA259" s="23"/>
      <c r="AB259" s="23"/>
      <c r="AC259" s="23"/>
      <c r="AD259" s="23"/>
      <c r="AE259" s="23"/>
      <c r="AF259" s="23"/>
      <c r="AG259" s="23"/>
    </row>
    <row r="260" spans="1:33" ht="15.75" customHeight="1" x14ac:dyDescent="0.35">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c r="AA260" s="23"/>
      <c r="AB260" s="23"/>
      <c r="AC260" s="23"/>
      <c r="AD260" s="23"/>
      <c r="AE260" s="23"/>
      <c r="AF260" s="23"/>
      <c r="AG260" s="23"/>
    </row>
    <row r="261" spans="1:33" ht="15.75" customHeight="1" x14ac:dyDescent="0.35">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c r="AA261" s="23"/>
      <c r="AB261" s="23"/>
      <c r="AC261" s="23"/>
      <c r="AD261" s="23"/>
      <c r="AE261" s="23"/>
      <c r="AF261" s="23"/>
      <c r="AG261" s="23"/>
    </row>
    <row r="262" spans="1:33" ht="15.75" customHeight="1" x14ac:dyDescent="0.35">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c r="AA262" s="23"/>
      <c r="AB262" s="23"/>
      <c r="AC262" s="23"/>
      <c r="AD262" s="23"/>
      <c r="AE262" s="23"/>
      <c r="AF262" s="23"/>
      <c r="AG262" s="23"/>
    </row>
    <row r="263" spans="1:33" ht="15.75" customHeight="1" x14ac:dyDescent="0.35">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23"/>
      <c r="AE263" s="23"/>
      <c r="AF263" s="23"/>
      <c r="AG263" s="23"/>
    </row>
    <row r="264" spans="1:33" ht="15.75" customHeight="1" x14ac:dyDescent="0.35">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c r="AA264" s="23"/>
      <c r="AB264" s="23"/>
      <c r="AC264" s="23"/>
      <c r="AD264" s="23"/>
      <c r="AE264" s="23"/>
      <c r="AF264" s="23"/>
      <c r="AG264" s="23"/>
    </row>
    <row r="265" spans="1:33" ht="15.75" customHeight="1" x14ac:dyDescent="0.35">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23"/>
      <c r="AE265" s="23"/>
      <c r="AF265" s="23"/>
      <c r="AG265" s="23"/>
    </row>
    <row r="266" spans="1:33" ht="15.75" customHeight="1" x14ac:dyDescent="0.35">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c r="AA266" s="23"/>
      <c r="AB266" s="23"/>
      <c r="AC266" s="23"/>
      <c r="AD266" s="23"/>
      <c r="AE266" s="23"/>
      <c r="AF266" s="23"/>
      <c r="AG266" s="23"/>
    </row>
    <row r="267" spans="1:33" ht="15.75" customHeight="1" x14ac:dyDescent="0.35">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c r="AA267" s="23"/>
      <c r="AB267" s="23"/>
      <c r="AC267" s="23"/>
      <c r="AD267" s="23"/>
      <c r="AE267" s="23"/>
      <c r="AF267" s="23"/>
      <c r="AG267" s="23"/>
    </row>
    <row r="268" spans="1:33" ht="15.75" customHeight="1" x14ac:dyDescent="0.35">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c r="AA268" s="23"/>
      <c r="AB268" s="23"/>
      <c r="AC268" s="23"/>
      <c r="AD268" s="23"/>
      <c r="AE268" s="23"/>
      <c r="AF268" s="23"/>
      <c r="AG268" s="23"/>
    </row>
    <row r="269" spans="1:33" ht="15.75" customHeight="1" x14ac:dyDescent="0.35">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c r="AA269" s="23"/>
      <c r="AB269" s="23"/>
      <c r="AC269" s="23"/>
      <c r="AD269" s="23"/>
      <c r="AE269" s="23"/>
      <c r="AF269" s="23"/>
      <c r="AG269" s="23"/>
    </row>
    <row r="270" spans="1:33" ht="15.75" customHeight="1" x14ac:dyDescent="0.35">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c r="AA270" s="23"/>
      <c r="AB270" s="23"/>
      <c r="AC270" s="23"/>
      <c r="AD270" s="23"/>
      <c r="AE270" s="23"/>
      <c r="AF270" s="23"/>
      <c r="AG270" s="23"/>
    </row>
    <row r="271" spans="1:33" ht="15.75" customHeight="1" x14ac:dyDescent="0.35">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c r="AA271" s="23"/>
      <c r="AB271" s="23"/>
      <c r="AC271" s="23"/>
      <c r="AD271" s="23"/>
      <c r="AE271" s="23"/>
      <c r="AF271" s="23"/>
      <c r="AG271" s="23"/>
    </row>
    <row r="272" spans="1:33" ht="15.75" customHeight="1" x14ac:dyDescent="0.35">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c r="AA272" s="23"/>
      <c r="AB272" s="23"/>
      <c r="AC272" s="23"/>
      <c r="AD272" s="23"/>
      <c r="AE272" s="23"/>
      <c r="AF272" s="23"/>
      <c r="AG272" s="23"/>
    </row>
    <row r="273" spans="1:33" ht="15.75" customHeight="1" x14ac:dyDescent="0.35">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c r="AA273" s="23"/>
      <c r="AB273" s="23"/>
      <c r="AC273" s="23"/>
      <c r="AD273" s="23"/>
      <c r="AE273" s="23"/>
      <c r="AF273" s="23"/>
      <c r="AG273" s="23"/>
    </row>
    <row r="274" spans="1:33" ht="15.75" customHeight="1" x14ac:dyDescent="0.35">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c r="AA274" s="23"/>
      <c r="AB274" s="23"/>
      <c r="AC274" s="23"/>
      <c r="AD274" s="23"/>
      <c r="AE274" s="23"/>
      <c r="AF274" s="23"/>
      <c r="AG274" s="23"/>
    </row>
    <row r="275" spans="1:33" ht="15.75" customHeight="1" x14ac:dyDescent="0.35">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c r="AA275" s="23"/>
      <c r="AB275" s="23"/>
      <c r="AC275" s="23"/>
      <c r="AD275" s="23"/>
      <c r="AE275" s="23"/>
      <c r="AF275" s="23"/>
      <c r="AG275" s="23"/>
    </row>
    <row r="276" spans="1:33" ht="15.75" customHeight="1" x14ac:dyDescent="0.35">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c r="AA276" s="23"/>
      <c r="AB276" s="23"/>
      <c r="AC276" s="23"/>
      <c r="AD276" s="23"/>
      <c r="AE276" s="23"/>
      <c r="AF276" s="23"/>
      <c r="AG276" s="23"/>
    </row>
    <row r="277" spans="1:33" ht="15.75" customHeight="1" x14ac:dyDescent="0.35">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c r="AA277" s="23"/>
      <c r="AB277" s="23"/>
      <c r="AC277" s="23"/>
      <c r="AD277" s="23"/>
      <c r="AE277" s="23"/>
      <c r="AF277" s="23"/>
      <c r="AG277" s="23"/>
    </row>
    <row r="278" spans="1:33" ht="15.75" customHeight="1" x14ac:dyDescent="0.35">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23"/>
      <c r="AE278" s="23"/>
      <c r="AF278" s="23"/>
      <c r="AG278" s="23"/>
    </row>
    <row r="279" spans="1:33" ht="15.75" customHeight="1" x14ac:dyDescent="0.35">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c r="AA279" s="23"/>
      <c r="AB279" s="23"/>
      <c r="AC279" s="23"/>
      <c r="AD279" s="23"/>
      <c r="AE279" s="23"/>
      <c r="AF279" s="23"/>
      <c r="AG279" s="23"/>
    </row>
    <row r="280" spans="1:33" ht="15.75" customHeight="1" x14ac:dyDescent="0.35">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23"/>
      <c r="AE280" s="23"/>
      <c r="AF280" s="23"/>
      <c r="AG280" s="23"/>
    </row>
    <row r="281" spans="1:33" ht="15.75" customHeight="1" x14ac:dyDescent="0.35">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c r="AA281" s="23"/>
      <c r="AB281" s="23"/>
      <c r="AC281" s="23"/>
      <c r="AD281" s="23"/>
      <c r="AE281" s="23"/>
      <c r="AF281" s="23"/>
      <c r="AG281" s="23"/>
    </row>
    <row r="282" spans="1:33" ht="15.75" customHeight="1" x14ac:dyDescent="0.35">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c r="AA282" s="23"/>
      <c r="AB282" s="23"/>
      <c r="AC282" s="23"/>
      <c r="AD282" s="23"/>
      <c r="AE282" s="23"/>
      <c r="AF282" s="23"/>
      <c r="AG282" s="23"/>
    </row>
    <row r="283" spans="1:33" ht="15.75" customHeight="1" x14ac:dyDescent="0.35">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c r="AA283" s="23"/>
      <c r="AB283" s="23"/>
      <c r="AC283" s="23"/>
      <c r="AD283" s="23"/>
      <c r="AE283" s="23"/>
      <c r="AF283" s="23"/>
      <c r="AG283" s="23"/>
    </row>
    <row r="284" spans="1:33" ht="15.75" customHeight="1" x14ac:dyDescent="0.35">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c r="AA284" s="23"/>
      <c r="AB284" s="23"/>
      <c r="AC284" s="23"/>
      <c r="AD284" s="23"/>
      <c r="AE284" s="23"/>
      <c r="AF284" s="23"/>
      <c r="AG284" s="23"/>
    </row>
    <row r="285" spans="1:33" ht="15.75" customHeight="1" x14ac:dyDescent="0.35">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c r="AA285" s="23"/>
      <c r="AB285" s="23"/>
      <c r="AC285" s="23"/>
      <c r="AD285" s="23"/>
      <c r="AE285" s="23"/>
      <c r="AF285" s="23"/>
      <c r="AG285" s="23"/>
    </row>
    <row r="286" spans="1:33" ht="15.75" customHeight="1" x14ac:dyDescent="0.35">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c r="AA286" s="23"/>
      <c r="AB286" s="23"/>
      <c r="AC286" s="23"/>
      <c r="AD286" s="23"/>
      <c r="AE286" s="23"/>
      <c r="AF286" s="23"/>
      <c r="AG286" s="23"/>
    </row>
    <row r="287" spans="1:33" ht="15.75" customHeight="1" x14ac:dyDescent="0.35">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c r="AA287" s="23"/>
      <c r="AB287" s="23"/>
      <c r="AC287" s="23"/>
      <c r="AD287" s="23"/>
      <c r="AE287" s="23"/>
      <c r="AF287" s="23"/>
      <c r="AG287" s="23"/>
    </row>
    <row r="288" spans="1:33" ht="15.75" customHeight="1" x14ac:dyDescent="0.35">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c r="AA288" s="23"/>
      <c r="AB288" s="23"/>
      <c r="AC288" s="23"/>
      <c r="AD288" s="23"/>
      <c r="AE288" s="23"/>
      <c r="AF288" s="23"/>
      <c r="AG288" s="23"/>
    </row>
    <row r="289" spans="1:33" ht="15.75" customHeight="1" x14ac:dyDescent="0.35">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c r="AA289" s="23"/>
      <c r="AB289" s="23"/>
      <c r="AC289" s="23"/>
      <c r="AD289" s="23"/>
      <c r="AE289" s="23"/>
      <c r="AF289" s="23"/>
      <c r="AG289" s="23"/>
    </row>
    <row r="290" spans="1:33" ht="15.75" customHeight="1" x14ac:dyDescent="0.35">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c r="AA290" s="23"/>
      <c r="AB290" s="23"/>
      <c r="AC290" s="23"/>
      <c r="AD290" s="23"/>
      <c r="AE290" s="23"/>
      <c r="AF290" s="23"/>
      <c r="AG290" s="23"/>
    </row>
    <row r="291" spans="1:33" ht="15.75" customHeight="1" x14ac:dyDescent="0.35">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c r="AA291" s="23"/>
      <c r="AB291" s="23"/>
      <c r="AC291" s="23"/>
      <c r="AD291" s="23"/>
      <c r="AE291" s="23"/>
      <c r="AF291" s="23"/>
      <c r="AG291" s="23"/>
    </row>
    <row r="292" spans="1:33" ht="15.75" customHeight="1" x14ac:dyDescent="0.35">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row>
    <row r="293" spans="1:33" ht="15.75" customHeight="1" x14ac:dyDescent="0.35">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c r="AA293" s="23"/>
      <c r="AB293" s="23"/>
      <c r="AC293" s="23"/>
      <c r="AD293" s="23"/>
      <c r="AE293" s="23"/>
      <c r="AF293" s="23"/>
      <c r="AG293" s="23"/>
    </row>
    <row r="294" spans="1:33" ht="15.75" customHeight="1" x14ac:dyDescent="0.35">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c r="AA294" s="23"/>
      <c r="AB294" s="23"/>
      <c r="AC294" s="23"/>
      <c r="AD294" s="23"/>
      <c r="AE294" s="23"/>
      <c r="AF294" s="23"/>
      <c r="AG294" s="23"/>
    </row>
    <row r="295" spans="1:33" ht="15.75" customHeight="1" x14ac:dyDescent="0.35">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c r="AA295" s="23"/>
      <c r="AB295" s="23"/>
      <c r="AC295" s="23"/>
      <c r="AD295" s="23"/>
      <c r="AE295" s="23"/>
      <c r="AF295" s="23"/>
      <c r="AG295" s="23"/>
    </row>
    <row r="296" spans="1:33" ht="15.75" customHeight="1" x14ac:dyDescent="0.35">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c r="AA296" s="23"/>
      <c r="AB296" s="23"/>
      <c r="AC296" s="23"/>
      <c r="AD296" s="23"/>
      <c r="AE296" s="23"/>
      <c r="AF296" s="23"/>
      <c r="AG296" s="23"/>
    </row>
    <row r="297" spans="1:33" ht="15.75" customHeight="1" x14ac:dyDescent="0.35">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c r="AA297" s="23"/>
      <c r="AB297" s="23"/>
      <c r="AC297" s="23"/>
      <c r="AD297" s="23"/>
      <c r="AE297" s="23"/>
      <c r="AF297" s="23"/>
      <c r="AG297" s="23"/>
    </row>
    <row r="298" spans="1:33" ht="15.75" customHeight="1" x14ac:dyDescent="0.35">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c r="AA298" s="23"/>
      <c r="AB298" s="23"/>
      <c r="AC298" s="23"/>
      <c r="AD298" s="23"/>
      <c r="AE298" s="23"/>
      <c r="AF298" s="23"/>
      <c r="AG298" s="23"/>
    </row>
    <row r="299" spans="1:33" ht="15.75" customHeight="1" x14ac:dyDescent="0.35">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c r="AA299" s="23"/>
      <c r="AB299" s="23"/>
      <c r="AC299" s="23"/>
      <c r="AD299" s="23"/>
      <c r="AE299" s="23"/>
      <c r="AF299" s="23"/>
      <c r="AG299" s="23"/>
    </row>
    <row r="300" spans="1:33" ht="15.75" customHeight="1" x14ac:dyDescent="0.35">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c r="AA300" s="23"/>
      <c r="AB300" s="23"/>
      <c r="AC300" s="23"/>
      <c r="AD300" s="23"/>
      <c r="AE300" s="23"/>
      <c r="AF300" s="23"/>
      <c r="AG300" s="23"/>
    </row>
    <row r="301" spans="1:33" ht="15.75" customHeight="1" x14ac:dyDescent="0.35">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c r="AA301" s="23"/>
      <c r="AB301" s="23"/>
      <c r="AC301" s="23"/>
      <c r="AD301" s="23"/>
      <c r="AE301" s="23"/>
      <c r="AF301" s="23"/>
      <c r="AG301" s="23"/>
    </row>
    <row r="302" spans="1:33" ht="15.75" customHeight="1" x14ac:dyDescent="0.35">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23"/>
      <c r="AE302" s="23"/>
      <c r="AF302" s="23"/>
      <c r="AG302" s="23"/>
    </row>
    <row r="303" spans="1:33" ht="15.75" customHeight="1" x14ac:dyDescent="0.35">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c r="AA303" s="23"/>
      <c r="AB303" s="23"/>
      <c r="AC303" s="23"/>
      <c r="AD303" s="23"/>
      <c r="AE303" s="23"/>
      <c r="AF303" s="23"/>
      <c r="AG303" s="23"/>
    </row>
    <row r="304" spans="1:33" ht="15.75" customHeight="1" x14ac:dyDescent="0.35">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23"/>
      <c r="AE304" s="23"/>
      <c r="AF304" s="23"/>
      <c r="AG304" s="23"/>
    </row>
    <row r="305" spans="1:33" ht="15.75" customHeight="1" x14ac:dyDescent="0.35">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c r="AA305" s="23"/>
      <c r="AB305" s="23"/>
      <c r="AC305" s="23"/>
      <c r="AD305" s="23"/>
      <c r="AE305" s="23"/>
      <c r="AF305" s="23"/>
      <c r="AG305" s="23"/>
    </row>
    <row r="306" spans="1:33" ht="15.75" customHeight="1" x14ac:dyDescent="0.35">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23"/>
      <c r="AE306" s="23"/>
      <c r="AF306" s="23"/>
      <c r="AG306" s="23"/>
    </row>
    <row r="307" spans="1:33" ht="15.75" customHeight="1" x14ac:dyDescent="0.35">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c r="AA307" s="23"/>
      <c r="AB307" s="23"/>
      <c r="AC307" s="23"/>
      <c r="AD307" s="23"/>
      <c r="AE307" s="23"/>
      <c r="AF307" s="23"/>
      <c r="AG307" s="23"/>
    </row>
    <row r="308" spans="1:33" ht="15.75" customHeight="1" x14ac:dyDescent="0.35">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23"/>
      <c r="AE308" s="23"/>
      <c r="AF308" s="23"/>
      <c r="AG308" s="23"/>
    </row>
    <row r="309" spans="1:33" ht="15.75" customHeight="1" x14ac:dyDescent="0.35">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c r="AA309" s="23"/>
      <c r="AB309" s="23"/>
      <c r="AC309" s="23"/>
      <c r="AD309" s="23"/>
      <c r="AE309" s="23"/>
      <c r="AF309" s="23"/>
      <c r="AG309" s="23"/>
    </row>
    <row r="310" spans="1:33" ht="15.75" customHeight="1" x14ac:dyDescent="0.35">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23"/>
      <c r="AE310" s="23"/>
      <c r="AF310" s="23"/>
      <c r="AG310" s="23"/>
    </row>
    <row r="311" spans="1:33" ht="15.75" customHeight="1" x14ac:dyDescent="0.35">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c r="AA311" s="23"/>
      <c r="AB311" s="23"/>
      <c r="AC311" s="23"/>
      <c r="AD311" s="23"/>
      <c r="AE311" s="23"/>
      <c r="AF311" s="23"/>
      <c r="AG311" s="23"/>
    </row>
    <row r="312" spans="1:33" ht="15.75" customHeight="1" x14ac:dyDescent="0.35">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23"/>
      <c r="AE312" s="23"/>
      <c r="AF312" s="23"/>
      <c r="AG312" s="23"/>
    </row>
    <row r="313" spans="1:33" ht="15.75" customHeight="1" x14ac:dyDescent="0.35">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c r="AA313" s="23"/>
      <c r="AB313" s="23"/>
      <c r="AC313" s="23"/>
      <c r="AD313" s="23"/>
      <c r="AE313" s="23"/>
      <c r="AF313" s="23"/>
      <c r="AG313" s="23"/>
    </row>
    <row r="314" spans="1:33" ht="15.75" customHeight="1" x14ac:dyDescent="0.35">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c r="AA314" s="23"/>
      <c r="AB314" s="23"/>
      <c r="AC314" s="23"/>
      <c r="AD314" s="23"/>
      <c r="AE314" s="23"/>
      <c r="AF314" s="23"/>
      <c r="AG314" s="23"/>
    </row>
    <row r="315" spans="1:33" ht="15.75" customHeight="1" x14ac:dyDescent="0.35">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c r="AA315" s="23"/>
      <c r="AB315" s="23"/>
      <c r="AC315" s="23"/>
      <c r="AD315" s="23"/>
      <c r="AE315" s="23"/>
      <c r="AF315" s="23"/>
      <c r="AG315" s="23"/>
    </row>
    <row r="316" spans="1:33" ht="15.75" customHeight="1" x14ac:dyDescent="0.35">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c r="AA316" s="23"/>
      <c r="AB316" s="23"/>
      <c r="AC316" s="23"/>
      <c r="AD316" s="23"/>
      <c r="AE316" s="23"/>
      <c r="AF316" s="23"/>
      <c r="AG316" s="23"/>
    </row>
    <row r="317" spans="1:33" ht="15.75" customHeight="1" x14ac:dyDescent="0.35">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c r="AA317" s="23"/>
      <c r="AB317" s="23"/>
      <c r="AC317" s="23"/>
      <c r="AD317" s="23"/>
      <c r="AE317" s="23"/>
      <c r="AF317" s="23"/>
      <c r="AG317" s="23"/>
    </row>
    <row r="318" spans="1:33" ht="15.75" customHeight="1" x14ac:dyDescent="0.35">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c r="AA318" s="23"/>
      <c r="AB318" s="23"/>
      <c r="AC318" s="23"/>
      <c r="AD318" s="23"/>
      <c r="AE318" s="23"/>
      <c r="AF318" s="23"/>
      <c r="AG318" s="23"/>
    </row>
    <row r="319" spans="1:33" ht="15.75" customHeight="1" x14ac:dyDescent="0.35">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c r="AA319" s="23"/>
      <c r="AB319" s="23"/>
      <c r="AC319" s="23"/>
      <c r="AD319" s="23"/>
      <c r="AE319" s="23"/>
      <c r="AF319" s="23"/>
      <c r="AG319" s="23"/>
    </row>
    <row r="320" spans="1:33" ht="15.75" customHeight="1" x14ac:dyDescent="0.35">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23"/>
      <c r="AE320" s="23"/>
      <c r="AF320" s="23"/>
      <c r="AG320" s="23"/>
    </row>
    <row r="321" spans="1:33" ht="15.75" customHeight="1" x14ac:dyDescent="0.35">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c r="AA321" s="23"/>
      <c r="AB321" s="23"/>
      <c r="AC321" s="23"/>
      <c r="AD321" s="23"/>
      <c r="AE321" s="23"/>
      <c r="AF321" s="23"/>
      <c r="AG321" s="23"/>
    </row>
    <row r="322" spans="1:33" ht="15.75" customHeight="1" x14ac:dyDescent="0.35">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c r="AA322" s="23"/>
      <c r="AB322" s="23"/>
      <c r="AC322" s="23"/>
      <c r="AD322" s="23"/>
      <c r="AE322" s="23"/>
      <c r="AF322" s="23"/>
      <c r="AG322" s="23"/>
    </row>
    <row r="323" spans="1:33" ht="15.75" customHeight="1" x14ac:dyDescent="0.35">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c r="AA323" s="23"/>
      <c r="AB323" s="23"/>
      <c r="AC323" s="23"/>
      <c r="AD323" s="23"/>
      <c r="AE323" s="23"/>
      <c r="AF323" s="23"/>
      <c r="AG323" s="23"/>
    </row>
    <row r="324" spans="1:33" ht="15.75" customHeight="1" x14ac:dyDescent="0.35">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c r="AA324" s="23"/>
      <c r="AB324" s="23"/>
      <c r="AC324" s="23"/>
      <c r="AD324" s="23"/>
      <c r="AE324" s="23"/>
      <c r="AF324" s="23"/>
      <c r="AG324" s="23"/>
    </row>
    <row r="325" spans="1:33" ht="15.75" customHeight="1" x14ac:dyDescent="0.35">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c r="AA325" s="23"/>
      <c r="AB325" s="23"/>
      <c r="AC325" s="23"/>
      <c r="AD325" s="23"/>
      <c r="AE325" s="23"/>
      <c r="AF325" s="23"/>
      <c r="AG325" s="23"/>
    </row>
    <row r="326" spans="1:33" ht="15.75" customHeight="1" x14ac:dyDescent="0.35">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c r="AA326" s="23"/>
      <c r="AB326" s="23"/>
      <c r="AC326" s="23"/>
      <c r="AD326" s="23"/>
      <c r="AE326" s="23"/>
      <c r="AF326" s="23"/>
      <c r="AG326" s="23"/>
    </row>
    <row r="327" spans="1:33" ht="15.75" customHeight="1" x14ac:dyDescent="0.35">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c r="AA327" s="23"/>
      <c r="AB327" s="23"/>
      <c r="AC327" s="23"/>
      <c r="AD327" s="23"/>
      <c r="AE327" s="23"/>
      <c r="AF327" s="23"/>
      <c r="AG327" s="23"/>
    </row>
    <row r="328" spans="1:33" ht="15.75" customHeight="1" x14ac:dyDescent="0.35">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23"/>
      <c r="AE328" s="23"/>
      <c r="AF328" s="23"/>
      <c r="AG328" s="23"/>
    </row>
    <row r="329" spans="1:33" ht="15.75" customHeight="1" x14ac:dyDescent="0.35">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c r="AA329" s="23"/>
      <c r="AB329" s="23"/>
      <c r="AC329" s="23"/>
      <c r="AD329" s="23"/>
      <c r="AE329" s="23"/>
      <c r="AF329" s="23"/>
      <c r="AG329" s="23"/>
    </row>
    <row r="330" spans="1:33" ht="15.75" customHeight="1" x14ac:dyDescent="0.35">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c r="AA330" s="23"/>
      <c r="AB330" s="23"/>
      <c r="AC330" s="23"/>
      <c r="AD330" s="23"/>
      <c r="AE330" s="23"/>
      <c r="AF330" s="23"/>
      <c r="AG330" s="23"/>
    </row>
    <row r="331" spans="1:33" ht="15.75" customHeight="1" x14ac:dyDescent="0.35">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c r="AA331" s="23"/>
      <c r="AB331" s="23"/>
      <c r="AC331" s="23"/>
      <c r="AD331" s="23"/>
      <c r="AE331" s="23"/>
      <c r="AF331" s="23"/>
      <c r="AG331" s="23"/>
    </row>
    <row r="332" spans="1:33" ht="15.75" customHeight="1" x14ac:dyDescent="0.35">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c r="AA332" s="23"/>
      <c r="AB332" s="23"/>
      <c r="AC332" s="23"/>
      <c r="AD332" s="23"/>
      <c r="AE332" s="23"/>
      <c r="AF332" s="23"/>
      <c r="AG332" s="23"/>
    </row>
    <row r="333" spans="1:33" ht="15.75" customHeight="1" x14ac:dyDescent="0.35">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c r="AA333" s="23"/>
      <c r="AB333" s="23"/>
      <c r="AC333" s="23"/>
      <c r="AD333" s="23"/>
      <c r="AE333" s="23"/>
      <c r="AF333" s="23"/>
      <c r="AG333" s="23"/>
    </row>
    <row r="334" spans="1:33" ht="15.75" customHeight="1" x14ac:dyDescent="0.35">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c r="AA334" s="23"/>
      <c r="AB334" s="23"/>
      <c r="AC334" s="23"/>
      <c r="AD334" s="23"/>
      <c r="AE334" s="23"/>
      <c r="AF334" s="23"/>
      <c r="AG334" s="23"/>
    </row>
    <row r="335" spans="1:33" ht="15.75" customHeight="1" x14ac:dyDescent="0.35">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23"/>
      <c r="AE335" s="23"/>
      <c r="AF335" s="23"/>
      <c r="AG335" s="23"/>
    </row>
    <row r="336" spans="1:33" ht="15.75" customHeight="1" x14ac:dyDescent="0.35">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c r="AA336" s="23"/>
      <c r="AB336" s="23"/>
      <c r="AC336" s="23"/>
      <c r="AD336" s="23"/>
      <c r="AE336" s="23"/>
      <c r="AF336" s="23"/>
      <c r="AG336" s="23"/>
    </row>
    <row r="337" spans="1:33" ht="15.75" customHeight="1" x14ac:dyDescent="0.35">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c r="AA337" s="23"/>
      <c r="AB337" s="23"/>
      <c r="AC337" s="23"/>
      <c r="AD337" s="23"/>
      <c r="AE337" s="23"/>
      <c r="AF337" s="23"/>
      <c r="AG337" s="23"/>
    </row>
    <row r="338" spans="1:33" ht="15.75" customHeight="1" x14ac:dyDescent="0.35">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c r="AA338" s="23"/>
      <c r="AB338" s="23"/>
      <c r="AC338" s="23"/>
      <c r="AD338" s="23"/>
      <c r="AE338" s="23"/>
      <c r="AF338" s="23"/>
      <c r="AG338" s="23"/>
    </row>
    <row r="339" spans="1:33" ht="15.75" customHeight="1" x14ac:dyDescent="0.35">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c r="AA339" s="23"/>
      <c r="AB339" s="23"/>
      <c r="AC339" s="23"/>
      <c r="AD339" s="23"/>
      <c r="AE339" s="23"/>
      <c r="AF339" s="23"/>
      <c r="AG339" s="23"/>
    </row>
    <row r="340" spans="1:33" ht="15.75" customHeight="1" x14ac:dyDescent="0.35">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c r="AD340" s="23"/>
      <c r="AE340" s="23"/>
      <c r="AF340" s="23"/>
      <c r="AG340" s="23"/>
    </row>
    <row r="341" spans="1:33" ht="15.75" customHeight="1" x14ac:dyDescent="0.35">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c r="AA341" s="23"/>
      <c r="AB341" s="23"/>
      <c r="AC341" s="23"/>
      <c r="AD341" s="23"/>
      <c r="AE341" s="23"/>
      <c r="AF341" s="23"/>
      <c r="AG341" s="23"/>
    </row>
    <row r="342" spans="1:33" ht="15.75" customHeight="1" x14ac:dyDescent="0.35">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c r="AB342" s="23"/>
      <c r="AC342" s="23"/>
      <c r="AD342" s="23"/>
      <c r="AE342" s="23"/>
      <c r="AF342" s="23"/>
      <c r="AG342" s="23"/>
    </row>
    <row r="343" spans="1:33" ht="15.75" customHeight="1" x14ac:dyDescent="0.35">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23"/>
      <c r="AE343" s="23"/>
      <c r="AF343" s="23"/>
      <c r="AG343" s="23"/>
    </row>
    <row r="344" spans="1:33" ht="15.75" customHeight="1" x14ac:dyDescent="0.35">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c r="AD344" s="23"/>
      <c r="AE344" s="23"/>
      <c r="AF344" s="23"/>
      <c r="AG344" s="23"/>
    </row>
    <row r="345" spans="1:33" ht="15.75" customHeight="1" x14ac:dyDescent="0.35">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c r="AA345" s="23"/>
      <c r="AB345" s="23"/>
      <c r="AC345" s="23"/>
      <c r="AD345" s="23"/>
      <c r="AE345" s="23"/>
      <c r="AF345" s="23"/>
      <c r="AG345" s="23"/>
    </row>
    <row r="346" spans="1:33" ht="15.75" customHeight="1" x14ac:dyDescent="0.35">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c r="AA346" s="23"/>
      <c r="AB346" s="23"/>
      <c r="AC346" s="23"/>
      <c r="AD346" s="23"/>
      <c r="AE346" s="23"/>
      <c r="AF346" s="23"/>
      <c r="AG346" s="23"/>
    </row>
    <row r="347" spans="1:33" ht="15.75" customHeight="1" x14ac:dyDescent="0.35">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c r="AA347" s="23"/>
      <c r="AB347" s="23"/>
      <c r="AC347" s="23"/>
      <c r="AD347" s="23"/>
      <c r="AE347" s="23"/>
      <c r="AF347" s="23"/>
      <c r="AG347" s="23"/>
    </row>
    <row r="348" spans="1:33" ht="15.75" customHeight="1" x14ac:dyDescent="0.35">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c r="AA348" s="23"/>
      <c r="AB348" s="23"/>
      <c r="AC348" s="23"/>
      <c r="AD348" s="23"/>
      <c r="AE348" s="23"/>
      <c r="AF348" s="23"/>
      <c r="AG348" s="23"/>
    </row>
    <row r="349" spans="1:33" ht="15.75" customHeight="1" x14ac:dyDescent="0.35">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23"/>
      <c r="AE349" s="23"/>
      <c r="AF349" s="23"/>
      <c r="AG349" s="23"/>
    </row>
    <row r="350" spans="1:33" ht="15.75" customHeight="1" x14ac:dyDescent="0.35">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c r="AA350" s="23"/>
      <c r="AB350" s="23"/>
      <c r="AC350" s="23"/>
      <c r="AD350" s="23"/>
      <c r="AE350" s="23"/>
      <c r="AF350" s="23"/>
      <c r="AG350" s="23"/>
    </row>
    <row r="351" spans="1:33" ht="15.75" customHeight="1" x14ac:dyDescent="0.35">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23"/>
      <c r="AE351" s="23"/>
      <c r="AF351" s="23"/>
      <c r="AG351" s="23"/>
    </row>
    <row r="352" spans="1:33" ht="15.75" customHeight="1" x14ac:dyDescent="0.35">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c r="AA352" s="23"/>
      <c r="AB352" s="23"/>
      <c r="AC352" s="23"/>
      <c r="AD352" s="23"/>
      <c r="AE352" s="23"/>
      <c r="AF352" s="23"/>
      <c r="AG352" s="23"/>
    </row>
    <row r="353" spans="1:33" ht="15.75" customHeight="1" x14ac:dyDescent="0.35">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c r="AA353" s="23"/>
      <c r="AB353" s="23"/>
      <c r="AC353" s="23"/>
      <c r="AD353" s="23"/>
      <c r="AE353" s="23"/>
      <c r="AF353" s="23"/>
      <c r="AG353" s="23"/>
    </row>
    <row r="354" spans="1:33" ht="15.75" customHeight="1" x14ac:dyDescent="0.35">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c r="AA354" s="23"/>
      <c r="AB354" s="23"/>
      <c r="AC354" s="23"/>
      <c r="AD354" s="23"/>
      <c r="AE354" s="23"/>
      <c r="AF354" s="23"/>
      <c r="AG354" s="23"/>
    </row>
    <row r="355" spans="1:33" ht="15.75" customHeight="1" x14ac:dyDescent="0.35">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c r="AA355" s="23"/>
      <c r="AB355" s="23"/>
      <c r="AC355" s="23"/>
      <c r="AD355" s="23"/>
      <c r="AE355" s="23"/>
      <c r="AF355" s="23"/>
      <c r="AG355" s="23"/>
    </row>
    <row r="356" spans="1:33" ht="15.75" customHeight="1" x14ac:dyDescent="0.35">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c r="AA356" s="23"/>
      <c r="AB356" s="23"/>
      <c r="AC356" s="23"/>
      <c r="AD356" s="23"/>
      <c r="AE356" s="23"/>
      <c r="AF356" s="23"/>
      <c r="AG356" s="23"/>
    </row>
    <row r="357" spans="1:33" ht="15.75" customHeight="1" x14ac:dyDescent="0.35">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c r="AB357" s="23"/>
      <c r="AC357" s="23"/>
      <c r="AD357" s="23"/>
      <c r="AE357" s="23"/>
      <c r="AF357" s="23"/>
      <c r="AG357" s="23"/>
    </row>
    <row r="358" spans="1:33" ht="15.75" customHeight="1" x14ac:dyDescent="0.35">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c r="AA358" s="23"/>
      <c r="AB358" s="23"/>
      <c r="AC358" s="23"/>
      <c r="AD358" s="23"/>
      <c r="AE358" s="23"/>
      <c r="AF358" s="23"/>
      <c r="AG358" s="23"/>
    </row>
    <row r="359" spans="1:33" ht="15.75" customHeight="1" x14ac:dyDescent="0.35">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c r="AA359" s="23"/>
      <c r="AB359" s="23"/>
      <c r="AC359" s="23"/>
      <c r="AD359" s="23"/>
      <c r="AE359" s="23"/>
      <c r="AF359" s="23"/>
      <c r="AG359" s="23"/>
    </row>
    <row r="360" spans="1:33" ht="15.75" customHeight="1" x14ac:dyDescent="0.35">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c r="AA360" s="23"/>
      <c r="AB360" s="23"/>
      <c r="AC360" s="23"/>
      <c r="AD360" s="23"/>
      <c r="AE360" s="23"/>
      <c r="AF360" s="23"/>
      <c r="AG360" s="23"/>
    </row>
    <row r="361" spans="1:33" ht="15.75" customHeight="1" x14ac:dyDescent="0.35">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c r="AA361" s="23"/>
      <c r="AB361" s="23"/>
      <c r="AC361" s="23"/>
      <c r="AD361" s="23"/>
      <c r="AE361" s="23"/>
      <c r="AF361" s="23"/>
      <c r="AG361" s="23"/>
    </row>
    <row r="362" spans="1:33" ht="15.75" customHeight="1" x14ac:dyDescent="0.35">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c r="AA362" s="23"/>
      <c r="AB362" s="23"/>
      <c r="AC362" s="23"/>
      <c r="AD362" s="23"/>
      <c r="AE362" s="23"/>
      <c r="AF362" s="23"/>
      <c r="AG362" s="23"/>
    </row>
    <row r="363" spans="1:33" ht="15.75" customHeight="1" x14ac:dyDescent="0.35">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c r="AA363" s="23"/>
      <c r="AB363" s="23"/>
      <c r="AC363" s="23"/>
      <c r="AD363" s="23"/>
      <c r="AE363" s="23"/>
      <c r="AF363" s="23"/>
      <c r="AG363" s="23"/>
    </row>
    <row r="364" spans="1:33" ht="15.75" customHeight="1" x14ac:dyDescent="0.35">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c r="AB364" s="23"/>
      <c r="AC364" s="23"/>
      <c r="AD364" s="23"/>
      <c r="AE364" s="23"/>
      <c r="AF364" s="23"/>
      <c r="AG364" s="23"/>
    </row>
    <row r="365" spans="1:33" ht="15.75" customHeight="1" x14ac:dyDescent="0.35">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c r="AA365" s="23"/>
      <c r="AB365" s="23"/>
      <c r="AC365" s="23"/>
      <c r="AD365" s="23"/>
      <c r="AE365" s="23"/>
      <c r="AF365" s="23"/>
      <c r="AG365" s="23"/>
    </row>
    <row r="366" spans="1:33" ht="15.75" customHeight="1" x14ac:dyDescent="0.35">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c r="AA366" s="23"/>
      <c r="AB366" s="23"/>
      <c r="AC366" s="23"/>
      <c r="AD366" s="23"/>
      <c r="AE366" s="23"/>
      <c r="AF366" s="23"/>
      <c r="AG366" s="23"/>
    </row>
    <row r="367" spans="1:33" ht="15.75" customHeight="1" x14ac:dyDescent="0.35">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c r="AA367" s="23"/>
      <c r="AB367" s="23"/>
      <c r="AC367" s="23"/>
      <c r="AD367" s="23"/>
      <c r="AE367" s="23"/>
      <c r="AF367" s="23"/>
      <c r="AG367" s="23"/>
    </row>
    <row r="368" spans="1:33" ht="15.75" customHeight="1" x14ac:dyDescent="0.35">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c r="AA368" s="23"/>
      <c r="AB368" s="23"/>
      <c r="AC368" s="23"/>
      <c r="AD368" s="23"/>
      <c r="AE368" s="23"/>
      <c r="AF368" s="23"/>
      <c r="AG368" s="23"/>
    </row>
    <row r="369" spans="1:33" ht="15.75" customHeight="1" x14ac:dyDescent="0.35">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c r="AA369" s="23"/>
      <c r="AB369" s="23"/>
      <c r="AC369" s="23"/>
      <c r="AD369" s="23"/>
      <c r="AE369" s="23"/>
      <c r="AF369" s="23"/>
      <c r="AG369" s="23"/>
    </row>
    <row r="370" spans="1:33" ht="15.75" customHeight="1" x14ac:dyDescent="0.35">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c r="AA370" s="23"/>
      <c r="AB370" s="23"/>
      <c r="AC370" s="23"/>
      <c r="AD370" s="23"/>
      <c r="AE370" s="23"/>
      <c r="AF370" s="23"/>
      <c r="AG370" s="23"/>
    </row>
    <row r="371" spans="1:33" ht="15.75" customHeight="1" x14ac:dyDescent="0.35">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c r="AA371" s="23"/>
      <c r="AB371" s="23"/>
      <c r="AC371" s="23"/>
      <c r="AD371" s="23"/>
      <c r="AE371" s="23"/>
      <c r="AF371" s="23"/>
      <c r="AG371" s="23"/>
    </row>
    <row r="372" spans="1:33" ht="15.75" customHeight="1" x14ac:dyDescent="0.35">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c r="AA372" s="23"/>
      <c r="AB372" s="23"/>
      <c r="AC372" s="23"/>
      <c r="AD372" s="23"/>
      <c r="AE372" s="23"/>
      <c r="AF372" s="23"/>
      <c r="AG372" s="23"/>
    </row>
    <row r="373" spans="1:33" ht="15.75" customHeight="1" x14ac:dyDescent="0.35">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c r="AA373" s="23"/>
      <c r="AB373" s="23"/>
      <c r="AC373" s="23"/>
      <c r="AD373" s="23"/>
      <c r="AE373" s="23"/>
      <c r="AF373" s="23"/>
      <c r="AG373" s="23"/>
    </row>
    <row r="374" spans="1:33" ht="15.75" customHeight="1" x14ac:dyDescent="0.35">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c r="AA374" s="23"/>
      <c r="AB374" s="23"/>
      <c r="AC374" s="23"/>
      <c r="AD374" s="23"/>
      <c r="AE374" s="23"/>
      <c r="AF374" s="23"/>
      <c r="AG374" s="23"/>
    </row>
    <row r="375" spans="1:33" ht="15.75" customHeight="1" x14ac:dyDescent="0.35">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c r="AA375" s="23"/>
      <c r="AB375" s="23"/>
      <c r="AC375" s="23"/>
      <c r="AD375" s="23"/>
      <c r="AE375" s="23"/>
      <c r="AF375" s="23"/>
      <c r="AG375" s="23"/>
    </row>
    <row r="376" spans="1:33" ht="15.75" customHeight="1" x14ac:dyDescent="0.35">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c r="AD376" s="23"/>
      <c r="AE376" s="23"/>
      <c r="AF376" s="23"/>
      <c r="AG376" s="23"/>
    </row>
    <row r="377" spans="1:33" ht="15.75" customHeight="1" x14ac:dyDescent="0.35">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c r="AA377" s="23"/>
      <c r="AB377" s="23"/>
      <c r="AC377" s="23"/>
      <c r="AD377" s="23"/>
      <c r="AE377" s="23"/>
      <c r="AF377" s="23"/>
      <c r="AG377" s="23"/>
    </row>
    <row r="378" spans="1:33" ht="15.75" customHeight="1" x14ac:dyDescent="0.35">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c r="AA378" s="23"/>
      <c r="AB378" s="23"/>
      <c r="AC378" s="23"/>
      <c r="AD378" s="23"/>
      <c r="AE378" s="23"/>
      <c r="AF378" s="23"/>
      <c r="AG378" s="23"/>
    </row>
    <row r="379" spans="1:33" ht="15.75" customHeight="1" x14ac:dyDescent="0.35">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c r="AA379" s="23"/>
      <c r="AB379" s="23"/>
      <c r="AC379" s="23"/>
      <c r="AD379" s="23"/>
      <c r="AE379" s="23"/>
      <c r="AF379" s="23"/>
      <c r="AG379" s="23"/>
    </row>
    <row r="380" spans="1:33" ht="15.75" customHeight="1" x14ac:dyDescent="0.35">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c r="AA380" s="23"/>
      <c r="AB380" s="23"/>
      <c r="AC380" s="23"/>
      <c r="AD380" s="23"/>
      <c r="AE380" s="23"/>
      <c r="AF380" s="23"/>
      <c r="AG380" s="23"/>
    </row>
    <row r="381" spans="1:33" ht="15.75" customHeight="1" x14ac:dyDescent="0.35">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c r="AA381" s="23"/>
      <c r="AB381" s="23"/>
      <c r="AC381" s="23"/>
      <c r="AD381" s="23"/>
      <c r="AE381" s="23"/>
      <c r="AF381" s="23"/>
      <c r="AG381" s="23"/>
    </row>
    <row r="382" spans="1:33" ht="15.75" customHeight="1" x14ac:dyDescent="0.35">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c r="AA382" s="23"/>
      <c r="AB382" s="23"/>
      <c r="AC382" s="23"/>
      <c r="AD382" s="23"/>
      <c r="AE382" s="23"/>
      <c r="AF382" s="23"/>
      <c r="AG382" s="23"/>
    </row>
    <row r="383" spans="1:33" ht="15.75" customHeight="1" x14ac:dyDescent="0.35">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23"/>
      <c r="AE383" s="23"/>
      <c r="AF383" s="23"/>
      <c r="AG383" s="23"/>
    </row>
    <row r="384" spans="1:33" ht="15.75" customHeight="1" x14ac:dyDescent="0.35">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c r="AA384" s="23"/>
      <c r="AB384" s="23"/>
      <c r="AC384" s="23"/>
      <c r="AD384" s="23"/>
      <c r="AE384" s="23"/>
      <c r="AF384" s="23"/>
      <c r="AG384" s="23"/>
    </row>
    <row r="385" spans="1:33" ht="15.75" customHeight="1" x14ac:dyDescent="0.35">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c r="AA385" s="23"/>
      <c r="AB385" s="23"/>
      <c r="AC385" s="23"/>
      <c r="AD385" s="23"/>
      <c r="AE385" s="23"/>
      <c r="AF385" s="23"/>
      <c r="AG385" s="23"/>
    </row>
    <row r="386" spans="1:33" ht="15.75" customHeight="1" x14ac:dyDescent="0.35">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c r="AA386" s="23"/>
      <c r="AB386" s="23"/>
      <c r="AC386" s="23"/>
      <c r="AD386" s="23"/>
      <c r="AE386" s="23"/>
      <c r="AF386" s="23"/>
      <c r="AG386" s="23"/>
    </row>
    <row r="387" spans="1:33" ht="15.75" customHeight="1" x14ac:dyDescent="0.35">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c r="AA387" s="23"/>
      <c r="AB387" s="23"/>
      <c r="AC387" s="23"/>
      <c r="AD387" s="23"/>
      <c r="AE387" s="23"/>
      <c r="AF387" s="23"/>
      <c r="AG387" s="23"/>
    </row>
    <row r="388" spans="1:33" ht="15.75" customHeight="1" x14ac:dyDescent="0.35">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c r="AA388" s="23"/>
      <c r="AB388" s="23"/>
      <c r="AC388" s="23"/>
      <c r="AD388" s="23"/>
      <c r="AE388" s="23"/>
      <c r="AF388" s="23"/>
      <c r="AG388" s="23"/>
    </row>
    <row r="389" spans="1:33" ht="15.75" customHeight="1" x14ac:dyDescent="0.35">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c r="AA389" s="23"/>
      <c r="AB389" s="23"/>
      <c r="AC389" s="23"/>
      <c r="AD389" s="23"/>
      <c r="AE389" s="23"/>
      <c r="AF389" s="23"/>
      <c r="AG389" s="23"/>
    </row>
    <row r="390" spans="1:33" ht="15.75" customHeight="1" x14ac:dyDescent="0.35">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c r="AA390" s="23"/>
      <c r="AB390" s="23"/>
      <c r="AC390" s="23"/>
      <c r="AD390" s="23"/>
      <c r="AE390" s="23"/>
      <c r="AF390" s="23"/>
      <c r="AG390" s="23"/>
    </row>
    <row r="391" spans="1:33" ht="15.75" customHeight="1" x14ac:dyDescent="0.35">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c r="AA391" s="23"/>
      <c r="AB391" s="23"/>
      <c r="AC391" s="23"/>
      <c r="AD391" s="23"/>
      <c r="AE391" s="23"/>
      <c r="AF391" s="23"/>
      <c r="AG391" s="23"/>
    </row>
    <row r="392" spans="1:33" ht="15.75" customHeight="1" x14ac:dyDescent="0.35">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c r="AB392" s="23"/>
      <c r="AC392" s="23"/>
      <c r="AD392" s="23"/>
      <c r="AE392" s="23"/>
      <c r="AF392" s="23"/>
      <c r="AG392" s="23"/>
    </row>
    <row r="393" spans="1:33" ht="15.75" customHeight="1" x14ac:dyDescent="0.35">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c r="AA393" s="23"/>
      <c r="AB393" s="23"/>
      <c r="AC393" s="23"/>
      <c r="AD393" s="23"/>
      <c r="AE393" s="23"/>
      <c r="AF393" s="23"/>
      <c r="AG393" s="23"/>
    </row>
    <row r="394" spans="1:33" ht="15.75" customHeight="1" x14ac:dyDescent="0.35">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c r="AA394" s="23"/>
      <c r="AB394" s="23"/>
      <c r="AC394" s="23"/>
      <c r="AD394" s="23"/>
      <c r="AE394" s="23"/>
      <c r="AF394" s="23"/>
      <c r="AG394" s="23"/>
    </row>
    <row r="395" spans="1:33" ht="15.75" customHeight="1" x14ac:dyDescent="0.35">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c r="AA395" s="23"/>
      <c r="AB395" s="23"/>
      <c r="AC395" s="23"/>
      <c r="AD395" s="23"/>
      <c r="AE395" s="23"/>
      <c r="AF395" s="23"/>
      <c r="AG395" s="23"/>
    </row>
    <row r="396" spans="1:33" ht="15.75" customHeight="1" x14ac:dyDescent="0.35">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c r="AA396" s="23"/>
      <c r="AB396" s="23"/>
      <c r="AC396" s="23"/>
      <c r="AD396" s="23"/>
      <c r="AE396" s="23"/>
      <c r="AF396" s="23"/>
      <c r="AG396" s="23"/>
    </row>
    <row r="397" spans="1:33" ht="15.75" customHeight="1" x14ac:dyDescent="0.35">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c r="AA397" s="23"/>
      <c r="AB397" s="23"/>
      <c r="AC397" s="23"/>
      <c r="AD397" s="23"/>
      <c r="AE397" s="23"/>
      <c r="AF397" s="23"/>
      <c r="AG397" s="23"/>
    </row>
    <row r="398" spans="1:33" ht="15.75" customHeight="1" x14ac:dyDescent="0.35">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c r="AA398" s="23"/>
      <c r="AB398" s="23"/>
      <c r="AC398" s="23"/>
      <c r="AD398" s="23"/>
      <c r="AE398" s="23"/>
      <c r="AF398" s="23"/>
      <c r="AG398" s="23"/>
    </row>
    <row r="399" spans="1:33" ht="15.75" customHeight="1" x14ac:dyDescent="0.35">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c r="AA399" s="23"/>
      <c r="AB399" s="23"/>
      <c r="AC399" s="23"/>
      <c r="AD399" s="23"/>
      <c r="AE399" s="23"/>
      <c r="AF399" s="23"/>
      <c r="AG399" s="23"/>
    </row>
    <row r="400" spans="1:33" ht="15.75" customHeight="1" x14ac:dyDescent="0.35">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c r="AA400" s="23"/>
      <c r="AB400" s="23"/>
      <c r="AC400" s="23"/>
      <c r="AD400" s="23"/>
      <c r="AE400" s="23"/>
      <c r="AF400" s="23"/>
      <c r="AG400" s="23"/>
    </row>
    <row r="401" spans="1:33" ht="15.75" customHeight="1" x14ac:dyDescent="0.35">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c r="AA401" s="23"/>
      <c r="AB401" s="23"/>
      <c r="AC401" s="23"/>
      <c r="AD401" s="23"/>
      <c r="AE401" s="23"/>
      <c r="AF401" s="23"/>
      <c r="AG401" s="23"/>
    </row>
    <row r="402" spans="1:33" ht="15.75" customHeight="1" x14ac:dyDescent="0.35">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c r="AA402" s="23"/>
      <c r="AB402" s="23"/>
      <c r="AC402" s="23"/>
      <c r="AD402" s="23"/>
      <c r="AE402" s="23"/>
      <c r="AF402" s="23"/>
      <c r="AG402" s="23"/>
    </row>
    <row r="403" spans="1:33" ht="15.75" customHeight="1" x14ac:dyDescent="0.35">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c r="AA403" s="23"/>
      <c r="AB403" s="23"/>
      <c r="AC403" s="23"/>
      <c r="AD403" s="23"/>
      <c r="AE403" s="23"/>
      <c r="AF403" s="23"/>
      <c r="AG403" s="23"/>
    </row>
    <row r="404" spans="1:33" ht="15.75" customHeight="1" x14ac:dyDescent="0.35">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c r="AA404" s="23"/>
      <c r="AB404" s="23"/>
      <c r="AC404" s="23"/>
      <c r="AD404" s="23"/>
      <c r="AE404" s="23"/>
      <c r="AF404" s="23"/>
      <c r="AG404" s="23"/>
    </row>
    <row r="405" spans="1:33" ht="15.75" customHeight="1" x14ac:dyDescent="0.35">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c r="AA405" s="23"/>
      <c r="AB405" s="23"/>
      <c r="AC405" s="23"/>
      <c r="AD405" s="23"/>
      <c r="AE405" s="23"/>
      <c r="AF405" s="23"/>
      <c r="AG405" s="23"/>
    </row>
    <row r="406" spans="1:33" ht="15.75" customHeight="1" x14ac:dyDescent="0.35">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c r="AA406" s="23"/>
      <c r="AB406" s="23"/>
      <c r="AC406" s="23"/>
      <c r="AD406" s="23"/>
      <c r="AE406" s="23"/>
      <c r="AF406" s="23"/>
      <c r="AG406" s="23"/>
    </row>
    <row r="407" spans="1:33" ht="15.75" customHeight="1" x14ac:dyDescent="0.35">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c r="AA407" s="23"/>
      <c r="AB407" s="23"/>
      <c r="AC407" s="23"/>
      <c r="AD407" s="23"/>
      <c r="AE407" s="23"/>
      <c r="AF407" s="23"/>
      <c r="AG407" s="23"/>
    </row>
    <row r="408" spans="1:33" ht="15.75" customHeight="1" x14ac:dyDescent="0.35">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row>
    <row r="409" spans="1:33" ht="15.75" customHeight="1" x14ac:dyDescent="0.35">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c r="AA409" s="23"/>
      <c r="AB409" s="23"/>
      <c r="AC409" s="23"/>
      <c r="AD409" s="23"/>
      <c r="AE409" s="23"/>
      <c r="AF409" s="23"/>
      <c r="AG409" s="23"/>
    </row>
    <row r="410" spans="1:33" ht="15.75" customHeight="1" x14ac:dyDescent="0.35">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c r="AA410" s="23"/>
      <c r="AB410" s="23"/>
      <c r="AC410" s="23"/>
      <c r="AD410" s="23"/>
      <c r="AE410" s="23"/>
      <c r="AF410" s="23"/>
      <c r="AG410" s="23"/>
    </row>
    <row r="411" spans="1:33" ht="15.75" customHeight="1" x14ac:dyDescent="0.35">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c r="AA411" s="23"/>
      <c r="AB411" s="23"/>
      <c r="AC411" s="23"/>
      <c r="AD411" s="23"/>
      <c r="AE411" s="23"/>
      <c r="AF411" s="23"/>
      <c r="AG411" s="23"/>
    </row>
    <row r="412" spans="1:33" ht="15.75" customHeight="1" x14ac:dyDescent="0.35">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c r="AA412" s="23"/>
      <c r="AB412" s="23"/>
      <c r="AC412" s="23"/>
      <c r="AD412" s="23"/>
      <c r="AE412" s="23"/>
      <c r="AF412" s="23"/>
      <c r="AG412" s="23"/>
    </row>
    <row r="413" spans="1:33" ht="15.75" customHeight="1" x14ac:dyDescent="0.35">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c r="AA413" s="23"/>
      <c r="AB413" s="23"/>
      <c r="AC413" s="23"/>
      <c r="AD413" s="23"/>
      <c r="AE413" s="23"/>
      <c r="AF413" s="23"/>
      <c r="AG413" s="23"/>
    </row>
    <row r="414" spans="1:33" ht="15.75" customHeight="1" x14ac:dyDescent="0.35">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c r="AA414" s="23"/>
      <c r="AB414" s="23"/>
      <c r="AC414" s="23"/>
      <c r="AD414" s="23"/>
      <c r="AE414" s="23"/>
      <c r="AF414" s="23"/>
      <c r="AG414" s="23"/>
    </row>
    <row r="415" spans="1:33" ht="15.75" customHeight="1" x14ac:dyDescent="0.35">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23"/>
      <c r="AE415" s="23"/>
      <c r="AF415" s="23"/>
      <c r="AG415" s="23"/>
    </row>
    <row r="416" spans="1:33" ht="15.75" customHeight="1" x14ac:dyDescent="0.35">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c r="AA416" s="23"/>
      <c r="AB416" s="23"/>
      <c r="AC416" s="23"/>
      <c r="AD416" s="23"/>
      <c r="AE416" s="23"/>
      <c r="AF416" s="23"/>
      <c r="AG416" s="23"/>
    </row>
    <row r="417" spans="1:33" ht="15.75" customHeight="1" x14ac:dyDescent="0.35">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c r="AA417" s="23"/>
      <c r="AB417" s="23"/>
      <c r="AC417" s="23"/>
      <c r="AD417" s="23"/>
      <c r="AE417" s="23"/>
      <c r="AF417" s="23"/>
      <c r="AG417" s="23"/>
    </row>
    <row r="418" spans="1:33" ht="15.75" customHeight="1" x14ac:dyDescent="0.35">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row>
    <row r="419" spans="1:33" ht="15.75" customHeight="1" x14ac:dyDescent="0.35">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c r="AA419" s="23"/>
      <c r="AB419" s="23"/>
      <c r="AC419" s="23"/>
      <c r="AD419" s="23"/>
      <c r="AE419" s="23"/>
      <c r="AF419" s="23"/>
      <c r="AG419" s="23"/>
    </row>
    <row r="420" spans="1:33" ht="15.75" customHeight="1" x14ac:dyDescent="0.35">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c r="AA420" s="23"/>
      <c r="AB420" s="23"/>
      <c r="AC420" s="23"/>
      <c r="AD420" s="23"/>
      <c r="AE420" s="23"/>
      <c r="AF420" s="23"/>
      <c r="AG420" s="23"/>
    </row>
    <row r="421" spans="1:33" ht="15.75" customHeight="1" x14ac:dyDescent="0.35">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c r="AA421" s="23"/>
      <c r="AB421" s="23"/>
      <c r="AC421" s="23"/>
      <c r="AD421" s="23"/>
      <c r="AE421" s="23"/>
      <c r="AF421" s="23"/>
      <c r="AG421" s="23"/>
    </row>
    <row r="422" spans="1:33" ht="15.75" customHeight="1" x14ac:dyDescent="0.35">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c r="AB422" s="23"/>
      <c r="AC422" s="23"/>
      <c r="AD422" s="23"/>
      <c r="AE422" s="23"/>
      <c r="AF422" s="23"/>
      <c r="AG422" s="23"/>
    </row>
    <row r="423" spans="1:33" ht="15.75" customHeight="1" x14ac:dyDescent="0.35">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c r="AA423" s="23"/>
      <c r="AB423" s="23"/>
      <c r="AC423" s="23"/>
      <c r="AD423" s="23"/>
      <c r="AE423" s="23"/>
      <c r="AF423" s="23"/>
      <c r="AG423" s="23"/>
    </row>
    <row r="424" spans="1:33" ht="15.75" customHeight="1" x14ac:dyDescent="0.35">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c r="AB424" s="23"/>
      <c r="AC424" s="23"/>
      <c r="AD424" s="23"/>
      <c r="AE424" s="23"/>
      <c r="AF424" s="23"/>
      <c r="AG424" s="23"/>
    </row>
    <row r="425" spans="1:33" ht="15.75" customHeight="1" x14ac:dyDescent="0.35">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c r="AA425" s="23"/>
      <c r="AB425" s="23"/>
      <c r="AC425" s="23"/>
      <c r="AD425" s="23"/>
      <c r="AE425" s="23"/>
      <c r="AF425" s="23"/>
      <c r="AG425" s="23"/>
    </row>
    <row r="426" spans="1:33" ht="15.75" customHeight="1" x14ac:dyDescent="0.35">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c r="AA426" s="23"/>
      <c r="AB426" s="23"/>
      <c r="AC426" s="23"/>
      <c r="AD426" s="23"/>
      <c r="AE426" s="23"/>
      <c r="AF426" s="23"/>
      <c r="AG426" s="23"/>
    </row>
    <row r="427" spans="1:33" ht="15.75" customHeight="1" x14ac:dyDescent="0.35">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c r="AA427" s="23"/>
      <c r="AB427" s="23"/>
      <c r="AC427" s="23"/>
      <c r="AD427" s="23"/>
      <c r="AE427" s="23"/>
      <c r="AF427" s="23"/>
      <c r="AG427" s="23"/>
    </row>
    <row r="428" spans="1:33" ht="15.75" customHeight="1" x14ac:dyDescent="0.35">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c r="AA428" s="23"/>
      <c r="AB428" s="23"/>
      <c r="AC428" s="23"/>
      <c r="AD428" s="23"/>
      <c r="AE428" s="23"/>
      <c r="AF428" s="23"/>
      <c r="AG428" s="23"/>
    </row>
    <row r="429" spans="1:33" ht="15.75" customHeight="1" x14ac:dyDescent="0.35">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c r="AA429" s="23"/>
      <c r="AB429" s="23"/>
      <c r="AC429" s="23"/>
      <c r="AD429" s="23"/>
      <c r="AE429" s="23"/>
      <c r="AF429" s="23"/>
      <c r="AG429" s="23"/>
    </row>
    <row r="430" spans="1:33" ht="15.75" customHeight="1" x14ac:dyDescent="0.35">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c r="AA430" s="23"/>
      <c r="AB430" s="23"/>
      <c r="AC430" s="23"/>
      <c r="AD430" s="23"/>
      <c r="AE430" s="23"/>
      <c r="AF430" s="23"/>
      <c r="AG430" s="23"/>
    </row>
    <row r="431" spans="1:33" ht="15.75" customHeight="1" x14ac:dyDescent="0.35">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c r="AA431" s="23"/>
      <c r="AB431" s="23"/>
      <c r="AC431" s="23"/>
      <c r="AD431" s="23"/>
      <c r="AE431" s="23"/>
      <c r="AF431" s="23"/>
      <c r="AG431" s="23"/>
    </row>
    <row r="432" spans="1:33" ht="15.75" customHeight="1" x14ac:dyDescent="0.35">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c r="AA432" s="23"/>
      <c r="AB432" s="23"/>
      <c r="AC432" s="23"/>
      <c r="AD432" s="23"/>
      <c r="AE432" s="23"/>
      <c r="AF432" s="23"/>
      <c r="AG432" s="23"/>
    </row>
    <row r="433" spans="1:33" ht="15.75" customHeight="1" x14ac:dyDescent="0.35">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c r="AA433" s="23"/>
      <c r="AB433" s="23"/>
      <c r="AC433" s="23"/>
      <c r="AD433" s="23"/>
      <c r="AE433" s="23"/>
      <c r="AF433" s="23"/>
      <c r="AG433" s="23"/>
    </row>
    <row r="434" spans="1:33" ht="15.75" customHeight="1" x14ac:dyDescent="0.35">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c r="AA434" s="23"/>
      <c r="AB434" s="23"/>
      <c r="AC434" s="23"/>
      <c r="AD434" s="23"/>
      <c r="AE434" s="23"/>
      <c r="AF434" s="23"/>
      <c r="AG434" s="23"/>
    </row>
    <row r="435" spans="1:33" ht="15.75" customHeight="1" x14ac:dyDescent="0.35">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c r="AA435" s="23"/>
      <c r="AB435" s="23"/>
      <c r="AC435" s="23"/>
      <c r="AD435" s="23"/>
      <c r="AE435" s="23"/>
      <c r="AF435" s="23"/>
      <c r="AG435" s="23"/>
    </row>
    <row r="436" spans="1:33" ht="15.75" customHeight="1" x14ac:dyDescent="0.35">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c r="AA436" s="23"/>
      <c r="AB436" s="23"/>
      <c r="AC436" s="23"/>
      <c r="AD436" s="23"/>
      <c r="AE436" s="23"/>
      <c r="AF436" s="23"/>
      <c r="AG436" s="23"/>
    </row>
    <row r="437" spans="1:33" ht="15.75" customHeight="1" x14ac:dyDescent="0.35">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c r="AA437" s="23"/>
      <c r="AB437" s="23"/>
      <c r="AC437" s="23"/>
      <c r="AD437" s="23"/>
      <c r="AE437" s="23"/>
      <c r="AF437" s="23"/>
      <c r="AG437" s="23"/>
    </row>
    <row r="438" spans="1:33" ht="15.75" customHeight="1" x14ac:dyDescent="0.35">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c r="AA438" s="23"/>
      <c r="AB438" s="23"/>
      <c r="AC438" s="23"/>
      <c r="AD438" s="23"/>
      <c r="AE438" s="23"/>
      <c r="AF438" s="23"/>
      <c r="AG438" s="23"/>
    </row>
    <row r="439" spans="1:33" ht="15.75" customHeight="1" x14ac:dyDescent="0.35">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c r="AA439" s="23"/>
      <c r="AB439" s="23"/>
      <c r="AC439" s="23"/>
      <c r="AD439" s="23"/>
      <c r="AE439" s="23"/>
      <c r="AF439" s="23"/>
      <c r="AG439" s="23"/>
    </row>
    <row r="440" spans="1:33" ht="15.75" customHeight="1" x14ac:dyDescent="0.35">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c r="AA440" s="23"/>
      <c r="AB440" s="23"/>
      <c r="AC440" s="23"/>
      <c r="AD440" s="23"/>
      <c r="AE440" s="23"/>
      <c r="AF440" s="23"/>
      <c r="AG440" s="23"/>
    </row>
    <row r="441" spans="1:33" ht="15.75" customHeight="1" x14ac:dyDescent="0.35">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c r="AA441" s="23"/>
      <c r="AB441" s="23"/>
      <c r="AC441" s="23"/>
      <c r="AD441" s="23"/>
      <c r="AE441" s="23"/>
      <c r="AF441" s="23"/>
      <c r="AG441" s="23"/>
    </row>
    <row r="442" spans="1:33" ht="15.75" customHeight="1" x14ac:dyDescent="0.35">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c r="AA442" s="23"/>
      <c r="AB442" s="23"/>
      <c r="AC442" s="23"/>
      <c r="AD442" s="23"/>
      <c r="AE442" s="23"/>
      <c r="AF442" s="23"/>
      <c r="AG442" s="23"/>
    </row>
    <row r="443" spans="1:33" ht="15.75" customHeight="1" x14ac:dyDescent="0.35">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c r="AA443" s="23"/>
      <c r="AB443" s="23"/>
      <c r="AC443" s="23"/>
      <c r="AD443" s="23"/>
      <c r="AE443" s="23"/>
      <c r="AF443" s="23"/>
      <c r="AG443" s="23"/>
    </row>
    <row r="444" spans="1:33" ht="15.75" customHeight="1" x14ac:dyDescent="0.35">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c r="AA444" s="23"/>
      <c r="AB444" s="23"/>
      <c r="AC444" s="23"/>
      <c r="AD444" s="23"/>
      <c r="AE444" s="23"/>
      <c r="AF444" s="23"/>
      <c r="AG444" s="23"/>
    </row>
    <row r="445" spans="1:33" ht="15.75" customHeight="1" x14ac:dyDescent="0.35">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c r="AA445" s="23"/>
      <c r="AB445" s="23"/>
      <c r="AC445" s="23"/>
      <c r="AD445" s="23"/>
      <c r="AE445" s="23"/>
      <c r="AF445" s="23"/>
      <c r="AG445" s="23"/>
    </row>
    <row r="446" spans="1:33" ht="15.75" customHeight="1" x14ac:dyDescent="0.35">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c r="AA446" s="23"/>
      <c r="AB446" s="23"/>
      <c r="AC446" s="23"/>
      <c r="AD446" s="23"/>
      <c r="AE446" s="23"/>
      <c r="AF446" s="23"/>
      <c r="AG446" s="23"/>
    </row>
    <row r="447" spans="1:33" ht="15.75" customHeight="1" x14ac:dyDescent="0.35">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c r="AA447" s="23"/>
      <c r="AB447" s="23"/>
      <c r="AC447" s="23"/>
      <c r="AD447" s="23"/>
      <c r="AE447" s="23"/>
      <c r="AF447" s="23"/>
      <c r="AG447" s="23"/>
    </row>
    <row r="448" spans="1:33" ht="15.75" customHeight="1" x14ac:dyDescent="0.35">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c r="AA448" s="23"/>
      <c r="AB448" s="23"/>
      <c r="AC448" s="23"/>
      <c r="AD448" s="23"/>
      <c r="AE448" s="23"/>
      <c r="AF448" s="23"/>
      <c r="AG448" s="23"/>
    </row>
    <row r="449" spans="1:33" ht="15.75" customHeight="1" x14ac:dyDescent="0.35">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c r="AA449" s="23"/>
      <c r="AB449" s="23"/>
      <c r="AC449" s="23"/>
      <c r="AD449" s="23"/>
      <c r="AE449" s="23"/>
      <c r="AF449" s="23"/>
      <c r="AG449" s="23"/>
    </row>
    <row r="450" spans="1:33" ht="15.75" customHeight="1" x14ac:dyDescent="0.35">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c r="AA450" s="23"/>
      <c r="AB450" s="23"/>
      <c r="AC450" s="23"/>
      <c r="AD450" s="23"/>
      <c r="AE450" s="23"/>
      <c r="AF450" s="23"/>
      <c r="AG450" s="23"/>
    </row>
    <row r="451" spans="1:33" ht="15.75" customHeight="1" x14ac:dyDescent="0.35">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c r="AA451" s="23"/>
      <c r="AB451" s="23"/>
      <c r="AC451" s="23"/>
      <c r="AD451" s="23"/>
      <c r="AE451" s="23"/>
      <c r="AF451" s="23"/>
      <c r="AG451" s="23"/>
    </row>
    <row r="452" spans="1:33" ht="15.75" customHeight="1" x14ac:dyDescent="0.35">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23"/>
      <c r="AF452" s="23"/>
      <c r="AG452" s="23"/>
    </row>
    <row r="453" spans="1:33" ht="15.75" customHeight="1" x14ac:dyDescent="0.35">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c r="AA453" s="23"/>
      <c r="AB453" s="23"/>
      <c r="AC453" s="23"/>
      <c r="AD453" s="23"/>
      <c r="AE453" s="23"/>
      <c r="AF453" s="23"/>
      <c r="AG453" s="23"/>
    </row>
    <row r="454" spans="1:33" ht="15.75" customHeight="1" x14ac:dyDescent="0.35">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c r="AA454" s="23"/>
      <c r="AB454" s="23"/>
      <c r="AC454" s="23"/>
      <c r="AD454" s="23"/>
      <c r="AE454" s="23"/>
      <c r="AF454" s="23"/>
      <c r="AG454" s="23"/>
    </row>
    <row r="455" spans="1:33" ht="15.75" customHeight="1" x14ac:dyDescent="0.35">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c r="AA455" s="23"/>
      <c r="AB455" s="23"/>
      <c r="AC455" s="23"/>
      <c r="AD455" s="23"/>
      <c r="AE455" s="23"/>
      <c r="AF455" s="23"/>
      <c r="AG455" s="23"/>
    </row>
    <row r="456" spans="1:33" ht="15.75" customHeight="1" x14ac:dyDescent="0.35">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c r="AA456" s="23"/>
      <c r="AB456" s="23"/>
      <c r="AC456" s="23"/>
      <c r="AD456" s="23"/>
      <c r="AE456" s="23"/>
      <c r="AF456" s="23"/>
      <c r="AG456" s="23"/>
    </row>
    <row r="457" spans="1:33" ht="15.75" customHeight="1" x14ac:dyDescent="0.35">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c r="AA457" s="23"/>
      <c r="AB457" s="23"/>
      <c r="AC457" s="23"/>
      <c r="AD457" s="23"/>
      <c r="AE457" s="23"/>
      <c r="AF457" s="23"/>
      <c r="AG457" s="23"/>
    </row>
    <row r="458" spans="1:33" ht="15.75" customHeight="1" x14ac:dyDescent="0.35">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c r="AA458" s="23"/>
      <c r="AB458" s="23"/>
      <c r="AC458" s="23"/>
      <c r="AD458" s="23"/>
      <c r="AE458" s="23"/>
      <c r="AF458" s="23"/>
      <c r="AG458" s="23"/>
    </row>
    <row r="459" spans="1:33" ht="15.75" customHeight="1" x14ac:dyDescent="0.35">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c r="AA459" s="23"/>
      <c r="AB459" s="23"/>
      <c r="AC459" s="23"/>
      <c r="AD459" s="23"/>
      <c r="AE459" s="23"/>
      <c r="AF459" s="23"/>
      <c r="AG459" s="23"/>
    </row>
    <row r="460" spans="1:33" ht="15.75" customHeight="1" x14ac:dyDescent="0.35">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c r="AA460" s="23"/>
      <c r="AB460" s="23"/>
      <c r="AC460" s="23"/>
      <c r="AD460" s="23"/>
      <c r="AE460" s="23"/>
      <c r="AF460" s="23"/>
      <c r="AG460" s="23"/>
    </row>
    <row r="461" spans="1:33" ht="15.75" customHeight="1" x14ac:dyDescent="0.35">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c r="AA461" s="23"/>
      <c r="AB461" s="23"/>
      <c r="AC461" s="23"/>
      <c r="AD461" s="23"/>
      <c r="AE461" s="23"/>
      <c r="AF461" s="23"/>
      <c r="AG461" s="23"/>
    </row>
    <row r="462" spans="1:33" ht="15.75" customHeight="1" x14ac:dyDescent="0.35">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23"/>
      <c r="AF462" s="23"/>
      <c r="AG462" s="23"/>
    </row>
    <row r="463" spans="1:33" ht="15.75" customHeight="1" x14ac:dyDescent="0.35">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23"/>
      <c r="AF463" s="23"/>
      <c r="AG463" s="23"/>
    </row>
    <row r="464" spans="1:33" ht="15.75" customHeight="1" x14ac:dyDescent="0.35">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c r="AA464" s="23"/>
      <c r="AB464" s="23"/>
      <c r="AC464" s="23"/>
      <c r="AD464" s="23"/>
      <c r="AE464" s="23"/>
      <c r="AF464" s="23"/>
      <c r="AG464" s="23"/>
    </row>
    <row r="465" spans="1:33" ht="15.75" customHeight="1" x14ac:dyDescent="0.35">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c r="AA465" s="23"/>
      <c r="AB465" s="23"/>
      <c r="AC465" s="23"/>
      <c r="AD465" s="23"/>
      <c r="AE465" s="23"/>
      <c r="AF465" s="23"/>
      <c r="AG465" s="23"/>
    </row>
    <row r="466" spans="1:33" ht="15.75" customHeight="1" x14ac:dyDescent="0.35">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c r="AA466" s="23"/>
      <c r="AB466" s="23"/>
      <c r="AC466" s="23"/>
      <c r="AD466" s="23"/>
      <c r="AE466" s="23"/>
      <c r="AF466" s="23"/>
      <c r="AG466" s="23"/>
    </row>
    <row r="467" spans="1:33" ht="15.75" customHeight="1" x14ac:dyDescent="0.35">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c r="AA467" s="23"/>
      <c r="AB467" s="23"/>
      <c r="AC467" s="23"/>
      <c r="AD467" s="23"/>
      <c r="AE467" s="23"/>
      <c r="AF467" s="23"/>
      <c r="AG467" s="23"/>
    </row>
    <row r="468" spans="1:33" ht="15.75" customHeight="1" x14ac:dyDescent="0.35">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c r="AA468" s="23"/>
      <c r="AB468" s="23"/>
      <c r="AC468" s="23"/>
      <c r="AD468" s="23"/>
      <c r="AE468" s="23"/>
      <c r="AF468" s="23"/>
      <c r="AG468" s="23"/>
    </row>
    <row r="469" spans="1:33" ht="15.75" customHeight="1" x14ac:dyDescent="0.35">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c r="AA469" s="23"/>
      <c r="AB469" s="23"/>
      <c r="AC469" s="23"/>
      <c r="AD469" s="23"/>
      <c r="AE469" s="23"/>
      <c r="AF469" s="23"/>
      <c r="AG469" s="23"/>
    </row>
    <row r="470" spans="1:33" ht="15.75" customHeight="1" x14ac:dyDescent="0.35">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c r="AA470" s="23"/>
      <c r="AB470" s="23"/>
      <c r="AC470" s="23"/>
      <c r="AD470" s="23"/>
      <c r="AE470" s="23"/>
      <c r="AF470" s="23"/>
      <c r="AG470" s="23"/>
    </row>
    <row r="471" spans="1:33" ht="15.75" customHeight="1" x14ac:dyDescent="0.35">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c r="AA471" s="23"/>
      <c r="AB471" s="23"/>
      <c r="AC471" s="23"/>
      <c r="AD471" s="23"/>
      <c r="AE471" s="23"/>
      <c r="AF471" s="23"/>
      <c r="AG471" s="23"/>
    </row>
    <row r="472" spans="1:33" ht="15.75" customHeight="1" x14ac:dyDescent="0.35">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c r="AA472" s="23"/>
      <c r="AB472" s="23"/>
      <c r="AC472" s="23"/>
      <c r="AD472" s="23"/>
      <c r="AE472" s="23"/>
      <c r="AF472" s="23"/>
      <c r="AG472" s="23"/>
    </row>
    <row r="473" spans="1:33" ht="15.75" customHeight="1" x14ac:dyDescent="0.35">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c r="AA473" s="23"/>
      <c r="AB473" s="23"/>
      <c r="AC473" s="23"/>
      <c r="AD473" s="23"/>
      <c r="AE473" s="23"/>
      <c r="AF473" s="23"/>
      <c r="AG473" s="23"/>
    </row>
    <row r="474" spans="1:33" ht="15.75" customHeight="1" x14ac:dyDescent="0.35">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row>
    <row r="475" spans="1:33" ht="15.75" customHeight="1" x14ac:dyDescent="0.35">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c r="AA475" s="23"/>
      <c r="AB475" s="23"/>
      <c r="AC475" s="23"/>
      <c r="AD475" s="23"/>
      <c r="AE475" s="23"/>
      <c r="AF475" s="23"/>
      <c r="AG475" s="23"/>
    </row>
    <row r="476" spans="1:33" ht="15.75" customHeight="1" x14ac:dyDescent="0.35">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c r="AA476" s="23"/>
      <c r="AB476" s="23"/>
      <c r="AC476" s="23"/>
      <c r="AD476" s="23"/>
      <c r="AE476" s="23"/>
      <c r="AF476" s="23"/>
      <c r="AG476" s="23"/>
    </row>
    <row r="477" spans="1:33" ht="15.75" customHeight="1" x14ac:dyDescent="0.35">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c r="AA477" s="23"/>
      <c r="AB477" s="23"/>
      <c r="AC477" s="23"/>
      <c r="AD477" s="23"/>
      <c r="AE477" s="23"/>
      <c r="AF477" s="23"/>
      <c r="AG477" s="23"/>
    </row>
    <row r="478" spans="1:33" ht="15.75" customHeight="1" x14ac:dyDescent="0.35">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23"/>
      <c r="AF478" s="23"/>
      <c r="AG478" s="23"/>
    </row>
    <row r="479" spans="1:33" ht="15.75" customHeight="1" x14ac:dyDescent="0.35">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c r="AA479" s="23"/>
      <c r="AB479" s="23"/>
      <c r="AC479" s="23"/>
      <c r="AD479" s="23"/>
      <c r="AE479" s="23"/>
      <c r="AF479" s="23"/>
      <c r="AG479" s="23"/>
    </row>
    <row r="480" spans="1:33" ht="15.75" customHeight="1" x14ac:dyDescent="0.35">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c r="AA480" s="23"/>
      <c r="AB480" s="23"/>
      <c r="AC480" s="23"/>
      <c r="AD480" s="23"/>
      <c r="AE480" s="23"/>
      <c r="AF480" s="23"/>
      <c r="AG480" s="23"/>
    </row>
    <row r="481" spans="1:33" ht="15.75" customHeight="1" x14ac:dyDescent="0.35">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c r="AA481" s="23"/>
      <c r="AB481" s="23"/>
      <c r="AC481" s="23"/>
      <c r="AD481" s="23"/>
      <c r="AE481" s="23"/>
      <c r="AF481" s="23"/>
      <c r="AG481" s="23"/>
    </row>
    <row r="482" spans="1:33" ht="15.75" customHeight="1" x14ac:dyDescent="0.35">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c r="AA482" s="23"/>
      <c r="AB482" s="23"/>
      <c r="AC482" s="23"/>
      <c r="AD482" s="23"/>
      <c r="AE482" s="23"/>
      <c r="AF482" s="23"/>
      <c r="AG482" s="23"/>
    </row>
    <row r="483" spans="1:33" ht="15.75" customHeight="1" x14ac:dyDescent="0.35">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c r="AA483" s="23"/>
      <c r="AB483" s="23"/>
      <c r="AC483" s="23"/>
      <c r="AD483" s="23"/>
      <c r="AE483" s="23"/>
      <c r="AF483" s="23"/>
      <c r="AG483" s="23"/>
    </row>
    <row r="484" spans="1:33" ht="15.75" customHeight="1" x14ac:dyDescent="0.35">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row>
    <row r="485" spans="1:33" ht="15.75" customHeight="1" x14ac:dyDescent="0.35">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c r="AA485" s="23"/>
      <c r="AB485" s="23"/>
      <c r="AC485" s="23"/>
      <c r="AD485" s="23"/>
      <c r="AE485" s="23"/>
      <c r="AF485" s="23"/>
      <c r="AG485" s="23"/>
    </row>
    <row r="486" spans="1:33" ht="15.75" customHeight="1" x14ac:dyDescent="0.35">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c r="AB486" s="23"/>
      <c r="AC486" s="23"/>
      <c r="AD486" s="23"/>
      <c r="AE486" s="23"/>
      <c r="AF486" s="23"/>
      <c r="AG486" s="23"/>
    </row>
    <row r="487" spans="1:33" ht="15.75" customHeight="1" x14ac:dyDescent="0.35">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c r="AA487" s="23"/>
      <c r="AB487" s="23"/>
      <c r="AC487" s="23"/>
      <c r="AD487" s="23"/>
      <c r="AE487" s="23"/>
      <c r="AF487" s="23"/>
      <c r="AG487" s="23"/>
    </row>
    <row r="488" spans="1:33" ht="15.75" customHeight="1" x14ac:dyDescent="0.35">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23"/>
      <c r="AF488" s="23"/>
      <c r="AG488" s="23"/>
    </row>
    <row r="489" spans="1:33" ht="15.75" customHeight="1" x14ac:dyDescent="0.35">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c r="AA489" s="23"/>
      <c r="AB489" s="23"/>
      <c r="AC489" s="23"/>
      <c r="AD489" s="23"/>
      <c r="AE489" s="23"/>
      <c r="AF489" s="23"/>
      <c r="AG489" s="23"/>
    </row>
    <row r="490" spans="1:33" ht="15.75" customHeight="1" x14ac:dyDescent="0.35">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c r="AD490" s="23"/>
      <c r="AE490" s="23"/>
      <c r="AF490" s="23"/>
      <c r="AG490" s="23"/>
    </row>
    <row r="491" spans="1:33" ht="15.75" customHeight="1" x14ac:dyDescent="0.35">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c r="AA491" s="23"/>
      <c r="AB491" s="23"/>
      <c r="AC491" s="23"/>
      <c r="AD491" s="23"/>
      <c r="AE491" s="23"/>
      <c r="AF491" s="23"/>
      <c r="AG491" s="23"/>
    </row>
    <row r="492" spans="1:33" ht="15.75" customHeight="1" x14ac:dyDescent="0.35">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c r="AB492" s="23"/>
      <c r="AC492" s="23"/>
      <c r="AD492" s="23"/>
      <c r="AE492" s="23"/>
      <c r="AF492" s="23"/>
      <c r="AG492" s="23"/>
    </row>
    <row r="493" spans="1:33" ht="15.75" customHeight="1" x14ac:dyDescent="0.35">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c r="AA493" s="23"/>
      <c r="AB493" s="23"/>
      <c r="AC493" s="23"/>
      <c r="AD493" s="23"/>
      <c r="AE493" s="23"/>
      <c r="AF493" s="23"/>
      <c r="AG493" s="23"/>
    </row>
    <row r="494" spans="1:33" ht="15.75" customHeight="1" x14ac:dyDescent="0.35">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c r="AB494" s="23"/>
      <c r="AC494" s="23"/>
      <c r="AD494" s="23"/>
      <c r="AE494" s="23"/>
      <c r="AF494" s="23"/>
      <c r="AG494" s="23"/>
    </row>
    <row r="495" spans="1:33" ht="15.75" customHeight="1" x14ac:dyDescent="0.35">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c r="AA495" s="23"/>
      <c r="AB495" s="23"/>
      <c r="AC495" s="23"/>
      <c r="AD495" s="23"/>
      <c r="AE495" s="23"/>
      <c r="AF495" s="23"/>
      <c r="AG495" s="23"/>
    </row>
    <row r="496" spans="1:33" ht="15.75" customHeight="1" x14ac:dyDescent="0.35">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c r="AA496" s="23"/>
      <c r="AB496" s="23"/>
      <c r="AC496" s="23"/>
      <c r="AD496" s="23"/>
      <c r="AE496" s="23"/>
      <c r="AF496" s="23"/>
      <c r="AG496" s="23"/>
    </row>
    <row r="497" spans="1:33" ht="15.75" customHeight="1" x14ac:dyDescent="0.35">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c r="AA497" s="23"/>
      <c r="AB497" s="23"/>
      <c r="AC497" s="23"/>
      <c r="AD497" s="23"/>
      <c r="AE497" s="23"/>
      <c r="AF497" s="23"/>
      <c r="AG497" s="23"/>
    </row>
    <row r="498" spans="1:33" ht="15.75" customHeight="1" x14ac:dyDescent="0.35">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c r="AA498" s="23"/>
      <c r="AB498" s="23"/>
      <c r="AC498" s="23"/>
      <c r="AD498" s="23"/>
      <c r="AE498" s="23"/>
      <c r="AF498" s="23"/>
      <c r="AG498" s="23"/>
    </row>
    <row r="499" spans="1:33" ht="15.75" customHeight="1" x14ac:dyDescent="0.35">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c r="AA499" s="23"/>
      <c r="AB499" s="23"/>
      <c r="AC499" s="23"/>
      <c r="AD499" s="23"/>
      <c r="AE499" s="23"/>
      <c r="AF499" s="23"/>
      <c r="AG499" s="23"/>
    </row>
    <row r="500" spans="1:33" ht="15.75" customHeight="1" x14ac:dyDescent="0.35">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c r="AA500" s="23"/>
      <c r="AB500" s="23"/>
      <c r="AC500" s="23"/>
      <c r="AD500" s="23"/>
      <c r="AE500" s="23"/>
      <c r="AF500" s="23"/>
      <c r="AG500" s="23"/>
    </row>
    <row r="501" spans="1:33" ht="15.75" customHeight="1" x14ac:dyDescent="0.35">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c r="AA501" s="23"/>
      <c r="AB501" s="23"/>
      <c r="AC501" s="23"/>
      <c r="AD501" s="23"/>
      <c r="AE501" s="23"/>
      <c r="AF501" s="23"/>
      <c r="AG501" s="23"/>
    </row>
    <row r="502" spans="1:33" ht="15.75" customHeight="1" x14ac:dyDescent="0.35">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c r="AA502" s="23"/>
      <c r="AB502" s="23"/>
      <c r="AC502" s="23"/>
      <c r="AD502" s="23"/>
      <c r="AE502" s="23"/>
      <c r="AF502" s="23"/>
      <c r="AG502" s="23"/>
    </row>
    <row r="503" spans="1:33" ht="15.75" customHeight="1" x14ac:dyDescent="0.35">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c r="AA503" s="23"/>
      <c r="AB503" s="23"/>
      <c r="AC503" s="23"/>
      <c r="AD503" s="23"/>
      <c r="AE503" s="23"/>
      <c r="AF503" s="23"/>
      <c r="AG503" s="23"/>
    </row>
    <row r="504" spans="1:33" ht="15.75" customHeight="1" x14ac:dyDescent="0.35">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c r="AA504" s="23"/>
      <c r="AB504" s="23"/>
      <c r="AC504" s="23"/>
      <c r="AD504" s="23"/>
      <c r="AE504" s="23"/>
      <c r="AF504" s="23"/>
      <c r="AG504" s="23"/>
    </row>
    <row r="505" spans="1:33" ht="15.75" customHeight="1" x14ac:dyDescent="0.35">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c r="AA505" s="23"/>
      <c r="AB505" s="23"/>
      <c r="AC505" s="23"/>
      <c r="AD505" s="23"/>
      <c r="AE505" s="23"/>
      <c r="AF505" s="23"/>
      <c r="AG505" s="23"/>
    </row>
    <row r="506" spans="1:33" ht="15.75" customHeight="1" x14ac:dyDescent="0.35">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c r="AA506" s="23"/>
      <c r="AB506" s="23"/>
      <c r="AC506" s="23"/>
      <c r="AD506" s="23"/>
      <c r="AE506" s="23"/>
      <c r="AF506" s="23"/>
      <c r="AG506" s="23"/>
    </row>
    <row r="507" spans="1:33" ht="15.75" customHeight="1" x14ac:dyDescent="0.35">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c r="AA507" s="23"/>
      <c r="AB507" s="23"/>
      <c r="AC507" s="23"/>
      <c r="AD507" s="23"/>
      <c r="AE507" s="23"/>
      <c r="AF507" s="23"/>
      <c r="AG507" s="23"/>
    </row>
    <row r="508" spans="1:33" ht="15.75" customHeight="1" x14ac:dyDescent="0.35">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c r="AA508" s="23"/>
      <c r="AB508" s="23"/>
      <c r="AC508" s="23"/>
      <c r="AD508" s="23"/>
      <c r="AE508" s="23"/>
      <c r="AF508" s="23"/>
      <c r="AG508" s="23"/>
    </row>
    <row r="509" spans="1:33" ht="15.75" customHeight="1" x14ac:dyDescent="0.35">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c r="AA509" s="23"/>
      <c r="AB509" s="23"/>
      <c r="AC509" s="23"/>
      <c r="AD509" s="23"/>
      <c r="AE509" s="23"/>
      <c r="AF509" s="23"/>
      <c r="AG509" s="23"/>
    </row>
    <row r="510" spans="1:33" ht="15.75" customHeight="1" x14ac:dyDescent="0.35">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c r="AA510" s="23"/>
      <c r="AB510" s="23"/>
      <c r="AC510" s="23"/>
      <c r="AD510" s="23"/>
      <c r="AE510" s="23"/>
      <c r="AF510" s="23"/>
      <c r="AG510" s="23"/>
    </row>
    <row r="511" spans="1:33" ht="15.75" customHeight="1" x14ac:dyDescent="0.35">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c r="AA511" s="23"/>
      <c r="AB511" s="23"/>
      <c r="AC511" s="23"/>
      <c r="AD511" s="23"/>
      <c r="AE511" s="23"/>
      <c r="AF511" s="23"/>
      <c r="AG511" s="23"/>
    </row>
    <row r="512" spans="1:33" ht="15.75" customHeight="1" x14ac:dyDescent="0.35">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c r="AA512" s="23"/>
      <c r="AB512" s="23"/>
      <c r="AC512" s="23"/>
      <c r="AD512" s="23"/>
      <c r="AE512" s="23"/>
      <c r="AF512" s="23"/>
      <c r="AG512" s="23"/>
    </row>
    <row r="513" spans="1:33" ht="15.75" customHeight="1" x14ac:dyDescent="0.35">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c r="AA513" s="23"/>
      <c r="AB513" s="23"/>
      <c r="AC513" s="23"/>
      <c r="AD513" s="23"/>
      <c r="AE513" s="23"/>
      <c r="AF513" s="23"/>
      <c r="AG513" s="23"/>
    </row>
    <row r="514" spans="1:33" ht="15.75" customHeight="1" x14ac:dyDescent="0.35">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c r="AA514" s="23"/>
      <c r="AB514" s="23"/>
      <c r="AC514" s="23"/>
      <c r="AD514" s="23"/>
      <c r="AE514" s="23"/>
      <c r="AF514" s="23"/>
      <c r="AG514" s="23"/>
    </row>
    <row r="515" spans="1:33" ht="15.75" customHeight="1" x14ac:dyDescent="0.35">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c r="AA515" s="23"/>
      <c r="AB515" s="23"/>
      <c r="AC515" s="23"/>
      <c r="AD515" s="23"/>
      <c r="AE515" s="23"/>
      <c r="AF515" s="23"/>
      <c r="AG515" s="23"/>
    </row>
    <row r="516" spans="1:33" ht="15.75" customHeight="1" x14ac:dyDescent="0.35">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c r="AA516" s="23"/>
      <c r="AB516" s="23"/>
      <c r="AC516" s="23"/>
      <c r="AD516" s="23"/>
      <c r="AE516" s="23"/>
      <c r="AF516" s="23"/>
      <c r="AG516" s="23"/>
    </row>
    <row r="517" spans="1:33" ht="15.75" customHeight="1" x14ac:dyDescent="0.35">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c r="AA517" s="23"/>
      <c r="AB517" s="23"/>
      <c r="AC517" s="23"/>
      <c r="AD517" s="23"/>
      <c r="AE517" s="23"/>
      <c r="AF517" s="23"/>
      <c r="AG517" s="23"/>
    </row>
    <row r="518" spans="1:33" ht="15.75" customHeight="1" x14ac:dyDescent="0.35">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c r="AA518" s="23"/>
      <c r="AB518" s="23"/>
      <c r="AC518" s="23"/>
      <c r="AD518" s="23"/>
      <c r="AE518" s="23"/>
      <c r="AF518" s="23"/>
      <c r="AG518" s="23"/>
    </row>
    <row r="519" spans="1:33" ht="15.75" customHeight="1" x14ac:dyDescent="0.35">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c r="AA519" s="23"/>
      <c r="AB519" s="23"/>
      <c r="AC519" s="23"/>
      <c r="AD519" s="23"/>
      <c r="AE519" s="23"/>
      <c r="AF519" s="23"/>
      <c r="AG519" s="23"/>
    </row>
    <row r="520" spans="1:33" ht="15.75" customHeight="1" x14ac:dyDescent="0.35">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c r="AA520" s="23"/>
      <c r="AB520" s="23"/>
      <c r="AC520" s="23"/>
      <c r="AD520" s="23"/>
      <c r="AE520" s="23"/>
      <c r="AF520" s="23"/>
      <c r="AG520" s="23"/>
    </row>
    <row r="521" spans="1:33" ht="15.75" customHeight="1" x14ac:dyDescent="0.35">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c r="AA521" s="23"/>
      <c r="AB521" s="23"/>
      <c r="AC521" s="23"/>
      <c r="AD521" s="23"/>
      <c r="AE521" s="23"/>
      <c r="AF521" s="23"/>
      <c r="AG521" s="23"/>
    </row>
    <row r="522" spans="1:33" ht="15.75" customHeight="1" x14ac:dyDescent="0.35">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c r="AA522" s="23"/>
      <c r="AB522" s="23"/>
      <c r="AC522" s="23"/>
      <c r="AD522" s="23"/>
      <c r="AE522" s="23"/>
      <c r="AF522" s="23"/>
      <c r="AG522" s="23"/>
    </row>
    <row r="523" spans="1:33" ht="15.75" customHeight="1" x14ac:dyDescent="0.35">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c r="AA523" s="23"/>
      <c r="AB523" s="23"/>
      <c r="AC523" s="23"/>
      <c r="AD523" s="23"/>
      <c r="AE523" s="23"/>
      <c r="AF523" s="23"/>
      <c r="AG523" s="23"/>
    </row>
    <row r="524" spans="1:33" ht="15.75" customHeight="1" x14ac:dyDescent="0.35">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c r="AA524" s="23"/>
      <c r="AB524" s="23"/>
      <c r="AC524" s="23"/>
      <c r="AD524" s="23"/>
      <c r="AE524" s="23"/>
      <c r="AF524" s="23"/>
      <c r="AG524" s="23"/>
    </row>
    <row r="525" spans="1:33" ht="15.75" customHeight="1" x14ac:dyDescent="0.35">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c r="AA525" s="23"/>
      <c r="AB525" s="23"/>
      <c r="AC525" s="23"/>
      <c r="AD525" s="23"/>
      <c r="AE525" s="23"/>
      <c r="AF525" s="23"/>
      <c r="AG525" s="23"/>
    </row>
    <row r="526" spans="1:33" ht="15.75" customHeight="1" x14ac:dyDescent="0.35">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c r="AA526" s="23"/>
      <c r="AB526" s="23"/>
      <c r="AC526" s="23"/>
      <c r="AD526" s="23"/>
      <c r="AE526" s="23"/>
      <c r="AF526" s="23"/>
      <c r="AG526" s="23"/>
    </row>
    <row r="527" spans="1:33" ht="15.75" customHeight="1" x14ac:dyDescent="0.35">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c r="AA527" s="23"/>
      <c r="AB527" s="23"/>
      <c r="AC527" s="23"/>
      <c r="AD527" s="23"/>
      <c r="AE527" s="23"/>
      <c r="AF527" s="23"/>
      <c r="AG527" s="23"/>
    </row>
    <row r="528" spans="1:33" ht="15.75" customHeight="1" x14ac:dyDescent="0.35">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c r="AA528" s="23"/>
      <c r="AB528" s="23"/>
      <c r="AC528" s="23"/>
      <c r="AD528" s="23"/>
      <c r="AE528" s="23"/>
      <c r="AF528" s="23"/>
      <c r="AG528" s="23"/>
    </row>
    <row r="529" spans="1:33" ht="15.75" customHeight="1" x14ac:dyDescent="0.35">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c r="AA529" s="23"/>
      <c r="AB529" s="23"/>
      <c r="AC529" s="23"/>
      <c r="AD529" s="23"/>
      <c r="AE529" s="23"/>
      <c r="AF529" s="23"/>
      <c r="AG529" s="23"/>
    </row>
    <row r="530" spans="1:33" ht="15.75" customHeight="1" x14ac:dyDescent="0.35">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c r="AA530" s="23"/>
      <c r="AB530" s="23"/>
      <c r="AC530" s="23"/>
      <c r="AD530" s="23"/>
      <c r="AE530" s="23"/>
      <c r="AF530" s="23"/>
      <c r="AG530" s="23"/>
    </row>
    <row r="531" spans="1:33" ht="15.75" customHeight="1" x14ac:dyDescent="0.35">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c r="AA531" s="23"/>
      <c r="AB531" s="23"/>
      <c r="AC531" s="23"/>
      <c r="AD531" s="23"/>
      <c r="AE531" s="23"/>
      <c r="AF531" s="23"/>
      <c r="AG531" s="23"/>
    </row>
    <row r="532" spans="1:33" ht="15.75" customHeight="1" x14ac:dyDescent="0.35">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c r="AA532" s="23"/>
      <c r="AB532" s="23"/>
      <c r="AC532" s="23"/>
      <c r="AD532" s="23"/>
      <c r="AE532" s="23"/>
      <c r="AF532" s="23"/>
      <c r="AG532" s="23"/>
    </row>
    <row r="533" spans="1:33" ht="15.75" customHeight="1" x14ac:dyDescent="0.35">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c r="AA533" s="23"/>
      <c r="AB533" s="23"/>
      <c r="AC533" s="23"/>
      <c r="AD533" s="23"/>
      <c r="AE533" s="23"/>
      <c r="AF533" s="23"/>
      <c r="AG533" s="23"/>
    </row>
    <row r="534" spans="1:33" ht="15.75" customHeight="1" x14ac:dyDescent="0.35">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c r="AA534" s="23"/>
      <c r="AB534" s="23"/>
      <c r="AC534" s="23"/>
      <c r="AD534" s="23"/>
      <c r="AE534" s="23"/>
      <c r="AF534" s="23"/>
      <c r="AG534" s="23"/>
    </row>
    <row r="535" spans="1:33" ht="15.75" customHeight="1" x14ac:dyDescent="0.35">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c r="AA535" s="23"/>
      <c r="AB535" s="23"/>
      <c r="AC535" s="23"/>
      <c r="AD535" s="23"/>
      <c r="AE535" s="23"/>
      <c r="AF535" s="23"/>
      <c r="AG535" s="23"/>
    </row>
    <row r="536" spans="1:33" ht="15.75" customHeight="1" x14ac:dyDescent="0.35">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c r="AA536" s="23"/>
      <c r="AB536" s="23"/>
      <c r="AC536" s="23"/>
      <c r="AD536" s="23"/>
      <c r="AE536" s="23"/>
      <c r="AF536" s="23"/>
      <c r="AG536" s="23"/>
    </row>
    <row r="537" spans="1:33" ht="15.75" customHeight="1" x14ac:dyDescent="0.35">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c r="AA537" s="23"/>
      <c r="AB537" s="23"/>
      <c r="AC537" s="23"/>
      <c r="AD537" s="23"/>
      <c r="AE537" s="23"/>
      <c r="AF537" s="23"/>
      <c r="AG537" s="23"/>
    </row>
    <row r="538" spans="1:33" ht="15.75" customHeight="1" x14ac:dyDescent="0.35">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c r="AA538" s="23"/>
      <c r="AB538" s="23"/>
      <c r="AC538" s="23"/>
      <c r="AD538" s="23"/>
      <c r="AE538" s="23"/>
      <c r="AF538" s="23"/>
      <c r="AG538" s="23"/>
    </row>
    <row r="539" spans="1:33" ht="15.75" customHeight="1" x14ac:dyDescent="0.35">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c r="AA539" s="23"/>
      <c r="AB539" s="23"/>
      <c r="AC539" s="23"/>
      <c r="AD539" s="23"/>
      <c r="AE539" s="23"/>
      <c r="AF539" s="23"/>
      <c r="AG539" s="23"/>
    </row>
    <row r="540" spans="1:33" ht="15.75" customHeight="1" x14ac:dyDescent="0.35">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c r="AA540" s="23"/>
      <c r="AB540" s="23"/>
      <c r="AC540" s="23"/>
      <c r="AD540" s="23"/>
      <c r="AE540" s="23"/>
      <c r="AF540" s="23"/>
      <c r="AG540" s="23"/>
    </row>
    <row r="541" spans="1:33" ht="15.75" customHeight="1" x14ac:dyDescent="0.35">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c r="AA541" s="23"/>
      <c r="AB541" s="23"/>
      <c r="AC541" s="23"/>
      <c r="AD541" s="23"/>
      <c r="AE541" s="23"/>
      <c r="AF541" s="23"/>
      <c r="AG541" s="23"/>
    </row>
    <row r="542" spans="1:33" ht="15.75" customHeight="1" x14ac:dyDescent="0.35">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c r="AA542" s="23"/>
      <c r="AB542" s="23"/>
      <c r="AC542" s="23"/>
      <c r="AD542" s="23"/>
      <c r="AE542" s="23"/>
      <c r="AF542" s="23"/>
      <c r="AG542" s="23"/>
    </row>
    <row r="543" spans="1:33" ht="15.75" customHeight="1" x14ac:dyDescent="0.35">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c r="AA543" s="23"/>
      <c r="AB543" s="23"/>
      <c r="AC543" s="23"/>
      <c r="AD543" s="23"/>
      <c r="AE543" s="23"/>
      <c r="AF543" s="23"/>
      <c r="AG543" s="23"/>
    </row>
    <row r="544" spans="1:33" ht="15.75" customHeight="1" x14ac:dyDescent="0.35">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c r="AA544" s="23"/>
      <c r="AB544" s="23"/>
      <c r="AC544" s="23"/>
      <c r="AD544" s="23"/>
      <c r="AE544" s="23"/>
      <c r="AF544" s="23"/>
      <c r="AG544" s="23"/>
    </row>
    <row r="545" spans="1:33" ht="15.75" customHeight="1" x14ac:dyDescent="0.35">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c r="AA545" s="23"/>
      <c r="AB545" s="23"/>
      <c r="AC545" s="23"/>
      <c r="AD545" s="23"/>
      <c r="AE545" s="23"/>
      <c r="AF545" s="23"/>
      <c r="AG545" s="23"/>
    </row>
    <row r="546" spans="1:33" ht="15.75" customHeight="1" x14ac:dyDescent="0.35">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c r="AA546" s="23"/>
      <c r="AB546" s="23"/>
      <c r="AC546" s="23"/>
      <c r="AD546" s="23"/>
      <c r="AE546" s="23"/>
      <c r="AF546" s="23"/>
      <c r="AG546" s="23"/>
    </row>
    <row r="547" spans="1:33" ht="15.75" customHeight="1" x14ac:dyDescent="0.35">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c r="AA547" s="23"/>
      <c r="AB547" s="23"/>
      <c r="AC547" s="23"/>
      <c r="AD547" s="23"/>
      <c r="AE547" s="23"/>
      <c r="AF547" s="23"/>
      <c r="AG547" s="23"/>
    </row>
    <row r="548" spans="1:33" ht="15.75" customHeight="1" x14ac:dyDescent="0.35">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c r="AA548" s="23"/>
      <c r="AB548" s="23"/>
      <c r="AC548" s="23"/>
      <c r="AD548" s="23"/>
      <c r="AE548" s="23"/>
      <c r="AF548" s="23"/>
      <c r="AG548" s="23"/>
    </row>
    <row r="549" spans="1:33" ht="15.75" customHeight="1" x14ac:dyDescent="0.35">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c r="AA549" s="23"/>
      <c r="AB549" s="23"/>
      <c r="AC549" s="23"/>
      <c r="AD549" s="23"/>
      <c r="AE549" s="23"/>
      <c r="AF549" s="23"/>
      <c r="AG549" s="23"/>
    </row>
    <row r="550" spans="1:33" ht="15.75" customHeight="1" x14ac:dyDescent="0.35">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c r="AA550" s="23"/>
      <c r="AB550" s="23"/>
      <c r="AC550" s="23"/>
      <c r="AD550" s="23"/>
      <c r="AE550" s="23"/>
      <c r="AF550" s="23"/>
      <c r="AG550" s="23"/>
    </row>
    <row r="551" spans="1:33" ht="15.75" customHeight="1" x14ac:dyDescent="0.35">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c r="AA551" s="23"/>
      <c r="AB551" s="23"/>
      <c r="AC551" s="23"/>
      <c r="AD551" s="23"/>
      <c r="AE551" s="23"/>
      <c r="AF551" s="23"/>
      <c r="AG551" s="23"/>
    </row>
    <row r="552" spans="1:33" ht="15.75" customHeight="1" x14ac:dyDescent="0.35">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c r="AA552" s="23"/>
      <c r="AB552" s="23"/>
      <c r="AC552" s="23"/>
      <c r="AD552" s="23"/>
      <c r="AE552" s="23"/>
      <c r="AF552" s="23"/>
      <c r="AG552" s="23"/>
    </row>
    <row r="553" spans="1:33" ht="15.75" customHeight="1" x14ac:dyDescent="0.35">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c r="AA553" s="23"/>
      <c r="AB553" s="23"/>
      <c r="AC553" s="23"/>
      <c r="AD553" s="23"/>
      <c r="AE553" s="23"/>
      <c r="AF553" s="23"/>
      <c r="AG553" s="23"/>
    </row>
    <row r="554" spans="1:33" ht="15.75" customHeight="1" x14ac:dyDescent="0.35">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c r="AA554" s="23"/>
      <c r="AB554" s="23"/>
      <c r="AC554" s="23"/>
      <c r="AD554" s="23"/>
      <c r="AE554" s="23"/>
      <c r="AF554" s="23"/>
      <c r="AG554" s="23"/>
    </row>
    <row r="555" spans="1:33" ht="15.75" customHeight="1" x14ac:dyDescent="0.35">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c r="AA555" s="23"/>
      <c r="AB555" s="23"/>
      <c r="AC555" s="23"/>
      <c r="AD555" s="23"/>
      <c r="AE555" s="23"/>
      <c r="AF555" s="23"/>
      <c r="AG555" s="23"/>
    </row>
    <row r="556" spans="1:33" ht="15.75" customHeight="1" x14ac:dyDescent="0.35">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c r="AA556" s="23"/>
      <c r="AB556" s="23"/>
      <c r="AC556" s="23"/>
      <c r="AD556" s="23"/>
      <c r="AE556" s="23"/>
      <c r="AF556" s="23"/>
      <c r="AG556" s="23"/>
    </row>
    <row r="557" spans="1:33" ht="15.75" customHeight="1" x14ac:dyDescent="0.35">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c r="AA557" s="23"/>
      <c r="AB557" s="23"/>
      <c r="AC557" s="23"/>
      <c r="AD557" s="23"/>
      <c r="AE557" s="23"/>
      <c r="AF557" s="23"/>
      <c r="AG557" s="23"/>
    </row>
    <row r="558" spans="1:33" ht="15.75" customHeight="1" x14ac:dyDescent="0.35">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c r="AA558" s="23"/>
      <c r="AB558" s="23"/>
      <c r="AC558" s="23"/>
      <c r="AD558" s="23"/>
      <c r="AE558" s="23"/>
      <c r="AF558" s="23"/>
      <c r="AG558" s="23"/>
    </row>
    <row r="559" spans="1:33" ht="15.75" customHeight="1" x14ac:dyDescent="0.35">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c r="AA559" s="23"/>
      <c r="AB559" s="23"/>
      <c r="AC559" s="23"/>
      <c r="AD559" s="23"/>
      <c r="AE559" s="23"/>
      <c r="AF559" s="23"/>
      <c r="AG559" s="23"/>
    </row>
    <row r="560" spans="1:33" ht="15.75" customHeight="1" x14ac:dyDescent="0.35">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c r="AA560" s="23"/>
      <c r="AB560" s="23"/>
      <c r="AC560" s="23"/>
      <c r="AD560" s="23"/>
      <c r="AE560" s="23"/>
      <c r="AF560" s="23"/>
      <c r="AG560" s="23"/>
    </row>
    <row r="561" spans="1:33" ht="15.75" customHeight="1" x14ac:dyDescent="0.35">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c r="AA561" s="23"/>
      <c r="AB561" s="23"/>
      <c r="AC561" s="23"/>
      <c r="AD561" s="23"/>
      <c r="AE561" s="23"/>
      <c r="AF561" s="23"/>
      <c r="AG561" s="23"/>
    </row>
    <row r="562" spans="1:33" ht="15.75" customHeight="1" x14ac:dyDescent="0.35">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c r="AA562" s="23"/>
      <c r="AB562" s="23"/>
      <c r="AC562" s="23"/>
      <c r="AD562" s="23"/>
      <c r="AE562" s="23"/>
      <c r="AF562" s="23"/>
      <c r="AG562" s="23"/>
    </row>
    <row r="563" spans="1:33" ht="15.75" customHeight="1" x14ac:dyDescent="0.35">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c r="AA563" s="23"/>
      <c r="AB563" s="23"/>
      <c r="AC563" s="23"/>
      <c r="AD563" s="23"/>
      <c r="AE563" s="23"/>
      <c r="AF563" s="23"/>
      <c r="AG563" s="23"/>
    </row>
    <row r="564" spans="1:33" ht="15.75" customHeight="1" x14ac:dyDescent="0.35">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c r="AA564" s="23"/>
      <c r="AB564" s="23"/>
      <c r="AC564" s="23"/>
      <c r="AD564" s="23"/>
      <c r="AE564" s="23"/>
      <c r="AF564" s="23"/>
      <c r="AG564" s="23"/>
    </row>
    <row r="565" spans="1:33" ht="15.75" customHeight="1" x14ac:dyDescent="0.35">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c r="AA565" s="23"/>
      <c r="AB565" s="23"/>
      <c r="AC565" s="23"/>
      <c r="AD565" s="23"/>
      <c r="AE565" s="23"/>
      <c r="AF565" s="23"/>
      <c r="AG565" s="23"/>
    </row>
    <row r="566" spans="1:33" ht="15.75" customHeight="1" x14ac:dyDescent="0.35">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c r="AA566" s="23"/>
      <c r="AB566" s="23"/>
      <c r="AC566" s="23"/>
      <c r="AD566" s="23"/>
      <c r="AE566" s="23"/>
      <c r="AF566" s="23"/>
      <c r="AG566" s="23"/>
    </row>
    <row r="567" spans="1:33" ht="15.75" customHeight="1" x14ac:dyDescent="0.35">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c r="AA567" s="23"/>
      <c r="AB567" s="23"/>
      <c r="AC567" s="23"/>
      <c r="AD567" s="23"/>
      <c r="AE567" s="23"/>
      <c r="AF567" s="23"/>
      <c r="AG567" s="23"/>
    </row>
    <row r="568" spans="1:33" ht="15.75" customHeight="1" x14ac:dyDescent="0.35">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c r="AA568" s="23"/>
      <c r="AB568" s="23"/>
      <c r="AC568" s="23"/>
      <c r="AD568" s="23"/>
      <c r="AE568" s="23"/>
      <c r="AF568" s="23"/>
      <c r="AG568" s="23"/>
    </row>
    <row r="569" spans="1:33" ht="15.75" customHeight="1" x14ac:dyDescent="0.35">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c r="AA569" s="23"/>
      <c r="AB569" s="23"/>
      <c r="AC569" s="23"/>
      <c r="AD569" s="23"/>
      <c r="AE569" s="23"/>
      <c r="AF569" s="23"/>
      <c r="AG569" s="23"/>
    </row>
    <row r="570" spans="1:33" ht="15.75" customHeight="1" x14ac:dyDescent="0.35">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c r="AA570" s="23"/>
      <c r="AB570" s="23"/>
      <c r="AC570" s="23"/>
      <c r="AD570" s="23"/>
      <c r="AE570" s="23"/>
      <c r="AF570" s="23"/>
      <c r="AG570" s="23"/>
    </row>
    <row r="571" spans="1:33" ht="15.75" customHeight="1" x14ac:dyDescent="0.35">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c r="AA571" s="23"/>
      <c r="AB571" s="23"/>
      <c r="AC571" s="23"/>
      <c r="AD571" s="23"/>
      <c r="AE571" s="23"/>
      <c r="AF571" s="23"/>
      <c r="AG571" s="23"/>
    </row>
    <row r="572" spans="1:33" ht="15.75" customHeight="1" x14ac:dyDescent="0.35">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c r="AA572" s="23"/>
      <c r="AB572" s="23"/>
      <c r="AC572" s="23"/>
      <c r="AD572" s="23"/>
      <c r="AE572" s="23"/>
      <c r="AF572" s="23"/>
      <c r="AG572" s="23"/>
    </row>
    <row r="573" spans="1:33" ht="15.75" customHeight="1" x14ac:dyDescent="0.35">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c r="AA573" s="23"/>
      <c r="AB573" s="23"/>
      <c r="AC573" s="23"/>
      <c r="AD573" s="23"/>
      <c r="AE573" s="23"/>
      <c r="AF573" s="23"/>
      <c r="AG573" s="23"/>
    </row>
    <row r="574" spans="1:33" ht="15.75" customHeight="1" x14ac:dyDescent="0.35">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c r="AA574" s="23"/>
      <c r="AB574" s="23"/>
      <c r="AC574" s="23"/>
      <c r="AD574" s="23"/>
      <c r="AE574" s="23"/>
      <c r="AF574" s="23"/>
      <c r="AG574" s="23"/>
    </row>
    <row r="575" spans="1:33" ht="15.75" customHeight="1" x14ac:dyDescent="0.35">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c r="AA575" s="23"/>
      <c r="AB575" s="23"/>
      <c r="AC575" s="23"/>
      <c r="AD575" s="23"/>
      <c r="AE575" s="23"/>
      <c r="AF575" s="23"/>
      <c r="AG575" s="23"/>
    </row>
    <row r="576" spans="1:33" ht="15.75" customHeight="1" x14ac:dyDescent="0.35">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c r="AA576" s="23"/>
      <c r="AB576" s="23"/>
      <c r="AC576" s="23"/>
      <c r="AD576" s="23"/>
      <c r="AE576" s="23"/>
      <c r="AF576" s="23"/>
      <c r="AG576" s="23"/>
    </row>
    <row r="577" spans="1:33" ht="15.75" customHeight="1" x14ac:dyDescent="0.35">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c r="AA577" s="23"/>
      <c r="AB577" s="23"/>
      <c r="AC577" s="23"/>
      <c r="AD577" s="23"/>
      <c r="AE577" s="23"/>
      <c r="AF577" s="23"/>
      <c r="AG577" s="23"/>
    </row>
    <row r="578" spans="1:33" ht="15.75" customHeight="1" x14ac:dyDescent="0.35">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c r="AA578" s="23"/>
      <c r="AB578" s="23"/>
      <c r="AC578" s="23"/>
      <c r="AD578" s="23"/>
      <c r="AE578" s="23"/>
      <c r="AF578" s="23"/>
      <c r="AG578" s="23"/>
    </row>
    <row r="579" spans="1:33" ht="15.75" customHeight="1" x14ac:dyDescent="0.35">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c r="AA579" s="23"/>
      <c r="AB579" s="23"/>
      <c r="AC579" s="23"/>
      <c r="AD579" s="23"/>
      <c r="AE579" s="23"/>
      <c r="AF579" s="23"/>
      <c r="AG579" s="23"/>
    </row>
    <row r="580" spans="1:33" ht="15.75" customHeight="1" x14ac:dyDescent="0.35">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c r="AA580" s="23"/>
      <c r="AB580" s="23"/>
      <c r="AC580" s="23"/>
      <c r="AD580" s="23"/>
      <c r="AE580" s="23"/>
      <c r="AF580" s="23"/>
      <c r="AG580" s="23"/>
    </row>
    <row r="581" spans="1:33" ht="15.75" customHeight="1" x14ac:dyDescent="0.35">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c r="AA581" s="23"/>
      <c r="AB581" s="23"/>
      <c r="AC581" s="23"/>
      <c r="AD581" s="23"/>
      <c r="AE581" s="23"/>
      <c r="AF581" s="23"/>
      <c r="AG581" s="23"/>
    </row>
    <row r="582" spans="1:33" ht="15.75" customHeight="1" x14ac:dyDescent="0.35">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c r="AA582" s="23"/>
      <c r="AB582" s="23"/>
      <c r="AC582" s="23"/>
      <c r="AD582" s="23"/>
      <c r="AE582" s="23"/>
      <c r="AF582" s="23"/>
      <c r="AG582" s="23"/>
    </row>
    <row r="583" spans="1:33" ht="15.75" customHeight="1" x14ac:dyDescent="0.35">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c r="AA583" s="23"/>
      <c r="AB583" s="23"/>
      <c r="AC583" s="23"/>
      <c r="AD583" s="23"/>
      <c r="AE583" s="23"/>
      <c r="AF583" s="23"/>
      <c r="AG583" s="23"/>
    </row>
    <row r="584" spans="1:33" ht="15.75" customHeight="1" x14ac:dyDescent="0.35">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c r="AA584" s="23"/>
      <c r="AB584" s="23"/>
      <c r="AC584" s="23"/>
      <c r="AD584" s="23"/>
      <c r="AE584" s="23"/>
      <c r="AF584" s="23"/>
      <c r="AG584" s="23"/>
    </row>
    <row r="585" spans="1:33" ht="15.75" customHeight="1" x14ac:dyDescent="0.35">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c r="AA585" s="23"/>
      <c r="AB585" s="23"/>
      <c r="AC585" s="23"/>
      <c r="AD585" s="23"/>
      <c r="AE585" s="23"/>
      <c r="AF585" s="23"/>
      <c r="AG585" s="23"/>
    </row>
    <row r="586" spans="1:33" ht="15.75" customHeight="1" x14ac:dyDescent="0.35">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c r="AA586" s="23"/>
      <c r="AB586" s="23"/>
      <c r="AC586" s="23"/>
      <c r="AD586" s="23"/>
      <c r="AE586" s="23"/>
      <c r="AF586" s="23"/>
      <c r="AG586" s="23"/>
    </row>
    <row r="587" spans="1:33" ht="15.75" customHeight="1" x14ac:dyDescent="0.35">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c r="AA587" s="23"/>
      <c r="AB587" s="23"/>
      <c r="AC587" s="23"/>
      <c r="AD587" s="23"/>
      <c r="AE587" s="23"/>
      <c r="AF587" s="23"/>
      <c r="AG587" s="23"/>
    </row>
    <row r="588" spans="1:33" ht="15.75" customHeight="1" x14ac:dyDescent="0.35">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c r="AA588" s="23"/>
      <c r="AB588" s="23"/>
      <c r="AC588" s="23"/>
      <c r="AD588" s="23"/>
      <c r="AE588" s="23"/>
      <c r="AF588" s="23"/>
      <c r="AG588" s="23"/>
    </row>
    <row r="589" spans="1:33" ht="15.75" customHeight="1" x14ac:dyDescent="0.35">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c r="AA589" s="23"/>
      <c r="AB589" s="23"/>
      <c r="AC589" s="23"/>
      <c r="AD589" s="23"/>
      <c r="AE589" s="23"/>
      <c r="AF589" s="23"/>
      <c r="AG589" s="23"/>
    </row>
    <row r="590" spans="1:33" ht="15.75" customHeight="1" x14ac:dyDescent="0.35">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c r="AA590" s="23"/>
      <c r="AB590" s="23"/>
      <c r="AC590" s="23"/>
      <c r="AD590" s="23"/>
      <c r="AE590" s="23"/>
      <c r="AF590" s="23"/>
      <c r="AG590" s="23"/>
    </row>
    <row r="591" spans="1:33" ht="15.75" customHeight="1" x14ac:dyDescent="0.35">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23"/>
      <c r="AF591" s="23"/>
      <c r="AG591" s="23"/>
    </row>
    <row r="592" spans="1:33" ht="15.75" customHeight="1" x14ac:dyDescent="0.35">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c r="AA592" s="23"/>
      <c r="AB592" s="23"/>
      <c r="AC592" s="23"/>
      <c r="AD592" s="23"/>
      <c r="AE592" s="23"/>
      <c r="AF592" s="23"/>
      <c r="AG592" s="23"/>
    </row>
    <row r="593" spans="1:33" ht="15.75" customHeight="1" x14ac:dyDescent="0.35">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c r="AA593" s="23"/>
      <c r="AB593" s="23"/>
      <c r="AC593" s="23"/>
      <c r="AD593" s="23"/>
      <c r="AE593" s="23"/>
      <c r="AF593" s="23"/>
      <c r="AG593" s="23"/>
    </row>
    <row r="594" spans="1:33" ht="15.75" customHeight="1" x14ac:dyDescent="0.35">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c r="AA594" s="23"/>
      <c r="AB594" s="23"/>
      <c r="AC594" s="23"/>
      <c r="AD594" s="23"/>
      <c r="AE594" s="23"/>
      <c r="AF594" s="23"/>
      <c r="AG594" s="23"/>
    </row>
    <row r="595" spans="1:33" ht="15.75" customHeight="1" x14ac:dyDescent="0.35">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c r="AA595" s="23"/>
      <c r="AB595" s="23"/>
      <c r="AC595" s="23"/>
      <c r="AD595" s="23"/>
      <c r="AE595" s="23"/>
      <c r="AF595" s="23"/>
      <c r="AG595" s="23"/>
    </row>
    <row r="596" spans="1:33" ht="15.75" customHeight="1" x14ac:dyDescent="0.35">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c r="AA596" s="23"/>
      <c r="AB596" s="23"/>
      <c r="AC596" s="23"/>
      <c r="AD596" s="23"/>
      <c r="AE596" s="23"/>
      <c r="AF596" s="23"/>
      <c r="AG596" s="23"/>
    </row>
    <row r="597" spans="1:33" ht="15.75" customHeight="1" x14ac:dyDescent="0.35">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c r="AA597" s="23"/>
      <c r="AB597" s="23"/>
      <c r="AC597" s="23"/>
      <c r="AD597" s="23"/>
      <c r="AE597" s="23"/>
      <c r="AF597" s="23"/>
      <c r="AG597" s="23"/>
    </row>
    <row r="598" spans="1:33" ht="15.75" customHeight="1" x14ac:dyDescent="0.35">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c r="AA598" s="23"/>
      <c r="AB598" s="23"/>
      <c r="AC598" s="23"/>
      <c r="AD598" s="23"/>
      <c r="AE598" s="23"/>
      <c r="AF598" s="23"/>
      <c r="AG598" s="23"/>
    </row>
    <row r="599" spans="1:33" ht="15.75" customHeight="1" x14ac:dyDescent="0.35">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c r="AA599" s="23"/>
      <c r="AB599" s="23"/>
      <c r="AC599" s="23"/>
      <c r="AD599" s="23"/>
      <c r="AE599" s="23"/>
      <c r="AF599" s="23"/>
      <c r="AG599" s="23"/>
    </row>
    <row r="600" spans="1:33" ht="15.75" customHeight="1" x14ac:dyDescent="0.35">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c r="AA600" s="23"/>
      <c r="AB600" s="23"/>
      <c r="AC600" s="23"/>
      <c r="AD600" s="23"/>
      <c r="AE600" s="23"/>
      <c r="AF600" s="23"/>
      <c r="AG600" s="23"/>
    </row>
    <row r="601" spans="1:33" ht="15.75" customHeight="1" x14ac:dyDescent="0.35">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23"/>
      <c r="AF601" s="23"/>
      <c r="AG601" s="23"/>
    </row>
    <row r="602" spans="1:33" ht="15.75" customHeight="1" x14ac:dyDescent="0.35">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23"/>
      <c r="AF602" s="23"/>
      <c r="AG602" s="23"/>
    </row>
    <row r="603" spans="1:33" ht="15.75" customHeight="1" x14ac:dyDescent="0.35">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c r="AA603" s="23"/>
      <c r="AB603" s="23"/>
      <c r="AC603" s="23"/>
      <c r="AD603" s="23"/>
      <c r="AE603" s="23"/>
      <c r="AF603" s="23"/>
      <c r="AG603" s="23"/>
    </row>
    <row r="604" spans="1:33" ht="15.75" customHeight="1" x14ac:dyDescent="0.35">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c r="AA604" s="23"/>
      <c r="AB604" s="23"/>
      <c r="AC604" s="23"/>
      <c r="AD604" s="23"/>
      <c r="AE604" s="23"/>
      <c r="AF604" s="23"/>
      <c r="AG604" s="23"/>
    </row>
    <row r="605" spans="1:33" ht="15.75" customHeight="1" x14ac:dyDescent="0.35">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c r="AA605" s="23"/>
      <c r="AB605" s="23"/>
      <c r="AC605" s="23"/>
      <c r="AD605" s="23"/>
      <c r="AE605" s="23"/>
      <c r="AF605" s="23"/>
      <c r="AG605" s="23"/>
    </row>
    <row r="606" spans="1:33" ht="15.75" customHeight="1" x14ac:dyDescent="0.35">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c r="AA606" s="23"/>
      <c r="AB606" s="23"/>
      <c r="AC606" s="23"/>
      <c r="AD606" s="23"/>
      <c r="AE606" s="23"/>
      <c r="AF606" s="23"/>
      <c r="AG606" s="23"/>
    </row>
    <row r="607" spans="1:33" ht="15.75" customHeight="1" x14ac:dyDescent="0.35">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c r="AA607" s="23"/>
      <c r="AB607" s="23"/>
      <c r="AC607" s="23"/>
      <c r="AD607" s="23"/>
      <c r="AE607" s="23"/>
      <c r="AF607" s="23"/>
      <c r="AG607" s="23"/>
    </row>
    <row r="608" spans="1:33" ht="15.75" customHeight="1" x14ac:dyDescent="0.35">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c r="AA608" s="23"/>
      <c r="AB608" s="23"/>
      <c r="AC608" s="23"/>
      <c r="AD608" s="23"/>
      <c r="AE608" s="23"/>
      <c r="AF608" s="23"/>
      <c r="AG608" s="23"/>
    </row>
    <row r="609" spans="1:33" ht="15.75" customHeight="1" x14ac:dyDescent="0.35">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c r="AA609" s="23"/>
      <c r="AB609" s="23"/>
      <c r="AC609" s="23"/>
      <c r="AD609" s="23"/>
      <c r="AE609" s="23"/>
      <c r="AF609" s="23"/>
      <c r="AG609" s="23"/>
    </row>
    <row r="610" spans="1:33" ht="15.75" customHeight="1" x14ac:dyDescent="0.35">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c r="AA610" s="23"/>
      <c r="AB610" s="23"/>
      <c r="AC610" s="23"/>
      <c r="AD610" s="23"/>
      <c r="AE610" s="23"/>
      <c r="AF610" s="23"/>
      <c r="AG610" s="23"/>
    </row>
    <row r="611" spans="1:33" ht="15.75" customHeight="1" x14ac:dyDescent="0.35">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c r="AA611" s="23"/>
      <c r="AB611" s="23"/>
      <c r="AC611" s="23"/>
      <c r="AD611" s="23"/>
      <c r="AE611" s="23"/>
      <c r="AF611" s="23"/>
      <c r="AG611" s="23"/>
    </row>
    <row r="612" spans="1:33" ht="15.75" customHeight="1" x14ac:dyDescent="0.35">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c r="AA612" s="23"/>
      <c r="AB612" s="23"/>
      <c r="AC612" s="23"/>
      <c r="AD612" s="23"/>
      <c r="AE612" s="23"/>
      <c r="AF612" s="23"/>
      <c r="AG612" s="23"/>
    </row>
    <row r="613" spans="1:33" ht="15.75" customHeight="1" x14ac:dyDescent="0.35">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c r="AA613" s="23"/>
      <c r="AB613" s="23"/>
      <c r="AC613" s="23"/>
      <c r="AD613" s="23"/>
      <c r="AE613" s="23"/>
      <c r="AF613" s="23"/>
      <c r="AG613" s="23"/>
    </row>
    <row r="614" spans="1:33" ht="15.75" customHeight="1" x14ac:dyDescent="0.35">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c r="AA614" s="23"/>
      <c r="AB614" s="23"/>
      <c r="AC614" s="23"/>
      <c r="AD614" s="23"/>
      <c r="AE614" s="23"/>
      <c r="AF614" s="23"/>
      <c r="AG614" s="23"/>
    </row>
    <row r="615" spans="1:33" ht="15.75" customHeight="1" x14ac:dyDescent="0.35">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c r="AA615" s="23"/>
      <c r="AB615" s="23"/>
      <c r="AC615" s="23"/>
      <c r="AD615" s="23"/>
      <c r="AE615" s="23"/>
      <c r="AF615" s="23"/>
      <c r="AG615" s="23"/>
    </row>
    <row r="616" spans="1:33" ht="15.75" customHeight="1" x14ac:dyDescent="0.35">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c r="AA616" s="23"/>
      <c r="AB616" s="23"/>
      <c r="AC616" s="23"/>
      <c r="AD616" s="23"/>
      <c r="AE616" s="23"/>
      <c r="AF616" s="23"/>
      <c r="AG616" s="23"/>
    </row>
    <row r="617" spans="1:33" ht="15.75" customHeight="1" x14ac:dyDescent="0.35">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23"/>
      <c r="AF617" s="23"/>
      <c r="AG617" s="23"/>
    </row>
    <row r="618" spans="1:33" ht="15.75" customHeight="1" x14ac:dyDescent="0.35">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c r="AA618" s="23"/>
      <c r="AB618" s="23"/>
      <c r="AC618" s="23"/>
      <c r="AD618" s="23"/>
      <c r="AE618" s="23"/>
      <c r="AF618" s="23"/>
      <c r="AG618" s="23"/>
    </row>
    <row r="619" spans="1:33" ht="15.75" customHeight="1" x14ac:dyDescent="0.35">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c r="AA619" s="23"/>
      <c r="AB619" s="23"/>
      <c r="AC619" s="23"/>
      <c r="AD619" s="23"/>
      <c r="AE619" s="23"/>
      <c r="AF619" s="23"/>
      <c r="AG619" s="23"/>
    </row>
    <row r="620" spans="1:33" ht="15.75" customHeight="1" x14ac:dyDescent="0.35">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c r="AA620" s="23"/>
      <c r="AB620" s="23"/>
      <c r="AC620" s="23"/>
      <c r="AD620" s="23"/>
      <c r="AE620" s="23"/>
      <c r="AF620" s="23"/>
      <c r="AG620" s="23"/>
    </row>
    <row r="621" spans="1:33" ht="15.75" customHeight="1" x14ac:dyDescent="0.35">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c r="AA621" s="23"/>
      <c r="AB621" s="23"/>
      <c r="AC621" s="23"/>
      <c r="AD621" s="23"/>
      <c r="AE621" s="23"/>
      <c r="AF621" s="23"/>
      <c r="AG621" s="23"/>
    </row>
    <row r="622" spans="1:33" ht="15.75" customHeight="1" x14ac:dyDescent="0.35">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c r="AA622" s="23"/>
      <c r="AB622" s="23"/>
      <c r="AC622" s="23"/>
      <c r="AD622" s="23"/>
      <c r="AE622" s="23"/>
      <c r="AF622" s="23"/>
      <c r="AG622" s="23"/>
    </row>
    <row r="623" spans="1:33" ht="15.75" customHeight="1" x14ac:dyDescent="0.35">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c r="AA623" s="23"/>
      <c r="AB623" s="23"/>
      <c r="AC623" s="23"/>
      <c r="AD623" s="23"/>
      <c r="AE623" s="23"/>
      <c r="AF623" s="23"/>
      <c r="AG623" s="23"/>
    </row>
    <row r="624" spans="1:33" ht="15.75" customHeight="1" x14ac:dyDescent="0.35">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c r="AA624" s="23"/>
      <c r="AB624" s="23"/>
      <c r="AC624" s="23"/>
      <c r="AD624" s="23"/>
      <c r="AE624" s="23"/>
      <c r="AF624" s="23"/>
      <c r="AG624" s="23"/>
    </row>
    <row r="625" spans="1:33" ht="15.75" customHeight="1" x14ac:dyDescent="0.35">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c r="AA625" s="23"/>
      <c r="AB625" s="23"/>
      <c r="AC625" s="23"/>
      <c r="AD625" s="23"/>
      <c r="AE625" s="23"/>
      <c r="AF625" s="23"/>
      <c r="AG625" s="23"/>
    </row>
    <row r="626" spans="1:33" ht="15.75" customHeight="1" x14ac:dyDescent="0.35">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c r="AA626" s="23"/>
      <c r="AB626" s="23"/>
      <c r="AC626" s="23"/>
      <c r="AD626" s="23"/>
      <c r="AE626" s="23"/>
      <c r="AF626" s="23"/>
      <c r="AG626" s="23"/>
    </row>
    <row r="627" spans="1:33" ht="15.75" customHeight="1" x14ac:dyDescent="0.35">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23"/>
      <c r="AF627" s="23"/>
      <c r="AG627" s="23"/>
    </row>
    <row r="628" spans="1:33" ht="15.75" customHeight="1" x14ac:dyDescent="0.35">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c r="AA628" s="23"/>
      <c r="AB628" s="23"/>
      <c r="AC628" s="23"/>
      <c r="AD628" s="23"/>
      <c r="AE628" s="23"/>
      <c r="AF628" s="23"/>
      <c r="AG628" s="23"/>
    </row>
    <row r="629" spans="1:33" ht="15.75" customHeight="1" x14ac:dyDescent="0.35">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c r="AA629" s="23"/>
      <c r="AB629" s="23"/>
      <c r="AC629" s="23"/>
      <c r="AD629" s="23"/>
      <c r="AE629" s="23"/>
      <c r="AF629" s="23"/>
      <c r="AG629" s="23"/>
    </row>
    <row r="630" spans="1:33" ht="15.75" customHeight="1" x14ac:dyDescent="0.35">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c r="AA630" s="23"/>
      <c r="AB630" s="23"/>
      <c r="AC630" s="23"/>
      <c r="AD630" s="23"/>
      <c r="AE630" s="23"/>
      <c r="AF630" s="23"/>
      <c r="AG630" s="23"/>
    </row>
    <row r="631" spans="1:33" ht="15.75" customHeight="1" x14ac:dyDescent="0.35">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c r="AA631" s="23"/>
      <c r="AB631" s="23"/>
      <c r="AC631" s="23"/>
      <c r="AD631" s="23"/>
      <c r="AE631" s="23"/>
      <c r="AF631" s="23"/>
      <c r="AG631" s="23"/>
    </row>
    <row r="632" spans="1:33" ht="15.75" customHeight="1" x14ac:dyDescent="0.35">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c r="AA632" s="23"/>
      <c r="AB632" s="23"/>
      <c r="AC632" s="23"/>
      <c r="AD632" s="23"/>
      <c r="AE632" s="23"/>
      <c r="AF632" s="23"/>
      <c r="AG632" s="23"/>
    </row>
    <row r="633" spans="1:33" ht="15.75" customHeight="1" x14ac:dyDescent="0.35">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c r="AA633" s="23"/>
      <c r="AB633" s="23"/>
      <c r="AC633" s="23"/>
      <c r="AD633" s="23"/>
      <c r="AE633" s="23"/>
      <c r="AF633" s="23"/>
      <c r="AG633" s="23"/>
    </row>
    <row r="634" spans="1:33" ht="15.75" customHeight="1" x14ac:dyDescent="0.35">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c r="AA634" s="23"/>
      <c r="AB634" s="23"/>
      <c r="AC634" s="23"/>
      <c r="AD634" s="23"/>
      <c r="AE634" s="23"/>
      <c r="AF634" s="23"/>
      <c r="AG634" s="23"/>
    </row>
    <row r="635" spans="1:33" ht="15.75" customHeight="1" x14ac:dyDescent="0.35">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c r="AA635" s="23"/>
      <c r="AB635" s="23"/>
      <c r="AC635" s="23"/>
      <c r="AD635" s="23"/>
      <c r="AE635" s="23"/>
      <c r="AF635" s="23"/>
      <c r="AG635" s="23"/>
    </row>
    <row r="636" spans="1:33" ht="15.75" customHeight="1" x14ac:dyDescent="0.35">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c r="AA636" s="23"/>
      <c r="AB636" s="23"/>
      <c r="AC636" s="23"/>
      <c r="AD636" s="23"/>
      <c r="AE636" s="23"/>
      <c r="AF636" s="23"/>
      <c r="AG636" s="23"/>
    </row>
    <row r="637" spans="1:33" ht="15.75" customHeight="1" x14ac:dyDescent="0.35">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c r="AA637" s="23"/>
      <c r="AB637" s="23"/>
      <c r="AC637" s="23"/>
      <c r="AD637" s="23"/>
      <c r="AE637" s="23"/>
      <c r="AF637" s="23"/>
      <c r="AG637" s="23"/>
    </row>
    <row r="638" spans="1:33" ht="15.75" customHeight="1" x14ac:dyDescent="0.35">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c r="AA638" s="23"/>
      <c r="AB638" s="23"/>
      <c r="AC638" s="23"/>
      <c r="AD638" s="23"/>
      <c r="AE638" s="23"/>
      <c r="AF638" s="23"/>
      <c r="AG638" s="23"/>
    </row>
    <row r="639" spans="1:33" ht="15.75" customHeight="1" x14ac:dyDescent="0.35">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c r="AA639" s="23"/>
      <c r="AB639" s="23"/>
      <c r="AC639" s="23"/>
      <c r="AD639" s="23"/>
      <c r="AE639" s="23"/>
      <c r="AF639" s="23"/>
      <c r="AG639" s="23"/>
    </row>
    <row r="640" spans="1:33" ht="15.75" customHeight="1" x14ac:dyDescent="0.35">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c r="AA640" s="23"/>
      <c r="AB640" s="23"/>
      <c r="AC640" s="23"/>
      <c r="AD640" s="23"/>
      <c r="AE640" s="23"/>
      <c r="AF640" s="23"/>
      <c r="AG640" s="23"/>
    </row>
    <row r="641" spans="1:33" ht="15.75" customHeight="1" x14ac:dyDescent="0.35">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c r="AA641" s="23"/>
      <c r="AB641" s="23"/>
      <c r="AC641" s="23"/>
      <c r="AD641" s="23"/>
      <c r="AE641" s="23"/>
      <c r="AF641" s="23"/>
      <c r="AG641" s="23"/>
    </row>
    <row r="642" spans="1:33" ht="15.75" customHeight="1" x14ac:dyDescent="0.35">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c r="AA642" s="23"/>
      <c r="AB642" s="23"/>
      <c r="AC642" s="23"/>
      <c r="AD642" s="23"/>
      <c r="AE642" s="23"/>
      <c r="AF642" s="23"/>
      <c r="AG642" s="23"/>
    </row>
    <row r="643" spans="1:33" ht="15.75" customHeight="1" x14ac:dyDescent="0.35">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c r="AA643" s="23"/>
      <c r="AB643" s="23"/>
      <c r="AC643" s="23"/>
      <c r="AD643" s="23"/>
      <c r="AE643" s="23"/>
      <c r="AF643" s="23"/>
      <c r="AG643" s="23"/>
    </row>
    <row r="644" spans="1:33" ht="15.75" customHeight="1" x14ac:dyDescent="0.35">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c r="AA644" s="23"/>
      <c r="AB644" s="23"/>
      <c r="AC644" s="23"/>
      <c r="AD644" s="23"/>
      <c r="AE644" s="23"/>
      <c r="AF644" s="23"/>
      <c r="AG644" s="23"/>
    </row>
    <row r="645" spans="1:33" ht="15.75" customHeight="1" x14ac:dyDescent="0.35">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c r="AA645" s="23"/>
      <c r="AB645" s="23"/>
      <c r="AC645" s="23"/>
      <c r="AD645" s="23"/>
      <c r="AE645" s="23"/>
      <c r="AF645" s="23"/>
      <c r="AG645" s="23"/>
    </row>
    <row r="646" spans="1:33" ht="15.75" customHeight="1" x14ac:dyDescent="0.35">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c r="AA646" s="23"/>
      <c r="AB646" s="23"/>
      <c r="AC646" s="23"/>
      <c r="AD646" s="23"/>
      <c r="AE646" s="23"/>
      <c r="AF646" s="23"/>
      <c r="AG646" s="23"/>
    </row>
    <row r="647" spans="1:33" ht="15.75" customHeight="1" x14ac:dyDescent="0.35">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c r="AA647" s="23"/>
      <c r="AB647" s="23"/>
      <c r="AC647" s="23"/>
      <c r="AD647" s="23"/>
      <c r="AE647" s="23"/>
      <c r="AF647" s="23"/>
      <c r="AG647" s="23"/>
    </row>
    <row r="648" spans="1:33" ht="15.75" customHeight="1" x14ac:dyDescent="0.35">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c r="AA648" s="23"/>
      <c r="AB648" s="23"/>
      <c r="AC648" s="23"/>
      <c r="AD648" s="23"/>
      <c r="AE648" s="23"/>
      <c r="AF648" s="23"/>
      <c r="AG648" s="23"/>
    </row>
    <row r="649" spans="1:33" ht="15.75" customHeight="1" x14ac:dyDescent="0.35">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c r="AA649" s="23"/>
      <c r="AB649" s="23"/>
      <c r="AC649" s="23"/>
      <c r="AD649" s="23"/>
      <c r="AE649" s="23"/>
      <c r="AF649" s="23"/>
      <c r="AG649" s="23"/>
    </row>
    <row r="650" spans="1:33" ht="15.75" customHeight="1" x14ac:dyDescent="0.35">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c r="AA650" s="23"/>
      <c r="AB650" s="23"/>
      <c r="AC650" s="23"/>
      <c r="AD650" s="23"/>
      <c r="AE650" s="23"/>
      <c r="AF650" s="23"/>
      <c r="AG650" s="23"/>
    </row>
    <row r="651" spans="1:33" ht="15.75" customHeight="1" x14ac:dyDescent="0.35">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c r="AA651" s="23"/>
      <c r="AB651" s="23"/>
      <c r="AC651" s="23"/>
      <c r="AD651" s="23"/>
      <c r="AE651" s="23"/>
      <c r="AF651" s="23"/>
      <c r="AG651" s="23"/>
    </row>
    <row r="652" spans="1:33" ht="15.75" customHeight="1" x14ac:dyDescent="0.35">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c r="AA652" s="23"/>
      <c r="AB652" s="23"/>
      <c r="AC652" s="23"/>
      <c r="AD652" s="23"/>
      <c r="AE652" s="23"/>
      <c r="AF652" s="23"/>
      <c r="AG652" s="23"/>
    </row>
    <row r="653" spans="1:33" ht="15.75" customHeight="1" x14ac:dyDescent="0.35">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c r="AA653" s="23"/>
      <c r="AB653" s="23"/>
      <c r="AC653" s="23"/>
      <c r="AD653" s="23"/>
      <c r="AE653" s="23"/>
      <c r="AF653" s="23"/>
      <c r="AG653" s="23"/>
    </row>
    <row r="654" spans="1:33" ht="15.75" customHeight="1" x14ac:dyDescent="0.35">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c r="AA654" s="23"/>
      <c r="AB654" s="23"/>
      <c r="AC654" s="23"/>
      <c r="AD654" s="23"/>
      <c r="AE654" s="23"/>
      <c r="AF654" s="23"/>
      <c r="AG654" s="23"/>
    </row>
    <row r="655" spans="1:33" ht="15.75" customHeight="1" x14ac:dyDescent="0.35">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c r="AA655" s="23"/>
      <c r="AB655" s="23"/>
      <c r="AC655" s="23"/>
      <c r="AD655" s="23"/>
      <c r="AE655" s="23"/>
      <c r="AF655" s="23"/>
      <c r="AG655" s="23"/>
    </row>
    <row r="656" spans="1:33" ht="15.75" customHeight="1" x14ac:dyDescent="0.35">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c r="AA656" s="23"/>
      <c r="AB656" s="23"/>
      <c r="AC656" s="23"/>
      <c r="AD656" s="23"/>
      <c r="AE656" s="23"/>
      <c r="AF656" s="23"/>
      <c r="AG656" s="23"/>
    </row>
    <row r="657" spans="1:33" ht="15.75" customHeight="1" x14ac:dyDescent="0.35">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c r="AA657" s="23"/>
      <c r="AB657" s="23"/>
      <c r="AC657" s="23"/>
      <c r="AD657" s="23"/>
      <c r="AE657" s="23"/>
      <c r="AF657" s="23"/>
      <c r="AG657" s="23"/>
    </row>
    <row r="658" spans="1:33" ht="15.75" customHeight="1" x14ac:dyDescent="0.35">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c r="AA658" s="23"/>
      <c r="AB658" s="23"/>
      <c r="AC658" s="23"/>
      <c r="AD658" s="23"/>
      <c r="AE658" s="23"/>
      <c r="AF658" s="23"/>
      <c r="AG658" s="23"/>
    </row>
    <row r="659" spans="1:33" ht="15.75" customHeight="1" x14ac:dyDescent="0.35">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c r="AA659" s="23"/>
      <c r="AB659" s="23"/>
      <c r="AC659" s="23"/>
      <c r="AD659" s="23"/>
      <c r="AE659" s="23"/>
      <c r="AF659" s="23"/>
      <c r="AG659" s="23"/>
    </row>
    <row r="660" spans="1:33" ht="15.75" customHeight="1" x14ac:dyDescent="0.35">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c r="AA660" s="23"/>
      <c r="AB660" s="23"/>
      <c r="AC660" s="23"/>
      <c r="AD660" s="23"/>
      <c r="AE660" s="23"/>
      <c r="AF660" s="23"/>
      <c r="AG660" s="23"/>
    </row>
    <row r="661" spans="1:33" ht="15.75" customHeight="1" x14ac:dyDescent="0.35">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c r="AA661" s="23"/>
      <c r="AB661" s="23"/>
      <c r="AC661" s="23"/>
      <c r="AD661" s="23"/>
      <c r="AE661" s="23"/>
      <c r="AF661" s="23"/>
      <c r="AG661" s="23"/>
    </row>
    <row r="662" spans="1:33" ht="15.75" customHeight="1" x14ac:dyDescent="0.35">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c r="AA662" s="23"/>
      <c r="AB662" s="23"/>
      <c r="AC662" s="23"/>
      <c r="AD662" s="23"/>
      <c r="AE662" s="23"/>
      <c r="AF662" s="23"/>
      <c r="AG662" s="23"/>
    </row>
    <row r="663" spans="1:33" ht="15.75" customHeight="1" x14ac:dyDescent="0.35">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c r="AA663" s="23"/>
      <c r="AB663" s="23"/>
      <c r="AC663" s="23"/>
      <c r="AD663" s="23"/>
      <c r="AE663" s="23"/>
      <c r="AF663" s="23"/>
      <c r="AG663" s="23"/>
    </row>
    <row r="664" spans="1:33" ht="15.75" customHeight="1" x14ac:dyDescent="0.35">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c r="AA664" s="23"/>
      <c r="AB664" s="23"/>
      <c r="AC664" s="23"/>
      <c r="AD664" s="23"/>
      <c r="AE664" s="23"/>
      <c r="AF664" s="23"/>
      <c r="AG664" s="23"/>
    </row>
    <row r="665" spans="1:33" ht="15.75" customHeight="1" x14ac:dyDescent="0.35">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c r="AA665" s="23"/>
      <c r="AB665" s="23"/>
      <c r="AC665" s="23"/>
      <c r="AD665" s="23"/>
      <c r="AE665" s="23"/>
      <c r="AF665" s="23"/>
      <c r="AG665" s="23"/>
    </row>
    <row r="666" spans="1:33" ht="15.75" customHeight="1" x14ac:dyDescent="0.35">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c r="AA666" s="23"/>
      <c r="AB666" s="23"/>
      <c r="AC666" s="23"/>
      <c r="AD666" s="23"/>
      <c r="AE666" s="23"/>
      <c r="AF666" s="23"/>
      <c r="AG666" s="23"/>
    </row>
    <row r="667" spans="1:33" ht="15.75" customHeight="1" x14ac:dyDescent="0.35">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c r="AA667" s="23"/>
      <c r="AB667" s="23"/>
      <c r="AC667" s="23"/>
      <c r="AD667" s="23"/>
      <c r="AE667" s="23"/>
      <c r="AF667" s="23"/>
      <c r="AG667" s="23"/>
    </row>
    <row r="668" spans="1:33" ht="15.75" customHeight="1" x14ac:dyDescent="0.35">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c r="AA668" s="23"/>
      <c r="AB668" s="23"/>
      <c r="AC668" s="23"/>
      <c r="AD668" s="23"/>
      <c r="AE668" s="23"/>
      <c r="AF668" s="23"/>
      <c r="AG668" s="23"/>
    </row>
    <row r="669" spans="1:33" ht="15.75" customHeight="1" x14ac:dyDescent="0.35">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c r="AA669" s="23"/>
      <c r="AB669" s="23"/>
      <c r="AC669" s="23"/>
      <c r="AD669" s="23"/>
      <c r="AE669" s="23"/>
      <c r="AF669" s="23"/>
      <c r="AG669" s="23"/>
    </row>
    <row r="670" spans="1:33" ht="15.75" customHeight="1" x14ac:dyDescent="0.35">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c r="AA670" s="23"/>
      <c r="AB670" s="23"/>
      <c r="AC670" s="23"/>
      <c r="AD670" s="23"/>
      <c r="AE670" s="23"/>
      <c r="AF670" s="23"/>
      <c r="AG670" s="23"/>
    </row>
    <row r="671" spans="1:33" ht="15.75" customHeight="1" x14ac:dyDescent="0.35">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c r="AA671" s="23"/>
      <c r="AB671" s="23"/>
      <c r="AC671" s="23"/>
      <c r="AD671" s="23"/>
      <c r="AE671" s="23"/>
      <c r="AF671" s="23"/>
      <c r="AG671" s="23"/>
    </row>
    <row r="672" spans="1:33" ht="15.75" customHeight="1" x14ac:dyDescent="0.35">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c r="AA672" s="23"/>
      <c r="AB672" s="23"/>
      <c r="AC672" s="23"/>
      <c r="AD672" s="23"/>
      <c r="AE672" s="23"/>
      <c r="AF672" s="23"/>
      <c r="AG672" s="23"/>
    </row>
    <row r="673" spans="1:33" ht="15.75" customHeight="1" x14ac:dyDescent="0.35">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c r="AA673" s="23"/>
      <c r="AB673" s="23"/>
      <c r="AC673" s="23"/>
      <c r="AD673" s="23"/>
      <c r="AE673" s="23"/>
      <c r="AF673" s="23"/>
      <c r="AG673" s="23"/>
    </row>
    <row r="674" spans="1:33" ht="15.75" customHeight="1" x14ac:dyDescent="0.35">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c r="AA674" s="23"/>
      <c r="AB674" s="23"/>
      <c r="AC674" s="23"/>
      <c r="AD674" s="23"/>
      <c r="AE674" s="23"/>
      <c r="AF674" s="23"/>
      <c r="AG674" s="23"/>
    </row>
    <row r="675" spans="1:33" ht="15.75" customHeight="1" x14ac:dyDescent="0.35">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c r="AA675" s="23"/>
      <c r="AB675" s="23"/>
      <c r="AC675" s="23"/>
      <c r="AD675" s="23"/>
      <c r="AE675" s="23"/>
      <c r="AF675" s="23"/>
      <c r="AG675" s="23"/>
    </row>
    <row r="676" spans="1:33" ht="15.75" customHeight="1" x14ac:dyDescent="0.35">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c r="AA676" s="23"/>
      <c r="AB676" s="23"/>
      <c r="AC676" s="23"/>
      <c r="AD676" s="23"/>
      <c r="AE676" s="23"/>
      <c r="AF676" s="23"/>
      <c r="AG676" s="23"/>
    </row>
    <row r="677" spans="1:33" ht="15.75" customHeight="1" x14ac:dyDescent="0.35">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c r="AA677" s="23"/>
      <c r="AB677" s="23"/>
      <c r="AC677" s="23"/>
      <c r="AD677" s="23"/>
      <c r="AE677" s="23"/>
      <c r="AF677" s="23"/>
      <c r="AG677" s="23"/>
    </row>
    <row r="678" spans="1:33" ht="15.75" customHeight="1" x14ac:dyDescent="0.35">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c r="AA678" s="23"/>
      <c r="AB678" s="23"/>
      <c r="AC678" s="23"/>
      <c r="AD678" s="23"/>
      <c r="AE678" s="23"/>
      <c r="AF678" s="23"/>
      <c r="AG678" s="23"/>
    </row>
    <row r="679" spans="1:33" ht="15.75" customHeight="1" x14ac:dyDescent="0.35">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c r="AA679" s="23"/>
      <c r="AB679" s="23"/>
      <c r="AC679" s="23"/>
      <c r="AD679" s="23"/>
      <c r="AE679" s="23"/>
      <c r="AF679" s="23"/>
      <c r="AG679" s="23"/>
    </row>
    <row r="680" spans="1:33" ht="15.75" customHeight="1" x14ac:dyDescent="0.35">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c r="AA680" s="23"/>
      <c r="AB680" s="23"/>
      <c r="AC680" s="23"/>
      <c r="AD680" s="23"/>
      <c r="AE680" s="23"/>
      <c r="AF680" s="23"/>
      <c r="AG680" s="23"/>
    </row>
    <row r="681" spans="1:33" ht="15.75" customHeight="1" x14ac:dyDescent="0.35">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row>
    <row r="682" spans="1:33" ht="15.75" customHeight="1" x14ac:dyDescent="0.35">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c r="AA682" s="23"/>
      <c r="AB682" s="23"/>
      <c r="AC682" s="23"/>
      <c r="AD682" s="23"/>
      <c r="AE682" s="23"/>
      <c r="AF682" s="23"/>
      <c r="AG682" s="23"/>
    </row>
    <row r="683" spans="1:33" ht="15.75" customHeight="1" x14ac:dyDescent="0.35">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c r="AA683" s="23"/>
      <c r="AB683" s="23"/>
      <c r="AC683" s="23"/>
      <c r="AD683" s="23"/>
      <c r="AE683" s="23"/>
      <c r="AF683" s="23"/>
      <c r="AG683" s="23"/>
    </row>
    <row r="684" spans="1:33" ht="15.75" customHeight="1" x14ac:dyDescent="0.35">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c r="AA684" s="23"/>
      <c r="AB684" s="23"/>
      <c r="AC684" s="23"/>
      <c r="AD684" s="23"/>
      <c r="AE684" s="23"/>
      <c r="AF684" s="23"/>
      <c r="AG684" s="23"/>
    </row>
    <row r="685" spans="1:33" ht="15.75" customHeight="1" x14ac:dyDescent="0.35">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c r="AA685" s="23"/>
      <c r="AB685" s="23"/>
      <c r="AC685" s="23"/>
      <c r="AD685" s="23"/>
      <c r="AE685" s="23"/>
      <c r="AF685" s="23"/>
      <c r="AG685" s="23"/>
    </row>
    <row r="686" spans="1:33" ht="15.75" customHeight="1" x14ac:dyDescent="0.35">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c r="AA686" s="23"/>
      <c r="AB686" s="23"/>
      <c r="AC686" s="23"/>
      <c r="AD686" s="23"/>
      <c r="AE686" s="23"/>
      <c r="AF686" s="23"/>
      <c r="AG686" s="23"/>
    </row>
    <row r="687" spans="1:33" ht="15.75" customHeight="1" x14ac:dyDescent="0.35">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c r="AA687" s="23"/>
      <c r="AB687" s="23"/>
      <c r="AC687" s="23"/>
      <c r="AD687" s="23"/>
      <c r="AE687" s="23"/>
      <c r="AF687" s="23"/>
      <c r="AG687" s="23"/>
    </row>
    <row r="688" spans="1:33" ht="15.75" customHeight="1" x14ac:dyDescent="0.35">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c r="AA688" s="23"/>
      <c r="AB688" s="23"/>
      <c r="AC688" s="23"/>
      <c r="AD688" s="23"/>
      <c r="AE688" s="23"/>
      <c r="AF688" s="23"/>
      <c r="AG688" s="23"/>
    </row>
    <row r="689" spans="1:33" ht="15.75" customHeight="1" x14ac:dyDescent="0.35">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c r="AA689" s="23"/>
      <c r="AB689" s="23"/>
      <c r="AC689" s="23"/>
      <c r="AD689" s="23"/>
      <c r="AE689" s="23"/>
      <c r="AF689" s="23"/>
      <c r="AG689" s="23"/>
    </row>
    <row r="690" spans="1:33" ht="15.75" customHeight="1" x14ac:dyDescent="0.35">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c r="AA690" s="23"/>
      <c r="AB690" s="23"/>
      <c r="AC690" s="23"/>
      <c r="AD690" s="23"/>
      <c r="AE690" s="23"/>
      <c r="AF690" s="23"/>
      <c r="AG690" s="23"/>
    </row>
    <row r="691" spans="1:33" ht="15.75" customHeight="1" x14ac:dyDescent="0.35">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c r="AA691" s="23"/>
      <c r="AB691" s="23"/>
      <c r="AC691" s="23"/>
      <c r="AD691" s="23"/>
      <c r="AE691" s="23"/>
      <c r="AF691" s="23"/>
      <c r="AG691" s="23"/>
    </row>
    <row r="692" spans="1:33" ht="15.75" customHeight="1" x14ac:dyDescent="0.35">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c r="AA692" s="23"/>
      <c r="AB692" s="23"/>
      <c r="AC692" s="23"/>
      <c r="AD692" s="23"/>
      <c r="AE692" s="23"/>
      <c r="AF692" s="23"/>
      <c r="AG692" s="23"/>
    </row>
    <row r="693" spans="1:33" ht="15.75" customHeight="1" x14ac:dyDescent="0.35">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c r="AA693" s="23"/>
      <c r="AB693" s="23"/>
      <c r="AC693" s="23"/>
      <c r="AD693" s="23"/>
      <c r="AE693" s="23"/>
      <c r="AF693" s="23"/>
      <c r="AG693" s="23"/>
    </row>
    <row r="694" spans="1:33" ht="15.75" customHeight="1" x14ac:dyDescent="0.35">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c r="AA694" s="23"/>
      <c r="AB694" s="23"/>
      <c r="AC694" s="23"/>
      <c r="AD694" s="23"/>
      <c r="AE694" s="23"/>
      <c r="AF694" s="23"/>
      <c r="AG694" s="23"/>
    </row>
    <row r="695" spans="1:33" ht="15.75" customHeight="1" x14ac:dyDescent="0.35">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c r="AA695" s="23"/>
      <c r="AB695" s="23"/>
      <c r="AC695" s="23"/>
      <c r="AD695" s="23"/>
      <c r="AE695" s="23"/>
      <c r="AF695" s="23"/>
      <c r="AG695" s="23"/>
    </row>
    <row r="696" spans="1:33" ht="15.75" customHeight="1" x14ac:dyDescent="0.35">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c r="AA696" s="23"/>
      <c r="AB696" s="23"/>
      <c r="AC696" s="23"/>
      <c r="AD696" s="23"/>
      <c r="AE696" s="23"/>
      <c r="AF696" s="23"/>
      <c r="AG696" s="23"/>
    </row>
    <row r="697" spans="1:33" ht="15.75" customHeight="1" x14ac:dyDescent="0.35">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c r="AA697" s="23"/>
      <c r="AB697" s="23"/>
      <c r="AC697" s="23"/>
      <c r="AD697" s="23"/>
      <c r="AE697" s="23"/>
      <c r="AF697" s="23"/>
      <c r="AG697" s="23"/>
    </row>
    <row r="698" spans="1:33" ht="15.75" customHeight="1" x14ac:dyDescent="0.35">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c r="AA698" s="23"/>
      <c r="AB698" s="23"/>
      <c r="AC698" s="23"/>
      <c r="AD698" s="23"/>
      <c r="AE698" s="23"/>
      <c r="AF698" s="23"/>
      <c r="AG698" s="23"/>
    </row>
    <row r="699" spans="1:33" ht="15.75" customHeight="1" x14ac:dyDescent="0.35">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c r="AA699" s="23"/>
      <c r="AB699" s="23"/>
      <c r="AC699" s="23"/>
      <c r="AD699" s="23"/>
      <c r="AE699" s="23"/>
      <c r="AF699" s="23"/>
      <c r="AG699" s="23"/>
    </row>
    <row r="700" spans="1:33" ht="15.75" customHeight="1" x14ac:dyDescent="0.35">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c r="AA700" s="23"/>
      <c r="AB700" s="23"/>
      <c r="AC700" s="23"/>
      <c r="AD700" s="23"/>
      <c r="AE700" s="23"/>
      <c r="AF700" s="23"/>
      <c r="AG700" s="23"/>
    </row>
    <row r="701" spans="1:33" ht="15.75" customHeight="1" x14ac:dyDescent="0.35">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c r="AA701" s="23"/>
      <c r="AB701" s="23"/>
      <c r="AC701" s="23"/>
      <c r="AD701" s="23"/>
      <c r="AE701" s="23"/>
      <c r="AF701" s="23"/>
      <c r="AG701" s="23"/>
    </row>
    <row r="702" spans="1:33" ht="15.75" customHeight="1" x14ac:dyDescent="0.35">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c r="AA702" s="23"/>
      <c r="AB702" s="23"/>
      <c r="AC702" s="23"/>
      <c r="AD702" s="23"/>
      <c r="AE702" s="23"/>
      <c r="AF702" s="23"/>
      <c r="AG702" s="23"/>
    </row>
    <row r="703" spans="1:33" ht="15.75" customHeight="1" x14ac:dyDescent="0.35">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c r="AA703" s="23"/>
      <c r="AB703" s="23"/>
      <c r="AC703" s="23"/>
      <c r="AD703" s="23"/>
      <c r="AE703" s="23"/>
      <c r="AF703" s="23"/>
      <c r="AG703" s="23"/>
    </row>
    <row r="704" spans="1:33" ht="15.75" customHeight="1" x14ac:dyDescent="0.35">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c r="AA704" s="23"/>
      <c r="AB704" s="23"/>
      <c r="AC704" s="23"/>
      <c r="AD704" s="23"/>
      <c r="AE704" s="23"/>
      <c r="AF704" s="23"/>
      <c r="AG704" s="23"/>
    </row>
    <row r="705" spans="1:33" ht="15.75" customHeight="1" x14ac:dyDescent="0.35">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c r="AA705" s="23"/>
      <c r="AB705" s="23"/>
      <c r="AC705" s="23"/>
      <c r="AD705" s="23"/>
      <c r="AE705" s="23"/>
      <c r="AF705" s="23"/>
      <c r="AG705" s="23"/>
    </row>
    <row r="706" spans="1:33" ht="15.75" customHeight="1" x14ac:dyDescent="0.35">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c r="AA706" s="23"/>
      <c r="AB706" s="23"/>
      <c r="AC706" s="23"/>
      <c r="AD706" s="23"/>
      <c r="AE706" s="23"/>
      <c r="AF706" s="23"/>
      <c r="AG706" s="23"/>
    </row>
    <row r="707" spans="1:33" ht="15.75" customHeight="1" x14ac:dyDescent="0.35">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c r="AA707" s="23"/>
      <c r="AB707" s="23"/>
      <c r="AC707" s="23"/>
      <c r="AD707" s="23"/>
      <c r="AE707" s="23"/>
      <c r="AF707" s="23"/>
      <c r="AG707" s="23"/>
    </row>
    <row r="708" spans="1:33" ht="15.75" customHeight="1" x14ac:dyDescent="0.35">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c r="AA708" s="23"/>
      <c r="AB708" s="23"/>
      <c r="AC708" s="23"/>
      <c r="AD708" s="23"/>
      <c r="AE708" s="23"/>
      <c r="AF708" s="23"/>
      <c r="AG708" s="23"/>
    </row>
    <row r="709" spans="1:33" ht="15.75" customHeight="1" x14ac:dyDescent="0.35">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c r="AA709" s="23"/>
      <c r="AB709" s="23"/>
      <c r="AC709" s="23"/>
      <c r="AD709" s="23"/>
      <c r="AE709" s="23"/>
      <c r="AF709" s="23"/>
      <c r="AG709" s="23"/>
    </row>
    <row r="710" spans="1:33" ht="15.75" customHeight="1" x14ac:dyDescent="0.35">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c r="AA710" s="23"/>
      <c r="AB710" s="23"/>
      <c r="AC710" s="23"/>
      <c r="AD710" s="23"/>
      <c r="AE710" s="23"/>
      <c r="AF710" s="23"/>
      <c r="AG710" s="23"/>
    </row>
    <row r="711" spans="1:33" ht="15.75" customHeight="1" x14ac:dyDescent="0.35">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c r="AA711" s="23"/>
      <c r="AB711" s="23"/>
      <c r="AC711" s="23"/>
      <c r="AD711" s="23"/>
      <c r="AE711" s="23"/>
      <c r="AF711" s="23"/>
      <c r="AG711" s="23"/>
    </row>
    <row r="712" spans="1:33" ht="15.75" customHeight="1" x14ac:dyDescent="0.35">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c r="AA712" s="23"/>
      <c r="AB712" s="23"/>
      <c r="AC712" s="23"/>
      <c r="AD712" s="23"/>
      <c r="AE712" s="23"/>
      <c r="AF712" s="23"/>
      <c r="AG712" s="23"/>
    </row>
    <row r="713" spans="1:33" ht="15.75" customHeight="1" x14ac:dyDescent="0.35">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c r="AA713" s="23"/>
      <c r="AB713" s="23"/>
      <c r="AC713" s="23"/>
      <c r="AD713" s="23"/>
      <c r="AE713" s="23"/>
      <c r="AF713" s="23"/>
      <c r="AG713" s="23"/>
    </row>
    <row r="714" spans="1:33" ht="15.75" customHeight="1" x14ac:dyDescent="0.35">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c r="AA714" s="23"/>
      <c r="AB714" s="23"/>
      <c r="AC714" s="23"/>
      <c r="AD714" s="23"/>
      <c r="AE714" s="23"/>
      <c r="AF714" s="23"/>
      <c r="AG714" s="23"/>
    </row>
    <row r="715" spans="1:33" ht="15.75" customHeight="1" x14ac:dyDescent="0.35">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c r="AA715" s="23"/>
      <c r="AB715" s="23"/>
      <c r="AC715" s="23"/>
      <c r="AD715" s="23"/>
      <c r="AE715" s="23"/>
      <c r="AF715" s="23"/>
      <c r="AG715" s="23"/>
    </row>
    <row r="716" spans="1:33" ht="15.75" customHeight="1" x14ac:dyDescent="0.35">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c r="AA716" s="23"/>
      <c r="AB716" s="23"/>
      <c r="AC716" s="23"/>
      <c r="AD716" s="23"/>
      <c r="AE716" s="23"/>
      <c r="AF716" s="23"/>
      <c r="AG716" s="23"/>
    </row>
    <row r="717" spans="1:33" ht="15.75" customHeight="1" x14ac:dyDescent="0.35">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c r="AA717" s="23"/>
      <c r="AB717" s="23"/>
      <c r="AC717" s="23"/>
      <c r="AD717" s="23"/>
      <c r="AE717" s="23"/>
      <c r="AF717" s="23"/>
      <c r="AG717" s="23"/>
    </row>
    <row r="718" spans="1:33" ht="15.75" customHeight="1" x14ac:dyDescent="0.35">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c r="AA718" s="23"/>
      <c r="AB718" s="23"/>
      <c r="AC718" s="23"/>
      <c r="AD718" s="23"/>
      <c r="AE718" s="23"/>
      <c r="AF718" s="23"/>
      <c r="AG718" s="23"/>
    </row>
    <row r="719" spans="1:33" ht="15.75" customHeight="1" x14ac:dyDescent="0.35">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c r="AA719" s="23"/>
      <c r="AB719" s="23"/>
      <c r="AC719" s="23"/>
      <c r="AD719" s="23"/>
      <c r="AE719" s="23"/>
      <c r="AF719" s="23"/>
      <c r="AG719" s="23"/>
    </row>
    <row r="720" spans="1:33" ht="15.75" customHeight="1" x14ac:dyDescent="0.35">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c r="AA720" s="23"/>
      <c r="AB720" s="23"/>
      <c r="AC720" s="23"/>
      <c r="AD720" s="23"/>
      <c r="AE720" s="23"/>
      <c r="AF720" s="23"/>
      <c r="AG720" s="23"/>
    </row>
    <row r="721" spans="1:33" ht="15.75" customHeight="1" x14ac:dyDescent="0.35">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c r="AA721" s="23"/>
      <c r="AB721" s="23"/>
      <c r="AC721" s="23"/>
      <c r="AD721" s="23"/>
      <c r="AE721" s="23"/>
      <c r="AF721" s="23"/>
      <c r="AG721" s="23"/>
    </row>
    <row r="722" spans="1:33" ht="15.75" customHeight="1" x14ac:dyDescent="0.35">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c r="AA722" s="23"/>
      <c r="AB722" s="23"/>
      <c r="AC722" s="23"/>
      <c r="AD722" s="23"/>
      <c r="AE722" s="23"/>
      <c r="AF722" s="23"/>
      <c r="AG722" s="23"/>
    </row>
    <row r="723" spans="1:33" ht="15.75" customHeight="1" x14ac:dyDescent="0.35">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c r="AA723" s="23"/>
      <c r="AB723" s="23"/>
      <c r="AC723" s="23"/>
      <c r="AD723" s="23"/>
      <c r="AE723" s="23"/>
      <c r="AF723" s="23"/>
      <c r="AG723" s="23"/>
    </row>
    <row r="724" spans="1:33" ht="15.75" customHeight="1" x14ac:dyDescent="0.35">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c r="AA724" s="23"/>
      <c r="AB724" s="23"/>
      <c r="AC724" s="23"/>
      <c r="AD724" s="23"/>
      <c r="AE724" s="23"/>
      <c r="AF724" s="23"/>
      <c r="AG724" s="23"/>
    </row>
    <row r="725" spans="1:33" ht="15.75" customHeight="1" x14ac:dyDescent="0.35">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c r="AA725" s="23"/>
      <c r="AB725" s="23"/>
      <c r="AC725" s="23"/>
      <c r="AD725" s="23"/>
      <c r="AE725" s="23"/>
      <c r="AF725" s="23"/>
      <c r="AG725" s="23"/>
    </row>
    <row r="726" spans="1:33" ht="15.75" customHeight="1" x14ac:dyDescent="0.35">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c r="AA726" s="23"/>
      <c r="AB726" s="23"/>
      <c r="AC726" s="23"/>
      <c r="AD726" s="23"/>
      <c r="AE726" s="23"/>
      <c r="AF726" s="23"/>
      <c r="AG726" s="23"/>
    </row>
    <row r="727" spans="1:33" ht="15.75" customHeight="1" x14ac:dyDescent="0.35">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c r="AA727" s="23"/>
      <c r="AB727" s="23"/>
      <c r="AC727" s="23"/>
      <c r="AD727" s="23"/>
      <c r="AE727" s="23"/>
      <c r="AF727" s="23"/>
      <c r="AG727" s="23"/>
    </row>
    <row r="728" spans="1:33" ht="15.75" customHeight="1" x14ac:dyDescent="0.35">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c r="AA728" s="23"/>
      <c r="AB728" s="23"/>
      <c r="AC728" s="23"/>
      <c r="AD728" s="23"/>
      <c r="AE728" s="23"/>
      <c r="AF728" s="23"/>
      <c r="AG728" s="23"/>
    </row>
    <row r="729" spans="1:33" ht="15.75" customHeight="1" x14ac:dyDescent="0.35">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c r="AA729" s="23"/>
      <c r="AB729" s="23"/>
      <c r="AC729" s="23"/>
      <c r="AD729" s="23"/>
      <c r="AE729" s="23"/>
      <c r="AF729" s="23"/>
      <c r="AG729" s="23"/>
    </row>
    <row r="730" spans="1:33" ht="15.75" customHeight="1" x14ac:dyDescent="0.35">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23"/>
      <c r="AF730" s="23"/>
      <c r="AG730" s="23"/>
    </row>
    <row r="731" spans="1:33" ht="15.75" customHeight="1" x14ac:dyDescent="0.35">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c r="AA731" s="23"/>
      <c r="AB731" s="23"/>
      <c r="AC731" s="23"/>
      <c r="AD731" s="23"/>
      <c r="AE731" s="23"/>
      <c r="AF731" s="23"/>
      <c r="AG731" s="23"/>
    </row>
    <row r="732" spans="1:33" ht="15.75" customHeight="1" x14ac:dyDescent="0.35">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c r="AA732" s="23"/>
      <c r="AB732" s="23"/>
      <c r="AC732" s="23"/>
      <c r="AD732" s="23"/>
      <c r="AE732" s="23"/>
      <c r="AF732" s="23"/>
      <c r="AG732" s="23"/>
    </row>
    <row r="733" spans="1:33" ht="15.75" customHeight="1" x14ac:dyDescent="0.35">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c r="AA733" s="23"/>
      <c r="AB733" s="23"/>
      <c r="AC733" s="23"/>
      <c r="AD733" s="23"/>
      <c r="AE733" s="23"/>
      <c r="AF733" s="23"/>
      <c r="AG733" s="23"/>
    </row>
    <row r="734" spans="1:33" ht="15.75" customHeight="1" x14ac:dyDescent="0.35">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c r="AA734" s="23"/>
      <c r="AB734" s="23"/>
      <c r="AC734" s="23"/>
      <c r="AD734" s="23"/>
      <c r="AE734" s="23"/>
      <c r="AF734" s="23"/>
      <c r="AG734" s="23"/>
    </row>
    <row r="735" spans="1:33" ht="15.75" customHeight="1" x14ac:dyDescent="0.35">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c r="AA735" s="23"/>
      <c r="AB735" s="23"/>
      <c r="AC735" s="23"/>
      <c r="AD735" s="23"/>
      <c r="AE735" s="23"/>
      <c r="AF735" s="23"/>
      <c r="AG735" s="23"/>
    </row>
    <row r="736" spans="1:33" ht="15.75" customHeight="1" x14ac:dyDescent="0.35">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c r="AA736" s="23"/>
      <c r="AB736" s="23"/>
      <c r="AC736" s="23"/>
      <c r="AD736" s="23"/>
      <c r="AE736" s="23"/>
      <c r="AF736" s="23"/>
      <c r="AG736" s="23"/>
    </row>
    <row r="737" spans="1:33" ht="15.75" customHeight="1" x14ac:dyDescent="0.35">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c r="AA737" s="23"/>
      <c r="AB737" s="23"/>
      <c r="AC737" s="23"/>
      <c r="AD737" s="23"/>
      <c r="AE737" s="23"/>
      <c r="AF737" s="23"/>
      <c r="AG737" s="23"/>
    </row>
    <row r="738" spans="1:33" ht="15.75" customHeight="1" x14ac:dyDescent="0.35">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c r="AA738" s="23"/>
      <c r="AB738" s="23"/>
      <c r="AC738" s="23"/>
      <c r="AD738" s="23"/>
      <c r="AE738" s="23"/>
      <c r="AF738" s="23"/>
      <c r="AG738" s="23"/>
    </row>
    <row r="739" spans="1:33" ht="15.75" customHeight="1" x14ac:dyDescent="0.35">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c r="AA739" s="23"/>
      <c r="AB739" s="23"/>
      <c r="AC739" s="23"/>
      <c r="AD739" s="23"/>
      <c r="AE739" s="23"/>
      <c r="AF739" s="23"/>
      <c r="AG739" s="23"/>
    </row>
    <row r="740" spans="1:33" ht="15.75" customHeight="1" x14ac:dyDescent="0.35">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c r="AA740" s="23"/>
      <c r="AB740" s="23"/>
      <c r="AC740" s="23"/>
      <c r="AD740" s="23"/>
      <c r="AE740" s="23"/>
      <c r="AF740" s="23"/>
      <c r="AG740" s="23"/>
    </row>
    <row r="741" spans="1:33" ht="15.75" customHeight="1" x14ac:dyDescent="0.35">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23"/>
      <c r="AF741" s="23"/>
      <c r="AG741" s="23"/>
    </row>
    <row r="742" spans="1:33" ht="15.75" customHeight="1" x14ac:dyDescent="0.35">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c r="AA742" s="23"/>
      <c r="AB742" s="23"/>
      <c r="AC742" s="23"/>
      <c r="AD742" s="23"/>
      <c r="AE742" s="23"/>
      <c r="AF742" s="23"/>
      <c r="AG742" s="23"/>
    </row>
    <row r="743" spans="1:33" ht="15.75" customHeight="1" x14ac:dyDescent="0.35">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c r="AA743" s="23"/>
      <c r="AB743" s="23"/>
      <c r="AC743" s="23"/>
      <c r="AD743" s="23"/>
      <c r="AE743" s="23"/>
      <c r="AF743" s="23"/>
      <c r="AG743" s="23"/>
    </row>
    <row r="744" spans="1:33" ht="15.75" customHeight="1" x14ac:dyDescent="0.35">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c r="AA744" s="23"/>
      <c r="AB744" s="23"/>
      <c r="AC744" s="23"/>
      <c r="AD744" s="23"/>
      <c r="AE744" s="23"/>
      <c r="AF744" s="23"/>
      <c r="AG744" s="23"/>
    </row>
    <row r="745" spans="1:33" ht="15.75" customHeight="1" x14ac:dyDescent="0.35">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c r="AA745" s="23"/>
      <c r="AB745" s="23"/>
      <c r="AC745" s="23"/>
      <c r="AD745" s="23"/>
      <c r="AE745" s="23"/>
      <c r="AF745" s="23"/>
      <c r="AG745" s="23"/>
    </row>
    <row r="746" spans="1:33" ht="15.75" customHeight="1" x14ac:dyDescent="0.35">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c r="AA746" s="23"/>
      <c r="AB746" s="23"/>
      <c r="AC746" s="23"/>
      <c r="AD746" s="23"/>
      <c r="AE746" s="23"/>
      <c r="AF746" s="23"/>
      <c r="AG746" s="23"/>
    </row>
    <row r="747" spans="1:33" ht="15.75" customHeight="1" x14ac:dyDescent="0.35">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c r="AA747" s="23"/>
      <c r="AB747" s="23"/>
      <c r="AC747" s="23"/>
      <c r="AD747" s="23"/>
      <c r="AE747" s="23"/>
      <c r="AF747" s="23"/>
      <c r="AG747" s="23"/>
    </row>
    <row r="748" spans="1:33" ht="15.75" customHeight="1" x14ac:dyDescent="0.35">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c r="AA748" s="23"/>
      <c r="AB748" s="23"/>
      <c r="AC748" s="23"/>
      <c r="AD748" s="23"/>
      <c r="AE748" s="23"/>
      <c r="AF748" s="23"/>
      <c r="AG748" s="23"/>
    </row>
    <row r="749" spans="1:33" ht="15.75" customHeight="1" x14ac:dyDescent="0.35">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c r="AA749" s="23"/>
      <c r="AB749" s="23"/>
      <c r="AC749" s="23"/>
      <c r="AD749" s="23"/>
      <c r="AE749" s="23"/>
      <c r="AF749" s="23"/>
      <c r="AG749" s="23"/>
    </row>
    <row r="750" spans="1:33" ht="15.75" customHeight="1" x14ac:dyDescent="0.35">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c r="AA750" s="23"/>
      <c r="AB750" s="23"/>
      <c r="AC750" s="23"/>
      <c r="AD750" s="23"/>
      <c r="AE750" s="23"/>
      <c r="AF750" s="23"/>
      <c r="AG750" s="23"/>
    </row>
    <row r="751" spans="1:33" ht="15.75" customHeight="1" x14ac:dyDescent="0.35">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c r="AA751" s="23"/>
      <c r="AB751" s="23"/>
      <c r="AC751" s="23"/>
      <c r="AD751" s="23"/>
      <c r="AE751" s="23"/>
      <c r="AF751" s="23"/>
      <c r="AG751" s="23"/>
    </row>
    <row r="752" spans="1:33" ht="15.75" customHeight="1" x14ac:dyDescent="0.35">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c r="AA752" s="23"/>
      <c r="AB752" s="23"/>
      <c r="AC752" s="23"/>
      <c r="AD752" s="23"/>
      <c r="AE752" s="23"/>
      <c r="AF752" s="23"/>
      <c r="AG752" s="23"/>
    </row>
    <row r="753" spans="1:33" ht="15.75" customHeight="1" x14ac:dyDescent="0.35">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c r="AA753" s="23"/>
      <c r="AB753" s="23"/>
      <c r="AC753" s="23"/>
      <c r="AD753" s="23"/>
      <c r="AE753" s="23"/>
      <c r="AF753" s="23"/>
      <c r="AG753" s="23"/>
    </row>
    <row r="754" spans="1:33" ht="15.75" customHeight="1" x14ac:dyDescent="0.35">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c r="AA754" s="23"/>
      <c r="AB754" s="23"/>
      <c r="AC754" s="23"/>
      <c r="AD754" s="23"/>
      <c r="AE754" s="23"/>
      <c r="AF754" s="23"/>
      <c r="AG754" s="23"/>
    </row>
    <row r="755" spans="1:33" ht="15.75" customHeight="1" x14ac:dyDescent="0.35">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c r="AA755" s="23"/>
      <c r="AB755" s="23"/>
      <c r="AC755" s="23"/>
      <c r="AD755" s="23"/>
      <c r="AE755" s="23"/>
      <c r="AF755" s="23"/>
      <c r="AG755" s="23"/>
    </row>
    <row r="756" spans="1:33" ht="15.75" customHeight="1" x14ac:dyDescent="0.35">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23"/>
      <c r="AF756" s="23"/>
      <c r="AG756" s="23"/>
    </row>
    <row r="757" spans="1:33" ht="15.75" customHeight="1" x14ac:dyDescent="0.35">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c r="AA757" s="23"/>
      <c r="AB757" s="23"/>
      <c r="AC757" s="23"/>
      <c r="AD757" s="23"/>
      <c r="AE757" s="23"/>
      <c r="AF757" s="23"/>
      <c r="AG757" s="23"/>
    </row>
    <row r="758" spans="1:33" ht="15.75" customHeight="1" x14ac:dyDescent="0.35">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c r="AA758" s="23"/>
      <c r="AB758" s="23"/>
      <c r="AC758" s="23"/>
      <c r="AD758" s="23"/>
      <c r="AE758" s="23"/>
      <c r="AF758" s="23"/>
      <c r="AG758" s="23"/>
    </row>
    <row r="759" spans="1:33" ht="15.75" customHeight="1" x14ac:dyDescent="0.35">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c r="AA759" s="23"/>
      <c r="AB759" s="23"/>
      <c r="AC759" s="23"/>
      <c r="AD759" s="23"/>
      <c r="AE759" s="23"/>
      <c r="AF759" s="23"/>
      <c r="AG759" s="23"/>
    </row>
    <row r="760" spans="1:33" ht="15.75" customHeight="1" x14ac:dyDescent="0.35">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c r="AA760" s="23"/>
      <c r="AB760" s="23"/>
      <c r="AC760" s="23"/>
      <c r="AD760" s="23"/>
      <c r="AE760" s="23"/>
      <c r="AF760" s="23"/>
      <c r="AG760" s="23"/>
    </row>
    <row r="761" spans="1:33" ht="15.75" customHeight="1" x14ac:dyDescent="0.35">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c r="AA761" s="23"/>
      <c r="AB761" s="23"/>
      <c r="AC761" s="23"/>
      <c r="AD761" s="23"/>
      <c r="AE761" s="23"/>
      <c r="AF761" s="23"/>
      <c r="AG761" s="23"/>
    </row>
    <row r="762" spans="1:33" ht="15.75" customHeight="1" x14ac:dyDescent="0.35">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c r="AA762" s="23"/>
      <c r="AB762" s="23"/>
      <c r="AC762" s="23"/>
      <c r="AD762" s="23"/>
      <c r="AE762" s="23"/>
      <c r="AF762" s="23"/>
      <c r="AG762" s="23"/>
    </row>
    <row r="763" spans="1:33" ht="15.75" customHeight="1" x14ac:dyDescent="0.35">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c r="AA763" s="23"/>
      <c r="AB763" s="23"/>
      <c r="AC763" s="23"/>
      <c r="AD763" s="23"/>
      <c r="AE763" s="23"/>
      <c r="AF763" s="23"/>
      <c r="AG763" s="23"/>
    </row>
    <row r="764" spans="1:33" ht="15.75" customHeight="1" x14ac:dyDescent="0.35">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c r="AA764" s="23"/>
      <c r="AB764" s="23"/>
      <c r="AC764" s="23"/>
      <c r="AD764" s="23"/>
      <c r="AE764" s="23"/>
      <c r="AF764" s="23"/>
      <c r="AG764" s="23"/>
    </row>
    <row r="765" spans="1:33" ht="15.75" customHeight="1" x14ac:dyDescent="0.35">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c r="AA765" s="23"/>
      <c r="AB765" s="23"/>
      <c r="AC765" s="23"/>
      <c r="AD765" s="23"/>
      <c r="AE765" s="23"/>
      <c r="AF765" s="23"/>
      <c r="AG765" s="23"/>
    </row>
    <row r="766" spans="1:33" ht="15.75" customHeight="1" x14ac:dyDescent="0.35">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23"/>
      <c r="AF766" s="23"/>
      <c r="AG766" s="23"/>
    </row>
    <row r="767" spans="1:33" ht="15.75" customHeight="1" x14ac:dyDescent="0.35">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c r="AA767" s="23"/>
      <c r="AB767" s="23"/>
      <c r="AC767" s="23"/>
      <c r="AD767" s="23"/>
      <c r="AE767" s="23"/>
      <c r="AF767" s="23"/>
      <c r="AG767" s="23"/>
    </row>
    <row r="768" spans="1:33" ht="15.75" customHeight="1" x14ac:dyDescent="0.35">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c r="AA768" s="23"/>
      <c r="AB768" s="23"/>
      <c r="AC768" s="23"/>
      <c r="AD768" s="23"/>
      <c r="AE768" s="23"/>
      <c r="AF768" s="23"/>
      <c r="AG768" s="23"/>
    </row>
    <row r="769" spans="1:33" ht="15.75" customHeight="1" x14ac:dyDescent="0.35">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c r="AA769" s="23"/>
      <c r="AB769" s="23"/>
      <c r="AC769" s="23"/>
      <c r="AD769" s="23"/>
      <c r="AE769" s="23"/>
      <c r="AF769" s="23"/>
      <c r="AG769" s="23"/>
    </row>
    <row r="770" spans="1:33" ht="15.75" customHeight="1" x14ac:dyDescent="0.35">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c r="AA770" s="23"/>
      <c r="AB770" s="23"/>
      <c r="AC770" s="23"/>
      <c r="AD770" s="23"/>
      <c r="AE770" s="23"/>
      <c r="AF770" s="23"/>
      <c r="AG770" s="23"/>
    </row>
    <row r="771" spans="1:33" ht="15.75" customHeight="1" x14ac:dyDescent="0.35">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c r="AA771" s="23"/>
      <c r="AB771" s="23"/>
      <c r="AC771" s="23"/>
      <c r="AD771" s="23"/>
      <c r="AE771" s="23"/>
      <c r="AF771" s="23"/>
      <c r="AG771" s="23"/>
    </row>
    <row r="772" spans="1:33" ht="15.75" customHeight="1" x14ac:dyDescent="0.35">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c r="AA772" s="23"/>
      <c r="AB772" s="23"/>
      <c r="AC772" s="23"/>
      <c r="AD772" s="23"/>
      <c r="AE772" s="23"/>
      <c r="AF772" s="23"/>
      <c r="AG772" s="23"/>
    </row>
    <row r="773" spans="1:33" ht="15.75" customHeight="1" x14ac:dyDescent="0.35">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c r="AA773" s="23"/>
      <c r="AB773" s="23"/>
      <c r="AC773" s="23"/>
      <c r="AD773" s="23"/>
      <c r="AE773" s="23"/>
      <c r="AF773" s="23"/>
      <c r="AG773" s="23"/>
    </row>
    <row r="774" spans="1:33" ht="15.75" customHeight="1" x14ac:dyDescent="0.35">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c r="AA774" s="23"/>
      <c r="AB774" s="23"/>
      <c r="AC774" s="23"/>
      <c r="AD774" s="23"/>
      <c r="AE774" s="23"/>
      <c r="AF774" s="23"/>
      <c r="AG774" s="23"/>
    </row>
    <row r="775" spans="1:33" ht="15.75" customHeight="1" x14ac:dyDescent="0.35">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c r="AA775" s="23"/>
      <c r="AB775" s="23"/>
      <c r="AC775" s="23"/>
      <c r="AD775" s="23"/>
      <c r="AE775" s="23"/>
      <c r="AF775" s="23"/>
      <c r="AG775" s="23"/>
    </row>
    <row r="776" spans="1:33" ht="15.75" customHeight="1" x14ac:dyDescent="0.35">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c r="AA776" s="23"/>
      <c r="AB776" s="23"/>
      <c r="AC776" s="23"/>
      <c r="AD776" s="23"/>
      <c r="AE776" s="23"/>
      <c r="AF776" s="23"/>
      <c r="AG776" s="23"/>
    </row>
    <row r="777" spans="1:33" ht="15.75" customHeight="1" x14ac:dyDescent="0.35">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c r="AA777" s="23"/>
      <c r="AB777" s="23"/>
      <c r="AC777" s="23"/>
      <c r="AD777" s="23"/>
      <c r="AE777" s="23"/>
      <c r="AF777" s="23"/>
      <c r="AG777" s="23"/>
    </row>
    <row r="778" spans="1:33" ht="15.75" customHeight="1" x14ac:dyDescent="0.35">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c r="AA778" s="23"/>
      <c r="AB778" s="23"/>
      <c r="AC778" s="23"/>
      <c r="AD778" s="23"/>
      <c r="AE778" s="23"/>
      <c r="AF778" s="23"/>
      <c r="AG778" s="23"/>
    </row>
    <row r="779" spans="1:33" ht="15.75" customHeight="1" x14ac:dyDescent="0.35">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c r="AA779" s="23"/>
      <c r="AB779" s="23"/>
      <c r="AC779" s="23"/>
      <c r="AD779" s="23"/>
      <c r="AE779" s="23"/>
      <c r="AF779" s="23"/>
      <c r="AG779" s="23"/>
    </row>
    <row r="780" spans="1:33" ht="15.75" customHeight="1" x14ac:dyDescent="0.35">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c r="AA780" s="23"/>
      <c r="AB780" s="23"/>
      <c r="AC780" s="23"/>
      <c r="AD780" s="23"/>
      <c r="AE780" s="23"/>
      <c r="AF780" s="23"/>
      <c r="AG780" s="23"/>
    </row>
    <row r="781" spans="1:33" ht="15.75" customHeight="1" x14ac:dyDescent="0.35">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c r="AA781" s="23"/>
      <c r="AB781" s="23"/>
      <c r="AC781" s="23"/>
      <c r="AD781" s="23"/>
      <c r="AE781" s="23"/>
      <c r="AF781" s="23"/>
      <c r="AG781" s="23"/>
    </row>
    <row r="782" spans="1:33" ht="15.75" customHeight="1" x14ac:dyDescent="0.35">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c r="AA782" s="23"/>
      <c r="AB782" s="23"/>
      <c r="AC782" s="23"/>
      <c r="AD782" s="23"/>
      <c r="AE782" s="23"/>
      <c r="AF782" s="23"/>
      <c r="AG782" s="23"/>
    </row>
    <row r="783" spans="1:33" ht="15.75" customHeight="1" x14ac:dyDescent="0.35">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c r="AA783" s="23"/>
      <c r="AB783" s="23"/>
      <c r="AC783" s="23"/>
      <c r="AD783" s="23"/>
      <c r="AE783" s="23"/>
      <c r="AF783" s="23"/>
      <c r="AG783" s="23"/>
    </row>
    <row r="784" spans="1:33" ht="15.75" customHeight="1" x14ac:dyDescent="0.35">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c r="AA784" s="23"/>
      <c r="AB784" s="23"/>
      <c r="AC784" s="23"/>
      <c r="AD784" s="23"/>
      <c r="AE784" s="23"/>
      <c r="AF784" s="23"/>
      <c r="AG784" s="23"/>
    </row>
    <row r="785" spans="1:33" ht="15.75" customHeight="1" x14ac:dyDescent="0.35">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c r="AA785" s="23"/>
      <c r="AB785" s="23"/>
      <c r="AC785" s="23"/>
      <c r="AD785" s="23"/>
      <c r="AE785" s="23"/>
      <c r="AF785" s="23"/>
      <c r="AG785" s="23"/>
    </row>
    <row r="786" spans="1:33" ht="15.75" customHeight="1" x14ac:dyDescent="0.35">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c r="AA786" s="23"/>
      <c r="AB786" s="23"/>
      <c r="AC786" s="23"/>
      <c r="AD786" s="23"/>
      <c r="AE786" s="23"/>
      <c r="AF786" s="23"/>
      <c r="AG786" s="23"/>
    </row>
    <row r="787" spans="1:33" ht="15.75" customHeight="1" x14ac:dyDescent="0.35">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row>
    <row r="788" spans="1:33" ht="15.75" customHeight="1" x14ac:dyDescent="0.35">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c r="AA788" s="23"/>
      <c r="AB788" s="23"/>
      <c r="AC788" s="23"/>
      <c r="AD788" s="23"/>
      <c r="AE788" s="23"/>
      <c r="AF788" s="23"/>
      <c r="AG788" s="23"/>
    </row>
    <row r="789" spans="1:33" ht="15.75" customHeight="1" x14ac:dyDescent="0.35">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c r="AA789" s="23"/>
      <c r="AB789" s="23"/>
      <c r="AC789" s="23"/>
      <c r="AD789" s="23"/>
      <c r="AE789" s="23"/>
      <c r="AF789" s="23"/>
      <c r="AG789" s="23"/>
    </row>
    <row r="790" spans="1:33" ht="15.75" customHeight="1" x14ac:dyDescent="0.35">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c r="AA790" s="23"/>
      <c r="AB790" s="23"/>
      <c r="AC790" s="23"/>
      <c r="AD790" s="23"/>
      <c r="AE790" s="23"/>
      <c r="AF790" s="23"/>
      <c r="AG790" s="23"/>
    </row>
    <row r="791" spans="1:33" ht="15.75" customHeight="1" x14ac:dyDescent="0.35">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c r="AA791" s="23"/>
      <c r="AB791" s="23"/>
      <c r="AC791" s="23"/>
      <c r="AD791" s="23"/>
      <c r="AE791" s="23"/>
      <c r="AF791" s="23"/>
      <c r="AG791" s="23"/>
    </row>
    <row r="792" spans="1:33" ht="15.75" customHeight="1" x14ac:dyDescent="0.35">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c r="AA792" s="23"/>
      <c r="AB792" s="23"/>
      <c r="AC792" s="23"/>
      <c r="AD792" s="23"/>
      <c r="AE792" s="23"/>
      <c r="AF792" s="23"/>
      <c r="AG792" s="23"/>
    </row>
    <row r="793" spans="1:33" ht="15.75" customHeight="1" x14ac:dyDescent="0.35">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c r="AA793" s="23"/>
      <c r="AB793" s="23"/>
      <c r="AC793" s="23"/>
      <c r="AD793" s="23"/>
      <c r="AE793" s="23"/>
      <c r="AF793" s="23"/>
      <c r="AG793" s="23"/>
    </row>
    <row r="794" spans="1:33" ht="15.75" customHeight="1" x14ac:dyDescent="0.35">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c r="AA794" s="23"/>
      <c r="AB794" s="23"/>
      <c r="AC794" s="23"/>
      <c r="AD794" s="23"/>
      <c r="AE794" s="23"/>
      <c r="AF794" s="23"/>
      <c r="AG794" s="23"/>
    </row>
    <row r="795" spans="1:33" ht="15.75" customHeight="1" x14ac:dyDescent="0.35">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c r="AA795" s="23"/>
      <c r="AB795" s="23"/>
      <c r="AC795" s="23"/>
      <c r="AD795" s="23"/>
      <c r="AE795" s="23"/>
      <c r="AF795" s="23"/>
      <c r="AG795" s="23"/>
    </row>
    <row r="796" spans="1:33" ht="15.75" customHeight="1" x14ac:dyDescent="0.35">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c r="AA796" s="23"/>
      <c r="AB796" s="23"/>
      <c r="AC796" s="23"/>
      <c r="AD796" s="23"/>
      <c r="AE796" s="23"/>
      <c r="AF796" s="23"/>
      <c r="AG796" s="23"/>
    </row>
    <row r="797" spans="1:33" ht="15.75" customHeight="1" x14ac:dyDescent="0.35">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c r="AA797" s="23"/>
      <c r="AB797" s="23"/>
      <c r="AC797" s="23"/>
      <c r="AD797" s="23"/>
      <c r="AE797" s="23"/>
      <c r="AF797" s="23"/>
      <c r="AG797" s="23"/>
    </row>
    <row r="798" spans="1:33" ht="15.75" customHeight="1" x14ac:dyDescent="0.35">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c r="AA798" s="23"/>
      <c r="AB798" s="23"/>
      <c r="AC798" s="23"/>
      <c r="AD798" s="23"/>
      <c r="AE798" s="23"/>
      <c r="AF798" s="23"/>
      <c r="AG798" s="23"/>
    </row>
    <row r="799" spans="1:33" ht="15.75" customHeight="1" x14ac:dyDescent="0.35">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c r="AA799" s="23"/>
      <c r="AB799" s="23"/>
      <c r="AC799" s="23"/>
      <c r="AD799" s="23"/>
      <c r="AE799" s="23"/>
      <c r="AF799" s="23"/>
      <c r="AG799" s="23"/>
    </row>
    <row r="800" spans="1:33" ht="15.75" customHeight="1" x14ac:dyDescent="0.35">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c r="AA800" s="23"/>
      <c r="AB800" s="23"/>
      <c r="AC800" s="23"/>
      <c r="AD800" s="23"/>
      <c r="AE800" s="23"/>
      <c r="AF800" s="23"/>
      <c r="AG800" s="23"/>
    </row>
    <row r="801" spans="1:33" ht="15.75" customHeight="1" x14ac:dyDescent="0.35">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c r="AA801" s="23"/>
      <c r="AB801" s="23"/>
      <c r="AC801" s="23"/>
      <c r="AD801" s="23"/>
      <c r="AE801" s="23"/>
      <c r="AF801" s="23"/>
      <c r="AG801" s="23"/>
    </row>
    <row r="802" spans="1:33" ht="15.75" customHeight="1" x14ac:dyDescent="0.35">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c r="AA802" s="23"/>
      <c r="AB802" s="23"/>
      <c r="AC802" s="23"/>
      <c r="AD802" s="23"/>
      <c r="AE802" s="23"/>
      <c r="AF802" s="23"/>
      <c r="AG802" s="23"/>
    </row>
    <row r="803" spans="1:33" ht="15.75" customHeight="1" x14ac:dyDescent="0.35">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c r="AA803" s="23"/>
      <c r="AB803" s="23"/>
      <c r="AC803" s="23"/>
      <c r="AD803" s="23"/>
      <c r="AE803" s="23"/>
      <c r="AF803" s="23"/>
      <c r="AG803" s="23"/>
    </row>
    <row r="804" spans="1:33" ht="15.75" customHeight="1" x14ac:dyDescent="0.35">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c r="AA804" s="23"/>
      <c r="AB804" s="23"/>
      <c r="AC804" s="23"/>
      <c r="AD804" s="23"/>
      <c r="AE804" s="23"/>
      <c r="AF804" s="23"/>
      <c r="AG804" s="23"/>
    </row>
    <row r="805" spans="1:33" ht="15.75" customHeight="1" x14ac:dyDescent="0.35">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c r="AA805" s="23"/>
      <c r="AB805" s="23"/>
      <c r="AC805" s="23"/>
      <c r="AD805" s="23"/>
      <c r="AE805" s="23"/>
      <c r="AF805" s="23"/>
      <c r="AG805" s="23"/>
    </row>
    <row r="806" spans="1:33" ht="15.75" customHeight="1" x14ac:dyDescent="0.35">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c r="AA806" s="23"/>
      <c r="AB806" s="23"/>
      <c r="AC806" s="23"/>
      <c r="AD806" s="23"/>
      <c r="AE806" s="23"/>
      <c r="AF806" s="23"/>
      <c r="AG806" s="23"/>
    </row>
    <row r="807" spans="1:33" ht="15.75" customHeight="1" x14ac:dyDescent="0.35">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c r="AA807" s="23"/>
      <c r="AB807" s="23"/>
      <c r="AC807" s="23"/>
      <c r="AD807" s="23"/>
      <c r="AE807" s="23"/>
      <c r="AF807" s="23"/>
      <c r="AG807" s="23"/>
    </row>
    <row r="808" spans="1:33" ht="15.75" customHeight="1" x14ac:dyDescent="0.35">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c r="AA808" s="23"/>
      <c r="AB808" s="23"/>
      <c r="AC808" s="23"/>
      <c r="AD808" s="23"/>
      <c r="AE808" s="23"/>
      <c r="AF808" s="23"/>
      <c r="AG808" s="23"/>
    </row>
    <row r="809" spans="1:33" ht="15.75" customHeight="1" x14ac:dyDescent="0.35">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c r="AA809" s="23"/>
      <c r="AB809" s="23"/>
      <c r="AC809" s="23"/>
      <c r="AD809" s="23"/>
      <c r="AE809" s="23"/>
      <c r="AF809" s="23"/>
      <c r="AG809" s="23"/>
    </row>
    <row r="810" spans="1:33" ht="15.75" customHeight="1" x14ac:dyDescent="0.35">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c r="AA810" s="23"/>
      <c r="AB810" s="23"/>
      <c r="AC810" s="23"/>
      <c r="AD810" s="23"/>
      <c r="AE810" s="23"/>
      <c r="AF810" s="23"/>
      <c r="AG810" s="23"/>
    </row>
    <row r="811" spans="1:33" ht="15.75" customHeight="1" x14ac:dyDescent="0.35">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c r="AA811" s="23"/>
      <c r="AB811" s="23"/>
      <c r="AC811" s="23"/>
      <c r="AD811" s="23"/>
      <c r="AE811" s="23"/>
      <c r="AF811" s="23"/>
      <c r="AG811" s="23"/>
    </row>
    <row r="812" spans="1:33" ht="15.75" customHeight="1" x14ac:dyDescent="0.35">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c r="AA812" s="23"/>
      <c r="AB812" s="23"/>
      <c r="AC812" s="23"/>
      <c r="AD812" s="23"/>
      <c r="AE812" s="23"/>
      <c r="AF812" s="23"/>
      <c r="AG812" s="23"/>
    </row>
    <row r="813" spans="1:33" ht="15.75" customHeight="1" x14ac:dyDescent="0.35">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c r="AA813" s="23"/>
      <c r="AB813" s="23"/>
      <c r="AC813" s="23"/>
      <c r="AD813" s="23"/>
      <c r="AE813" s="23"/>
      <c r="AF813" s="23"/>
      <c r="AG813" s="23"/>
    </row>
    <row r="814" spans="1:33" ht="15.75" customHeight="1" x14ac:dyDescent="0.35">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c r="AA814" s="23"/>
      <c r="AB814" s="23"/>
      <c r="AC814" s="23"/>
      <c r="AD814" s="23"/>
      <c r="AE814" s="23"/>
      <c r="AF814" s="23"/>
      <c r="AG814" s="23"/>
    </row>
    <row r="815" spans="1:33" ht="15.75" customHeight="1" x14ac:dyDescent="0.35">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c r="AA815" s="23"/>
      <c r="AB815" s="23"/>
      <c r="AC815" s="23"/>
      <c r="AD815" s="23"/>
      <c r="AE815" s="23"/>
      <c r="AF815" s="23"/>
      <c r="AG815" s="23"/>
    </row>
    <row r="816" spans="1:33" ht="15.75" customHeight="1" x14ac:dyDescent="0.35">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c r="AA816" s="23"/>
      <c r="AB816" s="23"/>
      <c r="AC816" s="23"/>
      <c r="AD816" s="23"/>
      <c r="AE816" s="23"/>
      <c r="AF816" s="23"/>
      <c r="AG816" s="23"/>
    </row>
    <row r="817" spans="1:33" ht="15.75" customHeight="1" x14ac:dyDescent="0.35">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c r="AA817" s="23"/>
      <c r="AB817" s="23"/>
      <c r="AC817" s="23"/>
      <c r="AD817" s="23"/>
      <c r="AE817" s="23"/>
      <c r="AF817" s="23"/>
      <c r="AG817" s="23"/>
    </row>
    <row r="818" spans="1:33" ht="15.75" customHeight="1" x14ac:dyDescent="0.35">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c r="AA818" s="23"/>
      <c r="AB818" s="23"/>
      <c r="AC818" s="23"/>
      <c r="AD818" s="23"/>
      <c r="AE818" s="23"/>
      <c r="AF818" s="23"/>
      <c r="AG818" s="23"/>
    </row>
    <row r="819" spans="1:33" ht="15.75" customHeight="1" x14ac:dyDescent="0.35">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c r="AA819" s="23"/>
      <c r="AB819" s="23"/>
      <c r="AC819" s="23"/>
      <c r="AD819" s="23"/>
      <c r="AE819" s="23"/>
      <c r="AF819" s="23"/>
      <c r="AG819" s="23"/>
    </row>
    <row r="820" spans="1:33" ht="15.75" customHeight="1" x14ac:dyDescent="0.35">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c r="AA820" s="23"/>
      <c r="AB820" s="23"/>
      <c r="AC820" s="23"/>
      <c r="AD820" s="23"/>
      <c r="AE820" s="23"/>
      <c r="AF820" s="23"/>
      <c r="AG820" s="23"/>
    </row>
    <row r="821" spans="1:33" ht="15.75" customHeight="1" x14ac:dyDescent="0.35">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c r="AA821" s="23"/>
      <c r="AB821" s="23"/>
      <c r="AC821" s="23"/>
      <c r="AD821" s="23"/>
      <c r="AE821" s="23"/>
      <c r="AF821" s="23"/>
      <c r="AG821" s="23"/>
    </row>
    <row r="822" spans="1:33" ht="15.75" customHeight="1" x14ac:dyDescent="0.35">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c r="AA822" s="23"/>
      <c r="AB822" s="23"/>
      <c r="AC822" s="23"/>
      <c r="AD822" s="23"/>
      <c r="AE822" s="23"/>
      <c r="AF822" s="23"/>
      <c r="AG822" s="23"/>
    </row>
    <row r="823" spans="1:33" ht="15.75" customHeight="1" x14ac:dyDescent="0.35">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c r="AA823" s="23"/>
      <c r="AB823" s="23"/>
      <c r="AC823" s="23"/>
      <c r="AD823" s="23"/>
      <c r="AE823" s="23"/>
      <c r="AF823" s="23"/>
      <c r="AG823" s="23"/>
    </row>
    <row r="824" spans="1:33" ht="15.75" customHeight="1" x14ac:dyDescent="0.35">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c r="AA824" s="23"/>
      <c r="AB824" s="23"/>
      <c r="AC824" s="23"/>
      <c r="AD824" s="23"/>
      <c r="AE824" s="23"/>
      <c r="AF824" s="23"/>
      <c r="AG824" s="23"/>
    </row>
    <row r="825" spans="1:33" ht="15.75" customHeight="1" x14ac:dyDescent="0.35">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c r="AA825" s="23"/>
      <c r="AB825" s="23"/>
      <c r="AC825" s="23"/>
      <c r="AD825" s="23"/>
      <c r="AE825" s="23"/>
      <c r="AF825" s="23"/>
      <c r="AG825" s="23"/>
    </row>
    <row r="826" spans="1:33" ht="15.75" customHeight="1" x14ac:dyDescent="0.35">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c r="AA826" s="23"/>
      <c r="AB826" s="23"/>
      <c r="AC826" s="23"/>
      <c r="AD826" s="23"/>
      <c r="AE826" s="23"/>
      <c r="AF826" s="23"/>
      <c r="AG826" s="23"/>
    </row>
    <row r="827" spans="1:33" ht="15.75" customHeight="1" x14ac:dyDescent="0.35">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c r="AA827" s="23"/>
      <c r="AB827" s="23"/>
      <c r="AC827" s="23"/>
      <c r="AD827" s="23"/>
      <c r="AE827" s="23"/>
      <c r="AF827" s="23"/>
      <c r="AG827" s="23"/>
    </row>
    <row r="828" spans="1:33" ht="15.75" customHeight="1" x14ac:dyDescent="0.35">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c r="AA828" s="23"/>
      <c r="AB828" s="23"/>
      <c r="AC828" s="23"/>
      <c r="AD828" s="23"/>
      <c r="AE828" s="23"/>
      <c r="AF828" s="23"/>
      <c r="AG828" s="23"/>
    </row>
    <row r="829" spans="1:33" ht="15.75" customHeight="1" x14ac:dyDescent="0.35">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c r="AA829" s="23"/>
      <c r="AB829" s="23"/>
      <c r="AC829" s="23"/>
      <c r="AD829" s="23"/>
      <c r="AE829" s="23"/>
      <c r="AF829" s="23"/>
      <c r="AG829" s="23"/>
    </row>
    <row r="830" spans="1:33" ht="15.75" customHeight="1" x14ac:dyDescent="0.35">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c r="AA830" s="23"/>
      <c r="AB830" s="23"/>
      <c r="AC830" s="23"/>
      <c r="AD830" s="23"/>
      <c r="AE830" s="23"/>
      <c r="AF830" s="23"/>
      <c r="AG830" s="23"/>
    </row>
    <row r="831" spans="1:33" ht="15.75" customHeight="1" x14ac:dyDescent="0.35">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c r="AA831" s="23"/>
      <c r="AB831" s="23"/>
      <c r="AC831" s="23"/>
      <c r="AD831" s="23"/>
      <c r="AE831" s="23"/>
      <c r="AF831" s="23"/>
      <c r="AG831" s="23"/>
    </row>
    <row r="832" spans="1:33" ht="15.75" customHeight="1" x14ac:dyDescent="0.35">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c r="AA832" s="23"/>
      <c r="AB832" s="23"/>
      <c r="AC832" s="23"/>
      <c r="AD832" s="23"/>
      <c r="AE832" s="23"/>
      <c r="AF832" s="23"/>
      <c r="AG832" s="23"/>
    </row>
    <row r="833" spans="1:33" ht="15.75" customHeight="1" x14ac:dyDescent="0.35">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c r="AA833" s="23"/>
      <c r="AB833" s="23"/>
      <c r="AC833" s="23"/>
      <c r="AD833" s="23"/>
      <c r="AE833" s="23"/>
      <c r="AF833" s="23"/>
      <c r="AG833" s="23"/>
    </row>
    <row r="834" spans="1:33" ht="15.75" customHeight="1" x14ac:dyDescent="0.35">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c r="AA834" s="23"/>
      <c r="AB834" s="23"/>
      <c r="AC834" s="23"/>
      <c r="AD834" s="23"/>
      <c r="AE834" s="23"/>
      <c r="AF834" s="23"/>
      <c r="AG834" s="23"/>
    </row>
    <row r="835" spans="1:33" ht="15.75" customHeight="1" x14ac:dyDescent="0.35">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c r="AA835" s="23"/>
      <c r="AB835" s="23"/>
      <c r="AC835" s="23"/>
      <c r="AD835" s="23"/>
      <c r="AE835" s="23"/>
      <c r="AF835" s="23"/>
      <c r="AG835" s="23"/>
    </row>
    <row r="836" spans="1:33" ht="15.75" customHeight="1" x14ac:dyDescent="0.35">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c r="AA836" s="23"/>
      <c r="AB836" s="23"/>
      <c r="AC836" s="23"/>
      <c r="AD836" s="23"/>
      <c r="AE836" s="23"/>
      <c r="AF836" s="23"/>
      <c r="AG836" s="23"/>
    </row>
    <row r="837" spans="1:33" ht="15.75" customHeight="1" x14ac:dyDescent="0.35">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c r="AA837" s="23"/>
      <c r="AB837" s="23"/>
      <c r="AC837" s="23"/>
      <c r="AD837" s="23"/>
      <c r="AE837" s="23"/>
      <c r="AF837" s="23"/>
      <c r="AG837" s="23"/>
    </row>
    <row r="838" spans="1:33" ht="15.75" customHeight="1" x14ac:dyDescent="0.35">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c r="AA838" s="23"/>
      <c r="AB838" s="23"/>
      <c r="AC838" s="23"/>
      <c r="AD838" s="23"/>
      <c r="AE838" s="23"/>
      <c r="AF838" s="23"/>
      <c r="AG838" s="23"/>
    </row>
    <row r="839" spans="1:33" ht="15.75" customHeight="1" x14ac:dyDescent="0.35">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c r="AA839" s="23"/>
      <c r="AB839" s="23"/>
      <c r="AC839" s="23"/>
      <c r="AD839" s="23"/>
      <c r="AE839" s="23"/>
      <c r="AF839" s="23"/>
      <c r="AG839" s="23"/>
    </row>
    <row r="840" spans="1:33" ht="15.75" customHeight="1" x14ac:dyDescent="0.35">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c r="AA840" s="23"/>
      <c r="AB840" s="23"/>
      <c r="AC840" s="23"/>
      <c r="AD840" s="23"/>
      <c r="AE840" s="23"/>
      <c r="AF840" s="23"/>
      <c r="AG840" s="23"/>
    </row>
    <row r="841" spans="1:33" ht="15.75" customHeight="1" x14ac:dyDescent="0.35">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c r="AA841" s="23"/>
      <c r="AB841" s="23"/>
      <c r="AC841" s="23"/>
      <c r="AD841" s="23"/>
      <c r="AE841" s="23"/>
      <c r="AF841" s="23"/>
      <c r="AG841" s="23"/>
    </row>
    <row r="842" spans="1:33" ht="15.75" customHeight="1" x14ac:dyDescent="0.35">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c r="AA842" s="23"/>
      <c r="AB842" s="23"/>
      <c r="AC842" s="23"/>
      <c r="AD842" s="23"/>
      <c r="AE842" s="23"/>
      <c r="AF842" s="23"/>
      <c r="AG842" s="23"/>
    </row>
    <row r="843" spans="1:33" ht="15.75" customHeight="1" x14ac:dyDescent="0.35">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c r="AA843" s="23"/>
      <c r="AB843" s="23"/>
      <c r="AC843" s="23"/>
      <c r="AD843" s="23"/>
      <c r="AE843" s="23"/>
      <c r="AF843" s="23"/>
      <c r="AG843" s="23"/>
    </row>
    <row r="844" spans="1:33" ht="15.75" customHeight="1" x14ac:dyDescent="0.35">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c r="AA844" s="23"/>
      <c r="AB844" s="23"/>
      <c r="AC844" s="23"/>
      <c r="AD844" s="23"/>
      <c r="AE844" s="23"/>
      <c r="AF844" s="23"/>
      <c r="AG844" s="23"/>
    </row>
    <row r="845" spans="1:33" ht="15.75" customHeight="1" x14ac:dyDescent="0.35">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c r="AA845" s="23"/>
      <c r="AB845" s="23"/>
      <c r="AC845" s="23"/>
      <c r="AD845" s="23"/>
      <c r="AE845" s="23"/>
      <c r="AF845" s="23"/>
      <c r="AG845" s="23"/>
    </row>
    <row r="846" spans="1:33" ht="15.75" customHeight="1" x14ac:dyDescent="0.35">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c r="AA846" s="23"/>
      <c r="AB846" s="23"/>
      <c r="AC846" s="23"/>
      <c r="AD846" s="23"/>
      <c r="AE846" s="23"/>
      <c r="AF846" s="23"/>
      <c r="AG846" s="23"/>
    </row>
    <row r="847" spans="1:33" ht="15.75" customHeight="1" x14ac:dyDescent="0.35">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c r="AA847" s="23"/>
      <c r="AB847" s="23"/>
      <c r="AC847" s="23"/>
      <c r="AD847" s="23"/>
      <c r="AE847" s="23"/>
      <c r="AF847" s="23"/>
      <c r="AG847" s="23"/>
    </row>
    <row r="848" spans="1:33" ht="15.75" customHeight="1" x14ac:dyDescent="0.35">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c r="AA848" s="23"/>
      <c r="AB848" s="23"/>
      <c r="AC848" s="23"/>
      <c r="AD848" s="23"/>
      <c r="AE848" s="23"/>
      <c r="AF848" s="23"/>
      <c r="AG848" s="23"/>
    </row>
    <row r="849" spans="1:33" ht="15.75" customHeight="1" x14ac:dyDescent="0.35">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c r="AA849" s="23"/>
      <c r="AB849" s="23"/>
      <c r="AC849" s="23"/>
      <c r="AD849" s="23"/>
      <c r="AE849" s="23"/>
      <c r="AF849" s="23"/>
      <c r="AG849" s="23"/>
    </row>
    <row r="850" spans="1:33" ht="15.75" customHeight="1" x14ac:dyDescent="0.35">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c r="AA850" s="23"/>
      <c r="AB850" s="23"/>
      <c r="AC850" s="23"/>
      <c r="AD850" s="23"/>
      <c r="AE850" s="23"/>
      <c r="AF850" s="23"/>
      <c r="AG850" s="23"/>
    </row>
    <row r="851" spans="1:33" ht="15.75" customHeight="1" x14ac:dyDescent="0.35">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c r="AA851" s="23"/>
      <c r="AB851" s="23"/>
      <c r="AC851" s="23"/>
      <c r="AD851" s="23"/>
      <c r="AE851" s="23"/>
      <c r="AF851" s="23"/>
      <c r="AG851" s="23"/>
    </row>
    <row r="852" spans="1:33" ht="15.75" customHeight="1" x14ac:dyDescent="0.35">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c r="AA852" s="23"/>
      <c r="AB852" s="23"/>
      <c r="AC852" s="23"/>
      <c r="AD852" s="23"/>
      <c r="AE852" s="23"/>
      <c r="AF852" s="23"/>
      <c r="AG852" s="23"/>
    </row>
    <row r="853" spans="1:33" ht="15.75" customHeight="1" x14ac:dyDescent="0.35">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c r="AA853" s="23"/>
      <c r="AB853" s="23"/>
      <c r="AC853" s="23"/>
      <c r="AD853" s="23"/>
      <c r="AE853" s="23"/>
      <c r="AF853" s="23"/>
      <c r="AG853" s="23"/>
    </row>
    <row r="854" spans="1:33" ht="15.75" customHeight="1" x14ac:dyDescent="0.35">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c r="AA854" s="23"/>
      <c r="AB854" s="23"/>
      <c r="AC854" s="23"/>
      <c r="AD854" s="23"/>
      <c r="AE854" s="23"/>
      <c r="AF854" s="23"/>
      <c r="AG854" s="23"/>
    </row>
    <row r="855" spans="1:33" ht="15.75" customHeight="1" x14ac:dyDescent="0.35">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c r="AA855" s="23"/>
      <c r="AB855" s="23"/>
      <c r="AC855" s="23"/>
      <c r="AD855" s="23"/>
      <c r="AE855" s="23"/>
      <c r="AF855" s="23"/>
      <c r="AG855" s="23"/>
    </row>
    <row r="856" spans="1:33" ht="15.75" customHeight="1" x14ac:dyDescent="0.35">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c r="AA856" s="23"/>
      <c r="AB856" s="23"/>
      <c r="AC856" s="23"/>
      <c r="AD856" s="23"/>
      <c r="AE856" s="23"/>
      <c r="AF856" s="23"/>
      <c r="AG856" s="23"/>
    </row>
    <row r="857" spans="1:33" ht="15.75" customHeight="1" x14ac:dyDescent="0.35">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c r="AA857" s="23"/>
      <c r="AB857" s="23"/>
      <c r="AC857" s="23"/>
      <c r="AD857" s="23"/>
      <c r="AE857" s="23"/>
      <c r="AF857" s="23"/>
      <c r="AG857" s="23"/>
    </row>
    <row r="858" spans="1:33" ht="15.75" customHeight="1" x14ac:dyDescent="0.35">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c r="AA858" s="23"/>
      <c r="AB858" s="23"/>
      <c r="AC858" s="23"/>
      <c r="AD858" s="23"/>
      <c r="AE858" s="23"/>
      <c r="AF858" s="23"/>
      <c r="AG858" s="23"/>
    </row>
    <row r="859" spans="1:33" ht="15.75" customHeight="1" x14ac:dyDescent="0.35">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c r="AA859" s="23"/>
      <c r="AB859" s="23"/>
      <c r="AC859" s="23"/>
      <c r="AD859" s="23"/>
      <c r="AE859" s="23"/>
      <c r="AF859" s="23"/>
      <c r="AG859" s="23"/>
    </row>
    <row r="860" spans="1:33" ht="15.75" customHeight="1" x14ac:dyDescent="0.35">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c r="AA860" s="23"/>
      <c r="AB860" s="23"/>
      <c r="AC860" s="23"/>
      <c r="AD860" s="23"/>
      <c r="AE860" s="23"/>
      <c r="AF860" s="23"/>
      <c r="AG860" s="23"/>
    </row>
    <row r="861" spans="1:33" ht="15.75" customHeight="1" x14ac:dyDescent="0.35">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c r="AA861" s="23"/>
      <c r="AB861" s="23"/>
      <c r="AC861" s="23"/>
      <c r="AD861" s="23"/>
      <c r="AE861" s="23"/>
      <c r="AF861" s="23"/>
      <c r="AG861" s="23"/>
    </row>
    <row r="862" spans="1:33" ht="15.75" customHeight="1" x14ac:dyDescent="0.35">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c r="AA862" s="23"/>
      <c r="AB862" s="23"/>
      <c r="AC862" s="23"/>
      <c r="AD862" s="23"/>
      <c r="AE862" s="23"/>
      <c r="AF862" s="23"/>
      <c r="AG862" s="23"/>
    </row>
    <row r="863" spans="1:33" ht="15.75" customHeight="1" x14ac:dyDescent="0.35">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c r="AA863" s="23"/>
      <c r="AB863" s="23"/>
      <c r="AC863" s="23"/>
      <c r="AD863" s="23"/>
      <c r="AE863" s="23"/>
      <c r="AF863" s="23"/>
      <c r="AG863" s="23"/>
    </row>
    <row r="864" spans="1:33" ht="15.75" customHeight="1" x14ac:dyDescent="0.35">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c r="AA864" s="23"/>
      <c r="AB864" s="23"/>
      <c r="AC864" s="23"/>
      <c r="AD864" s="23"/>
      <c r="AE864" s="23"/>
      <c r="AF864" s="23"/>
      <c r="AG864" s="23"/>
    </row>
    <row r="865" spans="1:33" ht="15.75" customHeight="1" x14ac:dyDescent="0.35">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c r="AA865" s="23"/>
      <c r="AB865" s="23"/>
      <c r="AC865" s="23"/>
      <c r="AD865" s="23"/>
      <c r="AE865" s="23"/>
      <c r="AF865" s="23"/>
      <c r="AG865" s="23"/>
    </row>
    <row r="866" spans="1:33" ht="15.75" customHeight="1" x14ac:dyDescent="0.35">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c r="AA866" s="23"/>
      <c r="AB866" s="23"/>
      <c r="AC866" s="23"/>
      <c r="AD866" s="23"/>
      <c r="AE866" s="23"/>
      <c r="AF866" s="23"/>
      <c r="AG866" s="23"/>
    </row>
    <row r="867" spans="1:33" ht="15.75" customHeight="1" x14ac:dyDescent="0.35">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c r="AA867" s="23"/>
      <c r="AB867" s="23"/>
      <c r="AC867" s="23"/>
      <c r="AD867" s="23"/>
      <c r="AE867" s="23"/>
      <c r="AF867" s="23"/>
      <c r="AG867" s="23"/>
    </row>
    <row r="868" spans="1:33" ht="15.75" customHeight="1" x14ac:dyDescent="0.35">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c r="AA868" s="23"/>
      <c r="AB868" s="23"/>
      <c r="AC868" s="23"/>
      <c r="AD868" s="23"/>
      <c r="AE868" s="23"/>
      <c r="AF868" s="23"/>
      <c r="AG868" s="23"/>
    </row>
    <row r="869" spans="1:33" ht="15.75" customHeight="1" x14ac:dyDescent="0.35">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c r="AA869" s="23"/>
      <c r="AB869" s="23"/>
      <c r="AC869" s="23"/>
      <c r="AD869" s="23"/>
      <c r="AE869" s="23"/>
      <c r="AF869" s="23"/>
      <c r="AG869" s="23"/>
    </row>
    <row r="870" spans="1:33" ht="15.75" customHeight="1" x14ac:dyDescent="0.35">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c r="AA870" s="23"/>
      <c r="AB870" s="23"/>
      <c r="AC870" s="23"/>
      <c r="AD870" s="23"/>
      <c r="AE870" s="23"/>
      <c r="AF870" s="23"/>
      <c r="AG870" s="23"/>
    </row>
    <row r="871" spans="1:33" ht="15.75" customHeight="1" x14ac:dyDescent="0.35">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c r="AA871" s="23"/>
      <c r="AB871" s="23"/>
      <c r="AC871" s="23"/>
      <c r="AD871" s="23"/>
      <c r="AE871" s="23"/>
      <c r="AF871" s="23"/>
      <c r="AG871" s="23"/>
    </row>
    <row r="872" spans="1:33" ht="15.75" customHeight="1" x14ac:dyDescent="0.35">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c r="AA872" s="23"/>
      <c r="AB872" s="23"/>
      <c r="AC872" s="23"/>
      <c r="AD872" s="23"/>
      <c r="AE872" s="23"/>
      <c r="AF872" s="23"/>
      <c r="AG872" s="23"/>
    </row>
    <row r="873" spans="1:33" ht="15.75" customHeight="1" x14ac:dyDescent="0.35">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c r="AA873" s="23"/>
      <c r="AB873" s="23"/>
      <c r="AC873" s="23"/>
      <c r="AD873" s="23"/>
      <c r="AE873" s="23"/>
      <c r="AF873" s="23"/>
      <c r="AG873" s="23"/>
    </row>
    <row r="874" spans="1:33" ht="15.75" customHeight="1" x14ac:dyDescent="0.35">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c r="AA874" s="23"/>
      <c r="AB874" s="23"/>
      <c r="AC874" s="23"/>
      <c r="AD874" s="23"/>
      <c r="AE874" s="23"/>
      <c r="AF874" s="23"/>
      <c r="AG874" s="23"/>
    </row>
    <row r="875" spans="1:33" ht="15.75" customHeight="1" x14ac:dyDescent="0.35">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c r="AA875" s="23"/>
      <c r="AB875" s="23"/>
      <c r="AC875" s="23"/>
      <c r="AD875" s="23"/>
      <c r="AE875" s="23"/>
      <c r="AF875" s="23"/>
      <c r="AG875" s="23"/>
    </row>
    <row r="876" spans="1:33" ht="15.75" customHeight="1" x14ac:dyDescent="0.35">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c r="AA876" s="23"/>
      <c r="AB876" s="23"/>
      <c r="AC876" s="23"/>
      <c r="AD876" s="23"/>
      <c r="AE876" s="23"/>
      <c r="AF876" s="23"/>
      <c r="AG876" s="23"/>
    </row>
    <row r="877" spans="1:33" ht="15.75" customHeight="1" x14ac:dyDescent="0.35">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c r="AA877" s="23"/>
      <c r="AB877" s="23"/>
      <c r="AC877" s="23"/>
      <c r="AD877" s="23"/>
      <c r="AE877" s="23"/>
      <c r="AF877" s="23"/>
      <c r="AG877" s="23"/>
    </row>
    <row r="878" spans="1:33" ht="15.75" customHeight="1" x14ac:dyDescent="0.35">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c r="AA878" s="23"/>
      <c r="AB878" s="23"/>
      <c r="AC878" s="23"/>
      <c r="AD878" s="23"/>
      <c r="AE878" s="23"/>
      <c r="AF878" s="23"/>
      <c r="AG878" s="23"/>
    </row>
    <row r="879" spans="1:33" ht="15.75" customHeight="1" x14ac:dyDescent="0.35">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c r="AA879" s="23"/>
      <c r="AB879" s="23"/>
      <c r="AC879" s="23"/>
      <c r="AD879" s="23"/>
      <c r="AE879" s="23"/>
      <c r="AF879" s="23"/>
      <c r="AG879" s="23"/>
    </row>
    <row r="880" spans="1:33" ht="15.75" customHeight="1" x14ac:dyDescent="0.35">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c r="AA880" s="23"/>
      <c r="AB880" s="23"/>
      <c r="AC880" s="23"/>
      <c r="AD880" s="23"/>
      <c r="AE880" s="23"/>
      <c r="AF880" s="23"/>
      <c r="AG880" s="23"/>
    </row>
    <row r="881" spans="1:33" ht="15.75" customHeight="1" x14ac:dyDescent="0.35">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c r="AA881" s="23"/>
      <c r="AB881" s="23"/>
      <c r="AC881" s="23"/>
      <c r="AD881" s="23"/>
      <c r="AE881" s="23"/>
      <c r="AF881" s="23"/>
      <c r="AG881" s="23"/>
    </row>
    <row r="882" spans="1:33" ht="15.75" customHeight="1" x14ac:dyDescent="0.35">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c r="AA882" s="23"/>
      <c r="AB882" s="23"/>
      <c r="AC882" s="23"/>
      <c r="AD882" s="23"/>
      <c r="AE882" s="23"/>
      <c r="AF882" s="23"/>
      <c r="AG882" s="23"/>
    </row>
    <row r="883" spans="1:33" ht="15.75" customHeight="1" x14ac:dyDescent="0.35">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c r="AA883" s="23"/>
      <c r="AB883" s="23"/>
      <c r="AC883" s="23"/>
      <c r="AD883" s="23"/>
      <c r="AE883" s="23"/>
      <c r="AF883" s="23"/>
      <c r="AG883" s="23"/>
    </row>
    <row r="884" spans="1:33" ht="15.75" customHeight="1" x14ac:dyDescent="0.35">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c r="AA884" s="23"/>
      <c r="AB884" s="23"/>
      <c r="AC884" s="23"/>
      <c r="AD884" s="23"/>
      <c r="AE884" s="23"/>
      <c r="AF884" s="23"/>
      <c r="AG884" s="23"/>
    </row>
    <row r="885" spans="1:33" ht="15.75" customHeight="1" x14ac:dyDescent="0.35">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c r="AA885" s="23"/>
      <c r="AB885" s="23"/>
      <c r="AC885" s="23"/>
      <c r="AD885" s="23"/>
      <c r="AE885" s="23"/>
      <c r="AF885" s="23"/>
      <c r="AG885" s="23"/>
    </row>
    <row r="886" spans="1:33" ht="15.75" customHeight="1" x14ac:dyDescent="0.35">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c r="AA886" s="23"/>
      <c r="AB886" s="23"/>
      <c r="AC886" s="23"/>
      <c r="AD886" s="23"/>
      <c r="AE886" s="23"/>
      <c r="AF886" s="23"/>
      <c r="AG886" s="23"/>
    </row>
    <row r="887" spans="1:33" ht="15.75" customHeight="1" x14ac:dyDescent="0.35">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c r="AA887" s="23"/>
      <c r="AB887" s="23"/>
      <c r="AC887" s="23"/>
      <c r="AD887" s="23"/>
      <c r="AE887" s="23"/>
      <c r="AF887" s="23"/>
      <c r="AG887" s="23"/>
    </row>
    <row r="888" spans="1:33" ht="15.75" customHeight="1" x14ac:dyDescent="0.35">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c r="AA888" s="23"/>
      <c r="AB888" s="23"/>
      <c r="AC888" s="23"/>
      <c r="AD888" s="23"/>
      <c r="AE888" s="23"/>
      <c r="AF888" s="23"/>
      <c r="AG888" s="23"/>
    </row>
    <row r="889" spans="1:33" ht="15.75" customHeight="1" x14ac:dyDescent="0.35">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c r="AA889" s="23"/>
      <c r="AB889" s="23"/>
      <c r="AC889" s="23"/>
      <c r="AD889" s="23"/>
      <c r="AE889" s="23"/>
      <c r="AF889" s="23"/>
      <c r="AG889" s="23"/>
    </row>
    <row r="890" spans="1:33" ht="15.75" customHeight="1" x14ac:dyDescent="0.35">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c r="AA890" s="23"/>
      <c r="AB890" s="23"/>
      <c r="AC890" s="23"/>
      <c r="AD890" s="23"/>
      <c r="AE890" s="23"/>
      <c r="AF890" s="23"/>
      <c r="AG890" s="23"/>
    </row>
    <row r="891" spans="1:33" ht="15.75" customHeight="1" x14ac:dyDescent="0.35">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c r="AA891" s="23"/>
      <c r="AB891" s="23"/>
      <c r="AC891" s="23"/>
      <c r="AD891" s="23"/>
      <c r="AE891" s="23"/>
      <c r="AF891" s="23"/>
      <c r="AG891" s="23"/>
    </row>
    <row r="892" spans="1:33" ht="15.75" customHeight="1" x14ac:dyDescent="0.35">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c r="AA892" s="23"/>
      <c r="AB892" s="23"/>
      <c r="AC892" s="23"/>
      <c r="AD892" s="23"/>
      <c r="AE892" s="23"/>
      <c r="AF892" s="23"/>
      <c r="AG892" s="23"/>
    </row>
    <row r="893" spans="1:33" ht="15.75" customHeight="1" x14ac:dyDescent="0.35">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c r="AA893" s="23"/>
      <c r="AB893" s="23"/>
      <c r="AC893" s="23"/>
      <c r="AD893" s="23"/>
      <c r="AE893" s="23"/>
      <c r="AF893" s="23"/>
      <c r="AG893" s="23"/>
    </row>
    <row r="894" spans="1:33" ht="15.75" customHeight="1" x14ac:dyDescent="0.35">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c r="AA894" s="23"/>
      <c r="AB894" s="23"/>
      <c r="AC894" s="23"/>
      <c r="AD894" s="23"/>
      <c r="AE894" s="23"/>
      <c r="AF894" s="23"/>
      <c r="AG894" s="23"/>
    </row>
    <row r="895" spans="1:33" ht="15.75" customHeight="1" x14ac:dyDescent="0.35">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c r="AA895" s="23"/>
      <c r="AB895" s="23"/>
      <c r="AC895" s="23"/>
      <c r="AD895" s="23"/>
      <c r="AE895" s="23"/>
      <c r="AF895" s="23"/>
      <c r="AG895" s="23"/>
    </row>
    <row r="896" spans="1:33" ht="15.75" customHeight="1" x14ac:dyDescent="0.35">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c r="AA896" s="23"/>
      <c r="AB896" s="23"/>
      <c r="AC896" s="23"/>
      <c r="AD896" s="23"/>
      <c r="AE896" s="23"/>
      <c r="AF896" s="23"/>
      <c r="AG896" s="23"/>
    </row>
    <row r="897" spans="1:33" ht="15.75" customHeight="1" x14ac:dyDescent="0.35">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c r="AA897" s="23"/>
      <c r="AB897" s="23"/>
      <c r="AC897" s="23"/>
      <c r="AD897" s="23"/>
      <c r="AE897" s="23"/>
      <c r="AF897" s="23"/>
      <c r="AG897" s="23"/>
    </row>
    <row r="898" spans="1:33" ht="15.75" customHeight="1" x14ac:dyDescent="0.35">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c r="AA898" s="23"/>
      <c r="AB898" s="23"/>
      <c r="AC898" s="23"/>
      <c r="AD898" s="23"/>
      <c r="AE898" s="23"/>
      <c r="AF898" s="23"/>
      <c r="AG898" s="23"/>
    </row>
    <row r="899" spans="1:33" ht="15.75" customHeight="1" x14ac:dyDescent="0.35">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c r="AA899" s="23"/>
      <c r="AB899" s="23"/>
      <c r="AC899" s="23"/>
      <c r="AD899" s="23"/>
      <c r="AE899" s="23"/>
      <c r="AF899" s="23"/>
      <c r="AG899" s="23"/>
    </row>
    <row r="900" spans="1:33" ht="15.75" customHeight="1" x14ac:dyDescent="0.35">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c r="AA900" s="23"/>
      <c r="AB900" s="23"/>
      <c r="AC900" s="23"/>
      <c r="AD900" s="23"/>
      <c r="AE900" s="23"/>
      <c r="AF900" s="23"/>
      <c r="AG900" s="23"/>
    </row>
    <row r="901" spans="1:33" ht="15.75" customHeight="1" x14ac:dyDescent="0.35">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c r="AA901" s="23"/>
      <c r="AB901" s="23"/>
      <c r="AC901" s="23"/>
      <c r="AD901" s="23"/>
      <c r="AE901" s="23"/>
      <c r="AF901" s="23"/>
      <c r="AG901" s="23"/>
    </row>
    <row r="902" spans="1:33" ht="15.75" customHeight="1" x14ac:dyDescent="0.35">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c r="AA902" s="23"/>
      <c r="AB902" s="23"/>
      <c r="AC902" s="23"/>
      <c r="AD902" s="23"/>
      <c r="AE902" s="23"/>
      <c r="AF902" s="23"/>
      <c r="AG902" s="23"/>
    </row>
    <row r="903" spans="1:33" ht="15.75" customHeight="1" x14ac:dyDescent="0.35">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c r="AA903" s="23"/>
      <c r="AB903" s="23"/>
      <c r="AC903" s="23"/>
      <c r="AD903" s="23"/>
      <c r="AE903" s="23"/>
      <c r="AF903" s="23"/>
      <c r="AG903" s="23"/>
    </row>
    <row r="904" spans="1:33" ht="15.75" customHeight="1" x14ac:dyDescent="0.35">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c r="AA904" s="23"/>
      <c r="AB904" s="23"/>
      <c r="AC904" s="23"/>
      <c r="AD904" s="23"/>
      <c r="AE904" s="23"/>
      <c r="AF904" s="23"/>
      <c r="AG904" s="23"/>
    </row>
    <row r="905" spans="1:33" ht="15.75" customHeight="1" x14ac:dyDescent="0.35">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c r="AA905" s="23"/>
      <c r="AB905" s="23"/>
      <c r="AC905" s="23"/>
      <c r="AD905" s="23"/>
      <c r="AE905" s="23"/>
      <c r="AF905" s="23"/>
      <c r="AG905" s="23"/>
    </row>
    <row r="906" spans="1:33" ht="15.75" customHeight="1" x14ac:dyDescent="0.35">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c r="AA906" s="23"/>
      <c r="AB906" s="23"/>
      <c r="AC906" s="23"/>
      <c r="AD906" s="23"/>
      <c r="AE906" s="23"/>
      <c r="AF906" s="23"/>
      <c r="AG906" s="23"/>
    </row>
    <row r="907" spans="1:33" ht="15.75" customHeight="1" x14ac:dyDescent="0.35">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c r="AA907" s="23"/>
      <c r="AB907" s="23"/>
      <c r="AC907" s="23"/>
      <c r="AD907" s="23"/>
      <c r="AE907" s="23"/>
      <c r="AF907" s="23"/>
      <c r="AG907" s="23"/>
    </row>
    <row r="908" spans="1:33" ht="15.75" customHeight="1" x14ac:dyDescent="0.35">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c r="AA908" s="23"/>
      <c r="AB908" s="23"/>
      <c r="AC908" s="23"/>
      <c r="AD908" s="23"/>
      <c r="AE908" s="23"/>
      <c r="AF908" s="23"/>
      <c r="AG908" s="23"/>
    </row>
    <row r="909" spans="1:33" ht="15.75" customHeight="1" x14ac:dyDescent="0.35">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c r="AA909" s="23"/>
      <c r="AB909" s="23"/>
      <c r="AC909" s="23"/>
      <c r="AD909" s="23"/>
      <c r="AE909" s="23"/>
      <c r="AF909" s="23"/>
      <c r="AG909" s="23"/>
    </row>
    <row r="910" spans="1:33" ht="15.75" customHeight="1" x14ac:dyDescent="0.35">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c r="AA910" s="23"/>
      <c r="AB910" s="23"/>
      <c r="AC910" s="23"/>
      <c r="AD910" s="23"/>
      <c r="AE910" s="23"/>
      <c r="AF910" s="23"/>
      <c r="AG910" s="23"/>
    </row>
    <row r="911" spans="1:33" ht="15.75" customHeight="1" x14ac:dyDescent="0.35">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c r="AA911" s="23"/>
      <c r="AB911" s="23"/>
      <c r="AC911" s="23"/>
      <c r="AD911" s="23"/>
      <c r="AE911" s="23"/>
      <c r="AF911" s="23"/>
      <c r="AG911" s="23"/>
    </row>
    <row r="912" spans="1:33" ht="15.75" customHeight="1" x14ac:dyDescent="0.35">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c r="AA912" s="23"/>
      <c r="AB912" s="23"/>
      <c r="AC912" s="23"/>
      <c r="AD912" s="23"/>
      <c r="AE912" s="23"/>
      <c r="AF912" s="23"/>
      <c r="AG912" s="23"/>
    </row>
    <row r="913" spans="1:33" ht="15.75" customHeight="1" x14ac:dyDescent="0.35">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c r="AA913" s="23"/>
      <c r="AB913" s="23"/>
      <c r="AC913" s="23"/>
      <c r="AD913" s="23"/>
      <c r="AE913" s="23"/>
      <c r="AF913" s="23"/>
      <c r="AG913" s="23"/>
    </row>
    <row r="914" spans="1:33" ht="15.75" customHeight="1" x14ac:dyDescent="0.35">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c r="AA914" s="23"/>
      <c r="AB914" s="23"/>
      <c r="AC914" s="23"/>
      <c r="AD914" s="23"/>
      <c r="AE914" s="23"/>
      <c r="AF914" s="23"/>
      <c r="AG914" s="23"/>
    </row>
    <row r="915" spans="1:33" ht="15.75" customHeight="1" x14ac:dyDescent="0.35">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c r="AA915" s="23"/>
      <c r="AB915" s="23"/>
      <c r="AC915" s="23"/>
      <c r="AD915" s="23"/>
      <c r="AE915" s="23"/>
      <c r="AF915" s="23"/>
      <c r="AG915" s="23"/>
    </row>
    <row r="916" spans="1:33" ht="15.75" customHeight="1" x14ac:dyDescent="0.35">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c r="AA916" s="23"/>
      <c r="AB916" s="23"/>
      <c r="AC916" s="23"/>
      <c r="AD916" s="23"/>
      <c r="AE916" s="23"/>
      <c r="AF916" s="23"/>
      <c r="AG916" s="23"/>
    </row>
    <row r="917" spans="1:33" ht="15.75" customHeight="1" x14ac:dyDescent="0.35">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c r="AA917" s="23"/>
      <c r="AB917" s="23"/>
      <c r="AC917" s="23"/>
      <c r="AD917" s="23"/>
      <c r="AE917" s="23"/>
      <c r="AF917" s="23"/>
      <c r="AG917" s="23"/>
    </row>
    <row r="918" spans="1:33" ht="15.75" customHeight="1" x14ac:dyDescent="0.35">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c r="AA918" s="23"/>
      <c r="AB918" s="23"/>
      <c r="AC918" s="23"/>
      <c r="AD918" s="23"/>
      <c r="AE918" s="23"/>
      <c r="AF918" s="23"/>
      <c r="AG918" s="23"/>
    </row>
    <row r="919" spans="1:33" ht="15.75" customHeight="1" x14ac:dyDescent="0.35">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c r="AA919" s="23"/>
      <c r="AB919" s="23"/>
      <c r="AC919" s="23"/>
      <c r="AD919" s="23"/>
      <c r="AE919" s="23"/>
      <c r="AF919" s="23"/>
      <c r="AG919" s="23"/>
    </row>
    <row r="920" spans="1:33" ht="15.75" customHeight="1" x14ac:dyDescent="0.35">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c r="AA920" s="23"/>
      <c r="AB920" s="23"/>
      <c r="AC920" s="23"/>
      <c r="AD920" s="23"/>
      <c r="AE920" s="23"/>
      <c r="AF920" s="23"/>
      <c r="AG920" s="23"/>
    </row>
    <row r="921" spans="1:33" ht="15.75" customHeight="1" x14ac:dyDescent="0.35">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c r="AA921" s="23"/>
      <c r="AB921" s="23"/>
      <c r="AC921" s="23"/>
      <c r="AD921" s="23"/>
      <c r="AE921" s="23"/>
      <c r="AF921" s="23"/>
      <c r="AG921" s="23"/>
    </row>
    <row r="922" spans="1:33" ht="15.75" customHeight="1" x14ac:dyDescent="0.35">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c r="AA922" s="23"/>
      <c r="AB922" s="23"/>
      <c r="AC922" s="23"/>
      <c r="AD922" s="23"/>
      <c r="AE922" s="23"/>
      <c r="AF922" s="23"/>
      <c r="AG922" s="23"/>
    </row>
    <row r="923" spans="1:33" ht="15.75" customHeight="1" x14ac:dyDescent="0.35">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c r="AA923" s="23"/>
      <c r="AB923" s="23"/>
      <c r="AC923" s="23"/>
      <c r="AD923" s="23"/>
      <c r="AE923" s="23"/>
      <c r="AF923" s="23"/>
      <c r="AG923" s="23"/>
    </row>
    <row r="924" spans="1:33" ht="15.75" customHeight="1" x14ac:dyDescent="0.35">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c r="AA924" s="23"/>
      <c r="AB924" s="23"/>
      <c r="AC924" s="23"/>
      <c r="AD924" s="23"/>
      <c r="AE924" s="23"/>
      <c r="AF924" s="23"/>
      <c r="AG924" s="23"/>
    </row>
    <row r="925" spans="1:33" ht="15.75" customHeight="1" x14ac:dyDescent="0.35">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c r="AA925" s="23"/>
      <c r="AB925" s="23"/>
      <c r="AC925" s="23"/>
      <c r="AD925" s="23"/>
      <c r="AE925" s="23"/>
      <c r="AF925" s="23"/>
      <c r="AG925" s="23"/>
    </row>
    <row r="926" spans="1:33" ht="15.75" customHeight="1" x14ac:dyDescent="0.35">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c r="AA926" s="23"/>
      <c r="AB926" s="23"/>
      <c r="AC926" s="23"/>
      <c r="AD926" s="23"/>
      <c r="AE926" s="23"/>
      <c r="AF926" s="23"/>
      <c r="AG926" s="23"/>
    </row>
    <row r="927" spans="1:33" ht="15.75" customHeight="1" x14ac:dyDescent="0.35">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c r="AA927" s="23"/>
      <c r="AB927" s="23"/>
      <c r="AC927" s="23"/>
      <c r="AD927" s="23"/>
      <c r="AE927" s="23"/>
      <c r="AF927" s="23"/>
      <c r="AG927" s="23"/>
    </row>
    <row r="928" spans="1:33" ht="15.75" customHeight="1" x14ac:dyDescent="0.35">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c r="AA928" s="23"/>
      <c r="AB928" s="23"/>
      <c r="AC928" s="23"/>
      <c r="AD928" s="23"/>
      <c r="AE928" s="23"/>
      <c r="AF928" s="23"/>
      <c r="AG928" s="23"/>
    </row>
    <row r="929" spans="1:33" ht="15.75" customHeight="1" x14ac:dyDescent="0.35">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c r="AA929" s="23"/>
      <c r="AB929" s="23"/>
      <c r="AC929" s="23"/>
      <c r="AD929" s="23"/>
      <c r="AE929" s="23"/>
      <c r="AF929" s="23"/>
      <c r="AG929" s="23"/>
    </row>
    <row r="930" spans="1:33" ht="15.75" customHeight="1" x14ac:dyDescent="0.35">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c r="AA930" s="23"/>
      <c r="AB930" s="23"/>
      <c r="AC930" s="23"/>
      <c r="AD930" s="23"/>
      <c r="AE930" s="23"/>
      <c r="AF930" s="23"/>
      <c r="AG930" s="23"/>
    </row>
    <row r="931" spans="1:33" ht="15.75" customHeight="1" x14ac:dyDescent="0.35">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c r="AA931" s="23"/>
      <c r="AB931" s="23"/>
      <c r="AC931" s="23"/>
      <c r="AD931" s="23"/>
      <c r="AE931" s="23"/>
      <c r="AF931" s="23"/>
      <c r="AG931" s="23"/>
    </row>
    <row r="932" spans="1:33" ht="15.75" customHeight="1" x14ac:dyDescent="0.35">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c r="AA932" s="23"/>
      <c r="AB932" s="23"/>
      <c r="AC932" s="23"/>
      <c r="AD932" s="23"/>
      <c r="AE932" s="23"/>
      <c r="AF932" s="23"/>
      <c r="AG932" s="23"/>
    </row>
    <row r="933" spans="1:33" ht="15.75" customHeight="1" x14ac:dyDescent="0.35">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c r="AA933" s="23"/>
      <c r="AB933" s="23"/>
      <c r="AC933" s="23"/>
      <c r="AD933" s="23"/>
      <c r="AE933" s="23"/>
      <c r="AF933" s="23"/>
      <c r="AG933" s="23"/>
    </row>
    <row r="934" spans="1:33" ht="15.75" customHeight="1" x14ac:dyDescent="0.35">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row>
    <row r="935" spans="1:33" ht="15.75" customHeight="1" x14ac:dyDescent="0.35">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c r="AA935" s="23"/>
      <c r="AB935" s="23"/>
      <c r="AC935" s="23"/>
      <c r="AD935" s="23"/>
      <c r="AE935" s="23"/>
      <c r="AF935" s="23"/>
      <c r="AG935" s="23"/>
    </row>
    <row r="936" spans="1:33" ht="15.75" customHeight="1" x14ac:dyDescent="0.35">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c r="AA936" s="23"/>
      <c r="AB936" s="23"/>
      <c r="AC936" s="23"/>
      <c r="AD936" s="23"/>
      <c r="AE936" s="23"/>
      <c r="AF936" s="23"/>
      <c r="AG936" s="23"/>
    </row>
    <row r="937" spans="1:33" ht="15.75" customHeight="1" x14ac:dyDescent="0.35">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c r="AA937" s="23"/>
      <c r="AB937" s="23"/>
      <c r="AC937" s="23"/>
      <c r="AD937" s="23"/>
      <c r="AE937" s="23"/>
      <c r="AF937" s="23"/>
      <c r="AG937" s="23"/>
    </row>
    <row r="938" spans="1:33" ht="15.75" customHeight="1" x14ac:dyDescent="0.35">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c r="AA938" s="23"/>
      <c r="AB938" s="23"/>
      <c r="AC938" s="23"/>
      <c r="AD938" s="23"/>
      <c r="AE938" s="23"/>
      <c r="AF938" s="23"/>
      <c r="AG938" s="23"/>
    </row>
    <row r="939" spans="1:33" ht="15.75" customHeight="1" x14ac:dyDescent="0.35">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c r="AA939" s="23"/>
      <c r="AB939" s="23"/>
      <c r="AC939" s="23"/>
      <c r="AD939" s="23"/>
      <c r="AE939" s="23"/>
      <c r="AF939" s="23"/>
      <c r="AG939" s="23"/>
    </row>
    <row r="940" spans="1:33" ht="15.75" customHeight="1" x14ac:dyDescent="0.35">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c r="AA940" s="23"/>
      <c r="AB940" s="23"/>
      <c r="AC940" s="23"/>
      <c r="AD940" s="23"/>
      <c r="AE940" s="23"/>
      <c r="AF940" s="23"/>
      <c r="AG940" s="23"/>
    </row>
    <row r="941" spans="1:33" ht="15.75" customHeight="1" x14ac:dyDescent="0.35">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c r="AA941" s="23"/>
      <c r="AB941" s="23"/>
      <c r="AC941" s="23"/>
      <c r="AD941" s="23"/>
      <c r="AE941" s="23"/>
      <c r="AF941" s="23"/>
      <c r="AG941" s="23"/>
    </row>
    <row r="942" spans="1:33" ht="15.75" customHeight="1" x14ac:dyDescent="0.35">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c r="AA942" s="23"/>
      <c r="AB942" s="23"/>
      <c r="AC942" s="23"/>
      <c r="AD942" s="23"/>
      <c r="AE942" s="23"/>
      <c r="AF942" s="23"/>
      <c r="AG942" s="23"/>
    </row>
    <row r="943" spans="1:33" ht="15.75" customHeight="1" x14ac:dyDescent="0.35">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c r="AA943" s="23"/>
      <c r="AB943" s="23"/>
      <c r="AC943" s="23"/>
      <c r="AD943" s="23"/>
      <c r="AE943" s="23"/>
      <c r="AF943" s="23"/>
      <c r="AG943" s="23"/>
    </row>
    <row r="944" spans="1:33" ht="15.75" customHeight="1" x14ac:dyDescent="0.35">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c r="AA944" s="23"/>
      <c r="AB944" s="23"/>
      <c r="AC944" s="23"/>
      <c r="AD944" s="23"/>
      <c r="AE944" s="23"/>
      <c r="AF944" s="23"/>
      <c r="AG944" s="23"/>
    </row>
    <row r="945" spans="1:33" ht="15.75" customHeight="1" x14ac:dyDescent="0.35">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c r="AA945" s="23"/>
      <c r="AB945" s="23"/>
      <c r="AC945" s="23"/>
      <c r="AD945" s="23"/>
      <c r="AE945" s="23"/>
      <c r="AF945" s="23"/>
      <c r="AG945" s="23"/>
    </row>
    <row r="946" spans="1:33" ht="15.75" customHeight="1" x14ac:dyDescent="0.35">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c r="AA946" s="23"/>
      <c r="AB946" s="23"/>
      <c r="AC946" s="23"/>
      <c r="AD946" s="23"/>
      <c r="AE946" s="23"/>
      <c r="AF946" s="23"/>
      <c r="AG946" s="23"/>
    </row>
    <row r="947" spans="1:33" ht="15.75" customHeight="1" x14ac:dyDescent="0.35">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c r="AA947" s="23"/>
      <c r="AB947" s="23"/>
      <c r="AC947" s="23"/>
      <c r="AD947" s="23"/>
      <c r="AE947" s="23"/>
      <c r="AF947" s="23"/>
      <c r="AG947" s="23"/>
    </row>
    <row r="948" spans="1:33" ht="15.75" customHeight="1" x14ac:dyDescent="0.35">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c r="AA948" s="23"/>
      <c r="AB948" s="23"/>
      <c r="AC948" s="23"/>
      <c r="AD948" s="23"/>
      <c r="AE948" s="23"/>
      <c r="AF948" s="23"/>
      <c r="AG948" s="23"/>
    </row>
    <row r="949" spans="1:33" ht="15.75" customHeight="1" x14ac:dyDescent="0.35">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c r="AA949" s="23"/>
      <c r="AB949" s="23"/>
      <c r="AC949" s="23"/>
      <c r="AD949" s="23"/>
      <c r="AE949" s="23"/>
      <c r="AF949" s="23"/>
      <c r="AG949" s="23"/>
    </row>
    <row r="950" spans="1:33" ht="15.75" customHeight="1" x14ac:dyDescent="0.35">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c r="AA950" s="23"/>
      <c r="AB950" s="23"/>
      <c r="AC950" s="23"/>
      <c r="AD950" s="23"/>
      <c r="AE950" s="23"/>
      <c r="AF950" s="23"/>
      <c r="AG950" s="23"/>
    </row>
    <row r="951" spans="1:33" ht="15.75" customHeight="1" x14ac:dyDescent="0.35">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c r="AA951" s="23"/>
      <c r="AB951" s="23"/>
      <c r="AC951" s="23"/>
      <c r="AD951" s="23"/>
      <c r="AE951" s="23"/>
      <c r="AF951" s="23"/>
      <c r="AG951" s="23"/>
    </row>
    <row r="952" spans="1:33" ht="15.75" customHeight="1" x14ac:dyDescent="0.35">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c r="AA952" s="23"/>
      <c r="AB952" s="23"/>
      <c r="AC952" s="23"/>
      <c r="AD952" s="23"/>
      <c r="AE952" s="23"/>
      <c r="AF952" s="23"/>
      <c r="AG952" s="23"/>
    </row>
    <row r="953" spans="1:33" ht="15.75" customHeight="1" x14ac:dyDescent="0.35">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c r="AA953" s="23"/>
      <c r="AB953" s="23"/>
      <c r="AC953" s="23"/>
      <c r="AD953" s="23"/>
      <c r="AE953" s="23"/>
      <c r="AF953" s="23"/>
      <c r="AG953" s="23"/>
    </row>
    <row r="954" spans="1:33" ht="15.75" customHeight="1" x14ac:dyDescent="0.35">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c r="AA954" s="23"/>
      <c r="AB954" s="23"/>
      <c r="AC954" s="23"/>
      <c r="AD954" s="23"/>
      <c r="AE954" s="23"/>
      <c r="AF954" s="23"/>
      <c r="AG954" s="23"/>
    </row>
    <row r="955" spans="1:33" ht="15.75" customHeight="1" x14ac:dyDescent="0.35">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c r="AA955" s="23"/>
      <c r="AB955" s="23"/>
      <c r="AC955" s="23"/>
      <c r="AD955" s="23"/>
      <c r="AE955" s="23"/>
      <c r="AF955" s="23"/>
      <c r="AG955" s="23"/>
    </row>
    <row r="956" spans="1:33" ht="15.75" customHeight="1" x14ac:dyDescent="0.35">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c r="AA956" s="23"/>
      <c r="AB956" s="23"/>
      <c r="AC956" s="23"/>
      <c r="AD956" s="23"/>
      <c r="AE956" s="23"/>
      <c r="AF956" s="23"/>
      <c r="AG956" s="23"/>
    </row>
    <row r="957" spans="1:33" ht="15.75" customHeight="1" x14ac:dyDescent="0.35">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c r="AA957" s="23"/>
      <c r="AB957" s="23"/>
      <c r="AC957" s="23"/>
      <c r="AD957" s="23"/>
      <c r="AE957" s="23"/>
      <c r="AF957" s="23"/>
      <c r="AG957" s="23"/>
    </row>
    <row r="958" spans="1:33" ht="15.75" customHeight="1" x14ac:dyDescent="0.35">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c r="AA958" s="23"/>
      <c r="AB958" s="23"/>
      <c r="AC958" s="23"/>
      <c r="AD958" s="23"/>
      <c r="AE958" s="23"/>
      <c r="AF958" s="23"/>
      <c r="AG958" s="23"/>
    </row>
    <row r="959" spans="1:33" ht="15.75" customHeight="1" x14ac:dyDescent="0.35">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c r="AA959" s="23"/>
      <c r="AB959" s="23"/>
      <c r="AC959" s="23"/>
      <c r="AD959" s="23"/>
      <c r="AE959" s="23"/>
      <c r="AF959" s="23"/>
      <c r="AG959" s="23"/>
    </row>
    <row r="960" spans="1:33" ht="15.75" customHeight="1" x14ac:dyDescent="0.35">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c r="AA960" s="23"/>
      <c r="AB960" s="23"/>
      <c r="AC960" s="23"/>
      <c r="AD960" s="23"/>
      <c r="AE960" s="23"/>
      <c r="AF960" s="23"/>
      <c r="AG960" s="23"/>
    </row>
    <row r="961" spans="1:33" ht="15.75" customHeight="1" x14ac:dyDescent="0.35">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c r="AA961" s="23"/>
      <c r="AB961" s="23"/>
      <c r="AC961" s="23"/>
      <c r="AD961" s="23"/>
      <c r="AE961" s="23"/>
      <c r="AF961" s="23"/>
      <c r="AG961" s="23"/>
    </row>
    <row r="962" spans="1:33" ht="15.75" customHeight="1" x14ac:dyDescent="0.35">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c r="AA962" s="23"/>
      <c r="AB962" s="23"/>
      <c r="AC962" s="23"/>
      <c r="AD962" s="23"/>
      <c r="AE962" s="23"/>
      <c r="AF962" s="23"/>
      <c r="AG962" s="23"/>
    </row>
    <row r="963" spans="1:33" ht="15.75" customHeight="1" x14ac:dyDescent="0.35">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c r="AA963" s="23"/>
      <c r="AB963" s="23"/>
      <c r="AC963" s="23"/>
      <c r="AD963" s="23"/>
      <c r="AE963" s="23"/>
      <c r="AF963" s="23"/>
      <c r="AG963" s="23"/>
    </row>
    <row r="964" spans="1:33" ht="15.75" customHeight="1" x14ac:dyDescent="0.35">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c r="AA964" s="23"/>
      <c r="AB964" s="23"/>
      <c r="AC964" s="23"/>
      <c r="AD964" s="23"/>
      <c r="AE964" s="23"/>
      <c r="AF964" s="23"/>
      <c r="AG964" s="23"/>
    </row>
    <row r="965" spans="1:33" ht="15.75" customHeight="1" x14ac:dyDescent="0.35">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c r="AA965" s="23"/>
      <c r="AB965" s="23"/>
      <c r="AC965" s="23"/>
      <c r="AD965" s="23"/>
      <c r="AE965" s="23"/>
      <c r="AF965" s="23"/>
      <c r="AG965" s="23"/>
    </row>
    <row r="966" spans="1:33" ht="15.75" customHeight="1" x14ac:dyDescent="0.35">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c r="AA966" s="23"/>
      <c r="AB966" s="23"/>
      <c r="AC966" s="23"/>
      <c r="AD966" s="23"/>
      <c r="AE966" s="23"/>
      <c r="AF966" s="23"/>
      <c r="AG966" s="23"/>
    </row>
    <row r="967" spans="1:33" ht="15.75" customHeight="1" x14ac:dyDescent="0.35">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c r="AA967" s="23"/>
      <c r="AB967" s="23"/>
      <c r="AC967" s="23"/>
      <c r="AD967" s="23"/>
      <c r="AE967" s="23"/>
      <c r="AF967" s="23"/>
      <c r="AG967" s="23"/>
    </row>
    <row r="968" spans="1:33" ht="15.75" customHeight="1" x14ac:dyDescent="0.35">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c r="AA968" s="23"/>
      <c r="AB968" s="23"/>
      <c r="AC968" s="23"/>
      <c r="AD968" s="23"/>
      <c r="AE968" s="23"/>
      <c r="AF968" s="23"/>
      <c r="AG968" s="23"/>
    </row>
    <row r="969" spans="1:33" ht="15.75" customHeight="1" x14ac:dyDescent="0.35">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c r="AA969" s="23"/>
      <c r="AB969" s="23"/>
      <c r="AC969" s="23"/>
      <c r="AD969" s="23"/>
      <c r="AE969" s="23"/>
      <c r="AF969" s="23"/>
      <c r="AG969" s="23"/>
    </row>
    <row r="970" spans="1:33" ht="15.75" customHeight="1" x14ac:dyDescent="0.35">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c r="AA970" s="23"/>
      <c r="AB970" s="23"/>
      <c r="AC970" s="23"/>
      <c r="AD970" s="23"/>
      <c r="AE970" s="23"/>
      <c r="AF970" s="23"/>
      <c r="AG970" s="23"/>
    </row>
    <row r="971" spans="1:33" ht="15.75" customHeight="1" x14ac:dyDescent="0.35">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c r="AA971" s="23"/>
      <c r="AB971" s="23"/>
      <c r="AC971" s="23"/>
      <c r="AD971" s="23"/>
      <c r="AE971" s="23"/>
      <c r="AF971" s="23"/>
      <c r="AG971" s="23"/>
    </row>
    <row r="972" spans="1:33" ht="15.75" customHeight="1" x14ac:dyDescent="0.35">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c r="AA972" s="23"/>
      <c r="AB972" s="23"/>
      <c r="AC972" s="23"/>
      <c r="AD972" s="23"/>
      <c r="AE972" s="23"/>
      <c r="AF972" s="23"/>
      <c r="AG972" s="23"/>
    </row>
    <row r="973" spans="1:33" ht="15.75" customHeight="1" x14ac:dyDescent="0.35">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c r="AA973" s="23"/>
      <c r="AB973" s="23"/>
      <c r="AC973" s="23"/>
      <c r="AD973" s="23"/>
      <c r="AE973" s="23"/>
      <c r="AF973" s="23"/>
      <c r="AG973" s="23"/>
    </row>
    <row r="974" spans="1:33" ht="15.75" customHeight="1" x14ac:dyDescent="0.35">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c r="AA974" s="23"/>
      <c r="AB974" s="23"/>
      <c r="AC974" s="23"/>
      <c r="AD974" s="23"/>
      <c r="AE974" s="23"/>
      <c r="AF974" s="23"/>
      <c r="AG974" s="23"/>
    </row>
    <row r="975" spans="1:33" ht="15.75" customHeight="1" x14ac:dyDescent="0.35">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c r="AA975" s="23"/>
      <c r="AB975" s="23"/>
      <c r="AC975" s="23"/>
      <c r="AD975" s="23"/>
      <c r="AE975" s="23"/>
      <c r="AF975" s="23"/>
      <c r="AG975" s="23"/>
    </row>
    <row r="976" spans="1:33" ht="15.75" customHeight="1" x14ac:dyDescent="0.35">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c r="AA976" s="23"/>
      <c r="AB976" s="23"/>
      <c r="AC976" s="23"/>
      <c r="AD976" s="23"/>
      <c r="AE976" s="23"/>
      <c r="AF976" s="23"/>
      <c r="AG976" s="23"/>
    </row>
    <row r="977" spans="1:33" ht="15.75" customHeight="1" x14ac:dyDescent="0.35">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c r="AA977" s="23"/>
      <c r="AB977" s="23"/>
      <c r="AC977" s="23"/>
      <c r="AD977" s="23"/>
      <c r="AE977" s="23"/>
      <c r="AF977" s="23"/>
      <c r="AG977" s="23"/>
    </row>
    <row r="978" spans="1:33" ht="15.75" customHeight="1" x14ac:dyDescent="0.35">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c r="AA978" s="23"/>
      <c r="AB978" s="23"/>
      <c r="AC978" s="23"/>
      <c r="AD978" s="23"/>
      <c r="AE978" s="23"/>
      <c r="AF978" s="23"/>
      <c r="AG978" s="23"/>
    </row>
    <row r="979" spans="1:33" ht="15.75" customHeight="1" x14ac:dyDescent="0.35">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c r="AA979" s="23"/>
      <c r="AB979" s="23"/>
      <c r="AC979" s="23"/>
      <c r="AD979" s="23"/>
      <c r="AE979" s="23"/>
      <c r="AF979" s="23"/>
      <c r="AG979" s="23"/>
    </row>
    <row r="980" spans="1:33" ht="15.75" customHeight="1" x14ac:dyDescent="0.35">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c r="AA980" s="23"/>
      <c r="AB980" s="23"/>
      <c r="AC980" s="23"/>
      <c r="AD980" s="23"/>
      <c r="AE980" s="23"/>
      <c r="AF980" s="23"/>
      <c r="AG980" s="23"/>
    </row>
    <row r="981" spans="1:33" ht="15.75" customHeight="1" x14ac:dyDescent="0.35">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c r="AA981" s="23"/>
      <c r="AB981" s="23"/>
      <c r="AC981" s="23"/>
      <c r="AD981" s="23"/>
      <c r="AE981" s="23"/>
      <c r="AF981" s="23"/>
      <c r="AG981" s="23"/>
    </row>
    <row r="982" spans="1:33" ht="15.75" customHeight="1" x14ac:dyDescent="0.35">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c r="AA982" s="23"/>
      <c r="AB982" s="23"/>
      <c r="AC982" s="23"/>
      <c r="AD982" s="23"/>
      <c r="AE982" s="23"/>
      <c r="AF982" s="23"/>
      <c r="AG982" s="23"/>
    </row>
    <row r="983" spans="1:33" ht="15.75" customHeight="1" x14ac:dyDescent="0.35">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c r="AA983" s="23"/>
      <c r="AB983" s="23"/>
      <c r="AC983" s="23"/>
      <c r="AD983" s="23"/>
      <c r="AE983" s="23"/>
      <c r="AF983" s="23"/>
      <c r="AG983" s="23"/>
    </row>
    <row r="984" spans="1:33" ht="15.75" customHeight="1" x14ac:dyDescent="0.35">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c r="AA984" s="23"/>
      <c r="AB984" s="23"/>
      <c r="AC984" s="23"/>
      <c r="AD984" s="23"/>
      <c r="AE984" s="23"/>
      <c r="AF984" s="23"/>
      <c r="AG984" s="23"/>
    </row>
    <row r="985" spans="1:33" ht="15.75" customHeight="1" x14ac:dyDescent="0.35">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c r="AA985" s="23"/>
      <c r="AB985" s="23"/>
      <c r="AC985" s="23"/>
      <c r="AD985" s="23"/>
      <c r="AE985" s="23"/>
      <c r="AF985" s="23"/>
      <c r="AG985" s="23"/>
    </row>
    <row r="986" spans="1:33" ht="15.75" customHeight="1" x14ac:dyDescent="0.35">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c r="AA986" s="23"/>
      <c r="AB986" s="23"/>
      <c r="AC986" s="23"/>
      <c r="AD986" s="23"/>
      <c r="AE986" s="23"/>
      <c r="AF986" s="23"/>
      <c r="AG986" s="23"/>
    </row>
    <row r="987" spans="1:33" ht="15.75" customHeight="1" x14ac:dyDescent="0.35">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c r="AA987" s="23"/>
      <c r="AB987" s="23"/>
      <c r="AC987" s="23"/>
      <c r="AD987" s="23"/>
      <c r="AE987" s="23"/>
      <c r="AF987" s="23"/>
      <c r="AG987" s="23"/>
    </row>
    <row r="988" spans="1:33" ht="15.75" customHeight="1" x14ac:dyDescent="0.35">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c r="AA988" s="23"/>
      <c r="AB988" s="23"/>
      <c r="AC988" s="23"/>
      <c r="AD988" s="23"/>
      <c r="AE988" s="23"/>
      <c r="AF988" s="23"/>
      <c r="AG988" s="23"/>
    </row>
    <row r="989" spans="1:33" ht="15.75" customHeight="1" x14ac:dyDescent="0.35">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c r="AA989" s="23"/>
      <c r="AB989" s="23"/>
      <c r="AC989" s="23"/>
      <c r="AD989" s="23"/>
      <c r="AE989" s="23"/>
      <c r="AF989" s="23"/>
      <c r="AG989" s="23"/>
    </row>
    <row r="990" spans="1:33" ht="15.75" customHeight="1" x14ac:dyDescent="0.35">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c r="AA990" s="23"/>
      <c r="AB990" s="23"/>
      <c r="AC990" s="23"/>
      <c r="AD990" s="23"/>
      <c r="AE990" s="23"/>
      <c r="AF990" s="23"/>
      <c r="AG990" s="23"/>
    </row>
    <row r="991" spans="1:33" ht="15.75" customHeight="1" x14ac:dyDescent="0.35">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c r="AA991" s="23"/>
      <c r="AB991" s="23"/>
      <c r="AC991" s="23"/>
      <c r="AD991" s="23"/>
      <c r="AE991" s="23"/>
      <c r="AF991" s="23"/>
      <c r="AG991" s="23"/>
    </row>
    <row r="992" spans="1:33" ht="15.75" customHeight="1" x14ac:dyDescent="0.35">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c r="AA992" s="23"/>
      <c r="AB992" s="23"/>
      <c r="AC992" s="23"/>
      <c r="AD992" s="23"/>
      <c r="AE992" s="23"/>
      <c r="AF992" s="23"/>
      <c r="AG992" s="23"/>
    </row>
    <row r="993" spans="1:33" ht="15.75" customHeight="1" x14ac:dyDescent="0.35">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c r="AA993" s="23"/>
      <c r="AB993" s="23"/>
      <c r="AC993" s="23"/>
      <c r="AD993" s="23"/>
      <c r="AE993" s="23"/>
      <c r="AF993" s="23"/>
      <c r="AG993" s="23"/>
    </row>
    <row r="994" spans="1:33" ht="15.75" customHeight="1" x14ac:dyDescent="0.35">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c r="AA994" s="23"/>
      <c r="AB994" s="23"/>
      <c r="AC994" s="23"/>
      <c r="AD994" s="23"/>
      <c r="AE994" s="23"/>
      <c r="AF994" s="23"/>
      <c r="AG994" s="23"/>
    </row>
    <row r="995" spans="1:33" ht="15.75" customHeight="1" x14ac:dyDescent="0.35">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c r="AA995" s="23"/>
      <c r="AB995" s="23"/>
      <c r="AC995" s="23"/>
      <c r="AD995" s="23"/>
      <c r="AE995" s="23"/>
      <c r="AF995" s="23"/>
      <c r="AG995" s="23"/>
    </row>
    <row r="996" spans="1:33" ht="15.75" customHeight="1" x14ac:dyDescent="0.35">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c r="AA996" s="23"/>
      <c r="AB996" s="23"/>
      <c r="AC996" s="23"/>
      <c r="AD996" s="23"/>
      <c r="AE996" s="23"/>
      <c r="AF996" s="23"/>
      <c r="AG996" s="23"/>
    </row>
    <row r="997" spans="1:33" ht="15.75" customHeight="1" x14ac:dyDescent="0.35">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c r="AA997" s="23"/>
      <c r="AB997" s="23"/>
      <c r="AC997" s="23"/>
      <c r="AD997" s="23"/>
      <c r="AE997" s="23"/>
      <c r="AF997" s="23"/>
      <c r="AG997" s="23"/>
    </row>
    <row r="998" spans="1:33" ht="15.75" customHeight="1" x14ac:dyDescent="0.35">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c r="AA998" s="23"/>
      <c r="AB998" s="23"/>
      <c r="AC998" s="23"/>
      <c r="AD998" s="23"/>
      <c r="AE998" s="23"/>
      <c r="AF998" s="23"/>
      <c r="AG998" s="23"/>
    </row>
    <row r="999" spans="1:33" ht="15.75" customHeight="1" x14ac:dyDescent="0.35">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c r="AA999" s="23"/>
      <c r="AB999" s="23"/>
      <c r="AC999" s="23"/>
      <c r="AD999" s="23"/>
      <c r="AE999" s="23"/>
      <c r="AF999" s="23"/>
      <c r="AG999" s="23"/>
    </row>
    <row r="1000" spans="1:33" ht="15.75" customHeight="1" x14ac:dyDescent="0.35">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c r="AA1000" s="23"/>
      <c r="AB1000" s="23"/>
      <c r="AC1000" s="23"/>
      <c r="AD1000" s="23"/>
      <c r="AE1000" s="23"/>
      <c r="AF1000" s="23"/>
      <c r="AG1000" s="23"/>
    </row>
  </sheetData>
  <pageMargins left="0.7" right="0.7" top="0.75" bottom="0.75" header="0" footer="0"/>
  <pageSetup orientation="portrai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EE339-B04C-4F6A-82A5-3A1315EAA0E8}">
  <sheetPr>
    <tabColor theme="3" tint="0.79998168889431442"/>
  </sheetPr>
  <dimension ref="A1:AI1000"/>
  <sheetViews>
    <sheetView workbookViewId="0">
      <selection activeCell="T30" sqref="T30"/>
    </sheetView>
  </sheetViews>
  <sheetFormatPr defaultColWidth="13.81640625" defaultRowHeight="15" customHeight="1" x14ac:dyDescent="0.3"/>
  <cols>
    <col min="1" max="1" width="28.54296875" style="22" customWidth="1"/>
    <col min="2" max="33" width="9.1796875" style="22" customWidth="1"/>
    <col min="34" max="35" width="8.26953125" style="22" customWidth="1"/>
    <col min="36" max="16384" width="13.81640625" style="22"/>
  </cols>
  <sheetData>
    <row r="1" spans="1:35" ht="14.5" x14ac:dyDescent="0.35">
      <c r="A1" s="21" t="s">
        <v>1</v>
      </c>
      <c r="B1" s="21">
        <v>2019</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c r="AH1" s="21"/>
      <c r="AI1" s="21"/>
    </row>
    <row r="2" spans="1:35" ht="14.5" x14ac:dyDescent="0.35">
      <c r="A2" s="21" t="s">
        <v>2</v>
      </c>
      <c r="B2" s="102">
        <f>calculations!D137</f>
        <v>6092906388824.7695</v>
      </c>
      <c r="C2" s="102">
        <f>calculations!E137</f>
        <v>6660140007351.5723</v>
      </c>
      <c r="D2" s="102">
        <f>calculations!F137</f>
        <v>6283703991575.2256</v>
      </c>
      <c r="E2" s="102">
        <f>calculations!G137</f>
        <v>6053462390334.1162</v>
      </c>
      <c r="F2" s="102">
        <f>calculations!H137</f>
        <v>5885259186291.9443</v>
      </c>
      <c r="G2" s="102">
        <f>calculations!I137</f>
        <v>5766416189293.2813</v>
      </c>
      <c r="H2" s="102">
        <f>calculations!J137</f>
        <v>5651349821919.9688</v>
      </c>
      <c r="I2" s="102">
        <f>calculations!K137</f>
        <v>5522256520978.167</v>
      </c>
      <c r="J2" s="102">
        <f>calculations!L137</f>
        <v>5410318602215.3408</v>
      </c>
      <c r="K2" s="102">
        <f>calculations!M137</f>
        <v>5298400408523.7393</v>
      </c>
      <c r="L2" s="102">
        <f>calculations!N137</f>
        <v>5186424543150.876</v>
      </c>
      <c r="M2" s="102">
        <f>calculations!O137</f>
        <v>5061911550836.751</v>
      </c>
      <c r="N2" s="102">
        <f>calculations!P137</f>
        <v>4921116471138.8574</v>
      </c>
      <c r="O2" s="102">
        <f>calculations!Q137</f>
        <v>4771066874123.4561</v>
      </c>
      <c r="P2" s="102">
        <f>calculations!R137</f>
        <v>4623422757683.5303</v>
      </c>
      <c r="Q2" s="102">
        <f>calculations!S137</f>
        <v>4479970850179.5986</v>
      </c>
      <c r="R2" s="102">
        <f>calculations!T137</f>
        <v>4337911954196.7236</v>
      </c>
      <c r="S2" s="102">
        <f>calculations!U137</f>
        <v>4207154408917.4238</v>
      </c>
      <c r="T2" s="102">
        <f>calculations!V137</f>
        <v>4068270786865.8755</v>
      </c>
      <c r="U2" s="102">
        <f>calculations!W137</f>
        <v>3929517434097.3979</v>
      </c>
      <c r="V2" s="102">
        <f>calculations!X137</f>
        <v>3786317102012.2769</v>
      </c>
      <c r="W2" s="102">
        <f>calculations!Y137</f>
        <v>3635537033204.7861</v>
      </c>
      <c r="X2" s="102">
        <f>calculations!Z137</f>
        <v>3469613676315.0693</v>
      </c>
      <c r="Y2" s="102">
        <f>calculations!AA137</f>
        <v>3299160808117.5605</v>
      </c>
      <c r="Z2" s="102">
        <f>calculations!AB137</f>
        <v>3127751957329.1909</v>
      </c>
      <c r="AA2" s="102">
        <f>calculations!AC137</f>
        <v>2955715437384.1523</v>
      </c>
      <c r="AB2" s="102">
        <f>calculations!AD137</f>
        <v>2782990520306.8564</v>
      </c>
      <c r="AC2" s="102">
        <f>calculations!AE137</f>
        <v>2607966133898.1641</v>
      </c>
      <c r="AD2" s="102">
        <f>calculations!AF137</f>
        <v>2427461541588.251</v>
      </c>
      <c r="AE2" s="102">
        <f>calculations!AG137</f>
        <v>2383476379564.4253</v>
      </c>
      <c r="AF2" s="102">
        <f>calculations!AH137</f>
        <v>2358969674711.1001</v>
      </c>
      <c r="AG2" s="102">
        <f>calculations!AI137</f>
        <v>2333574357506.167</v>
      </c>
    </row>
    <row r="3" spans="1:35" ht="14.5" x14ac:dyDescent="0.35">
      <c r="A3" s="21" t="s">
        <v>3</v>
      </c>
      <c r="B3" s="102">
        <f>calculations!D138</f>
        <v>0</v>
      </c>
      <c r="C3" s="102">
        <f>calculations!E138</f>
        <v>0</v>
      </c>
      <c r="D3" s="102">
        <f>calculations!F138</f>
        <v>0</v>
      </c>
      <c r="E3" s="102">
        <f>calculations!G138</f>
        <v>0</v>
      </c>
      <c r="F3" s="102">
        <f>calculations!H138</f>
        <v>0</v>
      </c>
      <c r="G3" s="102">
        <f>calculations!I138</f>
        <v>0</v>
      </c>
      <c r="H3" s="102">
        <f>calculations!J138</f>
        <v>0</v>
      </c>
      <c r="I3" s="102">
        <f>calculations!K138</f>
        <v>0</v>
      </c>
      <c r="J3" s="102">
        <f>calculations!L138</f>
        <v>0</v>
      </c>
      <c r="K3" s="102">
        <f>calculations!M138</f>
        <v>0</v>
      </c>
      <c r="L3" s="102">
        <f>calculations!N138</f>
        <v>0</v>
      </c>
      <c r="M3" s="102">
        <f>calculations!O138</f>
        <v>0</v>
      </c>
      <c r="N3" s="102">
        <f>calculations!P138</f>
        <v>0</v>
      </c>
      <c r="O3" s="102">
        <f>calculations!Q138</f>
        <v>0</v>
      </c>
      <c r="P3" s="102">
        <f>calculations!R138</f>
        <v>0</v>
      </c>
      <c r="Q3" s="102">
        <f>calculations!S138</f>
        <v>0</v>
      </c>
      <c r="R3" s="102">
        <f>calculations!T138</f>
        <v>0</v>
      </c>
      <c r="S3" s="102">
        <f>calculations!U138</f>
        <v>0</v>
      </c>
      <c r="T3" s="102">
        <f>calculations!V138</f>
        <v>0</v>
      </c>
      <c r="U3" s="102">
        <f>calculations!W138</f>
        <v>0</v>
      </c>
      <c r="V3" s="102">
        <f>calculations!X138</f>
        <v>0</v>
      </c>
      <c r="W3" s="102">
        <f>calculations!Y138</f>
        <v>0</v>
      </c>
      <c r="X3" s="102">
        <f>calculations!Z138</f>
        <v>0</v>
      </c>
      <c r="Y3" s="102">
        <f>calculations!AA138</f>
        <v>0</v>
      </c>
      <c r="Z3" s="102">
        <f>calculations!AB138</f>
        <v>0</v>
      </c>
      <c r="AA3" s="102">
        <f>calculations!AC138</f>
        <v>0</v>
      </c>
      <c r="AB3" s="102">
        <f>calculations!AD138</f>
        <v>0</v>
      </c>
      <c r="AC3" s="102">
        <f>calculations!AE138</f>
        <v>0</v>
      </c>
      <c r="AD3" s="102">
        <f>calculations!AF138</f>
        <v>0</v>
      </c>
      <c r="AE3" s="102">
        <f>calculations!AG138</f>
        <v>0</v>
      </c>
      <c r="AF3" s="102">
        <f>calculations!AH138</f>
        <v>0</v>
      </c>
      <c r="AG3" s="102">
        <f>calculations!AI138</f>
        <v>0</v>
      </c>
    </row>
    <row r="4" spans="1:35" ht="14.5" x14ac:dyDescent="0.35">
      <c r="A4" s="21" t="s">
        <v>4</v>
      </c>
      <c r="B4" s="102">
        <f>calculations!D139</f>
        <v>0</v>
      </c>
      <c r="C4" s="102">
        <f>calculations!E139</f>
        <v>0</v>
      </c>
      <c r="D4" s="102">
        <f>calculations!F139</f>
        <v>0</v>
      </c>
      <c r="E4" s="102">
        <f>calculations!G139</f>
        <v>0</v>
      </c>
      <c r="F4" s="102">
        <f>calculations!H139</f>
        <v>0</v>
      </c>
      <c r="G4" s="102">
        <f>calculations!I139</f>
        <v>0</v>
      </c>
      <c r="H4" s="102">
        <f>calculations!J139</f>
        <v>0</v>
      </c>
      <c r="I4" s="102">
        <f>calculations!K139</f>
        <v>0</v>
      </c>
      <c r="J4" s="102">
        <f>calculations!L139</f>
        <v>0</v>
      </c>
      <c r="K4" s="102">
        <f>calculations!M139</f>
        <v>0</v>
      </c>
      <c r="L4" s="102">
        <f>calculations!N139</f>
        <v>0</v>
      </c>
      <c r="M4" s="102">
        <f>calculations!O139</f>
        <v>0</v>
      </c>
      <c r="N4" s="102">
        <f>calculations!P139</f>
        <v>0</v>
      </c>
      <c r="O4" s="102">
        <f>calculations!Q139</f>
        <v>0</v>
      </c>
      <c r="P4" s="102">
        <f>calculations!R139</f>
        <v>0</v>
      </c>
      <c r="Q4" s="102">
        <f>calculations!S139</f>
        <v>0</v>
      </c>
      <c r="R4" s="102">
        <f>calculations!T139</f>
        <v>0</v>
      </c>
      <c r="S4" s="102">
        <f>calculations!U139</f>
        <v>0</v>
      </c>
      <c r="T4" s="102">
        <f>calculations!V139</f>
        <v>0</v>
      </c>
      <c r="U4" s="102">
        <f>calculations!W139</f>
        <v>0</v>
      </c>
      <c r="V4" s="102">
        <f>calculations!X139</f>
        <v>0</v>
      </c>
      <c r="W4" s="102">
        <f>calculations!Y139</f>
        <v>0</v>
      </c>
      <c r="X4" s="102">
        <f>calculations!Z139</f>
        <v>0</v>
      </c>
      <c r="Y4" s="102">
        <f>calculations!AA139</f>
        <v>0</v>
      </c>
      <c r="Z4" s="102">
        <f>calculations!AB139</f>
        <v>0</v>
      </c>
      <c r="AA4" s="102">
        <f>calculations!AC139</f>
        <v>0</v>
      </c>
      <c r="AB4" s="102">
        <f>calculations!AD139</f>
        <v>0</v>
      </c>
      <c r="AC4" s="102">
        <f>calculations!AE139</f>
        <v>0</v>
      </c>
      <c r="AD4" s="102">
        <f>calculations!AF139</f>
        <v>0</v>
      </c>
      <c r="AE4" s="102">
        <f>calculations!AG139</f>
        <v>0</v>
      </c>
      <c r="AF4" s="102">
        <f>calculations!AH139</f>
        <v>0</v>
      </c>
      <c r="AG4" s="102">
        <f>calculations!AI139</f>
        <v>0</v>
      </c>
    </row>
    <row r="5" spans="1:35" ht="14.5" x14ac:dyDescent="0.35">
      <c r="A5" s="21" t="s">
        <v>5</v>
      </c>
      <c r="B5" s="102">
        <f>calculations!D140</f>
        <v>0</v>
      </c>
      <c r="C5" s="102">
        <f>calculations!E140</f>
        <v>0</v>
      </c>
      <c r="D5" s="102">
        <f>calculations!F140</f>
        <v>0</v>
      </c>
      <c r="E5" s="102">
        <f>calculations!G140</f>
        <v>0</v>
      </c>
      <c r="F5" s="102">
        <f>calculations!H140</f>
        <v>0</v>
      </c>
      <c r="G5" s="102">
        <f>calculations!I140</f>
        <v>0</v>
      </c>
      <c r="H5" s="102">
        <f>calculations!J140</f>
        <v>0</v>
      </c>
      <c r="I5" s="102">
        <f>calculations!K140</f>
        <v>0</v>
      </c>
      <c r="J5" s="102">
        <f>calculations!L140</f>
        <v>0</v>
      </c>
      <c r="K5" s="102">
        <f>calculations!M140</f>
        <v>0</v>
      </c>
      <c r="L5" s="102">
        <f>calculations!N140</f>
        <v>0</v>
      </c>
      <c r="M5" s="102">
        <f>calculations!O140</f>
        <v>0</v>
      </c>
      <c r="N5" s="102">
        <f>calculations!P140</f>
        <v>0</v>
      </c>
      <c r="O5" s="102">
        <f>calculations!Q140</f>
        <v>0</v>
      </c>
      <c r="P5" s="102">
        <f>calculations!R140</f>
        <v>0</v>
      </c>
      <c r="Q5" s="102">
        <f>calculations!S140</f>
        <v>0</v>
      </c>
      <c r="R5" s="102">
        <f>calculations!T140</f>
        <v>0</v>
      </c>
      <c r="S5" s="102">
        <f>calculations!U140</f>
        <v>0</v>
      </c>
      <c r="T5" s="102">
        <f>calculations!V140</f>
        <v>0</v>
      </c>
      <c r="U5" s="102">
        <f>calculations!W140</f>
        <v>0</v>
      </c>
      <c r="V5" s="102">
        <f>calculations!X140</f>
        <v>0</v>
      </c>
      <c r="W5" s="102">
        <f>calculations!Y140</f>
        <v>0</v>
      </c>
      <c r="X5" s="102">
        <f>calculations!Z140</f>
        <v>0</v>
      </c>
      <c r="Y5" s="102">
        <f>calculations!AA140</f>
        <v>0</v>
      </c>
      <c r="Z5" s="102">
        <f>calculations!AB140</f>
        <v>0</v>
      </c>
      <c r="AA5" s="102">
        <f>calculations!AC140</f>
        <v>0</v>
      </c>
      <c r="AB5" s="102">
        <f>calculations!AD140</f>
        <v>0</v>
      </c>
      <c r="AC5" s="102">
        <f>calculations!AE140</f>
        <v>0</v>
      </c>
      <c r="AD5" s="102">
        <f>calculations!AF140</f>
        <v>0</v>
      </c>
      <c r="AE5" s="102">
        <f>calculations!AG140</f>
        <v>0</v>
      </c>
      <c r="AF5" s="102">
        <f>calculations!AH140</f>
        <v>0</v>
      </c>
      <c r="AG5" s="102">
        <f>calculations!AI140</f>
        <v>0</v>
      </c>
    </row>
    <row r="6" spans="1:35" ht="14.5" x14ac:dyDescent="0.35">
      <c r="A6" s="21" t="s">
        <v>7</v>
      </c>
      <c r="B6" s="102">
        <f>calculations!D141</f>
        <v>0</v>
      </c>
      <c r="C6" s="102">
        <f>calculations!E141</f>
        <v>0</v>
      </c>
      <c r="D6" s="102">
        <f>calculations!F141</f>
        <v>0</v>
      </c>
      <c r="E6" s="102">
        <f>calculations!G141</f>
        <v>0</v>
      </c>
      <c r="F6" s="102">
        <f>calculations!H141</f>
        <v>0</v>
      </c>
      <c r="G6" s="102">
        <f>calculations!I141</f>
        <v>0</v>
      </c>
      <c r="H6" s="102">
        <f>calculations!J141</f>
        <v>0</v>
      </c>
      <c r="I6" s="102">
        <f>calculations!K141</f>
        <v>0</v>
      </c>
      <c r="J6" s="102">
        <f>calculations!L141</f>
        <v>0</v>
      </c>
      <c r="K6" s="102">
        <f>calculations!M141</f>
        <v>0</v>
      </c>
      <c r="L6" s="102">
        <f>calculations!N141</f>
        <v>0</v>
      </c>
      <c r="M6" s="102">
        <f>calculations!O141</f>
        <v>0</v>
      </c>
      <c r="N6" s="102">
        <f>calculations!P141</f>
        <v>0</v>
      </c>
      <c r="O6" s="102">
        <f>calculations!Q141</f>
        <v>0</v>
      </c>
      <c r="P6" s="102">
        <f>calculations!R141</f>
        <v>0</v>
      </c>
      <c r="Q6" s="102">
        <f>calculations!S141</f>
        <v>0</v>
      </c>
      <c r="R6" s="102">
        <f>calculations!T141</f>
        <v>0</v>
      </c>
      <c r="S6" s="102">
        <f>calculations!U141</f>
        <v>0</v>
      </c>
      <c r="T6" s="102">
        <f>calculations!V141</f>
        <v>0</v>
      </c>
      <c r="U6" s="102">
        <f>calculations!W141</f>
        <v>0</v>
      </c>
      <c r="V6" s="102">
        <f>calculations!X141</f>
        <v>0</v>
      </c>
      <c r="W6" s="102">
        <f>calculations!Y141</f>
        <v>0</v>
      </c>
      <c r="X6" s="102">
        <f>calculations!Z141</f>
        <v>0</v>
      </c>
      <c r="Y6" s="102">
        <f>calculations!AA141</f>
        <v>0</v>
      </c>
      <c r="Z6" s="102">
        <f>calculations!AB141</f>
        <v>0</v>
      </c>
      <c r="AA6" s="102">
        <f>calculations!AC141</f>
        <v>0</v>
      </c>
      <c r="AB6" s="102">
        <f>calculations!AD141</f>
        <v>0</v>
      </c>
      <c r="AC6" s="102">
        <f>calculations!AE141</f>
        <v>0</v>
      </c>
      <c r="AD6" s="102">
        <f>calculations!AF141</f>
        <v>0</v>
      </c>
      <c r="AE6" s="102">
        <f>calculations!AG141</f>
        <v>0</v>
      </c>
      <c r="AF6" s="102">
        <f>calculations!AH141</f>
        <v>0</v>
      </c>
      <c r="AG6" s="102">
        <f>calculations!AI141</f>
        <v>0</v>
      </c>
    </row>
    <row r="7" spans="1:35" ht="14.5" x14ac:dyDescent="0.35">
      <c r="A7" s="21" t="s">
        <v>8</v>
      </c>
      <c r="B7" s="102">
        <f>calculations!D142</f>
        <v>0</v>
      </c>
      <c r="C7" s="102">
        <f>calculations!E142</f>
        <v>0</v>
      </c>
      <c r="D7" s="102">
        <f>calculations!F142</f>
        <v>0</v>
      </c>
      <c r="E7" s="102">
        <f>calculations!G142</f>
        <v>0</v>
      </c>
      <c r="F7" s="102">
        <f>calculations!H142</f>
        <v>0</v>
      </c>
      <c r="G7" s="102">
        <f>calculations!I142</f>
        <v>0</v>
      </c>
      <c r="H7" s="102">
        <f>calculations!J142</f>
        <v>0</v>
      </c>
      <c r="I7" s="102">
        <f>calculations!K142</f>
        <v>0</v>
      </c>
      <c r="J7" s="102">
        <f>calculations!L142</f>
        <v>0</v>
      </c>
      <c r="K7" s="102">
        <f>calculations!M142</f>
        <v>0</v>
      </c>
      <c r="L7" s="102">
        <f>calculations!N142</f>
        <v>0</v>
      </c>
      <c r="M7" s="102">
        <f>calculations!O142</f>
        <v>0</v>
      </c>
      <c r="N7" s="102">
        <f>calculations!P142</f>
        <v>0</v>
      </c>
      <c r="O7" s="102">
        <f>calculations!Q142</f>
        <v>0</v>
      </c>
      <c r="P7" s="102">
        <f>calculations!R142</f>
        <v>0</v>
      </c>
      <c r="Q7" s="102">
        <f>calculations!S142</f>
        <v>0</v>
      </c>
      <c r="R7" s="102">
        <f>calculations!T142</f>
        <v>0</v>
      </c>
      <c r="S7" s="102">
        <f>calculations!U142</f>
        <v>0</v>
      </c>
      <c r="T7" s="102">
        <f>calculations!V142</f>
        <v>0</v>
      </c>
      <c r="U7" s="102">
        <f>calculations!W142</f>
        <v>0</v>
      </c>
      <c r="V7" s="102">
        <f>calculations!X142</f>
        <v>0</v>
      </c>
      <c r="W7" s="102">
        <f>calculations!Y142</f>
        <v>0</v>
      </c>
      <c r="X7" s="102">
        <f>calculations!Z142</f>
        <v>0</v>
      </c>
      <c r="Y7" s="102">
        <f>calculations!AA142</f>
        <v>0</v>
      </c>
      <c r="Z7" s="102">
        <f>calculations!AB142</f>
        <v>0</v>
      </c>
      <c r="AA7" s="102">
        <f>calculations!AC142</f>
        <v>0</v>
      </c>
      <c r="AB7" s="102">
        <f>calculations!AD142</f>
        <v>0</v>
      </c>
      <c r="AC7" s="102">
        <f>calculations!AE142</f>
        <v>0</v>
      </c>
      <c r="AD7" s="102">
        <f>calculations!AF142</f>
        <v>0</v>
      </c>
      <c r="AE7" s="102">
        <f>calculations!AG142</f>
        <v>0</v>
      </c>
      <c r="AF7" s="102">
        <f>calculations!AH142</f>
        <v>0</v>
      </c>
      <c r="AG7" s="102">
        <f>calculations!AI142</f>
        <v>0</v>
      </c>
    </row>
    <row r="8" spans="1:35" ht="14.5" x14ac:dyDescent="0.35">
      <c r="A8" s="21" t="s">
        <v>93</v>
      </c>
      <c r="B8" s="102">
        <f>calculations!D143</f>
        <v>0</v>
      </c>
      <c r="C8" s="102">
        <f>calculations!E143</f>
        <v>0</v>
      </c>
      <c r="D8" s="102">
        <f>calculations!F143</f>
        <v>0</v>
      </c>
      <c r="E8" s="102">
        <f>calculations!G143</f>
        <v>0</v>
      </c>
      <c r="F8" s="102">
        <f>calculations!H143</f>
        <v>0</v>
      </c>
      <c r="G8" s="102">
        <f>calculations!I143</f>
        <v>0</v>
      </c>
      <c r="H8" s="102">
        <f>calculations!J143</f>
        <v>0</v>
      </c>
      <c r="I8" s="102">
        <f>calculations!K143</f>
        <v>0</v>
      </c>
      <c r="J8" s="102">
        <f>calculations!L143</f>
        <v>0</v>
      </c>
      <c r="K8" s="102">
        <f>calculations!M143</f>
        <v>0</v>
      </c>
      <c r="L8" s="102">
        <f>calculations!N143</f>
        <v>0</v>
      </c>
      <c r="M8" s="102">
        <f>calculations!O143</f>
        <v>0</v>
      </c>
      <c r="N8" s="102">
        <f>calculations!P143</f>
        <v>0</v>
      </c>
      <c r="O8" s="102">
        <f>calculations!Q143</f>
        <v>0</v>
      </c>
      <c r="P8" s="102">
        <f>calculations!R143</f>
        <v>0</v>
      </c>
      <c r="Q8" s="102">
        <f>calculations!S143</f>
        <v>0</v>
      </c>
      <c r="R8" s="102">
        <f>calculations!T143</f>
        <v>0</v>
      </c>
      <c r="S8" s="102">
        <f>calculations!U143</f>
        <v>0</v>
      </c>
      <c r="T8" s="102">
        <f>calculations!V143</f>
        <v>0</v>
      </c>
      <c r="U8" s="102">
        <f>calculations!W143</f>
        <v>0</v>
      </c>
      <c r="V8" s="102">
        <f>calculations!X143</f>
        <v>0</v>
      </c>
      <c r="W8" s="102">
        <f>calculations!Y143</f>
        <v>0</v>
      </c>
      <c r="X8" s="102">
        <f>calculations!Z143</f>
        <v>0</v>
      </c>
      <c r="Y8" s="102">
        <f>calculations!AA143</f>
        <v>0</v>
      </c>
      <c r="Z8" s="102">
        <f>calculations!AB143</f>
        <v>0</v>
      </c>
      <c r="AA8" s="102">
        <f>calculations!AC143</f>
        <v>0</v>
      </c>
      <c r="AB8" s="102">
        <f>calculations!AD143</f>
        <v>0</v>
      </c>
      <c r="AC8" s="102">
        <f>calculations!AE143</f>
        <v>0</v>
      </c>
      <c r="AD8" s="102">
        <f>calculations!AF143</f>
        <v>0</v>
      </c>
      <c r="AE8" s="102">
        <f>calculations!AG143</f>
        <v>0</v>
      </c>
      <c r="AF8" s="102">
        <f>calculations!AH143</f>
        <v>0</v>
      </c>
      <c r="AG8" s="102">
        <f>calculations!AI143</f>
        <v>0</v>
      </c>
    </row>
    <row r="9" spans="1:35" ht="14.5" x14ac:dyDescent="0.35">
      <c r="A9" s="21" t="s">
        <v>94</v>
      </c>
      <c r="B9" s="102">
        <f>calculations!D144</f>
        <v>0</v>
      </c>
      <c r="C9" s="102">
        <f>calculations!E144</f>
        <v>0</v>
      </c>
      <c r="D9" s="102">
        <f>calculations!F144</f>
        <v>0</v>
      </c>
      <c r="E9" s="102">
        <f>calculations!G144</f>
        <v>0</v>
      </c>
      <c r="F9" s="102">
        <f>calculations!H144</f>
        <v>0</v>
      </c>
      <c r="G9" s="102">
        <f>calculations!I144</f>
        <v>0</v>
      </c>
      <c r="H9" s="102">
        <f>calculations!J144</f>
        <v>0</v>
      </c>
      <c r="I9" s="102">
        <f>calculations!K144</f>
        <v>0</v>
      </c>
      <c r="J9" s="102">
        <f>calculations!L144</f>
        <v>0</v>
      </c>
      <c r="K9" s="102">
        <f>calculations!M144</f>
        <v>0</v>
      </c>
      <c r="L9" s="102">
        <f>calculations!N144</f>
        <v>0</v>
      </c>
      <c r="M9" s="102">
        <f>calculations!O144</f>
        <v>0</v>
      </c>
      <c r="N9" s="102">
        <f>calculations!P144</f>
        <v>0</v>
      </c>
      <c r="O9" s="102">
        <f>calculations!Q144</f>
        <v>0</v>
      </c>
      <c r="P9" s="102">
        <f>calculations!R144</f>
        <v>0</v>
      </c>
      <c r="Q9" s="102">
        <f>calculations!S144</f>
        <v>0</v>
      </c>
      <c r="R9" s="102">
        <f>calculations!T144</f>
        <v>0</v>
      </c>
      <c r="S9" s="102">
        <f>calculations!U144</f>
        <v>0</v>
      </c>
      <c r="T9" s="102">
        <f>calculations!V144</f>
        <v>0</v>
      </c>
      <c r="U9" s="102">
        <f>calculations!W144</f>
        <v>0</v>
      </c>
      <c r="V9" s="102">
        <f>calculations!X144</f>
        <v>0</v>
      </c>
      <c r="W9" s="102">
        <f>calculations!Y144</f>
        <v>0</v>
      </c>
      <c r="X9" s="102">
        <f>calculations!Z144</f>
        <v>0</v>
      </c>
      <c r="Y9" s="102">
        <f>calculations!AA144</f>
        <v>0</v>
      </c>
      <c r="Z9" s="102">
        <f>calculations!AB144</f>
        <v>0</v>
      </c>
      <c r="AA9" s="102">
        <f>calculations!AC144</f>
        <v>0</v>
      </c>
      <c r="AB9" s="102">
        <f>calculations!AD144</f>
        <v>0</v>
      </c>
      <c r="AC9" s="102">
        <f>calculations!AE144</f>
        <v>0</v>
      </c>
      <c r="AD9" s="102">
        <f>calculations!AF144</f>
        <v>0</v>
      </c>
      <c r="AE9" s="102">
        <f>calculations!AG144</f>
        <v>0</v>
      </c>
      <c r="AF9" s="102">
        <f>calculations!AH144</f>
        <v>0</v>
      </c>
      <c r="AG9" s="102">
        <f>calculations!AI144</f>
        <v>0</v>
      </c>
    </row>
    <row r="10" spans="1:35" ht="14.5" x14ac:dyDescent="0.35">
      <c r="A10" s="21" t="s">
        <v>95</v>
      </c>
      <c r="B10" s="102">
        <f>calculations!D145</f>
        <v>0</v>
      </c>
      <c r="C10" s="102">
        <f>calculations!E145</f>
        <v>0</v>
      </c>
      <c r="D10" s="102">
        <f>calculations!F145</f>
        <v>0</v>
      </c>
      <c r="E10" s="102">
        <f>calculations!G145</f>
        <v>0</v>
      </c>
      <c r="F10" s="102">
        <f>calculations!H145</f>
        <v>0</v>
      </c>
      <c r="G10" s="102">
        <f>calculations!I145</f>
        <v>0</v>
      </c>
      <c r="H10" s="102">
        <f>calculations!J145</f>
        <v>0</v>
      </c>
      <c r="I10" s="102">
        <f>calculations!K145</f>
        <v>0</v>
      </c>
      <c r="J10" s="102">
        <f>calculations!L145</f>
        <v>0</v>
      </c>
      <c r="K10" s="102">
        <f>calculations!M145</f>
        <v>0</v>
      </c>
      <c r="L10" s="102">
        <f>calculations!N145</f>
        <v>0</v>
      </c>
      <c r="M10" s="102">
        <f>calculations!O145</f>
        <v>0</v>
      </c>
      <c r="N10" s="102">
        <f>calculations!P145</f>
        <v>0</v>
      </c>
      <c r="O10" s="102">
        <f>calculations!Q145</f>
        <v>0</v>
      </c>
      <c r="P10" s="102">
        <f>calculations!R145</f>
        <v>0</v>
      </c>
      <c r="Q10" s="102">
        <f>calculations!S145</f>
        <v>0</v>
      </c>
      <c r="R10" s="102">
        <f>calculations!T145</f>
        <v>0</v>
      </c>
      <c r="S10" s="102">
        <f>calculations!U145</f>
        <v>0</v>
      </c>
      <c r="T10" s="102">
        <f>calculations!V145</f>
        <v>0</v>
      </c>
      <c r="U10" s="102">
        <f>calculations!W145</f>
        <v>0</v>
      </c>
      <c r="V10" s="102">
        <f>calculations!X145</f>
        <v>0</v>
      </c>
      <c r="W10" s="102">
        <f>calculations!Y145</f>
        <v>0</v>
      </c>
      <c r="X10" s="102">
        <f>calculations!Z145</f>
        <v>0</v>
      </c>
      <c r="Y10" s="102">
        <f>calculations!AA145</f>
        <v>0</v>
      </c>
      <c r="Z10" s="102">
        <f>calculations!AB145</f>
        <v>0</v>
      </c>
      <c r="AA10" s="102">
        <f>calculations!AC145</f>
        <v>0</v>
      </c>
      <c r="AB10" s="102">
        <f>calculations!AD145</f>
        <v>0</v>
      </c>
      <c r="AC10" s="102">
        <f>calculations!AE145</f>
        <v>0</v>
      </c>
      <c r="AD10" s="102">
        <f>calculations!AF145</f>
        <v>0</v>
      </c>
      <c r="AE10" s="102">
        <f>calculations!AG145</f>
        <v>0</v>
      </c>
      <c r="AF10" s="102">
        <f>calculations!AH145</f>
        <v>0</v>
      </c>
      <c r="AG10" s="102">
        <f>calculations!AI145</f>
        <v>0</v>
      </c>
    </row>
    <row r="11" spans="1:35" ht="14.5" x14ac:dyDescent="0.35">
      <c r="A11" s="21" t="s">
        <v>96</v>
      </c>
      <c r="B11" s="102">
        <f>calculations!D146</f>
        <v>0</v>
      </c>
      <c r="C11" s="102">
        <f>calculations!E146</f>
        <v>0</v>
      </c>
      <c r="D11" s="102">
        <f>calculations!F146</f>
        <v>0</v>
      </c>
      <c r="E11" s="102">
        <f>calculations!G146</f>
        <v>0</v>
      </c>
      <c r="F11" s="102">
        <f>calculations!H146</f>
        <v>0</v>
      </c>
      <c r="G11" s="102">
        <f>calculations!I146</f>
        <v>0</v>
      </c>
      <c r="H11" s="102">
        <f>calculations!J146</f>
        <v>0</v>
      </c>
      <c r="I11" s="102">
        <f>calculations!K146</f>
        <v>0</v>
      </c>
      <c r="J11" s="102">
        <f>calculations!L146</f>
        <v>0</v>
      </c>
      <c r="K11" s="102">
        <f>calculations!M146</f>
        <v>0</v>
      </c>
      <c r="L11" s="102">
        <f>calculations!N146</f>
        <v>0</v>
      </c>
      <c r="M11" s="102">
        <f>calculations!O146</f>
        <v>0</v>
      </c>
      <c r="N11" s="102">
        <f>calculations!P146</f>
        <v>0</v>
      </c>
      <c r="O11" s="102">
        <f>calculations!Q146</f>
        <v>0</v>
      </c>
      <c r="P11" s="102">
        <f>calculations!R146</f>
        <v>0</v>
      </c>
      <c r="Q11" s="102">
        <f>calculations!S146</f>
        <v>0</v>
      </c>
      <c r="R11" s="102">
        <f>calculations!T146</f>
        <v>0</v>
      </c>
      <c r="S11" s="102">
        <f>calculations!U146</f>
        <v>0</v>
      </c>
      <c r="T11" s="102">
        <f>calculations!V146</f>
        <v>0</v>
      </c>
      <c r="U11" s="102">
        <f>calculations!W146</f>
        <v>0</v>
      </c>
      <c r="V11" s="102">
        <f>calculations!X146</f>
        <v>0</v>
      </c>
      <c r="W11" s="102">
        <f>calculations!Y146</f>
        <v>0</v>
      </c>
      <c r="X11" s="102">
        <f>calculations!Z146</f>
        <v>0</v>
      </c>
      <c r="Y11" s="102">
        <f>calculations!AA146</f>
        <v>0</v>
      </c>
      <c r="Z11" s="102">
        <f>calculations!AB146</f>
        <v>0</v>
      </c>
      <c r="AA11" s="102">
        <f>calculations!AC146</f>
        <v>0</v>
      </c>
      <c r="AB11" s="102">
        <f>calculations!AD146</f>
        <v>0</v>
      </c>
      <c r="AC11" s="102">
        <f>calculations!AE146</f>
        <v>0</v>
      </c>
      <c r="AD11" s="102">
        <f>calculations!AF146</f>
        <v>0</v>
      </c>
      <c r="AE11" s="102">
        <f>calculations!AG146</f>
        <v>0</v>
      </c>
      <c r="AF11" s="102">
        <f>calculations!AH146</f>
        <v>0</v>
      </c>
      <c r="AG11" s="102">
        <f>calculations!AI146</f>
        <v>0</v>
      </c>
    </row>
    <row r="12" spans="1:35" ht="14.5" x14ac:dyDescent="0.35">
      <c r="A12" s="23"/>
      <c r="B12" s="23"/>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row>
    <row r="13" spans="1:35" ht="14.5" x14ac:dyDescent="0.35">
      <c r="A13" s="23"/>
      <c r="B13" s="23"/>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row>
    <row r="14" spans="1:35" ht="14.5" x14ac:dyDescent="0.35">
      <c r="A14" s="23"/>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5" ht="14.5" x14ac:dyDescent="0.35">
      <c r="A15" s="23"/>
      <c r="B15" s="23"/>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row>
    <row r="16" spans="1:35" ht="14.5" x14ac:dyDescent="0.35">
      <c r="A16" s="23"/>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4.5" x14ac:dyDescent="0.35">
      <c r="A17" s="23"/>
      <c r="B17" s="23"/>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row>
    <row r="18" spans="1:33" ht="14.5" x14ac:dyDescent="0.35">
      <c r="A18" s="23"/>
      <c r="B18" s="23"/>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row>
    <row r="19" spans="1:33" ht="14.5" x14ac:dyDescent="0.35">
      <c r="A19" s="23"/>
      <c r="B19" s="23"/>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row>
    <row r="20" spans="1:33" ht="14.5" x14ac:dyDescent="0.35">
      <c r="A20" s="23"/>
      <c r="B20" s="23"/>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row>
    <row r="21" spans="1:33" ht="15.75" customHeight="1" x14ac:dyDescent="0.35">
      <c r="A21" s="23"/>
      <c r="B21" s="23"/>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row>
    <row r="22" spans="1:33" ht="15.75" customHeight="1" x14ac:dyDescent="0.35">
      <c r="A22" s="23"/>
      <c r="B22" s="23"/>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row>
    <row r="23" spans="1:33" ht="15.75" customHeight="1" x14ac:dyDescent="0.35">
      <c r="A23" s="23"/>
      <c r="B23" s="23"/>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row>
    <row r="24" spans="1:33" ht="15.75" customHeight="1" x14ac:dyDescent="0.35">
      <c r="A24" s="23"/>
      <c r="B24" s="23"/>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row>
    <row r="25" spans="1:33" ht="15.75" customHeight="1" x14ac:dyDescent="0.35">
      <c r="A25" s="23"/>
      <c r="B25" s="23"/>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row>
    <row r="26" spans="1:33" ht="15.75" customHeight="1" x14ac:dyDescent="0.35">
      <c r="A26" s="23"/>
      <c r="B26" s="23"/>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row>
    <row r="27" spans="1:33" ht="15.75" customHeight="1" x14ac:dyDescent="0.35">
      <c r="A27" s="23"/>
      <c r="B27" s="23"/>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row>
    <row r="28" spans="1:33" ht="15.75" customHeight="1" x14ac:dyDescent="0.35">
      <c r="A28" s="23"/>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row>
    <row r="29" spans="1:33" ht="15.75" customHeight="1" x14ac:dyDescent="0.35">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row>
    <row r="30" spans="1:33" ht="15.75" customHeight="1" x14ac:dyDescent="0.35">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row>
    <row r="31" spans="1:33" ht="15.75" customHeight="1" x14ac:dyDescent="0.35">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row>
    <row r="32" spans="1:33" ht="15.75" customHeight="1" x14ac:dyDescent="0.35">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row>
    <row r="33" spans="1:33" ht="15.75" customHeight="1" x14ac:dyDescent="0.35">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row>
    <row r="34" spans="1:33" ht="15.75" customHeight="1" x14ac:dyDescent="0.35">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row>
    <row r="35" spans="1:33" ht="15.75" customHeight="1" x14ac:dyDescent="0.35">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row>
    <row r="36" spans="1:33" ht="15.75" customHeight="1" x14ac:dyDescent="0.35">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row>
    <row r="37" spans="1:33" ht="15.75" customHeight="1" x14ac:dyDescent="0.35">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row>
    <row r="38" spans="1:33" ht="15.75" customHeight="1" x14ac:dyDescent="0.35">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row>
    <row r="39" spans="1:33" ht="15.75" customHeight="1" x14ac:dyDescent="0.35">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row>
    <row r="40" spans="1:33" ht="15.75" customHeight="1" x14ac:dyDescent="0.35">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row>
    <row r="41" spans="1:33" ht="15.75" customHeight="1" x14ac:dyDescent="0.35">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row>
    <row r="42" spans="1:33" ht="15.75" customHeight="1" x14ac:dyDescent="0.35">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c r="AA42" s="23"/>
      <c r="AB42" s="23"/>
      <c r="AC42" s="23"/>
      <c r="AD42" s="23"/>
      <c r="AE42" s="23"/>
      <c r="AF42" s="23"/>
      <c r="AG42" s="23"/>
    </row>
    <row r="43" spans="1:33" ht="15.75" customHeight="1" x14ac:dyDescent="0.35">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row>
    <row r="44" spans="1:33" ht="15.75" customHeight="1" x14ac:dyDescent="0.35">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row>
    <row r="45" spans="1:33" ht="15.75" customHeight="1" x14ac:dyDescent="0.35">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c r="AA45" s="23"/>
      <c r="AB45" s="23"/>
      <c r="AC45" s="23"/>
      <c r="AD45" s="23"/>
      <c r="AE45" s="23"/>
      <c r="AF45" s="23"/>
      <c r="AG45" s="23"/>
    </row>
    <row r="46" spans="1:33" ht="15.75" customHeight="1" x14ac:dyDescent="0.35">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row>
    <row r="47" spans="1:33" ht="15.75" customHeight="1" x14ac:dyDescent="0.35">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row>
    <row r="48" spans="1:33" ht="15.75" customHeight="1" x14ac:dyDescent="0.35">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row>
    <row r="49" spans="1:33" ht="15.75" customHeight="1" x14ac:dyDescent="0.35">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c r="AA49" s="23"/>
      <c r="AB49" s="23"/>
      <c r="AC49" s="23"/>
      <c r="AD49" s="23"/>
      <c r="AE49" s="23"/>
      <c r="AF49" s="23"/>
      <c r="AG49" s="23"/>
    </row>
    <row r="50" spans="1:33" ht="15.75" customHeight="1" x14ac:dyDescent="0.35">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c r="AA50" s="23"/>
      <c r="AB50" s="23"/>
      <c r="AC50" s="23"/>
      <c r="AD50" s="23"/>
      <c r="AE50" s="23"/>
      <c r="AF50" s="23"/>
      <c r="AG50" s="23"/>
    </row>
    <row r="51" spans="1:33" ht="15.75" customHeight="1" x14ac:dyDescent="0.35">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c r="AF51" s="23"/>
      <c r="AG51" s="23"/>
    </row>
    <row r="52" spans="1:33" ht="15.75" customHeight="1" x14ac:dyDescent="0.35">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row>
    <row r="53" spans="1:33" ht="15.75" customHeight="1" x14ac:dyDescent="0.35">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row>
    <row r="54" spans="1:33" ht="15.75" customHeight="1" x14ac:dyDescent="0.35">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row>
    <row r="55" spans="1:33" ht="15.75" customHeight="1" x14ac:dyDescent="0.35">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c r="AE55" s="23"/>
      <c r="AF55" s="23"/>
      <c r="AG55" s="23"/>
    </row>
    <row r="56" spans="1:33" ht="15.75" customHeight="1" x14ac:dyDescent="0.35">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c r="AF56" s="23"/>
      <c r="AG56" s="23"/>
    </row>
    <row r="57" spans="1:33" ht="15.75" customHeight="1" x14ac:dyDescent="0.35">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row>
    <row r="58" spans="1:33" ht="15.75" customHeight="1" x14ac:dyDescent="0.35">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row>
    <row r="59" spans="1:33" ht="15.75" customHeight="1" x14ac:dyDescent="0.35">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row>
    <row r="60" spans="1:33" ht="15.75" customHeight="1" x14ac:dyDescent="0.35">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row>
    <row r="61" spans="1:33" ht="15.75" customHeight="1" x14ac:dyDescent="0.35">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row>
    <row r="62" spans="1:33" ht="15.75" customHeight="1" x14ac:dyDescent="0.35">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row>
    <row r="63" spans="1:33" ht="15.75" customHeight="1" x14ac:dyDescent="0.35">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E63" s="23"/>
      <c r="AF63" s="23"/>
      <c r="AG63" s="23"/>
    </row>
    <row r="64" spans="1:33" ht="15.75" customHeight="1" x14ac:dyDescent="0.35">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row>
    <row r="65" spans="1:33" ht="15.75" customHeight="1" x14ac:dyDescent="0.35">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row>
    <row r="66" spans="1:33" ht="15.75" customHeight="1" x14ac:dyDescent="0.35">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row>
    <row r="67" spans="1:33" ht="15.75" customHeight="1" x14ac:dyDescent="0.35">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row>
    <row r="68" spans="1:33" ht="15.75" customHeight="1" x14ac:dyDescent="0.35">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row>
    <row r="69" spans="1:33" ht="15.75" customHeight="1" x14ac:dyDescent="0.35">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1:33" ht="15.75" customHeight="1" x14ac:dyDescent="0.35">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row>
    <row r="71" spans="1:33" ht="15.75" customHeight="1" x14ac:dyDescent="0.35">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row>
    <row r="72" spans="1:33" ht="15.75" customHeight="1" x14ac:dyDescent="0.35">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row>
    <row r="73" spans="1:33" ht="15.75" customHeight="1" x14ac:dyDescent="0.35">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row>
    <row r="74" spans="1:33" ht="15.75" customHeight="1" x14ac:dyDescent="0.35">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1:33" ht="15.75" customHeight="1" x14ac:dyDescent="0.35">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1:33" ht="15.75" customHeight="1" x14ac:dyDescent="0.35">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1:33" ht="15.75" customHeight="1" x14ac:dyDescent="0.35">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1:33" ht="15.75" customHeight="1" x14ac:dyDescent="0.35">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1:33" ht="15.75" customHeight="1" x14ac:dyDescent="0.35">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row>
    <row r="80" spans="1:33" ht="15.75" customHeight="1" x14ac:dyDescent="0.35">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row>
    <row r="81" spans="1:33" ht="15.75" customHeight="1" x14ac:dyDescent="0.35">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row>
    <row r="82" spans="1:33" ht="15.75" customHeight="1" x14ac:dyDescent="0.35">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row>
    <row r="83" spans="1:33" ht="15.75" customHeight="1" x14ac:dyDescent="0.35">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row>
    <row r="84" spans="1:33" ht="15.75" customHeight="1" x14ac:dyDescent="0.35">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row>
    <row r="85" spans="1:33" ht="15.75" customHeight="1" x14ac:dyDescent="0.35">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row>
    <row r="86" spans="1:33" ht="15.75" customHeight="1" x14ac:dyDescent="0.35">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row>
    <row r="87" spans="1:33" ht="15.75" customHeight="1" x14ac:dyDescent="0.35">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row>
    <row r="88" spans="1:33" ht="15.75" customHeight="1" x14ac:dyDescent="0.35">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row>
    <row r="89" spans="1:33" ht="15.75" customHeight="1" x14ac:dyDescent="0.35">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row>
    <row r="90" spans="1:33" ht="15.75" customHeight="1" x14ac:dyDescent="0.35">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row>
    <row r="91" spans="1:33" ht="15.75" customHeight="1" x14ac:dyDescent="0.35">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row>
    <row r="92" spans="1:33" ht="15.75" customHeight="1" x14ac:dyDescent="0.35">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row>
    <row r="93" spans="1:33" ht="15.75" customHeight="1" x14ac:dyDescent="0.35">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row>
    <row r="94" spans="1:33" ht="15.75" customHeight="1" x14ac:dyDescent="0.35">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row>
    <row r="95" spans="1:33" ht="15.75" customHeight="1" x14ac:dyDescent="0.35">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row>
    <row r="96" spans="1:33" ht="15.75" customHeight="1" x14ac:dyDescent="0.35">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row>
    <row r="97" spans="1:33" ht="15.75" customHeight="1" x14ac:dyDescent="0.35">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row>
    <row r="98" spans="1:33" ht="15.75" customHeight="1" x14ac:dyDescent="0.35">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row>
    <row r="99" spans="1:33" ht="15.75" customHeight="1" x14ac:dyDescent="0.35">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row>
    <row r="100" spans="1:33" ht="15.75" customHeight="1" x14ac:dyDescent="0.35">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row>
    <row r="101" spans="1:33" ht="15.75" customHeight="1" x14ac:dyDescent="0.35">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row>
    <row r="102" spans="1:33" ht="15.75" customHeight="1" x14ac:dyDescent="0.35">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row>
    <row r="103" spans="1:33" ht="15.75" customHeight="1" x14ac:dyDescent="0.35">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row>
    <row r="104" spans="1:33" ht="15.75" customHeight="1" x14ac:dyDescent="0.35">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row>
    <row r="105" spans="1:33" ht="15.75" customHeight="1" x14ac:dyDescent="0.35">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row>
    <row r="106" spans="1:33" ht="15.75" customHeight="1" x14ac:dyDescent="0.35">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row>
    <row r="107" spans="1:33" ht="15.75" customHeight="1" x14ac:dyDescent="0.35">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row>
    <row r="108" spans="1:33" ht="15.75" customHeight="1" x14ac:dyDescent="0.35">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row>
    <row r="109" spans="1:33" ht="15.75" customHeight="1" x14ac:dyDescent="0.35">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row>
    <row r="110" spans="1:33" ht="15.75" customHeight="1" x14ac:dyDescent="0.35">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row>
    <row r="111" spans="1:33" ht="15.75" customHeight="1" x14ac:dyDescent="0.35">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row>
    <row r="112" spans="1:33" ht="15.75" customHeight="1" x14ac:dyDescent="0.35">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row>
    <row r="113" spans="1:33" ht="15.75" customHeight="1" x14ac:dyDescent="0.35">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row>
    <row r="114" spans="1:33" ht="15.75" customHeight="1" x14ac:dyDescent="0.35">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row>
    <row r="115" spans="1:33" ht="15.75" customHeight="1" x14ac:dyDescent="0.35">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row>
    <row r="116" spans="1:33" ht="15.75" customHeight="1" x14ac:dyDescent="0.35">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row>
    <row r="117" spans="1:33" ht="15.75" customHeight="1" x14ac:dyDescent="0.35">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row>
    <row r="118" spans="1:33" ht="15.75" customHeight="1" x14ac:dyDescent="0.35">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row>
    <row r="119" spans="1:33" ht="15.75" customHeight="1" x14ac:dyDescent="0.35">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row>
    <row r="120" spans="1:33" ht="15.75" customHeight="1" x14ac:dyDescent="0.35">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row>
    <row r="121" spans="1:33" ht="15.75" customHeight="1" x14ac:dyDescent="0.35">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row>
    <row r="122" spans="1:33" ht="15.75" customHeight="1" x14ac:dyDescent="0.35">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row>
    <row r="123" spans="1:33" ht="15.75" customHeight="1" x14ac:dyDescent="0.35">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row>
    <row r="124" spans="1:33" ht="15.75" customHeight="1" x14ac:dyDescent="0.35">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row>
    <row r="125" spans="1:33" ht="15.75" customHeight="1" x14ac:dyDescent="0.35">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row>
    <row r="126" spans="1:33" ht="15.75" customHeight="1" x14ac:dyDescent="0.35">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row>
    <row r="127" spans="1:33" ht="15.75" customHeight="1" x14ac:dyDescent="0.35">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row>
    <row r="128" spans="1:33" ht="15.75" customHeight="1" x14ac:dyDescent="0.35">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row>
    <row r="129" spans="1:33" ht="15.75" customHeight="1" x14ac:dyDescent="0.35">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row>
    <row r="130" spans="1:33" ht="15.75" customHeight="1" x14ac:dyDescent="0.35">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row>
    <row r="131" spans="1:33" ht="15.75" customHeight="1" x14ac:dyDescent="0.35">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row>
    <row r="132" spans="1:33" ht="15.75" customHeight="1" x14ac:dyDescent="0.35">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row>
    <row r="133" spans="1:33" ht="15.75" customHeight="1" x14ac:dyDescent="0.35">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row>
    <row r="134" spans="1:33" ht="15.75" customHeight="1" x14ac:dyDescent="0.35">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row>
    <row r="135" spans="1:33" ht="15.75" customHeight="1" x14ac:dyDescent="0.35">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row>
    <row r="136" spans="1:33" ht="15.75" customHeight="1" x14ac:dyDescent="0.35">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row>
    <row r="137" spans="1:33" ht="15.75" customHeight="1" x14ac:dyDescent="0.35">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row>
    <row r="138" spans="1:33" ht="15.75" customHeight="1" x14ac:dyDescent="0.35">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row>
    <row r="139" spans="1:33" ht="15.75" customHeight="1" x14ac:dyDescent="0.35">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row>
    <row r="140" spans="1:33" ht="15.75" customHeight="1" x14ac:dyDescent="0.35">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row>
    <row r="141" spans="1:33" ht="15.75" customHeight="1" x14ac:dyDescent="0.35">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row>
    <row r="142" spans="1:33" ht="15.75" customHeight="1" x14ac:dyDescent="0.35">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row>
    <row r="143" spans="1:33" ht="15.75" customHeight="1" x14ac:dyDescent="0.35">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row>
    <row r="144" spans="1:33" ht="15.75" customHeight="1" x14ac:dyDescent="0.35">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row>
    <row r="145" spans="1:33" ht="15.75" customHeight="1" x14ac:dyDescent="0.35">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row>
    <row r="146" spans="1:33" ht="15.75" customHeight="1" x14ac:dyDescent="0.35">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row>
    <row r="147" spans="1:33" ht="15.75" customHeight="1" x14ac:dyDescent="0.35">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row>
    <row r="148" spans="1:33" ht="15.75" customHeight="1" x14ac:dyDescent="0.35">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row>
    <row r="149" spans="1:33" ht="15.75" customHeight="1" x14ac:dyDescent="0.35">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row>
    <row r="150" spans="1:33" ht="15.75" customHeight="1" x14ac:dyDescent="0.35">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row>
    <row r="151" spans="1:33" ht="15.75" customHeight="1" x14ac:dyDescent="0.35">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row>
    <row r="152" spans="1:33" ht="15.75" customHeight="1" x14ac:dyDescent="0.35">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row>
    <row r="153" spans="1:33" ht="15.75" customHeight="1" x14ac:dyDescent="0.35">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row>
    <row r="154" spans="1:33" ht="15.75" customHeight="1" x14ac:dyDescent="0.35">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row>
    <row r="155" spans="1:33" ht="15.75" customHeight="1" x14ac:dyDescent="0.35">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row>
    <row r="156" spans="1:33" ht="15.75" customHeight="1" x14ac:dyDescent="0.35">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row>
    <row r="157" spans="1:33" ht="15.75" customHeight="1" x14ac:dyDescent="0.35">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row>
    <row r="158" spans="1:33" ht="15.75" customHeight="1" x14ac:dyDescent="0.35">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row>
    <row r="159" spans="1:33" ht="15.75" customHeight="1" x14ac:dyDescent="0.35">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c r="AG159" s="23"/>
    </row>
    <row r="160" spans="1:33" ht="15.75" customHeight="1" x14ac:dyDescent="0.35">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3"/>
      <c r="AG160" s="23"/>
    </row>
    <row r="161" spans="1:33" ht="15.75" customHeight="1" x14ac:dyDescent="0.35">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row>
    <row r="162" spans="1:33" ht="15.75" customHeight="1" x14ac:dyDescent="0.35">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row>
    <row r="163" spans="1:33" ht="15.75" customHeight="1" x14ac:dyDescent="0.35">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row>
    <row r="164" spans="1:33" ht="15.75" customHeight="1" x14ac:dyDescent="0.35">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row>
    <row r="165" spans="1:33" ht="15.75" customHeight="1" x14ac:dyDescent="0.35">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c r="AA165" s="23"/>
      <c r="AB165" s="23"/>
      <c r="AC165" s="23"/>
      <c r="AD165" s="23"/>
      <c r="AE165" s="23"/>
      <c r="AF165" s="23"/>
      <c r="AG165" s="23"/>
    </row>
    <row r="166" spans="1:33" ht="15.75" customHeight="1" x14ac:dyDescent="0.35">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row>
    <row r="167" spans="1:33" ht="15.75" customHeight="1" x14ac:dyDescent="0.35">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3"/>
      <c r="AF167" s="23"/>
      <c r="AG167" s="23"/>
    </row>
    <row r="168" spans="1:33" ht="15.75" customHeight="1" x14ac:dyDescent="0.35">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row>
    <row r="169" spans="1:33" ht="15.75" customHeight="1" x14ac:dyDescent="0.35">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row>
    <row r="170" spans="1:33" ht="15.75" customHeight="1" x14ac:dyDescent="0.35">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row>
    <row r="171" spans="1:33" ht="15.75" customHeight="1" x14ac:dyDescent="0.35">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row>
    <row r="172" spans="1:33" ht="15.75" customHeight="1" x14ac:dyDescent="0.35">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row>
    <row r="173" spans="1:33" ht="15.75" customHeight="1" x14ac:dyDescent="0.35">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row>
    <row r="174" spans="1:33" ht="15.75" customHeight="1" x14ac:dyDescent="0.35">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row>
    <row r="175" spans="1:33" ht="15.75" customHeight="1" x14ac:dyDescent="0.35">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row>
    <row r="176" spans="1:33" ht="15.75" customHeight="1" x14ac:dyDescent="0.35">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row>
    <row r="177" spans="1:33" ht="15.75" customHeight="1" x14ac:dyDescent="0.35">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c r="AF177" s="23"/>
      <c r="AG177" s="23"/>
    </row>
    <row r="178" spans="1:33" ht="15.75" customHeight="1" x14ac:dyDescent="0.35">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row>
    <row r="179" spans="1:33" ht="15.75" customHeight="1" x14ac:dyDescent="0.35">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3"/>
    </row>
    <row r="180" spans="1:33" ht="15.75" customHeight="1" x14ac:dyDescent="0.35">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c r="AA180" s="23"/>
      <c r="AB180" s="23"/>
      <c r="AC180" s="23"/>
      <c r="AD180" s="23"/>
      <c r="AE180" s="23"/>
      <c r="AF180" s="23"/>
      <c r="AG180" s="23"/>
    </row>
    <row r="181" spans="1:33" ht="15.75" customHeight="1" x14ac:dyDescent="0.35">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3"/>
    </row>
    <row r="182" spans="1:33" ht="15.75" customHeight="1" x14ac:dyDescent="0.35">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c r="AA182" s="23"/>
      <c r="AB182" s="23"/>
      <c r="AC182" s="23"/>
      <c r="AD182" s="23"/>
      <c r="AE182" s="23"/>
      <c r="AF182" s="23"/>
      <c r="AG182" s="23"/>
    </row>
    <row r="183" spans="1:33" ht="15.75" customHeight="1" x14ac:dyDescent="0.35">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c r="AA183" s="23"/>
      <c r="AB183" s="23"/>
      <c r="AC183" s="23"/>
      <c r="AD183" s="23"/>
      <c r="AE183" s="23"/>
      <c r="AF183" s="23"/>
      <c r="AG183" s="23"/>
    </row>
    <row r="184" spans="1:33" ht="15.75" customHeight="1" x14ac:dyDescent="0.35">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c r="AF184" s="23"/>
      <c r="AG184" s="23"/>
    </row>
    <row r="185" spans="1:33" ht="15.75" customHeight="1" x14ac:dyDescent="0.35">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c r="AA185" s="23"/>
      <c r="AB185" s="23"/>
      <c r="AC185" s="23"/>
      <c r="AD185" s="23"/>
      <c r="AE185" s="23"/>
      <c r="AF185" s="23"/>
      <c r="AG185" s="23"/>
    </row>
    <row r="186" spans="1:33" ht="15.75" customHeight="1" x14ac:dyDescent="0.35">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row>
    <row r="187" spans="1:33" ht="15.75" customHeight="1" x14ac:dyDescent="0.35">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row>
    <row r="188" spans="1:33" ht="15.75" customHeight="1" x14ac:dyDescent="0.35">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c r="AD188" s="23"/>
      <c r="AE188" s="23"/>
      <c r="AF188" s="23"/>
      <c r="AG188" s="23"/>
    </row>
    <row r="189" spans="1:33" ht="15.75" customHeight="1" x14ac:dyDescent="0.35">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c r="AA189" s="23"/>
      <c r="AB189" s="23"/>
      <c r="AC189" s="23"/>
      <c r="AD189" s="23"/>
      <c r="AE189" s="23"/>
      <c r="AF189" s="23"/>
      <c r="AG189" s="23"/>
    </row>
    <row r="190" spans="1:33" ht="15.75" customHeight="1" x14ac:dyDescent="0.35">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row>
    <row r="191" spans="1:33" ht="15.75" customHeight="1" x14ac:dyDescent="0.35">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c r="AA191" s="23"/>
      <c r="AB191" s="23"/>
      <c r="AC191" s="23"/>
      <c r="AD191" s="23"/>
      <c r="AE191" s="23"/>
      <c r="AF191" s="23"/>
      <c r="AG191" s="23"/>
    </row>
    <row r="192" spans="1:33" ht="15.75" customHeight="1" x14ac:dyDescent="0.35">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row>
    <row r="193" spans="1:33" ht="15.75" customHeight="1" x14ac:dyDescent="0.35">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c r="AA193" s="23"/>
      <c r="AB193" s="23"/>
      <c r="AC193" s="23"/>
      <c r="AD193" s="23"/>
      <c r="AE193" s="23"/>
      <c r="AF193" s="23"/>
      <c r="AG193" s="23"/>
    </row>
    <row r="194" spans="1:33" ht="15.75" customHeight="1" x14ac:dyDescent="0.35">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row>
    <row r="195" spans="1:33" ht="15.75" customHeight="1" x14ac:dyDescent="0.35">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c r="AA195" s="23"/>
      <c r="AB195" s="23"/>
      <c r="AC195" s="23"/>
      <c r="AD195" s="23"/>
      <c r="AE195" s="23"/>
      <c r="AF195" s="23"/>
      <c r="AG195" s="23"/>
    </row>
    <row r="196" spans="1:33" ht="15.75" customHeight="1" x14ac:dyDescent="0.35">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3"/>
      <c r="AG196" s="23"/>
    </row>
    <row r="197" spans="1:33" ht="15.75" customHeight="1" x14ac:dyDescent="0.35">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c r="AA197" s="23"/>
      <c r="AB197" s="23"/>
      <c r="AC197" s="23"/>
      <c r="AD197" s="23"/>
      <c r="AE197" s="23"/>
      <c r="AF197" s="23"/>
      <c r="AG197" s="23"/>
    </row>
    <row r="198" spans="1:33" ht="15.75" customHeight="1" x14ac:dyDescent="0.35">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3"/>
      <c r="AG198" s="23"/>
    </row>
    <row r="199" spans="1:33" ht="15.75" customHeight="1" x14ac:dyDescent="0.35">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3"/>
      <c r="AF199" s="23"/>
      <c r="AG199" s="23"/>
    </row>
    <row r="200" spans="1:33" ht="15.75" customHeight="1" x14ac:dyDescent="0.35">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row>
    <row r="201" spans="1:33" ht="15.75" customHeight="1" x14ac:dyDescent="0.35">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c r="AA201" s="23"/>
      <c r="AB201" s="23"/>
      <c r="AC201" s="23"/>
      <c r="AD201" s="23"/>
      <c r="AE201" s="23"/>
      <c r="AF201" s="23"/>
      <c r="AG201" s="23"/>
    </row>
    <row r="202" spans="1:33" ht="15.75" customHeight="1" x14ac:dyDescent="0.35">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3"/>
      <c r="AF202" s="23"/>
      <c r="AG202" s="23"/>
    </row>
    <row r="203" spans="1:33" ht="15.75" customHeight="1" x14ac:dyDescent="0.35">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c r="AA203" s="23"/>
      <c r="AB203" s="23"/>
      <c r="AC203" s="23"/>
      <c r="AD203" s="23"/>
      <c r="AE203" s="23"/>
      <c r="AF203" s="23"/>
      <c r="AG203" s="23"/>
    </row>
    <row r="204" spans="1:33" ht="15.75" customHeight="1" x14ac:dyDescent="0.35">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c r="AD204" s="23"/>
      <c r="AE204" s="23"/>
      <c r="AF204" s="23"/>
      <c r="AG204" s="23"/>
    </row>
    <row r="205" spans="1:33" ht="15.75" customHeight="1" x14ac:dyDescent="0.35">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c r="AA205" s="23"/>
      <c r="AB205" s="23"/>
      <c r="AC205" s="23"/>
      <c r="AD205" s="23"/>
      <c r="AE205" s="23"/>
      <c r="AF205" s="23"/>
      <c r="AG205" s="23"/>
    </row>
    <row r="206" spans="1:33" ht="15.75" customHeight="1" x14ac:dyDescent="0.35">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c r="AD206" s="23"/>
      <c r="AE206" s="23"/>
      <c r="AF206" s="23"/>
      <c r="AG206" s="23"/>
    </row>
    <row r="207" spans="1:33" ht="15.75" customHeight="1" x14ac:dyDescent="0.35">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c r="AA207" s="23"/>
      <c r="AB207" s="23"/>
      <c r="AC207" s="23"/>
      <c r="AD207" s="23"/>
      <c r="AE207" s="23"/>
      <c r="AF207" s="23"/>
      <c r="AG207" s="23"/>
    </row>
    <row r="208" spans="1:33" ht="15.75" customHeight="1" x14ac:dyDescent="0.35">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row>
    <row r="209" spans="1:33" ht="15.75" customHeight="1" x14ac:dyDescent="0.35">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c r="AA209" s="23"/>
      <c r="AB209" s="23"/>
      <c r="AC209" s="23"/>
      <c r="AD209" s="23"/>
      <c r="AE209" s="23"/>
      <c r="AF209" s="23"/>
      <c r="AG209" s="23"/>
    </row>
    <row r="210" spans="1:33" ht="15.75" customHeight="1" x14ac:dyDescent="0.35">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3"/>
      <c r="AF210" s="23"/>
      <c r="AG210" s="23"/>
    </row>
    <row r="211" spans="1:33" ht="15.75" customHeight="1" x14ac:dyDescent="0.35">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3"/>
      <c r="AF211" s="23"/>
      <c r="AG211" s="23"/>
    </row>
    <row r="212" spans="1:33" ht="15.75" customHeight="1" x14ac:dyDescent="0.35">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c r="AD212" s="23"/>
      <c r="AE212" s="23"/>
      <c r="AF212" s="23"/>
      <c r="AG212" s="23"/>
    </row>
    <row r="213" spans="1:33" ht="15.75" customHeight="1" x14ac:dyDescent="0.35">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c r="AA213" s="23"/>
      <c r="AB213" s="23"/>
      <c r="AC213" s="23"/>
      <c r="AD213" s="23"/>
      <c r="AE213" s="23"/>
      <c r="AF213" s="23"/>
      <c r="AG213" s="23"/>
    </row>
    <row r="214" spans="1:33" ht="15.75" customHeight="1" x14ac:dyDescent="0.35">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3"/>
      <c r="AF214" s="23"/>
      <c r="AG214" s="23"/>
    </row>
    <row r="215" spans="1:33" ht="15.75" customHeight="1" x14ac:dyDescent="0.35">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c r="AA215" s="23"/>
      <c r="AB215" s="23"/>
      <c r="AC215" s="23"/>
      <c r="AD215" s="23"/>
      <c r="AE215" s="23"/>
      <c r="AF215" s="23"/>
      <c r="AG215" s="23"/>
    </row>
    <row r="216" spans="1:33" ht="15.75" customHeight="1" x14ac:dyDescent="0.35">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c r="AD216" s="23"/>
      <c r="AE216" s="23"/>
      <c r="AF216" s="23"/>
      <c r="AG216" s="23"/>
    </row>
    <row r="217" spans="1:33" ht="15.75" customHeight="1" x14ac:dyDescent="0.35">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c r="AA217" s="23"/>
      <c r="AB217" s="23"/>
      <c r="AC217" s="23"/>
      <c r="AD217" s="23"/>
      <c r="AE217" s="23"/>
      <c r="AF217" s="23"/>
      <c r="AG217" s="23"/>
    </row>
    <row r="218" spans="1:33" ht="15.75" customHeight="1" x14ac:dyDescent="0.35">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row>
    <row r="219" spans="1:33" ht="15.75" customHeight="1" x14ac:dyDescent="0.35">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c r="AA219" s="23"/>
      <c r="AB219" s="23"/>
      <c r="AC219" s="23"/>
      <c r="AD219" s="23"/>
      <c r="AE219" s="23"/>
      <c r="AF219" s="23"/>
      <c r="AG219" s="23"/>
    </row>
    <row r="220" spans="1:33" ht="15.75" customHeight="1" x14ac:dyDescent="0.35">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c r="AD220" s="23"/>
      <c r="AE220" s="23"/>
      <c r="AF220" s="23"/>
      <c r="AG220" s="23"/>
    </row>
    <row r="221" spans="1:33" ht="15.75" customHeight="1" x14ac:dyDescent="0.35">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c r="AA221" s="23"/>
      <c r="AB221" s="23"/>
      <c r="AC221" s="23"/>
      <c r="AD221" s="23"/>
      <c r="AE221" s="23"/>
      <c r="AF221" s="23"/>
      <c r="AG221" s="23"/>
    </row>
    <row r="222" spans="1:33" ht="15.75" customHeight="1" x14ac:dyDescent="0.35">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row>
    <row r="223" spans="1:33" ht="15.75" customHeight="1" x14ac:dyDescent="0.35">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c r="AA223" s="23"/>
      <c r="AB223" s="23"/>
      <c r="AC223" s="23"/>
      <c r="AD223" s="23"/>
      <c r="AE223" s="23"/>
      <c r="AF223" s="23"/>
      <c r="AG223" s="23"/>
    </row>
    <row r="224" spans="1:33" ht="15.75" customHeight="1" x14ac:dyDescent="0.35">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c r="AD224" s="23"/>
      <c r="AE224" s="23"/>
      <c r="AF224" s="23"/>
      <c r="AG224" s="23"/>
    </row>
    <row r="225" spans="1:33" ht="15.75" customHeight="1" x14ac:dyDescent="0.35">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c r="AA225" s="23"/>
      <c r="AB225" s="23"/>
      <c r="AC225" s="23"/>
      <c r="AD225" s="23"/>
      <c r="AE225" s="23"/>
      <c r="AF225" s="23"/>
      <c r="AG225" s="23"/>
    </row>
    <row r="226" spans="1:33" ht="15.75" customHeight="1" x14ac:dyDescent="0.35">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c r="AA226" s="23"/>
      <c r="AB226" s="23"/>
      <c r="AC226" s="23"/>
      <c r="AD226" s="23"/>
      <c r="AE226" s="23"/>
      <c r="AF226" s="23"/>
      <c r="AG226" s="23"/>
    </row>
    <row r="227" spans="1:33" ht="15.75" customHeight="1" x14ac:dyDescent="0.35">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c r="AA227" s="23"/>
      <c r="AB227" s="23"/>
      <c r="AC227" s="23"/>
      <c r="AD227" s="23"/>
      <c r="AE227" s="23"/>
      <c r="AF227" s="23"/>
      <c r="AG227" s="23"/>
    </row>
    <row r="228" spans="1:33" ht="15.75" customHeight="1" x14ac:dyDescent="0.35">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3"/>
      <c r="AF228" s="23"/>
      <c r="AG228" s="23"/>
    </row>
    <row r="229" spans="1:33" ht="15.75" customHeight="1" x14ac:dyDescent="0.35">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c r="AA229" s="23"/>
      <c r="AB229" s="23"/>
      <c r="AC229" s="23"/>
      <c r="AD229" s="23"/>
      <c r="AE229" s="23"/>
      <c r="AF229" s="23"/>
      <c r="AG229" s="23"/>
    </row>
    <row r="230" spans="1:33" ht="15.75" customHeight="1" x14ac:dyDescent="0.35">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c r="AA230" s="23"/>
      <c r="AB230" s="23"/>
      <c r="AC230" s="23"/>
      <c r="AD230" s="23"/>
      <c r="AE230" s="23"/>
      <c r="AF230" s="23"/>
      <c r="AG230" s="23"/>
    </row>
    <row r="231" spans="1:33" ht="15.75" customHeight="1" x14ac:dyDescent="0.35">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c r="AA231" s="23"/>
      <c r="AB231" s="23"/>
      <c r="AC231" s="23"/>
      <c r="AD231" s="23"/>
      <c r="AE231" s="23"/>
      <c r="AF231" s="23"/>
      <c r="AG231" s="23"/>
    </row>
    <row r="232" spans="1:33" ht="15.75" customHeight="1" x14ac:dyDescent="0.35">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c r="AD232" s="23"/>
      <c r="AE232" s="23"/>
      <c r="AF232" s="23"/>
      <c r="AG232" s="23"/>
    </row>
    <row r="233" spans="1:33" ht="15.75" customHeight="1" x14ac:dyDescent="0.35">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c r="AA233" s="23"/>
      <c r="AB233" s="23"/>
      <c r="AC233" s="23"/>
      <c r="AD233" s="23"/>
      <c r="AE233" s="23"/>
      <c r="AF233" s="23"/>
      <c r="AG233" s="23"/>
    </row>
    <row r="234" spans="1:33" ht="15.75" customHeight="1" x14ac:dyDescent="0.35">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c r="AA234" s="23"/>
      <c r="AB234" s="23"/>
      <c r="AC234" s="23"/>
      <c r="AD234" s="23"/>
      <c r="AE234" s="23"/>
      <c r="AF234" s="23"/>
      <c r="AG234" s="23"/>
    </row>
    <row r="235" spans="1:33" ht="15.75" customHeight="1" x14ac:dyDescent="0.35">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c r="AA235" s="23"/>
      <c r="AB235" s="23"/>
      <c r="AC235" s="23"/>
      <c r="AD235" s="23"/>
      <c r="AE235" s="23"/>
      <c r="AF235" s="23"/>
      <c r="AG235" s="23"/>
    </row>
    <row r="236" spans="1:33" ht="15.75" customHeight="1" x14ac:dyDescent="0.35">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c r="AA236" s="23"/>
      <c r="AB236" s="23"/>
      <c r="AC236" s="23"/>
      <c r="AD236" s="23"/>
      <c r="AE236" s="23"/>
      <c r="AF236" s="23"/>
      <c r="AG236" s="23"/>
    </row>
    <row r="237" spans="1:33" ht="15.75" customHeight="1" x14ac:dyDescent="0.35">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c r="AA237" s="23"/>
      <c r="AB237" s="23"/>
      <c r="AC237" s="23"/>
      <c r="AD237" s="23"/>
      <c r="AE237" s="23"/>
      <c r="AF237" s="23"/>
      <c r="AG237" s="23"/>
    </row>
    <row r="238" spans="1:33" ht="15.75" customHeight="1" x14ac:dyDescent="0.35">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c r="AA238" s="23"/>
      <c r="AB238" s="23"/>
      <c r="AC238" s="23"/>
      <c r="AD238" s="23"/>
      <c r="AE238" s="23"/>
      <c r="AF238" s="23"/>
      <c r="AG238" s="23"/>
    </row>
    <row r="239" spans="1:33" ht="15.75" customHeight="1" x14ac:dyDescent="0.35">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c r="AA239" s="23"/>
      <c r="AB239" s="23"/>
      <c r="AC239" s="23"/>
      <c r="AD239" s="23"/>
      <c r="AE239" s="23"/>
      <c r="AF239" s="23"/>
      <c r="AG239" s="23"/>
    </row>
    <row r="240" spans="1:33" ht="15.75" customHeight="1" x14ac:dyDescent="0.35">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c r="AA240" s="23"/>
      <c r="AB240" s="23"/>
      <c r="AC240" s="23"/>
      <c r="AD240" s="23"/>
      <c r="AE240" s="23"/>
      <c r="AF240" s="23"/>
      <c r="AG240" s="23"/>
    </row>
    <row r="241" spans="1:33" ht="15.75" customHeight="1" x14ac:dyDescent="0.35">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c r="AA241" s="23"/>
      <c r="AB241" s="23"/>
      <c r="AC241" s="23"/>
      <c r="AD241" s="23"/>
      <c r="AE241" s="23"/>
      <c r="AF241" s="23"/>
      <c r="AG241" s="23"/>
    </row>
    <row r="242" spans="1:33" ht="15.75" customHeight="1" x14ac:dyDescent="0.35">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c r="AA242" s="23"/>
      <c r="AB242" s="23"/>
      <c r="AC242" s="23"/>
      <c r="AD242" s="23"/>
      <c r="AE242" s="23"/>
      <c r="AF242" s="23"/>
      <c r="AG242" s="23"/>
    </row>
    <row r="243" spans="1:33" ht="15.75" customHeight="1" x14ac:dyDescent="0.35">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c r="AA243" s="23"/>
      <c r="AB243" s="23"/>
      <c r="AC243" s="23"/>
      <c r="AD243" s="23"/>
      <c r="AE243" s="23"/>
      <c r="AF243" s="23"/>
      <c r="AG243" s="23"/>
    </row>
    <row r="244" spans="1:33" ht="15.75" customHeight="1" x14ac:dyDescent="0.35">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c r="AA244" s="23"/>
      <c r="AB244" s="23"/>
      <c r="AC244" s="23"/>
      <c r="AD244" s="23"/>
      <c r="AE244" s="23"/>
      <c r="AF244" s="23"/>
      <c r="AG244" s="23"/>
    </row>
    <row r="245" spans="1:33" ht="15.75" customHeight="1" x14ac:dyDescent="0.35">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c r="AA245" s="23"/>
      <c r="AB245" s="23"/>
      <c r="AC245" s="23"/>
      <c r="AD245" s="23"/>
      <c r="AE245" s="23"/>
      <c r="AF245" s="23"/>
      <c r="AG245" s="23"/>
    </row>
    <row r="246" spans="1:33" ht="15.75" customHeight="1" x14ac:dyDescent="0.35">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c r="AA246" s="23"/>
      <c r="AB246" s="23"/>
      <c r="AC246" s="23"/>
      <c r="AD246" s="23"/>
      <c r="AE246" s="23"/>
      <c r="AF246" s="23"/>
      <c r="AG246" s="23"/>
    </row>
    <row r="247" spans="1:33" ht="15.75" customHeight="1" x14ac:dyDescent="0.35">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c r="AA247" s="23"/>
      <c r="AB247" s="23"/>
      <c r="AC247" s="23"/>
      <c r="AD247" s="23"/>
      <c r="AE247" s="23"/>
      <c r="AF247" s="23"/>
      <c r="AG247" s="23"/>
    </row>
    <row r="248" spans="1:33" ht="15.75" customHeight="1" x14ac:dyDescent="0.35">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c r="AA248" s="23"/>
      <c r="AB248" s="23"/>
      <c r="AC248" s="23"/>
      <c r="AD248" s="23"/>
      <c r="AE248" s="23"/>
      <c r="AF248" s="23"/>
      <c r="AG248" s="23"/>
    </row>
    <row r="249" spans="1:33" ht="15.75" customHeight="1" x14ac:dyDescent="0.35">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23"/>
      <c r="AE249" s="23"/>
      <c r="AF249" s="23"/>
      <c r="AG249" s="23"/>
    </row>
    <row r="250" spans="1:33" ht="15.75" customHeight="1" x14ac:dyDescent="0.35">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c r="AA250" s="23"/>
      <c r="AB250" s="23"/>
      <c r="AC250" s="23"/>
      <c r="AD250" s="23"/>
      <c r="AE250" s="23"/>
      <c r="AF250" s="23"/>
      <c r="AG250" s="23"/>
    </row>
    <row r="251" spans="1:33" ht="15.75" customHeight="1" x14ac:dyDescent="0.35">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23"/>
      <c r="AE251" s="23"/>
      <c r="AF251" s="23"/>
      <c r="AG251" s="23"/>
    </row>
    <row r="252" spans="1:33" ht="15.75" customHeight="1" x14ac:dyDescent="0.35">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c r="AA252" s="23"/>
      <c r="AB252" s="23"/>
      <c r="AC252" s="23"/>
      <c r="AD252" s="23"/>
      <c r="AE252" s="23"/>
      <c r="AF252" s="23"/>
      <c r="AG252" s="23"/>
    </row>
    <row r="253" spans="1:33" ht="15.75" customHeight="1" x14ac:dyDescent="0.35">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c r="AA253" s="23"/>
      <c r="AB253" s="23"/>
      <c r="AC253" s="23"/>
      <c r="AD253" s="23"/>
      <c r="AE253" s="23"/>
      <c r="AF253" s="23"/>
      <c r="AG253" s="23"/>
    </row>
    <row r="254" spans="1:33" ht="15.75" customHeight="1" x14ac:dyDescent="0.35">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c r="AA254" s="23"/>
      <c r="AB254" s="23"/>
      <c r="AC254" s="23"/>
      <c r="AD254" s="23"/>
      <c r="AE254" s="23"/>
      <c r="AF254" s="23"/>
      <c r="AG254" s="23"/>
    </row>
    <row r="255" spans="1:33" ht="15.75" customHeight="1" x14ac:dyDescent="0.35">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c r="AA255" s="23"/>
      <c r="AB255" s="23"/>
      <c r="AC255" s="23"/>
      <c r="AD255" s="23"/>
      <c r="AE255" s="23"/>
      <c r="AF255" s="23"/>
      <c r="AG255" s="23"/>
    </row>
    <row r="256" spans="1:33" ht="15.75" customHeight="1" x14ac:dyDescent="0.35">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c r="AA256" s="23"/>
      <c r="AB256" s="23"/>
      <c r="AC256" s="23"/>
      <c r="AD256" s="23"/>
      <c r="AE256" s="23"/>
      <c r="AF256" s="23"/>
      <c r="AG256" s="23"/>
    </row>
    <row r="257" spans="1:33" ht="15.75" customHeight="1" x14ac:dyDescent="0.35">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c r="AA257" s="23"/>
      <c r="AB257" s="23"/>
      <c r="AC257" s="23"/>
      <c r="AD257" s="23"/>
      <c r="AE257" s="23"/>
      <c r="AF257" s="23"/>
      <c r="AG257" s="23"/>
    </row>
    <row r="258" spans="1:33" ht="15.75" customHeight="1" x14ac:dyDescent="0.35">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c r="AA258" s="23"/>
      <c r="AB258" s="23"/>
      <c r="AC258" s="23"/>
      <c r="AD258" s="23"/>
      <c r="AE258" s="23"/>
      <c r="AF258" s="23"/>
      <c r="AG258" s="23"/>
    </row>
    <row r="259" spans="1:33" ht="15.75" customHeight="1" x14ac:dyDescent="0.35">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c r="AA259" s="23"/>
      <c r="AB259" s="23"/>
      <c r="AC259" s="23"/>
      <c r="AD259" s="23"/>
      <c r="AE259" s="23"/>
      <c r="AF259" s="23"/>
      <c r="AG259" s="23"/>
    </row>
    <row r="260" spans="1:33" ht="15.75" customHeight="1" x14ac:dyDescent="0.35">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c r="AA260" s="23"/>
      <c r="AB260" s="23"/>
      <c r="AC260" s="23"/>
      <c r="AD260" s="23"/>
      <c r="AE260" s="23"/>
      <c r="AF260" s="23"/>
      <c r="AG260" s="23"/>
    </row>
    <row r="261" spans="1:33" ht="15.75" customHeight="1" x14ac:dyDescent="0.35">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c r="AA261" s="23"/>
      <c r="AB261" s="23"/>
      <c r="AC261" s="23"/>
      <c r="AD261" s="23"/>
      <c r="AE261" s="23"/>
      <c r="AF261" s="23"/>
      <c r="AG261" s="23"/>
    </row>
    <row r="262" spans="1:33" ht="15.75" customHeight="1" x14ac:dyDescent="0.35">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c r="AA262" s="23"/>
      <c r="AB262" s="23"/>
      <c r="AC262" s="23"/>
      <c r="AD262" s="23"/>
      <c r="AE262" s="23"/>
      <c r="AF262" s="23"/>
      <c r="AG262" s="23"/>
    </row>
    <row r="263" spans="1:33" ht="15.75" customHeight="1" x14ac:dyDescent="0.35">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23"/>
      <c r="AE263" s="23"/>
      <c r="AF263" s="23"/>
      <c r="AG263" s="23"/>
    </row>
    <row r="264" spans="1:33" ht="15.75" customHeight="1" x14ac:dyDescent="0.35">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c r="AA264" s="23"/>
      <c r="AB264" s="23"/>
      <c r="AC264" s="23"/>
      <c r="AD264" s="23"/>
      <c r="AE264" s="23"/>
      <c r="AF264" s="23"/>
      <c r="AG264" s="23"/>
    </row>
    <row r="265" spans="1:33" ht="15.75" customHeight="1" x14ac:dyDescent="0.35">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23"/>
      <c r="AE265" s="23"/>
      <c r="AF265" s="23"/>
      <c r="AG265" s="23"/>
    </row>
    <row r="266" spans="1:33" ht="15.75" customHeight="1" x14ac:dyDescent="0.35">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c r="AA266" s="23"/>
      <c r="AB266" s="23"/>
      <c r="AC266" s="23"/>
      <c r="AD266" s="23"/>
      <c r="AE266" s="23"/>
      <c r="AF266" s="23"/>
      <c r="AG266" s="23"/>
    </row>
    <row r="267" spans="1:33" ht="15.75" customHeight="1" x14ac:dyDescent="0.35">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c r="AA267" s="23"/>
      <c r="AB267" s="23"/>
      <c r="AC267" s="23"/>
      <c r="AD267" s="23"/>
      <c r="AE267" s="23"/>
      <c r="AF267" s="23"/>
      <c r="AG267" s="23"/>
    </row>
    <row r="268" spans="1:33" ht="15.75" customHeight="1" x14ac:dyDescent="0.35">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c r="AA268" s="23"/>
      <c r="AB268" s="23"/>
      <c r="AC268" s="23"/>
      <c r="AD268" s="23"/>
      <c r="AE268" s="23"/>
      <c r="AF268" s="23"/>
      <c r="AG268" s="23"/>
    </row>
    <row r="269" spans="1:33" ht="15.75" customHeight="1" x14ac:dyDescent="0.35">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c r="AA269" s="23"/>
      <c r="AB269" s="23"/>
      <c r="AC269" s="23"/>
      <c r="AD269" s="23"/>
      <c r="AE269" s="23"/>
      <c r="AF269" s="23"/>
      <c r="AG269" s="23"/>
    </row>
    <row r="270" spans="1:33" ht="15.75" customHeight="1" x14ac:dyDescent="0.35">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c r="AA270" s="23"/>
      <c r="AB270" s="23"/>
      <c r="AC270" s="23"/>
      <c r="AD270" s="23"/>
      <c r="AE270" s="23"/>
      <c r="AF270" s="23"/>
      <c r="AG270" s="23"/>
    </row>
    <row r="271" spans="1:33" ht="15.75" customHeight="1" x14ac:dyDescent="0.35">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c r="AA271" s="23"/>
      <c r="AB271" s="23"/>
      <c r="AC271" s="23"/>
      <c r="AD271" s="23"/>
      <c r="AE271" s="23"/>
      <c r="AF271" s="23"/>
      <c r="AG271" s="23"/>
    </row>
    <row r="272" spans="1:33" ht="15.75" customHeight="1" x14ac:dyDescent="0.35">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c r="AA272" s="23"/>
      <c r="AB272" s="23"/>
      <c r="AC272" s="23"/>
      <c r="AD272" s="23"/>
      <c r="AE272" s="23"/>
      <c r="AF272" s="23"/>
      <c r="AG272" s="23"/>
    </row>
    <row r="273" spans="1:33" ht="15.75" customHeight="1" x14ac:dyDescent="0.35">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c r="AA273" s="23"/>
      <c r="AB273" s="23"/>
      <c r="AC273" s="23"/>
      <c r="AD273" s="23"/>
      <c r="AE273" s="23"/>
      <c r="AF273" s="23"/>
      <c r="AG273" s="23"/>
    </row>
    <row r="274" spans="1:33" ht="15.75" customHeight="1" x14ac:dyDescent="0.35">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c r="AA274" s="23"/>
      <c r="AB274" s="23"/>
      <c r="AC274" s="23"/>
      <c r="AD274" s="23"/>
      <c r="AE274" s="23"/>
      <c r="AF274" s="23"/>
      <c r="AG274" s="23"/>
    </row>
    <row r="275" spans="1:33" ht="15.75" customHeight="1" x14ac:dyDescent="0.35">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c r="AA275" s="23"/>
      <c r="AB275" s="23"/>
      <c r="AC275" s="23"/>
      <c r="AD275" s="23"/>
      <c r="AE275" s="23"/>
      <c r="AF275" s="23"/>
      <c r="AG275" s="23"/>
    </row>
    <row r="276" spans="1:33" ht="15.75" customHeight="1" x14ac:dyDescent="0.35">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c r="AA276" s="23"/>
      <c r="AB276" s="23"/>
      <c r="AC276" s="23"/>
      <c r="AD276" s="23"/>
      <c r="AE276" s="23"/>
      <c r="AF276" s="23"/>
      <c r="AG276" s="23"/>
    </row>
    <row r="277" spans="1:33" ht="15.75" customHeight="1" x14ac:dyDescent="0.35">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c r="AA277" s="23"/>
      <c r="AB277" s="23"/>
      <c r="AC277" s="23"/>
      <c r="AD277" s="23"/>
      <c r="AE277" s="23"/>
      <c r="AF277" s="23"/>
      <c r="AG277" s="23"/>
    </row>
    <row r="278" spans="1:33" ht="15.75" customHeight="1" x14ac:dyDescent="0.35">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23"/>
      <c r="AE278" s="23"/>
      <c r="AF278" s="23"/>
      <c r="AG278" s="23"/>
    </row>
    <row r="279" spans="1:33" ht="15.75" customHeight="1" x14ac:dyDescent="0.35">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c r="AA279" s="23"/>
      <c r="AB279" s="23"/>
      <c r="AC279" s="23"/>
      <c r="AD279" s="23"/>
      <c r="AE279" s="23"/>
      <c r="AF279" s="23"/>
      <c r="AG279" s="23"/>
    </row>
    <row r="280" spans="1:33" ht="15.75" customHeight="1" x14ac:dyDescent="0.35">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23"/>
      <c r="AE280" s="23"/>
      <c r="AF280" s="23"/>
      <c r="AG280" s="23"/>
    </row>
    <row r="281" spans="1:33" ht="15.75" customHeight="1" x14ac:dyDescent="0.35">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c r="AA281" s="23"/>
      <c r="AB281" s="23"/>
      <c r="AC281" s="23"/>
      <c r="AD281" s="23"/>
      <c r="AE281" s="23"/>
      <c r="AF281" s="23"/>
      <c r="AG281" s="23"/>
    </row>
    <row r="282" spans="1:33" ht="15.75" customHeight="1" x14ac:dyDescent="0.35">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c r="AA282" s="23"/>
      <c r="AB282" s="23"/>
      <c r="AC282" s="23"/>
      <c r="AD282" s="23"/>
      <c r="AE282" s="23"/>
      <c r="AF282" s="23"/>
      <c r="AG282" s="23"/>
    </row>
    <row r="283" spans="1:33" ht="15.75" customHeight="1" x14ac:dyDescent="0.35">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c r="AA283" s="23"/>
      <c r="AB283" s="23"/>
      <c r="AC283" s="23"/>
      <c r="AD283" s="23"/>
      <c r="AE283" s="23"/>
      <c r="AF283" s="23"/>
      <c r="AG283" s="23"/>
    </row>
    <row r="284" spans="1:33" ht="15.75" customHeight="1" x14ac:dyDescent="0.35">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c r="AA284" s="23"/>
      <c r="AB284" s="23"/>
      <c r="AC284" s="23"/>
      <c r="AD284" s="23"/>
      <c r="AE284" s="23"/>
      <c r="AF284" s="23"/>
      <c r="AG284" s="23"/>
    </row>
    <row r="285" spans="1:33" ht="15.75" customHeight="1" x14ac:dyDescent="0.35">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c r="AA285" s="23"/>
      <c r="AB285" s="23"/>
      <c r="AC285" s="23"/>
      <c r="AD285" s="23"/>
      <c r="AE285" s="23"/>
      <c r="AF285" s="23"/>
      <c r="AG285" s="23"/>
    </row>
    <row r="286" spans="1:33" ht="15.75" customHeight="1" x14ac:dyDescent="0.35">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c r="AA286" s="23"/>
      <c r="AB286" s="23"/>
      <c r="AC286" s="23"/>
      <c r="AD286" s="23"/>
      <c r="AE286" s="23"/>
      <c r="AF286" s="23"/>
      <c r="AG286" s="23"/>
    </row>
    <row r="287" spans="1:33" ht="15.75" customHeight="1" x14ac:dyDescent="0.35">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c r="AA287" s="23"/>
      <c r="AB287" s="23"/>
      <c r="AC287" s="23"/>
      <c r="AD287" s="23"/>
      <c r="AE287" s="23"/>
      <c r="AF287" s="23"/>
      <c r="AG287" s="23"/>
    </row>
    <row r="288" spans="1:33" ht="15.75" customHeight="1" x14ac:dyDescent="0.35">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c r="AA288" s="23"/>
      <c r="AB288" s="23"/>
      <c r="AC288" s="23"/>
      <c r="AD288" s="23"/>
      <c r="AE288" s="23"/>
      <c r="AF288" s="23"/>
      <c r="AG288" s="23"/>
    </row>
    <row r="289" spans="1:33" ht="15.75" customHeight="1" x14ac:dyDescent="0.35">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c r="AA289" s="23"/>
      <c r="AB289" s="23"/>
      <c r="AC289" s="23"/>
      <c r="AD289" s="23"/>
      <c r="AE289" s="23"/>
      <c r="AF289" s="23"/>
      <c r="AG289" s="23"/>
    </row>
    <row r="290" spans="1:33" ht="15.75" customHeight="1" x14ac:dyDescent="0.35">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c r="AA290" s="23"/>
      <c r="AB290" s="23"/>
      <c r="AC290" s="23"/>
      <c r="AD290" s="23"/>
      <c r="AE290" s="23"/>
      <c r="AF290" s="23"/>
      <c r="AG290" s="23"/>
    </row>
    <row r="291" spans="1:33" ht="15.75" customHeight="1" x14ac:dyDescent="0.35">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c r="AA291" s="23"/>
      <c r="AB291" s="23"/>
      <c r="AC291" s="23"/>
      <c r="AD291" s="23"/>
      <c r="AE291" s="23"/>
      <c r="AF291" s="23"/>
      <c r="AG291" s="23"/>
    </row>
    <row r="292" spans="1:33" ht="15.75" customHeight="1" x14ac:dyDescent="0.35">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row>
    <row r="293" spans="1:33" ht="15.75" customHeight="1" x14ac:dyDescent="0.35">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c r="AA293" s="23"/>
      <c r="AB293" s="23"/>
      <c r="AC293" s="23"/>
      <c r="AD293" s="23"/>
      <c r="AE293" s="23"/>
      <c r="AF293" s="23"/>
      <c r="AG293" s="23"/>
    </row>
    <row r="294" spans="1:33" ht="15.75" customHeight="1" x14ac:dyDescent="0.35">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c r="AA294" s="23"/>
      <c r="AB294" s="23"/>
      <c r="AC294" s="23"/>
      <c r="AD294" s="23"/>
      <c r="AE294" s="23"/>
      <c r="AF294" s="23"/>
      <c r="AG294" s="23"/>
    </row>
    <row r="295" spans="1:33" ht="15.75" customHeight="1" x14ac:dyDescent="0.35">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c r="AA295" s="23"/>
      <c r="AB295" s="23"/>
      <c r="AC295" s="23"/>
      <c r="AD295" s="23"/>
      <c r="AE295" s="23"/>
      <c r="AF295" s="23"/>
      <c r="AG295" s="23"/>
    </row>
    <row r="296" spans="1:33" ht="15.75" customHeight="1" x14ac:dyDescent="0.35">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c r="AA296" s="23"/>
      <c r="AB296" s="23"/>
      <c r="AC296" s="23"/>
      <c r="AD296" s="23"/>
      <c r="AE296" s="23"/>
      <c r="AF296" s="23"/>
      <c r="AG296" s="23"/>
    </row>
    <row r="297" spans="1:33" ht="15.75" customHeight="1" x14ac:dyDescent="0.35">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c r="AA297" s="23"/>
      <c r="AB297" s="23"/>
      <c r="AC297" s="23"/>
      <c r="AD297" s="23"/>
      <c r="AE297" s="23"/>
      <c r="AF297" s="23"/>
      <c r="AG297" s="23"/>
    </row>
    <row r="298" spans="1:33" ht="15.75" customHeight="1" x14ac:dyDescent="0.35">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c r="AA298" s="23"/>
      <c r="AB298" s="23"/>
      <c r="AC298" s="23"/>
      <c r="AD298" s="23"/>
      <c r="AE298" s="23"/>
      <c r="AF298" s="23"/>
      <c r="AG298" s="23"/>
    </row>
    <row r="299" spans="1:33" ht="15.75" customHeight="1" x14ac:dyDescent="0.35">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c r="AA299" s="23"/>
      <c r="AB299" s="23"/>
      <c r="AC299" s="23"/>
      <c r="AD299" s="23"/>
      <c r="AE299" s="23"/>
      <c r="AF299" s="23"/>
      <c r="AG299" s="23"/>
    </row>
    <row r="300" spans="1:33" ht="15.75" customHeight="1" x14ac:dyDescent="0.35">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c r="AA300" s="23"/>
      <c r="AB300" s="23"/>
      <c r="AC300" s="23"/>
      <c r="AD300" s="23"/>
      <c r="AE300" s="23"/>
      <c r="AF300" s="23"/>
      <c r="AG300" s="23"/>
    </row>
    <row r="301" spans="1:33" ht="15.75" customHeight="1" x14ac:dyDescent="0.35">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c r="AA301" s="23"/>
      <c r="AB301" s="23"/>
      <c r="AC301" s="23"/>
      <c r="AD301" s="23"/>
      <c r="AE301" s="23"/>
      <c r="AF301" s="23"/>
      <c r="AG301" s="23"/>
    </row>
    <row r="302" spans="1:33" ht="15.75" customHeight="1" x14ac:dyDescent="0.35">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23"/>
      <c r="AE302" s="23"/>
      <c r="AF302" s="23"/>
      <c r="AG302" s="23"/>
    </row>
    <row r="303" spans="1:33" ht="15.75" customHeight="1" x14ac:dyDescent="0.35">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c r="AA303" s="23"/>
      <c r="AB303" s="23"/>
      <c r="AC303" s="23"/>
      <c r="AD303" s="23"/>
      <c r="AE303" s="23"/>
      <c r="AF303" s="23"/>
      <c r="AG303" s="23"/>
    </row>
    <row r="304" spans="1:33" ht="15.75" customHeight="1" x14ac:dyDescent="0.35">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23"/>
      <c r="AE304" s="23"/>
      <c r="AF304" s="23"/>
      <c r="AG304" s="23"/>
    </row>
    <row r="305" spans="1:33" ht="15.75" customHeight="1" x14ac:dyDescent="0.35">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c r="AA305" s="23"/>
      <c r="AB305" s="23"/>
      <c r="AC305" s="23"/>
      <c r="AD305" s="23"/>
      <c r="AE305" s="23"/>
      <c r="AF305" s="23"/>
      <c r="AG305" s="23"/>
    </row>
    <row r="306" spans="1:33" ht="15.75" customHeight="1" x14ac:dyDescent="0.35">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23"/>
      <c r="AE306" s="23"/>
      <c r="AF306" s="23"/>
      <c r="AG306" s="23"/>
    </row>
    <row r="307" spans="1:33" ht="15.75" customHeight="1" x14ac:dyDescent="0.35">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c r="AA307" s="23"/>
      <c r="AB307" s="23"/>
      <c r="AC307" s="23"/>
      <c r="AD307" s="23"/>
      <c r="AE307" s="23"/>
      <c r="AF307" s="23"/>
      <c r="AG307" s="23"/>
    </row>
    <row r="308" spans="1:33" ht="15.75" customHeight="1" x14ac:dyDescent="0.35">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23"/>
      <c r="AE308" s="23"/>
      <c r="AF308" s="23"/>
      <c r="AG308" s="23"/>
    </row>
    <row r="309" spans="1:33" ht="15.75" customHeight="1" x14ac:dyDescent="0.35">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c r="AA309" s="23"/>
      <c r="AB309" s="23"/>
      <c r="AC309" s="23"/>
      <c r="AD309" s="23"/>
      <c r="AE309" s="23"/>
      <c r="AF309" s="23"/>
      <c r="AG309" s="23"/>
    </row>
    <row r="310" spans="1:33" ht="15.75" customHeight="1" x14ac:dyDescent="0.35">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23"/>
      <c r="AE310" s="23"/>
      <c r="AF310" s="23"/>
      <c r="AG310" s="23"/>
    </row>
    <row r="311" spans="1:33" ht="15.75" customHeight="1" x14ac:dyDescent="0.35">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c r="AA311" s="23"/>
      <c r="AB311" s="23"/>
      <c r="AC311" s="23"/>
      <c r="AD311" s="23"/>
      <c r="AE311" s="23"/>
      <c r="AF311" s="23"/>
      <c r="AG311" s="23"/>
    </row>
    <row r="312" spans="1:33" ht="15.75" customHeight="1" x14ac:dyDescent="0.35">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23"/>
      <c r="AE312" s="23"/>
      <c r="AF312" s="23"/>
      <c r="AG312" s="23"/>
    </row>
    <row r="313" spans="1:33" ht="15.75" customHeight="1" x14ac:dyDescent="0.35">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c r="AA313" s="23"/>
      <c r="AB313" s="23"/>
      <c r="AC313" s="23"/>
      <c r="AD313" s="23"/>
      <c r="AE313" s="23"/>
      <c r="AF313" s="23"/>
      <c r="AG313" s="23"/>
    </row>
    <row r="314" spans="1:33" ht="15.75" customHeight="1" x14ac:dyDescent="0.35">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c r="AA314" s="23"/>
      <c r="AB314" s="23"/>
      <c r="AC314" s="23"/>
      <c r="AD314" s="23"/>
      <c r="AE314" s="23"/>
      <c r="AF314" s="23"/>
      <c r="AG314" s="23"/>
    </row>
    <row r="315" spans="1:33" ht="15.75" customHeight="1" x14ac:dyDescent="0.35">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c r="AA315" s="23"/>
      <c r="AB315" s="23"/>
      <c r="AC315" s="23"/>
      <c r="AD315" s="23"/>
      <c r="AE315" s="23"/>
      <c r="AF315" s="23"/>
      <c r="AG315" s="23"/>
    </row>
    <row r="316" spans="1:33" ht="15.75" customHeight="1" x14ac:dyDescent="0.35">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c r="AA316" s="23"/>
      <c r="AB316" s="23"/>
      <c r="AC316" s="23"/>
      <c r="AD316" s="23"/>
      <c r="AE316" s="23"/>
      <c r="AF316" s="23"/>
      <c r="AG316" s="23"/>
    </row>
    <row r="317" spans="1:33" ht="15.75" customHeight="1" x14ac:dyDescent="0.35">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c r="AA317" s="23"/>
      <c r="AB317" s="23"/>
      <c r="AC317" s="23"/>
      <c r="AD317" s="23"/>
      <c r="AE317" s="23"/>
      <c r="AF317" s="23"/>
      <c r="AG317" s="23"/>
    </row>
    <row r="318" spans="1:33" ht="15.75" customHeight="1" x14ac:dyDescent="0.35">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c r="AA318" s="23"/>
      <c r="AB318" s="23"/>
      <c r="AC318" s="23"/>
      <c r="AD318" s="23"/>
      <c r="AE318" s="23"/>
      <c r="AF318" s="23"/>
      <c r="AG318" s="23"/>
    </row>
    <row r="319" spans="1:33" ht="15.75" customHeight="1" x14ac:dyDescent="0.35">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c r="AA319" s="23"/>
      <c r="AB319" s="23"/>
      <c r="AC319" s="23"/>
      <c r="AD319" s="23"/>
      <c r="AE319" s="23"/>
      <c r="AF319" s="23"/>
      <c r="AG319" s="23"/>
    </row>
    <row r="320" spans="1:33" ht="15.75" customHeight="1" x14ac:dyDescent="0.35">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23"/>
      <c r="AE320" s="23"/>
      <c r="AF320" s="23"/>
      <c r="AG320" s="23"/>
    </row>
    <row r="321" spans="1:33" ht="15.75" customHeight="1" x14ac:dyDescent="0.35">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c r="AA321" s="23"/>
      <c r="AB321" s="23"/>
      <c r="AC321" s="23"/>
      <c r="AD321" s="23"/>
      <c r="AE321" s="23"/>
      <c r="AF321" s="23"/>
      <c r="AG321" s="23"/>
    </row>
    <row r="322" spans="1:33" ht="15.75" customHeight="1" x14ac:dyDescent="0.35">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c r="AA322" s="23"/>
      <c r="AB322" s="23"/>
      <c r="AC322" s="23"/>
      <c r="AD322" s="23"/>
      <c r="AE322" s="23"/>
      <c r="AF322" s="23"/>
      <c r="AG322" s="23"/>
    </row>
    <row r="323" spans="1:33" ht="15.75" customHeight="1" x14ac:dyDescent="0.35">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c r="AA323" s="23"/>
      <c r="AB323" s="23"/>
      <c r="AC323" s="23"/>
      <c r="AD323" s="23"/>
      <c r="AE323" s="23"/>
      <c r="AF323" s="23"/>
      <c r="AG323" s="23"/>
    </row>
    <row r="324" spans="1:33" ht="15.75" customHeight="1" x14ac:dyDescent="0.35">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c r="AA324" s="23"/>
      <c r="AB324" s="23"/>
      <c r="AC324" s="23"/>
      <c r="AD324" s="23"/>
      <c r="AE324" s="23"/>
      <c r="AF324" s="23"/>
      <c r="AG324" s="23"/>
    </row>
    <row r="325" spans="1:33" ht="15.75" customHeight="1" x14ac:dyDescent="0.35">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c r="AA325" s="23"/>
      <c r="AB325" s="23"/>
      <c r="AC325" s="23"/>
      <c r="AD325" s="23"/>
      <c r="AE325" s="23"/>
      <c r="AF325" s="23"/>
      <c r="AG325" s="23"/>
    </row>
    <row r="326" spans="1:33" ht="15.75" customHeight="1" x14ac:dyDescent="0.35">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c r="AA326" s="23"/>
      <c r="AB326" s="23"/>
      <c r="AC326" s="23"/>
      <c r="AD326" s="23"/>
      <c r="AE326" s="23"/>
      <c r="AF326" s="23"/>
      <c r="AG326" s="23"/>
    </row>
    <row r="327" spans="1:33" ht="15.75" customHeight="1" x14ac:dyDescent="0.35">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c r="AA327" s="23"/>
      <c r="AB327" s="23"/>
      <c r="AC327" s="23"/>
      <c r="AD327" s="23"/>
      <c r="AE327" s="23"/>
      <c r="AF327" s="23"/>
      <c r="AG327" s="23"/>
    </row>
    <row r="328" spans="1:33" ht="15.75" customHeight="1" x14ac:dyDescent="0.35">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23"/>
      <c r="AE328" s="23"/>
      <c r="AF328" s="23"/>
      <c r="AG328" s="23"/>
    </row>
    <row r="329" spans="1:33" ht="15.75" customHeight="1" x14ac:dyDescent="0.35">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c r="AA329" s="23"/>
      <c r="AB329" s="23"/>
      <c r="AC329" s="23"/>
      <c r="AD329" s="23"/>
      <c r="AE329" s="23"/>
      <c r="AF329" s="23"/>
      <c r="AG329" s="23"/>
    </row>
    <row r="330" spans="1:33" ht="15.75" customHeight="1" x14ac:dyDescent="0.35">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c r="AA330" s="23"/>
      <c r="AB330" s="23"/>
      <c r="AC330" s="23"/>
      <c r="AD330" s="23"/>
      <c r="AE330" s="23"/>
      <c r="AF330" s="23"/>
      <c r="AG330" s="23"/>
    </row>
    <row r="331" spans="1:33" ht="15.75" customHeight="1" x14ac:dyDescent="0.35">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c r="AA331" s="23"/>
      <c r="AB331" s="23"/>
      <c r="AC331" s="23"/>
      <c r="AD331" s="23"/>
      <c r="AE331" s="23"/>
      <c r="AF331" s="23"/>
      <c r="AG331" s="23"/>
    </row>
    <row r="332" spans="1:33" ht="15.75" customHeight="1" x14ac:dyDescent="0.35">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c r="AA332" s="23"/>
      <c r="AB332" s="23"/>
      <c r="AC332" s="23"/>
      <c r="AD332" s="23"/>
      <c r="AE332" s="23"/>
      <c r="AF332" s="23"/>
      <c r="AG332" s="23"/>
    </row>
    <row r="333" spans="1:33" ht="15.75" customHeight="1" x14ac:dyDescent="0.35">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c r="AA333" s="23"/>
      <c r="AB333" s="23"/>
      <c r="AC333" s="23"/>
      <c r="AD333" s="23"/>
      <c r="AE333" s="23"/>
      <c r="AF333" s="23"/>
      <c r="AG333" s="23"/>
    </row>
    <row r="334" spans="1:33" ht="15.75" customHeight="1" x14ac:dyDescent="0.35">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c r="AA334" s="23"/>
      <c r="AB334" s="23"/>
      <c r="AC334" s="23"/>
      <c r="AD334" s="23"/>
      <c r="AE334" s="23"/>
      <c r="AF334" s="23"/>
      <c r="AG334" s="23"/>
    </row>
    <row r="335" spans="1:33" ht="15.75" customHeight="1" x14ac:dyDescent="0.35">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23"/>
      <c r="AE335" s="23"/>
      <c r="AF335" s="23"/>
      <c r="AG335" s="23"/>
    </row>
    <row r="336" spans="1:33" ht="15.75" customHeight="1" x14ac:dyDescent="0.35">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c r="AA336" s="23"/>
      <c r="AB336" s="23"/>
      <c r="AC336" s="23"/>
      <c r="AD336" s="23"/>
      <c r="AE336" s="23"/>
      <c r="AF336" s="23"/>
      <c r="AG336" s="23"/>
    </row>
    <row r="337" spans="1:33" ht="15.75" customHeight="1" x14ac:dyDescent="0.35">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c r="AA337" s="23"/>
      <c r="AB337" s="23"/>
      <c r="AC337" s="23"/>
      <c r="AD337" s="23"/>
      <c r="AE337" s="23"/>
      <c r="AF337" s="23"/>
      <c r="AG337" s="23"/>
    </row>
    <row r="338" spans="1:33" ht="15.75" customHeight="1" x14ac:dyDescent="0.35">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c r="AA338" s="23"/>
      <c r="AB338" s="23"/>
      <c r="AC338" s="23"/>
      <c r="AD338" s="23"/>
      <c r="AE338" s="23"/>
      <c r="AF338" s="23"/>
      <c r="AG338" s="23"/>
    </row>
    <row r="339" spans="1:33" ht="15.75" customHeight="1" x14ac:dyDescent="0.35">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c r="AA339" s="23"/>
      <c r="AB339" s="23"/>
      <c r="AC339" s="23"/>
      <c r="AD339" s="23"/>
      <c r="AE339" s="23"/>
      <c r="AF339" s="23"/>
      <c r="AG339" s="23"/>
    </row>
    <row r="340" spans="1:33" ht="15.75" customHeight="1" x14ac:dyDescent="0.35">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c r="AD340" s="23"/>
      <c r="AE340" s="23"/>
      <c r="AF340" s="23"/>
      <c r="AG340" s="23"/>
    </row>
    <row r="341" spans="1:33" ht="15.75" customHeight="1" x14ac:dyDescent="0.35">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c r="AA341" s="23"/>
      <c r="AB341" s="23"/>
      <c r="AC341" s="23"/>
      <c r="AD341" s="23"/>
      <c r="AE341" s="23"/>
      <c r="AF341" s="23"/>
      <c r="AG341" s="23"/>
    </row>
    <row r="342" spans="1:33" ht="15.75" customHeight="1" x14ac:dyDescent="0.35">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c r="AB342" s="23"/>
      <c r="AC342" s="23"/>
      <c r="AD342" s="23"/>
      <c r="AE342" s="23"/>
      <c r="AF342" s="23"/>
      <c r="AG342" s="23"/>
    </row>
    <row r="343" spans="1:33" ht="15.75" customHeight="1" x14ac:dyDescent="0.35">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23"/>
      <c r="AE343" s="23"/>
      <c r="AF343" s="23"/>
      <c r="AG343" s="23"/>
    </row>
    <row r="344" spans="1:33" ht="15.75" customHeight="1" x14ac:dyDescent="0.35">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c r="AD344" s="23"/>
      <c r="AE344" s="23"/>
      <c r="AF344" s="23"/>
      <c r="AG344" s="23"/>
    </row>
    <row r="345" spans="1:33" ht="15.75" customHeight="1" x14ac:dyDescent="0.35">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c r="AA345" s="23"/>
      <c r="AB345" s="23"/>
      <c r="AC345" s="23"/>
      <c r="AD345" s="23"/>
      <c r="AE345" s="23"/>
      <c r="AF345" s="23"/>
      <c r="AG345" s="23"/>
    </row>
    <row r="346" spans="1:33" ht="15.75" customHeight="1" x14ac:dyDescent="0.35">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c r="AA346" s="23"/>
      <c r="AB346" s="23"/>
      <c r="AC346" s="23"/>
      <c r="AD346" s="23"/>
      <c r="AE346" s="23"/>
      <c r="AF346" s="23"/>
      <c r="AG346" s="23"/>
    </row>
    <row r="347" spans="1:33" ht="15.75" customHeight="1" x14ac:dyDescent="0.35">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c r="AA347" s="23"/>
      <c r="AB347" s="23"/>
      <c r="AC347" s="23"/>
      <c r="AD347" s="23"/>
      <c r="AE347" s="23"/>
      <c r="AF347" s="23"/>
      <c r="AG347" s="23"/>
    </row>
    <row r="348" spans="1:33" ht="15.75" customHeight="1" x14ac:dyDescent="0.35">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c r="AA348" s="23"/>
      <c r="AB348" s="23"/>
      <c r="AC348" s="23"/>
      <c r="AD348" s="23"/>
      <c r="AE348" s="23"/>
      <c r="AF348" s="23"/>
      <c r="AG348" s="23"/>
    </row>
    <row r="349" spans="1:33" ht="15.75" customHeight="1" x14ac:dyDescent="0.35">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23"/>
      <c r="AE349" s="23"/>
      <c r="AF349" s="23"/>
      <c r="AG349" s="23"/>
    </row>
    <row r="350" spans="1:33" ht="15.75" customHeight="1" x14ac:dyDescent="0.35">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c r="AA350" s="23"/>
      <c r="AB350" s="23"/>
      <c r="AC350" s="23"/>
      <c r="AD350" s="23"/>
      <c r="AE350" s="23"/>
      <c r="AF350" s="23"/>
      <c r="AG350" s="23"/>
    </row>
    <row r="351" spans="1:33" ht="15.75" customHeight="1" x14ac:dyDescent="0.35">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23"/>
      <c r="AE351" s="23"/>
      <c r="AF351" s="23"/>
      <c r="AG351" s="23"/>
    </row>
    <row r="352" spans="1:33" ht="15.75" customHeight="1" x14ac:dyDescent="0.35">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c r="AA352" s="23"/>
      <c r="AB352" s="23"/>
      <c r="AC352" s="23"/>
      <c r="AD352" s="23"/>
      <c r="AE352" s="23"/>
      <c r="AF352" s="23"/>
      <c r="AG352" s="23"/>
    </row>
    <row r="353" spans="1:33" ht="15.75" customHeight="1" x14ac:dyDescent="0.35">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c r="AA353" s="23"/>
      <c r="AB353" s="23"/>
      <c r="AC353" s="23"/>
      <c r="AD353" s="23"/>
      <c r="AE353" s="23"/>
      <c r="AF353" s="23"/>
      <c r="AG353" s="23"/>
    </row>
    <row r="354" spans="1:33" ht="15.75" customHeight="1" x14ac:dyDescent="0.35">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c r="AA354" s="23"/>
      <c r="AB354" s="23"/>
      <c r="AC354" s="23"/>
      <c r="AD354" s="23"/>
      <c r="AE354" s="23"/>
      <c r="AF354" s="23"/>
      <c r="AG354" s="23"/>
    </row>
    <row r="355" spans="1:33" ht="15.75" customHeight="1" x14ac:dyDescent="0.35">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c r="AA355" s="23"/>
      <c r="AB355" s="23"/>
      <c r="AC355" s="23"/>
      <c r="AD355" s="23"/>
      <c r="AE355" s="23"/>
      <c r="AF355" s="23"/>
      <c r="AG355" s="23"/>
    </row>
    <row r="356" spans="1:33" ht="15.75" customHeight="1" x14ac:dyDescent="0.35">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c r="AA356" s="23"/>
      <c r="AB356" s="23"/>
      <c r="AC356" s="23"/>
      <c r="AD356" s="23"/>
      <c r="AE356" s="23"/>
      <c r="AF356" s="23"/>
      <c r="AG356" s="23"/>
    </row>
    <row r="357" spans="1:33" ht="15.75" customHeight="1" x14ac:dyDescent="0.35">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c r="AB357" s="23"/>
      <c r="AC357" s="23"/>
      <c r="AD357" s="23"/>
      <c r="AE357" s="23"/>
      <c r="AF357" s="23"/>
      <c r="AG357" s="23"/>
    </row>
    <row r="358" spans="1:33" ht="15.75" customHeight="1" x14ac:dyDescent="0.35">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c r="AA358" s="23"/>
      <c r="AB358" s="23"/>
      <c r="AC358" s="23"/>
      <c r="AD358" s="23"/>
      <c r="AE358" s="23"/>
      <c r="AF358" s="23"/>
      <c r="AG358" s="23"/>
    </row>
    <row r="359" spans="1:33" ht="15.75" customHeight="1" x14ac:dyDescent="0.35">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c r="AA359" s="23"/>
      <c r="AB359" s="23"/>
      <c r="AC359" s="23"/>
      <c r="AD359" s="23"/>
      <c r="AE359" s="23"/>
      <c r="AF359" s="23"/>
      <c r="AG359" s="23"/>
    </row>
    <row r="360" spans="1:33" ht="15.75" customHeight="1" x14ac:dyDescent="0.35">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c r="AA360" s="23"/>
      <c r="AB360" s="23"/>
      <c r="AC360" s="23"/>
      <c r="AD360" s="23"/>
      <c r="AE360" s="23"/>
      <c r="AF360" s="23"/>
      <c r="AG360" s="23"/>
    </row>
    <row r="361" spans="1:33" ht="15.75" customHeight="1" x14ac:dyDescent="0.35">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c r="AA361" s="23"/>
      <c r="AB361" s="23"/>
      <c r="AC361" s="23"/>
      <c r="AD361" s="23"/>
      <c r="AE361" s="23"/>
      <c r="AF361" s="23"/>
      <c r="AG361" s="23"/>
    </row>
    <row r="362" spans="1:33" ht="15.75" customHeight="1" x14ac:dyDescent="0.35">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c r="AA362" s="23"/>
      <c r="AB362" s="23"/>
      <c r="AC362" s="23"/>
      <c r="AD362" s="23"/>
      <c r="AE362" s="23"/>
      <c r="AF362" s="23"/>
      <c r="AG362" s="23"/>
    </row>
    <row r="363" spans="1:33" ht="15.75" customHeight="1" x14ac:dyDescent="0.35">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c r="AA363" s="23"/>
      <c r="AB363" s="23"/>
      <c r="AC363" s="23"/>
      <c r="AD363" s="23"/>
      <c r="AE363" s="23"/>
      <c r="AF363" s="23"/>
      <c r="AG363" s="23"/>
    </row>
    <row r="364" spans="1:33" ht="15.75" customHeight="1" x14ac:dyDescent="0.35">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c r="AB364" s="23"/>
      <c r="AC364" s="23"/>
      <c r="AD364" s="23"/>
      <c r="AE364" s="23"/>
      <c r="AF364" s="23"/>
      <c r="AG364" s="23"/>
    </row>
    <row r="365" spans="1:33" ht="15.75" customHeight="1" x14ac:dyDescent="0.35">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c r="AA365" s="23"/>
      <c r="AB365" s="23"/>
      <c r="AC365" s="23"/>
      <c r="AD365" s="23"/>
      <c r="AE365" s="23"/>
      <c r="AF365" s="23"/>
      <c r="AG365" s="23"/>
    </row>
    <row r="366" spans="1:33" ht="15.75" customHeight="1" x14ac:dyDescent="0.35">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c r="AA366" s="23"/>
      <c r="AB366" s="23"/>
      <c r="AC366" s="23"/>
      <c r="AD366" s="23"/>
      <c r="AE366" s="23"/>
      <c r="AF366" s="23"/>
      <c r="AG366" s="23"/>
    </row>
    <row r="367" spans="1:33" ht="15.75" customHeight="1" x14ac:dyDescent="0.35">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c r="AA367" s="23"/>
      <c r="AB367" s="23"/>
      <c r="AC367" s="23"/>
      <c r="AD367" s="23"/>
      <c r="AE367" s="23"/>
      <c r="AF367" s="23"/>
      <c r="AG367" s="23"/>
    </row>
    <row r="368" spans="1:33" ht="15.75" customHeight="1" x14ac:dyDescent="0.35">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c r="AA368" s="23"/>
      <c r="AB368" s="23"/>
      <c r="AC368" s="23"/>
      <c r="AD368" s="23"/>
      <c r="AE368" s="23"/>
      <c r="AF368" s="23"/>
      <c r="AG368" s="23"/>
    </row>
    <row r="369" spans="1:33" ht="15.75" customHeight="1" x14ac:dyDescent="0.35">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c r="AA369" s="23"/>
      <c r="AB369" s="23"/>
      <c r="AC369" s="23"/>
      <c r="AD369" s="23"/>
      <c r="AE369" s="23"/>
      <c r="AF369" s="23"/>
      <c r="AG369" s="23"/>
    </row>
    <row r="370" spans="1:33" ht="15.75" customHeight="1" x14ac:dyDescent="0.35">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c r="AA370" s="23"/>
      <c r="AB370" s="23"/>
      <c r="AC370" s="23"/>
      <c r="AD370" s="23"/>
      <c r="AE370" s="23"/>
      <c r="AF370" s="23"/>
      <c r="AG370" s="23"/>
    </row>
    <row r="371" spans="1:33" ht="15.75" customHeight="1" x14ac:dyDescent="0.35">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c r="AA371" s="23"/>
      <c r="AB371" s="23"/>
      <c r="AC371" s="23"/>
      <c r="AD371" s="23"/>
      <c r="AE371" s="23"/>
      <c r="AF371" s="23"/>
      <c r="AG371" s="23"/>
    </row>
    <row r="372" spans="1:33" ht="15.75" customHeight="1" x14ac:dyDescent="0.35">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c r="AA372" s="23"/>
      <c r="AB372" s="23"/>
      <c r="AC372" s="23"/>
      <c r="AD372" s="23"/>
      <c r="AE372" s="23"/>
      <c r="AF372" s="23"/>
      <c r="AG372" s="23"/>
    </row>
    <row r="373" spans="1:33" ht="15.75" customHeight="1" x14ac:dyDescent="0.35">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c r="AA373" s="23"/>
      <c r="AB373" s="23"/>
      <c r="AC373" s="23"/>
      <c r="AD373" s="23"/>
      <c r="AE373" s="23"/>
      <c r="AF373" s="23"/>
      <c r="AG373" s="23"/>
    </row>
    <row r="374" spans="1:33" ht="15.75" customHeight="1" x14ac:dyDescent="0.35">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c r="AA374" s="23"/>
      <c r="AB374" s="23"/>
      <c r="AC374" s="23"/>
      <c r="AD374" s="23"/>
      <c r="AE374" s="23"/>
      <c r="AF374" s="23"/>
      <c r="AG374" s="23"/>
    </row>
    <row r="375" spans="1:33" ht="15.75" customHeight="1" x14ac:dyDescent="0.35">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c r="AA375" s="23"/>
      <c r="AB375" s="23"/>
      <c r="AC375" s="23"/>
      <c r="AD375" s="23"/>
      <c r="AE375" s="23"/>
      <c r="AF375" s="23"/>
      <c r="AG375" s="23"/>
    </row>
    <row r="376" spans="1:33" ht="15.75" customHeight="1" x14ac:dyDescent="0.35">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c r="AD376" s="23"/>
      <c r="AE376" s="23"/>
      <c r="AF376" s="23"/>
      <c r="AG376" s="23"/>
    </row>
    <row r="377" spans="1:33" ht="15.75" customHeight="1" x14ac:dyDescent="0.35">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c r="AA377" s="23"/>
      <c r="AB377" s="23"/>
      <c r="AC377" s="23"/>
      <c r="AD377" s="23"/>
      <c r="AE377" s="23"/>
      <c r="AF377" s="23"/>
      <c r="AG377" s="23"/>
    </row>
    <row r="378" spans="1:33" ht="15.75" customHeight="1" x14ac:dyDescent="0.35">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c r="AA378" s="23"/>
      <c r="AB378" s="23"/>
      <c r="AC378" s="23"/>
      <c r="AD378" s="23"/>
      <c r="AE378" s="23"/>
      <c r="AF378" s="23"/>
      <c r="AG378" s="23"/>
    </row>
    <row r="379" spans="1:33" ht="15.75" customHeight="1" x14ac:dyDescent="0.35">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c r="AA379" s="23"/>
      <c r="AB379" s="23"/>
      <c r="AC379" s="23"/>
      <c r="AD379" s="23"/>
      <c r="AE379" s="23"/>
      <c r="AF379" s="23"/>
      <c r="AG379" s="23"/>
    </row>
    <row r="380" spans="1:33" ht="15.75" customHeight="1" x14ac:dyDescent="0.35">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c r="AA380" s="23"/>
      <c r="AB380" s="23"/>
      <c r="AC380" s="23"/>
      <c r="AD380" s="23"/>
      <c r="AE380" s="23"/>
      <c r="AF380" s="23"/>
      <c r="AG380" s="23"/>
    </row>
    <row r="381" spans="1:33" ht="15.75" customHeight="1" x14ac:dyDescent="0.35">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c r="AA381" s="23"/>
      <c r="AB381" s="23"/>
      <c r="AC381" s="23"/>
      <c r="AD381" s="23"/>
      <c r="AE381" s="23"/>
      <c r="AF381" s="23"/>
      <c r="AG381" s="23"/>
    </row>
    <row r="382" spans="1:33" ht="15.75" customHeight="1" x14ac:dyDescent="0.35">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c r="AA382" s="23"/>
      <c r="AB382" s="23"/>
      <c r="AC382" s="23"/>
      <c r="AD382" s="23"/>
      <c r="AE382" s="23"/>
      <c r="AF382" s="23"/>
      <c r="AG382" s="23"/>
    </row>
    <row r="383" spans="1:33" ht="15.75" customHeight="1" x14ac:dyDescent="0.35">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23"/>
      <c r="AE383" s="23"/>
      <c r="AF383" s="23"/>
      <c r="AG383" s="23"/>
    </row>
    <row r="384" spans="1:33" ht="15.75" customHeight="1" x14ac:dyDescent="0.35">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c r="AA384" s="23"/>
      <c r="AB384" s="23"/>
      <c r="AC384" s="23"/>
      <c r="AD384" s="23"/>
      <c r="AE384" s="23"/>
      <c r="AF384" s="23"/>
      <c r="AG384" s="23"/>
    </row>
    <row r="385" spans="1:33" ht="15.75" customHeight="1" x14ac:dyDescent="0.35">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c r="AA385" s="23"/>
      <c r="AB385" s="23"/>
      <c r="AC385" s="23"/>
      <c r="AD385" s="23"/>
      <c r="AE385" s="23"/>
      <c r="AF385" s="23"/>
      <c r="AG385" s="23"/>
    </row>
    <row r="386" spans="1:33" ht="15.75" customHeight="1" x14ac:dyDescent="0.35">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c r="AA386" s="23"/>
      <c r="AB386" s="23"/>
      <c r="AC386" s="23"/>
      <c r="AD386" s="23"/>
      <c r="AE386" s="23"/>
      <c r="AF386" s="23"/>
      <c r="AG386" s="23"/>
    </row>
    <row r="387" spans="1:33" ht="15.75" customHeight="1" x14ac:dyDescent="0.35">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c r="AA387" s="23"/>
      <c r="AB387" s="23"/>
      <c r="AC387" s="23"/>
      <c r="AD387" s="23"/>
      <c r="AE387" s="23"/>
      <c r="AF387" s="23"/>
      <c r="AG387" s="23"/>
    </row>
    <row r="388" spans="1:33" ht="15.75" customHeight="1" x14ac:dyDescent="0.35">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c r="AA388" s="23"/>
      <c r="AB388" s="23"/>
      <c r="AC388" s="23"/>
      <c r="AD388" s="23"/>
      <c r="AE388" s="23"/>
      <c r="AF388" s="23"/>
      <c r="AG388" s="23"/>
    </row>
    <row r="389" spans="1:33" ht="15.75" customHeight="1" x14ac:dyDescent="0.35">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c r="AA389" s="23"/>
      <c r="AB389" s="23"/>
      <c r="AC389" s="23"/>
      <c r="AD389" s="23"/>
      <c r="AE389" s="23"/>
      <c r="AF389" s="23"/>
      <c r="AG389" s="23"/>
    </row>
    <row r="390" spans="1:33" ht="15.75" customHeight="1" x14ac:dyDescent="0.35">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c r="AA390" s="23"/>
      <c r="AB390" s="23"/>
      <c r="AC390" s="23"/>
      <c r="AD390" s="23"/>
      <c r="AE390" s="23"/>
      <c r="AF390" s="23"/>
      <c r="AG390" s="23"/>
    </row>
    <row r="391" spans="1:33" ht="15.75" customHeight="1" x14ac:dyDescent="0.35">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c r="AA391" s="23"/>
      <c r="AB391" s="23"/>
      <c r="AC391" s="23"/>
      <c r="AD391" s="23"/>
      <c r="AE391" s="23"/>
      <c r="AF391" s="23"/>
      <c r="AG391" s="23"/>
    </row>
    <row r="392" spans="1:33" ht="15.75" customHeight="1" x14ac:dyDescent="0.35">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c r="AB392" s="23"/>
      <c r="AC392" s="23"/>
      <c r="AD392" s="23"/>
      <c r="AE392" s="23"/>
      <c r="AF392" s="23"/>
      <c r="AG392" s="23"/>
    </row>
    <row r="393" spans="1:33" ht="15.75" customHeight="1" x14ac:dyDescent="0.35">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c r="AA393" s="23"/>
      <c r="AB393" s="23"/>
      <c r="AC393" s="23"/>
      <c r="AD393" s="23"/>
      <c r="AE393" s="23"/>
      <c r="AF393" s="23"/>
      <c r="AG393" s="23"/>
    </row>
    <row r="394" spans="1:33" ht="15.75" customHeight="1" x14ac:dyDescent="0.35">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c r="AA394" s="23"/>
      <c r="AB394" s="23"/>
      <c r="AC394" s="23"/>
      <c r="AD394" s="23"/>
      <c r="AE394" s="23"/>
      <c r="AF394" s="23"/>
      <c r="AG394" s="23"/>
    </row>
    <row r="395" spans="1:33" ht="15.75" customHeight="1" x14ac:dyDescent="0.35">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c r="AA395" s="23"/>
      <c r="AB395" s="23"/>
      <c r="AC395" s="23"/>
      <c r="AD395" s="23"/>
      <c r="AE395" s="23"/>
      <c r="AF395" s="23"/>
      <c r="AG395" s="23"/>
    </row>
    <row r="396" spans="1:33" ht="15.75" customHeight="1" x14ac:dyDescent="0.35">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c r="AA396" s="23"/>
      <c r="AB396" s="23"/>
      <c r="AC396" s="23"/>
      <c r="AD396" s="23"/>
      <c r="AE396" s="23"/>
      <c r="AF396" s="23"/>
      <c r="AG396" s="23"/>
    </row>
    <row r="397" spans="1:33" ht="15.75" customHeight="1" x14ac:dyDescent="0.35">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c r="AA397" s="23"/>
      <c r="AB397" s="23"/>
      <c r="AC397" s="23"/>
      <c r="AD397" s="23"/>
      <c r="AE397" s="23"/>
      <c r="AF397" s="23"/>
      <c r="AG397" s="23"/>
    </row>
    <row r="398" spans="1:33" ht="15.75" customHeight="1" x14ac:dyDescent="0.35">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c r="AA398" s="23"/>
      <c r="AB398" s="23"/>
      <c r="AC398" s="23"/>
      <c r="AD398" s="23"/>
      <c r="AE398" s="23"/>
      <c r="AF398" s="23"/>
      <c r="AG398" s="23"/>
    </row>
    <row r="399" spans="1:33" ht="15.75" customHeight="1" x14ac:dyDescent="0.35">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c r="AA399" s="23"/>
      <c r="AB399" s="23"/>
      <c r="AC399" s="23"/>
      <c r="AD399" s="23"/>
      <c r="AE399" s="23"/>
      <c r="AF399" s="23"/>
      <c r="AG399" s="23"/>
    </row>
    <row r="400" spans="1:33" ht="15.75" customHeight="1" x14ac:dyDescent="0.35">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c r="AA400" s="23"/>
      <c r="AB400" s="23"/>
      <c r="AC400" s="23"/>
      <c r="AD400" s="23"/>
      <c r="AE400" s="23"/>
      <c r="AF400" s="23"/>
      <c r="AG400" s="23"/>
    </row>
    <row r="401" spans="1:33" ht="15.75" customHeight="1" x14ac:dyDescent="0.35">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c r="AA401" s="23"/>
      <c r="AB401" s="23"/>
      <c r="AC401" s="23"/>
      <c r="AD401" s="23"/>
      <c r="AE401" s="23"/>
      <c r="AF401" s="23"/>
      <c r="AG401" s="23"/>
    </row>
    <row r="402" spans="1:33" ht="15.75" customHeight="1" x14ac:dyDescent="0.35">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c r="AA402" s="23"/>
      <c r="AB402" s="23"/>
      <c r="AC402" s="23"/>
      <c r="AD402" s="23"/>
      <c r="AE402" s="23"/>
      <c r="AF402" s="23"/>
      <c r="AG402" s="23"/>
    </row>
    <row r="403" spans="1:33" ht="15.75" customHeight="1" x14ac:dyDescent="0.35">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c r="AA403" s="23"/>
      <c r="AB403" s="23"/>
      <c r="AC403" s="23"/>
      <c r="AD403" s="23"/>
      <c r="AE403" s="23"/>
      <c r="AF403" s="23"/>
      <c r="AG403" s="23"/>
    </row>
    <row r="404" spans="1:33" ht="15.75" customHeight="1" x14ac:dyDescent="0.35">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c r="AA404" s="23"/>
      <c r="AB404" s="23"/>
      <c r="AC404" s="23"/>
      <c r="AD404" s="23"/>
      <c r="AE404" s="23"/>
      <c r="AF404" s="23"/>
      <c r="AG404" s="23"/>
    </row>
    <row r="405" spans="1:33" ht="15.75" customHeight="1" x14ac:dyDescent="0.35">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c r="AA405" s="23"/>
      <c r="AB405" s="23"/>
      <c r="AC405" s="23"/>
      <c r="AD405" s="23"/>
      <c r="AE405" s="23"/>
      <c r="AF405" s="23"/>
      <c r="AG405" s="23"/>
    </row>
    <row r="406" spans="1:33" ht="15.75" customHeight="1" x14ac:dyDescent="0.35">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c r="AA406" s="23"/>
      <c r="AB406" s="23"/>
      <c r="AC406" s="23"/>
      <c r="AD406" s="23"/>
      <c r="AE406" s="23"/>
      <c r="AF406" s="23"/>
      <c r="AG406" s="23"/>
    </row>
    <row r="407" spans="1:33" ht="15.75" customHeight="1" x14ac:dyDescent="0.35">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c r="AA407" s="23"/>
      <c r="AB407" s="23"/>
      <c r="AC407" s="23"/>
      <c r="AD407" s="23"/>
      <c r="AE407" s="23"/>
      <c r="AF407" s="23"/>
      <c r="AG407" s="23"/>
    </row>
    <row r="408" spans="1:33" ht="15.75" customHeight="1" x14ac:dyDescent="0.35">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row>
    <row r="409" spans="1:33" ht="15.75" customHeight="1" x14ac:dyDescent="0.35">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c r="AA409" s="23"/>
      <c r="AB409" s="23"/>
      <c r="AC409" s="23"/>
      <c r="AD409" s="23"/>
      <c r="AE409" s="23"/>
      <c r="AF409" s="23"/>
      <c r="AG409" s="23"/>
    </row>
    <row r="410" spans="1:33" ht="15.75" customHeight="1" x14ac:dyDescent="0.35">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c r="AA410" s="23"/>
      <c r="AB410" s="23"/>
      <c r="AC410" s="23"/>
      <c r="AD410" s="23"/>
      <c r="AE410" s="23"/>
      <c r="AF410" s="23"/>
      <c r="AG410" s="23"/>
    </row>
    <row r="411" spans="1:33" ht="15.75" customHeight="1" x14ac:dyDescent="0.35">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c r="AA411" s="23"/>
      <c r="AB411" s="23"/>
      <c r="AC411" s="23"/>
      <c r="AD411" s="23"/>
      <c r="AE411" s="23"/>
      <c r="AF411" s="23"/>
      <c r="AG411" s="23"/>
    </row>
    <row r="412" spans="1:33" ht="15.75" customHeight="1" x14ac:dyDescent="0.35">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c r="AA412" s="23"/>
      <c r="AB412" s="23"/>
      <c r="AC412" s="23"/>
      <c r="AD412" s="23"/>
      <c r="AE412" s="23"/>
      <c r="AF412" s="23"/>
      <c r="AG412" s="23"/>
    </row>
    <row r="413" spans="1:33" ht="15.75" customHeight="1" x14ac:dyDescent="0.35">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c r="AA413" s="23"/>
      <c r="AB413" s="23"/>
      <c r="AC413" s="23"/>
      <c r="AD413" s="23"/>
      <c r="AE413" s="23"/>
      <c r="AF413" s="23"/>
      <c r="AG413" s="23"/>
    </row>
    <row r="414" spans="1:33" ht="15.75" customHeight="1" x14ac:dyDescent="0.35">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c r="AA414" s="23"/>
      <c r="AB414" s="23"/>
      <c r="AC414" s="23"/>
      <c r="AD414" s="23"/>
      <c r="AE414" s="23"/>
      <c r="AF414" s="23"/>
      <c r="AG414" s="23"/>
    </row>
    <row r="415" spans="1:33" ht="15.75" customHeight="1" x14ac:dyDescent="0.35">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23"/>
      <c r="AE415" s="23"/>
      <c r="AF415" s="23"/>
      <c r="AG415" s="23"/>
    </row>
    <row r="416" spans="1:33" ht="15.75" customHeight="1" x14ac:dyDescent="0.35">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c r="AA416" s="23"/>
      <c r="AB416" s="23"/>
      <c r="AC416" s="23"/>
      <c r="AD416" s="23"/>
      <c r="AE416" s="23"/>
      <c r="AF416" s="23"/>
      <c r="AG416" s="23"/>
    </row>
    <row r="417" spans="1:33" ht="15.75" customHeight="1" x14ac:dyDescent="0.35">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c r="AA417" s="23"/>
      <c r="AB417" s="23"/>
      <c r="AC417" s="23"/>
      <c r="AD417" s="23"/>
      <c r="AE417" s="23"/>
      <c r="AF417" s="23"/>
      <c r="AG417" s="23"/>
    </row>
    <row r="418" spans="1:33" ht="15.75" customHeight="1" x14ac:dyDescent="0.35">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row>
    <row r="419" spans="1:33" ht="15.75" customHeight="1" x14ac:dyDescent="0.35">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c r="AA419" s="23"/>
      <c r="AB419" s="23"/>
      <c r="AC419" s="23"/>
      <c r="AD419" s="23"/>
      <c r="AE419" s="23"/>
      <c r="AF419" s="23"/>
      <c r="AG419" s="23"/>
    </row>
    <row r="420" spans="1:33" ht="15.75" customHeight="1" x14ac:dyDescent="0.35">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c r="AA420" s="23"/>
      <c r="AB420" s="23"/>
      <c r="AC420" s="23"/>
      <c r="AD420" s="23"/>
      <c r="AE420" s="23"/>
      <c r="AF420" s="23"/>
      <c r="AG420" s="23"/>
    </row>
    <row r="421" spans="1:33" ht="15.75" customHeight="1" x14ac:dyDescent="0.35">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c r="AA421" s="23"/>
      <c r="AB421" s="23"/>
      <c r="AC421" s="23"/>
      <c r="AD421" s="23"/>
      <c r="AE421" s="23"/>
      <c r="AF421" s="23"/>
      <c r="AG421" s="23"/>
    </row>
    <row r="422" spans="1:33" ht="15.75" customHeight="1" x14ac:dyDescent="0.35">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c r="AB422" s="23"/>
      <c r="AC422" s="23"/>
      <c r="AD422" s="23"/>
      <c r="AE422" s="23"/>
      <c r="AF422" s="23"/>
      <c r="AG422" s="23"/>
    </row>
    <row r="423" spans="1:33" ht="15.75" customHeight="1" x14ac:dyDescent="0.35">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c r="AA423" s="23"/>
      <c r="AB423" s="23"/>
      <c r="AC423" s="23"/>
      <c r="AD423" s="23"/>
      <c r="AE423" s="23"/>
      <c r="AF423" s="23"/>
      <c r="AG423" s="23"/>
    </row>
    <row r="424" spans="1:33" ht="15.75" customHeight="1" x14ac:dyDescent="0.35">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c r="AB424" s="23"/>
      <c r="AC424" s="23"/>
      <c r="AD424" s="23"/>
      <c r="AE424" s="23"/>
      <c r="AF424" s="23"/>
      <c r="AG424" s="23"/>
    </row>
    <row r="425" spans="1:33" ht="15.75" customHeight="1" x14ac:dyDescent="0.35">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c r="AA425" s="23"/>
      <c r="AB425" s="23"/>
      <c r="AC425" s="23"/>
      <c r="AD425" s="23"/>
      <c r="AE425" s="23"/>
      <c r="AF425" s="23"/>
      <c r="AG425" s="23"/>
    </row>
    <row r="426" spans="1:33" ht="15.75" customHeight="1" x14ac:dyDescent="0.35">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c r="AA426" s="23"/>
      <c r="AB426" s="23"/>
      <c r="AC426" s="23"/>
      <c r="AD426" s="23"/>
      <c r="AE426" s="23"/>
      <c r="AF426" s="23"/>
      <c r="AG426" s="23"/>
    </row>
    <row r="427" spans="1:33" ht="15.75" customHeight="1" x14ac:dyDescent="0.35">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c r="AA427" s="23"/>
      <c r="AB427" s="23"/>
      <c r="AC427" s="23"/>
      <c r="AD427" s="23"/>
      <c r="AE427" s="23"/>
      <c r="AF427" s="23"/>
      <c r="AG427" s="23"/>
    </row>
    <row r="428" spans="1:33" ht="15.75" customHeight="1" x14ac:dyDescent="0.35">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c r="AA428" s="23"/>
      <c r="AB428" s="23"/>
      <c r="AC428" s="23"/>
      <c r="AD428" s="23"/>
      <c r="AE428" s="23"/>
      <c r="AF428" s="23"/>
      <c r="AG428" s="23"/>
    </row>
    <row r="429" spans="1:33" ht="15.75" customHeight="1" x14ac:dyDescent="0.35">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c r="AA429" s="23"/>
      <c r="AB429" s="23"/>
      <c r="AC429" s="23"/>
      <c r="AD429" s="23"/>
      <c r="AE429" s="23"/>
      <c r="AF429" s="23"/>
      <c r="AG429" s="23"/>
    </row>
    <row r="430" spans="1:33" ht="15.75" customHeight="1" x14ac:dyDescent="0.35">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c r="AA430" s="23"/>
      <c r="AB430" s="23"/>
      <c r="AC430" s="23"/>
      <c r="AD430" s="23"/>
      <c r="AE430" s="23"/>
      <c r="AF430" s="23"/>
      <c r="AG430" s="23"/>
    </row>
    <row r="431" spans="1:33" ht="15.75" customHeight="1" x14ac:dyDescent="0.35">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c r="AA431" s="23"/>
      <c r="AB431" s="23"/>
      <c r="AC431" s="23"/>
      <c r="AD431" s="23"/>
      <c r="AE431" s="23"/>
      <c r="AF431" s="23"/>
      <c r="AG431" s="23"/>
    </row>
    <row r="432" spans="1:33" ht="15.75" customHeight="1" x14ac:dyDescent="0.35">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c r="AA432" s="23"/>
      <c r="AB432" s="23"/>
      <c r="AC432" s="23"/>
      <c r="AD432" s="23"/>
      <c r="AE432" s="23"/>
      <c r="AF432" s="23"/>
      <c r="AG432" s="23"/>
    </row>
    <row r="433" spans="1:33" ht="15.75" customHeight="1" x14ac:dyDescent="0.35">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c r="AA433" s="23"/>
      <c r="AB433" s="23"/>
      <c r="AC433" s="23"/>
      <c r="AD433" s="23"/>
      <c r="AE433" s="23"/>
      <c r="AF433" s="23"/>
      <c r="AG433" s="23"/>
    </row>
    <row r="434" spans="1:33" ht="15.75" customHeight="1" x14ac:dyDescent="0.35">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c r="AA434" s="23"/>
      <c r="AB434" s="23"/>
      <c r="AC434" s="23"/>
      <c r="AD434" s="23"/>
      <c r="AE434" s="23"/>
      <c r="AF434" s="23"/>
      <c r="AG434" s="23"/>
    </row>
    <row r="435" spans="1:33" ht="15.75" customHeight="1" x14ac:dyDescent="0.35">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c r="AA435" s="23"/>
      <c r="AB435" s="23"/>
      <c r="AC435" s="23"/>
      <c r="AD435" s="23"/>
      <c r="AE435" s="23"/>
      <c r="AF435" s="23"/>
      <c r="AG435" s="23"/>
    </row>
    <row r="436" spans="1:33" ht="15.75" customHeight="1" x14ac:dyDescent="0.35">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c r="AA436" s="23"/>
      <c r="AB436" s="23"/>
      <c r="AC436" s="23"/>
      <c r="AD436" s="23"/>
      <c r="AE436" s="23"/>
      <c r="AF436" s="23"/>
      <c r="AG436" s="23"/>
    </row>
    <row r="437" spans="1:33" ht="15.75" customHeight="1" x14ac:dyDescent="0.35">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c r="AA437" s="23"/>
      <c r="AB437" s="23"/>
      <c r="AC437" s="23"/>
      <c r="AD437" s="23"/>
      <c r="AE437" s="23"/>
      <c r="AF437" s="23"/>
      <c r="AG437" s="23"/>
    </row>
    <row r="438" spans="1:33" ht="15.75" customHeight="1" x14ac:dyDescent="0.35">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c r="AA438" s="23"/>
      <c r="AB438" s="23"/>
      <c r="AC438" s="23"/>
      <c r="AD438" s="23"/>
      <c r="AE438" s="23"/>
      <c r="AF438" s="23"/>
      <c r="AG438" s="23"/>
    </row>
    <row r="439" spans="1:33" ht="15.75" customHeight="1" x14ac:dyDescent="0.35">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c r="AA439" s="23"/>
      <c r="AB439" s="23"/>
      <c r="AC439" s="23"/>
      <c r="AD439" s="23"/>
      <c r="AE439" s="23"/>
      <c r="AF439" s="23"/>
      <c r="AG439" s="23"/>
    </row>
    <row r="440" spans="1:33" ht="15.75" customHeight="1" x14ac:dyDescent="0.35">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c r="AA440" s="23"/>
      <c r="AB440" s="23"/>
      <c r="AC440" s="23"/>
      <c r="AD440" s="23"/>
      <c r="AE440" s="23"/>
      <c r="AF440" s="23"/>
      <c r="AG440" s="23"/>
    </row>
    <row r="441" spans="1:33" ht="15.75" customHeight="1" x14ac:dyDescent="0.35">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c r="AA441" s="23"/>
      <c r="AB441" s="23"/>
      <c r="AC441" s="23"/>
      <c r="AD441" s="23"/>
      <c r="AE441" s="23"/>
      <c r="AF441" s="23"/>
      <c r="AG441" s="23"/>
    </row>
    <row r="442" spans="1:33" ht="15.75" customHeight="1" x14ac:dyDescent="0.35">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c r="AA442" s="23"/>
      <c r="AB442" s="23"/>
      <c r="AC442" s="23"/>
      <c r="AD442" s="23"/>
      <c r="AE442" s="23"/>
      <c r="AF442" s="23"/>
      <c r="AG442" s="23"/>
    </row>
    <row r="443" spans="1:33" ht="15.75" customHeight="1" x14ac:dyDescent="0.35">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c r="AA443" s="23"/>
      <c r="AB443" s="23"/>
      <c r="AC443" s="23"/>
      <c r="AD443" s="23"/>
      <c r="AE443" s="23"/>
      <c r="AF443" s="23"/>
      <c r="AG443" s="23"/>
    </row>
    <row r="444" spans="1:33" ht="15.75" customHeight="1" x14ac:dyDescent="0.35">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c r="AA444" s="23"/>
      <c r="AB444" s="23"/>
      <c r="AC444" s="23"/>
      <c r="AD444" s="23"/>
      <c r="AE444" s="23"/>
      <c r="AF444" s="23"/>
      <c r="AG444" s="23"/>
    </row>
    <row r="445" spans="1:33" ht="15.75" customHeight="1" x14ac:dyDescent="0.35">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c r="AA445" s="23"/>
      <c r="AB445" s="23"/>
      <c r="AC445" s="23"/>
      <c r="AD445" s="23"/>
      <c r="AE445" s="23"/>
      <c r="AF445" s="23"/>
      <c r="AG445" s="23"/>
    </row>
    <row r="446" spans="1:33" ht="15.75" customHeight="1" x14ac:dyDescent="0.35">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c r="AA446" s="23"/>
      <c r="AB446" s="23"/>
      <c r="AC446" s="23"/>
      <c r="AD446" s="23"/>
      <c r="AE446" s="23"/>
      <c r="AF446" s="23"/>
      <c r="AG446" s="23"/>
    </row>
    <row r="447" spans="1:33" ht="15.75" customHeight="1" x14ac:dyDescent="0.35">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c r="AA447" s="23"/>
      <c r="AB447" s="23"/>
      <c r="AC447" s="23"/>
      <c r="AD447" s="23"/>
      <c r="AE447" s="23"/>
      <c r="AF447" s="23"/>
      <c r="AG447" s="23"/>
    </row>
    <row r="448" spans="1:33" ht="15.75" customHeight="1" x14ac:dyDescent="0.35">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c r="AA448" s="23"/>
      <c r="AB448" s="23"/>
      <c r="AC448" s="23"/>
      <c r="AD448" s="23"/>
      <c r="AE448" s="23"/>
      <c r="AF448" s="23"/>
      <c r="AG448" s="23"/>
    </row>
    <row r="449" spans="1:33" ht="15.75" customHeight="1" x14ac:dyDescent="0.35">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c r="AA449" s="23"/>
      <c r="AB449" s="23"/>
      <c r="AC449" s="23"/>
      <c r="AD449" s="23"/>
      <c r="AE449" s="23"/>
      <c r="AF449" s="23"/>
      <c r="AG449" s="23"/>
    </row>
    <row r="450" spans="1:33" ht="15.75" customHeight="1" x14ac:dyDescent="0.35">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c r="AA450" s="23"/>
      <c r="AB450" s="23"/>
      <c r="AC450" s="23"/>
      <c r="AD450" s="23"/>
      <c r="AE450" s="23"/>
      <c r="AF450" s="23"/>
      <c r="AG450" s="23"/>
    </row>
    <row r="451" spans="1:33" ht="15.75" customHeight="1" x14ac:dyDescent="0.35">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c r="AA451" s="23"/>
      <c r="AB451" s="23"/>
      <c r="AC451" s="23"/>
      <c r="AD451" s="23"/>
      <c r="AE451" s="23"/>
      <c r="AF451" s="23"/>
      <c r="AG451" s="23"/>
    </row>
    <row r="452" spans="1:33" ht="15.75" customHeight="1" x14ac:dyDescent="0.35">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23"/>
      <c r="AF452" s="23"/>
      <c r="AG452" s="23"/>
    </row>
    <row r="453" spans="1:33" ht="15.75" customHeight="1" x14ac:dyDescent="0.35">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c r="AA453" s="23"/>
      <c r="AB453" s="23"/>
      <c r="AC453" s="23"/>
      <c r="AD453" s="23"/>
      <c r="AE453" s="23"/>
      <c r="AF453" s="23"/>
      <c r="AG453" s="23"/>
    </row>
    <row r="454" spans="1:33" ht="15.75" customHeight="1" x14ac:dyDescent="0.35">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c r="AA454" s="23"/>
      <c r="AB454" s="23"/>
      <c r="AC454" s="23"/>
      <c r="AD454" s="23"/>
      <c r="AE454" s="23"/>
      <c r="AF454" s="23"/>
      <c r="AG454" s="23"/>
    </row>
    <row r="455" spans="1:33" ht="15.75" customHeight="1" x14ac:dyDescent="0.35">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c r="AA455" s="23"/>
      <c r="AB455" s="23"/>
      <c r="AC455" s="23"/>
      <c r="AD455" s="23"/>
      <c r="AE455" s="23"/>
      <c r="AF455" s="23"/>
      <c r="AG455" s="23"/>
    </row>
    <row r="456" spans="1:33" ht="15.75" customHeight="1" x14ac:dyDescent="0.35">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c r="AA456" s="23"/>
      <c r="AB456" s="23"/>
      <c r="AC456" s="23"/>
      <c r="AD456" s="23"/>
      <c r="AE456" s="23"/>
      <c r="AF456" s="23"/>
      <c r="AG456" s="23"/>
    </row>
    <row r="457" spans="1:33" ht="15.75" customHeight="1" x14ac:dyDescent="0.35">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c r="AA457" s="23"/>
      <c r="AB457" s="23"/>
      <c r="AC457" s="23"/>
      <c r="AD457" s="23"/>
      <c r="AE457" s="23"/>
      <c r="AF457" s="23"/>
      <c r="AG457" s="23"/>
    </row>
    <row r="458" spans="1:33" ht="15.75" customHeight="1" x14ac:dyDescent="0.35">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c r="AA458" s="23"/>
      <c r="AB458" s="23"/>
      <c r="AC458" s="23"/>
      <c r="AD458" s="23"/>
      <c r="AE458" s="23"/>
      <c r="AF458" s="23"/>
      <c r="AG458" s="23"/>
    </row>
    <row r="459" spans="1:33" ht="15.75" customHeight="1" x14ac:dyDescent="0.35">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c r="AA459" s="23"/>
      <c r="AB459" s="23"/>
      <c r="AC459" s="23"/>
      <c r="AD459" s="23"/>
      <c r="AE459" s="23"/>
      <c r="AF459" s="23"/>
      <c r="AG459" s="23"/>
    </row>
    <row r="460" spans="1:33" ht="15.75" customHeight="1" x14ac:dyDescent="0.35">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c r="AA460" s="23"/>
      <c r="AB460" s="23"/>
      <c r="AC460" s="23"/>
      <c r="AD460" s="23"/>
      <c r="AE460" s="23"/>
      <c r="AF460" s="23"/>
      <c r="AG460" s="23"/>
    </row>
    <row r="461" spans="1:33" ht="15.75" customHeight="1" x14ac:dyDescent="0.35">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c r="AA461" s="23"/>
      <c r="AB461" s="23"/>
      <c r="AC461" s="23"/>
      <c r="AD461" s="23"/>
      <c r="AE461" s="23"/>
      <c r="AF461" s="23"/>
      <c r="AG461" s="23"/>
    </row>
    <row r="462" spans="1:33" ht="15.75" customHeight="1" x14ac:dyDescent="0.35">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23"/>
      <c r="AF462" s="23"/>
      <c r="AG462" s="23"/>
    </row>
    <row r="463" spans="1:33" ht="15.75" customHeight="1" x14ac:dyDescent="0.35">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23"/>
      <c r="AF463" s="23"/>
      <c r="AG463" s="23"/>
    </row>
    <row r="464" spans="1:33" ht="15.75" customHeight="1" x14ac:dyDescent="0.35">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c r="AA464" s="23"/>
      <c r="AB464" s="23"/>
      <c r="AC464" s="23"/>
      <c r="AD464" s="23"/>
      <c r="AE464" s="23"/>
      <c r="AF464" s="23"/>
      <c r="AG464" s="23"/>
    </row>
    <row r="465" spans="1:33" ht="15.75" customHeight="1" x14ac:dyDescent="0.35">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c r="AA465" s="23"/>
      <c r="AB465" s="23"/>
      <c r="AC465" s="23"/>
      <c r="AD465" s="23"/>
      <c r="AE465" s="23"/>
      <c r="AF465" s="23"/>
      <c r="AG465" s="23"/>
    </row>
    <row r="466" spans="1:33" ht="15.75" customHeight="1" x14ac:dyDescent="0.35">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c r="AA466" s="23"/>
      <c r="AB466" s="23"/>
      <c r="AC466" s="23"/>
      <c r="AD466" s="23"/>
      <c r="AE466" s="23"/>
      <c r="AF466" s="23"/>
      <c r="AG466" s="23"/>
    </row>
    <row r="467" spans="1:33" ht="15.75" customHeight="1" x14ac:dyDescent="0.35">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c r="AA467" s="23"/>
      <c r="AB467" s="23"/>
      <c r="AC467" s="23"/>
      <c r="AD467" s="23"/>
      <c r="AE467" s="23"/>
      <c r="AF467" s="23"/>
      <c r="AG467" s="23"/>
    </row>
    <row r="468" spans="1:33" ht="15.75" customHeight="1" x14ac:dyDescent="0.35">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c r="AA468" s="23"/>
      <c r="AB468" s="23"/>
      <c r="AC468" s="23"/>
      <c r="AD468" s="23"/>
      <c r="AE468" s="23"/>
      <c r="AF468" s="23"/>
      <c r="AG468" s="23"/>
    </row>
    <row r="469" spans="1:33" ht="15.75" customHeight="1" x14ac:dyDescent="0.35">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c r="AA469" s="23"/>
      <c r="AB469" s="23"/>
      <c r="AC469" s="23"/>
      <c r="AD469" s="23"/>
      <c r="AE469" s="23"/>
      <c r="AF469" s="23"/>
      <c r="AG469" s="23"/>
    </row>
    <row r="470" spans="1:33" ht="15.75" customHeight="1" x14ac:dyDescent="0.35">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c r="AA470" s="23"/>
      <c r="AB470" s="23"/>
      <c r="AC470" s="23"/>
      <c r="AD470" s="23"/>
      <c r="AE470" s="23"/>
      <c r="AF470" s="23"/>
      <c r="AG470" s="23"/>
    </row>
    <row r="471" spans="1:33" ht="15.75" customHeight="1" x14ac:dyDescent="0.35">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c r="AA471" s="23"/>
      <c r="AB471" s="23"/>
      <c r="AC471" s="23"/>
      <c r="AD471" s="23"/>
      <c r="AE471" s="23"/>
      <c r="AF471" s="23"/>
      <c r="AG471" s="23"/>
    </row>
    <row r="472" spans="1:33" ht="15.75" customHeight="1" x14ac:dyDescent="0.35">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c r="AA472" s="23"/>
      <c r="AB472" s="23"/>
      <c r="AC472" s="23"/>
      <c r="AD472" s="23"/>
      <c r="AE472" s="23"/>
      <c r="AF472" s="23"/>
      <c r="AG472" s="23"/>
    </row>
    <row r="473" spans="1:33" ht="15.75" customHeight="1" x14ac:dyDescent="0.35">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c r="AA473" s="23"/>
      <c r="AB473" s="23"/>
      <c r="AC473" s="23"/>
      <c r="AD473" s="23"/>
      <c r="AE473" s="23"/>
      <c r="AF473" s="23"/>
      <c r="AG473" s="23"/>
    </row>
    <row r="474" spans="1:33" ht="15.75" customHeight="1" x14ac:dyDescent="0.35">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row>
    <row r="475" spans="1:33" ht="15.75" customHeight="1" x14ac:dyDescent="0.35">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c r="AA475" s="23"/>
      <c r="AB475" s="23"/>
      <c r="AC475" s="23"/>
      <c r="AD475" s="23"/>
      <c r="AE475" s="23"/>
      <c r="AF475" s="23"/>
      <c r="AG475" s="23"/>
    </row>
    <row r="476" spans="1:33" ht="15.75" customHeight="1" x14ac:dyDescent="0.35">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c r="AA476" s="23"/>
      <c r="AB476" s="23"/>
      <c r="AC476" s="23"/>
      <c r="AD476" s="23"/>
      <c r="AE476" s="23"/>
      <c r="AF476" s="23"/>
      <c r="AG476" s="23"/>
    </row>
    <row r="477" spans="1:33" ht="15.75" customHeight="1" x14ac:dyDescent="0.35">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c r="AA477" s="23"/>
      <c r="AB477" s="23"/>
      <c r="AC477" s="23"/>
      <c r="AD477" s="23"/>
      <c r="AE477" s="23"/>
      <c r="AF477" s="23"/>
      <c r="AG477" s="23"/>
    </row>
    <row r="478" spans="1:33" ht="15.75" customHeight="1" x14ac:dyDescent="0.35">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23"/>
      <c r="AF478" s="23"/>
      <c r="AG478" s="23"/>
    </row>
    <row r="479" spans="1:33" ht="15.75" customHeight="1" x14ac:dyDescent="0.35">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c r="AA479" s="23"/>
      <c r="AB479" s="23"/>
      <c r="AC479" s="23"/>
      <c r="AD479" s="23"/>
      <c r="AE479" s="23"/>
      <c r="AF479" s="23"/>
      <c r="AG479" s="23"/>
    </row>
    <row r="480" spans="1:33" ht="15.75" customHeight="1" x14ac:dyDescent="0.35">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c r="AA480" s="23"/>
      <c r="AB480" s="23"/>
      <c r="AC480" s="23"/>
      <c r="AD480" s="23"/>
      <c r="AE480" s="23"/>
      <c r="AF480" s="23"/>
      <c r="AG480" s="23"/>
    </row>
    <row r="481" spans="1:33" ht="15.75" customHeight="1" x14ac:dyDescent="0.35">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c r="AA481" s="23"/>
      <c r="AB481" s="23"/>
      <c r="AC481" s="23"/>
      <c r="AD481" s="23"/>
      <c r="AE481" s="23"/>
      <c r="AF481" s="23"/>
      <c r="AG481" s="23"/>
    </row>
    <row r="482" spans="1:33" ht="15.75" customHeight="1" x14ac:dyDescent="0.35">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c r="AA482" s="23"/>
      <c r="AB482" s="23"/>
      <c r="AC482" s="23"/>
      <c r="AD482" s="23"/>
      <c r="AE482" s="23"/>
      <c r="AF482" s="23"/>
      <c r="AG482" s="23"/>
    </row>
    <row r="483" spans="1:33" ht="15.75" customHeight="1" x14ac:dyDescent="0.35">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c r="AA483" s="23"/>
      <c r="AB483" s="23"/>
      <c r="AC483" s="23"/>
      <c r="AD483" s="23"/>
      <c r="AE483" s="23"/>
      <c r="AF483" s="23"/>
      <c r="AG483" s="23"/>
    </row>
    <row r="484" spans="1:33" ht="15.75" customHeight="1" x14ac:dyDescent="0.35">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row>
    <row r="485" spans="1:33" ht="15.75" customHeight="1" x14ac:dyDescent="0.35">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c r="AA485" s="23"/>
      <c r="AB485" s="23"/>
      <c r="AC485" s="23"/>
      <c r="AD485" s="23"/>
      <c r="AE485" s="23"/>
      <c r="AF485" s="23"/>
      <c r="AG485" s="23"/>
    </row>
    <row r="486" spans="1:33" ht="15.75" customHeight="1" x14ac:dyDescent="0.35">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c r="AB486" s="23"/>
      <c r="AC486" s="23"/>
      <c r="AD486" s="23"/>
      <c r="AE486" s="23"/>
      <c r="AF486" s="23"/>
      <c r="AG486" s="23"/>
    </row>
    <row r="487" spans="1:33" ht="15.75" customHeight="1" x14ac:dyDescent="0.35">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c r="AA487" s="23"/>
      <c r="AB487" s="23"/>
      <c r="AC487" s="23"/>
      <c r="AD487" s="23"/>
      <c r="AE487" s="23"/>
      <c r="AF487" s="23"/>
      <c r="AG487" s="23"/>
    </row>
    <row r="488" spans="1:33" ht="15.75" customHeight="1" x14ac:dyDescent="0.35">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23"/>
      <c r="AF488" s="23"/>
      <c r="AG488" s="23"/>
    </row>
    <row r="489" spans="1:33" ht="15.75" customHeight="1" x14ac:dyDescent="0.35">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c r="AA489" s="23"/>
      <c r="AB489" s="23"/>
      <c r="AC489" s="23"/>
      <c r="AD489" s="23"/>
      <c r="AE489" s="23"/>
      <c r="AF489" s="23"/>
      <c r="AG489" s="23"/>
    </row>
    <row r="490" spans="1:33" ht="15.75" customHeight="1" x14ac:dyDescent="0.35">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c r="AD490" s="23"/>
      <c r="AE490" s="23"/>
      <c r="AF490" s="23"/>
      <c r="AG490" s="23"/>
    </row>
    <row r="491" spans="1:33" ht="15.75" customHeight="1" x14ac:dyDescent="0.35">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c r="AA491" s="23"/>
      <c r="AB491" s="23"/>
      <c r="AC491" s="23"/>
      <c r="AD491" s="23"/>
      <c r="AE491" s="23"/>
      <c r="AF491" s="23"/>
      <c r="AG491" s="23"/>
    </row>
    <row r="492" spans="1:33" ht="15.75" customHeight="1" x14ac:dyDescent="0.35">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c r="AB492" s="23"/>
      <c r="AC492" s="23"/>
      <c r="AD492" s="23"/>
      <c r="AE492" s="23"/>
      <c r="AF492" s="23"/>
      <c r="AG492" s="23"/>
    </row>
    <row r="493" spans="1:33" ht="15.75" customHeight="1" x14ac:dyDescent="0.35">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c r="AA493" s="23"/>
      <c r="AB493" s="23"/>
      <c r="AC493" s="23"/>
      <c r="AD493" s="23"/>
      <c r="AE493" s="23"/>
      <c r="AF493" s="23"/>
      <c r="AG493" s="23"/>
    </row>
    <row r="494" spans="1:33" ht="15.75" customHeight="1" x14ac:dyDescent="0.35">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c r="AB494" s="23"/>
      <c r="AC494" s="23"/>
      <c r="AD494" s="23"/>
      <c r="AE494" s="23"/>
      <c r="AF494" s="23"/>
      <c r="AG494" s="23"/>
    </row>
    <row r="495" spans="1:33" ht="15.75" customHeight="1" x14ac:dyDescent="0.35">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c r="AA495" s="23"/>
      <c r="AB495" s="23"/>
      <c r="AC495" s="23"/>
      <c r="AD495" s="23"/>
      <c r="AE495" s="23"/>
      <c r="AF495" s="23"/>
      <c r="AG495" s="23"/>
    </row>
    <row r="496" spans="1:33" ht="15.75" customHeight="1" x14ac:dyDescent="0.35">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c r="AA496" s="23"/>
      <c r="AB496" s="23"/>
      <c r="AC496" s="23"/>
      <c r="AD496" s="23"/>
      <c r="AE496" s="23"/>
      <c r="AF496" s="23"/>
      <c r="AG496" s="23"/>
    </row>
    <row r="497" spans="1:33" ht="15.75" customHeight="1" x14ac:dyDescent="0.35">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c r="AA497" s="23"/>
      <c r="AB497" s="23"/>
      <c r="AC497" s="23"/>
      <c r="AD497" s="23"/>
      <c r="AE497" s="23"/>
      <c r="AF497" s="23"/>
      <c r="AG497" s="23"/>
    </row>
    <row r="498" spans="1:33" ht="15.75" customHeight="1" x14ac:dyDescent="0.35">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c r="AA498" s="23"/>
      <c r="AB498" s="23"/>
      <c r="AC498" s="23"/>
      <c r="AD498" s="23"/>
      <c r="AE498" s="23"/>
      <c r="AF498" s="23"/>
      <c r="AG498" s="23"/>
    </row>
    <row r="499" spans="1:33" ht="15.75" customHeight="1" x14ac:dyDescent="0.35">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c r="AA499" s="23"/>
      <c r="AB499" s="23"/>
      <c r="AC499" s="23"/>
      <c r="AD499" s="23"/>
      <c r="AE499" s="23"/>
      <c r="AF499" s="23"/>
      <c r="AG499" s="23"/>
    </row>
    <row r="500" spans="1:33" ht="15.75" customHeight="1" x14ac:dyDescent="0.35">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c r="AA500" s="23"/>
      <c r="AB500" s="23"/>
      <c r="AC500" s="23"/>
      <c r="AD500" s="23"/>
      <c r="AE500" s="23"/>
      <c r="AF500" s="23"/>
      <c r="AG500" s="23"/>
    </row>
    <row r="501" spans="1:33" ht="15.75" customHeight="1" x14ac:dyDescent="0.35">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c r="AA501" s="23"/>
      <c r="AB501" s="23"/>
      <c r="AC501" s="23"/>
      <c r="AD501" s="23"/>
      <c r="AE501" s="23"/>
      <c r="AF501" s="23"/>
      <c r="AG501" s="23"/>
    </row>
    <row r="502" spans="1:33" ht="15.75" customHeight="1" x14ac:dyDescent="0.35">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c r="AA502" s="23"/>
      <c r="AB502" s="23"/>
      <c r="AC502" s="23"/>
      <c r="AD502" s="23"/>
      <c r="AE502" s="23"/>
      <c r="AF502" s="23"/>
      <c r="AG502" s="23"/>
    </row>
    <row r="503" spans="1:33" ht="15.75" customHeight="1" x14ac:dyDescent="0.35">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c r="AA503" s="23"/>
      <c r="AB503" s="23"/>
      <c r="AC503" s="23"/>
      <c r="AD503" s="23"/>
      <c r="AE503" s="23"/>
      <c r="AF503" s="23"/>
      <c r="AG503" s="23"/>
    </row>
    <row r="504" spans="1:33" ht="15.75" customHeight="1" x14ac:dyDescent="0.35">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c r="AA504" s="23"/>
      <c r="AB504" s="23"/>
      <c r="AC504" s="23"/>
      <c r="AD504" s="23"/>
      <c r="AE504" s="23"/>
      <c r="AF504" s="23"/>
      <c r="AG504" s="23"/>
    </row>
    <row r="505" spans="1:33" ht="15.75" customHeight="1" x14ac:dyDescent="0.35">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c r="AA505" s="23"/>
      <c r="AB505" s="23"/>
      <c r="AC505" s="23"/>
      <c r="AD505" s="23"/>
      <c r="AE505" s="23"/>
      <c r="AF505" s="23"/>
      <c r="AG505" s="23"/>
    </row>
    <row r="506" spans="1:33" ht="15.75" customHeight="1" x14ac:dyDescent="0.35">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c r="AA506" s="23"/>
      <c r="AB506" s="23"/>
      <c r="AC506" s="23"/>
      <c r="AD506" s="23"/>
      <c r="AE506" s="23"/>
      <c r="AF506" s="23"/>
      <c r="AG506" s="23"/>
    </row>
    <row r="507" spans="1:33" ht="15.75" customHeight="1" x14ac:dyDescent="0.35">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c r="AA507" s="23"/>
      <c r="AB507" s="23"/>
      <c r="AC507" s="23"/>
      <c r="AD507" s="23"/>
      <c r="AE507" s="23"/>
      <c r="AF507" s="23"/>
      <c r="AG507" s="23"/>
    </row>
    <row r="508" spans="1:33" ht="15.75" customHeight="1" x14ac:dyDescent="0.35">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c r="AA508" s="23"/>
      <c r="AB508" s="23"/>
      <c r="AC508" s="23"/>
      <c r="AD508" s="23"/>
      <c r="AE508" s="23"/>
      <c r="AF508" s="23"/>
      <c r="AG508" s="23"/>
    </row>
    <row r="509" spans="1:33" ht="15.75" customHeight="1" x14ac:dyDescent="0.35">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c r="AA509" s="23"/>
      <c r="AB509" s="23"/>
      <c r="AC509" s="23"/>
      <c r="AD509" s="23"/>
      <c r="AE509" s="23"/>
      <c r="AF509" s="23"/>
      <c r="AG509" s="23"/>
    </row>
    <row r="510" spans="1:33" ht="15.75" customHeight="1" x14ac:dyDescent="0.35">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c r="AA510" s="23"/>
      <c r="AB510" s="23"/>
      <c r="AC510" s="23"/>
      <c r="AD510" s="23"/>
      <c r="AE510" s="23"/>
      <c r="AF510" s="23"/>
      <c r="AG510" s="23"/>
    </row>
    <row r="511" spans="1:33" ht="15.75" customHeight="1" x14ac:dyDescent="0.35">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c r="AA511" s="23"/>
      <c r="AB511" s="23"/>
      <c r="AC511" s="23"/>
      <c r="AD511" s="23"/>
      <c r="AE511" s="23"/>
      <c r="AF511" s="23"/>
      <c r="AG511" s="23"/>
    </row>
    <row r="512" spans="1:33" ht="15.75" customHeight="1" x14ac:dyDescent="0.35">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c r="AA512" s="23"/>
      <c r="AB512" s="23"/>
      <c r="AC512" s="23"/>
      <c r="AD512" s="23"/>
      <c r="AE512" s="23"/>
      <c r="AF512" s="23"/>
      <c r="AG512" s="23"/>
    </row>
    <row r="513" spans="1:33" ht="15.75" customHeight="1" x14ac:dyDescent="0.35">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c r="AA513" s="23"/>
      <c r="AB513" s="23"/>
      <c r="AC513" s="23"/>
      <c r="AD513" s="23"/>
      <c r="AE513" s="23"/>
      <c r="AF513" s="23"/>
      <c r="AG513" s="23"/>
    </row>
    <row r="514" spans="1:33" ht="15.75" customHeight="1" x14ac:dyDescent="0.35">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c r="AA514" s="23"/>
      <c r="AB514" s="23"/>
      <c r="AC514" s="23"/>
      <c r="AD514" s="23"/>
      <c r="AE514" s="23"/>
      <c r="AF514" s="23"/>
      <c r="AG514" s="23"/>
    </row>
    <row r="515" spans="1:33" ht="15.75" customHeight="1" x14ac:dyDescent="0.35">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c r="AA515" s="23"/>
      <c r="AB515" s="23"/>
      <c r="AC515" s="23"/>
      <c r="AD515" s="23"/>
      <c r="AE515" s="23"/>
      <c r="AF515" s="23"/>
      <c r="AG515" s="23"/>
    </row>
    <row r="516" spans="1:33" ht="15.75" customHeight="1" x14ac:dyDescent="0.35">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c r="AA516" s="23"/>
      <c r="AB516" s="23"/>
      <c r="AC516" s="23"/>
      <c r="AD516" s="23"/>
      <c r="AE516" s="23"/>
      <c r="AF516" s="23"/>
      <c r="AG516" s="23"/>
    </row>
    <row r="517" spans="1:33" ht="15.75" customHeight="1" x14ac:dyDescent="0.35">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c r="AA517" s="23"/>
      <c r="AB517" s="23"/>
      <c r="AC517" s="23"/>
      <c r="AD517" s="23"/>
      <c r="AE517" s="23"/>
      <c r="AF517" s="23"/>
      <c r="AG517" s="23"/>
    </row>
    <row r="518" spans="1:33" ht="15.75" customHeight="1" x14ac:dyDescent="0.35">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c r="AA518" s="23"/>
      <c r="AB518" s="23"/>
      <c r="AC518" s="23"/>
      <c r="AD518" s="23"/>
      <c r="AE518" s="23"/>
      <c r="AF518" s="23"/>
      <c r="AG518" s="23"/>
    </row>
    <row r="519" spans="1:33" ht="15.75" customHeight="1" x14ac:dyDescent="0.35">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c r="AA519" s="23"/>
      <c r="AB519" s="23"/>
      <c r="AC519" s="23"/>
      <c r="AD519" s="23"/>
      <c r="AE519" s="23"/>
      <c r="AF519" s="23"/>
      <c r="AG519" s="23"/>
    </row>
    <row r="520" spans="1:33" ht="15.75" customHeight="1" x14ac:dyDescent="0.35">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c r="AA520" s="23"/>
      <c r="AB520" s="23"/>
      <c r="AC520" s="23"/>
      <c r="AD520" s="23"/>
      <c r="AE520" s="23"/>
      <c r="AF520" s="23"/>
      <c r="AG520" s="23"/>
    </row>
    <row r="521" spans="1:33" ht="15.75" customHeight="1" x14ac:dyDescent="0.35">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c r="AA521" s="23"/>
      <c r="AB521" s="23"/>
      <c r="AC521" s="23"/>
      <c r="AD521" s="23"/>
      <c r="AE521" s="23"/>
      <c r="AF521" s="23"/>
      <c r="AG521" s="23"/>
    </row>
    <row r="522" spans="1:33" ht="15.75" customHeight="1" x14ac:dyDescent="0.35">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c r="AA522" s="23"/>
      <c r="AB522" s="23"/>
      <c r="AC522" s="23"/>
      <c r="AD522" s="23"/>
      <c r="AE522" s="23"/>
      <c r="AF522" s="23"/>
      <c r="AG522" s="23"/>
    </row>
    <row r="523" spans="1:33" ht="15.75" customHeight="1" x14ac:dyDescent="0.35">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c r="AA523" s="23"/>
      <c r="AB523" s="23"/>
      <c r="AC523" s="23"/>
      <c r="AD523" s="23"/>
      <c r="AE523" s="23"/>
      <c r="AF523" s="23"/>
      <c r="AG523" s="23"/>
    </row>
    <row r="524" spans="1:33" ht="15.75" customHeight="1" x14ac:dyDescent="0.35">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c r="AA524" s="23"/>
      <c r="AB524" s="23"/>
      <c r="AC524" s="23"/>
      <c r="AD524" s="23"/>
      <c r="AE524" s="23"/>
      <c r="AF524" s="23"/>
      <c r="AG524" s="23"/>
    </row>
    <row r="525" spans="1:33" ht="15.75" customHeight="1" x14ac:dyDescent="0.35">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c r="AA525" s="23"/>
      <c r="AB525" s="23"/>
      <c r="AC525" s="23"/>
      <c r="AD525" s="23"/>
      <c r="AE525" s="23"/>
      <c r="AF525" s="23"/>
      <c r="AG525" s="23"/>
    </row>
    <row r="526" spans="1:33" ht="15.75" customHeight="1" x14ac:dyDescent="0.35">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c r="AA526" s="23"/>
      <c r="AB526" s="23"/>
      <c r="AC526" s="23"/>
      <c r="AD526" s="23"/>
      <c r="AE526" s="23"/>
      <c r="AF526" s="23"/>
      <c r="AG526" s="23"/>
    </row>
    <row r="527" spans="1:33" ht="15.75" customHeight="1" x14ac:dyDescent="0.35">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c r="AA527" s="23"/>
      <c r="AB527" s="23"/>
      <c r="AC527" s="23"/>
      <c r="AD527" s="23"/>
      <c r="AE527" s="23"/>
      <c r="AF527" s="23"/>
      <c r="AG527" s="23"/>
    </row>
    <row r="528" spans="1:33" ht="15.75" customHeight="1" x14ac:dyDescent="0.35">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c r="AA528" s="23"/>
      <c r="AB528" s="23"/>
      <c r="AC528" s="23"/>
      <c r="AD528" s="23"/>
      <c r="AE528" s="23"/>
      <c r="AF528" s="23"/>
      <c r="AG528" s="23"/>
    </row>
    <row r="529" spans="1:33" ht="15.75" customHeight="1" x14ac:dyDescent="0.35">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c r="AA529" s="23"/>
      <c r="AB529" s="23"/>
      <c r="AC529" s="23"/>
      <c r="AD529" s="23"/>
      <c r="AE529" s="23"/>
      <c r="AF529" s="23"/>
      <c r="AG529" s="23"/>
    </row>
    <row r="530" spans="1:33" ht="15.75" customHeight="1" x14ac:dyDescent="0.35">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c r="AA530" s="23"/>
      <c r="AB530" s="23"/>
      <c r="AC530" s="23"/>
      <c r="AD530" s="23"/>
      <c r="AE530" s="23"/>
      <c r="AF530" s="23"/>
      <c r="AG530" s="23"/>
    </row>
    <row r="531" spans="1:33" ht="15.75" customHeight="1" x14ac:dyDescent="0.35">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c r="AA531" s="23"/>
      <c r="AB531" s="23"/>
      <c r="AC531" s="23"/>
      <c r="AD531" s="23"/>
      <c r="AE531" s="23"/>
      <c r="AF531" s="23"/>
      <c r="AG531" s="23"/>
    </row>
    <row r="532" spans="1:33" ht="15.75" customHeight="1" x14ac:dyDescent="0.35">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c r="AA532" s="23"/>
      <c r="AB532" s="23"/>
      <c r="AC532" s="23"/>
      <c r="AD532" s="23"/>
      <c r="AE532" s="23"/>
      <c r="AF532" s="23"/>
      <c r="AG532" s="23"/>
    </row>
    <row r="533" spans="1:33" ht="15.75" customHeight="1" x14ac:dyDescent="0.35">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c r="AA533" s="23"/>
      <c r="AB533" s="23"/>
      <c r="AC533" s="23"/>
      <c r="AD533" s="23"/>
      <c r="AE533" s="23"/>
      <c r="AF533" s="23"/>
      <c r="AG533" s="23"/>
    </row>
    <row r="534" spans="1:33" ht="15.75" customHeight="1" x14ac:dyDescent="0.35">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c r="AA534" s="23"/>
      <c r="AB534" s="23"/>
      <c r="AC534" s="23"/>
      <c r="AD534" s="23"/>
      <c r="AE534" s="23"/>
      <c r="AF534" s="23"/>
      <c r="AG534" s="23"/>
    </row>
    <row r="535" spans="1:33" ht="15.75" customHeight="1" x14ac:dyDescent="0.35">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c r="AA535" s="23"/>
      <c r="AB535" s="23"/>
      <c r="AC535" s="23"/>
      <c r="AD535" s="23"/>
      <c r="AE535" s="23"/>
      <c r="AF535" s="23"/>
      <c r="AG535" s="23"/>
    </row>
    <row r="536" spans="1:33" ht="15.75" customHeight="1" x14ac:dyDescent="0.35">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c r="AA536" s="23"/>
      <c r="AB536" s="23"/>
      <c r="AC536" s="23"/>
      <c r="AD536" s="23"/>
      <c r="AE536" s="23"/>
      <c r="AF536" s="23"/>
      <c r="AG536" s="23"/>
    </row>
    <row r="537" spans="1:33" ht="15.75" customHeight="1" x14ac:dyDescent="0.35">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c r="AA537" s="23"/>
      <c r="AB537" s="23"/>
      <c r="AC537" s="23"/>
      <c r="AD537" s="23"/>
      <c r="AE537" s="23"/>
      <c r="AF537" s="23"/>
      <c r="AG537" s="23"/>
    </row>
    <row r="538" spans="1:33" ht="15.75" customHeight="1" x14ac:dyDescent="0.35">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c r="AA538" s="23"/>
      <c r="AB538" s="23"/>
      <c r="AC538" s="23"/>
      <c r="AD538" s="23"/>
      <c r="AE538" s="23"/>
      <c r="AF538" s="23"/>
      <c r="AG538" s="23"/>
    </row>
    <row r="539" spans="1:33" ht="15.75" customHeight="1" x14ac:dyDescent="0.35">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c r="AA539" s="23"/>
      <c r="AB539" s="23"/>
      <c r="AC539" s="23"/>
      <c r="AD539" s="23"/>
      <c r="AE539" s="23"/>
      <c r="AF539" s="23"/>
      <c r="AG539" s="23"/>
    </row>
    <row r="540" spans="1:33" ht="15.75" customHeight="1" x14ac:dyDescent="0.35">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c r="AA540" s="23"/>
      <c r="AB540" s="23"/>
      <c r="AC540" s="23"/>
      <c r="AD540" s="23"/>
      <c r="AE540" s="23"/>
      <c r="AF540" s="23"/>
      <c r="AG540" s="23"/>
    </row>
    <row r="541" spans="1:33" ht="15.75" customHeight="1" x14ac:dyDescent="0.35">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c r="AA541" s="23"/>
      <c r="AB541" s="23"/>
      <c r="AC541" s="23"/>
      <c r="AD541" s="23"/>
      <c r="AE541" s="23"/>
      <c r="AF541" s="23"/>
      <c r="AG541" s="23"/>
    </row>
    <row r="542" spans="1:33" ht="15.75" customHeight="1" x14ac:dyDescent="0.35">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c r="AA542" s="23"/>
      <c r="AB542" s="23"/>
      <c r="AC542" s="23"/>
      <c r="AD542" s="23"/>
      <c r="AE542" s="23"/>
      <c r="AF542" s="23"/>
      <c r="AG542" s="23"/>
    </row>
    <row r="543" spans="1:33" ht="15.75" customHeight="1" x14ac:dyDescent="0.35">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c r="AA543" s="23"/>
      <c r="AB543" s="23"/>
      <c r="AC543" s="23"/>
      <c r="AD543" s="23"/>
      <c r="AE543" s="23"/>
      <c r="AF543" s="23"/>
      <c r="AG543" s="23"/>
    </row>
    <row r="544" spans="1:33" ht="15.75" customHeight="1" x14ac:dyDescent="0.35">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c r="AA544" s="23"/>
      <c r="AB544" s="23"/>
      <c r="AC544" s="23"/>
      <c r="AD544" s="23"/>
      <c r="AE544" s="23"/>
      <c r="AF544" s="23"/>
      <c r="AG544" s="23"/>
    </row>
    <row r="545" spans="1:33" ht="15.75" customHeight="1" x14ac:dyDescent="0.35">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c r="AA545" s="23"/>
      <c r="AB545" s="23"/>
      <c r="AC545" s="23"/>
      <c r="AD545" s="23"/>
      <c r="AE545" s="23"/>
      <c r="AF545" s="23"/>
      <c r="AG545" s="23"/>
    </row>
    <row r="546" spans="1:33" ht="15.75" customHeight="1" x14ac:dyDescent="0.35">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c r="AA546" s="23"/>
      <c r="AB546" s="23"/>
      <c r="AC546" s="23"/>
      <c r="AD546" s="23"/>
      <c r="AE546" s="23"/>
      <c r="AF546" s="23"/>
      <c r="AG546" s="23"/>
    </row>
    <row r="547" spans="1:33" ht="15.75" customHeight="1" x14ac:dyDescent="0.35">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c r="AA547" s="23"/>
      <c r="AB547" s="23"/>
      <c r="AC547" s="23"/>
      <c r="AD547" s="23"/>
      <c r="AE547" s="23"/>
      <c r="AF547" s="23"/>
      <c r="AG547" s="23"/>
    </row>
    <row r="548" spans="1:33" ht="15.75" customHeight="1" x14ac:dyDescent="0.35">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c r="AA548" s="23"/>
      <c r="AB548" s="23"/>
      <c r="AC548" s="23"/>
      <c r="AD548" s="23"/>
      <c r="AE548" s="23"/>
      <c r="AF548" s="23"/>
      <c r="AG548" s="23"/>
    </row>
    <row r="549" spans="1:33" ht="15.75" customHeight="1" x14ac:dyDescent="0.35">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c r="AA549" s="23"/>
      <c r="AB549" s="23"/>
      <c r="AC549" s="23"/>
      <c r="AD549" s="23"/>
      <c r="AE549" s="23"/>
      <c r="AF549" s="23"/>
      <c r="AG549" s="23"/>
    </row>
    <row r="550" spans="1:33" ht="15.75" customHeight="1" x14ac:dyDescent="0.35">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c r="AA550" s="23"/>
      <c r="AB550" s="23"/>
      <c r="AC550" s="23"/>
      <c r="AD550" s="23"/>
      <c r="AE550" s="23"/>
      <c r="AF550" s="23"/>
      <c r="AG550" s="23"/>
    </row>
    <row r="551" spans="1:33" ht="15.75" customHeight="1" x14ac:dyDescent="0.35">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c r="AA551" s="23"/>
      <c r="AB551" s="23"/>
      <c r="AC551" s="23"/>
      <c r="AD551" s="23"/>
      <c r="AE551" s="23"/>
      <c r="AF551" s="23"/>
      <c r="AG551" s="23"/>
    </row>
    <row r="552" spans="1:33" ht="15.75" customHeight="1" x14ac:dyDescent="0.35">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c r="AA552" s="23"/>
      <c r="AB552" s="23"/>
      <c r="AC552" s="23"/>
      <c r="AD552" s="23"/>
      <c r="AE552" s="23"/>
      <c r="AF552" s="23"/>
      <c r="AG552" s="23"/>
    </row>
    <row r="553" spans="1:33" ht="15.75" customHeight="1" x14ac:dyDescent="0.35">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c r="AA553" s="23"/>
      <c r="AB553" s="23"/>
      <c r="AC553" s="23"/>
      <c r="AD553" s="23"/>
      <c r="AE553" s="23"/>
      <c r="AF553" s="23"/>
      <c r="AG553" s="23"/>
    </row>
    <row r="554" spans="1:33" ht="15.75" customHeight="1" x14ac:dyDescent="0.35">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c r="AA554" s="23"/>
      <c r="AB554" s="23"/>
      <c r="AC554" s="23"/>
      <c r="AD554" s="23"/>
      <c r="AE554" s="23"/>
      <c r="AF554" s="23"/>
      <c r="AG554" s="23"/>
    </row>
    <row r="555" spans="1:33" ht="15.75" customHeight="1" x14ac:dyDescent="0.35">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c r="AA555" s="23"/>
      <c r="AB555" s="23"/>
      <c r="AC555" s="23"/>
      <c r="AD555" s="23"/>
      <c r="AE555" s="23"/>
      <c r="AF555" s="23"/>
      <c r="AG555" s="23"/>
    </row>
    <row r="556" spans="1:33" ht="15.75" customHeight="1" x14ac:dyDescent="0.35">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c r="AA556" s="23"/>
      <c r="AB556" s="23"/>
      <c r="AC556" s="23"/>
      <c r="AD556" s="23"/>
      <c r="AE556" s="23"/>
      <c r="AF556" s="23"/>
      <c r="AG556" s="23"/>
    </row>
    <row r="557" spans="1:33" ht="15.75" customHeight="1" x14ac:dyDescent="0.35">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c r="AA557" s="23"/>
      <c r="AB557" s="23"/>
      <c r="AC557" s="23"/>
      <c r="AD557" s="23"/>
      <c r="AE557" s="23"/>
      <c r="AF557" s="23"/>
      <c r="AG557" s="23"/>
    </row>
    <row r="558" spans="1:33" ht="15.75" customHeight="1" x14ac:dyDescent="0.35">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c r="AA558" s="23"/>
      <c r="AB558" s="23"/>
      <c r="AC558" s="23"/>
      <c r="AD558" s="23"/>
      <c r="AE558" s="23"/>
      <c r="AF558" s="23"/>
      <c r="AG558" s="23"/>
    </row>
    <row r="559" spans="1:33" ht="15.75" customHeight="1" x14ac:dyDescent="0.35">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c r="AA559" s="23"/>
      <c r="AB559" s="23"/>
      <c r="AC559" s="23"/>
      <c r="AD559" s="23"/>
      <c r="AE559" s="23"/>
      <c r="AF559" s="23"/>
      <c r="AG559" s="23"/>
    </row>
    <row r="560" spans="1:33" ht="15.75" customHeight="1" x14ac:dyDescent="0.35">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c r="AA560" s="23"/>
      <c r="AB560" s="23"/>
      <c r="AC560" s="23"/>
      <c r="AD560" s="23"/>
      <c r="AE560" s="23"/>
      <c r="AF560" s="23"/>
      <c r="AG560" s="23"/>
    </row>
    <row r="561" spans="1:33" ht="15.75" customHeight="1" x14ac:dyDescent="0.35">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c r="AA561" s="23"/>
      <c r="AB561" s="23"/>
      <c r="AC561" s="23"/>
      <c r="AD561" s="23"/>
      <c r="AE561" s="23"/>
      <c r="AF561" s="23"/>
      <c r="AG561" s="23"/>
    </row>
    <row r="562" spans="1:33" ht="15.75" customHeight="1" x14ac:dyDescent="0.35">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c r="AA562" s="23"/>
      <c r="AB562" s="23"/>
      <c r="AC562" s="23"/>
      <c r="AD562" s="23"/>
      <c r="AE562" s="23"/>
      <c r="AF562" s="23"/>
      <c r="AG562" s="23"/>
    </row>
    <row r="563" spans="1:33" ht="15.75" customHeight="1" x14ac:dyDescent="0.35">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c r="AA563" s="23"/>
      <c r="AB563" s="23"/>
      <c r="AC563" s="23"/>
      <c r="AD563" s="23"/>
      <c r="AE563" s="23"/>
      <c r="AF563" s="23"/>
      <c r="AG563" s="23"/>
    </row>
    <row r="564" spans="1:33" ht="15.75" customHeight="1" x14ac:dyDescent="0.35">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c r="AA564" s="23"/>
      <c r="AB564" s="23"/>
      <c r="AC564" s="23"/>
      <c r="AD564" s="23"/>
      <c r="AE564" s="23"/>
      <c r="AF564" s="23"/>
      <c r="AG564" s="23"/>
    </row>
    <row r="565" spans="1:33" ht="15.75" customHeight="1" x14ac:dyDescent="0.35">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c r="AA565" s="23"/>
      <c r="AB565" s="23"/>
      <c r="AC565" s="23"/>
      <c r="AD565" s="23"/>
      <c r="AE565" s="23"/>
      <c r="AF565" s="23"/>
      <c r="AG565" s="23"/>
    </row>
    <row r="566" spans="1:33" ht="15.75" customHeight="1" x14ac:dyDescent="0.35">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c r="AA566" s="23"/>
      <c r="AB566" s="23"/>
      <c r="AC566" s="23"/>
      <c r="AD566" s="23"/>
      <c r="AE566" s="23"/>
      <c r="AF566" s="23"/>
      <c r="AG566" s="23"/>
    </row>
    <row r="567" spans="1:33" ht="15.75" customHeight="1" x14ac:dyDescent="0.35">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c r="AA567" s="23"/>
      <c r="AB567" s="23"/>
      <c r="AC567" s="23"/>
      <c r="AD567" s="23"/>
      <c r="AE567" s="23"/>
      <c r="AF567" s="23"/>
      <c r="AG567" s="23"/>
    </row>
    <row r="568" spans="1:33" ht="15.75" customHeight="1" x14ac:dyDescent="0.35">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c r="AA568" s="23"/>
      <c r="AB568" s="23"/>
      <c r="AC568" s="23"/>
      <c r="AD568" s="23"/>
      <c r="AE568" s="23"/>
      <c r="AF568" s="23"/>
      <c r="AG568" s="23"/>
    </row>
    <row r="569" spans="1:33" ht="15.75" customHeight="1" x14ac:dyDescent="0.35">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c r="AA569" s="23"/>
      <c r="AB569" s="23"/>
      <c r="AC569" s="23"/>
      <c r="AD569" s="23"/>
      <c r="AE569" s="23"/>
      <c r="AF569" s="23"/>
      <c r="AG569" s="23"/>
    </row>
    <row r="570" spans="1:33" ht="15.75" customHeight="1" x14ac:dyDescent="0.35">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c r="AA570" s="23"/>
      <c r="AB570" s="23"/>
      <c r="AC570" s="23"/>
      <c r="AD570" s="23"/>
      <c r="AE570" s="23"/>
      <c r="AF570" s="23"/>
      <c r="AG570" s="23"/>
    </row>
    <row r="571" spans="1:33" ht="15.75" customHeight="1" x14ac:dyDescent="0.35">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c r="AA571" s="23"/>
      <c r="AB571" s="23"/>
      <c r="AC571" s="23"/>
      <c r="AD571" s="23"/>
      <c r="AE571" s="23"/>
      <c r="AF571" s="23"/>
      <c r="AG571" s="23"/>
    </row>
    <row r="572" spans="1:33" ht="15.75" customHeight="1" x14ac:dyDescent="0.35">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c r="AA572" s="23"/>
      <c r="AB572" s="23"/>
      <c r="AC572" s="23"/>
      <c r="AD572" s="23"/>
      <c r="AE572" s="23"/>
      <c r="AF572" s="23"/>
      <c r="AG572" s="23"/>
    </row>
    <row r="573" spans="1:33" ht="15.75" customHeight="1" x14ac:dyDescent="0.35">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c r="AA573" s="23"/>
      <c r="AB573" s="23"/>
      <c r="AC573" s="23"/>
      <c r="AD573" s="23"/>
      <c r="AE573" s="23"/>
      <c r="AF573" s="23"/>
      <c r="AG573" s="23"/>
    </row>
    <row r="574" spans="1:33" ht="15.75" customHeight="1" x14ac:dyDescent="0.35">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c r="AA574" s="23"/>
      <c r="AB574" s="23"/>
      <c r="AC574" s="23"/>
      <c r="AD574" s="23"/>
      <c r="AE574" s="23"/>
      <c r="AF574" s="23"/>
      <c r="AG574" s="23"/>
    </row>
    <row r="575" spans="1:33" ht="15.75" customHeight="1" x14ac:dyDescent="0.35">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c r="AA575" s="23"/>
      <c r="AB575" s="23"/>
      <c r="AC575" s="23"/>
      <c r="AD575" s="23"/>
      <c r="AE575" s="23"/>
      <c r="AF575" s="23"/>
      <c r="AG575" s="23"/>
    </row>
    <row r="576" spans="1:33" ht="15.75" customHeight="1" x14ac:dyDescent="0.35">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c r="AA576" s="23"/>
      <c r="AB576" s="23"/>
      <c r="AC576" s="23"/>
      <c r="AD576" s="23"/>
      <c r="AE576" s="23"/>
      <c r="AF576" s="23"/>
      <c r="AG576" s="23"/>
    </row>
    <row r="577" spans="1:33" ht="15.75" customHeight="1" x14ac:dyDescent="0.35">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c r="AA577" s="23"/>
      <c r="AB577" s="23"/>
      <c r="AC577" s="23"/>
      <c r="AD577" s="23"/>
      <c r="AE577" s="23"/>
      <c r="AF577" s="23"/>
      <c r="AG577" s="23"/>
    </row>
    <row r="578" spans="1:33" ht="15.75" customHeight="1" x14ac:dyDescent="0.35">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c r="AA578" s="23"/>
      <c r="AB578" s="23"/>
      <c r="AC578" s="23"/>
      <c r="AD578" s="23"/>
      <c r="AE578" s="23"/>
      <c r="AF578" s="23"/>
      <c r="AG578" s="23"/>
    </row>
    <row r="579" spans="1:33" ht="15.75" customHeight="1" x14ac:dyDescent="0.35">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c r="AA579" s="23"/>
      <c r="AB579" s="23"/>
      <c r="AC579" s="23"/>
      <c r="AD579" s="23"/>
      <c r="AE579" s="23"/>
      <c r="AF579" s="23"/>
      <c r="AG579" s="23"/>
    </row>
    <row r="580" spans="1:33" ht="15.75" customHeight="1" x14ac:dyDescent="0.35">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c r="AA580" s="23"/>
      <c r="AB580" s="23"/>
      <c r="AC580" s="23"/>
      <c r="AD580" s="23"/>
      <c r="AE580" s="23"/>
      <c r="AF580" s="23"/>
      <c r="AG580" s="23"/>
    </row>
    <row r="581" spans="1:33" ht="15.75" customHeight="1" x14ac:dyDescent="0.35">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c r="AA581" s="23"/>
      <c r="AB581" s="23"/>
      <c r="AC581" s="23"/>
      <c r="AD581" s="23"/>
      <c r="AE581" s="23"/>
      <c r="AF581" s="23"/>
      <c r="AG581" s="23"/>
    </row>
    <row r="582" spans="1:33" ht="15.75" customHeight="1" x14ac:dyDescent="0.35">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c r="AA582" s="23"/>
      <c r="AB582" s="23"/>
      <c r="AC582" s="23"/>
      <c r="AD582" s="23"/>
      <c r="AE582" s="23"/>
      <c r="AF582" s="23"/>
      <c r="AG582" s="23"/>
    </row>
    <row r="583" spans="1:33" ht="15.75" customHeight="1" x14ac:dyDescent="0.35">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c r="AA583" s="23"/>
      <c r="AB583" s="23"/>
      <c r="AC583" s="23"/>
      <c r="AD583" s="23"/>
      <c r="AE583" s="23"/>
      <c r="AF583" s="23"/>
      <c r="AG583" s="23"/>
    </row>
    <row r="584" spans="1:33" ht="15.75" customHeight="1" x14ac:dyDescent="0.35">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c r="AA584" s="23"/>
      <c r="AB584" s="23"/>
      <c r="AC584" s="23"/>
      <c r="AD584" s="23"/>
      <c r="AE584" s="23"/>
      <c r="AF584" s="23"/>
      <c r="AG584" s="23"/>
    </row>
    <row r="585" spans="1:33" ht="15.75" customHeight="1" x14ac:dyDescent="0.35">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c r="AA585" s="23"/>
      <c r="AB585" s="23"/>
      <c r="AC585" s="23"/>
      <c r="AD585" s="23"/>
      <c r="AE585" s="23"/>
      <c r="AF585" s="23"/>
      <c r="AG585" s="23"/>
    </row>
    <row r="586" spans="1:33" ht="15.75" customHeight="1" x14ac:dyDescent="0.35">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c r="AA586" s="23"/>
      <c r="AB586" s="23"/>
      <c r="AC586" s="23"/>
      <c r="AD586" s="23"/>
      <c r="AE586" s="23"/>
      <c r="AF586" s="23"/>
      <c r="AG586" s="23"/>
    </row>
    <row r="587" spans="1:33" ht="15.75" customHeight="1" x14ac:dyDescent="0.35">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c r="AA587" s="23"/>
      <c r="AB587" s="23"/>
      <c r="AC587" s="23"/>
      <c r="AD587" s="23"/>
      <c r="AE587" s="23"/>
      <c r="AF587" s="23"/>
      <c r="AG587" s="23"/>
    </row>
    <row r="588" spans="1:33" ht="15.75" customHeight="1" x14ac:dyDescent="0.35">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c r="AA588" s="23"/>
      <c r="AB588" s="23"/>
      <c r="AC588" s="23"/>
      <c r="AD588" s="23"/>
      <c r="AE588" s="23"/>
      <c r="AF588" s="23"/>
      <c r="AG588" s="23"/>
    </row>
    <row r="589" spans="1:33" ht="15.75" customHeight="1" x14ac:dyDescent="0.35">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c r="AA589" s="23"/>
      <c r="AB589" s="23"/>
      <c r="AC589" s="23"/>
      <c r="AD589" s="23"/>
      <c r="AE589" s="23"/>
      <c r="AF589" s="23"/>
      <c r="AG589" s="23"/>
    </row>
    <row r="590" spans="1:33" ht="15.75" customHeight="1" x14ac:dyDescent="0.35">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c r="AA590" s="23"/>
      <c r="AB590" s="23"/>
      <c r="AC590" s="23"/>
      <c r="AD590" s="23"/>
      <c r="AE590" s="23"/>
      <c r="AF590" s="23"/>
      <c r="AG590" s="23"/>
    </row>
    <row r="591" spans="1:33" ht="15.75" customHeight="1" x14ac:dyDescent="0.35">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23"/>
      <c r="AF591" s="23"/>
      <c r="AG591" s="23"/>
    </row>
    <row r="592" spans="1:33" ht="15.75" customHeight="1" x14ac:dyDescent="0.35">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c r="AA592" s="23"/>
      <c r="AB592" s="23"/>
      <c r="AC592" s="23"/>
      <c r="AD592" s="23"/>
      <c r="AE592" s="23"/>
      <c r="AF592" s="23"/>
      <c r="AG592" s="23"/>
    </row>
    <row r="593" spans="1:33" ht="15.75" customHeight="1" x14ac:dyDescent="0.35">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c r="AA593" s="23"/>
      <c r="AB593" s="23"/>
      <c r="AC593" s="23"/>
      <c r="AD593" s="23"/>
      <c r="AE593" s="23"/>
      <c r="AF593" s="23"/>
      <c r="AG593" s="23"/>
    </row>
    <row r="594" spans="1:33" ht="15.75" customHeight="1" x14ac:dyDescent="0.35">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c r="AA594" s="23"/>
      <c r="AB594" s="23"/>
      <c r="AC594" s="23"/>
      <c r="AD594" s="23"/>
      <c r="AE594" s="23"/>
      <c r="AF594" s="23"/>
      <c r="AG594" s="23"/>
    </row>
    <row r="595" spans="1:33" ht="15.75" customHeight="1" x14ac:dyDescent="0.35">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c r="AA595" s="23"/>
      <c r="AB595" s="23"/>
      <c r="AC595" s="23"/>
      <c r="AD595" s="23"/>
      <c r="AE595" s="23"/>
      <c r="AF595" s="23"/>
      <c r="AG595" s="23"/>
    </row>
    <row r="596" spans="1:33" ht="15.75" customHeight="1" x14ac:dyDescent="0.35">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c r="AA596" s="23"/>
      <c r="AB596" s="23"/>
      <c r="AC596" s="23"/>
      <c r="AD596" s="23"/>
      <c r="AE596" s="23"/>
      <c r="AF596" s="23"/>
      <c r="AG596" s="23"/>
    </row>
    <row r="597" spans="1:33" ht="15.75" customHeight="1" x14ac:dyDescent="0.35">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c r="AA597" s="23"/>
      <c r="AB597" s="23"/>
      <c r="AC597" s="23"/>
      <c r="AD597" s="23"/>
      <c r="AE597" s="23"/>
      <c r="AF597" s="23"/>
      <c r="AG597" s="23"/>
    </row>
    <row r="598" spans="1:33" ht="15.75" customHeight="1" x14ac:dyDescent="0.35">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c r="AA598" s="23"/>
      <c r="AB598" s="23"/>
      <c r="AC598" s="23"/>
      <c r="AD598" s="23"/>
      <c r="AE598" s="23"/>
      <c r="AF598" s="23"/>
      <c r="AG598" s="23"/>
    </row>
    <row r="599" spans="1:33" ht="15.75" customHeight="1" x14ac:dyDescent="0.35">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c r="AA599" s="23"/>
      <c r="AB599" s="23"/>
      <c r="AC599" s="23"/>
      <c r="AD599" s="23"/>
      <c r="AE599" s="23"/>
      <c r="AF599" s="23"/>
      <c r="AG599" s="23"/>
    </row>
    <row r="600" spans="1:33" ht="15.75" customHeight="1" x14ac:dyDescent="0.35">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c r="AA600" s="23"/>
      <c r="AB600" s="23"/>
      <c r="AC600" s="23"/>
      <c r="AD600" s="23"/>
      <c r="AE600" s="23"/>
      <c r="AF600" s="23"/>
      <c r="AG600" s="23"/>
    </row>
    <row r="601" spans="1:33" ht="15.75" customHeight="1" x14ac:dyDescent="0.35">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23"/>
      <c r="AF601" s="23"/>
      <c r="AG601" s="23"/>
    </row>
    <row r="602" spans="1:33" ht="15.75" customHeight="1" x14ac:dyDescent="0.35">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23"/>
      <c r="AF602" s="23"/>
      <c r="AG602" s="23"/>
    </row>
    <row r="603" spans="1:33" ht="15.75" customHeight="1" x14ac:dyDescent="0.35">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c r="AA603" s="23"/>
      <c r="AB603" s="23"/>
      <c r="AC603" s="23"/>
      <c r="AD603" s="23"/>
      <c r="AE603" s="23"/>
      <c r="AF603" s="23"/>
      <c r="AG603" s="23"/>
    </row>
    <row r="604" spans="1:33" ht="15.75" customHeight="1" x14ac:dyDescent="0.35">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c r="AA604" s="23"/>
      <c r="AB604" s="23"/>
      <c r="AC604" s="23"/>
      <c r="AD604" s="23"/>
      <c r="AE604" s="23"/>
      <c r="AF604" s="23"/>
      <c r="AG604" s="23"/>
    </row>
    <row r="605" spans="1:33" ht="15.75" customHeight="1" x14ac:dyDescent="0.35">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c r="AA605" s="23"/>
      <c r="AB605" s="23"/>
      <c r="AC605" s="23"/>
      <c r="AD605" s="23"/>
      <c r="AE605" s="23"/>
      <c r="AF605" s="23"/>
      <c r="AG605" s="23"/>
    </row>
    <row r="606" spans="1:33" ht="15.75" customHeight="1" x14ac:dyDescent="0.35">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c r="AA606" s="23"/>
      <c r="AB606" s="23"/>
      <c r="AC606" s="23"/>
      <c r="AD606" s="23"/>
      <c r="AE606" s="23"/>
      <c r="AF606" s="23"/>
      <c r="AG606" s="23"/>
    </row>
    <row r="607" spans="1:33" ht="15.75" customHeight="1" x14ac:dyDescent="0.35">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c r="AA607" s="23"/>
      <c r="AB607" s="23"/>
      <c r="AC607" s="23"/>
      <c r="AD607" s="23"/>
      <c r="AE607" s="23"/>
      <c r="AF607" s="23"/>
      <c r="AG607" s="23"/>
    </row>
    <row r="608" spans="1:33" ht="15.75" customHeight="1" x14ac:dyDescent="0.35">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c r="AA608" s="23"/>
      <c r="AB608" s="23"/>
      <c r="AC608" s="23"/>
      <c r="AD608" s="23"/>
      <c r="AE608" s="23"/>
      <c r="AF608" s="23"/>
      <c r="AG608" s="23"/>
    </row>
    <row r="609" spans="1:33" ht="15.75" customHeight="1" x14ac:dyDescent="0.35">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c r="AA609" s="23"/>
      <c r="AB609" s="23"/>
      <c r="AC609" s="23"/>
      <c r="AD609" s="23"/>
      <c r="AE609" s="23"/>
      <c r="AF609" s="23"/>
      <c r="AG609" s="23"/>
    </row>
    <row r="610" spans="1:33" ht="15.75" customHeight="1" x14ac:dyDescent="0.35">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c r="AA610" s="23"/>
      <c r="AB610" s="23"/>
      <c r="AC610" s="23"/>
      <c r="AD610" s="23"/>
      <c r="AE610" s="23"/>
      <c r="AF610" s="23"/>
      <c r="AG610" s="23"/>
    </row>
    <row r="611" spans="1:33" ht="15.75" customHeight="1" x14ac:dyDescent="0.35">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c r="AA611" s="23"/>
      <c r="AB611" s="23"/>
      <c r="AC611" s="23"/>
      <c r="AD611" s="23"/>
      <c r="AE611" s="23"/>
      <c r="AF611" s="23"/>
      <c r="AG611" s="23"/>
    </row>
    <row r="612" spans="1:33" ht="15.75" customHeight="1" x14ac:dyDescent="0.35">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c r="AA612" s="23"/>
      <c r="AB612" s="23"/>
      <c r="AC612" s="23"/>
      <c r="AD612" s="23"/>
      <c r="AE612" s="23"/>
      <c r="AF612" s="23"/>
      <c r="AG612" s="23"/>
    </row>
    <row r="613" spans="1:33" ht="15.75" customHeight="1" x14ac:dyDescent="0.35">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c r="AA613" s="23"/>
      <c r="AB613" s="23"/>
      <c r="AC613" s="23"/>
      <c r="AD613" s="23"/>
      <c r="AE613" s="23"/>
      <c r="AF613" s="23"/>
      <c r="AG613" s="23"/>
    </row>
    <row r="614" spans="1:33" ht="15.75" customHeight="1" x14ac:dyDescent="0.35">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c r="AA614" s="23"/>
      <c r="AB614" s="23"/>
      <c r="AC614" s="23"/>
      <c r="AD614" s="23"/>
      <c r="AE614" s="23"/>
      <c r="AF614" s="23"/>
      <c r="AG614" s="23"/>
    </row>
    <row r="615" spans="1:33" ht="15.75" customHeight="1" x14ac:dyDescent="0.35">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c r="AA615" s="23"/>
      <c r="AB615" s="23"/>
      <c r="AC615" s="23"/>
      <c r="AD615" s="23"/>
      <c r="AE615" s="23"/>
      <c r="AF615" s="23"/>
      <c r="AG615" s="23"/>
    </row>
    <row r="616" spans="1:33" ht="15.75" customHeight="1" x14ac:dyDescent="0.35">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c r="AA616" s="23"/>
      <c r="AB616" s="23"/>
      <c r="AC616" s="23"/>
      <c r="AD616" s="23"/>
      <c r="AE616" s="23"/>
      <c r="AF616" s="23"/>
      <c r="AG616" s="23"/>
    </row>
    <row r="617" spans="1:33" ht="15.75" customHeight="1" x14ac:dyDescent="0.35">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23"/>
      <c r="AF617" s="23"/>
      <c r="AG617" s="23"/>
    </row>
    <row r="618" spans="1:33" ht="15.75" customHeight="1" x14ac:dyDescent="0.35">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c r="AA618" s="23"/>
      <c r="AB618" s="23"/>
      <c r="AC618" s="23"/>
      <c r="AD618" s="23"/>
      <c r="AE618" s="23"/>
      <c r="AF618" s="23"/>
      <c r="AG618" s="23"/>
    </row>
    <row r="619" spans="1:33" ht="15.75" customHeight="1" x14ac:dyDescent="0.35">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c r="AA619" s="23"/>
      <c r="AB619" s="23"/>
      <c r="AC619" s="23"/>
      <c r="AD619" s="23"/>
      <c r="AE619" s="23"/>
      <c r="AF619" s="23"/>
      <c r="AG619" s="23"/>
    </row>
    <row r="620" spans="1:33" ht="15.75" customHeight="1" x14ac:dyDescent="0.35">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c r="AA620" s="23"/>
      <c r="AB620" s="23"/>
      <c r="AC620" s="23"/>
      <c r="AD620" s="23"/>
      <c r="AE620" s="23"/>
      <c r="AF620" s="23"/>
      <c r="AG620" s="23"/>
    </row>
    <row r="621" spans="1:33" ht="15.75" customHeight="1" x14ac:dyDescent="0.35">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c r="AA621" s="23"/>
      <c r="AB621" s="23"/>
      <c r="AC621" s="23"/>
      <c r="AD621" s="23"/>
      <c r="AE621" s="23"/>
      <c r="AF621" s="23"/>
      <c r="AG621" s="23"/>
    </row>
    <row r="622" spans="1:33" ht="15.75" customHeight="1" x14ac:dyDescent="0.35">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c r="AA622" s="23"/>
      <c r="AB622" s="23"/>
      <c r="AC622" s="23"/>
      <c r="AD622" s="23"/>
      <c r="AE622" s="23"/>
      <c r="AF622" s="23"/>
      <c r="AG622" s="23"/>
    </row>
    <row r="623" spans="1:33" ht="15.75" customHeight="1" x14ac:dyDescent="0.35">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c r="AA623" s="23"/>
      <c r="AB623" s="23"/>
      <c r="AC623" s="23"/>
      <c r="AD623" s="23"/>
      <c r="AE623" s="23"/>
      <c r="AF623" s="23"/>
      <c r="AG623" s="23"/>
    </row>
    <row r="624" spans="1:33" ht="15.75" customHeight="1" x14ac:dyDescent="0.35">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c r="AA624" s="23"/>
      <c r="AB624" s="23"/>
      <c r="AC624" s="23"/>
      <c r="AD624" s="23"/>
      <c r="AE624" s="23"/>
      <c r="AF624" s="23"/>
      <c r="AG624" s="23"/>
    </row>
    <row r="625" spans="1:33" ht="15.75" customHeight="1" x14ac:dyDescent="0.35">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c r="AA625" s="23"/>
      <c r="AB625" s="23"/>
      <c r="AC625" s="23"/>
      <c r="AD625" s="23"/>
      <c r="AE625" s="23"/>
      <c r="AF625" s="23"/>
      <c r="AG625" s="23"/>
    </row>
    <row r="626" spans="1:33" ht="15.75" customHeight="1" x14ac:dyDescent="0.35">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c r="AA626" s="23"/>
      <c r="AB626" s="23"/>
      <c r="AC626" s="23"/>
      <c r="AD626" s="23"/>
      <c r="AE626" s="23"/>
      <c r="AF626" s="23"/>
      <c r="AG626" s="23"/>
    </row>
    <row r="627" spans="1:33" ht="15.75" customHeight="1" x14ac:dyDescent="0.35">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23"/>
      <c r="AF627" s="23"/>
      <c r="AG627" s="23"/>
    </row>
    <row r="628" spans="1:33" ht="15.75" customHeight="1" x14ac:dyDescent="0.35">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c r="AA628" s="23"/>
      <c r="AB628" s="23"/>
      <c r="AC628" s="23"/>
      <c r="AD628" s="23"/>
      <c r="AE628" s="23"/>
      <c r="AF628" s="23"/>
      <c r="AG628" s="23"/>
    </row>
    <row r="629" spans="1:33" ht="15.75" customHeight="1" x14ac:dyDescent="0.35">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c r="AA629" s="23"/>
      <c r="AB629" s="23"/>
      <c r="AC629" s="23"/>
      <c r="AD629" s="23"/>
      <c r="AE629" s="23"/>
      <c r="AF629" s="23"/>
      <c r="AG629" s="23"/>
    </row>
    <row r="630" spans="1:33" ht="15.75" customHeight="1" x14ac:dyDescent="0.35">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c r="AA630" s="23"/>
      <c r="AB630" s="23"/>
      <c r="AC630" s="23"/>
      <c r="AD630" s="23"/>
      <c r="AE630" s="23"/>
      <c r="AF630" s="23"/>
      <c r="AG630" s="23"/>
    </row>
    <row r="631" spans="1:33" ht="15.75" customHeight="1" x14ac:dyDescent="0.35">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c r="AA631" s="23"/>
      <c r="AB631" s="23"/>
      <c r="AC631" s="23"/>
      <c r="AD631" s="23"/>
      <c r="AE631" s="23"/>
      <c r="AF631" s="23"/>
      <c r="AG631" s="23"/>
    </row>
    <row r="632" spans="1:33" ht="15.75" customHeight="1" x14ac:dyDescent="0.35">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c r="AA632" s="23"/>
      <c r="AB632" s="23"/>
      <c r="AC632" s="23"/>
      <c r="AD632" s="23"/>
      <c r="AE632" s="23"/>
      <c r="AF632" s="23"/>
      <c r="AG632" s="23"/>
    </row>
    <row r="633" spans="1:33" ht="15.75" customHeight="1" x14ac:dyDescent="0.35">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c r="AA633" s="23"/>
      <c r="AB633" s="23"/>
      <c r="AC633" s="23"/>
      <c r="AD633" s="23"/>
      <c r="AE633" s="23"/>
      <c r="AF633" s="23"/>
      <c r="AG633" s="23"/>
    </row>
    <row r="634" spans="1:33" ht="15.75" customHeight="1" x14ac:dyDescent="0.35">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c r="AA634" s="23"/>
      <c r="AB634" s="23"/>
      <c r="AC634" s="23"/>
      <c r="AD634" s="23"/>
      <c r="AE634" s="23"/>
      <c r="AF634" s="23"/>
      <c r="AG634" s="23"/>
    </row>
    <row r="635" spans="1:33" ht="15.75" customHeight="1" x14ac:dyDescent="0.35">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c r="AA635" s="23"/>
      <c r="AB635" s="23"/>
      <c r="AC635" s="23"/>
      <c r="AD635" s="23"/>
      <c r="AE635" s="23"/>
      <c r="AF635" s="23"/>
      <c r="AG635" s="23"/>
    </row>
    <row r="636" spans="1:33" ht="15.75" customHeight="1" x14ac:dyDescent="0.35">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c r="AA636" s="23"/>
      <c r="AB636" s="23"/>
      <c r="AC636" s="23"/>
      <c r="AD636" s="23"/>
      <c r="AE636" s="23"/>
      <c r="AF636" s="23"/>
      <c r="AG636" s="23"/>
    </row>
    <row r="637" spans="1:33" ht="15.75" customHeight="1" x14ac:dyDescent="0.35">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c r="AA637" s="23"/>
      <c r="AB637" s="23"/>
      <c r="AC637" s="23"/>
      <c r="AD637" s="23"/>
      <c r="AE637" s="23"/>
      <c r="AF637" s="23"/>
      <c r="AG637" s="23"/>
    </row>
    <row r="638" spans="1:33" ht="15.75" customHeight="1" x14ac:dyDescent="0.35">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c r="AA638" s="23"/>
      <c r="AB638" s="23"/>
      <c r="AC638" s="23"/>
      <c r="AD638" s="23"/>
      <c r="AE638" s="23"/>
      <c r="AF638" s="23"/>
      <c r="AG638" s="23"/>
    </row>
    <row r="639" spans="1:33" ht="15.75" customHeight="1" x14ac:dyDescent="0.35">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c r="AA639" s="23"/>
      <c r="AB639" s="23"/>
      <c r="AC639" s="23"/>
      <c r="AD639" s="23"/>
      <c r="AE639" s="23"/>
      <c r="AF639" s="23"/>
      <c r="AG639" s="23"/>
    </row>
    <row r="640" spans="1:33" ht="15.75" customHeight="1" x14ac:dyDescent="0.35">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c r="AA640" s="23"/>
      <c r="AB640" s="23"/>
      <c r="AC640" s="23"/>
      <c r="AD640" s="23"/>
      <c r="AE640" s="23"/>
      <c r="AF640" s="23"/>
      <c r="AG640" s="23"/>
    </row>
    <row r="641" spans="1:33" ht="15.75" customHeight="1" x14ac:dyDescent="0.35">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c r="AA641" s="23"/>
      <c r="AB641" s="23"/>
      <c r="AC641" s="23"/>
      <c r="AD641" s="23"/>
      <c r="AE641" s="23"/>
      <c r="AF641" s="23"/>
      <c r="AG641" s="23"/>
    </row>
    <row r="642" spans="1:33" ht="15.75" customHeight="1" x14ac:dyDescent="0.35">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c r="AA642" s="23"/>
      <c r="AB642" s="23"/>
      <c r="AC642" s="23"/>
      <c r="AD642" s="23"/>
      <c r="AE642" s="23"/>
      <c r="AF642" s="23"/>
      <c r="AG642" s="23"/>
    </row>
    <row r="643" spans="1:33" ht="15.75" customHeight="1" x14ac:dyDescent="0.35">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c r="AA643" s="23"/>
      <c r="AB643" s="23"/>
      <c r="AC643" s="23"/>
      <c r="AD643" s="23"/>
      <c r="AE643" s="23"/>
      <c r="AF643" s="23"/>
      <c r="AG643" s="23"/>
    </row>
    <row r="644" spans="1:33" ht="15.75" customHeight="1" x14ac:dyDescent="0.35">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c r="AA644" s="23"/>
      <c r="AB644" s="23"/>
      <c r="AC644" s="23"/>
      <c r="AD644" s="23"/>
      <c r="AE644" s="23"/>
      <c r="AF644" s="23"/>
      <c r="AG644" s="23"/>
    </row>
    <row r="645" spans="1:33" ht="15.75" customHeight="1" x14ac:dyDescent="0.35">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c r="AA645" s="23"/>
      <c r="AB645" s="23"/>
      <c r="AC645" s="23"/>
      <c r="AD645" s="23"/>
      <c r="AE645" s="23"/>
      <c r="AF645" s="23"/>
      <c r="AG645" s="23"/>
    </row>
    <row r="646" spans="1:33" ht="15.75" customHeight="1" x14ac:dyDescent="0.35">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c r="AA646" s="23"/>
      <c r="AB646" s="23"/>
      <c r="AC646" s="23"/>
      <c r="AD646" s="23"/>
      <c r="AE646" s="23"/>
      <c r="AF646" s="23"/>
      <c r="AG646" s="23"/>
    </row>
    <row r="647" spans="1:33" ht="15.75" customHeight="1" x14ac:dyDescent="0.35">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c r="AA647" s="23"/>
      <c r="AB647" s="23"/>
      <c r="AC647" s="23"/>
      <c r="AD647" s="23"/>
      <c r="AE647" s="23"/>
      <c r="AF647" s="23"/>
      <c r="AG647" s="23"/>
    </row>
    <row r="648" spans="1:33" ht="15.75" customHeight="1" x14ac:dyDescent="0.35">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c r="AA648" s="23"/>
      <c r="AB648" s="23"/>
      <c r="AC648" s="23"/>
      <c r="AD648" s="23"/>
      <c r="AE648" s="23"/>
      <c r="AF648" s="23"/>
      <c r="AG648" s="23"/>
    </row>
    <row r="649" spans="1:33" ht="15.75" customHeight="1" x14ac:dyDescent="0.35">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c r="AA649" s="23"/>
      <c r="AB649" s="23"/>
      <c r="AC649" s="23"/>
      <c r="AD649" s="23"/>
      <c r="AE649" s="23"/>
      <c r="AF649" s="23"/>
      <c r="AG649" s="23"/>
    </row>
    <row r="650" spans="1:33" ht="15.75" customHeight="1" x14ac:dyDescent="0.35">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c r="AA650" s="23"/>
      <c r="AB650" s="23"/>
      <c r="AC650" s="23"/>
      <c r="AD650" s="23"/>
      <c r="AE650" s="23"/>
      <c r="AF650" s="23"/>
      <c r="AG650" s="23"/>
    </row>
    <row r="651" spans="1:33" ht="15.75" customHeight="1" x14ac:dyDescent="0.35">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c r="AA651" s="23"/>
      <c r="AB651" s="23"/>
      <c r="AC651" s="23"/>
      <c r="AD651" s="23"/>
      <c r="AE651" s="23"/>
      <c r="AF651" s="23"/>
      <c r="AG651" s="23"/>
    </row>
    <row r="652" spans="1:33" ht="15.75" customHeight="1" x14ac:dyDescent="0.35">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c r="AA652" s="23"/>
      <c r="AB652" s="23"/>
      <c r="AC652" s="23"/>
      <c r="AD652" s="23"/>
      <c r="AE652" s="23"/>
      <c r="AF652" s="23"/>
      <c r="AG652" s="23"/>
    </row>
    <row r="653" spans="1:33" ht="15.75" customHeight="1" x14ac:dyDescent="0.35">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c r="AA653" s="23"/>
      <c r="AB653" s="23"/>
      <c r="AC653" s="23"/>
      <c r="AD653" s="23"/>
      <c r="AE653" s="23"/>
      <c r="AF653" s="23"/>
      <c r="AG653" s="23"/>
    </row>
    <row r="654" spans="1:33" ht="15.75" customHeight="1" x14ac:dyDescent="0.35">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c r="AA654" s="23"/>
      <c r="AB654" s="23"/>
      <c r="AC654" s="23"/>
      <c r="AD654" s="23"/>
      <c r="AE654" s="23"/>
      <c r="AF654" s="23"/>
      <c r="AG654" s="23"/>
    </row>
    <row r="655" spans="1:33" ht="15.75" customHeight="1" x14ac:dyDescent="0.35">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c r="AA655" s="23"/>
      <c r="AB655" s="23"/>
      <c r="AC655" s="23"/>
      <c r="AD655" s="23"/>
      <c r="AE655" s="23"/>
      <c r="AF655" s="23"/>
      <c r="AG655" s="23"/>
    </row>
    <row r="656" spans="1:33" ht="15.75" customHeight="1" x14ac:dyDescent="0.35">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c r="AA656" s="23"/>
      <c r="AB656" s="23"/>
      <c r="AC656" s="23"/>
      <c r="AD656" s="23"/>
      <c r="AE656" s="23"/>
      <c r="AF656" s="23"/>
      <c r="AG656" s="23"/>
    </row>
    <row r="657" spans="1:33" ht="15.75" customHeight="1" x14ac:dyDescent="0.35">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c r="AA657" s="23"/>
      <c r="AB657" s="23"/>
      <c r="AC657" s="23"/>
      <c r="AD657" s="23"/>
      <c r="AE657" s="23"/>
      <c r="AF657" s="23"/>
      <c r="AG657" s="23"/>
    </row>
    <row r="658" spans="1:33" ht="15.75" customHeight="1" x14ac:dyDescent="0.35">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c r="AA658" s="23"/>
      <c r="AB658" s="23"/>
      <c r="AC658" s="23"/>
      <c r="AD658" s="23"/>
      <c r="AE658" s="23"/>
      <c r="AF658" s="23"/>
      <c r="AG658" s="23"/>
    </row>
    <row r="659" spans="1:33" ht="15.75" customHeight="1" x14ac:dyDescent="0.35">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c r="AA659" s="23"/>
      <c r="AB659" s="23"/>
      <c r="AC659" s="23"/>
      <c r="AD659" s="23"/>
      <c r="AE659" s="23"/>
      <c r="AF659" s="23"/>
      <c r="AG659" s="23"/>
    </row>
    <row r="660" spans="1:33" ht="15.75" customHeight="1" x14ac:dyDescent="0.35">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c r="AA660" s="23"/>
      <c r="AB660" s="23"/>
      <c r="AC660" s="23"/>
      <c r="AD660" s="23"/>
      <c r="AE660" s="23"/>
      <c r="AF660" s="23"/>
      <c r="AG660" s="23"/>
    </row>
    <row r="661" spans="1:33" ht="15.75" customHeight="1" x14ac:dyDescent="0.35">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c r="AA661" s="23"/>
      <c r="AB661" s="23"/>
      <c r="AC661" s="23"/>
      <c r="AD661" s="23"/>
      <c r="AE661" s="23"/>
      <c r="AF661" s="23"/>
      <c r="AG661" s="23"/>
    </row>
    <row r="662" spans="1:33" ht="15.75" customHeight="1" x14ac:dyDescent="0.35">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c r="AA662" s="23"/>
      <c r="AB662" s="23"/>
      <c r="AC662" s="23"/>
      <c r="AD662" s="23"/>
      <c r="AE662" s="23"/>
      <c r="AF662" s="23"/>
      <c r="AG662" s="23"/>
    </row>
    <row r="663" spans="1:33" ht="15.75" customHeight="1" x14ac:dyDescent="0.35">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c r="AA663" s="23"/>
      <c r="AB663" s="23"/>
      <c r="AC663" s="23"/>
      <c r="AD663" s="23"/>
      <c r="AE663" s="23"/>
      <c r="AF663" s="23"/>
      <c r="AG663" s="23"/>
    </row>
    <row r="664" spans="1:33" ht="15.75" customHeight="1" x14ac:dyDescent="0.35">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c r="AA664" s="23"/>
      <c r="AB664" s="23"/>
      <c r="AC664" s="23"/>
      <c r="AD664" s="23"/>
      <c r="AE664" s="23"/>
      <c r="AF664" s="23"/>
      <c r="AG664" s="23"/>
    </row>
    <row r="665" spans="1:33" ht="15.75" customHeight="1" x14ac:dyDescent="0.35">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c r="AA665" s="23"/>
      <c r="AB665" s="23"/>
      <c r="AC665" s="23"/>
      <c r="AD665" s="23"/>
      <c r="AE665" s="23"/>
      <c r="AF665" s="23"/>
      <c r="AG665" s="23"/>
    </row>
    <row r="666" spans="1:33" ht="15.75" customHeight="1" x14ac:dyDescent="0.35">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c r="AA666" s="23"/>
      <c r="AB666" s="23"/>
      <c r="AC666" s="23"/>
      <c r="AD666" s="23"/>
      <c r="AE666" s="23"/>
      <c r="AF666" s="23"/>
      <c r="AG666" s="23"/>
    </row>
    <row r="667" spans="1:33" ht="15.75" customHeight="1" x14ac:dyDescent="0.35">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c r="AA667" s="23"/>
      <c r="AB667" s="23"/>
      <c r="AC667" s="23"/>
      <c r="AD667" s="23"/>
      <c r="AE667" s="23"/>
      <c r="AF667" s="23"/>
      <c r="AG667" s="23"/>
    </row>
    <row r="668" spans="1:33" ht="15.75" customHeight="1" x14ac:dyDescent="0.35">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c r="AA668" s="23"/>
      <c r="AB668" s="23"/>
      <c r="AC668" s="23"/>
      <c r="AD668" s="23"/>
      <c r="AE668" s="23"/>
      <c r="AF668" s="23"/>
      <c r="AG668" s="23"/>
    </row>
    <row r="669" spans="1:33" ht="15.75" customHeight="1" x14ac:dyDescent="0.35">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c r="AA669" s="23"/>
      <c r="AB669" s="23"/>
      <c r="AC669" s="23"/>
      <c r="AD669" s="23"/>
      <c r="AE669" s="23"/>
      <c r="AF669" s="23"/>
      <c r="AG669" s="23"/>
    </row>
    <row r="670" spans="1:33" ht="15.75" customHeight="1" x14ac:dyDescent="0.35">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c r="AA670" s="23"/>
      <c r="AB670" s="23"/>
      <c r="AC670" s="23"/>
      <c r="AD670" s="23"/>
      <c r="AE670" s="23"/>
      <c r="AF670" s="23"/>
      <c r="AG670" s="23"/>
    </row>
    <row r="671" spans="1:33" ht="15.75" customHeight="1" x14ac:dyDescent="0.35">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c r="AA671" s="23"/>
      <c r="AB671" s="23"/>
      <c r="AC671" s="23"/>
      <c r="AD671" s="23"/>
      <c r="AE671" s="23"/>
      <c r="AF671" s="23"/>
      <c r="AG671" s="23"/>
    </row>
    <row r="672" spans="1:33" ht="15.75" customHeight="1" x14ac:dyDescent="0.35">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c r="AA672" s="23"/>
      <c r="AB672" s="23"/>
      <c r="AC672" s="23"/>
      <c r="AD672" s="23"/>
      <c r="AE672" s="23"/>
      <c r="AF672" s="23"/>
      <c r="AG672" s="23"/>
    </row>
    <row r="673" spans="1:33" ht="15.75" customHeight="1" x14ac:dyDescent="0.35">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c r="AA673" s="23"/>
      <c r="AB673" s="23"/>
      <c r="AC673" s="23"/>
      <c r="AD673" s="23"/>
      <c r="AE673" s="23"/>
      <c r="AF673" s="23"/>
      <c r="AG673" s="23"/>
    </row>
    <row r="674" spans="1:33" ht="15.75" customHeight="1" x14ac:dyDescent="0.35">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c r="AA674" s="23"/>
      <c r="AB674" s="23"/>
      <c r="AC674" s="23"/>
      <c r="AD674" s="23"/>
      <c r="AE674" s="23"/>
      <c r="AF674" s="23"/>
      <c r="AG674" s="23"/>
    </row>
    <row r="675" spans="1:33" ht="15.75" customHeight="1" x14ac:dyDescent="0.35">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c r="AA675" s="23"/>
      <c r="AB675" s="23"/>
      <c r="AC675" s="23"/>
      <c r="AD675" s="23"/>
      <c r="AE675" s="23"/>
      <c r="AF675" s="23"/>
      <c r="AG675" s="23"/>
    </row>
    <row r="676" spans="1:33" ht="15.75" customHeight="1" x14ac:dyDescent="0.35">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c r="AA676" s="23"/>
      <c r="AB676" s="23"/>
      <c r="AC676" s="23"/>
      <c r="AD676" s="23"/>
      <c r="AE676" s="23"/>
      <c r="AF676" s="23"/>
      <c r="AG676" s="23"/>
    </row>
    <row r="677" spans="1:33" ht="15.75" customHeight="1" x14ac:dyDescent="0.35">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c r="AA677" s="23"/>
      <c r="AB677" s="23"/>
      <c r="AC677" s="23"/>
      <c r="AD677" s="23"/>
      <c r="AE677" s="23"/>
      <c r="AF677" s="23"/>
      <c r="AG677" s="23"/>
    </row>
    <row r="678" spans="1:33" ht="15.75" customHeight="1" x14ac:dyDescent="0.35">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c r="AA678" s="23"/>
      <c r="AB678" s="23"/>
      <c r="AC678" s="23"/>
      <c r="AD678" s="23"/>
      <c r="AE678" s="23"/>
      <c r="AF678" s="23"/>
      <c r="AG678" s="23"/>
    </row>
    <row r="679" spans="1:33" ht="15.75" customHeight="1" x14ac:dyDescent="0.35">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c r="AA679" s="23"/>
      <c r="AB679" s="23"/>
      <c r="AC679" s="23"/>
      <c r="AD679" s="23"/>
      <c r="AE679" s="23"/>
      <c r="AF679" s="23"/>
      <c r="AG679" s="23"/>
    </row>
    <row r="680" spans="1:33" ht="15.75" customHeight="1" x14ac:dyDescent="0.35">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c r="AA680" s="23"/>
      <c r="AB680" s="23"/>
      <c r="AC680" s="23"/>
      <c r="AD680" s="23"/>
      <c r="AE680" s="23"/>
      <c r="AF680" s="23"/>
      <c r="AG680" s="23"/>
    </row>
    <row r="681" spans="1:33" ht="15.75" customHeight="1" x14ac:dyDescent="0.35">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row>
    <row r="682" spans="1:33" ht="15.75" customHeight="1" x14ac:dyDescent="0.35">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c r="AA682" s="23"/>
      <c r="AB682" s="23"/>
      <c r="AC682" s="23"/>
      <c r="AD682" s="23"/>
      <c r="AE682" s="23"/>
      <c r="AF682" s="23"/>
      <c r="AG682" s="23"/>
    </row>
    <row r="683" spans="1:33" ht="15.75" customHeight="1" x14ac:dyDescent="0.35">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c r="AA683" s="23"/>
      <c r="AB683" s="23"/>
      <c r="AC683" s="23"/>
      <c r="AD683" s="23"/>
      <c r="AE683" s="23"/>
      <c r="AF683" s="23"/>
      <c r="AG683" s="23"/>
    </row>
    <row r="684" spans="1:33" ht="15.75" customHeight="1" x14ac:dyDescent="0.35">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c r="AA684" s="23"/>
      <c r="AB684" s="23"/>
      <c r="AC684" s="23"/>
      <c r="AD684" s="23"/>
      <c r="AE684" s="23"/>
      <c r="AF684" s="23"/>
      <c r="AG684" s="23"/>
    </row>
    <row r="685" spans="1:33" ht="15.75" customHeight="1" x14ac:dyDescent="0.35">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c r="AA685" s="23"/>
      <c r="AB685" s="23"/>
      <c r="AC685" s="23"/>
      <c r="AD685" s="23"/>
      <c r="AE685" s="23"/>
      <c r="AF685" s="23"/>
      <c r="AG685" s="23"/>
    </row>
    <row r="686" spans="1:33" ht="15.75" customHeight="1" x14ac:dyDescent="0.35">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c r="AA686" s="23"/>
      <c r="AB686" s="23"/>
      <c r="AC686" s="23"/>
      <c r="AD686" s="23"/>
      <c r="AE686" s="23"/>
      <c r="AF686" s="23"/>
      <c r="AG686" s="23"/>
    </row>
    <row r="687" spans="1:33" ht="15.75" customHeight="1" x14ac:dyDescent="0.35">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c r="AA687" s="23"/>
      <c r="AB687" s="23"/>
      <c r="AC687" s="23"/>
      <c r="AD687" s="23"/>
      <c r="AE687" s="23"/>
      <c r="AF687" s="23"/>
      <c r="AG687" s="23"/>
    </row>
    <row r="688" spans="1:33" ht="15.75" customHeight="1" x14ac:dyDescent="0.35">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c r="AA688" s="23"/>
      <c r="AB688" s="23"/>
      <c r="AC688" s="23"/>
      <c r="AD688" s="23"/>
      <c r="AE688" s="23"/>
      <c r="AF688" s="23"/>
      <c r="AG688" s="23"/>
    </row>
    <row r="689" spans="1:33" ht="15.75" customHeight="1" x14ac:dyDescent="0.35">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c r="AA689" s="23"/>
      <c r="AB689" s="23"/>
      <c r="AC689" s="23"/>
      <c r="AD689" s="23"/>
      <c r="AE689" s="23"/>
      <c r="AF689" s="23"/>
      <c r="AG689" s="23"/>
    </row>
    <row r="690" spans="1:33" ht="15.75" customHeight="1" x14ac:dyDescent="0.35">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c r="AA690" s="23"/>
      <c r="AB690" s="23"/>
      <c r="AC690" s="23"/>
      <c r="AD690" s="23"/>
      <c r="AE690" s="23"/>
      <c r="AF690" s="23"/>
      <c r="AG690" s="23"/>
    </row>
    <row r="691" spans="1:33" ht="15.75" customHeight="1" x14ac:dyDescent="0.35">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c r="AA691" s="23"/>
      <c r="AB691" s="23"/>
      <c r="AC691" s="23"/>
      <c r="AD691" s="23"/>
      <c r="AE691" s="23"/>
      <c r="AF691" s="23"/>
      <c r="AG691" s="23"/>
    </row>
    <row r="692" spans="1:33" ht="15.75" customHeight="1" x14ac:dyDescent="0.35">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c r="AA692" s="23"/>
      <c r="AB692" s="23"/>
      <c r="AC692" s="23"/>
      <c r="AD692" s="23"/>
      <c r="AE692" s="23"/>
      <c r="AF692" s="23"/>
      <c r="AG692" s="23"/>
    </row>
    <row r="693" spans="1:33" ht="15.75" customHeight="1" x14ac:dyDescent="0.35">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c r="AA693" s="23"/>
      <c r="AB693" s="23"/>
      <c r="AC693" s="23"/>
      <c r="AD693" s="23"/>
      <c r="AE693" s="23"/>
      <c r="AF693" s="23"/>
      <c r="AG693" s="23"/>
    </row>
    <row r="694" spans="1:33" ht="15.75" customHeight="1" x14ac:dyDescent="0.35">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c r="AA694" s="23"/>
      <c r="AB694" s="23"/>
      <c r="AC694" s="23"/>
      <c r="AD694" s="23"/>
      <c r="AE694" s="23"/>
      <c r="AF694" s="23"/>
      <c r="AG694" s="23"/>
    </row>
    <row r="695" spans="1:33" ht="15.75" customHeight="1" x14ac:dyDescent="0.35">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c r="AA695" s="23"/>
      <c r="AB695" s="23"/>
      <c r="AC695" s="23"/>
      <c r="AD695" s="23"/>
      <c r="AE695" s="23"/>
      <c r="AF695" s="23"/>
      <c r="AG695" s="23"/>
    </row>
    <row r="696" spans="1:33" ht="15.75" customHeight="1" x14ac:dyDescent="0.35">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c r="AA696" s="23"/>
      <c r="AB696" s="23"/>
      <c r="AC696" s="23"/>
      <c r="AD696" s="23"/>
      <c r="AE696" s="23"/>
      <c r="AF696" s="23"/>
      <c r="AG696" s="23"/>
    </row>
    <row r="697" spans="1:33" ht="15.75" customHeight="1" x14ac:dyDescent="0.35">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c r="AA697" s="23"/>
      <c r="AB697" s="23"/>
      <c r="AC697" s="23"/>
      <c r="AD697" s="23"/>
      <c r="AE697" s="23"/>
      <c r="AF697" s="23"/>
      <c r="AG697" s="23"/>
    </row>
    <row r="698" spans="1:33" ht="15.75" customHeight="1" x14ac:dyDescent="0.35">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c r="AA698" s="23"/>
      <c r="AB698" s="23"/>
      <c r="AC698" s="23"/>
      <c r="AD698" s="23"/>
      <c r="AE698" s="23"/>
      <c r="AF698" s="23"/>
      <c r="AG698" s="23"/>
    </row>
    <row r="699" spans="1:33" ht="15.75" customHeight="1" x14ac:dyDescent="0.35">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c r="AA699" s="23"/>
      <c r="AB699" s="23"/>
      <c r="AC699" s="23"/>
      <c r="AD699" s="23"/>
      <c r="AE699" s="23"/>
      <c r="AF699" s="23"/>
      <c r="AG699" s="23"/>
    </row>
    <row r="700" spans="1:33" ht="15.75" customHeight="1" x14ac:dyDescent="0.35">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c r="AA700" s="23"/>
      <c r="AB700" s="23"/>
      <c r="AC700" s="23"/>
      <c r="AD700" s="23"/>
      <c r="AE700" s="23"/>
      <c r="AF700" s="23"/>
      <c r="AG700" s="23"/>
    </row>
    <row r="701" spans="1:33" ht="15.75" customHeight="1" x14ac:dyDescent="0.35">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c r="AA701" s="23"/>
      <c r="AB701" s="23"/>
      <c r="AC701" s="23"/>
      <c r="AD701" s="23"/>
      <c r="AE701" s="23"/>
      <c r="AF701" s="23"/>
      <c r="AG701" s="23"/>
    </row>
    <row r="702" spans="1:33" ht="15.75" customHeight="1" x14ac:dyDescent="0.35">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c r="AA702" s="23"/>
      <c r="AB702" s="23"/>
      <c r="AC702" s="23"/>
      <c r="AD702" s="23"/>
      <c r="AE702" s="23"/>
      <c r="AF702" s="23"/>
      <c r="AG702" s="23"/>
    </row>
    <row r="703" spans="1:33" ht="15.75" customHeight="1" x14ac:dyDescent="0.35">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c r="AA703" s="23"/>
      <c r="AB703" s="23"/>
      <c r="AC703" s="23"/>
      <c r="AD703" s="23"/>
      <c r="AE703" s="23"/>
      <c r="AF703" s="23"/>
      <c r="AG703" s="23"/>
    </row>
    <row r="704" spans="1:33" ht="15.75" customHeight="1" x14ac:dyDescent="0.35">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c r="AA704" s="23"/>
      <c r="AB704" s="23"/>
      <c r="AC704" s="23"/>
      <c r="AD704" s="23"/>
      <c r="AE704" s="23"/>
      <c r="AF704" s="23"/>
      <c r="AG704" s="23"/>
    </row>
    <row r="705" spans="1:33" ht="15.75" customHeight="1" x14ac:dyDescent="0.35">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c r="AA705" s="23"/>
      <c r="AB705" s="23"/>
      <c r="AC705" s="23"/>
      <c r="AD705" s="23"/>
      <c r="AE705" s="23"/>
      <c r="AF705" s="23"/>
      <c r="AG705" s="23"/>
    </row>
    <row r="706" spans="1:33" ht="15.75" customHeight="1" x14ac:dyDescent="0.35">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c r="AA706" s="23"/>
      <c r="AB706" s="23"/>
      <c r="AC706" s="23"/>
      <c r="AD706" s="23"/>
      <c r="AE706" s="23"/>
      <c r="AF706" s="23"/>
      <c r="AG706" s="23"/>
    </row>
    <row r="707" spans="1:33" ht="15.75" customHeight="1" x14ac:dyDescent="0.35">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c r="AA707" s="23"/>
      <c r="AB707" s="23"/>
      <c r="AC707" s="23"/>
      <c r="AD707" s="23"/>
      <c r="AE707" s="23"/>
      <c r="AF707" s="23"/>
      <c r="AG707" s="23"/>
    </row>
    <row r="708" spans="1:33" ht="15.75" customHeight="1" x14ac:dyDescent="0.35">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c r="AA708" s="23"/>
      <c r="AB708" s="23"/>
      <c r="AC708" s="23"/>
      <c r="AD708" s="23"/>
      <c r="AE708" s="23"/>
      <c r="AF708" s="23"/>
      <c r="AG708" s="23"/>
    </row>
    <row r="709" spans="1:33" ht="15.75" customHeight="1" x14ac:dyDescent="0.35">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c r="AA709" s="23"/>
      <c r="AB709" s="23"/>
      <c r="AC709" s="23"/>
      <c r="AD709" s="23"/>
      <c r="AE709" s="23"/>
      <c r="AF709" s="23"/>
      <c r="AG709" s="23"/>
    </row>
    <row r="710" spans="1:33" ht="15.75" customHeight="1" x14ac:dyDescent="0.35">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c r="AA710" s="23"/>
      <c r="AB710" s="23"/>
      <c r="AC710" s="23"/>
      <c r="AD710" s="23"/>
      <c r="AE710" s="23"/>
      <c r="AF710" s="23"/>
      <c r="AG710" s="23"/>
    </row>
    <row r="711" spans="1:33" ht="15.75" customHeight="1" x14ac:dyDescent="0.35">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c r="AA711" s="23"/>
      <c r="AB711" s="23"/>
      <c r="AC711" s="23"/>
      <c r="AD711" s="23"/>
      <c r="AE711" s="23"/>
      <c r="AF711" s="23"/>
      <c r="AG711" s="23"/>
    </row>
    <row r="712" spans="1:33" ht="15.75" customHeight="1" x14ac:dyDescent="0.35">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c r="AA712" s="23"/>
      <c r="AB712" s="23"/>
      <c r="AC712" s="23"/>
      <c r="AD712" s="23"/>
      <c r="AE712" s="23"/>
      <c r="AF712" s="23"/>
      <c r="AG712" s="23"/>
    </row>
    <row r="713" spans="1:33" ht="15.75" customHeight="1" x14ac:dyDescent="0.35">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c r="AA713" s="23"/>
      <c r="AB713" s="23"/>
      <c r="AC713" s="23"/>
      <c r="AD713" s="23"/>
      <c r="AE713" s="23"/>
      <c r="AF713" s="23"/>
      <c r="AG713" s="23"/>
    </row>
    <row r="714" spans="1:33" ht="15.75" customHeight="1" x14ac:dyDescent="0.35">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c r="AA714" s="23"/>
      <c r="AB714" s="23"/>
      <c r="AC714" s="23"/>
      <c r="AD714" s="23"/>
      <c r="AE714" s="23"/>
      <c r="AF714" s="23"/>
      <c r="AG714" s="23"/>
    </row>
    <row r="715" spans="1:33" ht="15.75" customHeight="1" x14ac:dyDescent="0.35">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c r="AA715" s="23"/>
      <c r="AB715" s="23"/>
      <c r="AC715" s="23"/>
      <c r="AD715" s="23"/>
      <c r="AE715" s="23"/>
      <c r="AF715" s="23"/>
      <c r="AG715" s="23"/>
    </row>
    <row r="716" spans="1:33" ht="15.75" customHeight="1" x14ac:dyDescent="0.35">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c r="AA716" s="23"/>
      <c r="AB716" s="23"/>
      <c r="AC716" s="23"/>
      <c r="AD716" s="23"/>
      <c r="AE716" s="23"/>
      <c r="AF716" s="23"/>
      <c r="AG716" s="23"/>
    </row>
    <row r="717" spans="1:33" ht="15.75" customHeight="1" x14ac:dyDescent="0.35">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c r="AA717" s="23"/>
      <c r="AB717" s="23"/>
      <c r="AC717" s="23"/>
      <c r="AD717" s="23"/>
      <c r="AE717" s="23"/>
      <c r="AF717" s="23"/>
      <c r="AG717" s="23"/>
    </row>
    <row r="718" spans="1:33" ht="15.75" customHeight="1" x14ac:dyDescent="0.35">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c r="AA718" s="23"/>
      <c r="AB718" s="23"/>
      <c r="AC718" s="23"/>
      <c r="AD718" s="23"/>
      <c r="AE718" s="23"/>
      <c r="AF718" s="23"/>
      <c r="AG718" s="23"/>
    </row>
    <row r="719" spans="1:33" ht="15.75" customHeight="1" x14ac:dyDescent="0.35">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c r="AA719" s="23"/>
      <c r="AB719" s="23"/>
      <c r="AC719" s="23"/>
      <c r="AD719" s="23"/>
      <c r="AE719" s="23"/>
      <c r="AF719" s="23"/>
      <c r="AG719" s="23"/>
    </row>
    <row r="720" spans="1:33" ht="15.75" customHeight="1" x14ac:dyDescent="0.35">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c r="AA720" s="23"/>
      <c r="AB720" s="23"/>
      <c r="AC720" s="23"/>
      <c r="AD720" s="23"/>
      <c r="AE720" s="23"/>
      <c r="AF720" s="23"/>
      <c r="AG720" s="23"/>
    </row>
    <row r="721" spans="1:33" ht="15.75" customHeight="1" x14ac:dyDescent="0.35">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c r="AA721" s="23"/>
      <c r="AB721" s="23"/>
      <c r="AC721" s="23"/>
      <c r="AD721" s="23"/>
      <c r="AE721" s="23"/>
      <c r="AF721" s="23"/>
      <c r="AG721" s="23"/>
    </row>
    <row r="722" spans="1:33" ht="15.75" customHeight="1" x14ac:dyDescent="0.35">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c r="AA722" s="23"/>
      <c r="AB722" s="23"/>
      <c r="AC722" s="23"/>
      <c r="AD722" s="23"/>
      <c r="AE722" s="23"/>
      <c r="AF722" s="23"/>
      <c r="AG722" s="23"/>
    </row>
    <row r="723" spans="1:33" ht="15.75" customHeight="1" x14ac:dyDescent="0.35">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c r="AA723" s="23"/>
      <c r="AB723" s="23"/>
      <c r="AC723" s="23"/>
      <c r="AD723" s="23"/>
      <c r="AE723" s="23"/>
      <c r="AF723" s="23"/>
      <c r="AG723" s="23"/>
    </row>
    <row r="724" spans="1:33" ht="15.75" customHeight="1" x14ac:dyDescent="0.35">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c r="AA724" s="23"/>
      <c r="AB724" s="23"/>
      <c r="AC724" s="23"/>
      <c r="AD724" s="23"/>
      <c r="AE724" s="23"/>
      <c r="AF724" s="23"/>
      <c r="AG724" s="23"/>
    </row>
    <row r="725" spans="1:33" ht="15.75" customHeight="1" x14ac:dyDescent="0.35">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c r="AA725" s="23"/>
      <c r="AB725" s="23"/>
      <c r="AC725" s="23"/>
      <c r="AD725" s="23"/>
      <c r="AE725" s="23"/>
      <c r="AF725" s="23"/>
      <c r="AG725" s="23"/>
    </row>
    <row r="726" spans="1:33" ht="15.75" customHeight="1" x14ac:dyDescent="0.35">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c r="AA726" s="23"/>
      <c r="AB726" s="23"/>
      <c r="AC726" s="23"/>
      <c r="AD726" s="23"/>
      <c r="AE726" s="23"/>
      <c r="AF726" s="23"/>
      <c r="AG726" s="23"/>
    </row>
    <row r="727" spans="1:33" ht="15.75" customHeight="1" x14ac:dyDescent="0.35">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c r="AA727" s="23"/>
      <c r="AB727" s="23"/>
      <c r="AC727" s="23"/>
      <c r="AD727" s="23"/>
      <c r="AE727" s="23"/>
      <c r="AF727" s="23"/>
      <c r="AG727" s="23"/>
    </row>
    <row r="728" spans="1:33" ht="15.75" customHeight="1" x14ac:dyDescent="0.35">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c r="AA728" s="23"/>
      <c r="AB728" s="23"/>
      <c r="AC728" s="23"/>
      <c r="AD728" s="23"/>
      <c r="AE728" s="23"/>
      <c r="AF728" s="23"/>
      <c r="AG728" s="23"/>
    </row>
    <row r="729" spans="1:33" ht="15.75" customHeight="1" x14ac:dyDescent="0.35">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c r="AA729" s="23"/>
      <c r="AB729" s="23"/>
      <c r="AC729" s="23"/>
      <c r="AD729" s="23"/>
      <c r="AE729" s="23"/>
      <c r="AF729" s="23"/>
      <c r="AG729" s="23"/>
    </row>
    <row r="730" spans="1:33" ht="15.75" customHeight="1" x14ac:dyDescent="0.35">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23"/>
      <c r="AF730" s="23"/>
      <c r="AG730" s="23"/>
    </row>
    <row r="731" spans="1:33" ht="15.75" customHeight="1" x14ac:dyDescent="0.35">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c r="AA731" s="23"/>
      <c r="AB731" s="23"/>
      <c r="AC731" s="23"/>
      <c r="AD731" s="23"/>
      <c r="AE731" s="23"/>
      <c r="AF731" s="23"/>
      <c r="AG731" s="23"/>
    </row>
    <row r="732" spans="1:33" ht="15.75" customHeight="1" x14ac:dyDescent="0.35">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c r="AA732" s="23"/>
      <c r="AB732" s="23"/>
      <c r="AC732" s="23"/>
      <c r="AD732" s="23"/>
      <c r="AE732" s="23"/>
      <c r="AF732" s="23"/>
      <c r="AG732" s="23"/>
    </row>
    <row r="733" spans="1:33" ht="15.75" customHeight="1" x14ac:dyDescent="0.35">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c r="AA733" s="23"/>
      <c r="AB733" s="23"/>
      <c r="AC733" s="23"/>
      <c r="AD733" s="23"/>
      <c r="AE733" s="23"/>
      <c r="AF733" s="23"/>
      <c r="AG733" s="23"/>
    </row>
    <row r="734" spans="1:33" ht="15.75" customHeight="1" x14ac:dyDescent="0.35">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c r="AA734" s="23"/>
      <c r="AB734" s="23"/>
      <c r="AC734" s="23"/>
      <c r="AD734" s="23"/>
      <c r="AE734" s="23"/>
      <c r="AF734" s="23"/>
      <c r="AG734" s="23"/>
    </row>
    <row r="735" spans="1:33" ht="15.75" customHeight="1" x14ac:dyDescent="0.35">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c r="AA735" s="23"/>
      <c r="AB735" s="23"/>
      <c r="AC735" s="23"/>
      <c r="AD735" s="23"/>
      <c r="AE735" s="23"/>
      <c r="AF735" s="23"/>
      <c r="AG735" s="23"/>
    </row>
    <row r="736" spans="1:33" ht="15.75" customHeight="1" x14ac:dyDescent="0.35">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c r="AA736" s="23"/>
      <c r="AB736" s="23"/>
      <c r="AC736" s="23"/>
      <c r="AD736" s="23"/>
      <c r="AE736" s="23"/>
      <c r="AF736" s="23"/>
      <c r="AG736" s="23"/>
    </row>
    <row r="737" spans="1:33" ht="15.75" customHeight="1" x14ac:dyDescent="0.35">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c r="AA737" s="23"/>
      <c r="AB737" s="23"/>
      <c r="AC737" s="23"/>
      <c r="AD737" s="23"/>
      <c r="AE737" s="23"/>
      <c r="AF737" s="23"/>
      <c r="AG737" s="23"/>
    </row>
    <row r="738" spans="1:33" ht="15.75" customHeight="1" x14ac:dyDescent="0.35">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c r="AA738" s="23"/>
      <c r="AB738" s="23"/>
      <c r="AC738" s="23"/>
      <c r="AD738" s="23"/>
      <c r="AE738" s="23"/>
      <c r="AF738" s="23"/>
      <c r="AG738" s="23"/>
    </row>
    <row r="739" spans="1:33" ht="15.75" customHeight="1" x14ac:dyDescent="0.35">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c r="AA739" s="23"/>
      <c r="AB739" s="23"/>
      <c r="AC739" s="23"/>
      <c r="AD739" s="23"/>
      <c r="AE739" s="23"/>
      <c r="AF739" s="23"/>
      <c r="AG739" s="23"/>
    </row>
    <row r="740" spans="1:33" ht="15.75" customHeight="1" x14ac:dyDescent="0.35">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c r="AA740" s="23"/>
      <c r="AB740" s="23"/>
      <c r="AC740" s="23"/>
      <c r="AD740" s="23"/>
      <c r="AE740" s="23"/>
      <c r="AF740" s="23"/>
      <c r="AG740" s="23"/>
    </row>
    <row r="741" spans="1:33" ht="15.75" customHeight="1" x14ac:dyDescent="0.35">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23"/>
      <c r="AF741" s="23"/>
      <c r="AG741" s="23"/>
    </row>
    <row r="742" spans="1:33" ht="15.75" customHeight="1" x14ac:dyDescent="0.35">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c r="AA742" s="23"/>
      <c r="AB742" s="23"/>
      <c r="AC742" s="23"/>
      <c r="AD742" s="23"/>
      <c r="AE742" s="23"/>
      <c r="AF742" s="23"/>
      <c r="AG742" s="23"/>
    </row>
    <row r="743" spans="1:33" ht="15.75" customHeight="1" x14ac:dyDescent="0.35">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c r="AA743" s="23"/>
      <c r="AB743" s="23"/>
      <c r="AC743" s="23"/>
      <c r="AD743" s="23"/>
      <c r="AE743" s="23"/>
      <c r="AF743" s="23"/>
      <c r="AG743" s="23"/>
    </row>
    <row r="744" spans="1:33" ht="15.75" customHeight="1" x14ac:dyDescent="0.35">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c r="AA744" s="23"/>
      <c r="AB744" s="23"/>
      <c r="AC744" s="23"/>
      <c r="AD744" s="23"/>
      <c r="AE744" s="23"/>
      <c r="AF744" s="23"/>
      <c r="AG744" s="23"/>
    </row>
    <row r="745" spans="1:33" ht="15.75" customHeight="1" x14ac:dyDescent="0.35">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c r="AA745" s="23"/>
      <c r="AB745" s="23"/>
      <c r="AC745" s="23"/>
      <c r="AD745" s="23"/>
      <c r="AE745" s="23"/>
      <c r="AF745" s="23"/>
      <c r="AG745" s="23"/>
    </row>
    <row r="746" spans="1:33" ht="15.75" customHeight="1" x14ac:dyDescent="0.35">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c r="AA746" s="23"/>
      <c r="AB746" s="23"/>
      <c r="AC746" s="23"/>
      <c r="AD746" s="23"/>
      <c r="AE746" s="23"/>
      <c r="AF746" s="23"/>
      <c r="AG746" s="23"/>
    </row>
    <row r="747" spans="1:33" ht="15.75" customHeight="1" x14ac:dyDescent="0.35">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c r="AA747" s="23"/>
      <c r="AB747" s="23"/>
      <c r="AC747" s="23"/>
      <c r="AD747" s="23"/>
      <c r="AE747" s="23"/>
      <c r="AF747" s="23"/>
      <c r="AG747" s="23"/>
    </row>
    <row r="748" spans="1:33" ht="15.75" customHeight="1" x14ac:dyDescent="0.35">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c r="AA748" s="23"/>
      <c r="AB748" s="23"/>
      <c r="AC748" s="23"/>
      <c r="AD748" s="23"/>
      <c r="AE748" s="23"/>
      <c r="AF748" s="23"/>
      <c r="AG748" s="23"/>
    </row>
    <row r="749" spans="1:33" ht="15.75" customHeight="1" x14ac:dyDescent="0.35">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c r="AA749" s="23"/>
      <c r="AB749" s="23"/>
      <c r="AC749" s="23"/>
      <c r="AD749" s="23"/>
      <c r="AE749" s="23"/>
      <c r="AF749" s="23"/>
      <c r="AG749" s="23"/>
    </row>
    <row r="750" spans="1:33" ht="15.75" customHeight="1" x14ac:dyDescent="0.35">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c r="AA750" s="23"/>
      <c r="AB750" s="23"/>
      <c r="AC750" s="23"/>
      <c r="AD750" s="23"/>
      <c r="AE750" s="23"/>
      <c r="AF750" s="23"/>
      <c r="AG750" s="23"/>
    </row>
    <row r="751" spans="1:33" ht="15.75" customHeight="1" x14ac:dyDescent="0.35">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c r="AA751" s="23"/>
      <c r="AB751" s="23"/>
      <c r="AC751" s="23"/>
      <c r="AD751" s="23"/>
      <c r="AE751" s="23"/>
      <c r="AF751" s="23"/>
      <c r="AG751" s="23"/>
    </row>
    <row r="752" spans="1:33" ht="15.75" customHeight="1" x14ac:dyDescent="0.35">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c r="AA752" s="23"/>
      <c r="AB752" s="23"/>
      <c r="AC752" s="23"/>
      <c r="AD752" s="23"/>
      <c r="AE752" s="23"/>
      <c r="AF752" s="23"/>
      <c r="AG752" s="23"/>
    </row>
    <row r="753" spans="1:33" ht="15.75" customHeight="1" x14ac:dyDescent="0.35">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c r="AA753" s="23"/>
      <c r="AB753" s="23"/>
      <c r="AC753" s="23"/>
      <c r="AD753" s="23"/>
      <c r="AE753" s="23"/>
      <c r="AF753" s="23"/>
      <c r="AG753" s="23"/>
    </row>
    <row r="754" spans="1:33" ht="15.75" customHeight="1" x14ac:dyDescent="0.35">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c r="AA754" s="23"/>
      <c r="AB754" s="23"/>
      <c r="AC754" s="23"/>
      <c r="AD754" s="23"/>
      <c r="AE754" s="23"/>
      <c r="AF754" s="23"/>
      <c r="AG754" s="23"/>
    </row>
    <row r="755" spans="1:33" ht="15.75" customHeight="1" x14ac:dyDescent="0.35">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c r="AA755" s="23"/>
      <c r="AB755" s="23"/>
      <c r="AC755" s="23"/>
      <c r="AD755" s="23"/>
      <c r="AE755" s="23"/>
      <c r="AF755" s="23"/>
      <c r="AG755" s="23"/>
    </row>
    <row r="756" spans="1:33" ht="15.75" customHeight="1" x14ac:dyDescent="0.35">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23"/>
      <c r="AF756" s="23"/>
      <c r="AG756" s="23"/>
    </row>
    <row r="757" spans="1:33" ht="15.75" customHeight="1" x14ac:dyDescent="0.35">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c r="AA757" s="23"/>
      <c r="AB757" s="23"/>
      <c r="AC757" s="23"/>
      <c r="AD757" s="23"/>
      <c r="AE757" s="23"/>
      <c r="AF757" s="23"/>
      <c r="AG757" s="23"/>
    </row>
    <row r="758" spans="1:33" ht="15.75" customHeight="1" x14ac:dyDescent="0.35">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c r="AA758" s="23"/>
      <c r="AB758" s="23"/>
      <c r="AC758" s="23"/>
      <c r="AD758" s="23"/>
      <c r="AE758" s="23"/>
      <c r="AF758" s="23"/>
      <c r="AG758" s="23"/>
    </row>
    <row r="759" spans="1:33" ht="15.75" customHeight="1" x14ac:dyDescent="0.35">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c r="AA759" s="23"/>
      <c r="AB759" s="23"/>
      <c r="AC759" s="23"/>
      <c r="AD759" s="23"/>
      <c r="AE759" s="23"/>
      <c r="AF759" s="23"/>
      <c r="AG759" s="23"/>
    </row>
    <row r="760" spans="1:33" ht="15.75" customHeight="1" x14ac:dyDescent="0.35">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c r="AA760" s="23"/>
      <c r="AB760" s="23"/>
      <c r="AC760" s="23"/>
      <c r="AD760" s="23"/>
      <c r="AE760" s="23"/>
      <c r="AF760" s="23"/>
      <c r="AG760" s="23"/>
    </row>
    <row r="761" spans="1:33" ht="15.75" customHeight="1" x14ac:dyDescent="0.35">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c r="AA761" s="23"/>
      <c r="AB761" s="23"/>
      <c r="AC761" s="23"/>
      <c r="AD761" s="23"/>
      <c r="AE761" s="23"/>
      <c r="AF761" s="23"/>
      <c r="AG761" s="23"/>
    </row>
    <row r="762" spans="1:33" ht="15.75" customHeight="1" x14ac:dyDescent="0.35">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c r="AA762" s="23"/>
      <c r="AB762" s="23"/>
      <c r="AC762" s="23"/>
      <c r="AD762" s="23"/>
      <c r="AE762" s="23"/>
      <c r="AF762" s="23"/>
      <c r="AG762" s="23"/>
    </row>
    <row r="763" spans="1:33" ht="15.75" customHeight="1" x14ac:dyDescent="0.35">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c r="AA763" s="23"/>
      <c r="AB763" s="23"/>
      <c r="AC763" s="23"/>
      <c r="AD763" s="23"/>
      <c r="AE763" s="23"/>
      <c r="AF763" s="23"/>
      <c r="AG763" s="23"/>
    </row>
    <row r="764" spans="1:33" ht="15.75" customHeight="1" x14ac:dyDescent="0.35">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c r="AA764" s="23"/>
      <c r="AB764" s="23"/>
      <c r="AC764" s="23"/>
      <c r="AD764" s="23"/>
      <c r="AE764" s="23"/>
      <c r="AF764" s="23"/>
      <c r="AG764" s="23"/>
    </row>
    <row r="765" spans="1:33" ht="15.75" customHeight="1" x14ac:dyDescent="0.35">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c r="AA765" s="23"/>
      <c r="AB765" s="23"/>
      <c r="AC765" s="23"/>
      <c r="AD765" s="23"/>
      <c r="AE765" s="23"/>
      <c r="AF765" s="23"/>
      <c r="AG765" s="23"/>
    </row>
    <row r="766" spans="1:33" ht="15.75" customHeight="1" x14ac:dyDescent="0.35">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23"/>
      <c r="AF766" s="23"/>
      <c r="AG766" s="23"/>
    </row>
    <row r="767" spans="1:33" ht="15.75" customHeight="1" x14ac:dyDescent="0.35">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c r="AA767" s="23"/>
      <c r="AB767" s="23"/>
      <c r="AC767" s="23"/>
      <c r="AD767" s="23"/>
      <c r="AE767" s="23"/>
      <c r="AF767" s="23"/>
      <c r="AG767" s="23"/>
    </row>
    <row r="768" spans="1:33" ht="15.75" customHeight="1" x14ac:dyDescent="0.35">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c r="AA768" s="23"/>
      <c r="AB768" s="23"/>
      <c r="AC768" s="23"/>
      <c r="AD768" s="23"/>
      <c r="AE768" s="23"/>
      <c r="AF768" s="23"/>
      <c r="AG768" s="23"/>
    </row>
    <row r="769" spans="1:33" ht="15.75" customHeight="1" x14ac:dyDescent="0.35">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c r="AA769" s="23"/>
      <c r="AB769" s="23"/>
      <c r="AC769" s="23"/>
      <c r="AD769" s="23"/>
      <c r="AE769" s="23"/>
      <c r="AF769" s="23"/>
      <c r="AG769" s="23"/>
    </row>
    <row r="770" spans="1:33" ht="15.75" customHeight="1" x14ac:dyDescent="0.35">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c r="AA770" s="23"/>
      <c r="AB770" s="23"/>
      <c r="AC770" s="23"/>
      <c r="AD770" s="23"/>
      <c r="AE770" s="23"/>
      <c r="AF770" s="23"/>
      <c r="AG770" s="23"/>
    </row>
    <row r="771" spans="1:33" ht="15.75" customHeight="1" x14ac:dyDescent="0.35">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c r="AA771" s="23"/>
      <c r="AB771" s="23"/>
      <c r="AC771" s="23"/>
      <c r="AD771" s="23"/>
      <c r="AE771" s="23"/>
      <c r="AF771" s="23"/>
      <c r="AG771" s="23"/>
    </row>
    <row r="772" spans="1:33" ht="15.75" customHeight="1" x14ac:dyDescent="0.35">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c r="AA772" s="23"/>
      <c r="AB772" s="23"/>
      <c r="AC772" s="23"/>
      <c r="AD772" s="23"/>
      <c r="AE772" s="23"/>
      <c r="AF772" s="23"/>
      <c r="AG772" s="23"/>
    </row>
    <row r="773" spans="1:33" ht="15.75" customHeight="1" x14ac:dyDescent="0.35">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c r="AA773" s="23"/>
      <c r="AB773" s="23"/>
      <c r="AC773" s="23"/>
      <c r="AD773" s="23"/>
      <c r="AE773" s="23"/>
      <c r="AF773" s="23"/>
      <c r="AG773" s="23"/>
    </row>
    <row r="774" spans="1:33" ht="15.75" customHeight="1" x14ac:dyDescent="0.35">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c r="AA774" s="23"/>
      <c r="AB774" s="23"/>
      <c r="AC774" s="23"/>
      <c r="AD774" s="23"/>
      <c r="AE774" s="23"/>
      <c r="AF774" s="23"/>
      <c r="AG774" s="23"/>
    </row>
    <row r="775" spans="1:33" ht="15.75" customHeight="1" x14ac:dyDescent="0.35">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c r="AA775" s="23"/>
      <c r="AB775" s="23"/>
      <c r="AC775" s="23"/>
      <c r="AD775" s="23"/>
      <c r="AE775" s="23"/>
      <c r="AF775" s="23"/>
      <c r="AG775" s="23"/>
    </row>
    <row r="776" spans="1:33" ht="15.75" customHeight="1" x14ac:dyDescent="0.35">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c r="AA776" s="23"/>
      <c r="AB776" s="23"/>
      <c r="AC776" s="23"/>
      <c r="AD776" s="23"/>
      <c r="AE776" s="23"/>
      <c r="AF776" s="23"/>
      <c r="AG776" s="23"/>
    </row>
    <row r="777" spans="1:33" ht="15.75" customHeight="1" x14ac:dyDescent="0.35">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c r="AA777" s="23"/>
      <c r="AB777" s="23"/>
      <c r="AC777" s="23"/>
      <c r="AD777" s="23"/>
      <c r="AE777" s="23"/>
      <c r="AF777" s="23"/>
      <c r="AG777" s="23"/>
    </row>
    <row r="778" spans="1:33" ht="15.75" customHeight="1" x14ac:dyDescent="0.35">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c r="AA778" s="23"/>
      <c r="AB778" s="23"/>
      <c r="AC778" s="23"/>
      <c r="AD778" s="23"/>
      <c r="AE778" s="23"/>
      <c r="AF778" s="23"/>
      <c r="AG778" s="23"/>
    </row>
    <row r="779" spans="1:33" ht="15.75" customHeight="1" x14ac:dyDescent="0.35">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c r="AA779" s="23"/>
      <c r="AB779" s="23"/>
      <c r="AC779" s="23"/>
      <c r="AD779" s="23"/>
      <c r="AE779" s="23"/>
      <c r="AF779" s="23"/>
      <c r="AG779" s="23"/>
    </row>
    <row r="780" spans="1:33" ht="15.75" customHeight="1" x14ac:dyDescent="0.35">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c r="AA780" s="23"/>
      <c r="AB780" s="23"/>
      <c r="AC780" s="23"/>
      <c r="AD780" s="23"/>
      <c r="AE780" s="23"/>
      <c r="AF780" s="23"/>
      <c r="AG780" s="23"/>
    </row>
    <row r="781" spans="1:33" ht="15.75" customHeight="1" x14ac:dyDescent="0.35">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c r="AA781" s="23"/>
      <c r="AB781" s="23"/>
      <c r="AC781" s="23"/>
      <c r="AD781" s="23"/>
      <c r="AE781" s="23"/>
      <c r="AF781" s="23"/>
      <c r="AG781" s="23"/>
    </row>
    <row r="782" spans="1:33" ht="15.75" customHeight="1" x14ac:dyDescent="0.35">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c r="AA782" s="23"/>
      <c r="AB782" s="23"/>
      <c r="AC782" s="23"/>
      <c r="AD782" s="23"/>
      <c r="AE782" s="23"/>
      <c r="AF782" s="23"/>
      <c r="AG782" s="23"/>
    </row>
    <row r="783" spans="1:33" ht="15.75" customHeight="1" x14ac:dyDescent="0.35">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c r="AA783" s="23"/>
      <c r="AB783" s="23"/>
      <c r="AC783" s="23"/>
      <c r="AD783" s="23"/>
      <c r="AE783" s="23"/>
      <c r="AF783" s="23"/>
      <c r="AG783" s="23"/>
    </row>
    <row r="784" spans="1:33" ht="15.75" customHeight="1" x14ac:dyDescent="0.35">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c r="AA784" s="23"/>
      <c r="AB784" s="23"/>
      <c r="AC784" s="23"/>
      <c r="AD784" s="23"/>
      <c r="AE784" s="23"/>
      <c r="AF784" s="23"/>
      <c r="AG784" s="23"/>
    </row>
    <row r="785" spans="1:33" ht="15.75" customHeight="1" x14ac:dyDescent="0.35">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c r="AA785" s="23"/>
      <c r="AB785" s="23"/>
      <c r="AC785" s="23"/>
      <c r="AD785" s="23"/>
      <c r="AE785" s="23"/>
      <c r="AF785" s="23"/>
      <c r="AG785" s="23"/>
    </row>
    <row r="786" spans="1:33" ht="15.75" customHeight="1" x14ac:dyDescent="0.35">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c r="AA786" s="23"/>
      <c r="AB786" s="23"/>
      <c r="AC786" s="23"/>
      <c r="AD786" s="23"/>
      <c r="AE786" s="23"/>
      <c r="AF786" s="23"/>
      <c r="AG786" s="23"/>
    </row>
    <row r="787" spans="1:33" ht="15.75" customHeight="1" x14ac:dyDescent="0.35">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row>
    <row r="788" spans="1:33" ht="15.75" customHeight="1" x14ac:dyDescent="0.35">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c r="AA788" s="23"/>
      <c r="AB788" s="23"/>
      <c r="AC788" s="23"/>
      <c r="AD788" s="23"/>
      <c r="AE788" s="23"/>
      <c r="AF788" s="23"/>
      <c r="AG788" s="23"/>
    </row>
    <row r="789" spans="1:33" ht="15.75" customHeight="1" x14ac:dyDescent="0.35">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c r="AA789" s="23"/>
      <c r="AB789" s="23"/>
      <c r="AC789" s="23"/>
      <c r="AD789" s="23"/>
      <c r="AE789" s="23"/>
      <c r="AF789" s="23"/>
      <c r="AG789" s="23"/>
    </row>
    <row r="790" spans="1:33" ht="15.75" customHeight="1" x14ac:dyDescent="0.35">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c r="AA790" s="23"/>
      <c r="AB790" s="23"/>
      <c r="AC790" s="23"/>
      <c r="AD790" s="23"/>
      <c r="AE790" s="23"/>
      <c r="AF790" s="23"/>
      <c r="AG790" s="23"/>
    </row>
    <row r="791" spans="1:33" ht="15.75" customHeight="1" x14ac:dyDescent="0.35">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c r="AA791" s="23"/>
      <c r="AB791" s="23"/>
      <c r="AC791" s="23"/>
      <c r="AD791" s="23"/>
      <c r="AE791" s="23"/>
      <c r="AF791" s="23"/>
      <c r="AG791" s="23"/>
    </row>
    <row r="792" spans="1:33" ht="15.75" customHeight="1" x14ac:dyDescent="0.35">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c r="AA792" s="23"/>
      <c r="AB792" s="23"/>
      <c r="AC792" s="23"/>
      <c r="AD792" s="23"/>
      <c r="AE792" s="23"/>
      <c r="AF792" s="23"/>
      <c r="AG792" s="23"/>
    </row>
    <row r="793" spans="1:33" ht="15.75" customHeight="1" x14ac:dyDescent="0.35">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c r="AA793" s="23"/>
      <c r="AB793" s="23"/>
      <c r="AC793" s="23"/>
      <c r="AD793" s="23"/>
      <c r="AE793" s="23"/>
      <c r="AF793" s="23"/>
      <c r="AG793" s="23"/>
    </row>
    <row r="794" spans="1:33" ht="15.75" customHeight="1" x14ac:dyDescent="0.35">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c r="AA794" s="23"/>
      <c r="AB794" s="23"/>
      <c r="AC794" s="23"/>
      <c r="AD794" s="23"/>
      <c r="AE794" s="23"/>
      <c r="AF794" s="23"/>
      <c r="AG794" s="23"/>
    </row>
    <row r="795" spans="1:33" ht="15.75" customHeight="1" x14ac:dyDescent="0.35">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c r="AA795" s="23"/>
      <c r="AB795" s="23"/>
      <c r="AC795" s="23"/>
      <c r="AD795" s="23"/>
      <c r="AE795" s="23"/>
      <c r="AF795" s="23"/>
      <c r="AG795" s="23"/>
    </row>
    <row r="796" spans="1:33" ht="15.75" customHeight="1" x14ac:dyDescent="0.35">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c r="AA796" s="23"/>
      <c r="AB796" s="23"/>
      <c r="AC796" s="23"/>
      <c r="AD796" s="23"/>
      <c r="AE796" s="23"/>
      <c r="AF796" s="23"/>
      <c r="AG796" s="23"/>
    </row>
    <row r="797" spans="1:33" ht="15.75" customHeight="1" x14ac:dyDescent="0.35">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c r="AA797" s="23"/>
      <c r="AB797" s="23"/>
      <c r="AC797" s="23"/>
      <c r="AD797" s="23"/>
      <c r="AE797" s="23"/>
      <c r="AF797" s="23"/>
      <c r="AG797" s="23"/>
    </row>
    <row r="798" spans="1:33" ht="15.75" customHeight="1" x14ac:dyDescent="0.35">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c r="AA798" s="23"/>
      <c r="AB798" s="23"/>
      <c r="AC798" s="23"/>
      <c r="AD798" s="23"/>
      <c r="AE798" s="23"/>
      <c r="AF798" s="23"/>
      <c r="AG798" s="23"/>
    </row>
    <row r="799" spans="1:33" ht="15.75" customHeight="1" x14ac:dyDescent="0.35">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c r="AA799" s="23"/>
      <c r="AB799" s="23"/>
      <c r="AC799" s="23"/>
      <c r="AD799" s="23"/>
      <c r="AE799" s="23"/>
      <c r="AF799" s="23"/>
      <c r="AG799" s="23"/>
    </row>
    <row r="800" spans="1:33" ht="15.75" customHeight="1" x14ac:dyDescent="0.35">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c r="AA800" s="23"/>
      <c r="AB800" s="23"/>
      <c r="AC800" s="23"/>
      <c r="AD800" s="23"/>
      <c r="AE800" s="23"/>
      <c r="AF800" s="23"/>
      <c r="AG800" s="23"/>
    </row>
    <row r="801" spans="1:33" ht="15.75" customHeight="1" x14ac:dyDescent="0.35">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c r="AA801" s="23"/>
      <c r="AB801" s="23"/>
      <c r="AC801" s="23"/>
      <c r="AD801" s="23"/>
      <c r="AE801" s="23"/>
      <c r="AF801" s="23"/>
      <c r="AG801" s="23"/>
    </row>
    <row r="802" spans="1:33" ht="15.75" customHeight="1" x14ac:dyDescent="0.35">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c r="AA802" s="23"/>
      <c r="AB802" s="23"/>
      <c r="AC802" s="23"/>
      <c r="AD802" s="23"/>
      <c r="AE802" s="23"/>
      <c r="AF802" s="23"/>
      <c r="AG802" s="23"/>
    </row>
    <row r="803" spans="1:33" ht="15.75" customHeight="1" x14ac:dyDescent="0.35">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c r="AA803" s="23"/>
      <c r="AB803" s="23"/>
      <c r="AC803" s="23"/>
      <c r="AD803" s="23"/>
      <c r="AE803" s="23"/>
      <c r="AF803" s="23"/>
      <c r="AG803" s="23"/>
    </row>
    <row r="804" spans="1:33" ht="15.75" customHeight="1" x14ac:dyDescent="0.35">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c r="AA804" s="23"/>
      <c r="AB804" s="23"/>
      <c r="AC804" s="23"/>
      <c r="AD804" s="23"/>
      <c r="AE804" s="23"/>
      <c r="AF804" s="23"/>
      <c r="AG804" s="23"/>
    </row>
    <row r="805" spans="1:33" ht="15.75" customHeight="1" x14ac:dyDescent="0.35">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c r="AA805" s="23"/>
      <c r="AB805" s="23"/>
      <c r="AC805" s="23"/>
      <c r="AD805" s="23"/>
      <c r="AE805" s="23"/>
      <c r="AF805" s="23"/>
      <c r="AG805" s="23"/>
    </row>
    <row r="806" spans="1:33" ht="15.75" customHeight="1" x14ac:dyDescent="0.35">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c r="AA806" s="23"/>
      <c r="AB806" s="23"/>
      <c r="AC806" s="23"/>
      <c r="AD806" s="23"/>
      <c r="AE806" s="23"/>
      <c r="AF806" s="23"/>
      <c r="AG806" s="23"/>
    </row>
    <row r="807" spans="1:33" ht="15.75" customHeight="1" x14ac:dyDescent="0.35">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c r="AA807" s="23"/>
      <c r="AB807" s="23"/>
      <c r="AC807" s="23"/>
      <c r="AD807" s="23"/>
      <c r="AE807" s="23"/>
      <c r="AF807" s="23"/>
      <c r="AG807" s="23"/>
    </row>
    <row r="808" spans="1:33" ht="15.75" customHeight="1" x14ac:dyDescent="0.35">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c r="AA808" s="23"/>
      <c r="AB808" s="23"/>
      <c r="AC808" s="23"/>
      <c r="AD808" s="23"/>
      <c r="AE808" s="23"/>
      <c r="AF808" s="23"/>
      <c r="AG808" s="23"/>
    </row>
    <row r="809" spans="1:33" ht="15.75" customHeight="1" x14ac:dyDescent="0.35">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c r="AA809" s="23"/>
      <c r="AB809" s="23"/>
      <c r="AC809" s="23"/>
      <c r="AD809" s="23"/>
      <c r="AE809" s="23"/>
      <c r="AF809" s="23"/>
      <c r="AG809" s="23"/>
    </row>
    <row r="810" spans="1:33" ht="15.75" customHeight="1" x14ac:dyDescent="0.35">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c r="AA810" s="23"/>
      <c r="AB810" s="23"/>
      <c r="AC810" s="23"/>
      <c r="AD810" s="23"/>
      <c r="AE810" s="23"/>
      <c r="AF810" s="23"/>
      <c r="AG810" s="23"/>
    </row>
    <row r="811" spans="1:33" ht="15.75" customHeight="1" x14ac:dyDescent="0.35">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c r="AA811" s="23"/>
      <c r="AB811" s="23"/>
      <c r="AC811" s="23"/>
      <c r="AD811" s="23"/>
      <c r="AE811" s="23"/>
      <c r="AF811" s="23"/>
      <c r="AG811" s="23"/>
    </row>
    <row r="812" spans="1:33" ht="15.75" customHeight="1" x14ac:dyDescent="0.35">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c r="AA812" s="23"/>
      <c r="AB812" s="23"/>
      <c r="AC812" s="23"/>
      <c r="AD812" s="23"/>
      <c r="AE812" s="23"/>
      <c r="AF812" s="23"/>
      <c r="AG812" s="23"/>
    </row>
    <row r="813" spans="1:33" ht="15.75" customHeight="1" x14ac:dyDescent="0.35">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c r="AA813" s="23"/>
      <c r="AB813" s="23"/>
      <c r="AC813" s="23"/>
      <c r="AD813" s="23"/>
      <c r="AE813" s="23"/>
      <c r="AF813" s="23"/>
      <c r="AG813" s="23"/>
    </row>
    <row r="814" spans="1:33" ht="15.75" customHeight="1" x14ac:dyDescent="0.35">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c r="AA814" s="23"/>
      <c r="AB814" s="23"/>
      <c r="AC814" s="23"/>
      <c r="AD814" s="23"/>
      <c r="AE814" s="23"/>
      <c r="AF814" s="23"/>
      <c r="AG814" s="23"/>
    </row>
    <row r="815" spans="1:33" ht="15.75" customHeight="1" x14ac:dyDescent="0.35">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c r="AA815" s="23"/>
      <c r="AB815" s="23"/>
      <c r="AC815" s="23"/>
      <c r="AD815" s="23"/>
      <c r="AE815" s="23"/>
      <c r="AF815" s="23"/>
      <c r="AG815" s="23"/>
    </row>
    <row r="816" spans="1:33" ht="15.75" customHeight="1" x14ac:dyDescent="0.35">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c r="AA816" s="23"/>
      <c r="AB816" s="23"/>
      <c r="AC816" s="23"/>
      <c r="AD816" s="23"/>
      <c r="AE816" s="23"/>
      <c r="AF816" s="23"/>
      <c r="AG816" s="23"/>
    </row>
    <row r="817" spans="1:33" ht="15.75" customHeight="1" x14ac:dyDescent="0.35">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c r="AA817" s="23"/>
      <c r="AB817" s="23"/>
      <c r="AC817" s="23"/>
      <c r="AD817" s="23"/>
      <c r="AE817" s="23"/>
      <c r="AF817" s="23"/>
      <c r="AG817" s="23"/>
    </row>
    <row r="818" spans="1:33" ht="15.75" customHeight="1" x14ac:dyDescent="0.35">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c r="AA818" s="23"/>
      <c r="AB818" s="23"/>
      <c r="AC818" s="23"/>
      <c r="AD818" s="23"/>
      <c r="AE818" s="23"/>
      <c r="AF818" s="23"/>
      <c r="AG818" s="23"/>
    </row>
    <row r="819" spans="1:33" ht="15.75" customHeight="1" x14ac:dyDescent="0.35">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c r="AA819" s="23"/>
      <c r="AB819" s="23"/>
      <c r="AC819" s="23"/>
      <c r="AD819" s="23"/>
      <c r="AE819" s="23"/>
      <c r="AF819" s="23"/>
      <c r="AG819" s="23"/>
    </row>
    <row r="820" spans="1:33" ht="15.75" customHeight="1" x14ac:dyDescent="0.35">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c r="AA820" s="23"/>
      <c r="AB820" s="23"/>
      <c r="AC820" s="23"/>
      <c r="AD820" s="23"/>
      <c r="AE820" s="23"/>
      <c r="AF820" s="23"/>
      <c r="AG820" s="23"/>
    </row>
    <row r="821" spans="1:33" ht="15.75" customHeight="1" x14ac:dyDescent="0.35">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c r="AA821" s="23"/>
      <c r="AB821" s="23"/>
      <c r="AC821" s="23"/>
      <c r="AD821" s="23"/>
      <c r="AE821" s="23"/>
      <c r="AF821" s="23"/>
      <c r="AG821" s="23"/>
    </row>
    <row r="822" spans="1:33" ht="15.75" customHeight="1" x14ac:dyDescent="0.35">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c r="AA822" s="23"/>
      <c r="AB822" s="23"/>
      <c r="AC822" s="23"/>
      <c r="AD822" s="23"/>
      <c r="AE822" s="23"/>
      <c r="AF822" s="23"/>
      <c r="AG822" s="23"/>
    </row>
    <row r="823" spans="1:33" ht="15.75" customHeight="1" x14ac:dyDescent="0.35">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c r="AA823" s="23"/>
      <c r="AB823" s="23"/>
      <c r="AC823" s="23"/>
      <c r="AD823" s="23"/>
      <c r="AE823" s="23"/>
      <c r="AF823" s="23"/>
      <c r="AG823" s="23"/>
    </row>
    <row r="824" spans="1:33" ht="15.75" customHeight="1" x14ac:dyDescent="0.35">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c r="AA824" s="23"/>
      <c r="AB824" s="23"/>
      <c r="AC824" s="23"/>
      <c r="AD824" s="23"/>
      <c r="AE824" s="23"/>
      <c r="AF824" s="23"/>
      <c r="AG824" s="23"/>
    </row>
    <row r="825" spans="1:33" ht="15.75" customHeight="1" x14ac:dyDescent="0.35">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c r="AA825" s="23"/>
      <c r="AB825" s="23"/>
      <c r="AC825" s="23"/>
      <c r="AD825" s="23"/>
      <c r="AE825" s="23"/>
      <c r="AF825" s="23"/>
      <c r="AG825" s="23"/>
    </row>
    <row r="826" spans="1:33" ht="15.75" customHeight="1" x14ac:dyDescent="0.35">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c r="AA826" s="23"/>
      <c r="AB826" s="23"/>
      <c r="AC826" s="23"/>
      <c r="AD826" s="23"/>
      <c r="AE826" s="23"/>
      <c r="AF826" s="23"/>
      <c r="AG826" s="23"/>
    </row>
    <row r="827" spans="1:33" ht="15.75" customHeight="1" x14ac:dyDescent="0.35">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c r="AA827" s="23"/>
      <c r="AB827" s="23"/>
      <c r="AC827" s="23"/>
      <c r="AD827" s="23"/>
      <c r="AE827" s="23"/>
      <c r="AF827" s="23"/>
      <c r="AG827" s="23"/>
    </row>
    <row r="828" spans="1:33" ht="15.75" customHeight="1" x14ac:dyDescent="0.35">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c r="AA828" s="23"/>
      <c r="AB828" s="23"/>
      <c r="AC828" s="23"/>
      <c r="AD828" s="23"/>
      <c r="AE828" s="23"/>
      <c r="AF828" s="23"/>
      <c r="AG828" s="23"/>
    </row>
    <row r="829" spans="1:33" ht="15.75" customHeight="1" x14ac:dyDescent="0.35">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c r="AA829" s="23"/>
      <c r="AB829" s="23"/>
      <c r="AC829" s="23"/>
      <c r="AD829" s="23"/>
      <c r="AE829" s="23"/>
      <c r="AF829" s="23"/>
      <c r="AG829" s="23"/>
    </row>
    <row r="830" spans="1:33" ht="15.75" customHeight="1" x14ac:dyDescent="0.35">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c r="AA830" s="23"/>
      <c r="AB830" s="23"/>
      <c r="AC830" s="23"/>
      <c r="AD830" s="23"/>
      <c r="AE830" s="23"/>
      <c r="AF830" s="23"/>
      <c r="AG830" s="23"/>
    </row>
    <row r="831" spans="1:33" ht="15.75" customHeight="1" x14ac:dyDescent="0.35">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c r="AA831" s="23"/>
      <c r="AB831" s="23"/>
      <c r="AC831" s="23"/>
      <c r="AD831" s="23"/>
      <c r="AE831" s="23"/>
      <c r="AF831" s="23"/>
      <c r="AG831" s="23"/>
    </row>
    <row r="832" spans="1:33" ht="15.75" customHeight="1" x14ac:dyDescent="0.35">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c r="AA832" s="23"/>
      <c r="AB832" s="23"/>
      <c r="AC832" s="23"/>
      <c r="AD832" s="23"/>
      <c r="AE832" s="23"/>
      <c r="AF832" s="23"/>
      <c r="AG832" s="23"/>
    </row>
    <row r="833" spans="1:33" ht="15.75" customHeight="1" x14ac:dyDescent="0.35">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c r="AA833" s="23"/>
      <c r="AB833" s="23"/>
      <c r="AC833" s="23"/>
      <c r="AD833" s="23"/>
      <c r="AE833" s="23"/>
      <c r="AF833" s="23"/>
      <c r="AG833" s="23"/>
    </row>
    <row r="834" spans="1:33" ht="15.75" customHeight="1" x14ac:dyDescent="0.35">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c r="AA834" s="23"/>
      <c r="AB834" s="23"/>
      <c r="AC834" s="23"/>
      <c r="AD834" s="23"/>
      <c r="AE834" s="23"/>
      <c r="AF834" s="23"/>
      <c r="AG834" s="23"/>
    </row>
    <row r="835" spans="1:33" ht="15.75" customHeight="1" x14ac:dyDescent="0.35">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c r="AA835" s="23"/>
      <c r="AB835" s="23"/>
      <c r="AC835" s="23"/>
      <c r="AD835" s="23"/>
      <c r="AE835" s="23"/>
      <c r="AF835" s="23"/>
      <c r="AG835" s="23"/>
    </row>
    <row r="836" spans="1:33" ht="15.75" customHeight="1" x14ac:dyDescent="0.35">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c r="AA836" s="23"/>
      <c r="AB836" s="23"/>
      <c r="AC836" s="23"/>
      <c r="AD836" s="23"/>
      <c r="AE836" s="23"/>
      <c r="AF836" s="23"/>
      <c r="AG836" s="23"/>
    </row>
    <row r="837" spans="1:33" ht="15.75" customHeight="1" x14ac:dyDescent="0.35">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c r="AA837" s="23"/>
      <c r="AB837" s="23"/>
      <c r="AC837" s="23"/>
      <c r="AD837" s="23"/>
      <c r="AE837" s="23"/>
      <c r="AF837" s="23"/>
      <c r="AG837" s="23"/>
    </row>
    <row r="838" spans="1:33" ht="15.75" customHeight="1" x14ac:dyDescent="0.35">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c r="AA838" s="23"/>
      <c r="AB838" s="23"/>
      <c r="AC838" s="23"/>
      <c r="AD838" s="23"/>
      <c r="AE838" s="23"/>
      <c r="AF838" s="23"/>
      <c r="AG838" s="23"/>
    </row>
    <row r="839" spans="1:33" ht="15.75" customHeight="1" x14ac:dyDescent="0.35">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c r="AA839" s="23"/>
      <c r="AB839" s="23"/>
      <c r="AC839" s="23"/>
      <c r="AD839" s="23"/>
      <c r="AE839" s="23"/>
      <c r="AF839" s="23"/>
      <c r="AG839" s="23"/>
    </row>
    <row r="840" spans="1:33" ht="15.75" customHeight="1" x14ac:dyDescent="0.35">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c r="AA840" s="23"/>
      <c r="AB840" s="23"/>
      <c r="AC840" s="23"/>
      <c r="AD840" s="23"/>
      <c r="AE840" s="23"/>
      <c r="AF840" s="23"/>
      <c r="AG840" s="23"/>
    </row>
    <row r="841" spans="1:33" ht="15.75" customHeight="1" x14ac:dyDescent="0.35">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c r="AA841" s="23"/>
      <c r="AB841" s="23"/>
      <c r="AC841" s="23"/>
      <c r="AD841" s="23"/>
      <c r="AE841" s="23"/>
      <c r="AF841" s="23"/>
      <c r="AG841" s="23"/>
    </row>
    <row r="842" spans="1:33" ht="15.75" customHeight="1" x14ac:dyDescent="0.35">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c r="AA842" s="23"/>
      <c r="AB842" s="23"/>
      <c r="AC842" s="23"/>
      <c r="AD842" s="23"/>
      <c r="AE842" s="23"/>
      <c r="AF842" s="23"/>
      <c r="AG842" s="23"/>
    </row>
    <row r="843" spans="1:33" ht="15.75" customHeight="1" x14ac:dyDescent="0.35">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c r="AA843" s="23"/>
      <c r="AB843" s="23"/>
      <c r="AC843" s="23"/>
      <c r="AD843" s="23"/>
      <c r="AE843" s="23"/>
      <c r="AF843" s="23"/>
      <c r="AG843" s="23"/>
    </row>
    <row r="844" spans="1:33" ht="15.75" customHeight="1" x14ac:dyDescent="0.35">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c r="AA844" s="23"/>
      <c r="AB844" s="23"/>
      <c r="AC844" s="23"/>
      <c r="AD844" s="23"/>
      <c r="AE844" s="23"/>
      <c r="AF844" s="23"/>
      <c r="AG844" s="23"/>
    </row>
    <row r="845" spans="1:33" ht="15.75" customHeight="1" x14ac:dyDescent="0.35">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c r="AA845" s="23"/>
      <c r="AB845" s="23"/>
      <c r="AC845" s="23"/>
      <c r="AD845" s="23"/>
      <c r="AE845" s="23"/>
      <c r="AF845" s="23"/>
      <c r="AG845" s="23"/>
    </row>
    <row r="846" spans="1:33" ht="15.75" customHeight="1" x14ac:dyDescent="0.35">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c r="AA846" s="23"/>
      <c r="AB846" s="23"/>
      <c r="AC846" s="23"/>
      <c r="AD846" s="23"/>
      <c r="AE846" s="23"/>
      <c r="AF846" s="23"/>
      <c r="AG846" s="23"/>
    </row>
    <row r="847" spans="1:33" ht="15.75" customHeight="1" x14ac:dyDescent="0.35">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c r="AA847" s="23"/>
      <c r="AB847" s="23"/>
      <c r="AC847" s="23"/>
      <c r="AD847" s="23"/>
      <c r="AE847" s="23"/>
      <c r="AF847" s="23"/>
      <c r="AG847" s="23"/>
    </row>
    <row r="848" spans="1:33" ht="15.75" customHeight="1" x14ac:dyDescent="0.35">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c r="AA848" s="23"/>
      <c r="AB848" s="23"/>
      <c r="AC848" s="23"/>
      <c r="AD848" s="23"/>
      <c r="AE848" s="23"/>
      <c r="AF848" s="23"/>
      <c r="AG848" s="23"/>
    </row>
    <row r="849" spans="1:33" ht="15.75" customHeight="1" x14ac:dyDescent="0.35">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c r="AA849" s="23"/>
      <c r="AB849" s="23"/>
      <c r="AC849" s="23"/>
      <c r="AD849" s="23"/>
      <c r="AE849" s="23"/>
      <c r="AF849" s="23"/>
      <c r="AG849" s="23"/>
    </row>
    <row r="850" spans="1:33" ht="15.75" customHeight="1" x14ac:dyDescent="0.35">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c r="AA850" s="23"/>
      <c r="AB850" s="23"/>
      <c r="AC850" s="23"/>
      <c r="AD850" s="23"/>
      <c r="AE850" s="23"/>
      <c r="AF850" s="23"/>
      <c r="AG850" s="23"/>
    </row>
    <row r="851" spans="1:33" ht="15.75" customHeight="1" x14ac:dyDescent="0.35">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c r="AA851" s="23"/>
      <c r="AB851" s="23"/>
      <c r="AC851" s="23"/>
      <c r="AD851" s="23"/>
      <c r="AE851" s="23"/>
      <c r="AF851" s="23"/>
      <c r="AG851" s="23"/>
    </row>
    <row r="852" spans="1:33" ht="15.75" customHeight="1" x14ac:dyDescent="0.35">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c r="AA852" s="23"/>
      <c r="AB852" s="23"/>
      <c r="AC852" s="23"/>
      <c r="AD852" s="23"/>
      <c r="AE852" s="23"/>
      <c r="AF852" s="23"/>
      <c r="AG852" s="23"/>
    </row>
    <row r="853" spans="1:33" ht="15.75" customHeight="1" x14ac:dyDescent="0.35">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c r="AA853" s="23"/>
      <c r="AB853" s="23"/>
      <c r="AC853" s="23"/>
      <c r="AD853" s="23"/>
      <c r="AE853" s="23"/>
      <c r="AF853" s="23"/>
      <c r="AG853" s="23"/>
    </row>
    <row r="854" spans="1:33" ht="15.75" customHeight="1" x14ac:dyDescent="0.35">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c r="AA854" s="23"/>
      <c r="AB854" s="23"/>
      <c r="AC854" s="23"/>
      <c r="AD854" s="23"/>
      <c r="AE854" s="23"/>
      <c r="AF854" s="23"/>
      <c r="AG854" s="23"/>
    </row>
    <row r="855" spans="1:33" ht="15.75" customHeight="1" x14ac:dyDescent="0.35">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c r="AA855" s="23"/>
      <c r="AB855" s="23"/>
      <c r="AC855" s="23"/>
      <c r="AD855" s="23"/>
      <c r="AE855" s="23"/>
      <c r="AF855" s="23"/>
      <c r="AG855" s="23"/>
    </row>
    <row r="856" spans="1:33" ht="15.75" customHeight="1" x14ac:dyDescent="0.35">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c r="AA856" s="23"/>
      <c r="AB856" s="23"/>
      <c r="AC856" s="23"/>
      <c r="AD856" s="23"/>
      <c r="AE856" s="23"/>
      <c r="AF856" s="23"/>
      <c r="AG856" s="23"/>
    </row>
    <row r="857" spans="1:33" ht="15.75" customHeight="1" x14ac:dyDescent="0.35">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c r="AA857" s="23"/>
      <c r="AB857" s="23"/>
      <c r="AC857" s="23"/>
      <c r="AD857" s="23"/>
      <c r="AE857" s="23"/>
      <c r="AF857" s="23"/>
      <c r="AG857" s="23"/>
    </row>
    <row r="858" spans="1:33" ht="15.75" customHeight="1" x14ac:dyDescent="0.35">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c r="AA858" s="23"/>
      <c r="AB858" s="23"/>
      <c r="AC858" s="23"/>
      <c r="AD858" s="23"/>
      <c r="AE858" s="23"/>
      <c r="AF858" s="23"/>
      <c r="AG858" s="23"/>
    </row>
    <row r="859" spans="1:33" ht="15.75" customHeight="1" x14ac:dyDescent="0.35">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c r="AA859" s="23"/>
      <c r="AB859" s="23"/>
      <c r="AC859" s="23"/>
      <c r="AD859" s="23"/>
      <c r="AE859" s="23"/>
      <c r="AF859" s="23"/>
      <c r="AG859" s="23"/>
    </row>
    <row r="860" spans="1:33" ht="15.75" customHeight="1" x14ac:dyDescent="0.35">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c r="AA860" s="23"/>
      <c r="AB860" s="23"/>
      <c r="AC860" s="23"/>
      <c r="AD860" s="23"/>
      <c r="AE860" s="23"/>
      <c r="AF860" s="23"/>
      <c r="AG860" s="23"/>
    </row>
    <row r="861" spans="1:33" ht="15.75" customHeight="1" x14ac:dyDescent="0.35">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c r="AA861" s="23"/>
      <c r="AB861" s="23"/>
      <c r="AC861" s="23"/>
      <c r="AD861" s="23"/>
      <c r="AE861" s="23"/>
      <c r="AF861" s="23"/>
      <c r="AG861" s="23"/>
    </row>
    <row r="862" spans="1:33" ht="15.75" customHeight="1" x14ac:dyDescent="0.35">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c r="AA862" s="23"/>
      <c r="AB862" s="23"/>
      <c r="AC862" s="23"/>
      <c r="AD862" s="23"/>
      <c r="AE862" s="23"/>
      <c r="AF862" s="23"/>
      <c r="AG862" s="23"/>
    </row>
    <row r="863" spans="1:33" ht="15.75" customHeight="1" x14ac:dyDescent="0.35">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c r="AA863" s="23"/>
      <c r="AB863" s="23"/>
      <c r="AC863" s="23"/>
      <c r="AD863" s="23"/>
      <c r="AE863" s="23"/>
      <c r="AF863" s="23"/>
      <c r="AG863" s="23"/>
    </row>
    <row r="864" spans="1:33" ht="15.75" customHeight="1" x14ac:dyDescent="0.35">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c r="AA864" s="23"/>
      <c r="AB864" s="23"/>
      <c r="AC864" s="23"/>
      <c r="AD864" s="23"/>
      <c r="AE864" s="23"/>
      <c r="AF864" s="23"/>
      <c r="AG864" s="23"/>
    </row>
    <row r="865" spans="1:33" ht="15.75" customHeight="1" x14ac:dyDescent="0.35">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c r="AA865" s="23"/>
      <c r="AB865" s="23"/>
      <c r="AC865" s="23"/>
      <c r="AD865" s="23"/>
      <c r="AE865" s="23"/>
      <c r="AF865" s="23"/>
      <c r="AG865" s="23"/>
    </row>
    <row r="866" spans="1:33" ht="15.75" customHeight="1" x14ac:dyDescent="0.35">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c r="AA866" s="23"/>
      <c r="AB866" s="23"/>
      <c r="AC866" s="23"/>
      <c r="AD866" s="23"/>
      <c r="AE866" s="23"/>
      <c r="AF866" s="23"/>
      <c r="AG866" s="23"/>
    </row>
    <row r="867" spans="1:33" ht="15.75" customHeight="1" x14ac:dyDescent="0.35">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c r="AA867" s="23"/>
      <c r="AB867" s="23"/>
      <c r="AC867" s="23"/>
      <c r="AD867" s="23"/>
      <c r="AE867" s="23"/>
      <c r="AF867" s="23"/>
      <c r="AG867" s="23"/>
    </row>
    <row r="868" spans="1:33" ht="15.75" customHeight="1" x14ac:dyDescent="0.35">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c r="AA868" s="23"/>
      <c r="AB868" s="23"/>
      <c r="AC868" s="23"/>
      <c r="AD868" s="23"/>
      <c r="AE868" s="23"/>
      <c r="AF868" s="23"/>
      <c r="AG868" s="23"/>
    </row>
    <row r="869" spans="1:33" ht="15.75" customHeight="1" x14ac:dyDescent="0.35">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c r="AA869" s="23"/>
      <c r="AB869" s="23"/>
      <c r="AC869" s="23"/>
      <c r="AD869" s="23"/>
      <c r="AE869" s="23"/>
      <c r="AF869" s="23"/>
      <c r="AG869" s="23"/>
    </row>
    <row r="870" spans="1:33" ht="15.75" customHeight="1" x14ac:dyDescent="0.35">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c r="AA870" s="23"/>
      <c r="AB870" s="23"/>
      <c r="AC870" s="23"/>
      <c r="AD870" s="23"/>
      <c r="AE870" s="23"/>
      <c r="AF870" s="23"/>
      <c r="AG870" s="23"/>
    </row>
    <row r="871" spans="1:33" ht="15.75" customHeight="1" x14ac:dyDescent="0.35">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c r="AA871" s="23"/>
      <c r="AB871" s="23"/>
      <c r="AC871" s="23"/>
      <c r="AD871" s="23"/>
      <c r="AE871" s="23"/>
      <c r="AF871" s="23"/>
      <c r="AG871" s="23"/>
    </row>
    <row r="872" spans="1:33" ht="15.75" customHeight="1" x14ac:dyDescent="0.35">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c r="AA872" s="23"/>
      <c r="AB872" s="23"/>
      <c r="AC872" s="23"/>
      <c r="AD872" s="23"/>
      <c r="AE872" s="23"/>
      <c r="AF872" s="23"/>
      <c r="AG872" s="23"/>
    </row>
    <row r="873" spans="1:33" ht="15.75" customHeight="1" x14ac:dyDescent="0.35">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c r="AA873" s="23"/>
      <c r="AB873" s="23"/>
      <c r="AC873" s="23"/>
      <c r="AD873" s="23"/>
      <c r="AE873" s="23"/>
      <c r="AF873" s="23"/>
      <c r="AG873" s="23"/>
    </row>
    <row r="874" spans="1:33" ht="15.75" customHeight="1" x14ac:dyDescent="0.35">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c r="AA874" s="23"/>
      <c r="AB874" s="23"/>
      <c r="AC874" s="23"/>
      <c r="AD874" s="23"/>
      <c r="AE874" s="23"/>
      <c r="AF874" s="23"/>
      <c r="AG874" s="23"/>
    </row>
    <row r="875" spans="1:33" ht="15.75" customHeight="1" x14ac:dyDescent="0.35">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c r="AA875" s="23"/>
      <c r="AB875" s="23"/>
      <c r="AC875" s="23"/>
      <c r="AD875" s="23"/>
      <c r="AE875" s="23"/>
      <c r="AF875" s="23"/>
      <c r="AG875" s="23"/>
    </row>
    <row r="876" spans="1:33" ht="15.75" customHeight="1" x14ac:dyDescent="0.35">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c r="AA876" s="23"/>
      <c r="AB876" s="23"/>
      <c r="AC876" s="23"/>
      <c r="AD876" s="23"/>
      <c r="AE876" s="23"/>
      <c r="AF876" s="23"/>
      <c r="AG876" s="23"/>
    </row>
    <row r="877" spans="1:33" ht="15.75" customHeight="1" x14ac:dyDescent="0.35">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c r="AA877" s="23"/>
      <c r="AB877" s="23"/>
      <c r="AC877" s="23"/>
      <c r="AD877" s="23"/>
      <c r="AE877" s="23"/>
      <c r="AF877" s="23"/>
      <c r="AG877" s="23"/>
    </row>
    <row r="878" spans="1:33" ht="15.75" customHeight="1" x14ac:dyDescent="0.35">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c r="AA878" s="23"/>
      <c r="AB878" s="23"/>
      <c r="AC878" s="23"/>
      <c r="AD878" s="23"/>
      <c r="AE878" s="23"/>
      <c r="AF878" s="23"/>
      <c r="AG878" s="23"/>
    </row>
    <row r="879" spans="1:33" ht="15.75" customHeight="1" x14ac:dyDescent="0.35">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c r="AA879" s="23"/>
      <c r="AB879" s="23"/>
      <c r="AC879" s="23"/>
      <c r="AD879" s="23"/>
      <c r="AE879" s="23"/>
      <c r="AF879" s="23"/>
      <c r="AG879" s="23"/>
    </row>
    <row r="880" spans="1:33" ht="15.75" customHeight="1" x14ac:dyDescent="0.35">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c r="AA880" s="23"/>
      <c r="AB880" s="23"/>
      <c r="AC880" s="23"/>
      <c r="AD880" s="23"/>
      <c r="AE880" s="23"/>
      <c r="AF880" s="23"/>
      <c r="AG880" s="23"/>
    </row>
    <row r="881" spans="1:33" ht="15.75" customHeight="1" x14ac:dyDescent="0.35">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c r="AA881" s="23"/>
      <c r="AB881" s="23"/>
      <c r="AC881" s="23"/>
      <c r="AD881" s="23"/>
      <c r="AE881" s="23"/>
      <c r="AF881" s="23"/>
      <c r="AG881" s="23"/>
    </row>
    <row r="882" spans="1:33" ht="15.75" customHeight="1" x14ac:dyDescent="0.35">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c r="AA882" s="23"/>
      <c r="AB882" s="23"/>
      <c r="AC882" s="23"/>
      <c r="AD882" s="23"/>
      <c r="AE882" s="23"/>
      <c r="AF882" s="23"/>
      <c r="AG882" s="23"/>
    </row>
    <row r="883" spans="1:33" ht="15.75" customHeight="1" x14ac:dyDescent="0.35">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c r="AA883" s="23"/>
      <c r="AB883" s="23"/>
      <c r="AC883" s="23"/>
      <c r="AD883" s="23"/>
      <c r="AE883" s="23"/>
      <c r="AF883" s="23"/>
      <c r="AG883" s="23"/>
    </row>
    <row r="884" spans="1:33" ht="15.75" customHeight="1" x14ac:dyDescent="0.35">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c r="AA884" s="23"/>
      <c r="AB884" s="23"/>
      <c r="AC884" s="23"/>
      <c r="AD884" s="23"/>
      <c r="AE884" s="23"/>
      <c r="AF884" s="23"/>
      <c r="AG884" s="23"/>
    </row>
    <row r="885" spans="1:33" ht="15.75" customHeight="1" x14ac:dyDescent="0.35">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c r="AA885" s="23"/>
      <c r="AB885" s="23"/>
      <c r="AC885" s="23"/>
      <c r="AD885" s="23"/>
      <c r="AE885" s="23"/>
      <c r="AF885" s="23"/>
      <c r="AG885" s="23"/>
    </row>
    <row r="886" spans="1:33" ht="15.75" customHeight="1" x14ac:dyDescent="0.35">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c r="AA886" s="23"/>
      <c r="AB886" s="23"/>
      <c r="AC886" s="23"/>
      <c r="AD886" s="23"/>
      <c r="AE886" s="23"/>
      <c r="AF886" s="23"/>
      <c r="AG886" s="23"/>
    </row>
    <row r="887" spans="1:33" ht="15.75" customHeight="1" x14ac:dyDescent="0.35">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c r="AA887" s="23"/>
      <c r="AB887" s="23"/>
      <c r="AC887" s="23"/>
      <c r="AD887" s="23"/>
      <c r="AE887" s="23"/>
      <c r="AF887" s="23"/>
      <c r="AG887" s="23"/>
    </row>
    <row r="888" spans="1:33" ht="15.75" customHeight="1" x14ac:dyDescent="0.35">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c r="AA888" s="23"/>
      <c r="AB888" s="23"/>
      <c r="AC888" s="23"/>
      <c r="AD888" s="23"/>
      <c r="AE888" s="23"/>
      <c r="AF888" s="23"/>
      <c r="AG888" s="23"/>
    </row>
    <row r="889" spans="1:33" ht="15.75" customHeight="1" x14ac:dyDescent="0.35">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c r="AA889" s="23"/>
      <c r="AB889" s="23"/>
      <c r="AC889" s="23"/>
      <c r="AD889" s="23"/>
      <c r="AE889" s="23"/>
      <c r="AF889" s="23"/>
      <c r="AG889" s="23"/>
    </row>
    <row r="890" spans="1:33" ht="15.75" customHeight="1" x14ac:dyDescent="0.35">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c r="AA890" s="23"/>
      <c r="AB890" s="23"/>
      <c r="AC890" s="23"/>
      <c r="AD890" s="23"/>
      <c r="AE890" s="23"/>
      <c r="AF890" s="23"/>
      <c r="AG890" s="23"/>
    </row>
    <row r="891" spans="1:33" ht="15.75" customHeight="1" x14ac:dyDescent="0.35">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c r="AA891" s="23"/>
      <c r="AB891" s="23"/>
      <c r="AC891" s="23"/>
      <c r="AD891" s="23"/>
      <c r="AE891" s="23"/>
      <c r="AF891" s="23"/>
      <c r="AG891" s="23"/>
    </row>
    <row r="892" spans="1:33" ht="15.75" customHeight="1" x14ac:dyDescent="0.35">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c r="AA892" s="23"/>
      <c r="AB892" s="23"/>
      <c r="AC892" s="23"/>
      <c r="AD892" s="23"/>
      <c r="AE892" s="23"/>
      <c r="AF892" s="23"/>
      <c r="AG892" s="23"/>
    </row>
    <row r="893" spans="1:33" ht="15.75" customHeight="1" x14ac:dyDescent="0.35">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c r="AA893" s="23"/>
      <c r="AB893" s="23"/>
      <c r="AC893" s="23"/>
      <c r="AD893" s="23"/>
      <c r="AE893" s="23"/>
      <c r="AF893" s="23"/>
      <c r="AG893" s="23"/>
    </row>
    <row r="894" spans="1:33" ht="15.75" customHeight="1" x14ac:dyDescent="0.35">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c r="AA894" s="23"/>
      <c r="AB894" s="23"/>
      <c r="AC894" s="23"/>
      <c r="AD894" s="23"/>
      <c r="AE894" s="23"/>
      <c r="AF894" s="23"/>
      <c r="AG894" s="23"/>
    </row>
    <row r="895" spans="1:33" ht="15.75" customHeight="1" x14ac:dyDescent="0.35">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c r="AA895" s="23"/>
      <c r="AB895" s="23"/>
      <c r="AC895" s="23"/>
      <c r="AD895" s="23"/>
      <c r="AE895" s="23"/>
      <c r="AF895" s="23"/>
      <c r="AG895" s="23"/>
    </row>
    <row r="896" spans="1:33" ht="15.75" customHeight="1" x14ac:dyDescent="0.35">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c r="AA896" s="23"/>
      <c r="AB896" s="23"/>
      <c r="AC896" s="23"/>
      <c r="AD896" s="23"/>
      <c r="AE896" s="23"/>
      <c r="AF896" s="23"/>
      <c r="AG896" s="23"/>
    </row>
    <row r="897" spans="1:33" ht="15.75" customHeight="1" x14ac:dyDescent="0.35">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c r="AA897" s="23"/>
      <c r="AB897" s="23"/>
      <c r="AC897" s="23"/>
      <c r="AD897" s="23"/>
      <c r="AE897" s="23"/>
      <c r="AF897" s="23"/>
      <c r="AG897" s="23"/>
    </row>
    <row r="898" spans="1:33" ht="15.75" customHeight="1" x14ac:dyDescent="0.35">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c r="AA898" s="23"/>
      <c r="AB898" s="23"/>
      <c r="AC898" s="23"/>
      <c r="AD898" s="23"/>
      <c r="AE898" s="23"/>
      <c r="AF898" s="23"/>
      <c r="AG898" s="23"/>
    </row>
    <row r="899" spans="1:33" ht="15.75" customHeight="1" x14ac:dyDescent="0.35">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c r="AA899" s="23"/>
      <c r="AB899" s="23"/>
      <c r="AC899" s="23"/>
      <c r="AD899" s="23"/>
      <c r="AE899" s="23"/>
      <c r="AF899" s="23"/>
      <c r="AG899" s="23"/>
    </row>
    <row r="900" spans="1:33" ht="15.75" customHeight="1" x14ac:dyDescent="0.35">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c r="AA900" s="23"/>
      <c r="AB900" s="23"/>
      <c r="AC900" s="23"/>
      <c r="AD900" s="23"/>
      <c r="AE900" s="23"/>
      <c r="AF900" s="23"/>
      <c r="AG900" s="23"/>
    </row>
    <row r="901" spans="1:33" ht="15.75" customHeight="1" x14ac:dyDescent="0.35">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c r="AA901" s="23"/>
      <c r="AB901" s="23"/>
      <c r="AC901" s="23"/>
      <c r="AD901" s="23"/>
      <c r="AE901" s="23"/>
      <c r="AF901" s="23"/>
      <c r="AG901" s="23"/>
    </row>
    <row r="902" spans="1:33" ht="15.75" customHeight="1" x14ac:dyDescent="0.35">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c r="AA902" s="23"/>
      <c r="AB902" s="23"/>
      <c r="AC902" s="23"/>
      <c r="AD902" s="23"/>
      <c r="AE902" s="23"/>
      <c r="AF902" s="23"/>
      <c r="AG902" s="23"/>
    </row>
    <row r="903" spans="1:33" ht="15.75" customHeight="1" x14ac:dyDescent="0.35">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c r="AA903" s="23"/>
      <c r="AB903" s="23"/>
      <c r="AC903" s="23"/>
      <c r="AD903" s="23"/>
      <c r="AE903" s="23"/>
      <c r="AF903" s="23"/>
      <c r="AG903" s="23"/>
    </row>
    <row r="904" spans="1:33" ht="15.75" customHeight="1" x14ac:dyDescent="0.35">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c r="AA904" s="23"/>
      <c r="AB904" s="23"/>
      <c r="AC904" s="23"/>
      <c r="AD904" s="23"/>
      <c r="AE904" s="23"/>
      <c r="AF904" s="23"/>
      <c r="AG904" s="23"/>
    </row>
    <row r="905" spans="1:33" ht="15.75" customHeight="1" x14ac:dyDescent="0.35">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c r="AA905" s="23"/>
      <c r="AB905" s="23"/>
      <c r="AC905" s="23"/>
      <c r="AD905" s="23"/>
      <c r="AE905" s="23"/>
      <c r="AF905" s="23"/>
      <c r="AG905" s="23"/>
    </row>
    <row r="906" spans="1:33" ht="15.75" customHeight="1" x14ac:dyDescent="0.35">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c r="AA906" s="23"/>
      <c r="AB906" s="23"/>
      <c r="AC906" s="23"/>
      <c r="AD906" s="23"/>
      <c r="AE906" s="23"/>
      <c r="AF906" s="23"/>
      <c r="AG906" s="23"/>
    </row>
    <row r="907" spans="1:33" ht="15.75" customHeight="1" x14ac:dyDescent="0.35">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c r="AA907" s="23"/>
      <c r="AB907" s="23"/>
      <c r="AC907" s="23"/>
      <c r="AD907" s="23"/>
      <c r="AE907" s="23"/>
      <c r="AF907" s="23"/>
      <c r="AG907" s="23"/>
    </row>
    <row r="908" spans="1:33" ht="15.75" customHeight="1" x14ac:dyDescent="0.35">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c r="AA908" s="23"/>
      <c r="AB908" s="23"/>
      <c r="AC908" s="23"/>
      <c r="AD908" s="23"/>
      <c r="AE908" s="23"/>
      <c r="AF908" s="23"/>
      <c r="AG908" s="23"/>
    </row>
    <row r="909" spans="1:33" ht="15.75" customHeight="1" x14ac:dyDescent="0.35">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c r="AA909" s="23"/>
      <c r="AB909" s="23"/>
      <c r="AC909" s="23"/>
      <c r="AD909" s="23"/>
      <c r="AE909" s="23"/>
      <c r="AF909" s="23"/>
      <c r="AG909" s="23"/>
    </row>
    <row r="910" spans="1:33" ht="15.75" customHeight="1" x14ac:dyDescent="0.35">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c r="AA910" s="23"/>
      <c r="AB910" s="23"/>
      <c r="AC910" s="23"/>
      <c r="AD910" s="23"/>
      <c r="AE910" s="23"/>
      <c r="AF910" s="23"/>
      <c r="AG910" s="23"/>
    </row>
    <row r="911" spans="1:33" ht="15.75" customHeight="1" x14ac:dyDescent="0.35">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c r="AA911" s="23"/>
      <c r="AB911" s="23"/>
      <c r="AC911" s="23"/>
      <c r="AD911" s="23"/>
      <c r="AE911" s="23"/>
      <c r="AF911" s="23"/>
      <c r="AG911" s="23"/>
    </row>
    <row r="912" spans="1:33" ht="15.75" customHeight="1" x14ac:dyDescent="0.35">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c r="AA912" s="23"/>
      <c r="AB912" s="23"/>
      <c r="AC912" s="23"/>
      <c r="AD912" s="23"/>
      <c r="AE912" s="23"/>
      <c r="AF912" s="23"/>
      <c r="AG912" s="23"/>
    </row>
    <row r="913" spans="1:33" ht="15.75" customHeight="1" x14ac:dyDescent="0.35">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c r="AA913" s="23"/>
      <c r="AB913" s="23"/>
      <c r="AC913" s="23"/>
      <c r="AD913" s="23"/>
      <c r="AE913" s="23"/>
      <c r="AF913" s="23"/>
      <c r="AG913" s="23"/>
    </row>
    <row r="914" spans="1:33" ht="15.75" customHeight="1" x14ac:dyDescent="0.35">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c r="AA914" s="23"/>
      <c r="AB914" s="23"/>
      <c r="AC914" s="23"/>
      <c r="AD914" s="23"/>
      <c r="AE914" s="23"/>
      <c r="AF914" s="23"/>
      <c r="AG914" s="23"/>
    </row>
    <row r="915" spans="1:33" ht="15.75" customHeight="1" x14ac:dyDescent="0.35">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c r="AA915" s="23"/>
      <c r="AB915" s="23"/>
      <c r="AC915" s="23"/>
      <c r="AD915" s="23"/>
      <c r="AE915" s="23"/>
      <c r="AF915" s="23"/>
      <c r="AG915" s="23"/>
    </row>
    <row r="916" spans="1:33" ht="15.75" customHeight="1" x14ac:dyDescent="0.35">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c r="AA916" s="23"/>
      <c r="AB916" s="23"/>
      <c r="AC916" s="23"/>
      <c r="AD916" s="23"/>
      <c r="AE916" s="23"/>
      <c r="AF916" s="23"/>
      <c r="AG916" s="23"/>
    </row>
    <row r="917" spans="1:33" ht="15.75" customHeight="1" x14ac:dyDescent="0.35">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c r="AA917" s="23"/>
      <c r="AB917" s="23"/>
      <c r="AC917" s="23"/>
      <c r="AD917" s="23"/>
      <c r="AE917" s="23"/>
      <c r="AF917" s="23"/>
      <c r="AG917" s="23"/>
    </row>
    <row r="918" spans="1:33" ht="15.75" customHeight="1" x14ac:dyDescent="0.35">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c r="AA918" s="23"/>
      <c r="AB918" s="23"/>
      <c r="AC918" s="23"/>
      <c r="AD918" s="23"/>
      <c r="AE918" s="23"/>
      <c r="AF918" s="23"/>
      <c r="AG918" s="23"/>
    </row>
    <row r="919" spans="1:33" ht="15.75" customHeight="1" x14ac:dyDescent="0.35">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c r="AA919" s="23"/>
      <c r="AB919" s="23"/>
      <c r="AC919" s="23"/>
      <c r="AD919" s="23"/>
      <c r="AE919" s="23"/>
      <c r="AF919" s="23"/>
      <c r="AG919" s="23"/>
    </row>
    <row r="920" spans="1:33" ht="15.75" customHeight="1" x14ac:dyDescent="0.35">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c r="AA920" s="23"/>
      <c r="AB920" s="23"/>
      <c r="AC920" s="23"/>
      <c r="AD920" s="23"/>
      <c r="AE920" s="23"/>
      <c r="AF920" s="23"/>
      <c r="AG920" s="23"/>
    </row>
    <row r="921" spans="1:33" ht="15.75" customHeight="1" x14ac:dyDescent="0.35">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c r="AA921" s="23"/>
      <c r="AB921" s="23"/>
      <c r="AC921" s="23"/>
      <c r="AD921" s="23"/>
      <c r="AE921" s="23"/>
      <c r="AF921" s="23"/>
      <c r="AG921" s="23"/>
    </row>
    <row r="922" spans="1:33" ht="15.75" customHeight="1" x14ac:dyDescent="0.35">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c r="AA922" s="23"/>
      <c r="AB922" s="23"/>
      <c r="AC922" s="23"/>
      <c r="AD922" s="23"/>
      <c r="AE922" s="23"/>
      <c r="AF922" s="23"/>
      <c r="AG922" s="23"/>
    </row>
    <row r="923" spans="1:33" ht="15.75" customHeight="1" x14ac:dyDescent="0.35">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c r="AA923" s="23"/>
      <c r="AB923" s="23"/>
      <c r="AC923" s="23"/>
      <c r="AD923" s="23"/>
      <c r="AE923" s="23"/>
      <c r="AF923" s="23"/>
      <c r="AG923" s="23"/>
    </row>
    <row r="924" spans="1:33" ht="15.75" customHeight="1" x14ac:dyDescent="0.35">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c r="AA924" s="23"/>
      <c r="AB924" s="23"/>
      <c r="AC924" s="23"/>
      <c r="AD924" s="23"/>
      <c r="AE924" s="23"/>
      <c r="AF924" s="23"/>
      <c r="AG924" s="23"/>
    </row>
    <row r="925" spans="1:33" ht="15.75" customHeight="1" x14ac:dyDescent="0.35">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c r="AA925" s="23"/>
      <c r="AB925" s="23"/>
      <c r="AC925" s="23"/>
      <c r="AD925" s="23"/>
      <c r="AE925" s="23"/>
      <c r="AF925" s="23"/>
      <c r="AG925" s="23"/>
    </row>
    <row r="926" spans="1:33" ht="15.75" customHeight="1" x14ac:dyDescent="0.35">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c r="AA926" s="23"/>
      <c r="AB926" s="23"/>
      <c r="AC926" s="23"/>
      <c r="AD926" s="23"/>
      <c r="AE926" s="23"/>
      <c r="AF926" s="23"/>
      <c r="AG926" s="23"/>
    </row>
    <row r="927" spans="1:33" ht="15.75" customHeight="1" x14ac:dyDescent="0.35">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c r="AA927" s="23"/>
      <c r="AB927" s="23"/>
      <c r="AC927" s="23"/>
      <c r="AD927" s="23"/>
      <c r="AE927" s="23"/>
      <c r="AF927" s="23"/>
      <c r="AG927" s="23"/>
    </row>
    <row r="928" spans="1:33" ht="15.75" customHeight="1" x14ac:dyDescent="0.35">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c r="AA928" s="23"/>
      <c r="AB928" s="23"/>
      <c r="AC928" s="23"/>
      <c r="AD928" s="23"/>
      <c r="AE928" s="23"/>
      <c r="AF928" s="23"/>
      <c r="AG928" s="23"/>
    </row>
    <row r="929" spans="1:33" ht="15.75" customHeight="1" x14ac:dyDescent="0.35">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c r="AA929" s="23"/>
      <c r="AB929" s="23"/>
      <c r="AC929" s="23"/>
      <c r="AD929" s="23"/>
      <c r="AE929" s="23"/>
      <c r="AF929" s="23"/>
      <c r="AG929" s="23"/>
    </row>
    <row r="930" spans="1:33" ht="15.75" customHeight="1" x14ac:dyDescent="0.35">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c r="AA930" s="23"/>
      <c r="AB930" s="23"/>
      <c r="AC930" s="23"/>
      <c r="AD930" s="23"/>
      <c r="AE930" s="23"/>
      <c r="AF930" s="23"/>
      <c r="AG930" s="23"/>
    </row>
    <row r="931" spans="1:33" ht="15.75" customHeight="1" x14ac:dyDescent="0.35">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c r="AA931" s="23"/>
      <c r="AB931" s="23"/>
      <c r="AC931" s="23"/>
      <c r="AD931" s="23"/>
      <c r="AE931" s="23"/>
      <c r="AF931" s="23"/>
      <c r="AG931" s="23"/>
    </row>
    <row r="932" spans="1:33" ht="15.75" customHeight="1" x14ac:dyDescent="0.35">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c r="AA932" s="23"/>
      <c r="AB932" s="23"/>
      <c r="AC932" s="23"/>
      <c r="AD932" s="23"/>
      <c r="AE932" s="23"/>
      <c r="AF932" s="23"/>
      <c r="AG932" s="23"/>
    </row>
    <row r="933" spans="1:33" ht="15.75" customHeight="1" x14ac:dyDescent="0.35">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c r="AA933" s="23"/>
      <c r="AB933" s="23"/>
      <c r="AC933" s="23"/>
      <c r="AD933" s="23"/>
      <c r="AE933" s="23"/>
      <c r="AF933" s="23"/>
      <c r="AG933" s="23"/>
    </row>
    <row r="934" spans="1:33" ht="15.75" customHeight="1" x14ac:dyDescent="0.35">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row>
    <row r="935" spans="1:33" ht="15.75" customHeight="1" x14ac:dyDescent="0.35">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c r="AA935" s="23"/>
      <c r="AB935" s="23"/>
      <c r="AC935" s="23"/>
      <c r="AD935" s="23"/>
      <c r="AE935" s="23"/>
      <c r="AF935" s="23"/>
      <c r="AG935" s="23"/>
    </row>
    <row r="936" spans="1:33" ht="15.75" customHeight="1" x14ac:dyDescent="0.35">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c r="AA936" s="23"/>
      <c r="AB936" s="23"/>
      <c r="AC936" s="23"/>
      <c r="AD936" s="23"/>
      <c r="AE936" s="23"/>
      <c r="AF936" s="23"/>
      <c r="AG936" s="23"/>
    </row>
    <row r="937" spans="1:33" ht="15.75" customHeight="1" x14ac:dyDescent="0.35">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c r="AA937" s="23"/>
      <c r="AB937" s="23"/>
      <c r="AC937" s="23"/>
      <c r="AD937" s="23"/>
      <c r="AE937" s="23"/>
      <c r="AF937" s="23"/>
      <c r="AG937" s="23"/>
    </row>
    <row r="938" spans="1:33" ht="15.75" customHeight="1" x14ac:dyDescent="0.35">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c r="AA938" s="23"/>
      <c r="AB938" s="23"/>
      <c r="AC938" s="23"/>
      <c r="AD938" s="23"/>
      <c r="AE938" s="23"/>
      <c r="AF938" s="23"/>
      <c r="AG938" s="23"/>
    </row>
    <row r="939" spans="1:33" ht="15.75" customHeight="1" x14ac:dyDescent="0.35">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c r="AA939" s="23"/>
      <c r="AB939" s="23"/>
      <c r="AC939" s="23"/>
      <c r="AD939" s="23"/>
      <c r="AE939" s="23"/>
      <c r="AF939" s="23"/>
      <c r="AG939" s="23"/>
    </row>
    <row r="940" spans="1:33" ht="15.75" customHeight="1" x14ac:dyDescent="0.35">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c r="AA940" s="23"/>
      <c r="AB940" s="23"/>
      <c r="AC940" s="23"/>
      <c r="AD940" s="23"/>
      <c r="AE940" s="23"/>
      <c r="AF940" s="23"/>
      <c r="AG940" s="23"/>
    </row>
    <row r="941" spans="1:33" ht="15.75" customHeight="1" x14ac:dyDescent="0.35">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c r="AA941" s="23"/>
      <c r="AB941" s="23"/>
      <c r="AC941" s="23"/>
      <c r="AD941" s="23"/>
      <c r="AE941" s="23"/>
      <c r="AF941" s="23"/>
      <c r="AG941" s="23"/>
    </row>
    <row r="942" spans="1:33" ht="15.75" customHeight="1" x14ac:dyDescent="0.35">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c r="AA942" s="23"/>
      <c r="AB942" s="23"/>
      <c r="AC942" s="23"/>
      <c r="AD942" s="23"/>
      <c r="AE942" s="23"/>
      <c r="AF942" s="23"/>
      <c r="AG942" s="23"/>
    </row>
    <row r="943" spans="1:33" ht="15.75" customHeight="1" x14ac:dyDescent="0.35">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c r="AA943" s="23"/>
      <c r="AB943" s="23"/>
      <c r="AC943" s="23"/>
      <c r="AD943" s="23"/>
      <c r="AE943" s="23"/>
      <c r="AF943" s="23"/>
      <c r="AG943" s="23"/>
    </row>
    <row r="944" spans="1:33" ht="15.75" customHeight="1" x14ac:dyDescent="0.35">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c r="AA944" s="23"/>
      <c r="AB944" s="23"/>
      <c r="AC944" s="23"/>
      <c r="AD944" s="23"/>
      <c r="AE944" s="23"/>
      <c r="AF944" s="23"/>
      <c r="AG944" s="23"/>
    </row>
    <row r="945" spans="1:33" ht="15.75" customHeight="1" x14ac:dyDescent="0.35">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c r="AA945" s="23"/>
      <c r="AB945" s="23"/>
      <c r="AC945" s="23"/>
      <c r="AD945" s="23"/>
      <c r="AE945" s="23"/>
      <c r="AF945" s="23"/>
      <c r="AG945" s="23"/>
    </row>
    <row r="946" spans="1:33" ht="15.75" customHeight="1" x14ac:dyDescent="0.35">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c r="AA946" s="23"/>
      <c r="AB946" s="23"/>
      <c r="AC946" s="23"/>
      <c r="AD946" s="23"/>
      <c r="AE946" s="23"/>
      <c r="AF946" s="23"/>
      <c r="AG946" s="23"/>
    </row>
    <row r="947" spans="1:33" ht="15.75" customHeight="1" x14ac:dyDescent="0.35">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c r="AA947" s="23"/>
      <c r="AB947" s="23"/>
      <c r="AC947" s="23"/>
      <c r="AD947" s="23"/>
      <c r="AE947" s="23"/>
      <c r="AF947" s="23"/>
      <c r="AG947" s="23"/>
    </row>
    <row r="948" spans="1:33" ht="15.75" customHeight="1" x14ac:dyDescent="0.35">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c r="AA948" s="23"/>
      <c r="AB948" s="23"/>
      <c r="AC948" s="23"/>
      <c r="AD948" s="23"/>
      <c r="AE948" s="23"/>
      <c r="AF948" s="23"/>
      <c r="AG948" s="23"/>
    </row>
    <row r="949" spans="1:33" ht="15.75" customHeight="1" x14ac:dyDescent="0.35">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c r="AA949" s="23"/>
      <c r="AB949" s="23"/>
      <c r="AC949" s="23"/>
      <c r="AD949" s="23"/>
      <c r="AE949" s="23"/>
      <c r="AF949" s="23"/>
      <c r="AG949" s="23"/>
    </row>
    <row r="950" spans="1:33" ht="15.75" customHeight="1" x14ac:dyDescent="0.35">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c r="AA950" s="23"/>
      <c r="AB950" s="23"/>
      <c r="AC950" s="23"/>
      <c r="AD950" s="23"/>
      <c r="AE950" s="23"/>
      <c r="AF950" s="23"/>
      <c r="AG950" s="23"/>
    </row>
    <row r="951" spans="1:33" ht="15.75" customHeight="1" x14ac:dyDescent="0.35">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c r="AA951" s="23"/>
      <c r="AB951" s="23"/>
      <c r="AC951" s="23"/>
      <c r="AD951" s="23"/>
      <c r="AE951" s="23"/>
      <c r="AF951" s="23"/>
      <c r="AG951" s="23"/>
    </row>
    <row r="952" spans="1:33" ht="15.75" customHeight="1" x14ac:dyDescent="0.35">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c r="AA952" s="23"/>
      <c r="AB952" s="23"/>
      <c r="AC952" s="23"/>
      <c r="AD952" s="23"/>
      <c r="AE952" s="23"/>
      <c r="AF952" s="23"/>
      <c r="AG952" s="23"/>
    </row>
    <row r="953" spans="1:33" ht="15.75" customHeight="1" x14ac:dyDescent="0.35">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c r="AA953" s="23"/>
      <c r="AB953" s="23"/>
      <c r="AC953" s="23"/>
      <c r="AD953" s="23"/>
      <c r="AE953" s="23"/>
      <c r="AF953" s="23"/>
      <c r="AG953" s="23"/>
    </row>
    <row r="954" spans="1:33" ht="15.75" customHeight="1" x14ac:dyDescent="0.35">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c r="AA954" s="23"/>
      <c r="AB954" s="23"/>
      <c r="AC954" s="23"/>
      <c r="AD954" s="23"/>
      <c r="AE954" s="23"/>
      <c r="AF954" s="23"/>
      <c r="AG954" s="23"/>
    </row>
    <row r="955" spans="1:33" ht="15.75" customHeight="1" x14ac:dyDescent="0.35">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c r="AA955" s="23"/>
      <c r="AB955" s="23"/>
      <c r="AC955" s="23"/>
      <c r="AD955" s="23"/>
      <c r="AE955" s="23"/>
      <c r="AF955" s="23"/>
      <c r="AG955" s="23"/>
    </row>
    <row r="956" spans="1:33" ht="15.75" customHeight="1" x14ac:dyDescent="0.35">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c r="AA956" s="23"/>
      <c r="AB956" s="23"/>
      <c r="AC956" s="23"/>
      <c r="AD956" s="23"/>
      <c r="AE956" s="23"/>
      <c r="AF956" s="23"/>
      <c r="AG956" s="23"/>
    </row>
    <row r="957" spans="1:33" ht="15.75" customHeight="1" x14ac:dyDescent="0.35">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c r="AA957" s="23"/>
      <c r="AB957" s="23"/>
      <c r="AC957" s="23"/>
      <c r="AD957" s="23"/>
      <c r="AE957" s="23"/>
      <c r="AF957" s="23"/>
      <c r="AG957" s="23"/>
    </row>
    <row r="958" spans="1:33" ht="15.75" customHeight="1" x14ac:dyDescent="0.35">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c r="AA958" s="23"/>
      <c r="AB958" s="23"/>
      <c r="AC958" s="23"/>
      <c r="AD958" s="23"/>
      <c r="AE958" s="23"/>
      <c r="AF958" s="23"/>
      <c r="AG958" s="23"/>
    </row>
    <row r="959" spans="1:33" ht="15.75" customHeight="1" x14ac:dyDescent="0.35">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c r="AA959" s="23"/>
      <c r="AB959" s="23"/>
      <c r="AC959" s="23"/>
      <c r="AD959" s="23"/>
      <c r="AE959" s="23"/>
      <c r="AF959" s="23"/>
      <c r="AG959" s="23"/>
    </row>
    <row r="960" spans="1:33" ht="15.75" customHeight="1" x14ac:dyDescent="0.35">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c r="AA960" s="23"/>
      <c r="AB960" s="23"/>
      <c r="AC960" s="23"/>
      <c r="AD960" s="23"/>
      <c r="AE960" s="23"/>
      <c r="AF960" s="23"/>
      <c r="AG960" s="23"/>
    </row>
    <row r="961" spans="1:33" ht="15.75" customHeight="1" x14ac:dyDescent="0.35">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c r="AA961" s="23"/>
      <c r="AB961" s="23"/>
      <c r="AC961" s="23"/>
      <c r="AD961" s="23"/>
      <c r="AE961" s="23"/>
      <c r="AF961" s="23"/>
      <c r="AG961" s="23"/>
    </row>
    <row r="962" spans="1:33" ht="15.75" customHeight="1" x14ac:dyDescent="0.35">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c r="AA962" s="23"/>
      <c r="AB962" s="23"/>
      <c r="AC962" s="23"/>
      <c r="AD962" s="23"/>
      <c r="AE962" s="23"/>
      <c r="AF962" s="23"/>
      <c r="AG962" s="23"/>
    </row>
    <row r="963" spans="1:33" ht="15.75" customHeight="1" x14ac:dyDescent="0.35">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c r="AA963" s="23"/>
      <c r="AB963" s="23"/>
      <c r="AC963" s="23"/>
      <c r="AD963" s="23"/>
      <c r="AE963" s="23"/>
      <c r="AF963" s="23"/>
      <c r="AG963" s="23"/>
    </row>
    <row r="964" spans="1:33" ht="15.75" customHeight="1" x14ac:dyDescent="0.35">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c r="AA964" s="23"/>
      <c r="AB964" s="23"/>
      <c r="AC964" s="23"/>
      <c r="AD964" s="23"/>
      <c r="AE964" s="23"/>
      <c r="AF964" s="23"/>
      <c r="AG964" s="23"/>
    </row>
    <row r="965" spans="1:33" ht="15.75" customHeight="1" x14ac:dyDescent="0.35">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c r="AA965" s="23"/>
      <c r="AB965" s="23"/>
      <c r="AC965" s="23"/>
      <c r="AD965" s="23"/>
      <c r="AE965" s="23"/>
      <c r="AF965" s="23"/>
      <c r="AG965" s="23"/>
    </row>
    <row r="966" spans="1:33" ht="15.75" customHeight="1" x14ac:dyDescent="0.35">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c r="AA966" s="23"/>
      <c r="AB966" s="23"/>
      <c r="AC966" s="23"/>
      <c r="AD966" s="23"/>
      <c r="AE966" s="23"/>
      <c r="AF966" s="23"/>
      <c r="AG966" s="23"/>
    </row>
    <row r="967" spans="1:33" ht="15.75" customHeight="1" x14ac:dyDescent="0.35">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c r="AA967" s="23"/>
      <c r="AB967" s="23"/>
      <c r="AC967" s="23"/>
      <c r="AD967" s="23"/>
      <c r="AE967" s="23"/>
      <c r="AF967" s="23"/>
      <c r="AG967" s="23"/>
    </row>
    <row r="968" spans="1:33" ht="15.75" customHeight="1" x14ac:dyDescent="0.35">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c r="AA968" s="23"/>
      <c r="AB968" s="23"/>
      <c r="AC968" s="23"/>
      <c r="AD968" s="23"/>
      <c r="AE968" s="23"/>
      <c r="AF968" s="23"/>
      <c r="AG968" s="23"/>
    </row>
    <row r="969" spans="1:33" ht="15.75" customHeight="1" x14ac:dyDescent="0.35">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c r="AA969" s="23"/>
      <c r="AB969" s="23"/>
      <c r="AC969" s="23"/>
      <c r="AD969" s="23"/>
      <c r="AE969" s="23"/>
      <c r="AF969" s="23"/>
      <c r="AG969" s="23"/>
    </row>
    <row r="970" spans="1:33" ht="15.75" customHeight="1" x14ac:dyDescent="0.35">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c r="AA970" s="23"/>
      <c r="AB970" s="23"/>
      <c r="AC970" s="23"/>
      <c r="AD970" s="23"/>
      <c r="AE970" s="23"/>
      <c r="AF970" s="23"/>
      <c r="AG970" s="23"/>
    </row>
    <row r="971" spans="1:33" ht="15.75" customHeight="1" x14ac:dyDescent="0.35">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c r="AA971" s="23"/>
      <c r="AB971" s="23"/>
      <c r="AC971" s="23"/>
      <c r="AD971" s="23"/>
      <c r="AE971" s="23"/>
      <c r="AF971" s="23"/>
      <c r="AG971" s="23"/>
    </row>
    <row r="972" spans="1:33" ht="15.75" customHeight="1" x14ac:dyDescent="0.35">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c r="AA972" s="23"/>
      <c r="AB972" s="23"/>
      <c r="AC972" s="23"/>
      <c r="AD972" s="23"/>
      <c r="AE972" s="23"/>
      <c r="AF972" s="23"/>
      <c r="AG972" s="23"/>
    </row>
    <row r="973" spans="1:33" ht="15.75" customHeight="1" x14ac:dyDescent="0.35">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c r="AA973" s="23"/>
      <c r="AB973" s="23"/>
      <c r="AC973" s="23"/>
      <c r="AD973" s="23"/>
      <c r="AE973" s="23"/>
      <c r="AF973" s="23"/>
      <c r="AG973" s="23"/>
    </row>
    <row r="974" spans="1:33" ht="15.75" customHeight="1" x14ac:dyDescent="0.35">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c r="AA974" s="23"/>
      <c r="AB974" s="23"/>
      <c r="AC974" s="23"/>
      <c r="AD974" s="23"/>
      <c r="AE974" s="23"/>
      <c r="AF974" s="23"/>
      <c r="AG974" s="23"/>
    </row>
    <row r="975" spans="1:33" ht="15.75" customHeight="1" x14ac:dyDescent="0.35">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c r="AA975" s="23"/>
      <c r="AB975" s="23"/>
      <c r="AC975" s="23"/>
      <c r="AD975" s="23"/>
      <c r="AE975" s="23"/>
      <c r="AF975" s="23"/>
      <c r="AG975" s="23"/>
    </row>
    <row r="976" spans="1:33" ht="15.75" customHeight="1" x14ac:dyDescent="0.35">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c r="AA976" s="23"/>
      <c r="AB976" s="23"/>
      <c r="AC976" s="23"/>
      <c r="AD976" s="23"/>
      <c r="AE976" s="23"/>
      <c r="AF976" s="23"/>
      <c r="AG976" s="23"/>
    </row>
    <row r="977" spans="1:33" ht="15.75" customHeight="1" x14ac:dyDescent="0.35">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c r="AA977" s="23"/>
      <c r="AB977" s="23"/>
      <c r="AC977" s="23"/>
      <c r="AD977" s="23"/>
      <c r="AE977" s="23"/>
      <c r="AF977" s="23"/>
      <c r="AG977" s="23"/>
    </row>
    <row r="978" spans="1:33" ht="15.75" customHeight="1" x14ac:dyDescent="0.35">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c r="AA978" s="23"/>
      <c r="AB978" s="23"/>
      <c r="AC978" s="23"/>
      <c r="AD978" s="23"/>
      <c r="AE978" s="23"/>
      <c r="AF978" s="23"/>
      <c r="AG978" s="23"/>
    </row>
    <row r="979" spans="1:33" ht="15.75" customHeight="1" x14ac:dyDescent="0.35">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c r="AA979" s="23"/>
      <c r="AB979" s="23"/>
      <c r="AC979" s="23"/>
      <c r="AD979" s="23"/>
      <c r="AE979" s="23"/>
      <c r="AF979" s="23"/>
      <c r="AG979" s="23"/>
    </row>
    <row r="980" spans="1:33" ht="15.75" customHeight="1" x14ac:dyDescent="0.35">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c r="AA980" s="23"/>
      <c r="AB980" s="23"/>
      <c r="AC980" s="23"/>
      <c r="AD980" s="23"/>
      <c r="AE980" s="23"/>
      <c r="AF980" s="23"/>
      <c r="AG980" s="23"/>
    </row>
    <row r="981" spans="1:33" ht="15.75" customHeight="1" x14ac:dyDescent="0.35">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c r="AA981" s="23"/>
      <c r="AB981" s="23"/>
      <c r="AC981" s="23"/>
      <c r="AD981" s="23"/>
      <c r="AE981" s="23"/>
      <c r="AF981" s="23"/>
      <c r="AG981" s="23"/>
    </row>
    <row r="982" spans="1:33" ht="15.75" customHeight="1" x14ac:dyDescent="0.35">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c r="AA982" s="23"/>
      <c r="AB982" s="23"/>
      <c r="AC982" s="23"/>
      <c r="AD982" s="23"/>
      <c r="AE982" s="23"/>
      <c r="AF982" s="23"/>
      <c r="AG982" s="23"/>
    </row>
    <row r="983" spans="1:33" ht="15.75" customHeight="1" x14ac:dyDescent="0.35">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c r="AA983" s="23"/>
      <c r="AB983" s="23"/>
      <c r="AC983" s="23"/>
      <c r="AD983" s="23"/>
      <c r="AE983" s="23"/>
      <c r="AF983" s="23"/>
      <c r="AG983" s="23"/>
    </row>
    <row r="984" spans="1:33" ht="15.75" customHeight="1" x14ac:dyDescent="0.35">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c r="AA984" s="23"/>
      <c r="AB984" s="23"/>
      <c r="AC984" s="23"/>
      <c r="AD984" s="23"/>
      <c r="AE984" s="23"/>
      <c r="AF984" s="23"/>
      <c r="AG984" s="23"/>
    </row>
    <row r="985" spans="1:33" ht="15.75" customHeight="1" x14ac:dyDescent="0.35">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c r="AA985" s="23"/>
      <c r="AB985" s="23"/>
      <c r="AC985" s="23"/>
      <c r="AD985" s="23"/>
      <c r="AE985" s="23"/>
      <c r="AF985" s="23"/>
      <c r="AG985" s="23"/>
    </row>
    <row r="986" spans="1:33" ht="15.75" customHeight="1" x14ac:dyDescent="0.35">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c r="AA986" s="23"/>
      <c r="AB986" s="23"/>
      <c r="AC986" s="23"/>
      <c r="AD986" s="23"/>
      <c r="AE986" s="23"/>
      <c r="AF986" s="23"/>
      <c r="AG986" s="23"/>
    </row>
    <row r="987" spans="1:33" ht="15.75" customHeight="1" x14ac:dyDescent="0.35">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c r="AA987" s="23"/>
      <c r="AB987" s="23"/>
      <c r="AC987" s="23"/>
      <c r="AD987" s="23"/>
      <c r="AE987" s="23"/>
      <c r="AF987" s="23"/>
      <c r="AG987" s="23"/>
    </row>
    <row r="988" spans="1:33" ht="15.75" customHeight="1" x14ac:dyDescent="0.35">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c r="AA988" s="23"/>
      <c r="AB988" s="23"/>
      <c r="AC988" s="23"/>
      <c r="AD988" s="23"/>
      <c r="AE988" s="23"/>
      <c r="AF988" s="23"/>
      <c r="AG988" s="23"/>
    </row>
    <row r="989" spans="1:33" ht="15.75" customHeight="1" x14ac:dyDescent="0.35">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c r="AA989" s="23"/>
      <c r="AB989" s="23"/>
      <c r="AC989" s="23"/>
      <c r="AD989" s="23"/>
      <c r="AE989" s="23"/>
      <c r="AF989" s="23"/>
      <c r="AG989" s="23"/>
    </row>
    <row r="990" spans="1:33" ht="15.75" customHeight="1" x14ac:dyDescent="0.35">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c r="AA990" s="23"/>
      <c r="AB990" s="23"/>
      <c r="AC990" s="23"/>
      <c r="AD990" s="23"/>
      <c r="AE990" s="23"/>
      <c r="AF990" s="23"/>
      <c r="AG990" s="23"/>
    </row>
    <row r="991" spans="1:33" ht="15.75" customHeight="1" x14ac:dyDescent="0.35">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c r="AA991" s="23"/>
      <c r="AB991" s="23"/>
      <c r="AC991" s="23"/>
      <c r="AD991" s="23"/>
      <c r="AE991" s="23"/>
      <c r="AF991" s="23"/>
      <c r="AG991" s="23"/>
    </row>
    <row r="992" spans="1:33" ht="15.75" customHeight="1" x14ac:dyDescent="0.35">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c r="AA992" s="23"/>
      <c r="AB992" s="23"/>
      <c r="AC992" s="23"/>
      <c r="AD992" s="23"/>
      <c r="AE992" s="23"/>
      <c r="AF992" s="23"/>
      <c r="AG992" s="23"/>
    </row>
    <row r="993" spans="1:33" ht="15.75" customHeight="1" x14ac:dyDescent="0.35">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c r="AA993" s="23"/>
      <c r="AB993" s="23"/>
      <c r="AC993" s="23"/>
      <c r="AD993" s="23"/>
      <c r="AE993" s="23"/>
      <c r="AF993" s="23"/>
      <c r="AG993" s="23"/>
    </row>
    <row r="994" spans="1:33" ht="15.75" customHeight="1" x14ac:dyDescent="0.35">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c r="AA994" s="23"/>
      <c r="AB994" s="23"/>
      <c r="AC994" s="23"/>
      <c r="AD994" s="23"/>
      <c r="AE994" s="23"/>
      <c r="AF994" s="23"/>
      <c r="AG994" s="23"/>
    </row>
    <row r="995" spans="1:33" ht="15.75" customHeight="1" x14ac:dyDescent="0.35">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c r="AA995" s="23"/>
      <c r="AB995" s="23"/>
      <c r="AC995" s="23"/>
      <c r="AD995" s="23"/>
      <c r="AE995" s="23"/>
      <c r="AF995" s="23"/>
      <c r="AG995" s="23"/>
    </row>
    <row r="996" spans="1:33" ht="15.75" customHeight="1" x14ac:dyDescent="0.35">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c r="AA996" s="23"/>
      <c r="AB996" s="23"/>
      <c r="AC996" s="23"/>
      <c r="AD996" s="23"/>
      <c r="AE996" s="23"/>
      <c r="AF996" s="23"/>
      <c r="AG996" s="23"/>
    </row>
    <row r="997" spans="1:33" ht="15.75" customHeight="1" x14ac:dyDescent="0.35">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c r="AA997" s="23"/>
      <c r="AB997" s="23"/>
      <c r="AC997" s="23"/>
      <c r="AD997" s="23"/>
      <c r="AE997" s="23"/>
      <c r="AF997" s="23"/>
      <c r="AG997" s="23"/>
    </row>
    <row r="998" spans="1:33" ht="15.75" customHeight="1" x14ac:dyDescent="0.35">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c r="AA998" s="23"/>
      <c r="AB998" s="23"/>
      <c r="AC998" s="23"/>
      <c r="AD998" s="23"/>
      <c r="AE998" s="23"/>
      <c r="AF998" s="23"/>
      <c r="AG998" s="23"/>
    </row>
    <row r="999" spans="1:33" ht="15.75" customHeight="1" x14ac:dyDescent="0.35">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c r="AA999" s="23"/>
      <c r="AB999" s="23"/>
      <c r="AC999" s="23"/>
      <c r="AD999" s="23"/>
      <c r="AE999" s="23"/>
      <c r="AF999" s="23"/>
      <c r="AG999" s="23"/>
    </row>
    <row r="1000" spans="1:33" ht="15.75" customHeight="1" x14ac:dyDescent="0.35">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c r="AA1000" s="23"/>
      <c r="AB1000" s="23"/>
      <c r="AC1000" s="23"/>
      <c r="AD1000" s="23"/>
      <c r="AE1000" s="23"/>
      <c r="AF1000" s="23"/>
      <c r="AG1000" s="23"/>
    </row>
  </sheetData>
  <pageMargins left="0.7" right="0.7" top="0.75" bottom="0.75" header="0" footer="0"/>
  <pageSetup orientation="portrai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53576B-4BCF-427D-841D-1B6F092E4498}">
  <sheetPr codeName="Sheet24">
    <tabColor rgb="FF1F497D"/>
  </sheetPr>
  <dimension ref="A1:AI984"/>
  <sheetViews>
    <sheetView workbookViewId="0">
      <selection activeCell="C25" sqref="C25"/>
    </sheetView>
  </sheetViews>
  <sheetFormatPr defaultColWidth="13.81640625" defaultRowHeight="15" customHeight="1" x14ac:dyDescent="0.3"/>
  <cols>
    <col min="1" max="1" width="28.54296875" style="22" customWidth="1"/>
    <col min="2" max="33" width="9.1796875" style="22" customWidth="1"/>
    <col min="34" max="35" width="8.26953125" style="22" customWidth="1"/>
    <col min="36" max="16384" width="13.81640625" style="22"/>
  </cols>
  <sheetData>
    <row r="1" spans="1:35" ht="14.5" x14ac:dyDescent="0.35">
      <c r="A1" s="21" t="s">
        <v>1</v>
      </c>
      <c r="B1" s="21">
        <v>2019</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c r="AH1" s="21"/>
      <c r="AI1" s="21"/>
    </row>
    <row r="2" spans="1:35" ht="14.5" x14ac:dyDescent="0.35">
      <c r="A2" s="21" t="s">
        <v>2</v>
      </c>
      <c r="B2" s="197">
        <f>calculations!D137</f>
        <v>6092906388824.7695</v>
      </c>
      <c r="C2" s="201">
        <v>6660000000000</v>
      </c>
      <c r="D2" s="201">
        <v>6280000000000</v>
      </c>
      <c r="E2" s="201">
        <v>6050000000000</v>
      </c>
      <c r="F2" s="201">
        <v>5890000000000</v>
      </c>
      <c r="G2" s="201">
        <v>5769680000000</v>
      </c>
      <c r="H2" s="201">
        <v>5648990000000</v>
      </c>
      <c r="I2" s="201">
        <v>5517400000000</v>
      </c>
      <c r="J2" s="201">
        <v>5406730000000</v>
      </c>
      <c r="K2" s="201">
        <v>5292650000000</v>
      </c>
      <c r="L2" s="201">
        <v>5183250000000</v>
      </c>
      <c r="M2" s="201">
        <v>5050880000000</v>
      </c>
      <c r="N2" s="201">
        <v>4908050000000</v>
      </c>
      <c r="O2" s="201">
        <v>4757750000000</v>
      </c>
      <c r="P2" s="201">
        <v>4607160000000</v>
      </c>
      <c r="Q2" s="201">
        <v>4466870000000</v>
      </c>
      <c r="R2" s="201">
        <v>4325590000000</v>
      </c>
      <c r="S2" s="201">
        <v>4197520000000</v>
      </c>
      <c r="T2" s="201">
        <v>4057280000000</v>
      </c>
      <c r="U2" s="201">
        <v>3917040000000</v>
      </c>
      <c r="V2" s="201">
        <v>3777370000000</v>
      </c>
      <c r="W2" s="201">
        <v>3628430000000</v>
      </c>
      <c r="X2" s="201">
        <v>3459660000000</v>
      </c>
      <c r="Y2" s="201">
        <v>3291210000000</v>
      </c>
      <c r="Z2" s="201">
        <v>3121170000000</v>
      </c>
      <c r="AA2" s="201">
        <v>2952200000000</v>
      </c>
      <c r="AB2" s="201">
        <v>2773490000000</v>
      </c>
      <c r="AC2" s="201">
        <v>2604620000000</v>
      </c>
      <c r="AD2" s="201">
        <v>2426020000000</v>
      </c>
      <c r="AE2" s="201">
        <v>2376140000000</v>
      </c>
      <c r="AF2" s="201">
        <v>2356530000000</v>
      </c>
      <c r="AG2" s="201">
        <v>2327030000000</v>
      </c>
    </row>
    <row r="3" spans="1:35" ht="14.5" x14ac:dyDescent="0.35">
      <c r="A3" s="21" t="s">
        <v>3</v>
      </c>
      <c r="B3" s="197">
        <f>calculations!D138</f>
        <v>0</v>
      </c>
      <c r="C3" s="201">
        <v>0</v>
      </c>
      <c r="D3" s="201">
        <v>0</v>
      </c>
      <c r="E3" s="201">
        <v>0</v>
      </c>
      <c r="F3" s="201">
        <v>0</v>
      </c>
      <c r="G3" s="201">
        <v>0</v>
      </c>
      <c r="H3" s="201">
        <v>0</v>
      </c>
      <c r="I3" s="201">
        <v>0</v>
      </c>
      <c r="J3" s="201">
        <v>0</v>
      </c>
      <c r="K3" s="201">
        <v>0</v>
      </c>
      <c r="L3" s="201">
        <v>0</v>
      </c>
      <c r="M3" s="201">
        <v>0</v>
      </c>
      <c r="N3" s="201">
        <v>0</v>
      </c>
      <c r="O3" s="201">
        <v>0</v>
      </c>
      <c r="P3" s="201">
        <v>0</v>
      </c>
      <c r="Q3" s="201">
        <v>0</v>
      </c>
      <c r="R3" s="201">
        <v>0</v>
      </c>
      <c r="S3" s="201">
        <v>0</v>
      </c>
      <c r="T3" s="201">
        <v>0</v>
      </c>
      <c r="U3" s="201">
        <v>0</v>
      </c>
      <c r="V3" s="201">
        <v>0</v>
      </c>
      <c r="W3" s="201">
        <v>0</v>
      </c>
      <c r="X3" s="201">
        <v>0</v>
      </c>
      <c r="Y3" s="201">
        <v>0</v>
      </c>
      <c r="Z3" s="201">
        <v>0</v>
      </c>
      <c r="AA3" s="201">
        <v>0</v>
      </c>
      <c r="AB3" s="201">
        <v>0</v>
      </c>
      <c r="AC3" s="201">
        <v>0</v>
      </c>
      <c r="AD3" s="201">
        <v>0</v>
      </c>
      <c r="AE3" s="201">
        <v>0</v>
      </c>
      <c r="AF3" s="201">
        <v>0</v>
      </c>
      <c r="AG3" s="201">
        <v>0</v>
      </c>
    </row>
    <row r="4" spans="1:35" ht="14.5" x14ac:dyDescent="0.35">
      <c r="A4" s="21" t="s">
        <v>4</v>
      </c>
      <c r="B4" s="197">
        <f>calculations!D139</f>
        <v>0</v>
      </c>
      <c r="C4" s="201">
        <v>0</v>
      </c>
      <c r="D4" s="201">
        <v>0</v>
      </c>
      <c r="E4" s="201">
        <v>0</v>
      </c>
      <c r="F4" s="201">
        <v>0</v>
      </c>
      <c r="G4" s="201">
        <v>0</v>
      </c>
      <c r="H4" s="201">
        <v>0</v>
      </c>
      <c r="I4" s="201">
        <v>0</v>
      </c>
      <c r="J4" s="201">
        <v>0</v>
      </c>
      <c r="K4" s="201">
        <v>0</v>
      </c>
      <c r="L4" s="201">
        <v>0</v>
      </c>
      <c r="M4" s="201">
        <v>0</v>
      </c>
      <c r="N4" s="201">
        <v>0</v>
      </c>
      <c r="O4" s="201">
        <v>0</v>
      </c>
      <c r="P4" s="201">
        <v>0</v>
      </c>
      <c r="Q4" s="201">
        <v>0</v>
      </c>
      <c r="R4" s="201">
        <v>0</v>
      </c>
      <c r="S4" s="201">
        <v>0</v>
      </c>
      <c r="T4" s="201">
        <v>0</v>
      </c>
      <c r="U4" s="201">
        <v>0</v>
      </c>
      <c r="V4" s="201">
        <v>0</v>
      </c>
      <c r="W4" s="201">
        <v>0</v>
      </c>
      <c r="X4" s="201">
        <v>0</v>
      </c>
      <c r="Y4" s="201">
        <v>0</v>
      </c>
      <c r="Z4" s="201">
        <v>0</v>
      </c>
      <c r="AA4" s="201">
        <v>0</v>
      </c>
      <c r="AB4" s="201">
        <v>0</v>
      </c>
      <c r="AC4" s="201">
        <v>0</v>
      </c>
      <c r="AD4" s="201">
        <v>0</v>
      </c>
      <c r="AE4" s="201">
        <v>0</v>
      </c>
      <c r="AF4" s="201">
        <v>0</v>
      </c>
      <c r="AG4" s="201">
        <v>0</v>
      </c>
    </row>
    <row r="5" spans="1:35" ht="14.5" x14ac:dyDescent="0.35">
      <c r="A5" s="21" t="s">
        <v>5</v>
      </c>
      <c r="B5" s="197">
        <f>calculations!D140</f>
        <v>0</v>
      </c>
      <c r="C5" s="201">
        <v>0</v>
      </c>
      <c r="D5" s="201">
        <v>0</v>
      </c>
      <c r="E5" s="201">
        <v>0</v>
      </c>
      <c r="F5" s="201">
        <v>0</v>
      </c>
      <c r="G5" s="201">
        <v>0</v>
      </c>
      <c r="H5" s="201">
        <v>0</v>
      </c>
      <c r="I5" s="201">
        <v>0</v>
      </c>
      <c r="J5" s="201">
        <v>0</v>
      </c>
      <c r="K5" s="201">
        <v>0</v>
      </c>
      <c r="L5" s="201">
        <v>0</v>
      </c>
      <c r="M5" s="201">
        <v>0</v>
      </c>
      <c r="N5" s="201">
        <v>0</v>
      </c>
      <c r="O5" s="201">
        <v>0</v>
      </c>
      <c r="P5" s="201">
        <v>0</v>
      </c>
      <c r="Q5" s="201">
        <v>0</v>
      </c>
      <c r="R5" s="201">
        <v>0</v>
      </c>
      <c r="S5" s="201">
        <v>0</v>
      </c>
      <c r="T5" s="201">
        <v>0</v>
      </c>
      <c r="U5" s="201">
        <v>0</v>
      </c>
      <c r="V5" s="201">
        <v>0</v>
      </c>
      <c r="W5" s="201">
        <v>0</v>
      </c>
      <c r="X5" s="201">
        <v>0</v>
      </c>
      <c r="Y5" s="201">
        <v>0</v>
      </c>
      <c r="Z5" s="201">
        <v>0</v>
      </c>
      <c r="AA5" s="201">
        <v>0</v>
      </c>
      <c r="AB5" s="201">
        <v>0</v>
      </c>
      <c r="AC5" s="201">
        <v>0</v>
      </c>
      <c r="AD5" s="201">
        <v>0</v>
      </c>
      <c r="AE5" s="201">
        <v>0</v>
      </c>
      <c r="AF5" s="201">
        <v>0</v>
      </c>
      <c r="AG5" s="201">
        <v>0</v>
      </c>
    </row>
    <row r="6" spans="1:35" ht="14.5" x14ac:dyDescent="0.35">
      <c r="A6" s="21" t="s">
        <v>7</v>
      </c>
      <c r="B6" s="197">
        <f>calculations!D141</f>
        <v>0</v>
      </c>
      <c r="C6" s="201">
        <v>0</v>
      </c>
      <c r="D6" s="201">
        <v>0</v>
      </c>
      <c r="E6" s="201">
        <v>0</v>
      </c>
      <c r="F6" s="201">
        <v>0</v>
      </c>
      <c r="G6" s="201">
        <v>0</v>
      </c>
      <c r="H6" s="201">
        <v>0</v>
      </c>
      <c r="I6" s="201">
        <v>0</v>
      </c>
      <c r="J6" s="201">
        <v>0</v>
      </c>
      <c r="K6" s="201">
        <v>0</v>
      </c>
      <c r="L6" s="201">
        <v>0</v>
      </c>
      <c r="M6" s="201">
        <v>0</v>
      </c>
      <c r="N6" s="201">
        <v>0</v>
      </c>
      <c r="O6" s="201">
        <v>0</v>
      </c>
      <c r="P6" s="201">
        <v>0</v>
      </c>
      <c r="Q6" s="201">
        <v>0</v>
      </c>
      <c r="R6" s="201">
        <v>0</v>
      </c>
      <c r="S6" s="201">
        <v>0</v>
      </c>
      <c r="T6" s="201">
        <v>0</v>
      </c>
      <c r="U6" s="201">
        <v>0</v>
      </c>
      <c r="V6" s="201">
        <v>0</v>
      </c>
      <c r="W6" s="201">
        <v>0</v>
      </c>
      <c r="X6" s="201">
        <v>0</v>
      </c>
      <c r="Y6" s="201">
        <v>0</v>
      </c>
      <c r="Z6" s="201">
        <v>0</v>
      </c>
      <c r="AA6" s="201">
        <v>0</v>
      </c>
      <c r="AB6" s="201">
        <v>0</v>
      </c>
      <c r="AC6" s="201">
        <v>0</v>
      </c>
      <c r="AD6" s="201">
        <v>0</v>
      </c>
      <c r="AE6" s="201">
        <v>0</v>
      </c>
      <c r="AF6" s="201">
        <v>0</v>
      </c>
      <c r="AG6" s="201">
        <v>0</v>
      </c>
    </row>
    <row r="7" spans="1:35" ht="14.5" x14ac:dyDescent="0.35">
      <c r="A7" s="21" t="s">
        <v>8</v>
      </c>
      <c r="B7" s="197">
        <f>calculations!D142</f>
        <v>0</v>
      </c>
      <c r="C7" s="201">
        <v>0</v>
      </c>
      <c r="D7" s="201">
        <v>0</v>
      </c>
      <c r="E7" s="201">
        <v>0</v>
      </c>
      <c r="F7" s="201">
        <v>0</v>
      </c>
      <c r="G7" s="201">
        <v>0</v>
      </c>
      <c r="H7" s="201">
        <v>0</v>
      </c>
      <c r="I7" s="201">
        <v>0</v>
      </c>
      <c r="J7" s="201">
        <v>0</v>
      </c>
      <c r="K7" s="201">
        <v>0</v>
      </c>
      <c r="L7" s="201">
        <v>0</v>
      </c>
      <c r="M7" s="201">
        <v>0</v>
      </c>
      <c r="N7" s="201">
        <v>0</v>
      </c>
      <c r="O7" s="201">
        <v>0</v>
      </c>
      <c r="P7" s="201">
        <v>0</v>
      </c>
      <c r="Q7" s="201">
        <v>0</v>
      </c>
      <c r="R7" s="201">
        <v>0</v>
      </c>
      <c r="S7" s="201">
        <v>0</v>
      </c>
      <c r="T7" s="201">
        <v>0</v>
      </c>
      <c r="U7" s="201">
        <v>0</v>
      </c>
      <c r="V7" s="201">
        <v>0</v>
      </c>
      <c r="W7" s="201">
        <v>0</v>
      </c>
      <c r="X7" s="201">
        <v>0</v>
      </c>
      <c r="Y7" s="201">
        <v>0</v>
      </c>
      <c r="Z7" s="201">
        <v>0</v>
      </c>
      <c r="AA7" s="201">
        <v>0</v>
      </c>
      <c r="AB7" s="201">
        <v>0</v>
      </c>
      <c r="AC7" s="201">
        <v>0</v>
      </c>
      <c r="AD7" s="201">
        <v>0</v>
      </c>
      <c r="AE7" s="201">
        <v>0</v>
      </c>
      <c r="AF7" s="201">
        <v>0</v>
      </c>
      <c r="AG7" s="201">
        <v>0</v>
      </c>
    </row>
    <row r="8" spans="1:35" ht="14.5" x14ac:dyDescent="0.35">
      <c r="A8" s="21" t="s">
        <v>93</v>
      </c>
      <c r="B8" s="197">
        <f>calculations!D143</f>
        <v>0</v>
      </c>
      <c r="C8" s="201">
        <v>0</v>
      </c>
      <c r="D8" s="201">
        <v>0</v>
      </c>
      <c r="E8" s="201">
        <v>0</v>
      </c>
      <c r="F8" s="201">
        <v>0</v>
      </c>
      <c r="G8" s="201">
        <v>0</v>
      </c>
      <c r="H8" s="201">
        <v>0</v>
      </c>
      <c r="I8" s="201">
        <v>0</v>
      </c>
      <c r="J8" s="201">
        <v>0</v>
      </c>
      <c r="K8" s="201">
        <v>0</v>
      </c>
      <c r="L8" s="201">
        <v>0</v>
      </c>
      <c r="M8" s="201">
        <v>0</v>
      </c>
      <c r="N8" s="201">
        <v>0</v>
      </c>
      <c r="O8" s="201">
        <v>0</v>
      </c>
      <c r="P8" s="201">
        <v>0</v>
      </c>
      <c r="Q8" s="201">
        <v>0</v>
      </c>
      <c r="R8" s="201">
        <v>0</v>
      </c>
      <c r="S8" s="201">
        <v>0</v>
      </c>
      <c r="T8" s="201">
        <v>0</v>
      </c>
      <c r="U8" s="201">
        <v>0</v>
      </c>
      <c r="V8" s="201">
        <v>0</v>
      </c>
      <c r="W8" s="201">
        <v>0</v>
      </c>
      <c r="X8" s="201">
        <v>0</v>
      </c>
      <c r="Y8" s="201">
        <v>0</v>
      </c>
      <c r="Z8" s="201">
        <v>0</v>
      </c>
      <c r="AA8" s="201">
        <v>0</v>
      </c>
      <c r="AB8" s="201">
        <v>0</v>
      </c>
      <c r="AC8" s="201">
        <v>0</v>
      </c>
      <c r="AD8" s="201">
        <v>0</v>
      </c>
      <c r="AE8" s="201">
        <v>0</v>
      </c>
      <c r="AF8" s="201">
        <v>0</v>
      </c>
      <c r="AG8" s="201">
        <v>0</v>
      </c>
    </row>
    <row r="9" spans="1:35" ht="14.5" x14ac:dyDescent="0.35">
      <c r="A9" s="21" t="s">
        <v>94</v>
      </c>
      <c r="B9" s="197">
        <f>calculations!D144</f>
        <v>0</v>
      </c>
      <c r="C9" s="201">
        <v>0</v>
      </c>
      <c r="D9" s="201">
        <v>0</v>
      </c>
      <c r="E9" s="201">
        <v>0</v>
      </c>
      <c r="F9" s="201">
        <v>0</v>
      </c>
      <c r="G9" s="201">
        <v>0</v>
      </c>
      <c r="H9" s="201">
        <v>0</v>
      </c>
      <c r="I9" s="201">
        <v>0</v>
      </c>
      <c r="J9" s="201">
        <v>0</v>
      </c>
      <c r="K9" s="201">
        <v>0</v>
      </c>
      <c r="L9" s="201">
        <v>0</v>
      </c>
      <c r="M9" s="201">
        <v>0</v>
      </c>
      <c r="N9" s="201">
        <v>0</v>
      </c>
      <c r="O9" s="201">
        <v>0</v>
      </c>
      <c r="P9" s="201">
        <v>0</v>
      </c>
      <c r="Q9" s="201">
        <v>0</v>
      </c>
      <c r="R9" s="201">
        <v>0</v>
      </c>
      <c r="S9" s="201">
        <v>0</v>
      </c>
      <c r="T9" s="201">
        <v>0</v>
      </c>
      <c r="U9" s="201">
        <v>0</v>
      </c>
      <c r="V9" s="201">
        <v>0</v>
      </c>
      <c r="W9" s="201">
        <v>0</v>
      </c>
      <c r="X9" s="201">
        <v>0</v>
      </c>
      <c r="Y9" s="201">
        <v>0</v>
      </c>
      <c r="Z9" s="201">
        <v>0</v>
      </c>
      <c r="AA9" s="201">
        <v>0</v>
      </c>
      <c r="AB9" s="201">
        <v>0</v>
      </c>
      <c r="AC9" s="201">
        <v>0</v>
      </c>
      <c r="AD9" s="201">
        <v>0</v>
      </c>
      <c r="AE9" s="201">
        <v>0</v>
      </c>
      <c r="AF9" s="201">
        <v>0</v>
      </c>
      <c r="AG9" s="201">
        <v>0</v>
      </c>
    </row>
    <row r="10" spans="1:35" ht="14.5" x14ac:dyDescent="0.35">
      <c r="A10" s="21" t="s">
        <v>95</v>
      </c>
      <c r="B10" s="197">
        <f>calculations!D145</f>
        <v>0</v>
      </c>
      <c r="C10" s="201">
        <v>0</v>
      </c>
      <c r="D10" s="201">
        <v>0</v>
      </c>
      <c r="E10" s="201">
        <v>0</v>
      </c>
      <c r="F10" s="201">
        <v>0</v>
      </c>
      <c r="G10" s="201">
        <v>0</v>
      </c>
      <c r="H10" s="201">
        <v>0</v>
      </c>
      <c r="I10" s="201">
        <v>0</v>
      </c>
      <c r="J10" s="201">
        <v>0</v>
      </c>
      <c r="K10" s="201">
        <v>0</v>
      </c>
      <c r="L10" s="201">
        <v>0</v>
      </c>
      <c r="M10" s="201">
        <v>0</v>
      </c>
      <c r="N10" s="201">
        <v>0</v>
      </c>
      <c r="O10" s="201">
        <v>0</v>
      </c>
      <c r="P10" s="201">
        <v>0</v>
      </c>
      <c r="Q10" s="201">
        <v>0</v>
      </c>
      <c r="R10" s="201">
        <v>0</v>
      </c>
      <c r="S10" s="201">
        <v>0</v>
      </c>
      <c r="T10" s="201">
        <v>0</v>
      </c>
      <c r="U10" s="201">
        <v>0</v>
      </c>
      <c r="V10" s="201">
        <v>0</v>
      </c>
      <c r="W10" s="201">
        <v>0</v>
      </c>
      <c r="X10" s="201">
        <v>0</v>
      </c>
      <c r="Y10" s="201">
        <v>0</v>
      </c>
      <c r="Z10" s="201">
        <v>0</v>
      </c>
      <c r="AA10" s="201">
        <v>0</v>
      </c>
      <c r="AB10" s="201">
        <v>0</v>
      </c>
      <c r="AC10" s="201">
        <v>0</v>
      </c>
      <c r="AD10" s="201">
        <v>0</v>
      </c>
      <c r="AE10" s="201">
        <v>0</v>
      </c>
      <c r="AF10" s="201">
        <v>0</v>
      </c>
      <c r="AG10" s="201">
        <v>0</v>
      </c>
    </row>
    <row r="11" spans="1:35" ht="14.5" x14ac:dyDescent="0.35">
      <c r="A11" s="21" t="s">
        <v>96</v>
      </c>
      <c r="B11" s="197">
        <f>calculations!D146</f>
        <v>0</v>
      </c>
      <c r="C11" s="201">
        <v>0</v>
      </c>
      <c r="D11" s="201">
        <v>0</v>
      </c>
      <c r="E11" s="201">
        <v>0</v>
      </c>
      <c r="F11" s="201">
        <v>0</v>
      </c>
      <c r="G11" s="201">
        <v>0</v>
      </c>
      <c r="H11" s="201">
        <v>0</v>
      </c>
      <c r="I11" s="201">
        <v>0</v>
      </c>
      <c r="J11" s="201">
        <v>0</v>
      </c>
      <c r="K11" s="201">
        <v>0</v>
      </c>
      <c r="L11" s="201">
        <v>0</v>
      </c>
      <c r="M11" s="201">
        <v>0</v>
      </c>
      <c r="N11" s="201">
        <v>0</v>
      </c>
      <c r="O11" s="201">
        <v>0</v>
      </c>
      <c r="P11" s="201">
        <v>0</v>
      </c>
      <c r="Q11" s="201">
        <v>0</v>
      </c>
      <c r="R11" s="201">
        <v>0</v>
      </c>
      <c r="S11" s="201">
        <v>0</v>
      </c>
      <c r="T11" s="201">
        <v>0</v>
      </c>
      <c r="U11" s="201">
        <v>0</v>
      </c>
      <c r="V11" s="201">
        <v>0</v>
      </c>
      <c r="W11" s="201">
        <v>0</v>
      </c>
      <c r="X11" s="201">
        <v>0</v>
      </c>
      <c r="Y11" s="201">
        <v>0</v>
      </c>
      <c r="Z11" s="201">
        <v>0</v>
      </c>
      <c r="AA11" s="201">
        <v>0</v>
      </c>
      <c r="AB11" s="201">
        <v>0</v>
      </c>
      <c r="AC11" s="201">
        <v>0</v>
      </c>
      <c r="AD11" s="201">
        <v>0</v>
      </c>
      <c r="AE11" s="201">
        <v>0</v>
      </c>
      <c r="AF11" s="201">
        <v>0</v>
      </c>
      <c r="AG11" s="201">
        <v>0</v>
      </c>
    </row>
    <row r="12" spans="1:35" ht="14.5" x14ac:dyDescent="0.35">
      <c r="A12" s="23"/>
      <c r="B12" s="23"/>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row>
    <row r="13" spans="1:35" ht="15.75" customHeight="1" x14ac:dyDescent="0.35">
      <c r="A13" s="23"/>
      <c r="B13" s="23"/>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row>
    <row r="14" spans="1:35" ht="15.75" customHeight="1" x14ac:dyDescent="0.35">
      <c r="A14" s="23"/>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5" ht="15.75" customHeight="1" x14ac:dyDescent="0.35">
      <c r="A15" s="23"/>
      <c r="B15" s="23"/>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row>
    <row r="16" spans="1:35" ht="15.75" customHeight="1" x14ac:dyDescent="0.35">
      <c r="A16" s="23"/>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5.75" customHeight="1" x14ac:dyDescent="0.35">
      <c r="A17" s="23"/>
      <c r="B17" s="23"/>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row>
    <row r="18" spans="1:33" ht="15.75" customHeight="1" x14ac:dyDescent="0.35">
      <c r="A18" s="23"/>
      <c r="B18" s="23"/>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row>
    <row r="19" spans="1:33" ht="15.75" customHeight="1" x14ac:dyDescent="0.35">
      <c r="A19" s="23"/>
      <c r="B19" s="23"/>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row>
    <row r="20" spans="1:33" ht="15.75" customHeight="1" x14ac:dyDescent="0.35">
      <c r="A20" s="23"/>
      <c r="B20" s="23"/>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row>
    <row r="21" spans="1:33" ht="15.75" customHeight="1" x14ac:dyDescent="0.35">
      <c r="A21" s="23"/>
      <c r="B21" s="23"/>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row>
    <row r="22" spans="1:33" ht="15.75" customHeight="1" x14ac:dyDescent="0.35">
      <c r="A22" s="23"/>
      <c r="B22" s="23"/>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row>
    <row r="23" spans="1:33" ht="15.75" customHeight="1" x14ac:dyDescent="0.35">
      <c r="A23" s="23"/>
      <c r="B23" s="23"/>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row>
    <row r="24" spans="1:33" ht="15.75" customHeight="1" x14ac:dyDescent="0.35">
      <c r="A24" s="23"/>
      <c r="B24" s="23"/>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row>
    <row r="25" spans="1:33" ht="15.75" customHeight="1" x14ac:dyDescent="0.35">
      <c r="A25" s="23"/>
      <c r="B25" s="23"/>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row>
    <row r="26" spans="1:33" ht="15.75" customHeight="1" x14ac:dyDescent="0.35">
      <c r="A26" s="23"/>
      <c r="B26" s="23"/>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row>
    <row r="27" spans="1:33" ht="15.75" customHeight="1" x14ac:dyDescent="0.35">
      <c r="A27" s="23"/>
      <c r="B27" s="23"/>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row>
    <row r="28" spans="1:33" ht="15.75" customHeight="1" x14ac:dyDescent="0.35">
      <c r="A28" s="23"/>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row>
    <row r="29" spans="1:33" ht="15.75" customHeight="1" x14ac:dyDescent="0.35">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row>
    <row r="30" spans="1:33" ht="15.75" customHeight="1" x14ac:dyDescent="0.35">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row>
    <row r="31" spans="1:33" ht="15.75" customHeight="1" x14ac:dyDescent="0.35">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row>
    <row r="32" spans="1:33" ht="15.75" customHeight="1" x14ac:dyDescent="0.35">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row>
    <row r="33" spans="1:33" ht="15.75" customHeight="1" x14ac:dyDescent="0.35">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row>
    <row r="34" spans="1:33" ht="15.75" customHeight="1" x14ac:dyDescent="0.35">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row>
    <row r="35" spans="1:33" ht="15.75" customHeight="1" x14ac:dyDescent="0.35">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row>
    <row r="36" spans="1:33" ht="15.75" customHeight="1" x14ac:dyDescent="0.35">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row>
    <row r="37" spans="1:33" ht="15.75" customHeight="1" x14ac:dyDescent="0.35">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row>
    <row r="38" spans="1:33" ht="15.75" customHeight="1" x14ac:dyDescent="0.35">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row>
    <row r="39" spans="1:33" ht="15.75" customHeight="1" x14ac:dyDescent="0.35">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row>
    <row r="40" spans="1:33" ht="15.75" customHeight="1" x14ac:dyDescent="0.35">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row>
    <row r="41" spans="1:33" ht="15.75" customHeight="1" x14ac:dyDescent="0.35">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row>
    <row r="42" spans="1:33" ht="15.75" customHeight="1" x14ac:dyDescent="0.35">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c r="AA42" s="23"/>
      <c r="AB42" s="23"/>
      <c r="AC42" s="23"/>
      <c r="AD42" s="23"/>
      <c r="AE42" s="23"/>
      <c r="AF42" s="23"/>
      <c r="AG42" s="23"/>
    </row>
    <row r="43" spans="1:33" ht="15.75" customHeight="1" x14ac:dyDescent="0.35">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row>
    <row r="44" spans="1:33" ht="15.75" customHeight="1" x14ac:dyDescent="0.35">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row>
    <row r="45" spans="1:33" ht="15.75" customHeight="1" x14ac:dyDescent="0.35">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c r="AA45" s="23"/>
      <c r="AB45" s="23"/>
      <c r="AC45" s="23"/>
      <c r="AD45" s="23"/>
      <c r="AE45" s="23"/>
      <c r="AF45" s="23"/>
      <c r="AG45" s="23"/>
    </row>
    <row r="46" spans="1:33" ht="15.75" customHeight="1" x14ac:dyDescent="0.35">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row>
    <row r="47" spans="1:33" ht="15.75" customHeight="1" x14ac:dyDescent="0.35">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row>
    <row r="48" spans="1:33" ht="15.75" customHeight="1" x14ac:dyDescent="0.35">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row>
    <row r="49" spans="1:33" ht="15.75" customHeight="1" x14ac:dyDescent="0.35">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c r="AA49" s="23"/>
      <c r="AB49" s="23"/>
      <c r="AC49" s="23"/>
      <c r="AD49" s="23"/>
      <c r="AE49" s="23"/>
      <c r="AF49" s="23"/>
      <c r="AG49" s="23"/>
    </row>
    <row r="50" spans="1:33" ht="15.75" customHeight="1" x14ac:dyDescent="0.35">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c r="AA50" s="23"/>
      <c r="AB50" s="23"/>
      <c r="AC50" s="23"/>
      <c r="AD50" s="23"/>
      <c r="AE50" s="23"/>
      <c r="AF50" s="23"/>
      <c r="AG50" s="23"/>
    </row>
    <row r="51" spans="1:33" ht="15.75" customHeight="1" x14ac:dyDescent="0.35">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c r="AF51" s="23"/>
      <c r="AG51" s="23"/>
    </row>
    <row r="52" spans="1:33" ht="15.75" customHeight="1" x14ac:dyDescent="0.35">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row>
    <row r="53" spans="1:33" ht="15.75" customHeight="1" x14ac:dyDescent="0.35">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row>
    <row r="54" spans="1:33" ht="15.75" customHeight="1" x14ac:dyDescent="0.35">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row>
    <row r="55" spans="1:33" ht="15.75" customHeight="1" x14ac:dyDescent="0.35">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c r="AE55" s="23"/>
      <c r="AF55" s="23"/>
      <c r="AG55" s="23"/>
    </row>
    <row r="56" spans="1:33" ht="15.75" customHeight="1" x14ac:dyDescent="0.35">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c r="AF56" s="23"/>
      <c r="AG56" s="23"/>
    </row>
    <row r="57" spans="1:33" ht="15.75" customHeight="1" x14ac:dyDescent="0.35">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row>
    <row r="58" spans="1:33" ht="15.75" customHeight="1" x14ac:dyDescent="0.35">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row>
    <row r="59" spans="1:33" ht="15.75" customHeight="1" x14ac:dyDescent="0.35">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row>
    <row r="60" spans="1:33" ht="15.75" customHeight="1" x14ac:dyDescent="0.35">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row>
    <row r="61" spans="1:33" ht="15.75" customHeight="1" x14ac:dyDescent="0.35">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row>
    <row r="62" spans="1:33" ht="15.75" customHeight="1" x14ac:dyDescent="0.35">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row>
    <row r="63" spans="1:33" ht="15.75" customHeight="1" x14ac:dyDescent="0.35">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E63" s="23"/>
      <c r="AF63" s="23"/>
      <c r="AG63" s="23"/>
    </row>
    <row r="64" spans="1:33" ht="15.75" customHeight="1" x14ac:dyDescent="0.35">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row>
    <row r="65" spans="1:33" ht="15.75" customHeight="1" x14ac:dyDescent="0.35">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row>
    <row r="66" spans="1:33" ht="15.75" customHeight="1" x14ac:dyDescent="0.35">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row>
    <row r="67" spans="1:33" ht="15.75" customHeight="1" x14ac:dyDescent="0.35">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row>
    <row r="68" spans="1:33" ht="15.75" customHeight="1" x14ac:dyDescent="0.35">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row>
    <row r="69" spans="1:33" ht="15.75" customHeight="1" x14ac:dyDescent="0.35">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1:33" ht="15.75" customHeight="1" x14ac:dyDescent="0.35">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row>
    <row r="71" spans="1:33" ht="15.75" customHeight="1" x14ac:dyDescent="0.35">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row>
    <row r="72" spans="1:33" ht="15.75" customHeight="1" x14ac:dyDescent="0.35">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row>
    <row r="73" spans="1:33" ht="15.75" customHeight="1" x14ac:dyDescent="0.35">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row>
    <row r="74" spans="1:33" ht="15.75" customHeight="1" x14ac:dyDescent="0.35">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1:33" ht="15.75" customHeight="1" x14ac:dyDescent="0.35">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1:33" ht="15.75" customHeight="1" x14ac:dyDescent="0.35">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1:33" ht="15.75" customHeight="1" x14ac:dyDescent="0.35">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1:33" ht="15.75" customHeight="1" x14ac:dyDescent="0.35">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1:33" ht="15.75" customHeight="1" x14ac:dyDescent="0.35">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row>
    <row r="80" spans="1:33" ht="15.75" customHeight="1" x14ac:dyDescent="0.35">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row>
    <row r="81" spans="1:33" ht="15.75" customHeight="1" x14ac:dyDescent="0.35">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row>
    <row r="82" spans="1:33" ht="15.75" customHeight="1" x14ac:dyDescent="0.35">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row>
    <row r="83" spans="1:33" ht="15.75" customHeight="1" x14ac:dyDescent="0.35">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row>
    <row r="84" spans="1:33" ht="15.75" customHeight="1" x14ac:dyDescent="0.35">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row>
    <row r="85" spans="1:33" ht="15.75" customHeight="1" x14ac:dyDescent="0.35">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row>
    <row r="86" spans="1:33" ht="15.75" customHeight="1" x14ac:dyDescent="0.35">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row>
    <row r="87" spans="1:33" ht="15.75" customHeight="1" x14ac:dyDescent="0.35">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row>
    <row r="88" spans="1:33" ht="15.75" customHeight="1" x14ac:dyDescent="0.35">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row>
    <row r="89" spans="1:33" ht="15.75" customHeight="1" x14ac:dyDescent="0.35">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row>
    <row r="90" spans="1:33" ht="15.75" customHeight="1" x14ac:dyDescent="0.35">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row>
    <row r="91" spans="1:33" ht="15.75" customHeight="1" x14ac:dyDescent="0.35">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row>
    <row r="92" spans="1:33" ht="15.75" customHeight="1" x14ac:dyDescent="0.35">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row>
    <row r="93" spans="1:33" ht="15.75" customHeight="1" x14ac:dyDescent="0.35">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row>
    <row r="94" spans="1:33" ht="15.75" customHeight="1" x14ac:dyDescent="0.35">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row>
    <row r="95" spans="1:33" ht="15.75" customHeight="1" x14ac:dyDescent="0.35">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row>
    <row r="96" spans="1:33" ht="15.75" customHeight="1" x14ac:dyDescent="0.35">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row>
    <row r="97" spans="1:33" ht="15.75" customHeight="1" x14ac:dyDescent="0.35">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row>
    <row r="98" spans="1:33" ht="15.75" customHeight="1" x14ac:dyDescent="0.35">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row>
    <row r="99" spans="1:33" ht="15.75" customHeight="1" x14ac:dyDescent="0.35">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row>
    <row r="100" spans="1:33" ht="15.75" customHeight="1" x14ac:dyDescent="0.35">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row>
    <row r="101" spans="1:33" ht="15.75" customHeight="1" x14ac:dyDescent="0.35">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row>
    <row r="102" spans="1:33" ht="15.75" customHeight="1" x14ac:dyDescent="0.35">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row>
    <row r="103" spans="1:33" ht="15.75" customHeight="1" x14ac:dyDescent="0.35">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row>
    <row r="104" spans="1:33" ht="15.75" customHeight="1" x14ac:dyDescent="0.35">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row>
    <row r="105" spans="1:33" ht="15.75" customHeight="1" x14ac:dyDescent="0.35">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row>
    <row r="106" spans="1:33" ht="15.75" customHeight="1" x14ac:dyDescent="0.35">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row>
    <row r="107" spans="1:33" ht="15.75" customHeight="1" x14ac:dyDescent="0.35">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row>
    <row r="108" spans="1:33" ht="15.75" customHeight="1" x14ac:dyDescent="0.35">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row>
    <row r="109" spans="1:33" ht="15.75" customHeight="1" x14ac:dyDescent="0.35">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row>
    <row r="110" spans="1:33" ht="15.75" customHeight="1" x14ac:dyDescent="0.35">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row>
    <row r="111" spans="1:33" ht="15.75" customHeight="1" x14ac:dyDescent="0.35">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row>
    <row r="112" spans="1:33" ht="15.75" customHeight="1" x14ac:dyDescent="0.35">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row>
    <row r="113" spans="1:33" ht="15.75" customHeight="1" x14ac:dyDescent="0.35">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row>
    <row r="114" spans="1:33" ht="15.75" customHeight="1" x14ac:dyDescent="0.35">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row>
    <row r="115" spans="1:33" ht="15.75" customHeight="1" x14ac:dyDescent="0.35">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row>
    <row r="116" spans="1:33" ht="15.75" customHeight="1" x14ac:dyDescent="0.35">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row>
    <row r="117" spans="1:33" ht="15.75" customHeight="1" x14ac:dyDescent="0.35">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row>
    <row r="118" spans="1:33" ht="15.75" customHeight="1" x14ac:dyDescent="0.35">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row>
    <row r="119" spans="1:33" ht="15.75" customHeight="1" x14ac:dyDescent="0.35">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row>
    <row r="120" spans="1:33" ht="15.75" customHeight="1" x14ac:dyDescent="0.35">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row>
    <row r="121" spans="1:33" ht="15.75" customHeight="1" x14ac:dyDescent="0.35">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row>
    <row r="122" spans="1:33" ht="15.75" customHeight="1" x14ac:dyDescent="0.35">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row>
    <row r="123" spans="1:33" ht="15.75" customHeight="1" x14ac:dyDescent="0.35">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row>
    <row r="124" spans="1:33" ht="15.75" customHeight="1" x14ac:dyDescent="0.35">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row>
    <row r="125" spans="1:33" ht="15.75" customHeight="1" x14ac:dyDescent="0.35">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row>
    <row r="126" spans="1:33" ht="15.75" customHeight="1" x14ac:dyDescent="0.35">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row>
    <row r="127" spans="1:33" ht="15.75" customHeight="1" x14ac:dyDescent="0.35">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row>
    <row r="128" spans="1:33" ht="15.75" customHeight="1" x14ac:dyDescent="0.35">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row>
    <row r="129" spans="1:33" ht="15.75" customHeight="1" x14ac:dyDescent="0.35">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row>
    <row r="130" spans="1:33" ht="15.75" customHeight="1" x14ac:dyDescent="0.35">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row>
    <row r="131" spans="1:33" ht="15.75" customHeight="1" x14ac:dyDescent="0.35">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row>
    <row r="132" spans="1:33" ht="15.75" customHeight="1" x14ac:dyDescent="0.35">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row>
    <row r="133" spans="1:33" ht="15.75" customHeight="1" x14ac:dyDescent="0.35">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row>
    <row r="134" spans="1:33" ht="15.75" customHeight="1" x14ac:dyDescent="0.35">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row>
    <row r="135" spans="1:33" ht="15.75" customHeight="1" x14ac:dyDescent="0.35">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row>
    <row r="136" spans="1:33" ht="15.75" customHeight="1" x14ac:dyDescent="0.35">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row>
    <row r="137" spans="1:33" ht="15.75" customHeight="1" x14ac:dyDescent="0.35">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row>
    <row r="138" spans="1:33" ht="15.75" customHeight="1" x14ac:dyDescent="0.35">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row>
    <row r="139" spans="1:33" ht="15.75" customHeight="1" x14ac:dyDescent="0.35">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row>
    <row r="140" spans="1:33" ht="15.75" customHeight="1" x14ac:dyDescent="0.35">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row>
    <row r="141" spans="1:33" ht="15.75" customHeight="1" x14ac:dyDescent="0.35">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row>
    <row r="142" spans="1:33" ht="15.75" customHeight="1" x14ac:dyDescent="0.35">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row>
    <row r="143" spans="1:33" ht="15.75" customHeight="1" x14ac:dyDescent="0.35">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row>
    <row r="144" spans="1:33" ht="15.75" customHeight="1" x14ac:dyDescent="0.35">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row>
    <row r="145" spans="1:33" ht="15.75" customHeight="1" x14ac:dyDescent="0.35">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row>
    <row r="146" spans="1:33" ht="15.75" customHeight="1" x14ac:dyDescent="0.35">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row>
    <row r="147" spans="1:33" ht="15.75" customHeight="1" x14ac:dyDescent="0.35">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row>
    <row r="148" spans="1:33" ht="15.75" customHeight="1" x14ac:dyDescent="0.35">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row>
    <row r="149" spans="1:33" ht="15.75" customHeight="1" x14ac:dyDescent="0.35">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row>
    <row r="150" spans="1:33" ht="15.75" customHeight="1" x14ac:dyDescent="0.35">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row>
    <row r="151" spans="1:33" ht="15.75" customHeight="1" x14ac:dyDescent="0.35">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row>
    <row r="152" spans="1:33" ht="15.75" customHeight="1" x14ac:dyDescent="0.35">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row>
    <row r="153" spans="1:33" ht="15.75" customHeight="1" x14ac:dyDescent="0.35">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row>
    <row r="154" spans="1:33" ht="15.75" customHeight="1" x14ac:dyDescent="0.35">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row>
    <row r="155" spans="1:33" ht="15.75" customHeight="1" x14ac:dyDescent="0.35">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row>
    <row r="156" spans="1:33" ht="15.75" customHeight="1" x14ac:dyDescent="0.35">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row>
    <row r="157" spans="1:33" ht="15.75" customHeight="1" x14ac:dyDescent="0.35">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row>
    <row r="158" spans="1:33" ht="15.75" customHeight="1" x14ac:dyDescent="0.35">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row>
    <row r="159" spans="1:33" ht="15.75" customHeight="1" x14ac:dyDescent="0.35">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c r="AG159" s="23"/>
    </row>
    <row r="160" spans="1:33" ht="15.75" customHeight="1" x14ac:dyDescent="0.35">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3"/>
      <c r="AG160" s="23"/>
    </row>
    <row r="161" spans="1:33" ht="15.75" customHeight="1" x14ac:dyDescent="0.35">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row>
    <row r="162" spans="1:33" ht="15.75" customHeight="1" x14ac:dyDescent="0.35">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row>
    <row r="163" spans="1:33" ht="15.75" customHeight="1" x14ac:dyDescent="0.35">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row>
    <row r="164" spans="1:33" ht="15.75" customHeight="1" x14ac:dyDescent="0.35">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row>
    <row r="165" spans="1:33" ht="15.75" customHeight="1" x14ac:dyDescent="0.35">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c r="AA165" s="23"/>
      <c r="AB165" s="23"/>
      <c r="AC165" s="23"/>
      <c r="AD165" s="23"/>
      <c r="AE165" s="23"/>
      <c r="AF165" s="23"/>
      <c r="AG165" s="23"/>
    </row>
    <row r="166" spans="1:33" ht="15.75" customHeight="1" x14ac:dyDescent="0.35">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row>
    <row r="167" spans="1:33" ht="15.75" customHeight="1" x14ac:dyDescent="0.35">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3"/>
      <c r="AF167" s="23"/>
      <c r="AG167" s="23"/>
    </row>
    <row r="168" spans="1:33" ht="15.75" customHeight="1" x14ac:dyDescent="0.35">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row>
    <row r="169" spans="1:33" ht="15.75" customHeight="1" x14ac:dyDescent="0.35">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row>
    <row r="170" spans="1:33" ht="15.75" customHeight="1" x14ac:dyDescent="0.35">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row>
    <row r="171" spans="1:33" ht="15.75" customHeight="1" x14ac:dyDescent="0.35">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row>
    <row r="172" spans="1:33" ht="15.75" customHeight="1" x14ac:dyDescent="0.35">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row>
    <row r="173" spans="1:33" ht="15.75" customHeight="1" x14ac:dyDescent="0.35">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row>
    <row r="174" spans="1:33" ht="15.75" customHeight="1" x14ac:dyDescent="0.35">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row>
    <row r="175" spans="1:33" ht="15.75" customHeight="1" x14ac:dyDescent="0.35">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row>
    <row r="176" spans="1:33" ht="15.75" customHeight="1" x14ac:dyDescent="0.35">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row>
    <row r="177" spans="1:33" ht="15.75" customHeight="1" x14ac:dyDescent="0.35">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c r="AF177" s="23"/>
      <c r="AG177" s="23"/>
    </row>
    <row r="178" spans="1:33" ht="15.75" customHeight="1" x14ac:dyDescent="0.35">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row>
    <row r="179" spans="1:33" ht="15.75" customHeight="1" x14ac:dyDescent="0.35">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3"/>
    </row>
    <row r="180" spans="1:33" ht="15.75" customHeight="1" x14ac:dyDescent="0.35">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c r="AA180" s="23"/>
      <c r="AB180" s="23"/>
      <c r="AC180" s="23"/>
      <c r="AD180" s="23"/>
      <c r="AE180" s="23"/>
      <c r="AF180" s="23"/>
      <c r="AG180" s="23"/>
    </row>
    <row r="181" spans="1:33" ht="15.75" customHeight="1" x14ac:dyDescent="0.35">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3"/>
    </row>
    <row r="182" spans="1:33" ht="15.75" customHeight="1" x14ac:dyDescent="0.35">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c r="AA182" s="23"/>
      <c r="AB182" s="23"/>
      <c r="AC182" s="23"/>
      <c r="AD182" s="23"/>
      <c r="AE182" s="23"/>
      <c r="AF182" s="23"/>
      <c r="AG182" s="23"/>
    </row>
    <row r="183" spans="1:33" ht="15.75" customHeight="1" x14ac:dyDescent="0.35">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c r="AA183" s="23"/>
      <c r="AB183" s="23"/>
      <c r="AC183" s="23"/>
      <c r="AD183" s="23"/>
      <c r="AE183" s="23"/>
      <c r="AF183" s="23"/>
      <c r="AG183" s="23"/>
    </row>
    <row r="184" spans="1:33" ht="15.75" customHeight="1" x14ac:dyDescent="0.35">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c r="AF184" s="23"/>
      <c r="AG184" s="23"/>
    </row>
    <row r="185" spans="1:33" ht="15.75" customHeight="1" x14ac:dyDescent="0.35">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c r="AA185" s="23"/>
      <c r="AB185" s="23"/>
      <c r="AC185" s="23"/>
      <c r="AD185" s="23"/>
      <c r="AE185" s="23"/>
      <c r="AF185" s="23"/>
      <c r="AG185" s="23"/>
    </row>
    <row r="186" spans="1:33" ht="15.75" customHeight="1" x14ac:dyDescent="0.35">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row>
    <row r="187" spans="1:33" ht="15.75" customHeight="1" x14ac:dyDescent="0.35">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row>
    <row r="188" spans="1:33" ht="15.75" customHeight="1" x14ac:dyDescent="0.35">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c r="AD188" s="23"/>
      <c r="AE188" s="23"/>
      <c r="AF188" s="23"/>
      <c r="AG188" s="23"/>
    </row>
    <row r="189" spans="1:33" ht="15.75" customHeight="1" x14ac:dyDescent="0.35">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c r="AA189" s="23"/>
      <c r="AB189" s="23"/>
      <c r="AC189" s="23"/>
      <c r="AD189" s="23"/>
      <c r="AE189" s="23"/>
      <c r="AF189" s="23"/>
      <c r="AG189" s="23"/>
    </row>
    <row r="190" spans="1:33" ht="15.75" customHeight="1" x14ac:dyDescent="0.35">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row>
    <row r="191" spans="1:33" ht="15.75" customHeight="1" x14ac:dyDescent="0.35">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c r="AA191" s="23"/>
      <c r="AB191" s="23"/>
      <c r="AC191" s="23"/>
      <c r="AD191" s="23"/>
      <c r="AE191" s="23"/>
      <c r="AF191" s="23"/>
      <c r="AG191" s="23"/>
    </row>
    <row r="192" spans="1:33" ht="15.75" customHeight="1" x14ac:dyDescent="0.35">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row>
    <row r="193" spans="1:33" ht="15.75" customHeight="1" x14ac:dyDescent="0.35">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c r="AA193" s="23"/>
      <c r="AB193" s="23"/>
      <c r="AC193" s="23"/>
      <c r="AD193" s="23"/>
      <c r="AE193" s="23"/>
      <c r="AF193" s="23"/>
      <c r="AG193" s="23"/>
    </row>
    <row r="194" spans="1:33" ht="15.75" customHeight="1" x14ac:dyDescent="0.35">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row>
    <row r="195" spans="1:33" ht="15.75" customHeight="1" x14ac:dyDescent="0.35">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c r="AA195" s="23"/>
      <c r="AB195" s="23"/>
      <c r="AC195" s="23"/>
      <c r="AD195" s="23"/>
      <c r="AE195" s="23"/>
      <c r="AF195" s="23"/>
      <c r="AG195" s="23"/>
    </row>
    <row r="196" spans="1:33" ht="15.75" customHeight="1" x14ac:dyDescent="0.35">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3"/>
      <c r="AG196" s="23"/>
    </row>
    <row r="197" spans="1:33" ht="15.75" customHeight="1" x14ac:dyDescent="0.35">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c r="AA197" s="23"/>
      <c r="AB197" s="23"/>
      <c r="AC197" s="23"/>
      <c r="AD197" s="23"/>
      <c r="AE197" s="23"/>
      <c r="AF197" s="23"/>
      <c r="AG197" s="23"/>
    </row>
    <row r="198" spans="1:33" ht="15.75" customHeight="1" x14ac:dyDescent="0.35">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3"/>
      <c r="AG198" s="23"/>
    </row>
    <row r="199" spans="1:33" ht="15.75" customHeight="1" x14ac:dyDescent="0.35">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3"/>
      <c r="AF199" s="23"/>
      <c r="AG199" s="23"/>
    </row>
    <row r="200" spans="1:33" ht="15.75" customHeight="1" x14ac:dyDescent="0.35">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row>
    <row r="201" spans="1:33" ht="15.75" customHeight="1" x14ac:dyDescent="0.35">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c r="AA201" s="23"/>
      <c r="AB201" s="23"/>
      <c r="AC201" s="23"/>
      <c r="AD201" s="23"/>
      <c r="AE201" s="23"/>
      <c r="AF201" s="23"/>
      <c r="AG201" s="23"/>
    </row>
    <row r="202" spans="1:33" ht="15.75" customHeight="1" x14ac:dyDescent="0.35">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3"/>
      <c r="AF202" s="23"/>
      <c r="AG202" s="23"/>
    </row>
    <row r="203" spans="1:33" ht="15.75" customHeight="1" x14ac:dyDescent="0.35">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c r="AA203" s="23"/>
      <c r="AB203" s="23"/>
      <c r="AC203" s="23"/>
      <c r="AD203" s="23"/>
      <c r="AE203" s="23"/>
      <c r="AF203" s="23"/>
      <c r="AG203" s="23"/>
    </row>
    <row r="204" spans="1:33" ht="15.75" customHeight="1" x14ac:dyDescent="0.35">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c r="AD204" s="23"/>
      <c r="AE204" s="23"/>
      <c r="AF204" s="23"/>
      <c r="AG204" s="23"/>
    </row>
    <row r="205" spans="1:33" ht="15.75" customHeight="1" x14ac:dyDescent="0.35">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c r="AA205" s="23"/>
      <c r="AB205" s="23"/>
      <c r="AC205" s="23"/>
      <c r="AD205" s="23"/>
      <c r="AE205" s="23"/>
      <c r="AF205" s="23"/>
      <c r="AG205" s="23"/>
    </row>
    <row r="206" spans="1:33" ht="15.75" customHeight="1" x14ac:dyDescent="0.35">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c r="AD206" s="23"/>
      <c r="AE206" s="23"/>
      <c r="AF206" s="23"/>
      <c r="AG206" s="23"/>
    </row>
    <row r="207" spans="1:33" ht="15.75" customHeight="1" x14ac:dyDescent="0.35">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c r="AA207" s="23"/>
      <c r="AB207" s="23"/>
      <c r="AC207" s="23"/>
      <c r="AD207" s="23"/>
      <c r="AE207" s="23"/>
      <c r="AF207" s="23"/>
      <c r="AG207" s="23"/>
    </row>
    <row r="208" spans="1:33" ht="15.75" customHeight="1" x14ac:dyDescent="0.35">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row>
    <row r="209" spans="1:33" ht="15.75" customHeight="1" x14ac:dyDescent="0.35">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c r="AA209" s="23"/>
      <c r="AB209" s="23"/>
      <c r="AC209" s="23"/>
      <c r="AD209" s="23"/>
      <c r="AE209" s="23"/>
      <c r="AF209" s="23"/>
      <c r="AG209" s="23"/>
    </row>
    <row r="210" spans="1:33" ht="15.75" customHeight="1" x14ac:dyDescent="0.35">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3"/>
      <c r="AF210" s="23"/>
      <c r="AG210" s="23"/>
    </row>
    <row r="211" spans="1:33" ht="15.75" customHeight="1" x14ac:dyDescent="0.35">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3"/>
      <c r="AF211" s="23"/>
      <c r="AG211" s="23"/>
    </row>
    <row r="212" spans="1:33" ht="15.75" customHeight="1" x14ac:dyDescent="0.35">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c r="AD212" s="23"/>
      <c r="AE212" s="23"/>
      <c r="AF212" s="23"/>
      <c r="AG212" s="23"/>
    </row>
    <row r="213" spans="1:33" ht="15.75" customHeight="1" x14ac:dyDescent="0.35">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c r="AA213" s="23"/>
      <c r="AB213" s="23"/>
      <c r="AC213" s="23"/>
      <c r="AD213" s="23"/>
      <c r="AE213" s="23"/>
      <c r="AF213" s="23"/>
      <c r="AG213" s="23"/>
    </row>
    <row r="214" spans="1:33" ht="15.75" customHeight="1" x14ac:dyDescent="0.35">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3"/>
      <c r="AF214" s="23"/>
      <c r="AG214" s="23"/>
    </row>
    <row r="215" spans="1:33" ht="15.75" customHeight="1" x14ac:dyDescent="0.35">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c r="AA215" s="23"/>
      <c r="AB215" s="23"/>
      <c r="AC215" s="23"/>
      <c r="AD215" s="23"/>
      <c r="AE215" s="23"/>
      <c r="AF215" s="23"/>
      <c r="AG215" s="23"/>
    </row>
    <row r="216" spans="1:33" ht="15.75" customHeight="1" x14ac:dyDescent="0.35">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c r="AD216" s="23"/>
      <c r="AE216" s="23"/>
      <c r="AF216" s="23"/>
      <c r="AG216" s="23"/>
    </row>
    <row r="217" spans="1:33" ht="15.75" customHeight="1" x14ac:dyDescent="0.35">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c r="AA217" s="23"/>
      <c r="AB217" s="23"/>
      <c r="AC217" s="23"/>
      <c r="AD217" s="23"/>
      <c r="AE217" s="23"/>
      <c r="AF217" s="23"/>
      <c r="AG217" s="23"/>
    </row>
    <row r="218" spans="1:33" ht="15.75" customHeight="1" x14ac:dyDescent="0.35">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row>
    <row r="219" spans="1:33" ht="15.75" customHeight="1" x14ac:dyDescent="0.35">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c r="AA219" s="23"/>
      <c r="AB219" s="23"/>
      <c r="AC219" s="23"/>
      <c r="AD219" s="23"/>
      <c r="AE219" s="23"/>
      <c r="AF219" s="23"/>
      <c r="AG219" s="23"/>
    </row>
    <row r="220" spans="1:33" ht="15.75" customHeight="1" x14ac:dyDescent="0.35">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c r="AD220" s="23"/>
      <c r="AE220" s="23"/>
      <c r="AF220" s="23"/>
      <c r="AG220" s="23"/>
    </row>
    <row r="221" spans="1:33" ht="15.75" customHeight="1" x14ac:dyDescent="0.35">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c r="AA221" s="23"/>
      <c r="AB221" s="23"/>
      <c r="AC221" s="23"/>
      <c r="AD221" s="23"/>
      <c r="AE221" s="23"/>
      <c r="AF221" s="23"/>
      <c r="AG221" s="23"/>
    </row>
    <row r="222" spans="1:33" ht="15.75" customHeight="1" x14ac:dyDescent="0.35">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row>
    <row r="223" spans="1:33" ht="15.75" customHeight="1" x14ac:dyDescent="0.35">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c r="AA223" s="23"/>
      <c r="AB223" s="23"/>
      <c r="AC223" s="23"/>
      <c r="AD223" s="23"/>
      <c r="AE223" s="23"/>
      <c r="AF223" s="23"/>
      <c r="AG223" s="23"/>
    </row>
    <row r="224" spans="1:33" ht="15.75" customHeight="1" x14ac:dyDescent="0.35">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c r="AD224" s="23"/>
      <c r="AE224" s="23"/>
      <c r="AF224" s="23"/>
      <c r="AG224" s="23"/>
    </row>
    <row r="225" spans="1:33" ht="15.75" customHeight="1" x14ac:dyDescent="0.35">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c r="AA225" s="23"/>
      <c r="AB225" s="23"/>
      <c r="AC225" s="23"/>
      <c r="AD225" s="23"/>
      <c r="AE225" s="23"/>
      <c r="AF225" s="23"/>
      <c r="AG225" s="23"/>
    </row>
    <row r="226" spans="1:33" ht="15.75" customHeight="1" x14ac:dyDescent="0.35">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c r="AA226" s="23"/>
      <c r="AB226" s="23"/>
      <c r="AC226" s="23"/>
      <c r="AD226" s="23"/>
      <c r="AE226" s="23"/>
      <c r="AF226" s="23"/>
      <c r="AG226" s="23"/>
    </row>
    <row r="227" spans="1:33" ht="15.75" customHeight="1" x14ac:dyDescent="0.35">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c r="AA227" s="23"/>
      <c r="AB227" s="23"/>
      <c r="AC227" s="23"/>
      <c r="AD227" s="23"/>
      <c r="AE227" s="23"/>
      <c r="AF227" s="23"/>
      <c r="AG227" s="23"/>
    </row>
    <row r="228" spans="1:33" ht="15.75" customHeight="1" x14ac:dyDescent="0.35">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3"/>
      <c r="AF228" s="23"/>
      <c r="AG228" s="23"/>
    </row>
    <row r="229" spans="1:33" ht="15.75" customHeight="1" x14ac:dyDescent="0.35">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c r="AA229" s="23"/>
      <c r="AB229" s="23"/>
      <c r="AC229" s="23"/>
      <c r="AD229" s="23"/>
      <c r="AE229" s="23"/>
      <c r="AF229" s="23"/>
      <c r="AG229" s="23"/>
    </row>
    <row r="230" spans="1:33" ht="15.75" customHeight="1" x14ac:dyDescent="0.35">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c r="AA230" s="23"/>
      <c r="AB230" s="23"/>
      <c r="AC230" s="23"/>
      <c r="AD230" s="23"/>
      <c r="AE230" s="23"/>
      <c r="AF230" s="23"/>
      <c r="AG230" s="23"/>
    </row>
    <row r="231" spans="1:33" ht="15.75" customHeight="1" x14ac:dyDescent="0.35">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c r="AA231" s="23"/>
      <c r="AB231" s="23"/>
      <c r="AC231" s="23"/>
      <c r="AD231" s="23"/>
      <c r="AE231" s="23"/>
      <c r="AF231" s="23"/>
      <c r="AG231" s="23"/>
    </row>
    <row r="232" spans="1:33" ht="15.75" customHeight="1" x14ac:dyDescent="0.35">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c r="AD232" s="23"/>
      <c r="AE232" s="23"/>
      <c r="AF232" s="23"/>
      <c r="AG232" s="23"/>
    </row>
    <row r="233" spans="1:33" ht="15.75" customHeight="1" x14ac:dyDescent="0.35">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c r="AA233" s="23"/>
      <c r="AB233" s="23"/>
      <c r="AC233" s="23"/>
      <c r="AD233" s="23"/>
      <c r="AE233" s="23"/>
      <c r="AF233" s="23"/>
      <c r="AG233" s="23"/>
    </row>
    <row r="234" spans="1:33" ht="15.75" customHeight="1" x14ac:dyDescent="0.35">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c r="AA234" s="23"/>
      <c r="AB234" s="23"/>
      <c r="AC234" s="23"/>
      <c r="AD234" s="23"/>
      <c r="AE234" s="23"/>
      <c r="AF234" s="23"/>
      <c r="AG234" s="23"/>
    </row>
    <row r="235" spans="1:33" ht="15.75" customHeight="1" x14ac:dyDescent="0.35">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c r="AA235" s="23"/>
      <c r="AB235" s="23"/>
      <c r="AC235" s="23"/>
      <c r="AD235" s="23"/>
      <c r="AE235" s="23"/>
      <c r="AF235" s="23"/>
      <c r="AG235" s="23"/>
    </row>
    <row r="236" spans="1:33" ht="15.75" customHeight="1" x14ac:dyDescent="0.35">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c r="AA236" s="23"/>
      <c r="AB236" s="23"/>
      <c r="AC236" s="23"/>
      <c r="AD236" s="23"/>
      <c r="AE236" s="23"/>
      <c r="AF236" s="23"/>
      <c r="AG236" s="23"/>
    </row>
    <row r="237" spans="1:33" ht="15.75" customHeight="1" x14ac:dyDescent="0.35">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c r="AA237" s="23"/>
      <c r="AB237" s="23"/>
      <c r="AC237" s="23"/>
      <c r="AD237" s="23"/>
      <c r="AE237" s="23"/>
      <c r="AF237" s="23"/>
      <c r="AG237" s="23"/>
    </row>
    <row r="238" spans="1:33" ht="15.75" customHeight="1" x14ac:dyDescent="0.35">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c r="AA238" s="23"/>
      <c r="AB238" s="23"/>
      <c r="AC238" s="23"/>
      <c r="AD238" s="23"/>
      <c r="AE238" s="23"/>
      <c r="AF238" s="23"/>
      <c r="AG238" s="23"/>
    </row>
    <row r="239" spans="1:33" ht="15.75" customHeight="1" x14ac:dyDescent="0.35">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c r="AA239" s="23"/>
      <c r="AB239" s="23"/>
      <c r="AC239" s="23"/>
      <c r="AD239" s="23"/>
      <c r="AE239" s="23"/>
      <c r="AF239" s="23"/>
      <c r="AG239" s="23"/>
    </row>
    <row r="240" spans="1:33" ht="15.75" customHeight="1" x14ac:dyDescent="0.35">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c r="AA240" s="23"/>
      <c r="AB240" s="23"/>
      <c r="AC240" s="23"/>
      <c r="AD240" s="23"/>
      <c r="AE240" s="23"/>
      <c r="AF240" s="23"/>
      <c r="AG240" s="23"/>
    </row>
    <row r="241" spans="1:33" ht="15.75" customHeight="1" x14ac:dyDescent="0.35">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c r="AA241" s="23"/>
      <c r="AB241" s="23"/>
      <c r="AC241" s="23"/>
      <c r="AD241" s="23"/>
      <c r="AE241" s="23"/>
      <c r="AF241" s="23"/>
      <c r="AG241" s="23"/>
    </row>
    <row r="242" spans="1:33" ht="15.75" customHeight="1" x14ac:dyDescent="0.35">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c r="AA242" s="23"/>
      <c r="AB242" s="23"/>
      <c r="AC242" s="23"/>
      <c r="AD242" s="23"/>
      <c r="AE242" s="23"/>
      <c r="AF242" s="23"/>
      <c r="AG242" s="23"/>
    </row>
    <row r="243" spans="1:33" ht="15.75" customHeight="1" x14ac:dyDescent="0.35">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c r="AA243" s="23"/>
      <c r="AB243" s="23"/>
      <c r="AC243" s="23"/>
      <c r="AD243" s="23"/>
      <c r="AE243" s="23"/>
      <c r="AF243" s="23"/>
      <c r="AG243" s="23"/>
    </row>
    <row r="244" spans="1:33" ht="15.75" customHeight="1" x14ac:dyDescent="0.35">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c r="AA244" s="23"/>
      <c r="AB244" s="23"/>
      <c r="AC244" s="23"/>
      <c r="AD244" s="23"/>
      <c r="AE244" s="23"/>
      <c r="AF244" s="23"/>
      <c r="AG244" s="23"/>
    </row>
    <row r="245" spans="1:33" ht="15.75" customHeight="1" x14ac:dyDescent="0.35">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c r="AA245" s="23"/>
      <c r="AB245" s="23"/>
      <c r="AC245" s="23"/>
      <c r="AD245" s="23"/>
      <c r="AE245" s="23"/>
      <c r="AF245" s="23"/>
      <c r="AG245" s="23"/>
    </row>
    <row r="246" spans="1:33" ht="15.75" customHeight="1" x14ac:dyDescent="0.35">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c r="AA246" s="23"/>
      <c r="AB246" s="23"/>
      <c r="AC246" s="23"/>
      <c r="AD246" s="23"/>
      <c r="AE246" s="23"/>
      <c r="AF246" s="23"/>
      <c r="AG246" s="23"/>
    </row>
    <row r="247" spans="1:33" ht="15.75" customHeight="1" x14ac:dyDescent="0.35">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c r="AA247" s="23"/>
      <c r="AB247" s="23"/>
      <c r="AC247" s="23"/>
      <c r="AD247" s="23"/>
      <c r="AE247" s="23"/>
      <c r="AF247" s="23"/>
      <c r="AG247" s="23"/>
    </row>
    <row r="248" spans="1:33" ht="15.75" customHeight="1" x14ac:dyDescent="0.35">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c r="AA248" s="23"/>
      <c r="AB248" s="23"/>
      <c r="AC248" s="23"/>
      <c r="AD248" s="23"/>
      <c r="AE248" s="23"/>
      <c r="AF248" s="23"/>
      <c r="AG248" s="23"/>
    </row>
    <row r="249" spans="1:33" ht="15.75" customHeight="1" x14ac:dyDescent="0.35">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23"/>
      <c r="AE249" s="23"/>
      <c r="AF249" s="23"/>
      <c r="AG249" s="23"/>
    </row>
    <row r="250" spans="1:33" ht="15.75" customHeight="1" x14ac:dyDescent="0.35">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c r="AA250" s="23"/>
      <c r="AB250" s="23"/>
      <c r="AC250" s="23"/>
      <c r="AD250" s="23"/>
      <c r="AE250" s="23"/>
      <c r="AF250" s="23"/>
      <c r="AG250" s="23"/>
    </row>
    <row r="251" spans="1:33" ht="15.75" customHeight="1" x14ac:dyDescent="0.35">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23"/>
      <c r="AE251" s="23"/>
      <c r="AF251" s="23"/>
      <c r="AG251" s="23"/>
    </row>
    <row r="252" spans="1:33" ht="15.75" customHeight="1" x14ac:dyDescent="0.35">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c r="AA252" s="23"/>
      <c r="AB252" s="23"/>
      <c r="AC252" s="23"/>
      <c r="AD252" s="23"/>
      <c r="AE252" s="23"/>
      <c r="AF252" s="23"/>
      <c r="AG252" s="23"/>
    </row>
    <row r="253" spans="1:33" ht="15.75" customHeight="1" x14ac:dyDescent="0.35">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c r="AA253" s="23"/>
      <c r="AB253" s="23"/>
      <c r="AC253" s="23"/>
      <c r="AD253" s="23"/>
      <c r="AE253" s="23"/>
      <c r="AF253" s="23"/>
      <c r="AG253" s="23"/>
    </row>
    <row r="254" spans="1:33" ht="15.75" customHeight="1" x14ac:dyDescent="0.35">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c r="AA254" s="23"/>
      <c r="AB254" s="23"/>
      <c r="AC254" s="23"/>
      <c r="AD254" s="23"/>
      <c r="AE254" s="23"/>
      <c r="AF254" s="23"/>
      <c r="AG254" s="23"/>
    </row>
    <row r="255" spans="1:33" ht="15.75" customHeight="1" x14ac:dyDescent="0.35">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c r="AA255" s="23"/>
      <c r="AB255" s="23"/>
      <c r="AC255" s="23"/>
      <c r="AD255" s="23"/>
      <c r="AE255" s="23"/>
      <c r="AF255" s="23"/>
      <c r="AG255" s="23"/>
    </row>
    <row r="256" spans="1:33" ht="15.75" customHeight="1" x14ac:dyDescent="0.35">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c r="AA256" s="23"/>
      <c r="AB256" s="23"/>
      <c r="AC256" s="23"/>
      <c r="AD256" s="23"/>
      <c r="AE256" s="23"/>
      <c r="AF256" s="23"/>
      <c r="AG256" s="23"/>
    </row>
    <row r="257" spans="1:33" ht="15.75" customHeight="1" x14ac:dyDescent="0.35">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c r="AA257" s="23"/>
      <c r="AB257" s="23"/>
      <c r="AC257" s="23"/>
      <c r="AD257" s="23"/>
      <c r="AE257" s="23"/>
      <c r="AF257" s="23"/>
      <c r="AG257" s="23"/>
    </row>
    <row r="258" spans="1:33" ht="15.75" customHeight="1" x14ac:dyDescent="0.35">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c r="AA258" s="23"/>
      <c r="AB258" s="23"/>
      <c r="AC258" s="23"/>
      <c r="AD258" s="23"/>
      <c r="AE258" s="23"/>
      <c r="AF258" s="23"/>
      <c r="AG258" s="23"/>
    </row>
    <row r="259" spans="1:33" ht="15.75" customHeight="1" x14ac:dyDescent="0.35">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c r="AA259" s="23"/>
      <c r="AB259" s="23"/>
      <c r="AC259" s="23"/>
      <c r="AD259" s="23"/>
      <c r="AE259" s="23"/>
      <c r="AF259" s="23"/>
      <c r="AG259" s="23"/>
    </row>
    <row r="260" spans="1:33" ht="15.75" customHeight="1" x14ac:dyDescent="0.35">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c r="AA260" s="23"/>
      <c r="AB260" s="23"/>
      <c r="AC260" s="23"/>
      <c r="AD260" s="23"/>
      <c r="AE260" s="23"/>
      <c r="AF260" s="23"/>
      <c r="AG260" s="23"/>
    </row>
    <row r="261" spans="1:33" ht="15.75" customHeight="1" x14ac:dyDescent="0.35">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c r="AA261" s="23"/>
      <c r="AB261" s="23"/>
      <c r="AC261" s="23"/>
      <c r="AD261" s="23"/>
      <c r="AE261" s="23"/>
      <c r="AF261" s="23"/>
      <c r="AG261" s="23"/>
    </row>
    <row r="262" spans="1:33" ht="15.75" customHeight="1" x14ac:dyDescent="0.35">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c r="AA262" s="23"/>
      <c r="AB262" s="23"/>
      <c r="AC262" s="23"/>
      <c r="AD262" s="23"/>
      <c r="AE262" s="23"/>
      <c r="AF262" s="23"/>
      <c r="AG262" s="23"/>
    </row>
    <row r="263" spans="1:33" ht="15.75" customHeight="1" x14ac:dyDescent="0.35">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23"/>
      <c r="AE263" s="23"/>
      <c r="AF263" s="23"/>
      <c r="AG263" s="23"/>
    </row>
    <row r="264" spans="1:33" ht="15.75" customHeight="1" x14ac:dyDescent="0.35">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c r="AA264" s="23"/>
      <c r="AB264" s="23"/>
      <c r="AC264" s="23"/>
      <c r="AD264" s="23"/>
      <c r="AE264" s="23"/>
      <c r="AF264" s="23"/>
      <c r="AG264" s="23"/>
    </row>
    <row r="265" spans="1:33" ht="15.75" customHeight="1" x14ac:dyDescent="0.35">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23"/>
      <c r="AE265" s="23"/>
      <c r="AF265" s="23"/>
      <c r="AG265" s="23"/>
    </row>
    <row r="266" spans="1:33" ht="15.75" customHeight="1" x14ac:dyDescent="0.35">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c r="AA266" s="23"/>
      <c r="AB266" s="23"/>
      <c r="AC266" s="23"/>
      <c r="AD266" s="23"/>
      <c r="AE266" s="23"/>
      <c r="AF266" s="23"/>
      <c r="AG266" s="23"/>
    </row>
    <row r="267" spans="1:33" ht="15.75" customHeight="1" x14ac:dyDescent="0.35">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c r="AA267" s="23"/>
      <c r="AB267" s="23"/>
      <c r="AC267" s="23"/>
      <c r="AD267" s="23"/>
      <c r="AE267" s="23"/>
      <c r="AF267" s="23"/>
      <c r="AG267" s="23"/>
    </row>
    <row r="268" spans="1:33" ht="15.75" customHeight="1" x14ac:dyDescent="0.35">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c r="AA268" s="23"/>
      <c r="AB268" s="23"/>
      <c r="AC268" s="23"/>
      <c r="AD268" s="23"/>
      <c r="AE268" s="23"/>
      <c r="AF268" s="23"/>
      <c r="AG268" s="23"/>
    </row>
    <row r="269" spans="1:33" ht="15.75" customHeight="1" x14ac:dyDescent="0.35">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c r="AA269" s="23"/>
      <c r="AB269" s="23"/>
      <c r="AC269" s="23"/>
      <c r="AD269" s="23"/>
      <c r="AE269" s="23"/>
      <c r="AF269" s="23"/>
      <c r="AG269" s="23"/>
    </row>
    <row r="270" spans="1:33" ht="15.75" customHeight="1" x14ac:dyDescent="0.35">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c r="AA270" s="23"/>
      <c r="AB270" s="23"/>
      <c r="AC270" s="23"/>
      <c r="AD270" s="23"/>
      <c r="AE270" s="23"/>
      <c r="AF270" s="23"/>
      <c r="AG270" s="23"/>
    </row>
    <row r="271" spans="1:33" ht="15.75" customHeight="1" x14ac:dyDescent="0.35">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c r="AA271" s="23"/>
      <c r="AB271" s="23"/>
      <c r="AC271" s="23"/>
      <c r="AD271" s="23"/>
      <c r="AE271" s="23"/>
      <c r="AF271" s="23"/>
      <c r="AG271" s="23"/>
    </row>
    <row r="272" spans="1:33" ht="15.75" customHeight="1" x14ac:dyDescent="0.35">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c r="AA272" s="23"/>
      <c r="AB272" s="23"/>
      <c r="AC272" s="23"/>
      <c r="AD272" s="23"/>
      <c r="AE272" s="23"/>
      <c r="AF272" s="23"/>
      <c r="AG272" s="23"/>
    </row>
    <row r="273" spans="1:33" ht="15.75" customHeight="1" x14ac:dyDescent="0.35">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c r="AA273" s="23"/>
      <c r="AB273" s="23"/>
      <c r="AC273" s="23"/>
      <c r="AD273" s="23"/>
      <c r="AE273" s="23"/>
      <c r="AF273" s="23"/>
      <c r="AG273" s="23"/>
    </row>
    <row r="274" spans="1:33" ht="15.75" customHeight="1" x14ac:dyDescent="0.35">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c r="AA274" s="23"/>
      <c r="AB274" s="23"/>
      <c r="AC274" s="23"/>
      <c r="AD274" s="23"/>
      <c r="AE274" s="23"/>
      <c r="AF274" s="23"/>
      <c r="AG274" s="23"/>
    </row>
    <row r="275" spans="1:33" ht="15.75" customHeight="1" x14ac:dyDescent="0.35">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c r="AA275" s="23"/>
      <c r="AB275" s="23"/>
      <c r="AC275" s="23"/>
      <c r="AD275" s="23"/>
      <c r="AE275" s="23"/>
      <c r="AF275" s="23"/>
      <c r="AG275" s="23"/>
    </row>
    <row r="276" spans="1:33" ht="15.75" customHeight="1" x14ac:dyDescent="0.35">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c r="AA276" s="23"/>
      <c r="AB276" s="23"/>
      <c r="AC276" s="23"/>
      <c r="AD276" s="23"/>
      <c r="AE276" s="23"/>
      <c r="AF276" s="23"/>
      <c r="AG276" s="23"/>
    </row>
    <row r="277" spans="1:33" ht="15.75" customHeight="1" x14ac:dyDescent="0.35">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c r="AA277" s="23"/>
      <c r="AB277" s="23"/>
      <c r="AC277" s="23"/>
      <c r="AD277" s="23"/>
      <c r="AE277" s="23"/>
      <c r="AF277" s="23"/>
      <c r="AG277" s="23"/>
    </row>
    <row r="278" spans="1:33" ht="15.75" customHeight="1" x14ac:dyDescent="0.35">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23"/>
      <c r="AE278" s="23"/>
      <c r="AF278" s="23"/>
      <c r="AG278" s="23"/>
    </row>
    <row r="279" spans="1:33" ht="15.75" customHeight="1" x14ac:dyDescent="0.35">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c r="AA279" s="23"/>
      <c r="AB279" s="23"/>
      <c r="AC279" s="23"/>
      <c r="AD279" s="23"/>
      <c r="AE279" s="23"/>
      <c r="AF279" s="23"/>
      <c r="AG279" s="23"/>
    </row>
    <row r="280" spans="1:33" ht="15.75" customHeight="1" x14ac:dyDescent="0.35">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23"/>
      <c r="AE280" s="23"/>
      <c r="AF280" s="23"/>
      <c r="AG280" s="23"/>
    </row>
    <row r="281" spans="1:33" ht="15.75" customHeight="1" x14ac:dyDescent="0.35">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c r="AA281" s="23"/>
      <c r="AB281" s="23"/>
      <c r="AC281" s="23"/>
      <c r="AD281" s="23"/>
      <c r="AE281" s="23"/>
      <c r="AF281" s="23"/>
      <c r="AG281" s="23"/>
    </row>
    <row r="282" spans="1:33" ht="15.75" customHeight="1" x14ac:dyDescent="0.35">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c r="AA282" s="23"/>
      <c r="AB282" s="23"/>
      <c r="AC282" s="23"/>
      <c r="AD282" s="23"/>
      <c r="AE282" s="23"/>
      <c r="AF282" s="23"/>
      <c r="AG282" s="23"/>
    </row>
    <row r="283" spans="1:33" ht="15.75" customHeight="1" x14ac:dyDescent="0.35">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c r="AA283" s="23"/>
      <c r="AB283" s="23"/>
      <c r="AC283" s="23"/>
      <c r="AD283" s="23"/>
      <c r="AE283" s="23"/>
      <c r="AF283" s="23"/>
      <c r="AG283" s="23"/>
    </row>
    <row r="284" spans="1:33" ht="15.75" customHeight="1" x14ac:dyDescent="0.35">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c r="AA284" s="23"/>
      <c r="AB284" s="23"/>
      <c r="AC284" s="23"/>
      <c r="AD284" s="23"/>
      <c r="AE284" s="23"/>
      <c r="AF284" s="23"/>
      <c r="AG284" s="23"/>
    </row>
    <row r="285" spans="1:33" ht="15.75" customHeight="1" x14ac:dyDescent="0.35">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c r="AA285" s="23"/>
      <c r="AB285" s="23"/>
      <c r="AC285" s="23"/>
      <c r="AD285" s="23"/>
      <c r="AE285" s="23"/>
      <c r="AF285" s="23"/>
      <c r="AG285" s="23"/>
    </row>
    <row r="286" spans="1:33" ht="15.75" customHeight="1" x14ac:dyDescent="0.35">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c r="AA286" s="23"/>
      <c r="AB286" s="23"/>
      <c r="AC286" s="23"/>
      <c r="AD286" s="23"/>
      <c r="AE286" s="23"/>
      <c r="AF286" s="23"/>
      <c r="AG286" s="23"/>
    </row>
    <row r="287" spans="1:33" ht="15.75" customHeight="1" x14ac:dyDescent="0.35">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c r="AA287" s="23"/>
      <c r="AB287" s="23"/>
      <c r="AC287" s="23"/>
      <c r="AD287" s="23"/>
      <c r="AE287" s="23"/>
      <c r="AF287" s="23"/>
      <c r="AG287" s="23"/>
    </row>
    <row r="288" spans="1:33" ht="15.75" customHeight="1" x14ac:dyDescent="0.35">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c r="AA288" s="23"/>
      <c r="AB288" s="23"/>
      <c r="AC288" s="23"/>
      <c r="AD288" s="23"/>
      <c r="AE288" s="23"/>
      <c r="AF288" s="23"/>
      <c r="AG288" s="23"/>
    </row>
    <row r="289" spans="1:33" ht="15.75" customHeight="1" x14ac:dyDescent="0.35">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c r="AA289" s="23"/>
      <c r="AB289" s="23"/>
      <c r="AC289" s="23"/>
      <c r="AD289" s="23"/>
      <c r="AE289" s="23"/>
      <c r="AF289" s="23"/>
      <c r="AG289" s="23"/>
    </row>
    <row r="290" spans="1:33" ht="15.75" customHeight="1" x14ac:dyDescent="0.35">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c r="AA290" s="23"/>
      <c r="AB290" s="23"/>
      <c r="AC290" s="23"/>
      <c r="AD290" s="23"/>
      <c r="AE290" s="23"/>
      <c r="AF290" s="23"/>
      <c r="AG290" s="23"/>
    </row>
    <row r="291" spans="1:33" ht="15.75" customHeight="1" x14ac:dyDescent="0.35">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c r="AA291" s="23"/>
      <c r="AB291" s="23"/>
      <c r="AC291" s="23"/>
      <c r="AD291" s="23"/>
      <c r="AE291" s="23"/>
      <c r="AF291" s="23"/>
      <c r="AG291" s="23"/>
    </row>
    <row r="292" spans="1:33" ht="15.75" customHeight="1" x14ac:dyDescent="0.35">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row>
    <row r="293" spans="1:33" ht="15.75" customHeight="1" x14ac:dyDescent="0.35">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c r="AA293" s="23"/>
      <c r="AB293" s="23"/>
      <c r="AC293" s="23"/>
      <c r="AD293" s="23"/>
      <c r="AE293" s="23"/>
      <c r="AF293" s="23"/>
      <c r="AG293" s="23"/>
    </row>
    <row r="294" spans="1:33" ht="15.75" customHeight="1" x14ac:dyDescent="0.35">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c r="AA294" s="23"/>
      <c r="AB294" s="23"/>
      <c r="AC294" s="23"/>
      <c r="AD294" s="23"/>
      <c r="AE294" s="23"/>
      <c r="AF294" s="23"/>
      <c r="AG294" s="23"/>
    </row>
    <row r="295" spans="1:33" ht="15.75" customHeight="1" x14ac:dyDescent="0.35">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c r="AA295" s="23"/>
      <c r="AB295" s="23"/>
      <c r="AC295" s="23"/>
      <c r="AD295" s="23"/>
      <c r="AE295" s="23"/>
      <c r="AF295" s="23"/>
      <c r="AG295" s="23"/>
    </row>
    <row r="296" spans="1:33" ht="15.75" customHeight="1" x14ac:dyDescent="0.35">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c r="AA296" s="23"/>
      <c r="AB296" s="23"/>
      <c r="AC296" s="23"/>
      <c r="AD296" s="23"/>
      <c r="AE296" s="23"/>
      <c r="AF296" s="23"/>
      <c r="AG296" s="23"/>
    </row>
    <row r="297" spans="1:33" ht="15.75" customHeight="1" x14ac:dyDescent="0.35">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c r="AA297" s="23"/>
      <c r="AB297" s="23"/>
      <c r="AC297" s="23"/>
      <c r="AD297" s="23"/>
      <c r="AE297" s="23"/>
      <c r="AF297" s="23"/>
      <c r="AG297" s="23"/>
    </row>
    <row r="298" spans="1:33" ht="15.75" customHeight="1" x14ac:dyDescent="0.35">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c r="AA298" s="23"/>
      <c r="AB298" s="23"/>
      <c r="AC298" s="23"/>
      <c r="AD298" s="23"/>
      <c r="AE298" s="23"/>
      <c r="AF298" s="23"/>
      <c r="AG298" s="23"/>
    </row>
    <row r="299" spans="1:33" ht="15.75" customHeight="1" x14ac:dyDescent="0.35">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c r="AA299" s="23"/>
      <c r="AB299" s="23"/>
      <c r="AC299" s="23"/>
      <c r="AD299" s="23"/>
      <c r="AE299" s="23"/>
      <c r="AF299" s="23"/>
      <c r="AG299" s="23"/>
    </row>
    <row r="300" spans="1:33" ht="15.75" customHeight="1" x14ac:dyDescent="0.35">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c r="AA300" s="23"/>
      <c r="AB300" s="23"/>
      <c r="AC300" s="23"/>
      <c r="AD300" s="23"/>
      <c r="AE300" s="23"/>
      <c r="AF300" s="23"/>
      <c r="AG300" s="23"/>
    </row>
    <row r="301" spans="1:33" ht="15.75" customHeight="1" x14ac:dyDescent="0.35">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c r="AA301" s="23"/>
      <c r="AB301" s="23"/>
      <c r="AC301" s="23"/>
      <c r="AD301" s="23"/>
      <c r="AE301" s="23"/>
      <c r="AF301" s="23"/>
      <c r="AG301" s="23"/>
    </row>
    <row r="302" spans="1:33" ht="15.75" customHeight="1" x14ac:dyDescent="0.35">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23"/>
      <c r="AE302" s="23"/>
      <c r="AF302" s="23"/>
      <c r="AG302" s="23"/>
    </row>
    <row r="303" spans="1:33" ht="15.75" customHeight="1" x14ac:dyDescent="0.35">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c r="AA303" s="23"/>
      <c r="AB303" s="23"/>
      <c r="AC303" s="23"/>
      <c r="AD303" s="23"/>
      <c r="AE303" s="23"/>
      <c r="AF303" s="23"/>
      <c r="AG303" s="23"/>
    </row>
    <row r="304" spans="1:33" ht="15.75" customHeight="1" x14ac:dyDescent="0.35">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23"/>
      <c r="AE304" s="23"/>
      <c r="AF304" s="23"/>
      <c r="AG304" s="23"/>
    </row>
    <row r="305" spans="1:33" ht="15.75" customHeight="1" x14ac:dyDescent="0.35">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c r="AA305" s="23"/>
      <c r="AB305" s="23"/>
      <c r="AC305" s="23"/>
      <c r="AD305" s="23"/>
      <c r="AE305" s="23"/>
      <c r="AF305" s="23"/>
      <c r="AG305" s="23"/>
    </row>
    <row r="306" spans="1:33" ht="15.75" customHeight="1" x14ac:dyDescent="0.35">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23"/>
      <c r="AE306" s="23"/>
      <c r="AF306" s="23"/>
      <c r="AG306" s="23"/>
    </row>
    <row r="307" spans="1:33" ht="15.75" customHeight="1" x14ac:dyDescent="0.35">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c r="AA307" s="23"/>
      <c r="AB307" s="23"/>
      <c r="AC307" s="23"/>
      <c r="AD307" s="23"/>
      <c r="AE307" s="23"/>
      <c r="AF307" s="23"/>
      <c r="AG307" s="23"/>
    </row>
    <row r="308" spans="1:33" ht="15.75" customHeight="1" x14ac:dyDescent="0.35">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23"/>
      <c r="AE308" s="23"/>
      <c r="AF308" s="23"/>
      <c r="AG308" s="23"/>
    </row>
    <row r="309" spans="1:33" ht="15.75" customHeight="1" x14ac:dyDescent="0.35">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c r="AA309" s="23"/>
      <c r="AB309" s="23"/>
      <c r="AC309" s="23"/>
      <c r="AD309" s="23"/>
      <c r="AE309" s="23"/>
      <c r="AF309" s="23"/>
      <c r="AG309" s="23"/>
    </row>
    <row r="310" spans="1:33" ht="15.75" customHeight="1" x14ac:dyDescent="0.35">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23"/>
      <c r="AE310" s="23"/>
      <c r="AF310" s="23"/>
      <c r="AG310" s="23"/>
    </row>
    <row r="311" spans="1:33" ht="15.75" customHeight="1" x14ac:dyDescent="0.35">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c r="AA311" s="23"/>
      <c r="AB311" s="23"/>
      <c r="AC311" s="23"/>
      <c r="AD311" s="23"/>
      <c r="AE311" s="23"/>
      <c r="AF311" s="23"/>
      <c r="AG311" s="23"/>
    </row>
    <row r="312" spans="1:33" ht="15.75" customHeight="1" x14ac:dyDescent="0.35">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23"/>
      <c r="AE312" s="23"/>
      <c r="AF312" s="23"/>
      <c r="AG312" s="23"/>
    </row>
    <row r="313" spans="1:33" ht="15.75" customHeight="1" x14ac:dyDescent="0.35">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c r="AA313" s="23"/>
      <c r="AB313" s="23"/>
      <c r="AC313" s="23"/>
      <c r="AD313" s="23"/>
      <c r="AE313" s="23"/>
      <c r="AF313" s="23"/>
      <c r="AG313" s="23"/>
    </row>
    <row r="314" spans="1:33" ht="15.75" customHeight="1" x14ac:dyDescent="0.35">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c r="AA314" s="23"/>
      <c r="AB314" s="23"/>
      <c r="AC314" s="23"/>
      <c r="AD314" s="23"/>
      <c r="AE314" s="23"/>
      <c r="AF314" s="23"/>
      <c r="AG314" s="23"/>
    </row>
    <row r="315" spans="1:33" ht="15.75" customHeight="1" x14ac:dyDescent="0.35">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c r="AA315" s="23"/>
      <c r="AB315" s="23"/>
      <c r="AC315" s="23"/>
      <c r="AD315" s="23"/>
      <c r="AE315" s="23"/>
      <c r="AF315" s="23"/>
      <c r="AG315" s="23"/>
    </row>
    <row r="316" spans="1:33" ht="15.75" customHeight="1" x14ac:dyDescent="0.35">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c r="AA316" s="23"/>
      <c r="AB316" s="23"/>
      <c r="AC316" s="23"/>
      <c r="AD316" s="23"/>
      <c r="AE316" s="23"/>
      <c r="AF316" s="23"/>
      <c r="AG316" s="23"/>
    </row>
    <row r="317" spans="1:33" ht="15.75" customHeight="1" x14ac:dyDescent="0.35">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c r="AA317" s="23"/>
      <c r="AB317" s="23"/>
      <c r="AC317" s="23"/>
      <c r="AD317" s="23"/>
      <c r="AE317" s="23"/>
      <c r="AF317" s="23"/>
      <c r="AG317" s="23"/>
    </row>
    <row r="318" spans="1:33" ht="15.75" customHeight="1" x14ac:dyDescent="0.35">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c r="AA318" s="23"/>
      <c r="AB318" s="23"/>
      <c r="AC318" s="23"/>
      <c r="AD318" s="23"/>
      <c r="AE318" s="23"/>
      <c r="AF318" s="23"/>
      <c r="AG318" s="23"/>
    </row>
    <row r="319" spans="1:33" ht="15.75" customHeight="1" x14ac:dyDescent="0.35">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c r="AA319" s="23"/>
      <c r="AB319" s="23"/>
      <c r="AC319" s="23"/>
      <c r="AD319" s="23"/>
      <c r="AE319" s="23"/>
      <c r="AF319" s="23"/>
      <c r="AG319" s="23"/>
    </row>
    <row r="320" spans="1:33" ht="15.75" customHeight="1" x14ac:dyDescent="0.35">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23"/>
      <c r="AE320" s="23"/>
      <c r="AF320" s="23"/>
      <c r="AG320" s="23"/>
    </row>
    <row r="321" spans="1:33" ht="15.75" customHeight="1" x14ac:dyDescent="0.35">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c r="AA321" s="23"/>
      <c r="AB321" s="23"/>
      <c r="AC321" s="23"/>
      <c r="AD321" s="23"/>
      <c r="AE321" s="23"/>
      <c r="AF321" s="23"/>
      <c r="AG321" s="23"/>
    </row>
    <row r="322" spans="1:33" ht="15.75" customHeight="1" x14ac:dyDescent="0.35">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c r="AA322" s="23"/>
      <c r="AB322" s="23"/>
      <c r="AC322" s="23"/>
      <c r="AD322" s="23"/>
      <c r="AE322" s="23"/>
      <c r="AF322" s="23"/>
      <c r="AG322" s="23"/>
    </row>
    <row r="323" spans="1:33" ht="15.75" customHeight="1" x14ac:dyDescent="0.35">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c r="AA323" s="23"/>
      <c r="AB323" s="23"/>
      <c r="AC323" s="23"/>
      <c r="AD323" s="23"/>
      <c r="AE323" s="23"/>
      <c r="AF323" s="23"/>
      <c r="AG323" s="23"/>
    </row>
    <row r="324" spans="1:33" ht="15.75" customHeight="1" x14ac:dyDescent="0.35">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c r="AA324" s="23"/>
      <c r="AB324" s="23"/>
      <c r="AC324" s="23"/>
      <c r="AD324" s="23"/>
      <c r="AE324" s="23"/>
      <c r="AF324" s="23"/>
      <c r="AG324" s="23"/>
    </row>
    <row r="325" spans="1:33" ht="15.75" customHeight="1" x14ac:dyDescent="0.35">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c r="AA325" s="23"/>
      <c r="AB325" s="23"/>
      <c r="AC325" s="23"/>
      <c r="AD325" s="23"/>
      <c r="AE325" s="23"/>
      <c r="AF325" s="23"/>
      <c r="AG325" s="23"/>
    </row>
    <row r="326" spans="1:33" ht="15.75" customHeight="1" x14ac:dyDescent="0.35">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c r="AA326" s="23"/>
      <c r="AB326" s="23"/>
      <c r="AC326" s="23"/>
      <c r="AD326" s="23"/>
      <c r="AE326" s="23"/>
      <c r="AF326" s="23"/>
      <c r="AG326" s="23"/>
    </row>
    <row r="327" spans="1:33" ht="15.75" customHeight="1" x14ac:dyDescent="0.35">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c r="AA327" s="23"/>
      <c r="AB327" s="23"/>
      <c r="AC327" s="23"/>
      <c r="AD327" s="23"/>
      <c r="AE327" s="23"/>
      <c r="AF327" s="23"/>
      <c r="AG327" s="23"/>
    </row>
    <row r="328" spans="1:33" ht="15.75" customHeight="1" x14ac:dyDescent="0.35">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23"/>
      <c r="AE328" s="23"/>
      <c r="AF328" s="23"/>
      <c r="AG328" s="23"/>
    </row>
    <row r="329" spans="1:33" ht="15.75" customHeight="1" x14ac:dyDescent="0.35">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c r="AA329" s="23"/>
      <c r="AB329" s="23"/>
      <c r="AC329" s="23"/>
      <c r="AD329" s="23"/>
      <c r="AE329" s="23"/>
      <c r="AF329" s="23"/>
      <c r="AG329" s="23"/>
    </row>
    <row r="330" spans="1:33" ht="15.75" customHeight="1" x14ac:dyDescent="0.35">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c r="AA330" s="23"/>
      <c r="AB330" s="23"/>
      <c r="AC330" s="23"/>
      <c r="AD330" s="23"/>
      <c r="AE330" s="23"/>
      <c r="AF330" s="23"/>
      <c r="AG330" s="23"/>
    </row>
    <row r="331" spans="1:33" ht="15.75" customHeight="1" x14ac:dyDescent="0.35">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c r="AA331" s="23"/>
      <c r="AB331" s="23"/>
      <c r="AC331" s="23"/>
      <c r="AD331" s="23"/>
      <c r="AE331" s="23"/>
      <c r="AF331" s="23"/>
      <c r="AG331" s="23"/>
    </row>
    <row r="332" spans="1:33" ht="15.75" customHeight="1" x14ac:dyDescent="0.35">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c r="AA332" s="23"/>
      <c r="AB332" s="23"/>
      <c r="AC332" s="23"/>
      <c r="AD332" s="23"/>
      <c r="AE332" s="23"/>
      <c r="AF332" s="23"/>
      <c r="AG332" s="23"/>
    </row>
    <row r="333" spans="1:33" ht="15.75" customHeight="1" x14ac:dyDescent="0.35">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c r="AA333" s="23"/>
      <c r="AB333" s="23"/>
      <c r="AC333" s="23"/>
      <c r="AD333" s="23"/>
      <c r="AE333" s="23"/>
      <c r="AF333" s="23"/>
      <c r="AG333" s="23"/>
    </row>
    <row r="334" spans="1:33" ht="15.75" customHeight="1" x14ac:dyDescent="0.35">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c r="AA334" s="23"/>
      <c r="AB334" s="23"/>
      <c r="AC334" s="23"/>
      <c r="AD334" s="23"/>
      <c r="AE334" s="23"/>
      <c r="AF334" s="23"/>
      <c r="AG334" s="23"/>
    </row>
    <row r="335" spans="1:33" ht="15.75" customHeight="1" x14ac:dyDescent="0.35">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23"/>
      <c r="AE335" s="23"/>
      <c r="AF335" s="23"/>
      <c r="AG335" s="23"/>
    </row>
    <row r="336" spans="1:33" ht="15.75" customHeight="1" x14ac:dyDescent="0.35">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c r="AA336" s="23"/>
      <c r="AB336" s="23"/>
      <c r="AC336" s="23"/>
      <c r="AD336" s="23"/>
      <c r="AE336" s="23"/>
      <c r="AF336" s="23"/>
      <c r="AG336" s="23"/>
    </row>
    <row r="337" spans="1:33" ht="15.75" customHeight="1" x14ac:dyDescent="0.35">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c r="AA337" s="23"/>
      <c r="AB337" s="23"/>
      <c r="AC337" s="23"/>
      <c r="AD337" s="23"/>
      <c r="AE337" s="23"/>
      <c r="AF337" s="23"/>
      <c r="AG337" s="23"/>
    </row>
    <row r="338" spans="1:33" ht="15.75" customHeight="1" x14ac:dyDescent="0.35">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c r="AA338" s="23"/>
      <c r="AB338" s="23"/>
      <c r="AC338" s="23"/>
      <c r="AD338" s="23"/>
      <c r="AE338" s="23"/>
      <c r="AF338" s="23"/>
      <c r="AG338" s="23"/>
    </row>
    <row r="339" spans="1:33" ht="15.75" customHeight="1" x14ac:dyDescent="0.35">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c r="AA339" s="23"/>
      <c r="AB339" s="23"/>
      <c r="AC339" s="23"/>
      <c r="AD339" s="23"/>
      <c r="AE339" s="23"/>
      <c r="AF339" s="23"/>
      <c r="AG339" s="23"/>
    </row>
    <row r="340" spans="1:33" ht="15.75" customHeight="1" x14ac:dyDescent="0.35">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c r="AD340" s="23"/>
      <c r="AE340" s="23"/>
      <c r="AF340" s="23"/>
      <c r="AG340" s="23"/>
    </row>
    <row r="341" spans="1:33" ht="15.75" customHeight="1" x14ac:dyDescent="0.35">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c r="AA341" s="23"/>
      <c r="AB341" s="23"/>
      <c r="AC341" s="23"/>
      <c r="AD341" s="23"/>
      <c r="AE341" s="23"/>
      <c r="AF341" s="23"/>
      <c r="AG341" s="23"/>
    </row>
    <row r="342" spans="1:33" ht="15.75" customHeight="1" x14ac:dyDescent="0.35">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c r="AB342" s="23"/>
      <c r="AC342" s="23"/>
      <c r="AD342" s="23"/>
      <c r="AE342" s="23"/>
      <c r="AF342" s="23"/>
      <c r="AG342" s="23"/>
    </row>
    <row r="343" spans="1:33" ht="15.75" customHeight="1" x14ac:dyDescent="0.35">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23"/>
      <c r="AE343" s="23"/>
      <c r="AF343" s="23"/>
      <c r="AG343" s="23"/>
    </row>
    <row r="344" spans="1:33" ht="15.75" customHeight="1" x14ac:dyDescent="0.35">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c r="AD344" s="23"/>
      <c r="AE344" s="23"/>
      <c r="AF344" s="23"/>
      <c r="AG344" s="23"/>
    </row>
    <row r="345" spans="1:33" ht="15.75" customHeight="1" x14ac:dyDescent="0.35">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c r="AA345" s="23"/>
      <c r="AB345" s="23"/>
      <c r="AC345" s="23"/>
      <c r="AD345" s="23"/>
      <c r="AE345" s="23"/>
      <c r="AF345" s="23"/>
      <c r="AG345" s="23"/>
    </row>
    <row r="346" spans="1:33" ht="15.75" customHeight="1" x14ac:dyDescent="0.35">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c r="AA346" s="23"/>
      <c r="AB346" s="23"/>
      <c r="AC346" s="23"/>
      <c r="AD346" s="23"/>
      <c r="AE346" s="23"/>
      <c r="AF346" s="23"/>
      <c r="AG346" s="23"/>
    </row>
    <row r="347" spans="1:33" ht="15.75" customHeight="1" x14ac:dyDescent="0.35">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c r="AA347" s="23"/>
      <c r="AB347" s="23"/>
      <c r="AC347" s="23"/>
      <c r="AD347" s="23"/>
      <c r="AE347" s="23"/>
      <c r="AF347" s="23"/>
      <c r="AG347" s="23"/>
    </row>
    <row r="348" spans="1:33" ht="15.75" customHeight="1" x14ac:dyDescent="0.35">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c r="AA348" s="23"/>
      <c r="AB348" s="23"/>
      <c r="AC348" s="23"/>
      <c r="AD348" s="23"/>
      <c r="AE348" s="23"/>
      <c r="AF348" s="23"/>
      <c r="AG348" s="23"/>
    </row>
    <row r="349" spans="1:33" ht="15.75" customHeight="1" x14ac:dyDescent="0.35">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23"/>
      <c r="AE349" s="23"/>
      <c r="AF349" s="23"/>
      <c r="AG349" s="23"/>
    </row>
    <row r="350" spans="1:33" ht="15.75" customHeight="1" x14ac:dyDescent="0.35">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c r="AA350" s="23"/>
      <c r="AB350" s="23"/>
      <c r="AC350" s="23"/>
      <c r="AD350" s="23"/>
      <c r="AE350" s="23"/>
      <c r="AF350" s="23"/>
      <c r="AG350" s="23"/>
    </row>
    <row r="351" spans="1:33" ht="15.75" customHeight="1" x14ac:dyDescent="0.35">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23"/>
      <c r="AE351" s="23"/>
      <c r="AF351" s="23"/>
      <c r="AG351" s="23"/>
    </row>
    <row r="352" spans="1:33" ht="15.75" customHeight="1" x14ac:dyDescent="0.35">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c r="AA352" s="23"/>
      <c r="AB352" s="23"/>
      <c r="AC352" s="23"/>
      <c r="AD352" s="23"/>
      <c r="AE352" s="23"/>
      <c r="AF352" s="23"/>
      <c r="AG352" s="23"/>
    </row>
    <row r="353" spans="1:33" ht="15.75" customHeight="1" x14ac:dyDescent="0.35">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c r="AA353" s="23"/>
      <c r="AB353" s="23"/>
      <c r="AC353" s="23"/>
      <c r="AD353" s="23"/>
      <c r="AE353" s="23"/>
      <c r="AF353" s="23"/>
      <c r="AG353" s="23"/>
    </row>
    <row r="354" spans="1:33" ht="15.75" customHeight="1" x14ac:dyDescent="0.35">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c r="AA354" s="23"/>
      <c r="AB354" s="23"/>
      <c r="AC354" s="23"/>
      <c r="AD354" s="23"/>
      <c r="AE354" s="23"/>
      <c r="AF354" s="23"/>
      <c r="AG354" s="23"/>
    </row>
    <row r="355" spans="1:33" ht="15.75" customHeight="1" x14ac:dyDescent="0.35">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c r="AA355" s="23"/>
      <c r="AB355" s="23"/>
      <c r="AC355" s="23"/>
      <c r="AD355" s="23"/>
      <c r="AE355" s="23"/>
      <c r="AF355" s="23"/>
      <c r="AG355" s="23"/>
    </row>
    <row r="356" spans="1:33" ht="15.75" customHeight="1" x14ac:dyDescent="0.35">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c r="AA356" s="23"/>
      <c r="AB356" s="23"/>
      <c r="AC356" s="23"/>
      <c r="AD356" s="23"/>
      <c r="AE356" s="23"/>
      <c r="AF356" s="23"/>
      <c r="AG356" s="23"/>
    </row>
    <row r="357" spans="1:33" ht="15.75" customHeight="1" x14ac:dyDescent="0.35">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c r="AB357" s="23"/>
      <c r="AC357" s="23"/>
      <c r="AD357" s="23"/>
      <c r="AE357" s="23"/>
      <c r="AF357" s="23"/>
      <c r="AG357" s="23"/>
    </row>
    <row r="358" spans="1:33" ht="15.75" customHeight="1" x14ac:dyDescent="0.35">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c r="AA358" s="23"/>
      <c r="AB358" s="23"/>
      <c r="AC358" s="23"/>
      <c r="AD358" s="23"/>
      <c r="AE358" s="23"/>
      <c r="AF358" s="23"/>
      <c r="AG358" s="23"/>
    </row>
    <row r="359" spans="1:33" ht="15.75" customHeight="1" x14ac:dyDescent="0.35">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c r="AA359" s="23"/>
      <c r="AB359" s="23"/>
      <c r="AC359" s="23"/>
      <c r="AD359" s="23"/>
      <c r="AE359" s="23"/>
      <c r="AF359" s="23"/>
      <c r="AG359" s="23"/>
    </row>
    <row r="360" spans="1:33" ht="15.75" customHeight="1" x14ac:dyDescent="0.35">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c r="AA360" s="23"/>
      <c r="AB360" s="23"/>
      <c r="AC360" s="23"/>
      <c r="AD360" s="23"/>
      <c r="AE360" s="23"/>
      <c r="AF360" s="23"/>
      <c r="AG360" s="23"/>
    </row>
    <row r="361" spans="1:33" ht="15.75" customHeight="1" x14ac:dyDescent="0.35">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c r="AA361" s="23"/>
      <c r="AB361" s="23"/>
      <c r="AC361" s="23"/>
      <c r="AD361" s="23"/>
      <c r="AE361" s="23"/>
      <c r="AF361" s="23"/>
      <c r="AG361" s="23"/>
    </row>
    <row r="362" spans="1:33" ht="15.75" customHeight="1" x14ac:dyDescent="0.35">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c r="AA362" s="23"/>
      <c r="AB362" s="23"/>
      <c r="AC362" s="23"/>
      <c r="AD362" s="23"/>
      <c r="AE362" s="23"/>
      <c r="AF362" s="23"/>
      <c r="AG362" s="23"/>
    </row>
    <row r="363" spans="1:33" ht="15.75" customHeight="1" x14ac:dyDescent="0.35">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c r="AA363" s="23"/>
      <c r="AB363" s="23"/>
      <c r="AC363" s="23"/>
      <c r="AD363" s="23"/>
      <c r="AE363" s="23"/>
      <c r="AF363" s="23"/>
      <c r="AG363" s="23"/>
    </row>
    <row r="364" spans="1:33" ht="15.75" customHeight="1" x14ac:dyDescent="0.35">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c r="AB364" s="23"/>
      <c r="AC364" s="23"/>
      <c r="AD364" s="23"/>
      <c r="AE364" s="23"/>
      <c r="AF364" s="23"/>
      <c r="AG364" s="23"/>
    </row>
    <row r="365" spans="1:33" ht="15.75" customHeight="1" x14ac:dyDescent="0.35">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c r="AA365" s="23"/>
      <c r="AB365" s="23"/>
      <c r="AC365" s="23"/>
      <c r="AD365" s="23"/>
      <c r="AE365" s="23"/>
      <c r="AF365" s="23"/>
      <c r="AG365" s="23"/>
    </row>
    <row r="366" spans="1:33" ht="15.75" customHeight="1" x14ac:dyDescent="0.35">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c r="AA366" s="23"/>
      <c r="AB366" s="23"/>
      <c r="AC366" s="23"/>
      <c r="AD366" s="23"/>
      <c r="AE366" s="23"/>
      <c r="AF366" s="23"/>
      <c r="AG366" s="23"/>
    </row>
    <row r="367" spans="1:33" ht="15.75" customHeight="1" x14ac:dyDescent="0.35">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c r="AA367" s="23"/>
      <c r="AB367" s="23"/>
      <c r="AC367" s="23"/>
      <c r="AD367" s="23"/>
      <c r="AE367" s="23"/>
      <c r="AF367" s="23"/>
      <c r="AG367" s="23"/>
    </row>
    <row r="368" spans="1:33" ht="15.75" customHeight="1" x14ac:dyDescent="0.35">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c r="AA368" s="23"/>
      <c r="AB368" s="23"/>
      <c r="AC368" s="23"/>
      <c r="AD368" s="23"/>
      <c r="AE368" s="23"/>
      <c r="AF368" s="23"/>
      <c r="AG368" s="23"/>
    </row>
    <row r="369" spans="1:33" ht="15.75" customHeight="1" x14ac:dyDescent="0.35">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c r="AA369" s="23"/>
      <c r="AB369" s="23"/>
      <c r="AC369" s="23"/>
      <c r="AD369" s="23"/>
      <c r="AE369" s="23"/>
      <c r="AF369" s="23"/>
      <c r="AG369" s="23"/>
    </row>
    <row r="370" spans="1:33" ht="15.75" customHeight="1" x14ac:dyDescent="0.35">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c r="AA370" s="23"/>
      <c r="AB370" s="23"/>
      <c r="AC370" s="23"/>
      <c r="AD370" s="23"/>
      <c r="AE370" s="23"/>
      <c r="AF370" s="23"/>
      <c r="AG370" s="23"/>
    </row>
    <row r="371" spans="1:33" ht="15.75" customHeight="1" x14ac:dyDescent="0.35">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c r="AA371" s="23"/>
      <c r="AB371" s="23"/>
      <c r="AC371" s="23"/>
      <c r="AD371" s="23"/>
      <c r="AE371" s="23"/>
      <c r="AF371" s="23"/>
      <c r="AG371" s="23"/>
    </row>
    <row r="372" spans="1:33" ht="15.75" customHeight="1" x14ac:dyDescent="0.35">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c r="AA372" s="23"/>
      <c r="AB372" s="23"/>
      <c r="AC372" s="23"/>
      <c r="AD372" s="23"/>
      <c r="AE372" s="23"/>
      <c r="AF372" s="23"/>
      <c r="AG372" s="23"/>
    </row>
    <row r="373" spans="1:33" ht="15.75" customHeight="1" x14ac:dyDescent="0.35">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c r="AA373" s="23"/>
      <c r="AB373" s="23"/>
      <c r="AC373" s="23"/>
      <c r="AD373" s="23"/>
      <c r="AE373" s="23"/>
      <c r="AF373" s="23"/>
      <c r="AG373" s="23"/>
    </row>
    <row r="374" spans="1:33" ht="15.75" customHeight="1" x14ac:dyDescent="0.35">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c r="AA374" s="23"/>
      <c r="AB374" s="23"/>
      <c r="AC374" s="23"/>
      <c r="AD374" s="23"/>
      <c r="AE374" s="23"/>
      <c r="AF374" s="23"/>
      <c r="AG374" s="23"/>
    </row>
    <row r="375" spans="1:33" ht="15.75" customHeight="1" x14ac:dyDescent="0.35">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c r="AA375" s="23"/>
      <c r="AB375" s="23"/>
      <c r="AC375" s="23"/>
      <c r="AD375" s="23"/>
      <c r="AE375" s="23"/>
      <c r="AF375" s="23"/>
      <c r="AG375" s="23"/>
    </row>
    <row r="376" spans="1:33" ht="15.75" customHeight="1" x14ac:dyDescent="0.35">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c r="AD376" s="23"/>
      <c r="AE376" s="23"/>
      <c r="AF376" s="23"/>
      <c r="AG376" s="23"/>
    </row>
    <row r="377" spans="1:33" ht="15.75" customHeight="1" x14ac:dyDescent="0.35">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c r="AA377" s="23"/>
      <c r="AB377" s="23"/>
      <c r="AC377" s="23"/>
      <c r="AD377" s="23"/>
      <c r="AE377" s="23"/>
      <c r="AF377" s="23"/>
      <c r="AG377" s="23"/>
    </row>
    <row r="378" spans="1:33" ht="15.75" customHeight="1" x14ac:dyDescent="0.35">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c r="AA378" s="23"/>
      <c r="AB378" s="23"/>
      <c r="AC378" s="23"/>
      <c r="AD378" s="23"/>
      <c r="AE378" s="23"/>
      <c r="AF378" s="23"/>
      <c r="AG378" s="23"/>
    </row>
    <row r="379" spans="1:33" ht="15.75" customHeight="1" x14ac:dyDescent="0.35">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c r="AA379" s="23"/>
      <c r="AB379" s="23"/>
      <c r="AC379" s="23"/>
      <c r="AD379" s="23"/>
      <c r="AE379" s="23"/>
      <c r="AF379" s="23"/>
      <c r="AG379" s="23"/>
    </row>
    <row r="380" spans="1:33" ht="15.75" customHeight="1" x14ac:dyDescent="0.35">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c r="AA380" s="23"/>
      <c r="AB380" s="23"/>
      <c r="AC380" s="23"/>
      <c r="AD380" s="23"/>
      <c r="AE380" s="23"/>
      <c r="AF380" s="23"/>
      <c r="AG380" s="23"/>
    </row>
    <row r="381" spans="1:33" ht="15.75" customHeight="1" x14ac:dyDescent="0.35">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c r="AA381" s="23"/>
      <c r="AB381" s="23"/>
      <c r="AC381" s="23"/>
      <c r="AD381" s="23"/>
      <c r="AE381" s="23"/>
      <c r="AF381" s="23"/>
      <c r="AG381" s="23"/>
    </row>
    <row r="382" spans="1:33" ht="15.75" customHeight="1" x14ac:dyDescent="0.35">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c r="AA382" s="23"/>
      <c r="AB382" s="23"/>
      <c r="AC382" s="23"/>
      <c r="AD382" s="23"/>
      <c r="AE382" s="23"/>
      <c r="AF382" s="23"/>
      <c r="AG382" s="23"/>
    </row>
    <row r="383" spans="1:33" ht="15.75" customHeight="1" x14ac:dyDescent="0.35">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23"/>
      <c r="AE383" s="23"/>
      <c r="AF383" s="23"/>
      <c r="AG383" s="23"/>
    </row>
    <row r="384" spans="1:33" ht="15.75" customHeight="1" x14ac:dyDescent="0.35">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c r="AA384" s="23"/>
      <c r="AB384" s="23"/>
      <c r="AC384" s="23"/>
      <c r="AD384" s="23"/>
      <c r="AE384" s="23"/>
      <c r="AF384" s="23"/>
      <c r="AG384" s="23"/>
    </row>
    <row r="385" spans="1:33" ht="15.75" customHeight="1" x14ac:dyDescent="0.35">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c r="AA385" s="23"/>
      <c r="AB385" s="23"/>
      <c r="AC385" s="23"/>
      <c r="AD385" s="23"/>
      <c r="AE385" s="23"/>
      <c r="AF385" s="23"/>
      <c r="AG385" s="23"/>
    </row>
    <row r="386" spans="1:33" ht="15.75" customHeight="1" x14ac:dyDescent="0.35">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c r="AA386" s="23"/>
      <c r="AB386" s="23"/>
      <c r="AC386" s="23"/>
      <c r="AD386" s="23"/>
      <c r="AE386" s="23"/>
      <c r="AF386" s="23"/>
      <c r="AG386" s="23"/>
    </row>
    <row r="387" spans="1:33" ht="15.75" customHeight="1" x14ac:dyDescent="0.35">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c r="AA387" s="23"/>
      <c r="AB387" s="23"/>
      <c r="AC387" s="23"/>
      <c r="AD387" s="23"/>
      <c r="AE387" s="23"/>
      <c r="AF387" s="23"/>
      <c r="AG387" s="23"/>
    </row>
    <row r="388" spans="1:33" ht="15.75" customHeight="1" x14ac:dyDescent="0.35">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c r="AA388" s="23"/>
      <c r="AB388" s="23"/>
      <c r="AC388" s="23"/>
      <c r="AD388" s="23"/>
      <c r="AE388" s="23"/>
      <c r="AF388" s="23"/>
      <c r="AG388" s="23"/>
    </row>
    <row r="389" spans="1:33" ht="15.75" customHeight="1" x14ac:dyDescent="0.35">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c r="AA389" s="23"/>
      <c r="AB389" s="23"/>
      <c r="AC389" s="23"/>
      <c r="AD389" s="23"/>
      <c r="AE389" s="23"/>
      <c r="AF389" s="23"/>
      <c r="AG389" s="23"/>
    </row>
    <row r="390" spans="1:33" ht="15.75" customHeight="1" x14ac:dyDescent="0.35">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c r="AA390" s="23"/>
      <c r="AB390" s="23"/>
      <c r="AC390" s="23"/>
      <c r="AD390" s="23"/>
      <c r="AE390" s="23"/>
      <c r="AF390" s="23"/>
      <c r="AG390" s="23"/>
    </row>
    <row r="391" spans="1:33" ht="15.75" customHeight="1" x14ac:dyDescent="0.35">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c r="AA391" s="23"/>
      <c r="AB391" s="23"/>
      <c r="AC391" s="23"/>
      <c r="AD391" s="23"/>
      <c r="AE391" s="23"/>
      <c r="AF391" s="23"/>
      <c r="AG391" s="23"/>
    </row>
    <row r="392" spans="1:33" ht="15.75" customHeight="1" x14ac:dyDescent="0.35">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c r="AB392" s="23"/>
      <c r="AC392" s="23"/>
      <c r="AD392" s="23"/>
      <c r="AE392" s="23"/>
      <c r="AF392" s="23"/>
      <c r="AG392" s="23"/>
    </row>
    <row r="393" spans="1:33" ht="15.75" customHeight="1" x14ac:dyDescent="0.35">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c r="AA393" s="23"/>
      <c r="AB393" s="23"/>
      <c r="AC393" s="23"/>
      <c r="AD393" s="23"/>
      <c r="AE393" s="23"/>
      <c r="AF393" s="23"/>
      <c r="AG393" s="23"/>
    </row>
    <row r="394" spans="1:33" ht="15.75" customHeight="1" x14ac:dyDescent="0.35">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c r="AA394" s="23"/>
      <c r="AB394" s="23"/>
      <c r="AC394" s="23"/>
      <c r="AD394" s="23"/>
      <c r="AE394" s="23"/>
      <c r="AF394" s="23"/>
      <c r="AG394" s="23"/>
    </row>
    <row r="395" spans="1:33" ht="15.75" customHeight="1" x14ac:dyDescent="0.35">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c r="AA395" s="23"/>
      <c r="AB395" s="23"/>
      <c r="AC395" s="23"/>
      <c r="AD395" s="23"/>
      <c r="AE395" s="23"/>
      <c r="AF395" s="23"/>
      <c r="AG395" s="23"/>
    </row>
    <row r="396" spans="1:33" ht="15.75" customHeight="1" x14ac:dyDescent="0.35">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c r="AA396" s="23"/>
      <c r="AB396" s="23"/>
      <c r="AC396" s="23"/>
      <c r="AD396" s="23"/>
      <c r="AE396" s="23"/>
      <c r="AF396" s="23"/>
      <c r="AG396" s="23"/>
    </row>
    <row r="397" spans="1:33" ht="15.75" customHeight="1" x14ac:dyDescent="0.35">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c r="AA397" s="23"/>
      <c r="AB397" s="23"/>
      <c r="AC397" s="23"/>
      <c r="AD397" s="23"/>
      <c r="AE397" s="23"/>
      <c r="AF397" s="23"/>
      <c r="AG397" s="23"/>
    </row>
    <row r="398" spans="1:33" ht="15.75" customHeight="1" x14ac:dyDescent="0.35">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c r="AA398" s="23"/>
      <c r="AB398" s="23"/>
      <c r="AC398" s="23"/>
      <c r="AD398" s="23"/>
      <c r="AE398" s="23"/>
      <c r="AF398" s="23"/>
      <c r="AG398" s="23"/>
    </row>
    <row r="399" spans="1:33" ht="15.75" customHeight="1" x14ac:dyDescent="0.35">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c r="AA399" s="23"/>
      <c r="AB399" s="23"/>
      <c r="AC399" s="23"/>
      <c r="AD399" s="23"/>
      <c r="AE399" s="23"/>
      <c r="AF399" s="23"/>
      <c r="AG399" s="23"/>
    </row>
    <row r="400" spans="1:33" ht="15.75" customHeight="1" x14ac:dyDescent="0.35">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c r="AA400" s="23"/>
      <c r="AB400" s="23"/>
      <c r="AC400" s="23"/>
      <c r="AD400" s="23"/>
      <c r="AE400" s="23"/>
      <c r="AF400" s="23"/>
      <c r="AG400" s="23"/>
    </row>
    <row r="401" spans="1:33" ht="15.75" customHeight="1" x14ac:dyDescent="0.35">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c r="AA401" s="23"/>
      <c r="AB401" s="23"/>
      <c r="AC401" s="23"/>
      <c r="AD401" s="23"/>
      <c r="AE401" s="23"/>
      <c r="AF401" s="23"/>
      <c r="AG401" s="23"/>
    </row>
    <row r="402" spans="1:33" ht="15.75" customHeight="1" x14ac:dyDescent="0.35">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c r="AA402" s="23"/>
      <c r="AB402" s="23"/>
      <c r="AC402" s="23"/>
      <c r="AD402" s="23"/>
      <c r="AE402" s="23"/>
      <c r="AF402" s="23"/>
      <c r="AG402" s="23"/>
    </row>
    <row r="403" spans="1:33" ht="15.75" customHeight="1" x14ac:dyDescent="0.35">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c r="AA403" s="23"/>
      <c r="AB403" s="23"/>
      <c r="AC403" s="23"/>
      <c r="AD403" s="23"/>
      <c r="AE403" s="23"/>
      <c r="AF403" s="23"/>
      <c r="AG403" s="23"/>
    </row>
    <row r="404" spans="1:33" ht="15.75" customHeight="1" x14ac:dyDescent="0.35">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c r="AA404" s="23"/>
      <c r="AB404" s="23"/>
      <c r="AC404" s="23"/>
      <c r="AD404" s="23"/>
      <c r="AE404" s="23"/>
      <c r="AF404" s="23"/>
      <c r="AG404" s="23"/>
    </row>
    <row r="405" spans="1:33" ht="15.75" customHeight="1" x14ac:dyDescent="0.35">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c r="AA405" s="23"/>
      <c r="AB405" s="23"/>
      <c r="AC405" s="23"/>
      <c r="AD405" s="23"/>
      <c r="AE405" s="23"/>
      <c r="AF405" s="23"/>
      <c r="AG405" s="23"/>
    </row>
    <row r="406" spans="1:33" ht="15.75" customHeight="1" x14ac:dyDescent="0.35">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c r="AA406" s="23"/>
      <c r="AB406" s="23"/>
      <c r="AC406" s="23"/>
      <c r="AD406" s="23"/>
      <c r="AE406" s="23"/>
      <c r="AF406" s="23"/>
      <c r="AG406" s="23"/>
    </row>
    <row r="407" spans="1:33" ht="15.75" customHeight="1" x14ac:dyDescent="0.35">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c r="AA407" s="23"/>
      <c r="AB407" s="23"/>
      <c r="AC407" s="23"/>
      <c r="AD407" s="23"/>
      <c r="AE407" s="23"/>
      <c r="AF407" s="23"/>
      <c r="AG407" s="23"/>
    </row>
    <row r="408" spans="1:33" ht="15.75" customHeight="1" x14ac:dyDescent="0.35">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row>
    <row r="409" spans="1:33" ht="15.75" customHeight="1" x14ac:dyDescent="0.35">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c r="AA409" s="23"/>
      <c r="AB409" s="23"/>
      <c r="AC409" s="23"/>
      <c r="AD409" s="23"/>
      <c r="AE409" s="23"/>
      <c r="AF409" s="23"/>
      <c r="AG409" s="23"/>
    </row>
    <row r="410" spans="1:33" ht="15.75" customHeight="1" x14ac:dyDescent="0.35">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c r="AA410" s="23"/>
      <c r="AB410" s="23"/>
      <c r="AC410" s="23"/>
      <c r="AD410" s="23"/>
      <c r="AE410" s="23"/>
      <c r="AF410" s="23"/>
      <c r="AG410" s="23"/>
    </row>
    <row r="411" spans="1:33" ht="15.75" customHeight="1" x14ac:dyDescent="0.35">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c r="AA411" s="23"/>
      <c r="AB411" s="23"/>
      <c r="AC411" s="23"/>
      <c r="AD411" s="23"/>
      <c r="AE411" s="23"/>
      <c r="AF411" s="23"/>
      <c r="AG411" s="23"/>
    </row>
    <row r="412" spans="1:33" ht="15.75" customHeight="1" x14ac:dyDescent="0.35">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c r="AA412" s="23"/>
      <c r="AB412" s="23"/>
      <c r="AC412" s="23"/>
      <c r="AD412" s="23"/>
      <c r="AE412" s="23"/>
      <c r="AF412" s="23"/>
      <c r="AG412" s="23"/>
    </row>
    <row r="413" spans="1:33" ht="15.75" customHeight="1" x14ac:dyDescent="0.35">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c r="AA413" s="23"/>
      <c r="AB413" s="23"/>
      <c r="AC413" s="23"/>
      <c r="AD413" s="23"/>
      <c r="AE413" s="23"/>
      <c r="AF413" s="23"/>
      <c r="AG413" s="23"/>
    </row>
    <row r="414" spans="1:33" ht="15.75" customHeight="1" x14ac:dyDescent="0.35">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c r="AA414" s="23"/>
      <c r="AB414" s="23"/>
      <c r="AC414" s="23"/>
      <c r="AD414" s="23"/>
      <c r="AE414" s="23"/>
      <c r="AF414" s="23"/>
      <c r="AG414" s="23"/>
    </row>
    <row r="415" spans="1:33" ht="15.75" customHeight="1" x14ac:dyDescent="0.35">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23"/>
      <c r="AE415" s="23"/>
      <c r="AF415" s="23"/>
      <c r="AG415" s="23"/>
    </row>
    <row r="416" spans="1:33" ht="15.75" customHeight="1" x14ac:dyDescent="0.35">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c r="AA416" s="23"/>
      <c r="AB416" s="23"/>
      <c r="AC416" s="23"/>
      <c r="AD416" s="23"/>
      <c r="AE416" s="23"/>
      <c r="AF416" s="23"/>
      <c r="AG416" s="23"/>
    </row>
    <row r="417" spans="1:33" ht="15.75" customHeight="1" x14ac:dyDescent="0.35">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c r="AA417" s="23"/>
      <c r="AB417" s="23"/>
      <c r="AC417" s="23"/>
      <c r="AD417" s="23"/>
      <c r="AE417" s="23"/>
      <c r="AF417" s="23"/>
      <c r="AG417" s="23"/>
    </row>
    <row r="418" spans="1:33" ht="15.75" customHeight="1" x14ac:dyDescent="0.35">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row>
    <row r="419" spans="1:33" ht="15.75" customHeight="1" x14ac:dyDescent="0.35">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c r="AA419" s="23"/>
      <c r="AB419" s="23"/>
      <c r="AC419" s="23"/>
      <c r="AD419" s="23"/>
      <c r="AE419" s="23"/>
      <c r="AF419" s="23"/>
      <c r="AG419" s="23"/>
    </row>
    <row r="420" spans="1:33" ht="15.75" customHeight="1" x14ac:dyDescent="0.35">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c r="AA420" s="23"/>
      <c r="AB420" s="23"/>
      <c r="AC420" s="23"/>
      <c r="AD420" s="23"/>
      <c r="AE420" s="23"/>
      <c r="AF420" s="23"/>
      <c r="AG420" s="23"/>
    </row>
    <row r="421" spans="1:33" ht="15.75" customHeight="1" x14ac:dyDescent="0.35">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c r="AA421" s="23"/>
      <c r="AB421" s="23"/>
      <c r="AC421" s="23"/>
      <c r="AD421" s="23"/>
      <c r="AE421" s="23"/>
      <c r="AF421" s="23"/>
      <c r="AG421" s="23"/>
    </row>
    <row r="422" spans="1:33" ht="15.75" customHeight="1" x14ac:dyDescent="0.35">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c r="AB422" s="23"/>
      <c r="AC422" s="23"/>
      <c r="AD422" s="23"/>
      <c r="AE422" s="23"/>
      <c r="AF422" s="23"/>
      <c r="AG422" s="23"/>
    </row>
    <row r="423" spans="1:33" ht="15.75" customHeight="1" x14ac:dyDescent="0.35">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c r="AA423" s="23"/>
      <c r="AB423" s="23"/>
      <c r="AC423" s="23"/>
      <c r="AD423" s="23"/>
      <c r="AE423" s="23"/>
      <c r="AF423" s="23"/>
      <c r="AG423" s="23"/>
    </row>
    <row r="424" spans="1:33" ht="15.75" customHeight="1" x14ac:dyDescent="0.35">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c r="AB424" s="23"/>
      <c r="AC424" s="23"/>
      <c r="AD424" s="23"/>
      <c r="AE424" s="23"/>
      <c r="AF424" s="23"/>
      <c r="AG424" s="23"/>
    </row>
    <row r="425" spans="1:33" ht="15.75" customHeight="1" x14ac:dyDescent="0.35">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c r="AA425" s="23"/>
      <c r="AB425" s="23"/>
      <c r="AC425" s="23"/>
      <c r="AD425" s="23"/>
      <c r="AE425" s="23"/>
      <c r="AF425" s="23"/>
      <c r="AG425" s="23"/>
    </row>
    <row r="426" spans="1:33" ht="15.75" customHeight="1" x14ac:dyDescent="0.35">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c r="AA426" s="23"/>
      <c r="AB426" s="23"/>
      <c r="AC426" s="23"/>
      <c r="AD426" s="23"/>
      <c r="AE426" s="23"/>
      <c r="AF426" s="23"/>
      <c r="AG426" s="23"/>
    </row>
    <row r="427" spans="1:33" ht="15.75" customHeight="1" x14ac:dyDescent="0.35">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c r="AA427" s="23"/>
      <c r="AB427" s="23"/>
      <c r="AC427" s="23"/>
      <c r="AD427" s="23"/>
      <c r="AE427" s="23"/>
      <c r="AF427" s="23"/>
      <c r="AG427" s="23"/>
    </row>
    <row r="428" spans="1:33" ht="15.75" customHeight="1" x14ac:dyDescent="0.35">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c r="AA428" s="23"/>
      <c r="AB428" s="23"/>
      <c r="AC428" s="23"/>
      <c r="AD428" s="23"/>
      <c r="AE428" s="23"/>
      <c r="AF428" s="23"/>
      <c r="AG428" s="23"/>
    </row>
    <row r="429" spans="1:33" ht="15.75" customHeight="1" x14ac:dyDescent="0.35">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c r="AA429" s="23"/>
      <c r="AB429" s="23"/>
      <c r="AC429" s="23"/>
      <c r="AD429" s="23"/>
      <c r="AE429" s="23"/>
      <c r="AF429" s="23"/>
      <c r="AG429" s="23"/>
    </row>
    <row r="430" spans="1:33" ht="15.75" customHeight="1" x14ac:dyDescent="0.35">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c r="AA430" s="23"/>
      <c r="AB430" s="23"/>
      <c r="AC430" s="23"/>
      <c r="AD430" s="23"/>
      <c r="AE430" s="23"/>
      <c r="AF430" s="23"/>
      <c r="AG430" s="23"/>
    </row>
    <row r="431" spans="1:33" ht="15.75" customHeight="1" x14ac:dyDescent="0.35">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c r="AA431" s="23"/>
      <c r="AB431" s="23"/>
      <c r="AC431" s="23"/>
      <c r="AD431" s="23"/>
      <c r="AE431" s="23"/>
      <c r="AF431" s="23"/>
      <c r="AG431" s="23"/>
    </row>
    <row r="432" spans="1:33" ht="15.75" customHeight="1" x14ac:dyDescent="0.35">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c r="AA432" s="23"/>
      <c r="AB432" s="23"/>
      <c r="AC432" s="23"/>
      <c r="AD432" s="23"/>
      <c r="AE432" s="23"/>
      <c r="AF432" s="23"/>
      <c r="AG432" s="23"/>
    </row>
    <row r="433" spans="1:33" ht="15.75" customHeight="1" x14ac:dyDescent="0.35">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c r="AA433" s="23"/>
      <c r="AB433" s="23"/>
      <c r="AC433" s="23"/>
      <c r="AD433" s="23"/>
      <c r="AE433" s="23"/>
      <c r="AF433" s="23"/>
      <c r="AG433" s="23"/>
    </row>
    <row r="434" spans="1:33" ht="15.75" customHeight="1" x14ac:dyDescent="0.35">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c r="AA434" s="23"/>
      <c r="AB434" s="23"/>
      <c r="AC434" s="23"/>
      <c r="AD434" s="23"/>
      <c r="AE434" s="23"/>
      <c r="AF434" s="23"/>
      <c r="AG434" s="23"/>
    </row>
    <row r="435" spans="1:33" ht="15.75" customHeight="1" x14ac:dyDescent="0.35">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c r="AA435" s="23"/>
      <c r="AB435" s="23"/>
      <c r="AC435" s="23"/>
      <c r="AD435" s="23"/>
      <c r="AE435" s="23"/>
      <c r="AF435" s="23"/>
      <c r="AG435" s="23"/>
    </row>
    <row r="436" spans="1:33" ht="15.75" customHeight="1" x14ac:dyDescent="0.35">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c r="AA436" s="23"/>
      <c r="AB436" s="23"/>
      <c r="AC436" s="23"/>
      <c r="AD436" s="23"/>
      <c r="AE436" s="23"/>
      <c r="AF436" s="23"/>
      <c r="AG436" s="23"/>
    </row>
    <row r="437" spans="1:33" ht="15.75" customHeight="1" x14ac:dyDescent="0.35">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c r="AA437" s="23"/>
      <c r="AB437" s="23"/>
      <c r="AC437" s="23"/>
      <c r="AD437" s="23"/>
      <c r="AE437" s="23"/>
      <c r="AF437" s="23"/>
      <c r="AG437" s="23"/>
    </row>
    <row r="438" spans="1:33" ht="15.75" customHeight="1" x14ac:dyDescent="0.35">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c r="AA438" s="23"/>
      <c r="AB438" s="23"/>
      <c r="AC438" s="23"/>
      <c r="AD438" s="23"/>
      <c r="AE438" s="23"/>
      <c r="AF438" s="23"/>
      <c r="AG438" s="23"/>
    </row>
    <row r="439" spans="1:33" ht="15.75" customHeight="1" x14ac:dyDescent="0.35">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c r="AA439" s="23"/>
      <c r="AB439" s="23"/>
      <c r="AC439" s="23"/>
      <c r="AD439" s="23"/>
      <c r="AE439" s="23"/>
      <c r="AF439" s="23"/>
      <c r="AG439" s="23"/>
    </row>
    <row r="440" spans="1:33" ht="15.75" customHeight="1" x14ac:dyDescent="0.35">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c r="AA440" s="23"/>
      <c r="AB440" s="23"/>
      <c r="AC440" s="23"/>
      <c r="AD440" s="23"/>
      <c r="AE440" s="23"/>
      <c r="AF440" s="23"/>
      <c r="AG440" s="23"/>
    </row>
    <row r="441" spans="1:33" ht="15.75" customHeight="1" x14ac:dyDescent="0.35">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c r="AA441" s="23"/>
      <c r="AB441" s="23"/>
      <c r="AC441" s="23"/>
      <c r="AD441" s="23"/>
      <c r="AE441" s="23"/>
      <c r="AF441" s="23"/>
      <c r="AG441" s="23"/>
    </row>
    <row r="442" spans="1:33" ht="15.75" customHeight="1" x14ac:dyDescent="0.35">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c r="AA442" s="23"/>
      <c r="AB442" s="23"/>
      <c r="AC442" s="23"/>
      <c r="AD442" s="23"/>
      <c r="AE442" s="23"/>
      <c r="AF442" s="23"/>
      <c r="AG442" s="23"/>
    </row>
    <row r="443" spans="1:33" ht="15.75" customHeight="1" x14ac:dyDescent="0.35">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c r="AA443" s="23"/>
      <c r="AB443" s="23"/>
      <c r="AC443" s="23"/>
      <c r="AD443" s="23"/>
      <c r="AE443" s="23"/>
      <c r="AF443" s="23"/>
      <c r="AG443" s="23"/>
    </row>
    <row r="444" spans="1:33" ht="15.75" customHeight="1" x14ac:dyDescent="0.35">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c r="AA444" s="23"/>
      <c r="AB444" s="23"/>
      <c r="AC444" s="23"/>
      <c r="AD444" s="23"/>
      <c r="AE444" s="23"/>
      <c r="AF444" s="23"/>
      <c r="AG444" s="23"/>
    </row>
    <row r="445" spans="1:33" ht="15.75" customHeight="1" x14ac:dyDescent="0.35">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c r="AA445" s="23"/>
      <c r="AB445" s="23"/>
      <c r="AC445" s="23"/>
      <c r="AD445" s="23"/>
      <c r="AE445" s="23"/>
      <c r="AF445" s="23"/>
      <c r="AG445" s="23"/>
    </row>
    <row r="446" spans="1:33" ht="15.75" customHeight="1" x14ac:dyDescent="0.35">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c r="AA446" s="23"/>
      <c r="AB446" s="23"/>
      <c r="AC446" s="23"/>
      <c r="AD446" s="23"/>
      <c r="AE446" s="23"/>
      <c r="AF446" s="23"/>
      <c r="AG446" s="23"/>
    </row>
    <row r="447" spans="1:33" ht="15.75" customHeight="1" x14ac:dyDescent="0.35">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c r="AA447" s="23"/>
      <c r="AB447" s="23"/>
      <c r="AC447" s="23"/>
      <c r="AD447" s="23"/>
      <c r="AE447" s="23"/>
      <c r="AF447" s="23"/>
      <c r="AG447" s="23"/>
    </row>
    <row r="448" spans="1:33" ht="15.75" customHeight="1" x14ac:dyDescent="0.35">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c r="AA448" s="23"/>
      <c r="AB448" s="23"/>
      <c r="AC448" s="23"/>
      <c r="AD448" s="23"/>
      <c r="AE448" s="23"/>
      <c r="AF448" s="23"/>
      <c r="AG448" s="23"/>
    </row>
    <row r="449" spans="1:33" ht="15.75" customHeight="1" x14ac:dyDescent="0.35">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c r="AA449" s="23"/>
      <c r="AB449" s="23"/>
      <c r="AC449" s="23"/>
      <c r="AD449" s="23"/>
      <c r="AE449" s="23"/>
      <c r="AF449" s="23"/>
      <c r="AG449" s="23"/>
    </row>
    <row r="450" spans="1:33" ht="15.75" customHeight="1" x14ac:dyDescent="0.35">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c r="AA450" s="23"/>
      <c r="AB450" s="23"/>
      <c r="AC450" s="23"/>
      <c r="AD450" s="23"/>
      <c r="AE450" s="23"/>
      <c r="AF450" s="23"/>
      <c r="AG450" s="23"/>
    </row>
    <row r="451" spans="1:33" ht="15.75" customHeight="1" x14ac:dyDescent="0.35">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c r="AA451" s="23"/>
      <c r="AB451" s="23"/>
      <c r="AC451" s="23"/>
      <c r="AD451" s="23"/>
      <c r="AE451" s="23"/>
      <c r="AF451" s="23"/>
      <c r="AG451" s="23"/>
    </row>
    <row r="452" spans="1:33" ht="15.75" customHeight="1" x14ac:dyDescent="0.35">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23"/>
      <c r="AF452" s="23"/>
      <c r="AG452" s="23"/>
    </row>
    <row r="453" spans="1:33" ht="15.75" customHeight="1" x14ac:dyDescent="0.35">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c r="AA453" s="23"/>
      <c r="AB453" s="23"/>
      <c r="AC453" s="23"/>
      <c r="AD453" s="23"/>
      <c r="AE453" s="23"/>
      <c r="AF453" s="23"/>
      <c r="AG453" s="23"/>
    </row>
    <row r="454" spans="1:33" ht="15.75" customHeight="1" x14ac:dyDescent="0.35">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c r="AA454" s="23"/>
      <c r="AB454" s="23"/>
      <c r="AC454" s="23"/>
      <c r="AD454" s="23"/>
      <c r="AE454" s="23"/>
      <c r="AF454" s="23"/>
      <c r="AG454" s="23"/>
    </row>
    <row r="455" spans="1:33" ht="15.75" customHeight="1" x14ac:dyDescent="0.35">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c r="AA455" s="23"/>
      <c r="AB455" s="23"/>
      <c r="AC455" s="23"/>
      <c r="AD455" s="23"/>
      <c r="AE455" s="23"/>
      <c r="AF455" s="23"/>
      <c r="AG455" s="23"/>
    </row>
    <row r="456" spans="1:33" ht="15.75" customHeight="1" x14ac:dyDescent="0.35">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c r="AA456" s="23"/>
      <c r="AB456" s="23"/>
      <c r="AC456" s="23"/>
      <c r="AD456" s="23"/>
      <c r="AE456" s="23"/>
      <c r="AF456" s="23"/>
      <c r="AG456" s="23"/>
    </row>
    <row r="457" spans="1:33" ht="15.75" customHeight="1" x14ac:dyDescent="0.35">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c r="AA457" s="23"/>
      <c r="AB457" s="23"/>
      <c r="AC457" s="23"/>
      <c r="AD457" s="23"/>
      <c r="AE457" s="23"/>
      <c r="AF457" s="23"/>
      <c r="AG457" s="23"/>
    </row>
    <row r="458" spans="1:33" ht="15.75" customHeight="1" x14ac:dyDescent="0.35">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c r="AA458" s="23"/>
      <c r="AB458" s="23"/>
      <c r="AC458" s="23"/>
      <c r="AD458" s="23"/>
      <c r="AE458" s="23"/>
      <c r="AF458" s="23"/>
      <c r="AG458" s="23"/>
    </row>
    <row r="459" spans="1:33" ht="15.75" customHeight="1" x14ac:dyDescent="0.35">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c r="AA459" s="23"/>
      <c r="AB459" s="23"/>
      <c r="AC459" s="23"/>
      <c r="AD459" s="23"/>
      <c r="AE459" s="23"/>
      <c r="AF459" s="23"/>
      <c r="AG459" s="23"/>
    </row>
    <row r="460" spans="1:33" ht="15.75" customHeight="1" x14ac:dyDescent="0.35">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c r="AA460" s="23"/>
      <c r="AB460" s="23"/>
      <c r="AC460" s="23"/>
      <c r="AD460" s="23"/>
      <c r="AE460" s="23"/>
      <c r="AF460" s="23"/>
      <c r="AG460" s="23"/>
    </row>
    <row r="461" spans="1:33" ht="15.75" customHeight="1" x14ac:dyDescent="0.35">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c r="AA461" s="23"/>
      <c r="AB461" s="23"/>
      <c r="AC461" s="23"/>
      <c r="AD461" s="23"/>
      <c r="AE461" s="23"/>
      <c r="AF461" s="23"/>
      <c r="AG461" s="23"/>
    </row>
    <row r="462" spans="1:33" ht="15.75" customHeight="1" x14ac:dyDescent="0.35">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23"/>
      <c r="AF462" s="23"/>
      <c r="AG462" s="23"/>
    </row>
    <row r="463" spans="1:33" ht="15.75" customHeight="1" x14ac:dyDescent="0.35">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23"/>
      <c r="AF463" s="23"/>
      <c r="AG463" s="23"/>
    </row>
    <row r="464" spans="1:33" ht="15.75" customHeight="1" x14ac:dyDescent="0.35">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c r="AA464" s="23"/>
      <c r="AB464" s="23"/>
      <c r="AC464" s="23"/>
      <c r="AD464" s="23"/>
      <c r="AE464" s="23"/>
      <c r="AF464" s="23"/>
      <c r="AG464" s="23"/>
    </row>
    <row r="465" spans="1:33" ht="15.75" customHeight="1" x14ac:dyDescent="0.35">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c r="AA465" s="23"/>
      <c r="AB465" s="23"/>
      <c r="AC465" s="23"/>
      <c r="AD465" s="23"/>
      <c r="AE465" s="23"/>
      <c r="AF465" s="23"/>
      <c r="AG465" s="23"/>
    </row>
    <row r="466" spans="1:33" ht="15.75" customHeight="1" x14ac:dyDescent="0.35">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c r="AA466" s="23"/>
      <c r="AB466" s="23"/>
      <c r="AC466" s="23"/>
      <c r="AD466" s="23"/>
      <c r="AE466" s="23"/>
      <c r="AF466" s="23"/>
      <c r="AG466" s="23"/>
    </row>
    <row r="467" spans="1:33" ht="15.75" customHeight="1" x14ac:dyDescent="0.35">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c r="AA467" s="23"/>
      <c r="AB467" s="23"/>
      <c r="AC467" s="23"/>
      <c r="AD467" s="23"/>
      <c r="AE467" s="23"/>
      <c r="AF467" s="23"/>
      <c r="AG467" s="23"/>
    </row>
    <row r="468" spans="1:33" ht="15.75" customHeight="1" x14ac:dyDescent="0.35">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c r="AA468" s="23"/>
      <c r="AB468" s="23"/>
      <c r="AC468" s="23"/>
      <c r="AD468" s="23"/>
      <c r="AE468" s="23"/>
      <c r="AF468" s="23"/>
      <c r="AG468" s="23"/>
    </row>
    <row r="469" spans="1:33" ht="15.75" customHeight="1" x14ac:dyDescent="0.35">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c r="AA469" s="23"/>
      <c r="AB469" s="23"/>
      <c r="AC469" s="23"/>
      <c r="AD469" s="23"/>
      <c r="AE469" s="23"/>
      <c r="AF469" s="23"/>
      <c r="AG469" s="23"/>
    </row>
    <row r="470" spans="1:33" ht="15.75" customHeight="1" x14ac:dyDescent="0.35">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c r="AA470" s="23"/>
      <c r="AB470" s="23"/>
      <c r="AC470" s="23"/>
      <c r="AD470" s="23"/>
      <c r="AE470" s="23"/>
      <c r="AF470" s="23"/>
      <c r="AG470" s="23"/>
    </row>
    <row r="471" spans="1:33" ht="15.75" customHeight="1" x14ac:dyDescent="0.35">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c r="AA471" s="23"/>
      <c r="AB471" s="23"/>
      <c r="AC471" s="23"/>
      <c r="AD471" s="23"/>
      <c r="AE471" s="23"/>
      <c r="AF471" s="23"/>
      <c r="AG471" s="23"/>
    </row>
    <row r="472" spans="1:33" ht="15.75" customHeight="1" x14ac:dyDescent="0.35">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c r="AA472" s="23"/>
      <c r="AB472" s="23"/>
      <c r="AC472" s="23"/>
      <c r="AD472" s="23"/>
      <c r="AE472" s="23"/>
      <c r="AF472" s="23"/>
      <c r="AG472" s="23"/>
    </row>
    <row r="473" spans="1:33" ht="15.75" customHeight="1" x14ac:dyDescent="0.35">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c r="AA473" s="23"/>
      <c r="AB473" s="23"/>
      <c r="AC473" s="23"/>
      <c r="AD473" s="23"/>
      <c r="AE473" s="23"/>
      <c r="AF473" s="23"/>
      <c r="AG473" s="23"/>
    </row>
    <row r="474" spans="1:33" ht="15.75" customHeight="1" x14ac:dyDescent="0.35">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row>
    <row r="475" spans="1:33" ht="15.75" customHeight="1" x14ac:dyDescent="0.35">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c r="AA475" s="23"/>
      <c r="AB475" s="23"/>
      <c r="AC475" s="23"/>
      <c r="AD475" s="23"/>
      <c r="AE475" s="23"/>
      <c r="AF475" s="23"/>
      <c r="AG475" s="23"/>
    </row>
    <row r="476" spans="1:33" ht="15.75" customHeight="1" x14ac:dyDescent="0.35">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c r="AA476" s="23"/>
      <c r="AB476" s="23"/>
      <c r="AC476" s="23"/>
      <c r="AD476" s="23"/>
      <c r="AE476" s="23"/>
      <c r="AF476" s="23"/>
      <c r="AG476" s="23"/>
    </row>
    <row r="477" spans="1:33" ht="15.75" customHeight="1" x14ac:dyDescent="0.35">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c r="AA477" s="23"/>
      <c r="AB477" s="23"/>
      <c r="AC477" s="23"/>
      <c r="AD477" s="23"/>
      <c r="AE477" s="23"/>
      <c r="AF477" s="23"/>
      <c r="AG477" s="23"/>
    </row>
    <row r="478" spans="1:33" ht="15.75" customHeight="1" x14ac:dyDescent="0.35">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23"/>
      <c r="AF478" s="23"/>
      <c r="AG478" s="23"/>
    </row>
    <row r="479" spans="1:33" ht="15.75" customHeight="1" x14ac:dyDescent="0.35">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c r="AA479" s="23"/>
      <c r="AB479" s="23"/>
      <c r="AC479" s="23"/>
      <c r="AD479" s="23"/>
      <c r="AE479" s="23"/>
      <c r="AF479" s="23"/>
      <c r="AG479" s="23"/>
    </row>
    <row r="480" spans="1:33" ht="15.75" customHeight="1" x14ac:dyDescent="0.35">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c r="AA480" s="23"/>
      <c r="AB480" s="23"/>
      <c r="AC480" s="23"/>
      <c r="AD480" s="23"/>
      <c r="AE480" s="23"/>
      <c r="AF480" s="23"/>
      <c r="AG480" s="23"/>
    </row>
    <row r="481" spans="1:33" ht="15.75" customHeight="1" x14ac:dyDescent="0.35">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c r="AA481" s="23"/>
      <c r="AB481" s="23"/>
      <c r="AC481" s="23"/>
      <c r="AD481" s="23"/>
      <c r="AE481" s="23"/>
      <c r="AF481" s="23"/>
      <c r="AG481" s="23"/>
    </row>
    <row r="482" spans="1:33" ht="15.75" customHeight="1" x14ac:dyDescent="0.35">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c r="AA482" s="23"/>
      <c r="AB482" s="23"/>
      <c r="AC482" s="23"/>
      <c r="AD482" s="23"/>
      <c r="AE482" s="23"/>
      <c r="AF482" s="23"/>
      <c r="AG482" s="23"/>
    </row>
    <row r="483" spans="1:33" ht="15.75" customHeight="1" x14ac:dyDescent="0.35">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c r="AA483" s="23"/>
      <c r="AB483" s="23"/>
      <c r="AC483" s="23"/>
      <c r="AD483" s="23"/>
      <c r="AE483" s="23"/>
      <c r="AF483" s="23"/>
      <c r="AG483" s="23"/>
    </row>
    <row r="484" spans="1:33" ht="15.75" customHeight="1" x14ac:dyDescent="0.35">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row>
    <row r="485" spans="1:33" ht="15.75" customHeight="1" x14ac:dyDescent="0.35">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c r="AA485" s="23"/>
      <c r="AB485" s="23"/>
      <c r="AC485" s="23"/>
      <c r="AD485" s="23"/>
      <c r="AE485" s="23"/>
      <c r="AF485" s="23"/>
      <c r="AG485" s="23"/>
    </row>
    <row r="486" spans="1:33" ht="15.75" customHeight="1" x14ac:dyDescent="0.35">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c r="AB486" s="23"/>
      <c r="AC486" s="23"/>
      <c r="AD486" s="23"/>
      <c r="AE486" s="23"/>
      <c r="AF486" s="23"/>
      <c r="AG486" s="23"/>
    </row>
    <row r="487" spans="1:33" ht="15.75" customHeight="1" x14ac:dyDescent="0.35">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c r="AA487" s="23"/>
      <c r="AB487" s="23"/>
      <c r="AC487" s="23"/>
      <c r="AD487" s="23"/>
      <c r="AE487" s="23"/>
      <c r="AF487" s="23"/>
      <c r="AG487" s="23"/>
    </row>
    <row r="488" spans="1:33" ht="15.75" customHeight="1" x14ac:dyDescent="0.35">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23"/>
      <c r="AF488" s="23"/>
      <c r="AG488" s="23"/>
    </row>
    <row r="489" spans="1:33" ht="15.75" customHeight="1" x14ac:dyDescent="0.35">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c r="AA489" s="23"/>
      <c r="AB489" s="23"/>
      <c r="AC489" s="23"/>
      <c r="AD489" s="23"/>
      <c r="AE489" s="23"/>
      <c r="AF489" s="23"/>
      <c r="AG489" s="23"/>
    </row>
    <row r="490" spans="1:33" ht="15.75" customHeight="1" x14ac:dyDescent="0.35">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c r="AD490" s="23"/>
      <c r="AE490" s="23"/>
      <c r="AF490" s="23"/>
      <c r="AG490" s="23"/>
    </row>
    <row r="491" spans="1:33" ht="15.75" customHeight="1" x14ac:dyDescent="0.35">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c r="AA491" s="23"/>
      <c r="AB491" s="23"/>
      <c r="AC491" s="23"/>
      <c r="AD491" s="23"/>
      <c r="AE491" s="23"/>
      <c r="AF491" s="23"/>
      <c r="AG491" s="23"/>
    </row>
    <row r="492" spans="1:33" ht="15.75" customHeight="1" x14ac:dyDescent="0.35">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c r="AB492" s="23"/>
      <c r="AC492" s="23"/>
      <c r="AD492" s="23"/>
      <c r="AE492" s="23"/>
      <c r="AF492" s="23"/>
      <c r="AG492" s="23"/>
    </row>
    <row r="493" spans="1:33" ht="15.75" customHeight="1" x14ac:dyDescent="0.35">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c r="AA493" s="23"/>
      <c r="AB493" s="23"/>
      <c r="AC493" s="23"/>
      <c r="AD493" s="23"/>
      <c r="AE493" s="23"/>
      <c r="AF493" s="23"/>
      <c r="AG493" s="23"/>
    </row>
    <row r="494" spans="1:33" ht="15.75" customHeight="1" x14ac:dyDescent="0.35">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c r="AB494" s="23"/>
      <c r="AC494" s="23"/>
      <c r="AD494" s="23"/>
      <c r="AE494" s="23"/>
      <c r="AF494" s="23"/>
      <c r="AG494" s="23"/>
    </row>
    <row r="495" spans="1:33" ht="15.75" customHeight="1" x14ac:dyDescent="0.35">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c r="AA495" s="23"/>
      <c r="AB495" s="23"/>
      <c r="AC495" s="23"/>
      <c r="AD495" s="23"/>
      <c r="AE495" s="23"/>
      <c r="AF495" s="23"/>
      <c r="AG495" s="23"/>
    </row>
    <row r="496" spans="1:33" ht="15.75" customHeight="1" x14ac:dyDescent="0.35">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c r="AA496" s="23"/>
      <c r="AB496" s="23"/>
      <c r="AC496" s="23"/>
      <c r="AD496" s="23"/>
      <c r="AE496" s="23"/>
      <c r="AF496" s="23"/>
      <c r="AG496" s="23"/>
    </row>
    <row r="497" spans="1:33" ht="15.75" customHeight="1" x14ac:dyDescent="0.35">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c r="AA497" s="23"/>
      <c r="AB497" s="23"/>
      <c r="AC497" s="23"/>
      <c r="AD497" s="23"/>
      <c r="AE497" s="23"/>
      <c r="AF497" s="23"/>
      <c r="AG497" s="23"/>
    </row>
    <row r="498" spans="1:33" ht="15.75" customHeight="1" x14ac:dyDescent="0.35">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c r="AA498" s="23"/>
      <c r="AB498" s="23"/>
      <c r="AC498" s="23"/>
      <c r="AD498" s="23"/>
      <c r="AE498" s="23"/>
      <c r="AF498" s="23"/>
      <c r="AG498" s="23"/>
    </row>
    <row r="499" spans="1:33" ht="15.75" customHeight="1" x14ac:dyDescent="0.35">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c r="AA499" s="23"/>
      <c r="AB499" s="23"/>
      <c r="AC499" s="23"/>
      <c r="AD499" s="23"/>
      <c r="AE499" s="23"/>
      <c r="AF499" s="23"/>
      <c r="AG499" s="23"/>
    </row>
    <row r="500" spans="1:33" ht="15.75" customHeight="1" x14ac:dyDescent="0.35">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c r="AA500" s="23"/>
      <c r="AB500" s="23"/>
      <c r="AC500" s="23"/>
      <c r="AD500" s="23"/>
      <c r="AE500" s="23"/>
      <c r="AF500" s="23"/>
      <c r="AG500" s="23"/>
    </row>
    <row r="501" spans="1:33" ht="15.75" customHeight="1" x14ac:dyDescent="0.35">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c r="AA501" s="23"/>
      <c r="AB501" s="23"/>
      <c r="AC501" s="23"/>
      <c r="AD501" s="23"/>
      <c r="AE501" s="23"/>
      <c r="AF501" s="23"/>
      <c r="AG501" s="23"/>
    </row>
    <row r="502" spans="1:33" ht="15.75" customHeight="1" x14ac:dyDescent="0.35">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c r="AA502" s="23"/>
      <c r="AB502" s="23"/>
      <c r="AC502" s="23"/>
      <c r="AD502" s="23"/>
      <c r="AE502" s="23"/>
      <c r="AF502" s="23"/>
      <c r="AG502" s="23"/>
    </row>
    <row r="503" spans="1:33" ht="15.75" customHeight="1" x14ac:dyDescent="0.35">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c r="AA503" s="23"/>
      <c r="AB503" s="23"/>
      <c r="AC503" s="23"/>
      <c r="AD503" s="23"/>
      <c r="AE503" s="23"/>
      <c r="AF503" s="23"/>
      <c r="AG503" s="23"/>
    </row>
    <row r="504" spans="1:33" ht="15.75" customHeight="1" x14ac:dyDescent="0.35">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c r="AA504" s="23"/>
      <c r="AB504" s="23"/>
      <c r="AC504" s="23"/>
      <c r="AD504" s="23"/>
      <c r="AE504" s="23"/>
      <c r="AF504" s="23"/>
      <c r="AG504" s="23"/>
    </row>
    <row r="505" spans="1:33" ht="15.75" customHeight="1" x14ac:dyDescent="0.35">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c r="AA505" s="23"/>
      <c r="AB505" s="23"/>
      <c r="AC505" s="23"/>
      <c r="AD505" s="23"/>
      <c r="AE505" s="23"/>
      <c r="AF505" s="23"/>
      <c r="AG505" s="23"/>
    </row>
    <row r="506" spans="1:33" ht="15.75" customHeight="1" x14ac:dyDescent="0.35">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c r="AA506" s="23"/>
      <c r="AB506" s="23"/>
      <c r="AC506" s="23"/>
      <c r="AD506" s="23"/>
      <c r="AE506" s="23"/>
      <c r="AF506" s="23"/>
      <c r="AG506" s="23"/>
    </row>
    <row r="507" spans="1:33" ht="15.75" customHeight="1" x14ac:dyDescent="0.35">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c r="AA507" s="23"/>
      <c r="AB507" s="23"/>
      <c r="AC507" s="23"/>
      <c r="AD507" s="23"/>
      <c r="AE507" s="23"/>
      <c r="AF507" s="23"/>
      <c r="AG507" s="23"/>
    </row>
    <row r="508" spans="1:33" ht="15.75" customHeight="1" x14ac:dyDescent="0.35">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c r="AA508" s="23"/>
      <c r="AB508" s="23"/>
      <c r="AC508" s="23"/>
      <c r="AD508" s="23"/>
      <c r="AE508" s="23"/>
      <c r="AF508" s="23"/>
      <c r="AG508" s="23"/>
    </row>
    <row r="509" spans="1:33" ht="15.75" customHeight="1" x14ac:dyDescent="0.35">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c r="AA509" s="23"/>
      <c r="AB509" s="23"/>
      <c r="AC509" s="23"/>
      <c r="AD509" s="23"/>
      <c r="AE509" s="23"/>
      <c r="AF509" s="23"/>
      <c r="AG509" s="23"/>
    </row>
    <row r="510" spans="1:33" ht="15.75" customHeight="1" x14ac:dyDescent="0.35">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c r="AA510" s="23"/>
      <c r="AB510" s="23"/>
      <c r="AC510" s="23"/>
      <c r="AD510" s="23"/>
      <c r="AE510" s="23"/>
      <c r="AF510" s="23"/>
      <c r="AG510" s="23"/>
    </row>
    <row r="511" spans="1:33" ht="15.75" customHeight="1" x14ac:dyDescent="0.35">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c r="AA511" s="23"/>
      <c r="AB511" s="23"/>
      <c r="AC511" s="23"/>
      <c r="AD511" s="23"/>
      <c r="AE511" s="23"/>
      <c r="AF511" s="23"/>
      <c r="AG511" s="23"/>
    </row>
    <row r="512" spans="1:33" ht="15.75" customHeight="1" x14ac:dyDescent="0.35">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c r="AA512" s="23"/>
      <c r="AB512" s="23"/>
      <c r="AC512" s="23"/>
      <c r="AD512" s="23"/>
      <c r="AE512" s="23"/>
      <c r="AF512" s="23"/>
      <c r="AG512" s="23"/>
    </row>
    <row r="513" spans="1:33" ht="15.75" customHeight="1" x14ac:dyDescent="0.35">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c r="AA513" s="23"/>
      <c r="AB513" s="23"/>
      <c r="AC513" s="23"/>
      <c r="AD513" s="23"/>
      <c r="AE513" s="23"/>
      <c r="AF513" s="23"/>
      <c r="AG513" s="23"/>
    </row>
    <row r="514" spans="1:33" ht="15.75" customHeight="1" x14ac:dyDescent="0.35">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c r="AA514" s="23"/>
      <c r="AB514" s="23"/>
      <c r="AC514" s="23"/>
      <c r="AD514" s="23"/>
      <c r="AE514" s="23"/>
      <c r="AF514" s="23"/>
      <c r="AG514" s="23"/>
    </row>
    <row r="515" spans="1:33" ht="15.75" customHeight="1" x14ac:dyDescent="0.35">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c r="AA515" s="23"/>
      <c r="AB515" s="23"/>
      <c r="AC515" s="23"/>
      <c r="AD515" s="23"/>
      <c r="AE515" s="23"/>
      <c r="AF515" s="23"/>
      <c r="AG515" s="23"/>
    </row>
    <row r="516" spans="1:33" ht="15.75" customHeight="1" x14ac:dyDescent="0.35">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c r="AA516" s="23"/>
      <c r="AB516" s="23"/>
      <c r="AC516" s="23"/>
      <c r="AD516" s="23"/>
      <c r="AE516" s="23"/>
      <c r="AF516" s="23"/>
      <c r="AG516" s="23"/>
    </row>
    <row r="517" spans="1:33" ht="15.75" customHeight="1" x14ac:dyDescent="0.35">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c r="AA517" s="23"/>
      <c r="AB517" s="23"/>
      <c r="AC517" s="23"/>
      <c r="AD517" s="23"/>
      <c r="AE517" s="23"/>
      <c r="AF517" s="23"/>
      <c r="AG517" s="23"/>
    </row>
    <row r="518" spans="1:33" ht="15.75" customHeight="1" x14ac:dyDescent="0.35">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c r="AA518" s="23"/>
      <c r="AB518" s="23"/>
      <c r="AC518" s="23"/>
      <c r="AD518" s="23"/>
      <c r="AE518" s="23"/>
      <c r="AF518" s="23"/>
      <c r="AG518" s="23"/>
    </row>
    <row r="519" spans="1:33" ht="15.75" customHeight="1" x14ac:dyDescent="0.35">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c r="AA519" s="23"/>
      <c r="AB519" s="23"/>
      <c r="AC519" s="23"/>
      <c r="AD519" s="23"/>
      <c r="AE519" s="23"/>
      <c r="AF519" s="23"/>
      <c r="AG519" s="23"/>
    </row>
    <row r="520" spans="1:33" ht="15.75" customHeight="1" x14ac:dyDescent="0.35">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c r="AA520" s="23"/>
      <c r="AB520" s="23"/>
      <c r="AC520" s="23"/>
      <c r="AD520" s="23"/>
      <c r="AE520" s="23"/>
      <c r="AF520" s="23"/>
      <c r="AG520" s="23"/>
    </row>
    <row r="521" spans="1:33" ht="15.75" customHeight="1" x14ac:dyDescent="0.35">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c r="AA521" s="23"/>
      <c r="AB521" s="23"/>
      <c r="AC521" s="23"/>
      <c r="AD521" s="23"/>
      <c r="AE521" s="23"/>
      <c r="AF521" s="23"/>
      <c r="AG521" s="23"/>
    </row>
    <row r="522" spans="1:33" ht="15.75" customHeight="1" x14ac:dyDescent="0.35">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c r="AA522" s="23"/>
      <c r="AB522" s="23"/>
      <c r="AC522" s="23"/>
      <c r="AD522" s="23"/>
      <c r="AE522" s="23"/>
      <c r="AF522" s="23"/>
      <c r="AG522" s="23"/>
    </row>
    <row r="523" spans="1:33" ht="15.75" customHeight="1" x14ac:dyDescent="0.35">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c r="AA523" s="23"/>
      <c r="AB523" s="23"/>
      <c r="AC523" s="23"/>
      <c r="AD523" s="23"/>
      <c r="AE523" s="23"/>
      <c r="AF523" s="23"/>
      <c r="AG523" s="23"/>
    </row>
    <row r="524" spans="1:33" ht="15.75" customHeight="1" x14ac:dyDescent="0.35">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c r="AA524" s="23"/>
      <c r="AB524" s="23"/>
      <c r="AC524" s="23"/>
      <c r="AD524" s="23"/>
      <c r="AE524" s="23"/>
      <c r="AF524" s="23"/>
      <c r="AG524" s="23"/>
    </row>
    <row r="525" spans="1:33" ht="15.75" customHeight="1" x14ac:dyDescent="0.35">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c r="AA525" s="23"/>
      <c r="AB525" s="23"/>
      <c r="AC525" s="23"/>
      <c r="AD525" s="23"/>
      <c r="AE525" s="23"/>
      <c r="AF525" s="23"/>
      <c r="AG525" s="23"/>
    </row>
    <row r="526" spans="1:33" ht="15.75" customHeight="1" x14ac:dyDescent="0.35">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c r="AA526" s="23"/>
      <c r="AB526" s="23"/>
      <c r="AC526" s="23"/>
      <c r="AD526" s="23"/>
      <c r="AE526" s="23"/>
      <c r="AF526" s="23"/>
      <c r="AG526" s="23"/>
    </row>
    <row r="527" spans="1:33" ht="15.75" customHeight="1" x14ac:dyDescent="0.35">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c r="AA527" s="23"/>
      <c r="AB527" s="23"/>
      <c r="AC527" s="23"/>
      <c r="AD527" s="23"/>
      <c r="AE527" s="23"/>
      <c r="AF527" s="23"/>
      <c r="AG527" s="23"/>
    </row>
    <row r="528" spans="1:33" ht="15.75" customHeight="1" x14ac:dyDescent="0.35">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c r="AA528" s="23"/>
      <c r="AB528" s="23"/>
      <c r="AC528" s="23"/>
      <c r="AD528" s="23"/>
      <c r="AE528" s="23"/>
      <c r="AF528" s="23"/>
      <c r="AG528" s="23"/>
    </row>
    <row r="529" spans="1:33" ht="15.75" customHeight="1" x14ac:dyDescent="0.35">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c r="AA529" s="23"/>
      <c r="AB529" s="23"/>
      <c r="AC529" s="23"/>
      <c r="AD529" s="23"/>
      <c r="AE529" s="23"/>
      <c r="AF529" s="23"/>
      <c r="AG529" s="23"/>
    </row>
    <row r="530" spans="1:33" ht="15.75" customHeight="1" x14ac:dyDescent="0.35">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c r="AA530" s="23"/>
      <c r="AB530" s="23"/>
      <c r="AC530" s="23"/>
      <c r="AD530" s="23"/>
      <c r="AE530" s="23"/>
      <c r="AF530" s="23"/>
      <c r="AG530" s="23"/>
    </row>
    <row r="531" spans="1:33" ht="15.75" customHeight="1" x14ac:dyDescent="0.35">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c r="AA531" s="23"/>
      <c r="AB531" s="23"/>
      <c r="AC531" s="23"/>
      <c r="AD531" s="23"/>
      <c r="AE531" s="23"/>
      <c r="AF531" s="23"/>
      <c r="AG531" s="23"/>
    </row>
    <row r="532" spans="1:33" ht="15.75" customHeight="1" x14ac:dyDescent="0.35">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c r="AA532" s="23"/>
      <c r="AB532" s="23"/>
      <c r="AC532" s="23"/>
      <c r="AD532" s="23"/>
      <c r="AE532" s="23"/>
      <c r="AF532" s="23"/>
      <c r="AG532" s="23"/>
    </row>
    <row r="533" spans="1:33" ht="15.75" customHeight="1" x14ac:dyDescent="0.35">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c r="AA533" s="23"/>
      <c r="AB533" s="23"/>
      <c r="AC533" s="23"/>
      <c r="AD533" s="23"/>
      <c r="AE533" s="23"/>
      <c r="AF533" s="23"/>
      <c r="AG533" s="23"/>
    </row>
    <row r="534" spans="1:33" ht="15.75" customHeight="1" x14ac:dyDescent="0.35">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c r="AA534" s="23"/>
      <c r="AB534" s="23"/>
      <c r="AC534" s="23"/>
      <c r="AD534" s="23"/>
      <c r="AE534" s="23"/>
      <c r="AF534" s="23"/>
      <c r="AG534" s="23"/>
    </row>
    <row r="535" spans="1:33" ht="15.75" customHeight="1" x14ac:dyDescent="0.35">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c r="AA535" s="23"/>
      <c r="AB535" s="23"/>
      <c r="AC535" s="23"/>
      <c r="AD535" s="23"/>
      <c r="AE535" s="23"/>
      <c r="AF535" s="23"/>
      <c r="AG535" s="23"/>
    </row>
    <row r="536" spans="1:33" ht="15.75" customHeight="1" x14ac:dyDescent="0.35">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c r="AA536" s="23"/>
      <c r="AB536" s="23"/>
      <c r="AC536" s="23"/>
      <c r="AD536" s="23"/>
      <c r="AE536" s="23"/>
      <c r="AF536" s="23"/>
      <c r="AG536" s="23"/>
    </row>
    <row r="537" spans="1:33" ht="15.75" customHeight="1" x14ac:dyDescent="0.35">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c r="AA537" s="23"/>
      <c r="AB537" s="23"/>
      <c r="AC537" s="23"/>
      <c r="AD537" s="23"/>
      <c r="AE537" s="23"/>
      <c r="AF537" s="23"/>
      <c r="AG537" s="23"/>
    </row>
    <row r="538" spans="1:33" ht="15.75" customHeight="1" x14ac:dyDescent="0.35">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c r="AA538" s="23"/>
      <c r="AB538" s="23"/>
      <c r="AC538" s="23"/>
      <c r="AD538" s="23"/>
      <c r="AE538" s="23"/>
      <c r="AF538" s="23"/>
      <c r="AG538" s="23"/>
    </row>
    <row r="539" spans="1:33" ht="15.75" customHeight="1" x14ac:dyDescent="0.35">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c r="AA539" s="23"/>
      <c r="AB539" s="23"/>
      <c r="AC539" s="23"/>
      <c r="AD539" s="23"/>
      <c r="AE539" s="23"/>
      <c r="AF539" s="23"/>
      <c r="AG539" s="23"/>
    </row>
    <row r="540" spans="1:33" ht="15.75" customHeight="1" x14ac:dyDescent="0.35">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c r="AA540" s="23"/>
      <c r="AB540" s="23"/>
      <c r="AC540" s="23"/>
      <c r="AD540" s="23"/>
      <c r="AE540" s="23"/>
      <c r="AF540" s="23"/>
      <c r="AG540" s="23"/>
    </row>
    <row r="541" spans="1:33" ht="15.75" customHeight="1" x14ac:dyDescent="0.35">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c r="AA541" s="23"/>
      <c r="AB541" s="23"/>
      <c r="AC541" s="23"/>
      <c r="AD541" s="23"/>
      <c r="AE541" s="23"/>
      <c r="AF541" s="23"/>
      <c r="AG541" s="23"/>
    </row>
    <row r="542" spans="1:33" ht="15.75" customHeight="1" x14ac:dyDescent="0.35">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c r="AA542" s="23"/>
      <c r="AB542" s="23"/>
      <c r="AC542" s="23"/>
      <c r="AD542" s="23"/>
      <c r="AE542" s="23"/>
      <c r="AF542" s="23"/>
      <c r="AG542" s="23"/>
    </row>
    <row r="543" spans="1:33" ht="15.75" customHeight="1" x14ac:dyDescent="0.35">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c r="AA543" s="23"/>
      <c r="AB543" s="23"/>
      <c r="AC543" s="23"/>
      <c r="AD543" s="23"/>
      <c r="AE543" s="23"/>
      <c r="AF543" s="23"/>
      <c r="AG543" s="23"/>
    </row>
    <row r="544" spans="1:33" ht="15.75" customHeight="1" x14ac:dyDescent="0.35">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c r="AA544" s="23"/>
      <c r="AB544" s="23"/>
      <c r="AC544" s="23"/>
      <c r="AD544" s="23"/>
      <c r="AE544" s="23"/>
      <c r="AF544" s="23"/>
      <c r="AG544" s="23"/>
    </row>
    <row r="545" spans="1:33" ht="15.75" customHeight="1" x14ac:dyDescent="0.35">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c r="AA545" s="23"/>
      <c r="AB545" s="23"/>
      <c r="AC545" s="23"/>
      <c r="AD545" s="23"/>
      <c r="AE545" s="23"/>
      <c r="AF545" s="23"/>
      <c r="AG545" s="23"/>
    </row>
    <row r="546" spans="1:33" ht="15.75" customHeight="1" x14ac:dyDescent="0.35">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c r="AA546" s="23"/>
      <c r="AB546" s="23"/>
      <c r="AC546" s="23"/>
      <c r="AD546" s="23"/>
      <c r="AE546" s="23"/>
      <c r="AF546" s="23"/>
      <c r="AG546" s="23"/>
    </row>
    <row r="547" spans="1:33" ht="15.75" customHeight="1" x14ac:dyDescent="0.35">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c r="AA547" s="23"/>
      <c r="AB547" s="23"/>
      <c r="AC547" s="23"/>
      <c r="AD547" s="23"/>
      <c r="AE547" s="23"/>
      <c r="AF547" s="23"/>
      <c r="AG547" s="23"/>
    </row>
    <row r="548" spans="1:33" ht="15.75" customHeight="1" x14ac:dyDescent="0.35">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c r="AA548" s="23"/>
      <c r="AB548" s="23"/>
      <c r="AC548" s="23"/>
      <c r="AD548" s="23"/>
      <c r="AE548" s="23"/>
      <c r="AF548" s="23"/>
      <c r="AG548" s="23"/>
    </row>
    <row r="549" spans="1:33" ht="15.75" customHeight="1" x14ac:dyDescent="0.35">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c r="AA549" s="23"/>
      <c r="AB549" s="23"/>
      <c r="AC549" s="23"/>
      <c r="AD549" s="23"/>
      <c r="AE549" s="23"/>
      <c r="AF549" s="23"/>
      <c r="AG549" s="23"/>
    </row>
    <row r="550" spans="1:33" ht="15.75" customHeight="1" x14ac:dyDescent="0.35">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c r="AA550" s="23"/>
      <c r="AB550" s="23"/>
      <c r="AC550" s="23"/>
      <c r="AD550" s="23"/>
      <c r="AE550" s="23"/>
      <c r="AF550" s="23"/>
      <c r="AG550" s="23"/>
    </row>
    <row r="551" spans="1:33" ht="15.75" customHeight="1" x14ac:dyDescent="0.35">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c r="AA551" s="23"/>
      <c r="AB551" s="23"/>
      <c r="AC551" s="23"/>
      <c r="AD551" s="23"/>
      <c r="AE551" s="23"/>
      <c r="AF551" s="23"/>
      <c r="AG551" s="23"/>
    </row>
    <row r="552" spans="1:33" ht="15.75" customHeight="1" x14ac:dyDescent="0.35">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c r="AA552" s="23"/>
      <c r="AB552" s="23"/>
      <c r="AC552" s="23"/>
      <c r="AD552" s="23"/>
      <c r="AE552" s="23"/>
      <c r="AF552" s="23"/>
      <c r="AG552" s="23"/>
    </row>
    <row r="553" spans="1:33" ht="15.75" customHeight="1" x14ac:dyDescent="0.35">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c r="AA553" s="23"/>
      <c r="AB553" s="23"/>
      <c r="AC553" s="23"/>
      <c r="AD553" s="23"/>
      <c r="AE553" s="23"/>
      <c r="AF553" s="23"/>
      <c r="AG553" s="23"/>
    </row>
    <row r="554" spans="1:33" ht="15.75" customHeight="1" x14ac:dyDescent="0.35">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c r="AA554" s="23"/>
      <c r="AB554" s="23"/>
      <c r="AC554" s="23"/>
      <c r="AD554" s="23"/>
      <c r="AE554" s="23"/>
      <c r="AF554" s="23"/>
      <c r="AG554" s="23"/>
    </row>
    <row r="555" spans="1:33" ht="15.75" customHeight="1" x14ac:dyDescent="0.35">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c r="AA555" s="23"/>
      <c r="AB555" s="23"/>
      <c r="AC555" s="23"/>
      <c r="AD555" s="23"/>
      <c r="AE555" s="23"/>
      <c r="AF555" s="23"/>
      <c r="AG555" s="23"/>
    </row>
    <row r="556" spans="1:33" ht="15.75" customHeight="1" x14ac:dyDescent="0.35">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c r="AA556" s="23"/>
      <c r="AB556" s="23"/>
      <c r="AC556" s="23"/>
      <c r="AD556" s="23"/>
      <c r="AE556" s="23"/>
      <c r="AF556" s="23"/>
      <c r="AG556" s="23"/>
    </row>
    <row r="557" spans="1:33" ht="15.75" customHeight="1" x14ac:dyDescent="0.35">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c r="AA557" s="23"/>
      <c r="AB557" s="23"/>
      <c r="AC557" s="23"/>
      <c r="AD557" s="23"/>
      <c r="AE557" s="23"/>
      <c r="AF557" s="23"/>
      <c r="AG557" s="23"/>
    </row>
    <row r="558" spans="1:33" ht="15.75" customHeight="1" x14ac:dyDescent="0.35">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c r="AA558" s="23"/>
      <c r="AB558" s="23"/>
      <c r="AC558" s="23"/>
      <c r="AD558" s="23"/>
      <c r="AE558" s="23"/>
      <c r="AF558" s="23"/>
      <c r="AG558" s="23"/>
    </row>
    <row r="559" spans="1:33" ht="15.75" customHeight="1" x14ac:dyDescent="0.35">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c r="AA559" s="23"/>
      <c r="AB559" s="23"/>
      <c r="AC559" s="23"/>
      <c r="AD559" s="23"/>
      <c r="AE559" s="23"/>
      <c r="AF559" s="23"/>
      <c r="AG559" s="23"/>
    </row>
    <row r="560" spans="1:33" ht="15.75" customHeight="1" x14ac:dyDescent="0.35">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c r="AA560" s="23"/>
      <c r="AB560" s="23"/>
      <c r="AC560" s="23"/>
      <c r="AD560" s="23"/>
      <c r="AE560" s="23"/>
      <c r="AF560" s="23"/>
      <c r="AG560" s="23"/>
    </row>
    <row r="561" spans="1:33" ht="15.75" customHeight="1" x14ac:dyDescent="0.35">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c r="AA561" s="23"/>
      <c r="AB561" s="23"/>
      <c r="AC561" s="23"/>
      <c r="AD561" s="23"/>
      <c r="AE561" s="23"/>
      <c r="AF561" s="23"/>
      <c r="AG561" s="23"/>
    </row>
    <row r="562" spans="1:33" ht="15.75" customHeight="1" x14ac:dyDescent="0.35">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c r="AA562" s="23"/>
      <c r="AB562" s="23"/>
      <c r="AC562" s="23"/>
      <c r="AD562" s="23"/>
      <c r="AE562" s="23"/>
      <c r="AF562" s="23"/>
      <c r="AG562" s="23"/>
    </row>
    <row r="563" spans="1:33" ht="15.75" customHeight="1" x14ac:dyDescent="0.35">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c r="AA563" s="23"/>
      <c r="AB563" s="23"/>
      <c r="AC563" s="23"/>
      <c r="AD563" s="23"/>
      <c r="AE563" s="23"/>
      <c r="AF563" s="23"/>
      <c r="AG563" s="23"/>
    </row>
    <row r="564" spans="1:33" ht="15.75" customHeight="1" x14ac:dyDescent="0.35">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c r="AA564" s="23"/>
      <c r="AB564" s="23"/>
      <c r="AC564" s="23"/>
      <c r="AD564" s="23"/>
      <c r="AE564" s="23"/>
      <c r="AF564" s="23"/>
      <c r="AG564" s="23"/>
    </row>
    <row r="565" spans="1:33" ht="15.75" customHeight="1" x14ac:dyDescent="0.35">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c r="AA565" s="23"/>
      <c r="AB565" s="23"/>
      <c r="AC565" s="23"/>
      <c r="AD565" s="23"/>
      <c r="AE565" s="23"/>
      <c r="AF565" s="23"/>
      <c r="AG565" s="23"/>
    </row>
    <row r="566" spans="1:33" ht="15.75" customHeight="1" x14ac:dyDescent="0.35">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c r="AA566" s="23"/>
      <c r="AB566" s="23"/>
      <c r="AC566" s="23"/>
      <c r="AD566" s="23"/>
      <c r="AE566" s="23"/>
      <c r="AF566" s="23"/>
      <c r="AG566" s="23"/>
    </row>
    <row r="567" spans="1:33" ht="15.75" customHeight="1" x14ac:dyDescent="0.35">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c r="AA567" s="23"/>
      <c r="AB567" s="23"/>
      <c r="AC567" s="23"/>
      <c r="AD567" s="23"/>
      <c r="AE567" s="23"/>
      <c r="AF567" s="23"/>
      <c r="AG567" s="23"/>
    </row>
    <row r="568" spans="1:33" ht="15.75" customHeight="1" x14ac:dyDescent="0.35">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c r="AA568" s="23"/>
      <c r="AB568" s="23"/>
      <c r="AC568" s="23"/>
      <c r="AD568" s="23"/>
      <c r="AE568" s="23"/>
      <c r="AF568" s="23"/>
      <c r="AG568" s="23"/>
    </row>
    <row r="569" spans="1:33" ht="15.75" customHeight="1" x14ac:dyDescent="0.35">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c r="AA569" s="23"/>
      <c r="AB569" s="23"/>
      <c r="AC569" s="23"/>
      <c r="AD569" s="23"/>
      <c r="AE569" s="23"/>
      <c r="AF569" s="23"/>
      <c r="AG569" s="23"/>
    </row>
    <row r="570" spans="1:33" ht="15.75" customHeight="1" x14ac:dyDescent="0.35">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c r="AA570" s="23"/>
      <c r="AB570" s="23"/>
      <c r="AC570" s="23"/>
      <c r="AD570" s="23"/>
      <c r="AE570" s="23"/>
      <c r="AF570" s="23"/>
      <c r="AG570" s="23"/>
    </row>
    <row r="571" spans="1:33" ht="15.75" customHeight="1" x14ac:dyDescent="0.35">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c r="AA571" s="23"/>
      <c r="AB571" s="23"/>
      <c r="AC571" s="23"/>
      <c r="AD571" s="23"/>
      <c r="AE571" s="23"/>
      <c r="AF571" s="23"/>
      <c r="AG571" s="23"/>
    </row>
    <row r="572" spans="1:33" ht="15.75" customHeight="1" x14ac:dyDescent="0.35">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c r="AA572" s="23"/>
      <c r="AB572" s="23"/>
      <c r="AC572" s="23"/>
      <c r="AD572" s="23"/>
      <c r="AE572" s="23"/>
      <c r="AF572" s="23"/>
      <c r="AG572" s="23"/>
    </row>
    <row r="573" spans="1:33" ht="15.75" customHeight="1" x14ac:dyDescent="0.35">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c r="AA573" s="23"/>
      <c r="AB573" s="23"/>
      <c r="AC573" s="23"/>
      <c r="AD573" s="23"/>
      <c r="AE573" s="23"/>
      <c r="AF573" s="23"/>
      <c r="AG573" s="23"/>
    </row>
    <row r="574" spans="1:33" ht="15.75" customHeight="1" x14ac:dyDescent="0.35">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c r="AA574" s="23"/>
      <c r="AB574" s="23"/>
      <c r="AC574" s="23"/>
      <c r="AD574" s="23"/>
      <c r="AE574" s="23"/>
      <c r="AF574" s="23"/>
      <c r="AG574" s="23"/>
    </row>
    <row r="575" spans="1:33" ht="15.75" customHeight="1" x14ac:dyDescent="0.35">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c r="AA575" s="23"/>
      <c r="AB575" s="23"/>
      <c r="AC575" s="23"/>
      <c r="AD575" s="23"/>
      <c r="AE575" s="23"/>
      <c r="AF575" s="23"/>
      <c r="AG575" s="23"/>
    </row>
    <row r="576" spans="1:33" ht="15.75" customHeight="1" x14ac:dyDescent="0.35">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c r="AA576" s="23"/>
      <c r="AB576" s="23"/>
      <c r="AC576" s="23"/>
      <c r="AD576" s="23"/>
      <c r="AE576" s="23"/>
      <c r="AF576" s="23"/>
      <c r="AG576" s="23"/>
    </row>
    <row r="577" spans="1:33" ht="15.75" customHeight="1" x14ac:dyDescent="0.35">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c r="AA577" s="23"/>
      <c r="AB577" s="23"/>
      <c r="AC577" s="23"/>
      <c r="AD577" s="23"/>
      <c r="AE577" s="23"/>
      <c r="AF577" s="23"/>
      <c r="AG577" s="23"/>
    </row>
    <row r="578" spans="1:33" ht="15.75" customHeight="1" x14ac:dyDescent="0.35">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c r="AA578" s="23"/>
      <c r="AB578" s="23"/>
      <c r="AC578" s="23"/>
      <c r="AD578" s="23"/>
      <c r="AE578" s="23"/>
      <c r="AF578" s="23"/>
      <c r="AG578" s="23"/>
    </row>
    <row r="579" spans="1:33" ht="15.75" customHeight="1" x14ac:dyDescent="0.35">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c r="AA579" s="23"/>
      <c r="AB579" s="23"/>
      <c r="AC579" s="23"/>
      <c r="AD579" s="23"/>
      <c r="AE579" s="23"/>
      <c r="AF579" s="23"/>
      <c r="AG579" s="23"/>
    </row>
    <row r="580" spans="1:33" ht="15.75" customHeight="1" x14ac:dyDescent="0.35">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c r="AA580" s="23"/>
      <c r="AB580" s="23"/>
      <c r="AC580" s="23"/>
      <c r="AD580" s="23"/>
      <c r="AE580" s="23"/>
      <c r="AF580" s="23"/>
      <c r="AG580" s="23"/>
    </row>
    <row r="581" spans="1:33" ht="15.75" customHeight="1" x14ac:dyDescent="0.35">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c r="AA581" s="23"/>
      <c r="AB581" s="23"/>
      <c r="AC581" s="23"/>
      <c r="AD581" s="23"/>
      <c r="AE581" s="23"/>
      <c r="AF581" s="23"/>
      <c r="AG581" s="23"/>
    </row>
    <row r="582" spans="1:33" ht="15.75" customHeight="1" x14ac:dyDescent="0.35">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c r="AA582" s="23"/>
      <c r="AB582" s="23"/>
      <c r="AC582" s="23"/>
      <c r="AD582" s="23"/>
      <c r="AE582" s="23"/>
      <c r="AF582" s="23"/>
      <c r="AG582" s="23"/>
    </row>
    <row r="583" spans="1:33" ht="15.75" customHeight="1" x14ac:dyDescent="0.35">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c r="AA583" s="23"/>
      <c r="AB583" s="23"/>
      <c r="AC583" s="23"/>
      <c r="AD583" s="23"/>
      <c r="AE583" s="23"/>
      <c r="AF583" s="23"/>
      <c r="AG583" s="23"/>
    </row>
    <row r="584" spans="1:33" ht="15.75" customHeight="1" x14ac:dyDescent="0.35">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c r="AA584" s="23"/>
      <c r="AB584" s="23"/>
      <c r="AC584" s="23"/>
      <c r="AD584" s="23"/>
      <c r="AE584" s="23"/>
      <c r="AF584" s="23"/>
      <c r="AG584" s="23"/>
    </row>
    <row r="585" spans="1:33" ht="15.75" customHeight="1" x14ac:dyDescent="0.35">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c r="AA585" s="23"/>
      <c r="AB585" s="23"/>
      <c r="AC585" s="23"/>
      <c r="AD585" s="23"/>
      <c r="AE585" s="23"/>
      <c r="AF585" s="23"/>
      <c r="AG585" s="23"/>
    </row>
    <row r="586" spans="1:33" ht="15.75" customHeight="1" x14ac:dyDescent="0.35">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c r="AA586" s="23"/>
      <c r="AB586" s="23"/>
      <c r="AC586" s="23"/>
      <c r="AD586" s="23"/>
      <c r="AE586" s="23"/>
      <c r="AF586" s="23"/>
      <c r="AG586" s="23"/>
    </row>
    <row r="587" spans="1:33" ht="15.75" customHeight="1" x14ac:dyDescent="0.35">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c r="AA587" s="23"/>
      <c r="AB587" s="23"/>
      <c r="AC587" s="23"/>
      <c r="AD587" s="23"/>
      <c r="AE587" s="23"/>
      <c r="AF587" s="23"/>
      <c r="AG587" s="23"/>
    </row>
    <row r="588" spans="1:33" ht="15.75" customHeight="1" x14ac:dyDescent="0.35">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c r="AA588" s="23"/>
      <c r="AB588" s="23"/>
      <c r="AC588" s="23"/>
      <c r="AD588" s="23"/>
      <c r="AE588" s="23"/>
      <c r="AF588" s="23"/>
      <c r="AG588" s="23"/>
    </row>
    <row r="589" spans="1:33" ht="15.75" customHeight="1" x14ac:dyDescent="0.35">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c r="AA589" s="23"/>
      <c r="AB589" s="23"/>
      <c r="AC589" s="23"/>
      <c r="AD589" s="23"/>
      <c r="AE589" s="23"/>
      <c r="AF589" s="23"/>
      <c r="AG589" s="23"/>
    </row>
    <row r="590" spans="1:33" ht="15.75" customHeight="1" x14ac:dyDescent="0.35">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c r="AA590" s="23"/>
      <c r="AB590" s="23"/>
      <c r="AC590" s="23"/>
      <c r="AD590" s="23"/>
      <c r="AE590" s="23"/>
      <c r="AF590" s="23"/>
      <c r="AG590" s="23"/>
    </row>
    <row r="591" spans="1:33" ht="15.75" customHeight="1" x14ac:dyDescent="0.35">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23"/>
      <c r="AF591" s="23"/>
      <c r="AG591" s="23"/>
    </row>
    <row r="592" spans="1:33" ht="15.75" customHeight="1" x14ac:dyDescent="0.35">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c r="AA592" s="23"/>
      <c r="AB592" s="23"/>
      <c r="AC592" s="23"/>
      <c r="AD592" s="23"/>
      <c r="AE592" s="23"/>
      <c r="AF592" s="23"/>
      <c r="AG592" s="23"/>
    </row>
    <row r="593" spans="1:33" ht="15.75" customHeight="1" x14ac:dyDescent="0.35">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c r="AA593" s="23"/>
      <c r="AB593" s="23"/>
      <c r="AC593" s="23"/>
      <c r="AD593" s="23"/>
      <c r="AE593" s="23"/>
      <c r="AF593" s="23"/>
      <c r="AG593" s="23"/>
    </row>
    <row r="594" spans="1:33" ht="15.75" customHeight="1" x14ac:dyDescent="0.35">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c r="AA594" s="23"/>
      <c r="AB594" s="23"/>
      <c r="AC594" s="23"/>
      <c r="AD594" s="23"/>
      <c r="AE594" s="23"/>
      <c r="AF594" s="23"/>
      <c r="AG594" s="23"/>
    </row>
    <row r="595" spans="1:33" ht="15.75" customHeight="1" x14ac:dyDescent="0.35">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c r="AA595" s="23"/>
      <c r="AB595" s="23"/>
      <c r="AC595" s="23"/>
      <c r="AD595" s="23"/>
      <c r="AE595" s="23"/>
      <c r="AF595" s="23"/>
      <c r="AG595" s="23"/>
    </row>
    <row r="596" spans="1:33" ht="15.75" customHeight="1" x14ac:dyDescent="0.35">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c r="AA596" s="23"/>
      <c r="AB596" s="23"/>
      <c r="AC596" s="23"/>
      <c r="AD596" s="23"/>
      <c r="AE596" s="23"/>
      <c r="AF596" s="23"/>
      <c r="AG596" s="23"/>
    </row>
    <row r="597" spans="1:33" ht="15.75" customHeight="1" x14ac:dyDescent="0.35">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c r="AA597" s="23"/>
      <c r="AB597" s="23"/>
      <c r="AC597" s="23"/>
      <c r="AD597" s="23"/>
      <c r="AE597" s="23"/>
      <c r="AF597" s="23"/>
      <c r="AG597" s="23"/>
    </row>
    <row r="598" spans="1:33" ht="15.75" customHeight="1" x14ac:dyDescent="0.35">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c r="AA598" s="23"/>
      <c r="AB598" s="23"/>
      <c r="AC598" s="23"/>
      <c r="AD598" s="23"/>
      <c r="AE598" s="23"/>
      <c r="AF598" s="23"/>
      <c r="AG598" s="23"/>
    </row>
    <row r="599" spans="1:33" ht="15.75" customHeight="1" x14ac:dyDescent="0.35">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c r="AA599" s="23"/>
      <c r="AB599" s="23"/>
      <c r="AC599" s="23"/>
      <c r="AD599" s="23"/>
      <c r="AE599" s="23"/>
      <c r="AF599" s="23"/>
      <c r="AG599" s="23"/>
    </row>
    <row r="600" spans="1:33" ht="15.75" customHeight="1" x14ac:dyDescent="0.35">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c r="AA600" s="23"/>
      <c r="AB600" s="23"/>
      <c r="AC600" s="23"/>
      <c r="AD600" s="23"/>
      <c r="AE600" s="23"/>
      <c r="AF600" s="23"/>
      <c r="AG600" s="23"/>
    </row>
    <row r="601" spans="1:33" ht="15.75" customHeight="1" x14ac:dyDescent="0.35">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23"/>
      <c r="AF601" s="23"/>
      <c r="AG601" s="23"/>
    </row>
    <row r="602" spans="1:33" ht="15.75" customHeight="1" x14ac:dyDescent="0.35">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23"/>
      <c r="AF602" s="23"/>
      <c r="AG602" s="23"/>
    </row>
    <row r="603" spans="1:33" ht="15.75" customHeight="1" x14ac:dyDescent="0.35">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c r="AA603" s="23"/>
      <c r="AB603" s="23"/>
      <c r="AC603" s="23"/>
      <c r="AD603" s="23"/>
      <c r="AE603" s="23"/>
      <c r="AF603" s="23"/>
      <c r="AG603" s="23"/>
    </row>
    <row r="604" spans="1:33" ht="15.75" customHeight="1" x14ac:dyDescent="0.35">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c r="AA604" s="23"/>
      <c r="AB604" s="23"/>
      <c r="AC604" s="23"/>
      <c r="AD604" s="23"/>
      <c r="AE604" s="23"/>
      <c r="AF604" s="23"/>
      <c r="AG604" s="23"/>
    </row>
    <row r="605" spans="1:33" ht="15.75" customHeight="1" x14ac:dyDescent="0.35">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c r="AA605" s="23"/>
      <c r="AB605" s="23"/>
      <c r="AC605" s="23"/>
      <c r="AD605" s="23"/>
      <c r="AE605" s="23"/>
      <c r="AF605" s="23"/>
      <c r="AG605" s="23"/>
    </row>
    <row r="606" spans="1:33" ht="15.75" customHeight="1" x14ac:dyDescent="0.35">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c r="AA606" s="23"/>
      <c r="AB606" s="23"/>
      <c r="AC606" s="23"/>
      <c r="AD606" s="23"/>
      <c r="AE606" s="23"/>
      <c r="AF606" s="23"/>
      <c r="AG606" s="23"/>
    </row>
    <row r="607" spans="1:33" ht="15.75" customHeight="1" x14ac:dyDescent="0.35">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c r="AA607" s="23"/>
      <c r="AB607" s="23"/>
      <c r="AC607" s="23"/>
      <c r="AD607" s="23"/>
      <c r="AE607" s="23"/>
      <c r="AF607" s="23"/>
      <c r="AG607" s="23"/>
    </row>
    <row r="608" spans="1:33" ht="15.75" customHeight="1" x14ac:dyDescent="0.35">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c r="AA608" s="23"/>
      <c r="AB608" s="23"/>
      <c r="AC608" s="23"/>
      <c r="AD608" s="23"/>
      <c r="AE608" s="23"/>
      <c r="AF608" s="23"/>
      <c r="AG608" s="23"/>
    </row>
    <row r="609" spans="1:33" ht="15.75" customHeight="1" x14ac:dyDescent="0.35">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c r="AA609" s="23"/>
      <c r="AB609" s="23"/>
      <c r="AC609" s="23"/>
      <c r="AD609" s="23"/>
      <c r="AE609" s="23"/>
      <c r="AF609" s="23"/>
      <c r="AG609" s="23"/>
    </row>
    <row r="610" spans="1:33" ht="15.75" customHeight="1" x14ac:dyDescent="0.35">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c r="AA610" s="23"/>
      <c r="AB610" s="23"/>
      <c r="AC610" s="23"/>
      <c r="AD610" s="23"/>
      <c r="AE610" s="23"/>
      <c r="AF610" s="23"/>
      <c r="AG610" s="23"/>
    </row>
    <row r="611" spans="1:33" ht="15.75" customHeight="1" x14ac:dyDescent="0.35">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c r="AA611" s="23"/>
      <c r="AB611" s="23"/>
      <c r="AC611" s="23"/>
      <c r="AD611" s="23"/>
      <c r="AE611" s="23"/>
      <c r="AF611" s="23"/>
      <c r="AG611" s="23"/>
    </row>
    <row r="612" spans="1:33" ht="15.75" customHeight="1" x14ac:dyDescent="0.35">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c r="AA612" s="23"/>
      <c r="AB612" s="23"/>
      <c r="AC612" s="23"/>
      <c r="AD612" s="23"/>
      <c r="AE612" s="23"/>
      <c r="AF612" s="23"/>
      <c r="AG612" s="23"/>
    </row>
    <row r="613" spans="1:33" ht="15.75" customHeight="1" x14ac:dyDescent="0.35">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c r="AA613" s="23"/>
      <c r="AB613" s="23"/>
      <c r="AC613" s="23"/>
      <c r="AD613" s="23"/>
      <c r="AE613" s="23"/>
      <c r="AF613" s="23"/>
      <c r="AG613" s="23"/>
    </row>
    <row r="614" spans="1:33" ht="15.75" customHeight="1" x14ac:dyDescent="0.35">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c r="AA614" s="23"/>
      <c r="AB614" s="23"/>
      <c r="AC614" s="23"/>
      <c r="AD614" s="23"/>
      <c r="AE614" s="23"/>
      <c r="AF614" s="23"/>
      <c r="AG614" s="23"/>
    </row>
    <row r="615" spans="1:33" ht="15.75" customHeight="1" x14ac:dyDescent="0.35">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c r="AA615" s="23"/>
      <c r="AB615" s="23"/>
      <c r="AC615" s="23"/>
      <c r="AD615" s="23"/>
      <c r="AE615" s="23"/>
      <c r="AF615" s="23"/>
      <c r="AG615" s="23"/>
    </row>
    <row r="616" spans="1:33" ht="15.75" customHeight="1" x14ac:dyDescent="0.35">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c r="AA616" s="23"/>
      <c r="AB616" s="23"/>
      <c r="AC616" s="23"/>
      <c r="AD616" s="23"/>
      <c r="AE616" s="23"/>
      <c r="AF616" s="23"/>
      <c r="AG616" s="23"/>
    </row>
    <row r="617" spans="1:33" ht="15.75" customHeight="1" x14ac:dyDescent="0.35">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23"/>
      <c r="AF617" s="23"/>
      <c r="AG617" s="23"/>
    </row>
    <row r="618" spans="1:33" ht="15.75" customHeight="1" x14ac:dyDescent="0.35">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c r="AA618" s="23"/>
      <c r="AB618" s="23"/>
      <c r="AC618" s="23"/>
      <c r="AD618" s="23"/>
      <c r="AE618" s="23"/>
      <c r="AF618" s="23"/>
      <c r="AG618" s="23"/>
    </row>
    <row r="619" spans="1:33" ht="15.75" customHeight="1" x14ac:dyDescent="0.35">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c r="AA619" s="23"/>
      <c r="AB619" s="23"/>
      <c r="AC619" s="23"/>
      <c r="AD619" s="23"/>
      <c r="AE619" s="23"/>
      <c r="AF619" s="23"/>
      <c r="AG619" s="23"/>
    </row>
    <row r="620" spans="1:33" ht="15.75" customHeight="1" x14ac:dyDescent="0.35">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c r="AA620" s="23"/>
      <c r="AB620" s="23"/>
      <c r="AC620" s="23"/>
      <c r="AD620" s="23"/>
      <c r="AE620" s="23"/>
      <c r="AF620" s="23"/>
      <c r="AG620" s="23"/>
    </row>
    <row r="621" spans="1:33" ht="15.75" customHeight="1" x14ac:dyDescent="0.35">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c r="AA621" s="23"/>
      <c r="AB621" s="23"/>
      <c r="AC621" s="23"/>
      <c r="AD621" s="23"/>
      <c r="AE621" s="23"/>
      <c r="AF621" s="23"/>
      <c r="AG621" s="23"/>
    </row>
    <row r="622" spans="1:33" ht="15.75" customHeight="1" x14ac:dyDescent="0.35">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c r="AA622" s="23"/>
      <c r="AB622" s="23"/>
      <c r="AC622" s="23"/>
      <c r="AD622" s="23"/>
      <c r="AE622" s="23"/>
      <c r="AF622" s="23"/>
      <c r="AG622" s="23"/>
    </row>
    <row r="623" spans="1:33" ht="15.75" customHeight="1" x14ac:dyDescent="0.35">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c r="AA623" s="23"/>
      <c r="AB623" s="23"/>
      <c r="AC623" s="23"/>
      <c r="AD623" s="23"/>
      <c r="AE623" s="23"/>
      <c r="AF623" s="23"/>
      <c r="AG623" s="23"/>
    </row>
    <row r="624" spans="1:33" ht="15.75" customHeight="1" x14ac:dyDescent="0.35">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c r="AA624" s="23"/>
      <c r="AB624" s="23"/>
      <c r="AC624" s="23"/>
      <c r="AD624" s="23"/>
      <c r="AE624" s="23"/>
      <c r="AF624" s="23"/>
      <c r="AG624" s="23"/>
    </row>
    <row r="625" spans="1:33" ht="15.75" customHeight="1" x14ac:dyDescent="0.35">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c r="AA625" s="23"/>
      <c r="AB625" s="23"/>
      <c r="AC625" s="23"/>
      <c r="AD625" s="23"/>
      <c r="AE625" s="23"/>
      <c r="AF625" s="23"/>
      <c r="AG625" s="23"/>
    </row>
    <row r="626" spans="1:33" ht="15.75" customHeight="1" x14ac:dyDescent="0.35">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c r="AA626" s="23"/>
      <c r="AB626" s="23"/>
      <c r="AC626" s="23"/>
      <c r="AD626" s="23"/>
      <c r="AE626" s="23"/>
      <c r="AF626" s="23"/>
      <c r="AG626" s="23"/>
    </row>
    <row r="627" spans="1:33" ht="15.75" customHeight="1" x14ac:dyDescent="0.35">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23"/>
      <c r="AF627" s="23"/>
      <c r="AG627" s="23"/>
    </row>
    <row r="628" spans="1:33" ht="15.75" customHeight="1" x14ac:dyDescent="0.35">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c r="AA628" s="23"/>
      <c r="AB628" s="23"/>
      <c r="AC628" s="23"/>
      <c r="AD628" s="23"/>
      <c r="AE628" s="23"/>
      <c r="AF628" s="23"/>
      <c r="AG628" s="23"/>
    </row>
    <row r="629" spans="1:33" ht="15.75" customHeight="1" x14ac:dyDescent="0.35">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c r="AA629" s="23"/>
      <c r="AB629" s="23"/>
      <c r="AC629" s="23"/>
      <c r="AD629" s="23"/>
      <c r="AE629" s="23"/>
      <c r="AF629" s="23"/>
      <c r="AG629" s="23"/>
    </row>
    <row r="630" spans="1:33" ht="15.75" customHeight="1" x14ac:dyDescent="0.35">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c r="AA630" s="23"/>
      <c r="AB630" s="23"/>
      <c r="AC630" s="23"/>
      <c r="AD630" s="23"/>
      <c r="AE630" s="23"/>
      <c r="AF630" s="23"/>
      <c r="AG630" s="23"/>
    </row>
    <row r="631" spans="1:33" ht="15.75" customHeight="1" x14ac:dyDescent="0.35">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c r="AA631" s="23"/>
      <c r="AB631" s="23"/>
      <c r="AC631" s="23"/>
      <c r="AD631" s="23"/>
      <c r="AE631" s="23"/>
      <c r="AF631" s="23"/>
      <c r="AG631" s="23"/>
    </row>
    <row r="632" spans="1:33" ht="15.75" customHeight="1" x14ac:dyDescent="0.35">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c r="AA632" s="23"/>
      <c r="AB632" s="23"/>
      <c r="AC632" s="23"/>
      <c r="AD632" s="23"/>
      <c r="AE632" s="23"/>
      <c r="AF632" s="23"/>
      <c r="AG632" s="23"/>
    </row>
    <row r="633" spans="1:33" ht="15.75" customHeight="1" x14ac:dyDescent="0.35">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c r="AA633" s="23"/>
      <c r="AB633" s="23"/>
      <c r="AC633" s="23"/>
      <c r="AD633" s="23"/>
      <c r="AE633" s="23"/>
      <c r="AF633" s="23"/>
      <c r="AG633" s="23"/>
    </row>
    <row r="634" spans="1:33" ht="15.75" customHeight="1" x14ac:dyDescent="0.35">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c r="AA634" s="23"/>
      <c r="AB634" s="23"/>
      <c r="AC634" s="23"/>
      <c r="AD634" s="23"/>
      <c r="AE634" s="23"/>
      <c r="AF634" s="23"/>
      <c r="AG634" s="23"/>
    </row>
    <row r="635" spans="1:33" ht="15.75" customHeight="1" x14ac:dyDescent="0.35">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c r="AA635" s="23"/>
      <c r="AB635" s="23"/>
      <c r="AC635" s="23"/>
      <c r="AD635" s="23"/>
      <c r="AE635" s="23"/>
      <c r="AF635" s="23"/>
      <c r="AG635" s="23"/>
    </row>
    <row r="636" spans="1:33" ht="15.75" customHeight="1" x14ac:dyDescent="0.35">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c r="AA636" s="23"/>
      <c r="AB636" s="23"/>
      <c r="AC636" s="23"/>
      <c r="AD636" s="23"/>
      <c r="AE636" s="23"/>
      <c r="AF636" s="23"/>
      <c r="AG636" s="23"/>
    </row>
    <row r="637" spans="1:33" ht="15.75" customHeight="1" x14ac:dyDescent="0.35">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c r="AA637" s="23"/>
      <c r="AB637" s="23"/>
      <c r="AC637" s="23"/>
      <c r="AD637" s="23"/>
      <c r="AE637" s="23"/>
      <c r="AF637" s="23"/>
      <c r="AG637" s="23"/>
    </row>
    <row r="638" spans="1:33" ht="15.75" customHeight="1" x14ac:dyDescent="0.35">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c r="AA638" s="23"/>
      <c r="AB638" s="23"/>
      <c r="AC638" s="23"/>
      <c r="AD638" s="23"/>
      <c r="AE638" s="23"/>
      <c r="AF638" s="23"/>
      <c r="AG638" s="23"/>
    </row>
    <row r="639" spans="1:33" ht="15.75" customHeight="1" x14ac:dyDescent="0.35">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c r="AA639" s="23"/>
      <c r="AB639" s="23"/>
      <c r="AC639" s="23"/>
      <c r="AD639" s="23"/>
      <c r="AE639" s="23"/>
      <c r="AF639" s="23"/>
      <c r="AG639" s="23"/>
    </row>
    <row r="640" spans="1:33" ht="15.75" customHeight="1" x14ac:dyDescent="0.35">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c r="AA640" s="23"/>
      <c r="AB640" s="23"/>
      <c r="AC640" s="23"/>
      <c r="AD640" s="23"/>
      <c r="AE640" s="23"/>
      <c r="AF640" s="23"/>
      <c r="AG640" s="23"/>
    </row>
    <row r="641" spans="1:33" ht="15.75" customHeight="1" x14ac:dyDescent="0.35">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c r="AA641" s="23"/>
      <c r="AB641" s="23"/>
      <c r="AC641" s="23"/>
      <c r="AD641" s="23"/>
      <c r="AE641" s="23"/>
      <c r="AF641" s="23"/>
      <c r="AG641" s="23"/>
    </row>
    <row r="642" spans="1:33" ht="15.75" customHeight="1" x14ac:dyDescent="0.35">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c r="AA642" s="23"/>
      <c r="AB642" s="23"/>
      <c r="AC642" s="23"/>
      <c r="AD642" s="23"/>
      <c r="AE642" s="23"/>
      <c r="AF642" s="23"/>
      <c r="AG642" s="23"/>
    </row>
    <row r="643" spans="1:33" ht="15.75" customHeight="1" x14ac:dyDescent="0.35">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c r="AA643" s="23"/>
      <c r="AB643" s="23"/>
      <c r="AC643" s="23"/>
      <c r="AD643" s="23"/>
      <c r="AE643" s="23"/>
      <c r="AF643" s="23"/>
      <c r="AG643" s="23"/>
    </row>
    <row r="644" spans="1:33" ht="15.75" customHeight="1" x14ac:dyDescent="0.35">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c r="AA644" s="23"/>
      <c r="AB644" s="23"/>
      <c r="AC644" s="23"/>
      <c r="AD644" s="23"/>
      <c r="AE644" s="23"/>
      <c r="AF644" s="23"/>
      <c r="AG644" s="23"/>
    </row>
    <row r="645" spans="1:33" ht="15.75" customHeight="1" x14ac:dyDescent="0.35">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c r="AA645" s="23"/>
      <c r="AB645" s="23"/>
      <c r="AC645" s="23"/>
      <c r="AD645" s="23"/>
      <c r="AE645" s="23"/>
      <c r="AF645" s="23"/>
      <c r="AG645" s="23"/>
    </row>
    <row r="646" spans="1:33" ht="15.75" customHeight="1" x14ac:dyDescent="0.35">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c r="AA646" s="23"/>
      <c r="AB646" s="23"/>
      <c r="AC646" s="23"/>
      <c r="AD646" s="23"/>
      <c r="AE646" s="23"/>
      <c r="AF646" s="23"/>
      <c r="AG646" s="23"/>
    </row>
    <row r="647" spans="1:33" ht="15.75" customHeight="1" x14ac:dyDescent="0.35">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c r="AA647" s="23"/>
      <c r="AB647" s="23"/>
      <c r="AC647" s="23"/>
      <c r="AD647" s="23"/>
      <c r="AE647" s="23"/>
      <c r="AF647" s="23"/>
      <c r="AG647" s="23"/>
    </row>
    <row r="648" spans="1:33" ht="15.75" customHeight="1" x14ac:dyDescent="0.35">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c r="AA648" s="23"/>
      <c r="AB648" s="23"/>
      <c r="AC648" s="23"/>
      <c r="AD648" s="23"/>
      <c r="AE648" s="23"/>
      <c r="AF648" s="23"/>
      <c r="AG648" s="23"/>
    </row>
    <row r="649" spans="1:33" ht="15.75" customHeight="1" x14ac:dyDescent="0.35">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c r="AA649" s="23"/>
      <c r="AB649" s="23"/>
      <c r="AC649" s="23"/>
      <c r="AD649" s="23"/>
      <c r="AE649" s="23"/>
      <c r="AF649" s="23"/>
      <c r="AG649" s="23"/>
    </row>
    <row r="650" spans="1:33" ht="15.75" customHeight="1" x14ac:dyDescent="0.35">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c r="AA650" s="23"/>
      <c r="AB650" s="23"/>
      <c r="AC650" s="23"/>
      <c r="AD650" s="23"/>
      <c r="AE650" s="23"/>
      <c r="AF650" s="23"/>
      <c r="AG650" s="23"/>
    </row>
    <row r="651" spans="1:33" ht="15.75" customHeight="1" x14ac:dyDescent="0.35">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c r="AA651" s="23"/>
      <c r="AB651" s="23"/>
      <c r="AC651" s="23"/>
      <c r="AD651" s="23"/>
      <c r="AE651" s="23"/>
      <c r="AF651" s="23"/>
      <c r="AG651" s="23"/>
    </row>
    <row r="652" spans="1:33" ht="15.75" customHeight="1" x14ac:dyDescent="0.35">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c r="AA652" s="23"/>
      <c r="AB652" s="23"/>
      <c r="AC652" s="23"/>
      <c r="AD652" s="23"/>
      <c r="AE652" s="23"/>
      <c r="AF652" s="23"/>
      <c r="AG652" s="23"/>
    </row>
    <row r="653" spans="1:33" ht="15.75" customHeight="1" x14ac:dyDescent="0.35">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c r="AA653" s="23"/>
      <c r="AB653" s="23"/>
      <c r="AC653" s="23"/>
      <c r="AD653" s="23"/>
      <c r="AE653" s="23"/>
      <c r="AF653" s="23"/>
      <c r="AG653" s="23"/>
    </row>
    <row r="654" spans="1:33" ht="15.75" customHeight="1" x14ac:dyDescent="0.35">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c r="AA654" s="23"/>
      <c r="AB654" s="23"/>
      <c r="AC654" s="23"/>
      <c r="AD654" s="23"/>
      <c r="AE654" s="23"/>
      <c r="AF654" s="23"/>
      <c r="AG654" s="23"/>
    </row>
    <row r="655" spans="1:33" ht="15.75" customHeight="1" x14ac:dyDescent="0.35">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c r="AA655" s="23"/>
      <c r="AB655" s="23"/>
      <c r="AC655" s="23"/>
      <c r="AD655" s="23"/>
      <c r="AE655" s="23"/>
      <c r="AF655" s="23"/>
      <c r="AG655" s="23"/>
    </row>
    <row r="656" spans="1:33" ht="15.75" customHeight="1" x14ac:dyDescent="0.35">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c r="AA656" s="23"/>
      <c r="AB656" s="23"/>
      <c r="AC656" s="23"/>
      <c r="AD656" s="23"/>
      <c r="AE656" s="23"/>
      <c r="AF656" s="23"/>
      <c r="AG656" s="23"/>
    </row>
    <row r="657" spans="1:33" ht="15.75" customHeight="1" x14ac:dyDescent="0.35">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c r="AA657" s="23"/>
      <c r="AB657" s="23"/>
      <c r="AC657" s="23"/>
      <c r="AD657" s="23"/>
      <c r="AE657" s="23"/>
      <c r="AF657" s="23"/>
      <c r="AG657" s="23"/>
    </row>
    <row r="658" spans="1:33" ht="15.75" customHeight="1" x14ac:dyDescent="0.35">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c r="AA658" s="23"/>
      <c r="AB658" s="23"/>
      <c r="AC658" s="23"/>
      <c r="AD658" s="23"/>
      <c r="AE658" s="23"/>
      <c r="AF658" s="23"/>
      <c r="AG658" s="23"/>
    </row>
    <row r="659" spans="1:33" ht="15.75" customHeight="1" x14ac:dyDescent="0.35">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c r="AA659" s="23"/>
      <c r="AB659" s="23"/>
      <c r="AC659" s="23"/>
      <c r="AD659" s="23"/>
      <c r="AE659" s="23"/>
      <c r="AF659" s="23"/>
      <c r="AG659" s="23"/>
    </row>
    <row r="660" spans="1:33" ht="15.75" customHeight="1" x14ac:dyDescent="0.35">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c r="AA660" s="23"/>
      <c r="AB660" s="23"/>
      <c r="AC660" s="23"/>
      <c r="AD660" s="23"/>
      <c r="AE660" s="23"/>
      <c r="AF660" s="23"/>
      <c r="AG660" s="23"/>
    </row>
    <row r="661" spans="1:33" ht="15.75" customHeight="1" x14ac:dyDescent="0.35">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c r="AA661" s="23"/>
      <c r="AB661" s="23"/>
      <c r="AC661" s="23"/>
      <c r="AD661" s="23"/>
      <c r="AE661" s="23"/>
      <c r="AF661" s="23"/>
      <c r="AG661" s="23"/>
    </row>
    <row r="662" spans="1:33" ht="15.75" customHeight="1" x14ac:dyDescent="0.35">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c r="AA662" s="23"/>
      <c r="AB662" s="23"/>
      <c r="AC662" s="23"/>
      <c r="AD662" s="23"/>
      <c r="AE662" s="23"/>
      <c r="AF662" s="23"/>
      <c r="AG662" s="23"/>
    </row>
    <row r="663" spans="1:33" ht="15.75" customHeight="1" x14ac:dyDescent="0.35">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c r="AA663" s="23"/>
      <c r="AB663" s="23"/>
      <c r="AC663" s="23"/>
      <c r="AD663" s="23"/>
      <c r="AE663" s="23"/>
      <c r="AF663" s="23"/>
      <c r="AG663" s="23"/>
    </row>
    <row r="664" spans="1:33" ht="15.75" customHeight="1" x14ac:dyDescent="0.35">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c r="AA664" s="23"/>
      <c r="AB664" s="23"/>
      <c r="AC664" s="23"/>
      <c r="AD664" s="23"/>
      <c r="AE664" s="23"/>
      <c r="AF664" s="23"/>
      <c r="AG664" s="23"/>
    </row>
    <row r="665" spans="1:33" ht="15.75" customHeight="1" x14ac:dyDescent="0.35">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c r="AA665" s="23"/>
      <c r="AB665" s="23"/>
      <c r="AC665" s="23"/>
      <c r="AD665" s="23"/>
      <c r="AE665" s="23"/>
      <c r="AF665" s="23"/>
      <c r="AG665" s="23"/>
    </row>
    <row r="666" spans="1:33" ht="15.75" customHeight="1" x14ac:dyDescent="0.35">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c r="AA666" s="23"/>
      <c r="AB666" s="23"/>
      <c r="AC666" s="23"/>
      <c r="AD666" s="23"/>
      <c r="AE666" s="23"/>
      <c r="AF666" s="23"/>
      <c r="AG666" s="23"/>
    </row>
    <row r="667" spans="1:33" ht="15.75" customHeight="1" x14ac:dyDescent="0.35">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c r="AA667" s="23"/>
      <c r="AB667" s="23"/>
      <c r="AC667" s="23"/>
      <c r="AD667" s="23"/>
      <c r="AE667" s="23"/>
      <c r="AF667" s="23"/>
      <c r="AG667" s="23"/>
    </row>
    <row r="668" spans="1:33" ht="15.75" customHeight="1" x14ac:dyDescent="0.35">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c r="AA668" s="23"/>
      <c r="AB668" s="23"/>
      <c r="AC668" s="23"/>
      <c r="AD668" s="23"/>
      <c r="AE668" s="23"/>
      <c r="AF668" s="23"/>
      <c r="AG668" s="23"/>
    </row>
    <row r="669" spans="1:33" ht="15.75" customHeight="1" x14ac:dyDescent="0.35">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c r="AA669" s="23"/>
      <c r="AB669" s="23"/>
      <c r="AC669" s="23"/>
      <c r="AD669" s="23"/>
      <c r="AE669" s="23"/>
      <c r="AF669" s="23"/>
      <c r="AG669" s="23"/>
    </row>
    <row r="670" spans="1:33" ht="15.75" customHeight="1" x14ac:dyDescent="0.35">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c r="AA670" s="23"/>
      <c r="AB670" s="23"/>
      <c r="AC670" s="23"/>
      <c r="AD670" s="23"/>
      <c r="AE670" s="23"/>
      <c r="AF670" s="23"/>
      <c r="AG670" s="23"/>
    </row>
    <row r="671" spans="1:33" ht="15.75" customHeight="1" x14ac:dyDescent="0.35">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c r="AA671" s="23"/>
      <c r="AB671" s="23"/>
      <c r="AC671" s="23"/>
      <c r="AD671" s="23"/>
      <c r="AE671" s="23"/>
      <c r="AF671" s="23"/>
      <c r="AG671" s="23"/>
    </row>
    <row r="672" spans="1:33" ht="15.75" customHeight="1" x14ac:dyDescent="0.35">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c r="AA672" s="23"/>
      <c r="AB672" s="23"/>
      <c r="AC672" s="23"/>
      <c r="AD672" s="23"/>
      <c r="AE672" s="23"/>
      <c r="AF672" s="23"/>
      <c r="AG672" s="23"/>
    </row>
    <row r="673" spans="1:33" ht="15.75" customHeight="1" x14ac:dyDescent="0.35">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c r="AA673" s="23"/>
      <c r="AB673" s="23"/>
      <c r="AC673" s="23"/>
      <c r="AD673" s="23"/>
      <c r="AE673" s="23"/>
      <c r="AF673" s="23"/>
      <c r="AG673" s="23"/>
    </row>
    <row r="674" spans="1:33" ht="15.75" customHeight="1" x14ac:dyDescent="0.35">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c r="AA674" s="23"/>
      <c r="AB674" s="23"/>
      <c r="AC674" s="23"/>
      <c r="AD674" s="23"/>
      <c r="AE674" s="23"/>
      <c r="AF674" s="23"/>
      <c r="AG674" s="23"/>
    </row>
    <row r="675" spans="1:33" ht="15.75" customHeight="1" x14ac:dyDescent="0.35">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c r="AA675" s="23"/>
      <c r="AB675" s="23"/>
      <c r="AC675" s="23"/>
      <c r="AD675" s="23"/>
      <c r="AE675" s="23"/>
      <c r="AF675" s="23"/>
      <c r="AG675" s="23"/>
    </row>
    <row r="676" spans="1:33" ht="15.75" customHeight="1" x14ac:dyDescent="0.35">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c r="AA676" s="23"/>
      <c r="AB676" s="23"/>
      <c r="AC676" s="23"/>
      <c r="AD676" s="23"/>
      <c r="AE676" s="23"/>
      <c r="AF676" s="23"/>
      <c r="AG676" s="23"/>
    </row>
    <row r="677" spans="1:33" ht="15.75" customHeight="1" x14ac:dyDescent="0.35">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c r="AA677" s="23"/>
      <c r="AB677" s="23"/>
      <c r="AC677" s="23"/>
      <c r="AD677" s="23"/>
      <c r="AE677" s="23"/>
      <c r="AF677" s="23"/>
      <c r="AG677" s="23"/>
    </row>
    <row r="678" spans="1:33" ht="15.75" customHeight="1" x14ac:dyDescent="0.35">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c r="AA678" s="23"/>
      <c r="AB678" s="23"/>
      <c r="AC678" s="23"/>
      <c r="AD678" s="23"/>
      <c r="AE678" s="23"/>
      <c r="AF678" s="23"/>
      <c r="AG678" s="23"/>
    </row>
    <row r="679" spans="1:33" ht="15.75" customHeight="1" x14ac:dyDescent="0.35">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c r="AA679" s="23"/>
      <c r="AB679" s="23"/>
      <c r="AC679" s="23"/>
      <c r="AD679" s="23"/>
      <c r="AE679" s="23"/>
      <c r="AF679" s="23"/>
      <c r="AG679" s="23"/>
    </row>
    <row r="680" spans="1:33" ht="15.75" customHeight="1" x14ac:dyDescent="0.35">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c r="AA680" s="23"/>
      <c r="AB680" s="23"/>
      <c r="AC680" s="23"/>
      <c r="AD680" s="23"/>
      <c r="AE680" s="23"/>
      <c r="AF680" s="23"/>
      <c r="AG680" s="23"/>
    </row>
    <row r="681" spans="1:33" ht="15.75" customHeight="1" x14ac:dyDescent="0.35">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row>
    <row r="682" spans="1:33" ht="15.75" customHeight="1" x14ac:dyDescent="0.35">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c r="AA682" s="23"/>
      <c r="AB682" s="23"/>
      <c r="AC682" s="23"/>
      <c r="AD682" s="23"/>
      <c r="AE682" s="23"/>
      <c r="AF682" s="23"/>
      <c r="AG682" s="23"/>
    </row>
    <row r="683" spans="1:33" ht="15.75" customHeight="1" x14ac:dyDescent="0.35">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c r="AA683" s="23"/>
      <c r="AB683" s="23"/>
      <c r="AC683" s="23"/>
      <c r="AD683" s="23"/>
      <c r="AE683" s="23"/>
      <c r="AF683" s="23"/>
      <c r="AG683" s="23"/>
    </row>
    <row r="684" spans="1:33" ht="15.75" customHeight="1" x14ac:dyDescent="0.35">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c r="AA684" s="23"/>
      <c r="AB684" s="23"/>
      <c r="AC684" s="23"/>
      <c r="AD684" s="23"/>
      <c r="AE684" s="23"/>
      <c r="AF684" s="23"/>
      <c r="AG684" s="23"/>
    </row>
    <row r="685" spans="1:33" ht="15.75" customHeight="1" x14ac:dyDescent="0.35">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c r="AA685" s="23"/>
      <c r="AB685" s="23"/>
      <c r="AC685" s="23"/>
      <c r="AD685" s="23"/>
      <c r="AE685" s="23"/>
      <c r="AF685" s="23"/>
      <c r="AG685" s="23"/>
    </row>
    <row r="686" spans="1:33" ht="15.75" customHeight="1" x14ac:dyDescent="0.35">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c r="AA686" s="23"/>
      <c r="AB686" s="23"/>
      <c r="AC686" s="23"/>
      <c r="AD686" s="23"/>
      <c r="AE686" s="23"/>
      <c r="AF686" s="23"/>
      <c r="AG686" s="23"/>
    </row>
    <row r="687" spans="1:33" ht="15.75" customHeight="1" x14ac:dyDescent="0.35">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c r="AA687" s="23"/>
      <c r="AB687" s="23"/>
      <c r="AC687" s="23"/>
      <c r="AD687" s="23"/>
      <c r="AE687" s="23"/>
      <c r="AF687" s="23"/>
      <c r="AG687" s="23"/>
    </row>
    <row r="688" spans="1:33" ht="15.75" customHeight="1" x14ac:dyDescent="0.35">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c r="AA688" s="23"/>
      <c r="AB688" s="23"/>
      <c r="AC688" s="23"/>
      <c r="AD688" s="23"/>
      <c r="AE688" s="23"/>
      <c r="AF688" s="23"/>
      <c r="AG688" s="23"/>
    </row>
    <row r="689" spans="1:33" ht="15.75" customHeight="1" x14ac:dyDescent="0.35">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c r="AA689" s="23"/>
      <c r="AB689" s="23"/>
      <c r="AC689" s="23"/>
      <c r="AD689" s="23"/>
      <c r="AE689" s="23"/>
      <c r="AF689" s="23"/>
      <c r="AG689" s="23"/>
    </row>
    <row r="690" spans="1:33" ht="15.75" customHeight="1" x14ac:dyDescent="0.35">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c r="AA690" s="23"/>
      <c r="AB690" s="23"/>
      <c r="AC690" s="23"/>
      <c r="AD690" s="23"/>
      <c r="AE690" s="23"/>
      <c r="AF690" s="23"/>
      <c r="AG690" s="23"/>
    </row>
    <row r="691" spans="1:33" ht="15.75" customHeight="1" x14ac:dyDescent="0.35">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c r="AA691" s="23"/>
      <c r="AB691" s="23"/>
      <c r="AC691" s="23"/>
      <c r="AD691" s="23"/>
      <c r="AE691" s="23"/>
      <c r="AF691" s="23"/>
      <c r="AG691" s="23"/>
    </row>
    <row r="692" spans="1:33" ht="15.75" customHeight="1" x14ac:dyDescent="0.35">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c r="AA692" s="23"/>
      <c r="AB692" s="23"/>
      <c r="AC692" s="23"/>
      <c r="AD692" s="23"/>
      <c r="AE692" s="23"/>
      <c r="AF692" s="23"/>
      <c r="AG692" s="23"/>
    </row>
    <row r="693" spans="1:33" ht="15.75" customHeight="1" x14ac:dyDescent="0.35">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c r="AA693" s="23"/>
      <c r="AB693" s="23"/>
      <c r="AC693" s="23"/>
      <c r="AD693" s="23"/>
      <c r="AE693" s="23"/>
      <c r="AF693" s="23"/>
      <c r="AG693" s="23"/>
    </row>
    <row r="694" spans="1:33" ht="15.75" customHeight="1" x14ac:dyDescent="0.35">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c r="AA694" s="23"/>
      <c r="AB694" s="23"/>
      <c r="AC694" s="23"/>
      <c r="AD694" s="23"/>
      <c r="AE694" s="23"/>
      <c r="AF694" s="23"/>
      <c r="AG694" s="23"/>
    </row>
    <row r="695" spans="1:33" ht="15.75" customHeight="1" x14ac:dyDescent="0.35">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c r="AA695" s="23"/>
      <c r="AB695" s="23"/>
      <c r="AC695" s="23"/>
      <c r="AD695" s="23"/>
      <c r="AE695" s="23"/>
      <c r="AF695" s="23"/>
      <c r="AG695" s="23"/>
    </row>
    <row r="696" spans="1:33" ht="15.75" customHeight="1" x14ac:dyDescent="0.35">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c r="AA696" s="23"/>
      <c r="AB696" s="23"/>
      <c r="AC696" s="23"/>
      <c r="AD696" s="23"/>
      <c r="AE696" s="23"/>
      <c r="AF696" s="23"/>
      <c r="AG696" s="23"/>
    </row>
    <row r="697" spans="1:33" ht="15.75" customHeight="1" x14ac:dyDescent="0.35">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c r="AA697" s="23"/>
      <c r="AB697" s="23"/>
      <c r="AC697" s="23"/>
      <c r="AD697" s="23"/>
      <c r="AE697" s="23"/>
      <c r="AF697" s="23"/>
      <c r="AG697" s="23"/>
    </row>
    <row r="698" spans="1:33" ht="15.75" customHeight="1" x14ac:dyDescent="0.35">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c r="AA698" s="23"/>
      <c r="AB698" s="23"/>
      <c r="AC698" s="23"/>
      <c r="AD698" s="23"/>
      <c r="AE698" s="23"/>
      <c r="AF698" s="23"/>
      <c r="AG698" s="23"/>
    </row>
    <row r="699" spans="1:33" ht="15.75" customHeight="1" x14ac:dyDescent="0.35">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c r="AA699" s="23"/>
      <c r="AB699" s="23"/>
      <c r="AC699" s="23"/>
      <c r="AD699" s="23"/>
      <c r="AE699" s="23"/>
      <c r="AF699" s="23"/>
      <c r="AG699" s="23"/>
    </row>
    <row r="700" spans="1:33" ht="15.75" customHeight="1" x14ac:dyDescent="0.35">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c r="AA700" s="23"/>
      <c r="AB700" s="23"/>
      <c r="AC700" s="23"/>
      <c r="AD700" s="23"/>
      <c r="AE700" s="23"/>
      <c r="AF700" s="23"/>
      <c r="AG700" s="23"/>
    </row>
    <row r="701" spans="1:33" ht="15.75" customHeight="1" x14ac:dyDescent="0.35">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c r="AA701" s="23"/>
      <c r="AB701" s="23"/>
      <c r="AC701" s="23"/>
      <c r="AD701" s="23"/>
      <c r="AE701" s="23"/>
      <c r="AF701" s="23"/>
      <c r="AG701" s="23"/>
    </row>
    <row r="702" spans="1:33" ht="15.75" customHeight="1" x14ac:dyDescent="0.35">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c r="AA702" s="23"/>
      <c r="AB702" s="23"/>
      <c r="AC702" s="23"/>
      <c r="AD702" s="23"/>
      <c r="AE702" s="23"/>
      <c r="AF702" s="23"/>
      <c r="AG702" s="23"/>
    </row>
    <row r="703" spans="1:33" ht="15.75" customHeight="1" x14ac:dyDescent="0.35">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c r="AA703" s="23"/>
      <c r="AB703" s="23"/>
      <c r="AC703" s="23"/>
      <c r="AD703" s="23"/>
      <c r="AE703" s="23"/>
      <c r="AF703" s="23"/>
      <c r="AG703" s="23"/>
    </row>
    <row r="704" spans="1:33" ht="15.75" customHeight="1" x14ac:dyDescent="0.35">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c r="AA704" s="23"/>
      <c r="AB704" s="23"/>
      <c r="AC704" s="23"/>
      <c r="AD704" s="23"/>
      <c r="AE704" s="23"/>
      <c r="AF704" s="23"/>
      <c r="AG704" s="23"/>
    </row>
    <row r="705" spans="1:33" ht="15.75" customHeight="1" x14ac:dyDescent="0.35">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c r="AA705" s="23"/>
      <c r="AB705" s="23"/>
      <c r="AC705" s="23"/>
      <c r="AD705" s="23"/>
      <c r="AE705" s="23"/>
      <c r="AF705" s="23"/>
      <c r="AG705" s="23"/>
    </row>
    <row r="706" spans="1:33" ht="15.75" customHeight="1" x14ac:dyDescent="0.35">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c r="AA706" s="23"/>
      <c r="AB706" s="23"/>
      <c r="AC706" s="23"/>
      <c r="AD706" s="23"/>
      <c r="AE706" s="23"/>
      <c r="AF706" s="23"/>
      <c r="AG706" s="23"/>
    </row>
    <row r="707" spans="1:33" ht="15.75" customHeight="1" x14ac:dyDescent="0.35">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c r="AA707" s="23"/>
      <c r="AB707" s="23"/>
      <c r="AC707" s="23"/>
      <c r="AD707" s="23"/>
      <c r="AE707" s="23"/>
      <c r="AF707" s="23"/>
      <c r="AG707" s="23"/>
    </row>
    <row r="708" spans="1:33" ht="15.75" customHeight="1" x14ac:dyDescent="0.35">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c r="AA708" s="23"/>
      <c r="AB708" s="23"/>
      <c r="AC708" s="23"/>
      <c r="AD708" s="23"/>
      <c r="AE708" s="23"/>
      <c r="AF708" s="23"/>
      <c r="AG708" s="23"/>
    </row>
    <row r="709" spans="1:33" ht="15.75" customHeight="1" x14ac:dyDescent="0.35">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c r="AA709" s="23"/>
      <c r="AB709" s="23"/>
      <c r="AC709" s="23"/>
      <c r="AD709" s="23"/>
      <c r="AE709" s="23"/>
      <c r="AF709" s="23"/>
      <c r="AG709" s="23"/>
    </row>
    <row r="710" spans="1:33" ht="15.75" customHeight="1" x14ac:dyDescent="0.35">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c r="AA710" s="23"/>
      <c r="AB710" s="23"/>
      <c r="AC710" s="23"/>
      <c r="AD710" s="23"/>
      <c r="AE710" s="23"/>
      <c r="AF710" s="23"/>
      <c r="AG710" s="23"/>
    </row>
    <row r="711" spans="1:33" ht="15.75" customHeight="1" x14ac:dyDescent="0.35">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c r="AA711" s="23"/>
      <c r="AB711" s="23"/>
      <c r="AC711" s="23"/>
      <c r="AD711" s="23"/>
      <c r="AE711" s="23"/>
      <c r="AF711" s="23"/>
      <c r="AG711" s="23"/>
    </row>
    <row r="712" spans="1:33" ht="15.75" customHeight="1" x14ac:dyDescent="0.35">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c r="AA712" s="23"/>
      <c r="AB712" s="23"/>
      <c r="AC712" s="23"/>
      <c r="AD712" s="23"/>
      <c r="AE712" s="23"/>
      <c r="AF712" s="23"/>
      <c r="AG712" s="23"/>
    </row>
    <row r="713" spans="1:33" ht="15.75" customHeight="1" x14ac:dyDescent="0.35">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c r="AA713" s="23"/>
      <c r="AB713" s="23"/>
      <c r="AC713" s="23"/>
      <c r="AD713" s="23"/>
      <c r="AE713" s="23"/>
      <c r="AF713" s="23"/>
      <c r="AG713" s="23"/>
    </row>
    <row r="714" spans="1:33" ht="15.75" customHeight="1" x14ac:dyDescent="0.35">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c r="AA714" s="23"/>
      <c r="AB714" s="23"/>
      <c r="AC714" s="23"/>
      <c r="AD714" s="23"/>
      <c r="AE714" s="23"/>
      <c r="AF714" s="23"/>
      <c r="AG714" s="23"/>
    </row>
    <row r="715" spans="1:33" ht="15.75" customHeight="1" x14ac:dyDescent="0.35">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c r="AA715" s="23"/>
      <c r="AB715" s="23"/>
      <c r="AC715" s="23"/>
      <c r="AD715" s="23"/>
      <c r="AE715" s="23"/>
      <c r="AF715" s="23"/>
      <c r="AG715" s="23"/>
    </row>
    <row r="716" spans="1:33" ht="15.75" customHeight="1" x14ac:dyDescent="0.35">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c r="AA716" s="23"/>
      <c r="AB716" s="23"/>
      <c r="AC716" s="23"/>
      <c r="AD716" s="23"/>
      <c r="AE716" s="23"/>
      <c r="AF716" s="23"/>
      <c r="AG716" s="23"/>
    </row>
    <row r="717" spans="1:33" ht="15.75" customHeight="1" x14ac:dyDescent="0.35">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c r="AA717" s="23"/>
      <c r="AB717" s="23"/>
      <c r="AC717" s="23"/>
      <c r="AD717" s="23"/>
      <c r="AE717" s="23"/>
      <c r="AF717" s="23"/>
      <c r="AG717" s="23"/>
    </row>
    <row r="718" spans="1:33" ht="15.75" customHeight="1" x14ac:dyDescent="0.35">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c r="AA718" s="23"/>
      <c r="AB718" s="23"/>
      <c r="AC718" s="23"/>
      <c r="AD718" s="23"/>
      <c r="AE718" s="23"/>
      <c r="AF718" s="23"/>
      <c r="AG718" s="23"/>
    </row>
    <row r="719" spans="1:33" ht="15.75" customHeight="1" x14ac:dyDescent="0.35">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c r="AA719" s="23"/>
      <c r="AB719" s="23"/>
      <c r="AC719" s="23"/>
      <c r="AD719" s="23"/>
      <c r="AE719" s="23"/>
      <c r="AF719" s="23"/>
      <c r="AG719" s="23"/>
    </row>
    <row r="720" spans="1:33" ht="15.75" customHeight="1" x14ac:dyDescent="0.35">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c r="AA720" s="23"/>
      <c r="AB720" s="23"/>
      <c r="AC720" s="23"/>
      <c r="AD720" s="23"/>
      <c r="AE720" s="23"/>
      <c r="AF720" s="23"/>
      <c r="AG720" s="23"/>
    </row>
    <row r="721" spans="1:33" ht="15.75" customHeight="1" x14ac:dyDescent="0.35">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c r="AA721" s="23"/>
      <c r="AB721" s="23"/>
      <c r="AC721" s="23"/>
      <c r="AD721" s="23"/>
      <c r="AE721" s="23"/>
      <c r="AF721" s="23"/>
      <c r="AG721" s="23"/>
    </row>
    <row r="722" spans="1:33" ht="15.75" customHeight="1" x14ac:dyDescent="0.35">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c r="AA722" s="23"/>
      <c r="AB722" s="23"/>
      <c r="AC722" s="23"/>
      <c r="AD722" s="23"/>
      <c r="AE722" s="23"/>
      <c r="AF722" s="23"/>
      <c r="AG722" s="23"/>
    </row>
    <row r="723" spans="1:33" ht="15.75" customHeight="1" x14ac:dyDescent="0.35">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c r="AA723" s="23"/>
      <c r="AB723" s="23"/>
      <c r="AC723" s="23"/>
      <c r="AD723" s="23"/>
      <c r="AE723" s="23"/>
      <c r="AF723" s="23"/>
      <c r="AG723" s="23"/>
    </row>
    <row r="724" spans="1:33" ht="15.75" customHeight="1" x14ac:dyDescent="0.35">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c r="AA724" s="23"/>
      <c r="AB724" s="23"/>
      <c r="AC724" s="23"/>
      <c r="AD724" s="23"/>
      <c r="AE724" s="23"/>
      <c r="AF724" s="23"/>
      <c r="AG724" s="23"/>
    </row>
    <row r="725" spans="1:33" ht="15.75" customHeight="1" x14ac:dyDescent="0.35">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c r="AA725" s="23"/>
      <c r="AB725" s="23"/>
      <c r="AC725" s="23"/>
      <c r="AD725" s="23"/>
      <c r="AE725" s="23"/>
      <c r="AF725" s="23"/>
      <c r="AG725" s="23"/>
    </row>
    <row r="726" spans="1:33" ht="15.75" customHeight="1" x14ac:dyDescent="0.35">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c r="AA726" s="23"/>
      <c r="AB726" s="23"/>
      <c r="AC726" s="23"/>
      <c r="AD726" s="23"/>
      <c r="AE726" s="23"/>
      <c r="AF726" s="23"/>
      <c r="AG726" s="23"/>
    </row>
    <row r="727" spans="1:33" ht="15.75" customHeight="1" x14ac:dyDescent="0.35">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c r="AA727" s="23"/>
      <c r="AB727" s="23"/>
      <c r="AC727" s="23"/>
      <c r="AD727" s="23"/>
      <c r="AE727" s="23"/>
      <c r="AF727" s="23"/>
      <c r="AG727" s="23"/>
    </row>
    <row r="728" spans="1:33" ht="15.75" customHeight="1" x14ac:dyDescent="0.35">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c r="AA728" s="23"/>
      <c r="AB728" s="23"/>
      <c r="AC728" s="23"/>
      <c r="AD728" s="23"/>
      <c r="AE728" s="23"/>
      <c r="AF728" s="23"/>
      <c r="AG728" s="23"/>
    </row>
    <row r="729" spans="1:33" ht="15.75" customHeight="1" x14ac:dyDescent="0.35">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c r="AA729" s="23"/>
      <c r="AB729" s="23"/>
      <c r="AC729" s="23"/>
      <c r="AD729" s="23"/>
      <c r="AE729" s="23"/>
      <c r="AF729" s="23"/>
      <c r="AG729" s="23"/>
    </row>
    <row r="730" spans="1:33" ht="15.75" customHeight="1" x14ac:dyDescent="0.35">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23"/>
      <c r="AF730" s="23"/>
      <c r="AG730" s="23"/>
    </row>
    <row r="731" spans="1:33" ht="15.75" customHeight="1" x14ac:dyDescent="0.35">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c r="AA731" s="23"/>
      <c r="AB731" s="23"/>
      <c r="AC731" s="23"/>
      <c r="AD731" s="23"/>
      <c r="AE731" s="23"/>
      <c r="AF731" s="23"/>
      <c r="AG731" s="23"/>
    </row>
    <row r="732" spans="1:33" ht="15.75" customHeight="1" x14ac:dyDescent="0.35">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c r="AA732" s="23"/>
      <c r="AB732" s="23"/>
      <c r="AC732" s="23"/>
      <c r="AD732" s="23"/>
      <c r="AE732" s="23"/>
      <c r="AF732" s="23"/>
      <c r="AG732" s="23"/>
    </row>
    <row r="733" spans="1:33" ht="15.75" customHeight="1" x14ac:dyDescent="0.35">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c r="AA733" s="23"/>
      <c r="AB733" s="23"/>
      <c r="AC733" s="23"/>
      <c r="AD733" s="23"/>
      <c r="AE733" s="23"/>
      <c r="AF733" s="23"/>
      <c r="AG733" s="23"/>
    </row>
    <row r="734" spans="1:33" ht="15.75" customHeight="1" x14ac:dyDescent="0.35">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c r="AA734" s="23"/>
      <c r="AB734" s="23"/>
      <c r="AC734" s="23"/>
      <c r="AD734" s="23"/>
      <c r="AE734" s="23"/>
      <c r="AF734" s="23"/>
      <c r="AG734" s="23"/>
    </row>
    <row r="735" spans="1:33" ht="15.75" customHeight="1" x14ac:dyDescent="0.35">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c r="AA735" s="23"/>
      <c r="AB735" s="23"/>
      <c r="AC735" s="23"/>
      <c r="AD735" s="23"/>
      <c r="AE735" s="23"/>
      <c r="AF735" s="23"/>
      <c r="AG735" s="23"/>
    </row>
    <row r="736" spans="1:33" ht="15.75" customHeight="1" x14ac:dyDescent="0.35">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c r="AA736" s="23"/>
      <c r="AB736" s="23"/>
      <c r="AC736" s="23"/>
      <c r="AD736" s="23"/>
      <c r="AE736" s="23"/>
      <c r="AF736" s="23"/>
      <c r="AG736" s="23"/>
    </row>
    <row r="737" spans="1:33" ht="15.75" customHeight="1" x14ac:dyDescent="0.35">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c r="AA737" s="23"/>
      <c r="AB737" s="23"/>
      <c r="AC737" s="23"/>
      <c r="AD737" s="23"/>
      <c r="AE737" s="23"/>
      <c r="AF737" s="23"/>
      <c r="AG737" s="23"/>
    </row>
    <row r="738" spans="1:33" ht="15.75" customHeight="1" x14ac:dyDescent="0.35">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c r="AA738" s="23"/>
      <c r="AB738" s="23"/>
      <c r="AC738" s="23"/>
      <c r="AD738" s="23"/>
      <c r="AE738" s="23"/>
      <c r="AF738" s="23"/>
      <c r="AG738" s="23"/>
    </row>
    <row r="739" spans="1:33" ht="15.75" customHeight="1" x14ac:dyDescent="0.35">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c r="AA739" s="23"/>
      <c r="AB739" s="23"/>
      <c r="AC739" s="23"/>
      <c r="AD739" s="23"/>
      <c r="AE739" s="23"/>
      <c r="AF739" s="23"/>
      <c r="AG739" s="23"/>
    </row>
    <row r="740" spans="1:33" ht="15.75" customHeight="1" x14ac:dyDescent="0.35">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c r="AA740" s="23"/>
      <c r="AB740" s="23"/>
      <c r="AC740" s="23"/>
      <c r="AD740" s="23"/>
      <c r="AE740" s="23"/>
      <c r="AF740" s="23"/>
      <c r="AG740" s="23"/>
    </row>
    <row r="741" spans="1:33" ht="15.75" customHeight="1" x14ac:dyDescent="0.35">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23"/>
      <c r="AF741" s="23"/>
      <c r="AG741" s="23"/>
    </row>
    <row r="742" spans="1:33" ht="15.75" customHeight="1" x14ac:dyDescent="0.35">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c r="AA742" s="23"/>
      <c r="AB742" s="23"/>
      <c r="AC742" s="23"/>
      <c r="AD742" s="23"/>
      <c r="AE742" s="23"/>
      <c r="AF742" s="23"/>
      <c r="AG742" s="23"/>
    </row>
    <row r="743" spans="1:33" ht="15.75" customHeight="1" x14ac:dyDescent="0.35">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c r="AA743" s="23"/>
      <c r="AB743" s="23"/>
      <c r="AC743" s="23"/>
      <c r="AD743" s="23"/>
      <c r="AE743" s="23"/>
      <c r="AF743" s="23"/>
      <c r="AG743" s="23"/>
    </row>
    <row r="744" spans="1:33" ht="15.75" customHeight="1" x14ac:dyDescent="0.35">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c r="AA744" s="23"/>
      <c r="AB744" s="23"/>
      <c r="AC744" s="23"/>
      <c r="AD744" s="23"/>
      <c r="AE744" s="23"/>
      <c r="AF744" s="23"/>
      <c r="AG744" s="23"/>
    </row>
    <row r="745" spans="1:33" ht="15.75" customHeight="1" x14ac:dyDescent="0.35">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c r="AA745" s="23"/>
      <c r="AB745" s="23"/>
      <c r="AC745" s="23"/>
      <c r="AD745" s="23"/>
      <c r="AE745" s="23"/>
      <c r="AF745" s="23"/>
      <c r="AG745" s="23"/>
    </row>
    <row r="746" spans="1:33" ht="15.75" customHeight="1" x14ac:dyDescent="0.35">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c r="AA746" s="23"/>
      <c r="AB746" s="23"/>
      <c r="AC746" s="23"/>
      <c r="AD746" s="23"/>
      <c r="AE746" s="23"/>
      <c r="AF746" s="23"/>
      <c r="AG746" s="23"/>
    </row>
    <row r="747" spans="1:33" ht="15.75" customHeight="1" x14ac:dyDescent="0.35">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c r="AA747" s="23"/>
      <c r="AB747" s="23"/>
      <c r="AC747" s="23"/>
      <c r="AD747" s="23"/>
      <c r="AE747" s="23"/>
      <c r="AF747" s="23"/>
      <c r="AG747" s="23"/>
    </row>
    <row r="748" spans="1:33" ht="15.75" customHeight="1" x14ac:dyDescent="0.35">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c r="AA748" s="23"/>
      <c r="AB748" s="23"/>
      <c r="AC748" s="23"/>
      <c r="AD748" s="23"/>
      <c r="AE748" s="23"/>
      <c r="AF748" s="23"/>
      <c r="AG748" s="23"/>
    </row>
    <row r="749" spans="1:33" ht="15.75" customHeight="1" x14ac:dyDescent="0.35">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c r="AA749" s="23"/>
      <c r="AB749" s="23"/>
      <c r="AC749" s="23"/>
      <c r="AD749" s="23"/>
      <c r="AE749" s="23"/>
      <c r="AF749" s="23"/>
      <c r="AG749" s="23"/>
    </row>
    <row r="750" spans="1:33" ht="15.75" customHeight="1" x14ac:dyDescent="0.35">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c r="AA750" s="23"/>
      <c r="AB750" s="23"/>
      <c r="AC750" s="23"/>
      <c r="AD750" s="23"/>
      <c r="AE750" s="23"/>
      <c r="AF750" s="23"/>
      <c r="AG750" s="23"/>
    </row>
    <row r="751" spans="1:33" ht="15.75" customHeight="1" x14ac:dyDescent="0.35">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c r="AA751" s="23"/>
      <c r="AB751" s="23"/>
      <c r="AC751" s="23"/>
      <c r="AD751" s="23"/>
      <c r="AE751" s="23"/>
      <c r="AF751" s="23"/>
      <c r="AG751" s="23"/>
    </row>
    <row r="752" spans="1:33" ht="15.75" customHeight="1" x14ac:dyDescent="0.35">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c r="AA752" s="23"/>
      <c r="AB752" s="23"/>
      <c r="AC752" s="23"/>
      <c r="AD752" s="23"/>
      <c r="AE752" s="23"/>
      <c r="AF752" s="23"/>
      <c r="AG752" s="23"/>
    </row>
    <row r="753" spans="1:33" ht="15.75" customHeight="1" x14ac:dyDescent="0.35">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c r="AA753" s="23"/>
      <c r="AB753" s="23"/>
      <c r="AC753" s="23"/>
      <c r="AD753" s="23"/>
      <c r="AE753" s="23"/>
      <c r="AF753" s="23"/>
      <c r="AG753" s="23"/>
    </row>
    <row r="754" spans="1:33" ht="15.75" customHeight="1" x14ac:dyDescent="0.35">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c r="AA754" s="23"/>
      <c r="AB754" s="23"/>
      <c r="AC754" s="23"/>
      <c r="AD754" s="23"/>
      <c r="AE754" s="23"/>
      <c r="AF754" s="23"/>
      <c r="AG754" s="23"/>
    </row>
    <row r="755" spans="1:33" ht="15.75" customHeight="1" x14ac:dyDescent="0.35">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c r="AA755" s="23"/>
      <c r="AB755" s="23"/>
      <c r="AC755" s="23"/>
      <c r="AD755" s="23"/>
      <c r="AE755" s="23"/>
      <c r="AF755" s="23"/>
      <c r="AG755" s="23"/>
    </row>
    <row r="756" spans="1:33" ht="15.75" customHeight="1" x14ac:dyDescent="0.35">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23"/>
      <c r="AF756" s="23"/>
      <c r="AG756" s="23"/>
    </row>
    <row r="757" spans="1:33" ht="15.75" customHeight="1" x14ac:dyDescent="0.35">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c r="AA757" s="23"/>
      <c r="AB757" s="23"/>
      <c r="AC757" s="23"/>
      <c r="AD757" s="23"/>
      <c r="AE757" s="23"/>
      <c r="AF757" s="23"/>
      <c r="AG757" s="23"/>
    </row>
    <row r="758" spans="1:33" ht="15.75" customHeight="1" x14ac:dyDescent="0.35">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c r="AA758" s="23"/>
      <c r="AB758" s="23"/>
      <c r="AC758" s="23"/>
      <c r="AD758" s="23"/>
      <c r="AE758" s="23"/>
      <c r="AF758" s="23"/>
      <c r="AG758" s="23"/>
    </row>
    <row r="759" spans="1:33" ht="15.75" customHeight="1" x14ac:dyDescent="0.35">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c r="AA759" s="23"/>
      <c r="AB759" s="23"/>
      <c r="AC759" s="23"/>
      <c r="AD759" s="23"/>
      <c r="AE759" s="23"/>
      <c r="AF759" s="23"/>
      <c r="AG759" s="23"/>
    </row>
    <row r="760" spans="1:33" ht="15.75" customHeight="1" x14ac:dyDescent="0.35">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c r="AA760" s="23"/>
      <c r="AB760" s="23"/>
      <c r="AC760" s="23"/>
      <c r="AD760" s="23"/>
      <c r="AE760" s="23"/>
      <c r="AF760" s="23"/>
      <c r="AG760" s="23"/>
    </row>
    <row r="761" spans="1:33" ht="15.75" customHeight="1" x14ac:dyDescent="0.35">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c r="AA761" s="23"/>
      <c r="AB761" s="23"/>
      <c r="AC761" s="23"/>
      <c r="AD761" s="23"/>
      <c r="AE761" s="23"/>
      <c r="AF761" s="23"/>
      <c r="AG761" s="23"/>
    </row>
    <row r="762" spans="1:33" ht="15.75" customHeight="1" x14ac:dyDescent="0.35">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c r="AA762" s="23"/>
      <c r="AB762" s="23"/>
      <c r="AC762" s="23"/>
      <c r="AD762" s="23"/>
      <c r="AE762" s="23"/>
      <c r="AF762" s="23"/>
      <c r="AG762" s="23"/>
    </row>
    <row r="763" spans="1:33" ht="15.75" customHeight="1" x14ac:dyDescent="0.35">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c r="AA763" s="23"/>
      <c r="AB763" s="23"/>
      <c r="AC763" s="23"/>
      <c r="AD763" s="23"/>
      <c r="AE763" s="23"/>
      <c r="AF763" s="23"/>
      <c r="AG763" s="23"/>
    </row>
    <row r="764" spans="1:33" ht="15.75" customHeight="1" x14ac:dyDescent="0.35">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c r="AA764" s="23"/>
      <c r="AB764" s="23"/>
      <c r="AC764" s="23"/>
      <c r="AD764" s="23"/>
      <c r="AE764" s="23"/>
      <c r="AF764" s="23"/>
      <c r="AG764" s="23"/>
    </row>
    <row r="765" spans="1:33" ht="15.75" customHeight="1" x14ac:dyDescent="0.35">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c r="AA765" s="23"/>
      <c r="AB765" s="23"/>
      <c r="AC765" s="23"/>
      <c r="AD765" s="23"/>
      <c r="AE765" s="23"/>
      <c r="AF765" s="23"/>
      <c r="AG765" s="23"/>
    </row>
    <row r="766" spans="1:33" ht="15.75" customHeight="1" x14ac:dyDescent="0.35">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23"/>
      <c r="AF766" s="23"/>
      <c r="AG766" s="23"/>
    </row>
    <row r="767" spans="1:33" ht="15.75" customHeight="1" x14ac:dyDescent="0.35">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c r="AA767" s="23"/>
      <c r="AB767" s="23"/>
      <c r="AC767" s="23"/>
      <c r="AD767" s="23"/>
      <c r="AE767" s="23"/>
      <c r="AF767" s="23"/>
      <c r="AG767" s="23"/>
    </row>
    <row r="768" spans="1:33" ht="15.75" customHeight="1" x14ac:dyDescent="0.35">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c r="AA768" s="23"/>
      <c r="AB768" s="23"/>
      <c r="AC768" s="23"/>
      <c r="AD768" s="23"/>
      <c r="AE768" s="23"/>
      <c r="AF768" s="23"/>
      <c r="AG768" s="23"/>
    </row>
    <row r="769" spans="1:33" ht="15.75" customHeight="1" x14ac:dyDescent="0.35">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c r="AA769" s="23"/>
      <c r="AB769" s="23"/>
      <c r="AC769" s="23"/>
      <c r="AD769" s="23"/>
      <c r="AE769" s="23"/>
      <c r="AF769" s="23"/>
      <c r="AG769" s="23"/>
    </row>
    <row r="770" spans="1:33" ht="15.75" customHeight="1" x14ac:dyDescent="0.35">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c r="AA770" s="23"/>
      <c r="AB770" s="23"/>
      <c r="AC770" s="23"/>
      <c r="AD770" s="23"/>
      <c r="AE770" s="23"/>
      <c r="AF770" s="23"/>
      <c r="AG770" s="23"/>
    </row>
    <row r="771" spans="1:33" ht="15.75" customHeight="1" x14ac:dyDescent="0.35">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c r="AA771" s="23"/>
      <c r="AB771" s="23"/>
      <c r="AC771" s="23"/>
      <c r="AD771" s="23"/>
      <c r="AE771" s="23"/>
      <c r="AF771" s="23"/>
      <c r="AG771" s="23"/>
    </row>
    <row r="772" spans="1:33" ht="15.75" customHeight="1" x14ac:dyDescent="0.35">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c r="AA772" s="23"/>
      <c r="AB772" s="23"/>
      <c r="AC772" s="23"/>
      <c r="AD772" s="23"/>
      <c r="AE772" s="23"/>
      <c r="AF772" s="23"/>
      <c r="AG772" s="23"/>
    </row>
    <row r="773" spans="1:33" ht="15.75" customHeight="1" x14ac:dyDescent="0.35">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c r="AA773" s="23"/>
      <c r="AB773" s="23"/>
      <c r="AC773" s="23"/>
      <c r="AD773" s="23"/>
      <c r="AE773" s="23"/>
      <c r="AF773" s="23"/>
      <c r="AG773" s="23"/>
    </row>
    <row r="774" spans="1:33" ht="15.75" customHeight="1" x14ac:dyDescent="0.35">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c r="AA774" s="23"/>
      <c r="AB774" s="23"/>
      <c r="AC774" s="23"/>
      <c r="AD774" s="23"/>
      <c r="AE774" s="23"/>
      <c r="AF774" s="23"/>
      <c r="AG774" s="23"/>
    </row>
    <row r="775" spans="1:33" ht="15.75" customHeight="1" x14ac:dyDescent="0.35">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c r="AA775" s="23"/>
      <c r="AB775" s="23"/>
      <c r="AC775" s="23"/>
      <c r="AD775" s="23"/>
      <c r="AE775" s="23"/>
      <c r="AF775" s="23"/>
      <c r="AG775" s="23"/>
    </row>
    <row r="776" spans="1:33" ht="15.75" customHeight="1" x14ac:dyDescent="0.35">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c r="AA776" s="23"/>
      <c r="AB776" s="23"/>
      <c r="AC776" s="23"/>
      <c r="AD776" s="23"/>
      <c r="AE776" s="23"/>
      <c r="AF776" s="23"/>
      <c r="AG776" s="23"/>
    </row>
    <row r="777" spans="1:33" ht="15.75" customHeight="1" x14ac:dyDescent="0.35">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c r="AA777" s="23"/>
      <c r="AB777" s="23"/>
      <c r="AC777" s="23"/>
      <c r="AD777" s="23"/>
      <c r="AE777" s="23"/>
      <c r="AF777" s="23"/>
      <c r="AG777" s="23"/>
    </row>
    <row r="778" spans="1:33" ht="15.75" customHeight="1" x14ac:dyDescent="0.35">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c r="AA778" s="23"/>
      <c r="AB778" s="23"/>
      <c r="AC778" s="23"/>
      <c r="AD778" s="23"/>
      <c r="AE778" s="23"/>
      <c r="AF778" s="23"/>
      <c r="AG778" s="23"/>
    </row>
    <row r="779" spans="1:33" ht="15.75" customHeight="1" x14ac:dyDescent="0.35">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c r="AA779" s="23"/>
      <c r="AB779" s="23"/>
      <c r="AC779" s="23"/>
      <c r="AD779" s="23"/>
      <c r="AE779" s="23"/>
      <c r="AF779" s="23"/>
      <c r="AG779" s="23"/>
    </row>
    <row r="780" spans="1:33" ht="15.75" customHeight="1" x14ac:dyDescent="0.35">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c r="AA780" s="23"/>
      <c r="AB780" s="23"/>
      <c r="AC780" s="23"/>
      <c r="AD780" s="23"/>
      <c r="AE780" s="23"/>
      <c r="AF780" s="23"/>
      <c r="AG780" s="23"/>
    </row>
    <row r="781" spans="1:33" ht="15.75" customHeight="1" x14ac:dyDescent="0.35">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c r="AA781" s="23"/>
      <c r="AB781" s="23"/>
      <c r="AC781" s="23"/>
      <c r="AD781" s="23"/>
      <c r="AE781" s="23"/>
      <c r="AF781" s="23"/>
      <c r="AG781" s="23"/>
    </row>
    <row r="782" spans="1:33" ht="15.75" customHeight="1" x14ac:dyDescent="0.35">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c r="AA782" s="23"/>
      <c r="AB782" s="23"/>
      <c r="AC782" s="23"/>
      <c r="AD782" s="23"/>
      <c r="AE782" s="23"/>
      <c r="AF782" s="23"/>
      <c r="AG782" s="23"/>
    </row>
    <row r="783" spans="1:33" ht="15.75" customHeight="1" x14ac:dyDescent="0.35">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c r="AA783" s="23"/>
      <c r="AB783" s="23"/>
      <c r="AC783" s="23"/>
      <c r="AD783" s="23"/>
      <c r="AE783" s="23"/>
      <c r="AF783" s="23"/>
      <c r="AG783" s="23"/>
    </row>
    <row r="784" spans="1:33" ht="15.75" customHeight="1" x14ac:dyDescent="0.35">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c r="AA784" s="23"/>
      <c r="AB784" s="23"/>
      <c r="AC784" s="23"/>
      <c r="AD784" s="23"/>
      <c r="AE784" s="23"/>
      <c r="AF784" s="23"/>
      <c r="AG784" s="23"/>
    </row>
    <row r="785" spans="1:33" ht="15.75" customHeight="1" x14ac:dyDescent="0.35">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c r="AA785" s="23"/>
      <c r="AB785" s="23"/>
      <c r="AC785" s="23"/>
      <c r="AD785" s="23"/>
      <c r="AE785" s="23"/>
      <c r="AF785" s="23"/>
      <c r="AG785" s="23"/>
    </row>
    <row r="786" spans="1:33" ht="15.75" customHeight="1" x14ac:dyDescent="0.35">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c r="AA786" s="23"/>
      <c r="AB786" s="23"/>
      <c r="AC786" s="23"/>
      <c r="AD786" s="23"/>
      <c r="AE786" s="23"/>
      <c r="AF786" s="23"/>
      <c r="AG786" s="23"/>
    </row>
    <row r="787" spans="1:33" ht="15.75" customHeight="1" x14ac:dyDescent="0.35">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row>
    <row r="788" spans="1:33" ht="15.75" customHeight="1" x14ac:dyDescent="0.35">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c r="AA788" s="23"/>
      <c r="AB788" s="23"/>
      <c r="AC788" s="23"/>
      <c r="AD788" s="23"/>
      <c r="AE788" s="23"/>
      <c r="AF788" s="23"/>
      <c r="AG788" s="23"/>
    </row>
    <row r="789" spans="1:33" ht="15.75" customHeight="1" x14ac:dyDescent="0.35">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c r="AA789" s="23"/>
      <c r="AB789" s="23"/>
      <c r="AC789" s="23"/>
      <c r="AD789" s="23"/>
      <c r="AE789" s="23"/>
      <c r="AF789" s="23"/>
      <c r="AG789" s="23"/>
    </row>
    <row r="790" spans="1:33" ht="15.75" customHeight="1" x14ac:dyDescent="0.35">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c r="AA790" s="23"/>
      <c r="AB790" s="23"/>
      <c r="AC790" s="23"/>
      <c r="AD790" s="23"/>
      <c r="AE790" s="23"/>
      <c r="AF790" s="23"/>
      <c r="AG790" s="23"/>
    </row>
    <row r="791" spans="1:33" ht="15.75" customHeight="1" x14ac:dyDescent="0.35">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c r="AA791" s="23"/>
      <c r="AB791" s="23"/>
      <c r="AC791" s="23"/>
      <c r="AD791" s="23"/>
      <c r="AE791" s="23"/>
      <c r="AF791" s="23"/>
      <c r="AG791" s="23"/>
    </row>
    <row r="792" spans="1:33" ht="15.75" customHeight="1" x14ac:dyDescent="0.35">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c r="AA792" s="23"/>
      <c r="AB792" s="23"/>
      <c r="AC792" s="23"/>
      <c r="AD792" s="23"/>
      <c r="AE792" s="23"/>
      <c r="AF792" s="23"/>
      <c r="AG792" s="23"/>
    </row>
    <row r="793" spans="1:33" ht="15.75" customHeight="1" x14ac:dyDescent="0.35">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c r="AA793" s="23"/>
      <c r="AB793" s="23"/>
      <c r="AC793" s="23"/>
      <c r="AD793" s="23"/>
      <c r="AE793" s="23"/>
      <c r="AF793" s="23"/>
      <c r="AG793" s="23"/>
    </row>
    <row r="794" spans="1:33" ht="15.75" customHeight="1" x14ac:dyDescent="0.35">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c r="AA794" s="23"/>
      <c r="AB794" s="23"/>
      <c r="AC794" s="23"/>
      <c r="AD794" s="23"/>
      <c r="AE794" s="23"/>
      <c r="AF794" s="23"/>
      <c r="AG794" s="23"/>
    </row>
    <row r="795" spans="1:33" ht="15.75" customHeight="1" x14ac:dyDescent="0.35">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c r="AA795" s="23"/>
      <c r="AB795" s="23"/>
      <c r="AC795" s="23"/>
      <c r="AD795" s="23"/>
      <c r="AE795" s="23"/>
      <c r="AF795" s="23"/>
      <c r="AG795" s="23"/>
    </row>
    <row r="796" spans="1:33" ht="15.75" customHeight="1" x14ac:dyDescent="0.35">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c r="AA796" s="23"/>
      <c r="AB796" s="23"/>
      <c r="AC796" s="23"/>
      <c r="AD796" s="23"/>
      <c r="AE796" s="23"/>
      <c r="AF796" s="23"/>
      <c r="AG796" s="23"/>
    </row>
    <row r="797" spans="1:33" ht="15.75" customHeight="1" x14ac:dyDescent="0.35">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c r="AA797" s="23"/>
      <c r="AB797" s="23"/>
      <c r="AC797" s="23"/>
      <c r="AD797" s="23"/>
      <c r="AE797" s="23"/>
      <c r="AF797" s="23"/>
      <c r="AG797" s="23"/>
    </row>
    <row r="798" spans="1:33" ht="15.75" customHeight="1" x14ac:dyDescent="0.35">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c r="AA798" s="23"/>
      <c r="AB798" s="23"/>
      <c r="AC798" s="23"/>
      <c r="AD798" s="23"/>
      <c r="AE798" s="23"/>
      <c r="AF798" s="23"/>
      <c r="AG798" s="23"/>
    </row>
    <row r="799" spans="1:33" ht="15.75" customHeight="1" x14ac:dyDescent="0.35">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c r="AA799" s="23"/>
      <c r="AB799" s="23"/>
      <c r="AC799" s="23"/>
      <c r="AD799" s="23"/>
      <c r="AE799" s="23"/>
      <c r="AF799" s="23"/>
      <c r="AG799" s="23"/>
    </row>
    <row r="800" spans="1:33" ht="15.75" customHeight="1" x14ac:dyDescent="0.35">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c r="AA800" s="23"/>
      <c r="AB800" s="23"/>
      <c r="AC800" s="23"/>
      <c r="AD800" s="23"/>
      <c r="AE800" s="23"/>
      <c r="AF800" s="23"/>
      <c r="AG800" s="23"/>
    </row>
    <row r="801" spans="1:33" ht="15.75" customHeight="1" x14ac:dyDescent="0.35">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c r="AA801" s="23"/>
      <c r="AB801" s="23"/>
      <c r="AC801" s="23"/>
      <c r="AD801" s="23"/>
      <c r="AE801" s="23"/>
      <c r="AF801" s="23"/>
      <c r="AG801" s="23"/>
    </row>
    <row r="802" spans="1:33" ht="15.75" customHeight="1" x14ac:dyDescent="0.35">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c r="AA802" s="23"/>
      <c r="AB802" s="23"/>
      <c r="AC802" s="23"/>
      <c r="AD802" s="23"/>
      <c r="AE802" s="23"/>
      <c r="AF802" s="23"/>
      <c r="AG802" s="23"/>
    </row>
    <row r="803" spans="1:33" ht="15.75" customHeight="1" x14ac:dyDescent="0.35">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c r="AA803" s="23"/>
      <c r="AB803" s="23"/>
      <c r="AC803" s="23"/>
      <c r="AD803" s="23"/>
      <c r="AE803" s="23"/>
      <c r="AF803" s="23"/>
      <c r="AG803" s="23"/>
    </row>
    <row r="804" spans="1:33" ht="15.75" customHeight="1" x14ac:dyDescent="0.35">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c r="AA804" s="23"/>
      <c r="AB804" s="23"/>
      <c r="AC804" s="23"/>
      <c r="AD804" s="23"/>
      <c r="AE804" s="23"/>
      <c r="AF804" s="23"/>
      <c r="AG804" s="23"/>
    </row>
    <row r="805" spans="1:33" ht="15.75" customHeight="1" x14ac:dyDescent="0.35">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c r="AA805" s="23"/>
      <c r="AB805" s="23"/>
      <c r="AC805" s="23"/>
      <c r="AD805" s="23"/>
      <c r="AE805" s="23"/>
      <c r="AF805" s="23"/>
      <c r="AG805" s="23"/>
    </row>
    <row r="806" spans="1:33" ht="15.75" customHeight="1" x14ac:dyDescent="0.35">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c r="AA806" s="23"/>
      <c r="AB806" s="23"/>
      <c r="AC806" s="23"/>
      <c r="AD806" s="23"/>
      <c r="AE806" s="23"/>
      <c r="AF806" s="23"/>
      <c r="AG806" s="23"/>
    </row>
    <row r="807" spans="1:33" ht="15.75" customHeight="1" x14ac:dyDescent="0.35">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c r="AA807" s="23"/>
      <c r="AB807" s="23"/>
      <c r="AC807" s="23"/>
      <c r="AD807" s="23"/>
      <c r="AE807" s="23"/>
      <c r="AF807" s="23"/>
      <c r="AG807" s="23"/>
    </row>
    <row r="808" spans="1:33" ht="15.75" customHeight="1" x14ac:dyDescent="0.35">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c r="AA808" s="23"/>
      <c r="AB808" s="23"/>
      <c r="AC808" s="23"/>
      <c r="AD808" s="23"/>
      <c r="AE808" s="23"/>
      <c r="AF808" s="23"/>
      <c r="AG808" s="23"/>
    </row>
    <row r="809" spans="1:33" ht="15.75" customHeight="1" x14ac:dyDescent="0.35">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c r="AA809" s="23"/>
      <c r="AB809" s="23"/>
      <c r="AC809" s="23"/>
      <c r="AD809" s="23"/>
      <c r="AE809" s="23"/>
      <c r="AF809" s="23"/>
      <c r="AG809" s="23"/>
    </row>
    <row r="810" spans="1:33" ht="15.75" customHeight="1" x14ac:dyDescent="0.35">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c r="AA810" s="23"/>
      <c r="AB810" s="23"/>
      <c r="AC810" s="23"/>
      <c r="AD810" s="23"/>
      <c r="AE810" s="23"/>
      <c r="AF810" s="23"/>
      <c r="AG810" s="23"/>
    </row>
    <row r="811" spans="1:33" ht="15.75" customHeight="1" x14ac:dyDescent="0.35">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c r="AA811" s="23"/>
      <c r="AB811" s="23"/>
      <c r="AC811" s="23"/>
      <c r="AD811" s="23"/>
      <c r="AE811" s="23"/>
      <c r="AF811" s="23"/>
      <c r="AG811" s="23"/>
    </row>
    <row r="812" spans="1:33" ht="15.75" customHeight="1" x14ac:dyDescent="0.35">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c r="AA812" s="23"/>
      <c r="AB812" s="23"/>
      <c r="AC812" s="23"/>
      <c r="AD812" s="23"/>
      <c r="AE812" s="23"/>
      <c r="AF812" s="23"/>
      <c r="AG812" s="23"/>
    </row>
    <row r="813" spans="1:33" ht="15.75" customHeight="1" x14ac:dyDescent="0.35">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c r="AA813" s="23"/>
      <c r="AB813" s="23"/>
      <c r="AC813" s="23"/>
      <c r="AD813" s="23"/>
      <c r="AE813" s="23"/>
      <c r="AF813" s="23"/>
      <c r="AG813" s="23"/>
    </row>
    <row r="814" spans="1:33" ht="15.75" customHeight="1" x14ac:dyDescent="0.35">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c r="AA814" s="23"/>
      <c r="AB814" s="23"/>
      <c r="AC814" s="23"/>
      <c r="AD814" s="23"/>
      <c r="AE814" s="23"/>
      <c r="AF814" s="23"/>
      <c r="AG814" s="23"/>
    </row>
    <row r="815" spans="1:33" ht="15.75" customHeight="1" x14ac:dyDescent="0.35">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c r="AA815" s="23"/>
      <c r="AB815" s="23"/>
      <c r="AC815" s="23"/>
      <c r="AD815" s="23"/>
      <c r="AE815" s="23"/>
      <c r="AF815" s="23"/>
      <c r="AG815" s="23"/>
    </row>
    <row r="816" spans="1:33" ht="15.75" customHeight="1" x14ac:dyDescent="0.35">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c r="AA816" s="23"/>
      <c r="AB816" s="23"/>
      <c r="AC816" s="23"/>
      <c r="AD816" s="23"/>
      <c r="AE816" s="23"/>
      <c r="AF816" s="23"/>
      <c r="AG816" s="23"/>
    </row>
    <row r="817" spans="1:33" ht="15.75" customHeight="1" x14ac:dyDescent="0.35">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c r="AA817" s="23"/>
      <c r="AB817" s="23"/>
      <c r="AC817" s="23"/>
      <c r="AD817" s="23"/>
      <c r="AE817" s="23"/>
      <c r="AF817" s="23"/>
      <c r="AG817" s="23"/>
    </row>
    <row r="818" spans="1:33" ht="15.75" customHeight="1" x14ac:dyDescent="0.35">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c r="AA818" s="23"/>
      <c r="AB818" s="23"/>
      <c r="AC818" s="23"/>
      <c r="AD818" s="23"/>
      <c r="AE818" s="23"/>
      <c r="AF818" s="23"/>
      <c r="AG818" s="23"/>
    </row>
    <row r="819" spans="1:33" ht="15.75" customHeight="1" x14ac:dyDescent="0.35">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c r="AA819" s="23"/>
      <c r="AB819" s="23"/>
      <c r="AC819" s="23"/>
      <c r="AD819" s="23"/>
      <c r="AE819" s="23"/>
      <c r="AF819" s="23"/>
      <c r="AG819" s="23"/>
    </row>
    <row r="820" spans="1:33" ht="15.75" customHeight="1" x14ac:dyDescent="0.35">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c r="AA820" s="23"/>
      <c r="AB820" s="23"/>
      <c r="AC820" s="23"/>
      <c r="AD820" s="23"/>
      <c r="AE820" s="23"/>
      <c r="AF820" s="23"/>
      <c r="AG820" s="23"/>
    </row>
    <row r="821" spans="1:33" ht="15.75" customHeight="1" x14ac:dyDescent="0.35">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c r="AA821" s="23"/>
      <c r="AB821" s="23"/>
      <c r="AC821" s="23"/>
      <c r="AD821" s="23"/>
      <c r="AE821" s="23"/>
      <c r="AF821" s="23"/>
      <c r="AG821" s="23"/>
    </row>
    <row r="822" spans="1:33" ht="15.75" customHeight="1" x14ac:dyDescent="0.35">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c r="AA822" s="23"/>
      <c r="AB822" s="23"/>
      <c r="AC822" s="23"/>
      <c r="AD822" s="23"/>
      <c r="AE822" s="23"/>
      <c r="AF822" s="23"/>
      <c r="AG822" s="23"/>
    </row>
    <row r="823" spans="1:33" ht="15.75" customHeight="1" x14ac:dyDescent="0.35">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c r="AA823" s="23"/>
      <c r="AB823" s="23"/>
      <c r="AC823" s="23"/>
      <c r="AD823" s="23"/>
      <c r="AE823" s="23"/>
      <c r="AF823" s="23"/>
      <c r="AG823" s="23"/>
    </row>
    <row r="824" spans="1:33" ht="15.75" customHeight="1" x14ac:dyDescent="0.35">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c r="AA824" s="23"/>
      <c r="AB824" s="23"/>
      <c r="AC824" s="23"/>
      <c r="AD824" s="23"/>
      <c r="AE824" s="23"/>
      <c r="AF824" s="23"/>
      <c r="AG824" s="23"/>
    </row>
    <row r="825" spans="1:33" ht="15.75" customHeight="1" x14ac:dyDescent="0.35">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c r="AA825" s="23"/>
      <c r="AB825" s="23"/>
      <c r="AC825" s="23"/>
      <c r="AD825" s="23"/>
      <c r="AE825" s="23"/>
      <c r="AF825" s="23"/>
      <c r="AG825" s="23"/>
    </row>
    <row r="826" spans="1:33" ht="15.75" customHeight="1" x14ac:dyDescent="0.35">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c r="AA826" s="23"/>
      <c r="AB826" s="23"/>
      <c r="AC826" s="23"/>
      <c r="AD826" s="23"/>
      <c r="AE826" s="23"/>
      <c r="AF826" s="23"/>
      <c r="AG826" s="23"/>
    </row>
    <row r="827" spans="1:33" ht="15.75" customHeight="1" x14ac:dyDescent="0.35">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c r="AA827" s="23"/>
      <c r="AB827" s="23"/>
      <c r="AC827" s="23"/>
      <c r="AD827" s="23"/>
      <c r="AE827" s="23"/>
      <c r="AF827" s="23"/>
      <c r="AG827" s="23"/>
    </row>
    <row r="828" spans="1:33" ht="15.75" customHeight="1" x14ac:dyDescent="0.35">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c r="AA828" s="23"/>
      <c r="AB828" s="23"/>
      <c r="AC828" s="23"/>
      <c r="AD828" s="23"/>
      <c r="AE828" s="23"/>
      <c r="AF828" s="23"/>
      <c r="AG828" s="23"/>
    </row>
    <row r="829" spans="1:33" ht="15.75" customHeight="1" x14ac:dyDescent="0.35">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c r="AA829" s="23"/>
      <c r="AB829" s="23"/>
      <c r="AC829" s="23"/>
      <c r="AD829" s="23"/>
      <c r="AE829" s="23"/>
      <c r="AF829" s="23"/>
      <c r="AG829" s="23"/>
    </row>
    <row r="830" spans="1:33" ht="15.75" customHeight="1" x14ac:dyDescent="0.35">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c r="AA830" s="23"/>
      <c r="AB830" s="23"/>
      <c r="AC830" s="23"/>
      <c r="AD830" s="23"/>
      <c r="AE830" s="23"/>
      <c r="AF830" s="23"/>
      <c r="AG830" s="23"/>
    </row>
    <row r="831" spans="1:33" ht="15.75" customHeight="1" x14ac:dyDescent="0.35">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c r="AA831" s="23"/>
      <c r="AB831" s="23"/>
      <c r="AC831" s="23"/>
      <c r="AD831" s="23"/>
      <c r="AE831" s="23"/>
      <c r="AF831" s="23"/>
      <c r="AG831" s="23"/>
    </row>
    <row r="832" spans="1:33" ht="15.75" customHeight="1" x14ac:dyDescent="0.35">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c r="AA832" s="23"/>
      <c r="AB832" s="23"/>
      <c r="AC832" s="23"/>
      <c r="AD832" s="23"/>
      <c r="AE832" s="23"/>
      <c r="AF832" s="23"/>
      <c r="AG832" s="23"/>
    </row>
    <row r="833" spans="1:33" ht="15.75" customHeight="1" x14ac:dyDescent="0.35">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c r="AA833" s="23"/>
      <c r="AB833" s="23"/>
      <c r="AC833" s="23"/>
      <c r="AD833" s="23"/>
      <c r="AE833" s="23"/>
      <c r="AF833" s="23"/>
      <c r="AG833" s="23"/>
    </row>
    <row r="834" spans="1:33" ht="15.75" customHeight="1" x14ac:dyDescent="0.35">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c r="AA834" s="23"/>
      <c r="AB834" s="23"/>
      <c r="AC834" s="23"/>
      <c r="AD834" s="23"/>
      <c r="AE834" s="23"/>
      <c r="AF834" s="23"/>
      <c r="AG834" s="23"/>
    </row>
    <row r="835" spans="1:33" ht="15.75" customHeight="1" x14ac:dyDescent="0.35">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c r="AA835" s="23"/>
      <c r="AB835" s="23"/>
      <c r="AC835" s="23"/>
      <c r="AD835" s="23"/>
      <c r="AE835" s="23"/>
      <c r="AF835" s="23"/>
      <c r="AG835" s="23"/>
    </row>
    <row r="836" spans="1:33" ht="15.75" customHeight="1" x14ac:dyDescent="0.35">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c r="AA836" s="23"/>
      <c r="AB836" s="23"/>
      <c r="AC836" s="23"/>
      <c r="AD836" s="23"/>
      <c r="AE836" s="23"/>
      <c r="AF836" s="23"/>
      <c r="AG836" s="23"/>
    </row>
    <row r="837" spans="1:33" ht="15.75" customHeight="1" x14ac:dyDescent="0.35">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c r="AA837" s="23"/>
      <c r="AB837" s="23"/>
      <c r="AC837" s="23"/>
      <c r="AD837" s="23"/>
      <c r="AE837" s="23"/>
      <c r="AF837" s="23"/>
      <c r="AG837" s="23"/>
    </row>
    <row r="838" spans="1:33" ht="15.75" customHeight="1" x14ac:dyDescent="0.35">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c r="AA838" s="23"/>
      <c r="AB838" s="23"/>
      <c r="AC838" s="23"/>
      <c r="AD838" s="23"/>
      <c r="AE838" s="23"/>
      <c r="AF838" s="23"/>
      <c r="AG838" s="23"/>
    </row>
    <row r="839" spans="1:33" ht="15.75" customHeight="1" x14ac:dyDescent="0.35">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c r="AA839" s="23"/>
      <c r="AB839" s="23"/>
      <c r="AC839" s="23"/>
      <c r="AD839" s="23"/>
      <c r="AE839" s="23"/>
      <c r="AF839" s="23"/>
      <c r="AG839" s="23"/>
    </row>
    <row r="840" spans="1:33" ht="15.75" customHeight="1" x14ac:dyDescent="0.35">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c r="AA840" s="23"/>
      <c r="AB840" s="23"/>
      <c r="AC840" s="23"/>
      <c r="AD840" s="23"/>
      <c r="AE840" s="23"/>
      <c r="AF840" s="23"/>
      <c r="AG840" s="23"/>
    </row>
    <row r="841" spans="1:33" ht="15.75" customHeight="1" x14ac:dyDescent="0.35">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c r="AA841" s="23"/>
      <c r="AB841" s="23"/>
      <c r="AC841" s="23"/>
      <c r="AD841" s="23"/>
      <c r="AE841" s="23"/>
      <c r="AF841" s="23"/>
      <c r="AG841" s="23"/>
    </row>
    <row r="842" spans="1:33" ht="15.75" customHeight="1" x14ac:dyDescent="0.35">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c r="AA842" s="23"/>
      <c r="AB842" s="23"/>
      <c r="AC842" s="23"/>
      <c r="AD842" s="23"/>
      <c r="AE842" s="23"/>
      <c r="AF842" s="23"/>
      <c r="AG842" s="23"/>
    </row>
    <row r="843" spans="1:33" ht="15.75" customHeight="1" x14ac:dyDescent="0.35">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c r="AA843" s="23"/>
      <c r="AB843" s="23"/>
      <c r="AC843" s="23"/>
      <c r="AD843" s="23"/>
      <c r="AE843" s="23"/>
      <c r="AF843" s="23"/>
      <c r="AG843" s="23"/>
    </row>
    <row r="844" spans="1:33" ht="15.75" customHeight="1" x14ac:dyDescent="0.35">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c r="AA844" s="23"/>
      <c r="AB844" s="23"/>
      <c r="AC844" s="23"/>
      <c r="AD844" s="23"/>
      <c r="AE844" s="23"/>
      <c r="AF844" s="23"/>
      <c r="AG844" s="23"/>
    </row>
    <row r="845" spans="1:33" ht="15.75" customHeight="1" x14ac:dyDescent="0.35">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c r="AA845" s="23"/>
      <c r="AB845" s="23"/>
      <c r="AC845" s="23"/>
      <c r="AD845" s="23"/>
      <c r="AE845" s="23"/>
      <c r="AF845" s="23"/>
      <c r="AG845" s="23"/>
    </row>
    <row r="846" spans="1:33" ht="15.75" customHeight="1" x14ac:dyDescent="0.35">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c r="AA846" s="23"/>
      <c r="AB846" s="23"/>
      <c r="AC846" s="23"/>
      <c r="AD846" s="23"/>
      <c r="AE846" s="23"/>
      <c r="AF846" s="23"/>
      <c r="AG846" s="23"/>
    </row>
    <row r="847" spans="1:33" ht="15.75" customHeight="1" x14ac:dyDescent="0.35">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c r="AA847" s="23"/>
      <c r="AB847" s="23"/>
      <c r="AC847" s="23"/>
      <c r="AD847" s="23"/>
      <c r="AE847" s="23"/>
      <c r="AF847" s="23"/>
      <c r="AG847" s="23"/>
    </row>
    <row r="848" spans="1:33" ht="15.75" customHeight="1" x14ac:dyDescent="0.35">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c r="AA848" s="23"/>
      <c r="AB848" s="23"/>
      <c r="AC848" s="23"/>
      <c r="AD848" s="23"/>
      <c r="AE848" s="23"/>
      <c r="AF848" s="23"/>
      <c r="AG848" s="23"/>
    </row>
    <row r="849" spans="1:33" ht="15.75" customHeight="1" x14ac:dyDescent="0.35">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c r="AA849" s="23"/>
      <c r="AB849" s="23"/>
      <c r="AC849" s="23"/>
      <c r="AD849" s="23"/>
      <c r="AE849" s="23"/>
      <c r="AF849" s="23"/>
      <c r="AG849" s="23"/>
    </row>
    <row r="850" spans="1:33" ht="15.75" customHeight="1" x14ac:dyDescent="0.35">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c r="AA850" s="23"/>
      <c r="AB850" s="23"/>
      <c r="AC850" s="23"/>
      <c r="AD850" s="23"/>
      <c r="AE850" s="23"/>
      <c r="AF850" s="23"/>
      <c r="AG850" s="23"/>
    </row>
    <row r="851" spans="1:33" ht="15.75" customHeight="1" x14ac:dyDescent="0.35">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c r="AA851" s="23"/>
      <c r="AB851" s="23"/>
      <c r="AC851" s="23"/>
      <c r="AD851" s="23"/>
      <c r="AE851" s="23"/>
      <c r="AF851" s="23"/>
      <c r="AG851" s="23"/>
    </row>
    <row r="852" spans="1:33" ht="15.75" customHeight="1" x14ac:dyDescent="0.35">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c r="AA852" s="23"/>
      <c r="AB852" s="23"/>
      <c r="AC852" s="23"/>
      <c r="AD852" s="23"/>
      <c r="AE852" s="23"/>
      <c r="AF852" s="23"/>
      <c r="AG852" s="23"/>
    </row>
    <row r="853" spans="1:33" ht="15.75" customHeight="1" x14ac:dyDescent="0.35">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c r="AA853" s="23"/>
      <c r="AB853" s="23"/>
      <c r="AC853" s="23"/>
      <c r="AD853" s="23"/>
      <c r="AE853" s="23"/>
      <c r="AF853" s="23"/>
      <c r="AG853" s="23"/>
    </row>
    <row r="854" spans="1:33" ht="15.75" customHeight="1" x14ac:dyDescent="0.35">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c r="AA854" s="23"/>
      <c r="AB854" s="23"/>
      <c r="AC854" s="23"/>
      <c r="AD854" s="23"/>
      <c r="AE854" s="23"/>
      <c r="AF854" s="23"/>
      <c r="AG854" s="23"/>
    </row>
    <row r="855" spans="1:33" ht="15.75" customHeight="1" x14ac:dyDescent="0.35">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c r="AA855" s="23"/>
      <c r="AB855" s="23"/>
      <c r="AC855" s="23"/>
      <c r="AD855" s="23"/>
      <c r="AE855" s="23"/>
      <c r="AF855" s="23"/>
      <c r="AG855" s="23"/>
    </row>
    <row r="856" spans="1:33" ht="15.75" customHeight="1" x14ac:dyDescent="0.35">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c r="AA856" s="23"/>
      <c r="AB856" s="23"/>
      <c r="AC856" s="23"/>
      <c r="AD856" s="23"/>
      <c r="AE856" s="23"/>
      <c r="AF856" s="23"/>
      <c r="AG856" s="23"/>
    </row>
    <row r="857" spans="1:33" ht="15.75" customHeight="1" x14ac:dyDescent="0.35">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c r="AA857" s="23"/>
      <c r="AB857" s="23"/>
      <c r="AC857" s="23"/>
      <c r="AD857" s="23"/>
      <c r="AE857" s="23"/>
      <c r="AF857" s="23"/>
      <c r="AG857" s="23"/>
    </row>
    <row r="858" spans="1:33" ht="15.75" customHeight="1" x14ac:dyDescent="0.35">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c r="AA858" s="23"/>
      <c r="AB858" s="23"/>
      <c r="AC858" s="23"/>
      <c r="AD858" s="23"/>
      <c r="AE858" s="23"/>
      <c r="AF858" s="23"/>
      <c r="AG858" s="23"/>
    </row>
    <row r="859" spans="1:33" ht="15.75" customHeight="1" x14ac:dyDescent="0.35">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c r="AA859" s="23"/>
      <c r="AB859" s="23"/>
      <c r="AC859" s="23"/>
      <c r="AD859" s="23"/>
      <c r="AE859" s="23"/>
      <c r="AF859" s="23"/>
      <c r="AG859" s="23"/>
    </row>
    <row r="860" spans="1:33" ht="15.75" customHeight="1" x14ac:dyDescent="0.35">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c r="AA860" s="23"/>
      <c r="AB860" s="23"/>
      <c r="AC860" s="23"/>
      <c r="AD860" s="23"/>
      <c r="AE860" s="23"/>
      <c r="AF860" s="23"/>
      <c r="AG860" s="23"/>
    </row>
    <row r="861" spans="1:33" ht="15.75" customHeight="1" x14ac:dyDescent="0.35">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c r="AA861" s="23"/>
      <c r="AB861" s="23"/>
      <c r="AC861" s="23"/>
      <c r="AD861" s="23"/>
      <c r="AE861" s="23"/>
      <c r="AF861" s="23"/>
      <c r="AG861" s="23"/>
    </row>
    <row r="862" spans="1:33" ht="15.75" customHeight="1" x14ac:dyDescent="0.35">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c r="AA862" s="23"/>
      <c r="AB862" s="23"/>
      <c r="AC862" s="23"/>
      <c r="AD862" s="23"/>
      <c r="AE862" s="23"/>
      <c r="AF862" s="23"/>
      <c r="AG862" s="23"/>
    </row>
    <row r="863" spans="1:33" ht="15.75" customHeight="1" x14ac:dyDescent="0.35">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c r="AA863" s="23"/>
      <c r="AB863" s="23"/>
      <c r="AC863" s="23"/>
      <c r="AD863" s="23"/>
      <c r="AE863" s="23"/>
      <c r="AF863" s="23"/>
      <c r="AG863" s="23"/>
    </row>
    <row r="864" spans="1:33" ht="15.75" customHeight="1" x14ac:dyDescent="0.35">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c r="AA864" s="23"/>
      <c r="AB864" s="23"/>
      <c r="AC864" s="23"/>
      <c r="AD864" s="23"/>
      <c r="AE864" s="23"/>
      <c r="AF864" s="23"/>
      <c r="AG864" s="23"/>
    </row>
    <row r="865" spans="1:33" ht="15.75" customHeight="1" x14ac:dyDescent="0.35">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c r="AA865" s="23"/>
      <c r="AB865" s="23"/>
      <c r="AC865" s="23"/>
      <c r="AD865" s="23"/>
      <c r="AE865" s="23"/>
      <c r="AF865" s="23"/>
      <c r="AG865" s="23"/>
    </row>
    <row r="866" spans="1:33" ht="15.75" customHeight="1" x14ac:dyDescent="0.35">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c r="AA866" s="23"/>
      <c r="AB866" s="23"/>
      <c r="AC866" s="23"/>
      <c r="AD866" s="23"/>
      <c r="AE866" s="23"/>
      <c r="AF866" s="23"/>
      <c r="AG866" s="23"/>
    </row>
    <row r="867" spans="1:33" ht="15.75" customHeight="1" x14ac:dyDescent="0.35">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c r="AA867" s="23"/>
      <c r="AB867" s="23"/>
      <c r="AC867" s="23"/>
      <c r="AD867" s="23"/>
      <c r="AE867" s="23"/>
      <c r="AF867" s="23"/>
      <c r="AG867" s="23"/>
    </row>
    <row r="868" spans="1:33" ht="15.75" customHeight="1" x14ac:dyDescent="0.35">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c r="AA868" s="23"/>
      <c r="AB868" s="23"/>
      <c r="AC868" s="23"/>
      <c r="AD868" s="23"/>
      <c r="AE868" s="23"/>
      <c r="AF868" s="23"/>
      <c r="AG868" s="23"/>
    </row>
    <row r="869" spans="1:33" ht="15.75" customHeight="1" x14ac:dyDescent="0.35">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c r="AA869" s="23"/>
      <c r="AB869" s="23"/>
      <c r="AC869" s="23"/>
      <c r="AD869" s="23"/>
      <c r="AE869" s="23"/>
      <c r="AF869" s="23"/>
      <c r="AG869" s="23"/>
    </row>
    <row r="870" spans="1:33" ht="15.75" customHeight="1" x14ac:dyDescent="0.35">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c r="AA870" s="23"/>
      <c r="AB870" s="23"/>
      <c r="AC870" s="23"/>
      <c r="AD870" s="23"/>
      <c r="AE870" s="23"/>
      <c r="AF870" s="23"/>
      <c r="AG870" s="23"/>
    </row>
    <row r="871" spans="1:33" ht="15.75" customHeight="1" x14ac:dyDescent="0.35">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c r="AA871" s="23"/>
      <c r="AB871" s="23"/>
      <c r="AC871" s="23"/>
      <c r="AD871" s="23"/>
      <c r="AE871" s="23"/>
      <c r="AF871" s="23"/>
      <c r="AG871" s="23"/>
    </row>
    <row r="872" spans="1:33" ht="15.75" customHeight="1" x14ac:dyDescent="0.35">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c r="AA872" s="23"/>
      <c r="AB872" s="23"/>
      <c r="AC872" s="23"/>
      <c r="AD872" s="23"/>
      <c r="AE872" s="23"/>
      <c r="AF872" s="23"/>
      <c r="AG872" s="23"/>
    </row>
    <row r="873" spans="1:33" ht="15.75" customHeight="1" x14ac:dyDescent="0.35">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c r="AA873" s="23"/>
      <c r="AB873" s="23"/>
      <c r="AC873" s="23"/>
      <c r="AD873" s="23"/>
      <c r="AE873" s="23"/>
      <c r="AF873" s="23"/>
      <c r="AG873" s="23"/>
    </row>
    <row r="874" spans="1:33" ht="15.75" customHeight="1" x14ac:dyDescent="0.35">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c r="AA874" s="23"/>
      <c r="AB874" s="23"/>
      <c r="AC874" s="23"/>
      <c r="AD874" s="23"/>
      <c r="AE874" s="23"/>
      <c r="AF874" s="23"/>
      <c r="AG874" s="23"/>
    </row>
    <row r="875" spans="1:33" ht="15.75" customHeight="1" x14ac:dyDescent="0.35">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c r="AA875" s="23"/>
      <c r="AB875" s="23"/>
      <c r="AC875" s="23"/>
      <c r="AD875" s="23"/>
      <c r="AE875" s="23"/>
      <c r="AF875" s="23"/>
      <c r="AG875" s="23"/>
    </row>
    <row r="876" spans="1:33" ht="15.75" customHeight="1" x14ac:dyDescent="0.35">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c r="AA876" s="23"/>
      <c r="AB876" s="23"/>
      <c r="AC876" s="23"/>
      <c r="AD876" s="23"/>
      <c r="AE876" s="23"/>
      <c r="AF876" s="23"/>
      <c r="AG876" s="23"/>
    </row>
    <row r="877" spans="1:33" ht="15.75" customHeight="1" x14ac:dyDescent="0.35">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c r="AA877" s="23"/>
      <c r="AB877" s="23"/>
      <c r="AC877" s="23"/>
      <c r="AD877" s="23"/>
      <c r="AE877" s="23"/>
      <c r="AF877" s="23"/>
      <c r="AG877" s="23"/>
    </row>
    <row r="878" spans="1:33" ht="15.75" customHeight="1" x14ac:dyDescent="0.35">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c r="AA878" s="23"/>
      <c r="AB878" s="23"/>
      <c r="AC878" s="23"/>
      <c r="AD878" s="23"/>
      <c r="AE878" s="23"/>
      <c r="AF878" s="23"/>
      <c r="AG878" s="23"/>
    </row>
    <row r="879" spans="1:33" ht="15.75" customHeight="1" x14ac:dyDescent="0.35">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c r="AA879" s="23"/>
      <c r="AB879" s="23"/>
      <c r="AC879" s="23"/>
      <c r="AD879" s="23"/>
      <c r="AE879" s="23"/>
      <c r="AF879" s="23"/>
      <c r="AG879" s="23"/>
    </row>
    <row r="880" spans="1:33" ht="15.75" customHeight="1" x14ac:dyDescent="0.35">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c r="AA880" s="23"/>
      <c r="AB880" s="23"/>
      <c r="AC880" s="23"/>
      <c r="AD880" s="23"/>
      <c r="AE880" s="23"/>
      <c r="AF880" s="23"/>
      <c r="AG880" s="23"/>
    </row>
    <row r="881" spans="1:33" ht="15.75" customHeight="1" x14ac:dyDescent="0.35">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c r="AA881" s="23"/>
      <c r="AB881" s="23"/>
      <c r="AC881" s="23"/>
      <c r="AD881" s="23"/>
      <c r="AE881" s="23"/>
      <c r="AF881" s="23"/>
      <c r="AG881" s="23"/>
    </row>
    <row r="882" spans="1:33" ht="15.75" customHeight="1" x14ac:dyDescent="0.35">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c r="AA882" s="23"/>
      <c r="AB882" s="23"/>
      <c r="AC882" s="23"/>
      <c r="AD882" s="23"/>
      <c r="AE882" s="23"/>
      <c r="AF882" s="23"/>
      <c r="AG882" s="23"/>
    </row>
    <row r="883" spans="1:33" ht="15.75" customHeight="1" x14ac:dyDescent="0.35">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c r="AA883" s="23"/>
      <c r="AB883" s="23"/>
      <c r="AC883" s="23"/>
      <c r="AD883" s="23"/>
      <c r="AE883" s="23"/>
      <c r="AF883" s="23"/>
      <c r="AG883" s="23"/>
    </row>
    <row r="884" spans="1:33" ht="15.75" customHeight="1" x14ac:dyDescent="0.35">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c r="AA884" s="23"/>
      <c r="AB884" s="23"/>
      <c r="AC884" s="23"/>
      <c r="AD884" s="23"/>
      <c r="AE884" s="23"/>
      <c r="AF884" s="23"/>
      <c r="AG884" s="23"/>
    </row>
    <row r="885" spans="1:33" ht="15.75" customHeight="1" x14ac:dyDescent="0.35">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c r="AA885" s="23"/>
      <c r="AB885" s="23"/>
      <c r="AC885" s="23"/>
      <c r="AD885" s="23"/>
      <c r="AE885" s="23"/>
      <c r="AF885" s="23"/>
      <c r="AG885" s="23"/>
    </row>
    <row r="886" spans="1:33" ht="15.75" customHeight="1" x14ac:dyDescent="0.35">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c r="AA886" s="23"/>
      <c r="AB886" s="23"/>
      <c r="AC886" s="23"/>
      <c r="AD886" s="23"/>
      <c r="AE886" s="23"/>
      <c r="AF886" s="23"/>
      <c r="AG886" s="23"/>
    </row>
    <row r="887" spans="1:33" ht="15.75" customHeight="1" x14ac:dyDescent="0.35">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c r="AA887" s="23"/>
      <c r="AB887" s="23"/>
      <c r="AC887" s="23"/>
      <c r="AD887" s="23"/>
      <c r="AE887" s="23"/>
      <c r="AF887" s="23"/>
      <c r="AG887" s="23"/>
    </row>
    <row r="888" spans="1:33" ht="15.75" customHeight="1" x14ac:dyDescent="0.35">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c r="AA888" s="23"/>
      <c r="AB888" s="23"/>
      <c r="AC888" s="23"/>
      <c r="AD888" s="23"/>
      <c r="AE888" s="23"/>
      <c r="AF888" s="23"/>
      <c r="AG888" s="23"/>
    </row>
    <row r="889" spans="1:33" ht="15.75" customHeight="1" x14ac:dyDescent="0.35">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c r="AA889" s="23"/>
      <c r="AB889" s="23"/>
      <c r="AC889" s="23"/>
      <c r="AD889" s="23"/>
      <c r="AE889" s="23"/>
      <c r="AF889" s="23"/>
      <c r="AG889" s="23"/>
    </row>
    <row r="890" spans="1:33" ht="15.75" customHeight="1" x14ac:dyDescent="0.35">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c r="AA890" s="23"/>
      <c r="AB890" s="23"/>
      <c r="AC890" s="23"/>
      <c r="AD890" s="23"/>
      <c r="AE890" s="23"/>
      <c r="AF890" s="23"/>
      <c r="AG890" s="23"/>
    </row>
    <row r="891" spans="1:33" ht="15.75" customHeight="1" x14ac:dyDescent="0.35">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c r="AA891" s="23"/>
      <c r="AB891" s="23"/>
      <c r="AC891" s="23"/>
      <c r="AD891" s="23"/>
      <c r="AE891" s="23"/>
      <c r="AF891" s="23"/>
      <c r="AG891" s="23"/>
    </row>
    <row r="892" spans="1:33" ht="15.75" customHeight="1" x14ac:dyDescent="0.35">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c r="AA892" s="23"/>
      <c r="AB892" s="23"/>
      <c r="AC892" s="23"/>
      <c r="AD892" s="23"/>
      <c r="AE892" s="23"/>
      <c r="AF892" s="23"/>
      <c r="AG892" s="23"/>
    </row>
    <row r="893" spans="1:33" ht="15.75" customHeight="1" x14ac:dyDescent="0.35">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c r="AA893" s="23"/>
      <c r="AB893" s="23"/>
      <c r="AC893" s="23"/>
      <c r="AD893" s="23"/>
      <c r="AE893" s="23"/>
      <c r="AF893" s="23"/>
      <c r="AG893" s="23"/>
    </row>
    <row r="894" spans="1:33" ht="15.75" customHeight="1" x14ac:dyDescent="0.35">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c r="AA894" s="23"/>
      <c r="AB894" s="23"/>
      <c r="AC894" s="23"/>
      <c r="AD894" s="23"/>
      <c r="AE894" s="23"/>
      <c r="AF894" s="23"/>
      <c r="AG894" s="23"/>
    </row>
    <row r="895" spans="1:33" ht="15.75" customHeight="1" x14ac:dyDescent="0.35">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c r="AA895" s="23"/>
      <c r="AB895" s="23"/>
      <c r="AC895" s="23"/>
      <c r="AD895" s="23"/>
      <c r="AE895" s="23"/>
      <c r="AF895" s="23"/>
      <c r="AG895" s="23"/>
    </row>
    <row r="896" spans="1:33" ht="15.75" customHeight="1" x14ac:dyDescent="0.35">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c r="AA896" s="23"/>
      <c r="AB896" s="23"/>
      <c r="AC896" s="23"/>
      <c r="AD896" s="23"/>
      <c r="AE896" s="23"/>
      <c r="AF896" s="23"/>
      <c r="AG896" s="23"/>
    </row>
    <row r="897" spans="1:33" ht="15.75" customHeight="1" x14ac:dyDescent="0.35">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c r="AA897" s="23"/>
      <c r="AB897" s="23"/>
      <c r="AC897" s="23"/>
      <c r="AD897" s="23"/>
      <c r="AE897" s="23"/>
      <c r="AF897" s="23"/>
      <c r="AG897" s="23"/>
    </row>
    <row r="898" spans="1:33" ht="15.75" customHeight="1" x14ac:dyDescent="0.35">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c r="AA898" s="23"/>
      <c r="AB898" s="23"/>
      <c r="AC898" s="23"/>
      <c r="AD898" s="23"/>
      <c r="AE898" s="23"/>
      <c r="AF898" s="23"/>
      <c r="AG898" s="23"/>
    </row>
    <row r="899" spans="1:33" ht="15.75" customHeight="1" x14ac:dyDescent="0.35">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c r="AA899" s="23"/>
      <c r="AB899" s="23"/>
      <c r="AC899" s="23"/>
      <c r="AD899" s="23"/>
      <c r="AE899" s="23"/>
      <c r="AF899" s="23"/>
      <c r="AG899" s="23"/>
    </row>
    <row r="900" spans="1:33" ht="15.75" customHeight="1" x14ac:dyDescent="0.35">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c r="AA900" s="23"/>
      <c r="AB900" s="23"/>
      <c r="AC900" s="23"/>
      <c r="AD900" s="23"/>
      <c r="AE900" s="23"/>
      <c r="AF900" s="23"/>
      <c r="AG900" s="23"/>
    </row>
    <row r="901" spans="1:33" ht="15.75" customHeight="1" x14ac:dyDescent="0.35">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c r="AA901" s="23"/>
      <c r="AB901" s="23"/>
      <c r="AC901" s="23"/>
      <c r="AD901" s="23"/>
      <c r="AE901" s="23"/>
      <c r="AF901" s="23"/>
      <c r="AG901" s="23"/>
    </row>
    <row r="902" spans="1:33" ht="15.75" customHeight="1" x14ac:dyDescent="0.35">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c r="AA902" s="23"/>
      <c r="AB902" s="23"/>
      <c r="AC902" s="23"/>
      <c r="AD902" s="23"/>
      <c r="AE902" s="23"/>
      <c r="AF902" s="23"/>
      <c r="AG902" s="23"/>
    </row>
    <row r="903" spans="1:33" ht="15.75" customHeight="1" x14ac:dyDescent="0.35">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c r="AA903" s="23"/>
      <c r="AB903" s="23"/>
      <c r="AC903" s="23"/>
      <c r="AD903" s="23"/>
      <c r="AE903" s="23"/>
      <c r="AF903" s="23"/>
      <c r="AG903" s="23"/>
    </row>
    <row r="904" spans="1:33" ht="15.75" customHeight="1" x14ac:dyDescent="0.35">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c r="AA904" s="23"/>
      <c r="AB904" s="23"/>
      <c r="AC904" s="23"/>
      <c r="AD904" s="23"/>
      <c r="AE904" s="23"/>
      <c r="AF904" s="23"/>
      <c r="AG904" s="23"/>
    </row>
    <row r="905" spans="1:33" ht="15.75" customHeight="1" x14ac:dyDescent="0.35">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c r="AA905" s="23"/>
      <c r="AB905" s="23"/>
      <c r="AC905" s="23"/>
      <c r="AD905" s="23"/>
      <c r="AE905" s="23"/>
      <c r="AF905" s="23"/>
      <c r="AG905" s="23"/>
    </row>
    <row r="906" spans="1:33" ht="15.75" customHeight="1" x14ac:dyDescent="0.35">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c r="AA906" s="23"/>
      <c r="AB906" s="23"/>
      <c r="AC906" s="23"/>
      <c r="AD906" s="23"/>
      <c r="AE906" s="23"/>
      <c r="AF906" s="23"/>
      <c r="AG906" s="23"/>
    </row>
    <row r="907" spans="1:33" ht="15.75" customHeight="1" x14ac:dyDescent="0.35">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c r="AA907" s="23"/>
      <c r="AB907" s="23"/>
      <c r="AC907" s="23"/>
      <c r="AD907" s="23"/>
      <c r="AE907" s="23"/>
      <c r="AF907" s="23"/>
      <c r="AG907" s="23"/>
    </row>
    <row r="908" spans="1:33" ht="15.75" customHeight="1" x14ac:dyDescent="0.35">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c r="AA908" s="23"/>
      <c r="AB908" s="23"/>
      <c r="AC908" s="23"/>
      <c r="AD908" s="23"/>
      <c r="AE908" s="23"/>
      <c r="AF908" s="23"/>
      <c r="AG908" s="23"/>
    </row>
    <row r="909" spans="1:33" ht="15.75" customHeight="1" x14ac:dyDescent="0.35">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c r="AA909" s="23"/>
      <c r="AB909" s="23"/>
      <c r="AC909" s="23"/>
      <c r="AD909" s="23"/>
      <c r="AE909" s="23"/>
      <c r="AF909" s="23"/>
      <c r="AG909" s="23"/>
    </row>
    <row r="910" spans="1:33" ht="15.75" customHeight="1" x14ac:dyDescent="0.35">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c r="AA910" s="23"/>
      <c r="AB910" s="23"/>
      <c r="AC910" s="23"/>
      <c r="AD910" s="23"/>
      <c r="AE910" s="23"/>
      <c r="AF910" s="23"/>
      <c r="AG910" s="23"/>
    </row>
    <row r="911" spans="1:33" ht="15.75" customHeight="1" x14ac:dyDescent="0.35">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c r="AA911" s="23"/>
      <c r="AB911" s="23"/>
      <c r="AC911" s="23"/>
      <c r="AD911" s="23"/>
      <c r="AE911" s="23"/>
      <c r="AF911" s="23"/>
      <c r="AG911" s="23"/>
    </row>
    <row r="912" spans="1:33" ht="15.75" customHeight="1" x14ac:dyDescent="0.35">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c r="AA912" s="23"/>
      <c r="AB912" s="23"/>
      <c r="AC912" s="23"/>
      <c r="AD912" s="23"/>
      <c r="AE912" s="23"/>
      <c r="AF912" s="23"/>
      <c r="AG912" s="23"/>
    </row>
    <row r="913" spans="1:33" ht="15.75" customHeight="1" x14ac:dyDescent="0.35">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c r="AA913" s="23"/>
      <c r="AB913" s="23"/>
      <c r="AC913" s="23"/>
      <c r="AD913" s="23"/>
      <c r="AE913" s="23"/>
      <c r="AF913" s="23"/>
      <c r="AG913" s="23"/>
    </row>
    <row r="914" spans="1:33" ht="15.75" customHeight="1" x14ac:dyDescent="0.35">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c r="AA914" s="23"/>
      <c r="AB914" s="23"/>
      <c r="AC914" s="23"/>
      <c r="AD914" s="23"/>
      <c r="AE914" s="23"/>
      <c r="AF914" s="23"/>
      <c r="AG914" s="23"/>
    </row>
    <row r="915" spans="1:33" ht="15.75" customHeight="1" x14ac:dyDescent="0.35">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c r="AA915" s="23"/>
      <c r="AB915" s="23"/>
      <c r="AC915" s="23"/>
      <c r="AD915" s="23"/>
      <c r="AE915" s="23"/>
      <c r="AF915" s="23"/>
      <c r="AG915" s="23"/>
    </row>
    <row r="916" spans="1:33" ht="15.75" customHeight="1" x14ac:dyDescent="0.35">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c r="AA916" s="23"/>
      <c r="AB916" s="23"/>
      <c r="AC916" s="23"/>
      <c r="AD916" s="23"/>
      <c r="AE916" s="23"/>
      <c r="AF916" s="23"/>
      <c r="AG916" s="23"/>
    </row>
    <row r="917" spans="1:33" ht="15.75" customHeight="1" x14ac:dyDescent="0.35">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c r="AA917" s="23"/>
      <c r="AB917" s="23"/>
      <c r="AC917" s="23"/>
      <c r="AD917" s="23"/>
      <c r="AE917" s="23"/>
      <c r="AF917" s="23"/>
      <c r="AG917" s="23"/>
    </row>
    <row r="918" spans="1:33" ht="15.75" customHeight="1" x14ac:dyDescent="0.35">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c r="AA918" s="23"/>
      <c r="AB918" s="23"/>
      <c r="AC918" s="23"/>
      <c r="AD918" s="23"/>
      <c r="AE918" s="23"/>
      <c r="AF918" s="23"/>
      <c r="AG918" s="23"/>
    </row>
    <row r="919" spans="1:33" ht="15.75" customHeight="1" x14ac:dyDescent="0.35">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c r="AA919" s="23"/>
      <c r="AB919" s="23"/>
      <c r="AC919" s="23"/>
      <c r="AD919" s="23"/>
      <c r="AE919" s="23"/>
      <c r="AF919" s="23"/>
      <c r="AG919" s="23"/>
    </row>
    <row r="920" spans="1:33" ht="15.75" customHeight="1" x14ac:dyDescent="0.35">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c r="AA920" s="23"/>
      <c r="AB920" s="23"/>
      <c r="AC920" s="23"/>
      <c r="AD920" s="23"/>
      <c r="AE920" s="23"/>
      <c r="AF920" s="23"/>
      <c r="AG920" s="23"/>
    </row>
    <row r="921" spans="1:33" ht="15.75" customHeight="1" x14ac:dyDescent="0.35">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c r="AA921" s="23"/>
      <c r="AB921" s="23"/>
      <c r="AC921" s="23"/>
      <c r="AD921" s="23"/>
      <c r="AE921" s="23"/>
      <c r="AF921" s="23"/>
      <c r="AG921" s="23"/>
    </row>
    <row r="922" spans="1:33" ht="15.75" customHeight="1" x14ac:dyDescent="0.35">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c r="AA922" s="23"/>
      <c r="AB922" s="23"/>
      <c r="AC922" s="23"/>
      <c r="AD922" s="23"/>
      <c r="AE922" s="23"/>
      <c r="AF922" s="23"/>
      <c r="AG922" s="23"/>
    </row>
    <row r="923" spans="1:33" ht="15.75" customHeight="1" x14ac:dyDescent="0.35">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c r="AA923" s="23"/>
      <c r="AB923" s="23"/>
      <c r="AC923" s="23"/>
      <c r="AD923" s="23"/>
      <c r="AE923" s="23"/>
      <c r="AF923" s="23"/>
      <c r="AG923" s="23"/>
    </row>
    <row r="924" spans="1:33" ht="15.75" customHeight="1" x14ac:dyDescent="0.35">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c r="AA924" s="23"/>
      <c r="AB924" s="23"/>
      <c r="AC924" s="23"/>
      <c r="AD924" s="23"/>
      <c r="AE924" s="23"/>
      <c r="AF924" s="23"/>
      <c r="AG924" s="23"/>
    </row>
    <row r="925" spans="1:33" ht="15.75" customHeight="1" x14ac:dyDescent="0.35">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c r="AA925" s="23"/>
      <c r="AB925" s="23"/>
      <c r="AC925" s="23"/>
      <c r="AD925" s="23"/>
      <c r="AE925" s="23"/>
      <c r="AF925" s="23"/>
      <c r="AG925" s="23"/>
    </row>
    <row r="926" spans="1:33" ht="15.75" customHeight="1" x14ac:dyDescent="0.35">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c r="AA926" s="23"/>
      <c r="AB926" s="23"/>
      <c r="AC926" s="23"/>
      <c r="AD926" s="23"/>
      <c r="AE926" s="23"/>
      <c r="AF926" s="23"/>
      <c r="AG926" s="23"/>
    </row>
    <row r="927" spans="1:33" ht="15.75" customHeight="1" x14ac:dyDescent="0.35">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c r="AA927" s="23"/>
      <c r="AB927" s="23"/>
      <c r="AC927" s="23"/>
      <c r="AD927" s="23"/>
      <c r="AE927" s="23"/>
      <c r="AF927" s="23"/>
      <c r="AG927" s="23"/>
    </row>
    <row r="928" spans="1:33" ht="15.75" customHeight="1" x14ac:dyDescent="0.35">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c r="AA928" s="23"/>
      <c r="AB928" s="23"/>
      <c r="AC928" s="23"/>
      <c r="AD928" s="23"/>
      <c r="AE928" s="23"/>
      <c r="AF928" s="23"/>
      <c r="AG928" s="23"/>
    </row>
    <row r="929" spans="1:33" ht="15.75" customHeight="1" x14ac:dyDescent="0.35">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c r="AA929" s="23"/>
      <c r="AB929" s="23"/>
      <c r="AC929" s="23"/>
      <c r="AD929" s="23"/>
      <c r="AE929" s="23"/>
      <c r="AF929" s="23"/>
      <c r="AG929" s="23"/>
    </row>
    <row r="930" spans="1:33" ht="15.75" customHeight="1" x14ac:dyDescent="0.35">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c r="AA930" s="23"/>
      <c r="AB930" s="23"/>
      <c r="AC930" s="23"/>
      <c r="AD930" s="23"/>
      <c r="AE930" s="23"/>
      <c r="AF930" s="23"/>
      <c r="AG930" s="23"/>
    </row>
    <row r="931" spans="1:33" ht="15.75" customHeight="1" x14ac:dyDescent="0.35">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c r="AA931" s="23"/>
      <c r="AB931" s="23"/>
      <c r="AC931" s="23"/>
      <c r="AD931" s="23"/>
      <c r="AE931" s="23"/>
      <c r="AF931" s="23"/>
      <c r="AG931" s="23"/>
    </row>
    <row r="932" spans="1:33" ht="15.75" customHeight="1" x14ac:dyDescent="0.35">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c r="AA932" s="23"/>
      <c r="AB932" s="23"/>
      <c r="AC932" s="23"/>
      <c r="AD932" s="23"/>
      <c r="AE932" s="23"/>
      <c r="AF932" s="23"/>
      <c r="AG932" s="23"/>
    </row>
    <row r="933" spans="1:33" ht="15.75" customHeight="1" x14ac:dyDescent="0.35">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c r="AA933" s="23"/>
      <c r="AB933" s="23"/>
      <c r="AC933" s="23"/>
      <c r="AD933" s="23"/>
      <c r="AE933" s="23"/>
      <c r="AF933" s="23"/>
      <c r="AG933" s="23"/>
    </row>
    <row r="934" spans="1:33" ht="15.75" customHeight="1" x14ac:dyDescent="0.35">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row>
    <row r="935" spans="1:33" ht="15.75" customHeight="1" x14ac:dyDescent="0.35">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c r="AA935" s="23"/>
      <c r="AB935" s="23"/>
      <c r="AC935" s="23"/>
      <c r="AD935" s="23"/>
      <c r="AE935" s="23"/>
      <c r="AF935" s="23"/>
      <c r="AG935" s="23"/>
    </row>
    <row r="936" spans="1:33" ht="15.75" customHeight="1" x14ac:dyDescent="0.35">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c r="AA936" s="23"/>
      <c r="AB936" s="23"/>
      <c r="AC936" s="23"/>
      <c r="AD936" s="23"/>
      <c r="AE936" s="23"/>
      <c r="AF936" s="23"/>
      <c r="AG936" s="23"/>
    </row>
    <row r="937" spans="1:33" ht="15.75" customHeight="1" x14ac:dyDescent="0.35">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c r="AA937" s="23"/>
      <c r="AB937" s="23"/>
      <c r="AC937" s="23"/>
      <c r="AD937" s="23"/>
      <c r="AE937" s="23"/>
      <c r="AF937" s="23"/>
      <c r="AG937" s="23"/>
    </row>
    <row r="938" spans="1:33" ht="15.75" customHeight="1" x14ac:dyDescent="0.35">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c r="AA938" s="23"/>
      <c r="AB938" s="23"/>
      <c r="AC938" s="23"/>
      <c r="AD938" s="23"/>
      <c r="AE938" s="23"/>
      <c r="AF938" s="23"/>
      <c r="AG938" s="23"/>
    </row>
    <row r="939" spans="1:33" ht="15.75" customHeight="1" x14ac:dyDescent="0.35">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c r="AA939" s="23"/>
      <c r="AB939" s="23"/>
      <c r="AC939" s="23"/>
      <c r="AD939" s="23"/>
      <c r="AE939" s="23"/>
      <c r="AF939" s="23"/>
      <c r="AG939" s="23"/>
    </row>
    <row r="940" spans="1:33" ht="15.75" customHeight="1" x14ac:dyDescent="0.35">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c r="AA940" s="23"/>
      <c r="AB940" s="23"/>
      <c r="AC940" s="23"/>
      <c r="AD940" s="23"/>
      <c r="AE940" s="23"/>
      <c r="AF940" s="23"/>
      <c r="AG940" s="23"/>
    </row>
    <row r="941" spans="1:33" ht="15.75" customHeight="1" x14ac:dyDescent="0.35">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c r="AA941" s="23"/>
      <c r="AB941" s="23"/>
      <c r="AC941" s="23"/>
      <c r="AD941" s="23"/>
      <c r="AE941" s="23"/>
      <c r="AF941" s="23"/>
      <c r="AG941" s="23"/>
    </row>
    <row r="942" spans="1:33" ht="15.75" customHeight="1" x14ac:dyDescent="0.35">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c r="AA942" s="23"/>
      <c r="AB942" s="23"/>
      <c r="AC942" s="23"/>
      <c r="AD942" s="23"/>
      <c r="AE942" s="23"/>
      <c r="AF942" s="23"/>
      <c r="AG942" s="23"/>
    </row>
    <row r="943" spans="1:33" ht="15.75" customHeight="1" x14ac:dyDescent="0.35">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c r="AA943" s="23"/>
      <c r="AB943" s="23"/>
      <c r="AC943" s="23"/>
      <c r="AD943" s="23"/>
      <c r="AE943" s="23"/>
      <c r="AF943" s="23"/>
      <c r="AG943" s="23"/>
    </row>
    <row r="944" spans="1:33" ht="15.75" customHeight="1" x14ac:dyDescent="0.35">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c r="AA944" s="23"/>
      <c r="AB944" s="23"/>
      <c r="AC944" s="23"/>
      <c r="AD944" s="23"/>
      <c r="AE944" s="23"/>
      <c r="AF944" s="23"/>
      <c r="AG944" s="23"/>
    </row>
    <row r="945" spans="1:33" ht="15.75" customHeight="1" x14ac:dyDescent="0.35">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c r="AA945" s="23"/>
      <c r="AB945" s="23"/>
      <c r="AC945" s="23"/>
      <c r="AD945" s="23"/>
      <c r="AE945" s="23"/>
      <c r="AF945" s="23"/>
      <c r="AG945" s="23"/>
    </row>
    <row r="946" spans="1:33" ht="15.75" customHeight="1" x14ac:dyDescent="0.35">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c r="AA946" s="23"/>
      <c r="AB946" s="23"/>
      <c r="AC946" s="23"/>
      <c r="AD946" s="23"/>
      <c r="AE946" s="23"/>
      <c r="AF946" s="23"/>
      <c r="AG946" s="23"/>
    </row>
    <row r="947" spans="1:33" ht="15.75" customHeight="1" x14ac:dyDescent="0.35">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c r="AA947" s="23"/>
      <c r="AB947" s="23"/>
      <c r="AC947" s="23"/>
      <c r="AD947" s="23"/>
      <c r="AE947" s="23"/>
      <c r="AF947" s="23"/>
      <c r="AG947" s="23"/>
    </row>
    <row r="948" spans="1:33" ht="15.75" customHeight="1" x14ac:dyDescent="0.35">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c r="AA948" s="23"/>
      <c r="AB948" s="23"/>
      <c r="AC948" s="23"/>
      <c r="AD948" s="23"/>
      <c r="AE948" s="23"/>
      <c r="AF948" s="23"/>
      <c r="AG948" s="23"/>
    </row>
    <row r="949" spans="1:33" ht="15.75" customHeight="1" x14ac:dyDescent="0.35">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c r="AA949" s="23"/>
      <c r="AB949" s="23"/>
      <c r="AC949" s="23"/>
      <c r="AD949" s="23"/>
      <c r="AE949" s="23"/>
      <c r="AF949" s="23"/>
      <c r="AG949" s="23"/>
    </row>
    <row r="950" spans="1:33" ht="15.75" customHeight="1" x14ac:dyDescent="0.35">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c r="AA950" s="23"/>
      <c r="AB950" s="23"/>
      <c r="AC950" s="23"/>
      <c r="AD950" s="23"/>
      <c r="AE950" s="23"/>
      <c r="AF950" s="23"/>
      <c r="AG950" s="23"/>
    </row>
    <row r="951" spans="1:33" ht="15.75" customHeight="1" x14ac:dyDescent="0.35">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c r="AA951" s="23"/>
      <c r="AB951" s="23"/>
      <c r="AC951" s="23"/>
      <c r="AD951" s="23"/>
      <c r="AE951" s="23"/>
      <c r="AF951" s="23"/>
      <c r="AG951" s="23"/>
    </row>
    <row r="952" spans="1:33" ht="15.75" customHeight="1" x14ac:dyDescent="0.35">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c r="AA952" s="23"/>
      <c r="AB952" s="23"/>
      <c r="AC952" s="23"/>
      <c r="AD952" s="23"/>
      <c r="AE952" s="23"/>
      <c r="AF952" s="23"/>
      <c r="AG952" s="23"/>
    </row>
    <row r="953" spans="1:33" ht="15.75" customHeight="1" x14ac:dyDescent="0.35">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c r="AA953" s="23"/>
      <c r="AB953" s="23"/>
      <c r="AC953" s="23"/>
      <c r="AD953" s="23"/>
      <c r="AE953" s="23"/>
      <c r="AF953" s="23"/>
      <c r="AG953" s="23"/>
    </row>
    <row r="954" spans="1:33" ht="15.75" customHeight="1" x14ac:dyDescent="0.35">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c r="AA954" s="23"/>
      <c r="AB954" s="23"/>
      <c r="AC954" s="23"/>
      <c r="AD954" s="23"/>
      <c r="AE954" s="23"/>
      <c r="AF954" s="23"/>
      <c r="AG954" s="23"/>
    </row>
    <row r="955" spans="1:33" ht="15.75" customHeight="1" x14ac:dyDescent="0.35">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c r="AA955" s="23"/>
      <c r="AB955" s="23"/>
      <c r="AC955" s="23"/>
      <c r="AD955" s="23"/>
      <c r="AE955" s="23"/>
      <c r="AF955" s="23"/>
      <c r="AG955" s="23"/>
    </row>
    <row r="956" spans="1:33" ht="15.75" customHeight="1" x14ac:dyDescent="0.35">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c r="AA956" s="23"/>
      <c r="AB956" s="23"/>
      <c r="AC956" s="23"/>
      <c r="AD956" s="23"/>
      <c r="AE956" s="23"/>
      <c r="AF956" s="23"/>
      <c r="AG956" s="23"/>
    </row>
    <row r="957" spans="1:33" ht="15.75" customHeight="1" x14ac:dyDescent="0.35">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c r="AA957" s="23"/>
      <c r="AB957" s="23"/>
      <c r="AC957" s="23"/>
      <c r="AD957" s="23"/>
      <c r="AE957" s="23"/>
      <c r="AF957" s="23"/>
      <c r="AG957" s="23"/>
    </row>
    <row r="958" spans="1:33" ht="15.75" customHeight="1" x14ac:dyDescent="0.35">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c r="AA958" s="23"/>
      <c r="AB958" s="23"/>
      <c r="AC958" s="23"/>
      <c r="AD958" s="23"/>
      <c r="AE958" s="23"/>
      <c r="AF958" s="23"/>
      <c r="AG958" s="23"/>
    </row>
    <row r="959" spans="1:33" ht="15.75" customHeight="1" x14ac:dyDescent="0.35">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c r="AA959" s="23"/>
      <c r="AB959" s="23"/>
      <c r="AC959" s="23"/>
      <c r="AD959" s="23"/>
      <c r="AE959" s="23"/>
      <c r="AF959" s="23"/>
      <c r="AG959" s="23"/>
    </row>
    <row r="960" spans="1:33" ht="15.75" customHeight="1" x14ac:dyDescent="0.35">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c r="AA960" s="23"/>
      <c r="AB960" s="23"/>
      <c r="AC960" s="23"/>
      <c r="AD960" s="23"/>
      <c r="AE960" s="23"/>
      <c r="AF960" s="23"/>
      <c r="AG960" s="23"/>
    </row>
    <row r="961" spans="1:33" ht="15.75" customHeight="1" x14ac:dyDescent="0.35">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c r="AA961" s="23"/>
      <c r="AB961" s="23"/>
      <c r="AC961" s="23"/>
      <c r="AD961" s="23"/>
      <c r="AE961" s="23"/>
      <c r="AF961" s="23"/>
      <c r="AG961" s="23"/>
    </row>
    <row r="962" spans="1:33" ht="15.75" customHeight="1" x14ac:dyDescent="0.35">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c r="AA962" s="23"/>
      <c r="AB962" s="23"/>
      <c r="AC962" s="23"/>
      <c r="AD962" s="23"/>
      <c r="AE962" s="23"/>
      <c r="AF962" s="23"/>
      <c r="AG962" s="23"/>
    </row>
    <row r="963" spans="1:33" ht="15.75" customHeight="1" x14ac:dyDescent="0.35">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c r="AA963" s="23"/>
      <c r="AB963" s="23"/>
      <c r="AC963" s="23"/>
      <c r="AD963" s="23"/>
      <c r="AE963" s="23"/>
      <c r="AF963" s="23"/>
      <c r="AG963" s="23"/>
    </row>
    <row r="964" spans="1:33" ht="15.75" customHeight="1" x14ac:dyDescent="0.35">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c r="AA964" s="23"/>
      <c r="AB964" s="23"/>
      <c r="AC964" s="23"/>
      <c r="AD964" s="23"/>
      <c r="AE964" s="23"/>
      <c r="AF964" s="23"/>
      <c r="AG964" s="23"/>
    </row>
    <row r="965" spans="1:33" ht="15.75" customHeight="1" x14ac:dyDescent="0.35">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c r="AA965" s="23"/>
      <c r="AB965" s="23"/>
      <c r="AC965" s="23"/>
      <c r="AD965" s="23"/>
      <c r="AE965" s="23"/>
      <c r="AF965" s="23"/>
      <c r="AG965" s="23"/>
    </row>
    <row r="966" spans="1:33" ht="15.75" customHeight="1" x14ac:dyDescent="0.35">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c r="AA966" s="23"/>
      <c r="AB966" s="23"/>
      <c r="AC966" s="23"/>
      <c r="AD966" s="23"/>
      <c r="AE966" s="23"/>
      <c r="AF966" s="23"/>
      <c r="AG966" s="23"/>
    </row>
    <row r="967" spans="1:33" ht="15.75" customHeight="1" x14ac:dyDescent="0.35">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c r="AA967" s="23"/>
      <c r="AB967" s="23"/>
      <c r="AC967" s="23"/>
      <c r="AD967" s="23"/>
      <c r="AE967" s="23"/>
      <c r="AF967" s="23"/>
      <c r="AG967" s="23"/>
    </row>
    <row r="968" spans="1:33" ht="15.75" customHeight="1" x14ac:dyDescent="0.35">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c r="AA968" s="23"/>
      <c r="AB968" s="23"/>
      <c r="AC968" s="23"/>
      <c r="AD968" s="23"/>
      <c r="AE968" s="23"/>
      <c r="AF968" s="23"/>
      <c r="AG968" s="23"/>
    </row>
    <row r="969" spans="1:33" ht="15.75" customHeight="1" x14ac:dyDescent="0.35">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c r="AA969" s="23"/>
      <c r="AB969" s="23"/>
      <c r="AC969" s="23"/>
      <c r="AD969" s="23"/>
      <c r="AE969" s="23"/>
      <c r="AF969" s="23"/>
      <c r="AG969" s="23"/>
    </row>
    <row r="970" spans="1:33" ht="15.75" customHeight="1" x14ac:dyDescent="0.35">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c r="AA970" s="23"/>
      <c r="AB970" s="23"/>
      <c r="AC970" s="23"/>
      <c r="AD970" s="23"/>
      <c r="AE970" s="23"/>
      <c r="AF970" s="23"/>
      <c r="AG970" s="23"/>
    </row>
    <row r="971" spans="1:33" ht="15.75" customHeight="1" x14ac:dyDescent="0.35">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c r="AA971" s="23"/>
      <c r="AB971" s="23"/>
      <c r="AC971" s="23"/>
      <c r="AD971" s="23"/>
      <c r="AE971" s="23"/>
      <c r="AF971" s="23"/>
      <c r="AG971" s="23"/>
    </row>
    <row r="972" spans="1:33" ht="15.75" customHeight="1" x14ac:dyDescent="0.35">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c r="AA972" s="23"/>
      <c r="AB972" s="23"/>
      <c r="AC972" s="23"/>
      <c r="AD972" s="23"/>
      <c r="AE972" s="23"/>
      <c r="AF972" s="23"/>
      <c r="AG972" s="23"/>
    </row>
    <row r="973" spans="1:33" ht="15.75" customHeight="1" x14ac:dyDescent="0.35">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c r="AA973" s="23"/>
      <c r="AB973" s="23"/>
      <c r="AC973" s="23"/>
      <c r="AD973" s="23"/>
      <c r="AE973" s="23"/>
      <c r="AF973" s="23"/>
      <c r="AG973" s="23"/>
    </row>
    <row r="974" spans="1:33" ht="15.75" customHeight="1" x14ac:dyDescent="0.35">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c r="AA974" s="23"/>
      <c r="AB974" s="23"/>
      <c r="AC974" s="23"/>
      <c r="AD974" s="23"/>
      <c r="AE974" s="23"/>
      <c r="AF974" s="23"/>
      <c r="AG974" s="23"/>
    </row>
    <row r="975" spans="1:33" ht="15.75" customHeight="1" x14ac:dyDescent="0.35">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c r="AA975" s="23"/>
      <c r="AB975" s="23"/>
      <c r="AC975" s="23"/>
      <c r="AD975" s="23"/>
      <c r="AE975" s="23"/>
      <c r="AF975" s="23"/>
      <c r="AG975" s="23"/>
    </row>
    <row r="976" spans="1:33" ht="15.75" customHeight="1" x14ac:dyDescent="0.35">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c r="AA976" s="23"/>
      <c r="AB976" s="23"/>
      <c r="AC976" s="23"/>
      <c r="AD976" s="23"/>
      <c r="AE976" s="23"/>
      <c r="AF976" s="23"/>
      <c r="AG976" s="23"/>
    </row>
    <row r="977" spans="1:33" ht="15.75" customHeight="1" x14ac:dyDescent="0.35">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c r="AA977" s="23"/>
      <c r="AB977" s="23"/>
      <c r="AC977" s="23"/>
      <c r="AD977" s="23"/>
      <c r="AE977" s="23"/>
      <c r="AF977" s="23"/>
      <c r="AG977" s="23"/>
    </row>
    <row r="978" spans="1:33" ht="15.75" customHeight="1" x14ac:dyDescent="0.35">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c r="AA978" s="23"/>
      <c r="AB978" s="23"/>
      <c r="AC978" s="23"/>
      <c r="AD978" s="23"/>
      <c r="AE978" s="23"/>
      <c r="AF978" s="23"/>
      <c r="AG978" s="23"/>
    </row>
    <row r="979" spans="1:33" ht="15.75" customHeight="1" x14ac:dyDescent="0.35">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c r="AA979" s="23"/>
      <c r="AB979" s="23"/>
      <c r="AC979" s="23"/>
      <c r="AD979" s="23"/>
      <c r="AE979" s="23"/>
      <c r="AF979" s="23"/>
      <c r="AG979" s="23"/>
    </row>
    <row r="980" spans="1:33" ht="15.75" customHeight="1" x14ac:dyDescent="0.35">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c r="AA980" s="23"/>
      <c r="AB980" s="23"/>
      <c r="AC980" s="23"/>
      <c r="AD980" s="23"/>
      <c r="AE980" s="23"/>
      <c r="AF980" s="23"/>
      <c r="AG980" s="23"/>
    </row>
    <row r="981" spans="1:33" ht="15.75" customHeight="1" x14ac:dyDescent="0.35">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c r="AA981" s="23"/>
      <c r="AB981" s="23"/>
      <c r="AC981" s="23"/>
      <c r="AD981" s="23"/>
      <c r="AE981" s="23"/>
      <c r="AF981" s="23"/>
      <c r="AG981" s="23"/>
    </row>
    <row r="982" spans="1:33" ht="15.75" customHeight="1" x14ac:dyDescent="0.35">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c r="AA982" s="23"/>
      <c r="AB982" s="23"/>
      <c r="AC982" s="23"/>
      <c r="AD982" s="23"/>
      <c r="AE982" s="23"/>
      <c r="AF982" s="23"/>
      <c r="AG982" s="23"/>
    </row>
    <row r="983" spans="1:33" ht="15.75" customHeight="1" x14ac:dyDescent="0.35">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c r="AA983" s="23"/>
      <c r="AB983" s="23"/>
      <c r="AC983" s="23"/>
      <c r="AD983" s="23"/>
      <c r="AE983" s="23"/>
      <c r="AF983" s="23"/>
      <c r="AG983" s="23"/>
    </row>
    <row r="984" spans="1:33" ht="15.75" customHeight="1" x14ac:dyDescent="0.35">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c r="AA984" s="23"/>
      <c r="AB984" s="23"/>
      <c r="AC984" s="23"/>
      <c r="AD984" s="23"/>
      <c r="AE984" s="23"/>
      <c r="AF984" s="23"/>
      <c r="AG984" s="23"/>
    </row>
  </sheetData>
  <pageMargins left="0.7" right="0.7" top="0.75" bottom="0.75" header="0" footer="0"/>
  <pageSetup orientation="portrai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4FE27C-0F61-4C17-8AD2-77886F9B5829}">
  <sheetPr>
    <tabColor rgb="FF1F497D"/>
  </sheetPr>
  <dimension ref="A1:AI1000"/>
  <sheetViews>
    <sheetView workbookViewId="0">
      <selection activeCell="M6" sqref="M6"/>
    </sheetView>
  </sheetViews>
  <sheetFormatPr defaultColWidth="13.453125" defaultRowHeight="15" customHeight="1" x14ac:dyDescent="0.3"/>
  <cols>
    <col min="1" max="1" width="27.81640625" style="22" customWidth="1"/>
    <col min="2" max="33" width="9.1796875" style="22" customWidth="1"/>
    <col min="34" max="35" width="8" style="22" customWidth="1"/>
    <col min="36" max="16384" width="13.453125" style="22"/>
  </cols>
  <sheetData>
    <row r="1" spans="1:35" ht="14.5" x14ac:dyDescent="0.35">
      <c r="A1" s="21" t="s">
        <v>1</v>
      </c>
      <c r="B1" s="21">
        <v>2019</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c r="AH1" s="21"/>
      <c r="AI1" s="21"/>
    </row>
    <row r="2" spans="1:35" ht="14.5" x14ac:dyDescent="0.35">
      <c r="A2" s="21" t="s">
        <v>2</v>
      </c>
      <c r="B2" s="23">
        <v>0</v>
      </c>
      <c r="C2" s="23">
        <v>0</v>
      </c>
      <c r="D2" s="23">
        <v>0</v>
      </c>
      <c r="E2" s="23">
        <v>0</v>
      </c>
      <c r="F2" s="23">
        <v>0</v>
      </c>
      <c r="G2" s="23">
        <v>0</v>
      </c>
      <c r="H2" s="23">
        <v>0</v>
      </c>
      <c r="I2" s="23">
        <v>0</v>
      </c>
      <c r="J2" s="23">
        <v>0</v>
      </c>
      <c r="K2" s="23">
        <v>0</v>
      </c>
      <c r="L2" s="23">
        <v>0</v>
      </c>
      <c r="M2" s="23">
        <v>0</v>
      </c>
      <c r="N2" s="23">
        <v>0</v>
      </c>
      <c r="O2" s="23">
        <v>0</v>
      </c>
      <c r="P2" s="23">
        <v>0</v>
      </c>
      <c r="Q2" s="23">
        <v>0</v>
      </c>
      <c r="R2" s="23">
        <v>0</v>
      </c>
      <c r="S2" s="23">
        <v>0</v>
      </c>
      <c r="T2" s="23">
        <v>0</v>
      </c>
      <c r="U2" s="23">
        <v>0</v>
      </c>
      <c r="V2" s="23">
        <v>0</v>
      </c>
      <c r="W2" s="23">
        <v>0</v>
      </c>
      <c r="X2" s="23">
        <v>0</v>
      </c>
      <c r="Y2" s="23">
        <v>0</v>
      </c>
      <c r="Z2" s="23">
        <v>0</v>
      </c>
      <c r="AA2" s="23">
        <v>0</v>
      </c>
      <c r="AB2" s="23">
        <v>0</v>
      </c>
      <c r="AC2" s="23">
        <v>0</v>
      </c>
      <c r="AD2" s="23">
        <v>0</v>
      </c>
      <c r="AE2" s="23">
        <v>0</v>
      </c>
      <c r="AF2" s="23">
        <v>0</v>
      </c>
      <c r="AG2" s="23">
        <v>0</v>
      </c>
    </row>
    <row r="3" spans="1:35" ht="14.5" x14ac:dyDescent="0.35">
      <c r="A3" s="21" t="s">
        <v>3</v>
      </c>
      <c r="B3" s="23">
        <v>0</v>
      </c>
      <c r="C3" s="23">
        <v>0</v>
      </c>
      <c r="D3" s="23">
        <v>0</v>
      </c>
      <c r="E3" s="23">
        <v>0</v>
      </c>
      <c r="F3" s="23">
        <v>0</v>
      </c>
      <c r="G3" s="23">
        <v>0</v>
      </c>
      <c r="H3" s="23">
        <v>0</v>
      </c>
      <c r="I3" s="23">
        <v>0</v>
      </c>
      <c r="J3" s="23">
        <v>0</v>
      </c>
      <c r="K3" s="23">
        <v>0</v>
      </c>
      <c r="L3" s="23">
        <v>0</v>
      </c>
      <c r="M3" s="23">
        <v>0</v>
      </c>
      <c r="N3" s="23">
        <v>0</v>
      </c>
      <c r="O3" s="23">
        <v>0</v>
      </c>
      <c r="P3" s="23">
        <v>0</v>
      </c>
      <c r="Q3" s="23">
        <v>0</v>
      </c>
      <c r="R3" s="23">
        <v>0</v>
      </c>
      <c r="S3" s="23">
        <v>0</v>
      </c>
      <c r="T3" s="23">
        <v>0</v>
      </c>
      <c r="U3" s="23">
        <v>0</v>
      </c>
      <c r="V3" s="23">
        <v>0</v>
      </c>
      <c r="W3" s="23">
        <v>0</v>
      </c>
      <c r="X3" s="23">
        <v>0</v>
      </c>
      <c r="Y3" s="23">
        <v>0</v>
      </c>
      <c r="Z3" s="23">
        <v>0</v>
      </c>
      <c r="AA3" s="23">
        <v>0</v>
      </c>
      <c r="AB3" s="23">
        <v>0</v>
      </c>
      <c r="AC3" s="23">
        <v>0</v>
      </c>
      <c r="AD3" s="23">
        <v>0</v>
      </c>
      <c r="AE3" s="23">
        <v>0</v>
      </c>
      <c r="AF3" s="23">
        <v>0</v>
      </c>
      <c r="AG3" s="23">
        <v>0</v>
      </c>
    </row>
    <row r="4" spans="1:35" ht="14.5" x14ac:dyDescent="0.35">
      <c r="A4" s="21" t="s">
        <v>4</v>
      </c>
      <c r="B4" s="23">
        <v>0</v>
      </c>
      <c r="C4" s="23">
        <v>0</v>
      </c>
      <c r="D4" s="23">
        <v>0</v>
      </c>
      <c r="E4" s="23">
        <v>0</v>
      </c>
      <c r="F4" s="23">
        <v>0</v>
      </c>
      <c r="G4" s="23">
        <v>0</v>
      </c>
      <c r="H4" s="23">
        <v>0</v>
      </c>
      <c r="I4" s="23">
        <v>0</v>
      </c>
      <c r="J4" s="23">
        <v>0</v>
      </c>
      <c r="K4" s="23">
        <v>0</v>
      </c>
      <c r="L4" s="23">
        <v>0</v>
      </c>
      <c r="M4" s="23">
        <v>0</v>
      </c>
      <c r="N4" s="23">
        <v>0</v>
      </c>
      <c r="O4" s="23">
        <v>0</v>
      </c>
      <c r="P4" s="23">
        <v>0</v>
      </c>
      <c r="Q4" s="23">
        <v>0</v>
      </c>
      <c r="R4" s="23">
        <v>0</v>
      </c>
      <c r="S4" s="23">
        <v>0</v>
      </c>
      <c r="T4" s="23">
        <v>0</v>
      </c>
      <c r="U4" s="23">
        <v>0</v>
      </c>
      <c r="V4" s="23">
        <v>0</v>
      </c>
      <c r="W4" s="23">
        <v>0</v>
      </c>
      <c r="X4" s="23">
        <v>0</v>
      </c>
      <c r="Y4" s="23">
        <v>0</v>
      </c>
      <c r="Z4" s="23">
        <v>0</v>
      </c>
      <c r="AA4" s="23">
        <v>0</v>
      </c>
      <c r="AB4" s="23">
        <v>0</v>
      </c>
      <c r="AC4" s="23">
        <v>0</v>
      </c>
      <c r="AD4" s="23">
        <v>0</v>
      </c>
      <c r="AE4" s="23">
        <v>0</v>
      </c>
      <c r="AF4" s="23">
        <v>0</v>
      </c>
      <c r="AG4" s="23">
        <v>0</v>
      </c>
    </row>
    <row r="5" spans="1:35" ht="14.5" x14ac:dyDescent="0.35">
      <c r="A5" s="21" t="s">
        <v>5</v>
      </c>
      <c r="B5" s="23">
        <v>0</v>
      </c>
      <c r="C5" s="23">
        <v>0</v>
      </c>
      <c r="D5" s="23">
        <v>0</v>
      </c>
      <c r="E5" s="23">
        <v>0</v>
      </c>
      <c r="F5" s="23">
        <v>0</v>
      </c>
      <c r="G5" s="23">
        <v>0</v>
      </c>
      <c r="H5" s="23">
        <v>0</v>
      </c>
      <c r="I5" s="23">
        <v>0</v>
      </c>
      <c r="J5" s="23">
        <v>0</v>
      </c>
      <c r="K5" s="23">
        <v>0</v>
      </c>
      <c r="L5" s="23">
        <v>0</v>
      </c>
      <c r="M5" s="23">
        <v>0</v>
      </c>
      <c r="N5" s="23">
        <v>0</v>
      </c>
      <c r="O5" s="23">
        <v>0</v>
      </c>
      <c r="P5" s="23">
        <v>0</v>
      </c>
      <c r="Q5" s="23">
        <v>0</v>
      </c>
      <c r="R5" s="23">
        <v>0</v>
      </c>
      <c r="S5" s="23">
        <v>0</v>
      </c>
      <c r="T5" s="23">
        <v>0</v>
      </c>
      <c r="U5" s="23">
        <v>0</v>
      </c>
      <c r="V5" s="23">
        <v>0</v>
      </c>
      <c r="W5" s="23">
        <v>0</v>
      </c>
      <c r="X5" s="23">
        <v>0</v>
      </c>
      <c r="Y5" s="23">
        <v>0</v>
      </c>
      <c r="Z5" s="23">
        <v>0</v>
      </c>
      <c r="AA5" s="23">
        <v>0</v>
      </c>
      <c r="AB5" s="23">
        <v>0</v>
      </c>
      <c r="AC5" s="23">
        <v>0</v>
      </c>
      <c r="AD5" s="23">
        <v>0</v>
      </c>
      <c r="AE5" s="23">
        <v>0</v>
      </c>
      <c r="AF5" s="23">
        <v>0</v>
      </c>
      <c r="AG5" s="23">
        <v>0</v>
      </c>
    </row>
    <row r="6" spans="1:35" ht="14.5" x14ac:dyDescent="0.35">
      <c r="A6" s="21" t="s">
        <v>7</v>
      </c>
      <c r="B6" s="23">
        <v>0</v>
      </c>
      <c r="C6" s="23">
        <v>0</v>
      </c>
      <c r="D6" s="23">
        <v>0</v>
      </c>
      <c r="E6" s="23">
        <v>0</v>
      </c>
      <c r="F6" s="23">
        <v>0</v>
      </c>
      <c r="G6" s="23">
        <v>0</v>
      </c>
      <c r="H6" s="23">
        <v>0</v>
      </c>
      <c r="I6" s="23">
        <v>0</v>
      </c>
      <c r="J6" s="23">
        <v>0</v>
      </c>
      <c r="K6" s="23">
        <v>0</v>
      </c>
      <c r="L6" s="23">
        <v>0</v>
      </c>
      <c r="M6" s="23">
        <v>0</v>
      </c>
      <c r="N6" s="23">
        <v>0</v>
      </c>
      <c r="O6" s="23">
        <v>0</v>
      </c>
      <c r="P6" s="23">
        <v>0</v>
      </c>
      <c r="Q6" s="23">
        <v>0</v>
      </c>
      <c r="R6" s="23">
        <v>0</v>
      </c>
      <c r="S6" s="23">
        <v>0</v>
      </c>
      <c r="T6" s="23">
        <v>0</v>
      </c>
      <c r="U6" s="23">
        <v>0</v>
      </c>
      <c r="V6" s="23">
        <v>0</v>
      </c>
      <c r="W6" s="23">
        <v>0</v>
      </c>
      <c r="X6" s="23">
        <v>0</v>
      </c>
      <c r="Y6" s="23">
        <v>0</v>
      </c>
      <c r="Z6" s="23">
        <v>0</v>
      </c>
      <c r="AA6" s="23">
        <v>0</v>
      </c>
      <c r="AB6" s="23">
        <v>0</v>
      </c>
      <c r="AC6" s="23">
        <v>0</v>
      </c>
      <c r="AD6" s="23">
        <v>0</v>
      </c>
      <c r="AE6" s="23">
        <v>0</v>
      </c>
      <c r="AF6" s="23">
        <v>0</v>
      </c>
      <c r="AG6" s="23">
        <v>0</v>
      </c>
    </row>
    <row r="7" spans="1:35" ht="14.5" x14ac:dyDescent="0.35">
      <c r="A7" s="21" t="s">
        <v>8</v>
      </c>
      <c r="B7" s="23">
        <v>0</v>
      </c>
      <c r="C7" s="23">
        <v>0</v>
      </c>
      <c r="D7" s="23">
        <v>0</v>
      </c>
      <c r="E7" s="23">
        <v>0</v>
      </c>
      <c r="F7" s="23">
        <v>0</v>
      </c>
      <c r="G7" s="23">
        <v>0</v>
      </c>
      <c r="H7" s="23">
        <v>0</v>
      </c>
      <c r="I7" s="23">
        <v>0</v>
      </c>
      <c r="J7" s="23">
        <v>0</v>
      </c>
      <c r="K7" s="23">
        <v>0</v>
      </c>
      <c r="L7" s="23">
        <v>0</v>
      </c>
      <c r="M7" s="23">
        <v>0</v>
      </c>
      <c r="N7" s="23">
        <v>0</v>
      </c>
      <c r="O7" s="23">
        <v>0</v>
      </c>
      <c r="P7" s="23">
        <v>0</v>
      </c>
      <c r="Q7" s="23">
        <v>0</v>
      </c>
      <c r="R7" s="23">
        <v>0</v>
      </c>
      <c r="S7" s="23">
        <v>0</v>
      </c>
      <c r="T7" s="23">
        <v>0</v>
      </c>
      <c r="U7" s="23">
        <v>0</v>
      </c>
      <c r="V7" s="23">
        <v>0</v>
      </c>
      <c r="W7" s="23">
        <v>0</v>
      </c>
      <c r="X7" s="23">
        <v>0</v>
      </c>
      <c r="Y7" s="23">
        <v>0</v>
      </c>
      <c r="Z7" s="23">
        <v>0</v>
      </c>
      <c r="AA7" s="23">
        <v>0</v>
      </c>
      <c r="AB7" s="23">
        <v>0</v>
      </c>
      <c r="AC7" s="23">
        <v>0</v>
      </c>
      <c r="AD7" s="23">
        <v>0</v>
      </c>
      <c r="AE7" s="23">
        <v>0</v>
      </c>
      <c r="AF7" s="23">
        <v>0</v>
      </c>
      <c r="AG7" s="23">
        <v>0</v>
      </c>
    </row>
    <row r="8" spans="1:35" ht="14.5" x14ac:dyDescent="0.35">
      <c r="A8" s="21" t="s">
        <v>93</v>
      </c>
      <c r="B8" s="23">
        <v>0</v>
      </c>
      <c r="C8" s="23">
        <v>0</v>
      </c>
      <c r="D8" s="23">
        <v>0</v>
      </c>
      <c r="E8" s="23">
        <v>0</v>
      </c>
      <c r="F8" s="23">
        <v>0</v>
      </c>
      <c r="G8" s="23">
        <v>0</v>
      </c>
      <c r="H8" s="23">
        <v>0</v>
      </c>
      <c r="I8" s="23">
        <v>0</v>
      </c>
      <c r="J8" s="23">
        <v>0</v>
      </c>
      <c r="K8" s="23">
        <v>0</v>
      </c>
      <c r="L8" s="23">
        <v>0</v>
      </c>
      <c r="M8" s="23">
        <v>0</v>
      </c>
      <c r="N8" s="23">
        <v>0</v>
      </c>
      <c r="O8" s="23">
        <v>0</v>
      </c>
      <c r="P8" s="23">
        <v>0</v>
      </c>
      <c r="Q8" s="23">
        <v>0</v>
      </c>
      <c r="R8" s="23">
        <v>0</v>
      </c>
      <c r="S8" s="23">
        <v>0</v>
      </c>
      <c r="T8" s="23">
        <v>0</v>
      </c>
      <c r="U8" s="23">
        <v>0</v>
      </c>
      <c r="V8" s="23">
        <v>0</v>
      </c>
      <c r="W8" s="23">
        <v>0</v>
      </c>
      <c r="X8" s="23">
        <v>0</v>
      </c>
      <c r="Y8" s="23">
        <v>0</v>
      </c>
      <c r="Z8" s="23">
        <v>0</v>
      </c>
      <c r="AA8" s="23">
        <v>0</v>
      </c>
      <c r="AB8" s="23">
        <v>0</v>
      </c>
      <c r="AC8" s="23">
        <v>0</v>
      </c>
      <c r="AD8" s="23">
        <v>0</v>
      </c>
      <c r="AE8" s="23">
        <v>0</v>
      </c>
      <c r="AF8" s="23">
        <v>0</v>
      </c>
      <c r="AG8" s="23">
        <v>0</v>
      </c>
    </row>
    <row r="9" spans="1:35" ht="14.5" x14ac:dyDescent="0.35">
      <c r="A9" s="21" t="s">
        <v>94</v>
      </c>
      <c r="B9" s="23">
        <v>0</v>
      </c>
      <c r="C9" s="23">
        <v>0</v>
      </c>
      <c r="D9" s="23">
        <v>0</v>
      </c>
      <c r="E9" s="23">
        <v>0</v>
      </c>
      <c r="F9" s="23">
        <v>0</v>
      </c>
      <c r="G9" s="23">
        <v>0</v>
      </c>
      <c r="H9" s="23">
        <v>0</v>
      </c>
      <c r="I9" s="23">
        <v>0</v>
      </c>
      <c r="J9" s="23">
        <v>0</v>
      </c>
      <c r="K9" s="23">
        <v>0</v>
      </c>
      <c r="L9" s="23">
        <v>0</v>
      </c>
      <c r="M9" s="23">
        <v>0</v>
      </c>
      <c r="N9" s="23">
        <v>0</v>
      </c>
      <c r="O9" s="23">
        <v>0</v>
      </c>
      <c r="P9" s="23">
        <v>0</v>
      </c>
      <c r="Q9" s="23">
        <v>0</v>
      </c>
      <c r="R9" s="23">
        <v>0</v>
      </c>
      <c r="S9" s="23">
        <v>0</v>
      </c>
      <c r="T9" s="23">
        <v>0</v>
      </c>
      <c r="U9" s="23">
        <v>0</v>
      </c>
      <c r="V9" s="23">
        <v>0</v>
      </c>
      <c r="W9" s="23">
        <v>0</v>
      </c>
      <c r="X9" s="23">
        <v>0</v>
      </c>
      <c r="Y9" s="23">
        <v>0</v>
      </c>
      <c r="Z9" s="23">
        <v>0</v>
      </c>
      <c r="AA9" s="23">
        <v>0</v>
      </c>
      <c r="AB9" s="23">
        <v>0</v>
      </c>
      <c r="AC9" s="23">
        <v>0</v>
      </c>
      <c r="AD9" s="23">
        <v>0</v>
      </c>
      <c r="AE9" s="23">
        <v>0</v>
      </c>
      <c r="AF9" s="23">
        <v>0</v>
      </c>
      <c r="AG9" s="23">
        <v>0</v>
      </c>
    </row>
    <row r="10" spans="1:35" ht="14.5" x14ac:dyDescent="0.35">
      <c r="A10" s="21" t="s">
        <v>95</v>
      </c>
      <c r="B10" s="23">
        <v>0</v>
      </c>
      <c r="C10" s="23">
        <v>0</v>
      </c>
      <c r="D10" s="23">
        <v>0</v>
      </c>
      <c r="E10" s="23">
        <v>0</v>
      </c>
      <c r="F10" s="23">
        <v>0</v>
      </c>
      <c r="G10" s="23">
        <v>0</v>
      </c>
      <c r="H10" s="23">
        <v>0</v>
      </c>
      <c r="I10" s="23">
        <v>0</v>
      </c>
      <c r="J10" s="23">
        <v>0</v>
      </c>
      <c r="K10" s="23">
        <v>0</v>
      </c>
      <c r="L10" s="23">
        <v>0</v>
      </c>
      <c r="M10" s="23">
        <v>0</v>
      </c>
      <c r="N10" s="23">
        <v>0</v>
      </c>
      <c r="O10" s="23">
        <v>0</v>
      </c>
      <c r="P10" s="23">
        <v>0</v>
      </c>
      <c r="Q10" s="23">
        <v>0</v>
      </c>
      <c r="R10" s="23">
        <v>0</v>
      </c>
      <c r="S10" s="23">
        <v>0</v>
      </c>
      <c r="T10" s="23">
        <v>0</v>
      </c>
      <c r="U10" s="23">
        <v>0</v>
      </c>
      <c r="V10" s="23">
        <v>0</v>
      </c>
      <c r="W10" s="23">
        <v>0</v>
      </c>
      <c r="X10" s="23">
        <v>0</v>
      </c>
      <c r="Y10" s="23">
        <v>0</v>
      </c>
      <c r="Z10" s="23">
        <v>0</v>
      </c>
      <c r="AA10" s="23">
        <v>0</v>
      </c>
      <c r="AB10" s="23">
        <v>0</v>
      </c>
      <c r="AC10" s="23">
        <v>0</v>
      </c>
      <c r="AD10" s="23">
        <v>0</v>
      </c>
      <c r="AE10" s="23">
        <v>0</v>
      </c>
      <c r="AF10" s="23">
        <v>0</v>
      </c>
      <c r="AG10" s="23">
        <v>0</v>
      </c>
    </row>
    <row r="11" spans="1:35" ht="14.5" x14ac:dyDescent="0.35">
      <c r="A11" s="21" t="s">
        <v>96</v>
      </c>
      <c r="B11" s="23">
        <v>0</v>
      </c>
      <c r="C11" s="23">
        <v>0</v>
      </c>
      <c r="D11" s="23">
        <v>0</v>
      </c>
      <c r="E11" s="23">
        <v>0</v>
      </c>
      <c r="F11" s="23">
        <v>0</v>
      </c>
      <c r="G11" s="23">
        <v>0</v>
      </c>
      <c r="H11" s="23">
        <v>0</v>
      </c>
      <c r="I11" s="23">
        <v>0</v>
      </c>
      <c r="J11" s="23">
        <v>0</v>
      </c>
      <c r="K11" s="23">
        <v>0</v>
      </c>
      <c r="L11" s="23">
        <v>0</v>
      </c>
      <c r="M11" s="23">
        <v>0</v>
      </c>
      <c r="N11" s="23">
        <v>0</v>
      </c>
      <c r="O11" s="23">
        <v>0</v>
      </c>
      <c r="P11" s="23">
        <v>0</v>
      </c>
      <c r="Q11" s="23">
        <v>0</v>
      </c>
      <c r="R11" s="23">
        <v>0</v>
      </c>
      <c r="S11" s="23">
        <v>0</v>
      </c>
      <c r="T11" s="23">
        <v>0</v>
      </c>
      <c r="U11" s="23">
        <v>0</v>
      </c>
      <c r="V11" s="23">
        <v>0</v>
      </c>
      <c r="W11" s="23">
        <v>0</v>
      </c>
      <c r="X11" s="23">
        <v>0</v>
      </c>
      <c r="Y11" s="23">
        <v>0</v>
      </c>
      <c r="Z11" s="23">
        <v>0</v>
      </c>
      <c r="AA11" s="23">
        <v>0</v>
      </c>
      <c r="AB11" s="23">
        <v>0</v>
      </c>
      <c r="AC11" s="23">
        <v>0</v>
      </c>
      <c r="AD11" s="23">
        <v>0</v>
      </c>
      <c r="AE11" s="23">
        <v>0</v>
      </c>
      <c r="AF11" s="23">
        <v>0</v>
      </c>
      <c r="AG11" s="23">
        <v>0</v>
      </c>
    </row>
    <row r="12" spans="1:35" ht="14.5" x14ac:dyDescent="0.35">
      <c r="A12" s="23"/>
      <c r="B12" s="23"/>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row>
    <row r="13" spans="1:35" ht="14.5" x14ac:dyDescent="0.35">
      <c r="A13" s="23"/>
      <c r="B13" s="23"/>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row>
    <row r="14" spans="1:35" ht="14.5" x14ac:dyDescent="0.35">
      <c r="A14" s="23"/>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5" ht="14.5" x14ac:dyDescent="0.35">
      <c r="A15" s="23"/>
      <c r="B15" s="23"/>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row>
    <row r="16" spans="1:35" ht="14.5" x14ac:dyDescent="0.35">
      <c r="A16" s="23"/>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4.5" x14ac:dyDescent="0.35">
      <c r="A17" s="23"/>
      <c r="B17" s="23"/>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row>
    <row r="18" spans="1:33" ht="14.5" x14ac:dyDescent="0.35">
      <c r="A18" s="23"/>
      <c r="B18" s="23"/>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row>
    <row r="19" spans="1:33" ht="14.5" x14ac:dyDescent="0.35">
      <c r="A19" s="23"/>
      <c r="B19" s="23"/>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row>
    <row r="20" spans="1:33" ht="14.5" x14ac:dyDescent="0.35">
      <c r="A20" s="23"/>
      <c r="B20" s="23"/>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row>
    <row r="21" spans="1:33" ht="15.75" customHeight="1" x14ac:dyDescent="0.35">
      <c r="A21" s="23"/>
      <c r="B21" s="23"/>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row>
    <row r="22" spans="1:33" ht="15.75" customHeight="1" x14ac:dyDescent="0.35">
      <c r="A22" s="23"/>
      <c r="B22" s="23"/>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row>
    <row r="23" spans="1:33" ht="15.75" customHeight="1" x14ac:dyDescent="0.35">
      <c r="A23" s="23"/>
      <c r="B23" s="23"/>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row>
    <row r="24" spans="1:33" ht="15.75" customHeight="1" x14ac:dyDescent="0.35">
      <c r="A24" s="23"/>
      <c r="B24" s="23"/>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row>
    <row r="25" spans="1:33" ht="15.75" customHeight="1" x14ac:dyDescent="0.35">
      <c r="A25" s="23"/>
      <c r="B25" s="23"/>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row>
    <row r="26" spans="1:33" ht="15.75" customHeight="1" x14ac:dyDescent="0.35">
      <c r="A26" s="23"/>
      <c r="B26" s="23"/>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row>
    <row r="27" spans="1:33" ht="15.75" customHeight="1" x14ac:dyDescent="0.35">
      <c r="A27" s="23"/>
      <c r="B27" s="23"/>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row>
    <row r="28" spans="1:33" ht="15.75" customHeight="1" x14ac:dyDescent="0.35">
      <c r="A28" s="23"/>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row>
    <row r="29" spans="1:33" ht="15.75" customHeight="1" x14ac:dyDescent="0.35">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row>
    <row r="30" spans="1:33" ht="15.75" customHeight="1" x14ac:dyDescent="0.35">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row>
    <row r="31" spans="1:33" ht="15.75" customHeight="1" x14ac:dyDescent="0.35">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row>
    <row r="32" spans="1:33" ht="15.75" customHeight="1" x14ac:dyDescent="0.35">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row>
    <row r="33" spans="1:33" ht="15.75" customHeight="1" x14ac:dyDescent="0.35">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row>
    <row r="34" spans="1:33" ht="15.75" customHeight="1" x14ac:dyDescent="0.35">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row>
    <row r="35" spans="1:33" ht="15.75" customHeight="1" x14ac:dyDescent="0.35">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row>
    <row r="36" spans="1:33" ht="15.75" customHeight="1" x14ac:dyDescent="0.35">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row>
    <row r="37" spans="1:33" ht="15.75" customHeight="1" x14ac:dyDescent="0.35">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row>
    <row r="38" spans="1:33" ht="15.75" customHeight="1" x14ac:dyDescent="0.35">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row>
    <row r="39" spans="1:33" ht="15.75" customHeight="1" x14ac:dyDescent="0.35">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row>
    <row r="40" spans="1:33" ht="15.75" customHeight="1" x14ac:dyDescent="0.35">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row>
    <row r="41" spans="1:33" ht="15.75" customHeight="1" x14ac:dyDescent="0.35">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row>
    <row r="42" spans="1:33" ht="15.75" customHeight="1" x14ac:dyDescent="0.35">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c r="AA42" s="23"/>
      <c r="AB42" s="23"/>
      <c r="AC42" s="23"/>
      <c r="AD42" s="23"/>
      <c r="AE42" s="23"/>
      <c r="AF42" s="23"/>
      <c r="AG42" s="23"/>
    </row>
    <row r="43" spans="1:33" ht="15.75" customHeight="1" x14ac:dyDescent="0.35">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row>
    <row r="44" spans="1:33" ht="15.75" customHeight="1" x14ac:dyDescent="0.35">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row>
    <row r="45" spans="1:33" ht="15.75" customHeight="1" x14ac:dyDescent="0.35">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c r="AA45" s="23"/>
      <c r="AB45" s="23"/>
      <c r="AC45" s="23"/>
      <c r="AD45" s="23"/>
      <c r="AE45" s="23"/>
      <c r="AF45" s="23"/>
      <c r="AG45" s="23"/>
    </row>
    <row r="46" spans="1:33" ht="15.75" customHeight="1" x14ac:dyDescent="0.35">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row>
    <row r="47" spans="1:33" ht="15.75" customHeight="1" x14ac:dyDescent="0.35">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row>
    <row r="48" spans="1:33" ht="15.75" customHeight="1" x14ac:dyDescent="0.35">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row>
    <row r="49" spans="1:33" ht="15.75" customHeight="1" x14ac:dyDescent="0.35">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c r="AA49" s="23"/>
      <c r="AB49" s="23"/>
      <c r="AC49" s="23"/>
      <c r="AD49" s="23"/>
      <c r="AE49" s="23"/>
      <c r="AF49" s="23"/>
      <c r="AG49" s="23"/>
    </row>
    <row r="50" spans="1:33" ht="15.75" customHeight="1" x14ac:dyDescent="0.35">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c r="AA50" s="23"/>
      <c r="AB50" s="23"/>
      <c r="AC50" s="23"/>
      <c r="AD50" s="23"/>
      <c r="AE50" s="23"/>
      <c r="AF50" s="23"/>
      <c r="AG50" s="23"/>
    </row>
    <row r="51" spans="1:33" ht="15.75" customHeight="1" x14ac:dyDescent="0.35">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c r="AF51" s="23"/>
      <c r="AG51" s="23"/>
    </row>
    <row r="52" spans="1:33" ht="15.75" customHeight="1" x14ac:dyDescent="0.35">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row>
    <row r="53" spans="1:33" ht="15.75" customHeight="1" x14ac:dyDescent="0.35">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row>
    <row r="54" spans="1:33" ht="15.75" customHeight="1" x14ac:dyDescent="0.35">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row>
    <row r="55" spans="1:33" ht="15.75" customHeight="1" x14ac:dyDescent="0.35">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c r="AE55" s="23"/>
      <c r="AF55" s="23"/>
      <c r="AG55" s="23"/>
    </row>
    <row r="56" spans="1:33" ht="15.75" customHeight="1" x14ac:dyDescent="0.35">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c r="AF56" s="23"/>
      <c r="AG56" s="23"/>
    </row>
    <row r="57" spans="1:33" ht="15.75" customHeight="1" x14ac:dyDescent="0.35">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row>
    <row r="58" spans="1:33" ht="15.75" customHeight="1" x14ac:dyDescent="0.35">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row>
    <row r="59" spans="1:33" ht="15.75" customHeight="1" x14ac:dyDescent="0.35">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row>
    <row r="60" spans="1:33" ht="15.75" customHeight="1" x14ac:dyDescent="0.35">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row>
    <row r="61" spans="1:33" ht="15.75" customHeight="1" x14ac:dyDescent="0.35">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row>
    <row r="62" spans="1:33" ht="15.75" customHeight="1" x14ac:dyDescent="0.35">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row>
    <row r="63" spans="1:33" ht="15.75" customHeight="1" x14ac:dyDescent="0.35">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E63" s="23"/>
      <c r="AF63" s="23"/>
      <c r="AG63" s="23"/>
    </row>
    <row r="64" spans="1:33" ht="15.75" customHeight="1" x14ac:dyDescent="0.35">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row>
    <row r="65" spans="1:33" ht="15.75" customHeight="1" x14ac:dyDescent="0.35">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row>
    <row r="66" spans="1:33" ht="15.75" customHeight="1" x14ac:dyDescent="0.35">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row>
    <row r="67" spans="1:33" ht="15.75" customHeight="1" x14ac:dyDescent="0.35">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row>
    <row r="68" spans="1:33" ht="15.75" customHeight="1" x14ac:dyDescent="0.35">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row>
    <row r="69" spans="1:33" ht="15.75" customHeight="1" x14ac:dyDescent="0.35">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1:33" ht="15.75" customHeight="1" x14ac:dyDescent="0.35">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row>
    <row r="71" spans="1:33" ht="15.75" customHeight="1" x14ac:dyDescent="0.35">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row>
    <row r="72" spans="1:33" ht="15.75" customHeight="1" x14ac:dyDescent="0.35">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row>
    <row r="73" spans="1:33" ht="15.75" customHeight="1" x14ac:dyDescent="0.35">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row>
    <row r="74" spans="1:33" ht="15.75" customHeight="1" x14ac:dyDescent="0.35">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1:33" ht="15.75" customHeight="1" x14ac:dyDescent="0.35">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1:33" ht="15.75" customHeight="1" x14ac:dyDescent="0.35">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1:33" ht="15.75" customHeight="1" x14ac:dyDescent="0.35">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1:33" ht="15.75" customHeight="1" x14ac:dyDescent="0.35">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1:33" ht="15.75" customHeight="1" x14ac:dyDescent="0.35">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row>
    <row r="80" spans="1:33" ht="15.75" customHeight="1" x14ac:dyDescent="0.35">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row>
    <row r="81" spans="1:33" ht="15.75" customHeight="1" x14ac:dyDescent="0.35">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row>
    <row r="82" spans="1:33" ht="15.75" customHeight="1" x14ac:dyDescent="0.35">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row>
    <row r="83" spans="1:33" ht="15.75" customHeight="1" x14ac:dyDescent="0.35">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row>
    <row r="84" spans="1:33" ht="15.75" customHeight="1" x14ac:dyDescent="0.35">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row>
    <row r="85" spans="1:33" ht="15.75" customHeight="1" x14ac:dyDescent="0.35">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row>
    <row r="86" spans="1:33" ht="15.75" customHeight="1" x14ac:dyDescent="0.35">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row>
    <row r="87" spans="1:33" ht="15.75" customHeight="1" x14ac:dyDescent="0.35">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row>
    <row r="88" spans="1:33" ht="15.75" customHeight="1" x14ac:dyDescent="0.35">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row>
    <row r="89" spans="1:33" ht="15.75" customHeight="1" x14ac:dyDescent="0.35">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row>
    <row r="90" spans="1:33" ht="15.75" customHeight="1" x14ac:dyDescent="0.35">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row>
    <row r="91" spans="1:33" ht="15.75" customHeight="1" x14ac:dyDescent="0.35">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row>
    <row r="92" spans="1:33" ht="15.75" customHeight="1" x14ac:dyDescent="0.35">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row>
    <row r="93" spans="1:33" ht="15.75" customHeight="1" x14ac:dyDescent="0.35">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row>
    <row r="94" spans="1:33" ht="15.75" customHeight="1" x14ac:dyDescent="0.35">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row>
    <row r="95" spans="1:33" ht="15.75" customHeight="1" x14ac:dyDescent="0.35">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row>
    <row r="96" spans="1:33" ht="15.75" customHeight="1" x14ac:dyDescent="0.35">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row>
    <row r="97" spans="1:33" ht="15.75" customHeight="1" x14ac:dyDescent="0.35">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row>
    <row r="98" spans="1:33" ht="15.75" customHeight="1" x14ac:dyDescent="0.35">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row>
    <row r="99" spans="1:33" ht="15.75" customHeight="1" x14ac:dyDescent="0.35">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row>
    <row r="100" spans="1:33" ht="15.75" customHeight="1" x14ac:dyDescent="0.35">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row>
    <row r="101" spans="1:33" ht="15.75" customHeight="1" x14ac:dyDescent="0.35">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row>
    <row r="102" spans="1:33" ht="15.75" customHeight="1" x14ac:dyDescent="0.35">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row>
    <row r="103" spans="1:33" ht="15.75" customHeight="1" x14ac:dyDescent="0.35">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row>
    <row r="104" spans="1:33" ht="15.75" customHeight="1" x14ac:dyDescent="0.35">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row>
    <row r="105" spans="1:33" ht="15.75" customHeight="1" x14ac:dyDescent="0.35">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row>
    <row r="106" spans="1:33" ht="15.75" customHeight="1" x14ac:dyDescent="0.35">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row>
    <row r="107" spans="1:33" ht="15.75" customHeight="1" x14ac:dyDescent="0.35">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row>
    <row r="108" spans="1:33" ht="15.75" customHeight="1" x14ac:dyDescent="0.35">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row>
    <row r="109" spans="1:33" ht="15.75" customHeight="1" x14ac:dyDescent="0.35">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row>
    <row r="110" spans="1:33" ht="15.75" customHeight="1" x14ac:dyDescent="0.35">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row>
    <row r="111" spans="1:33" ht="15.75" customHeight="1" x14ac:dyDescent="0.35">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row>
    <row r="112" spans="1:33" ht="15.75" customHeight="1" x14ac:dyDescent="0.35">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row>
    <row r="113" spans="1:33" ht="15.75" customHeight="1" x14ac:dyDescent="0.35">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row>
    <row r="114" spans="1:33" ht="15.75" customHeight="1" x14ac:dyDescent="0.35">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row>
    <row r="115" spans="1:33" ht="15.75" customHeight="1" x14ac:dyDescent="0.35">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row>
    <row r="116" spans="1:33" ht="15.75" customHeight="1" x14ac:dyDescent="0.35">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row>
    <row r="117" spans="1:33" ht="15.75" customHeight="1" x14ac:dyDescent="0.35">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row>
    <row r="118" spans="1:33" ht="15.75" customHeight="1" x14ac:dyDescent="0.35">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row>
    <row r="119" spans="1:33" ht="15.75" customHeight="1" x14ac:dyDescent="0.35">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row>
    <row r="120" spans="1:33" ht="15.75" customHeight="1" x14ac:dyDescent="0.35">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row>
    <row r="121" spans="1:33" ht="15.75" customHeight="1" x14ac:dyDescent="0.35">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row>
    <row r="122" spans="1:33" ht="15.75" customHeight="1" x14ac:dyDescent="0.35">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row>
    <row r="123" spans="1:33" ht="15.75" customHeight="1" x14ac:dyDescent="0.35">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row>
    <row r="124" spans="1:33" ht="15.75" customHeight="1" x14ac:dyDescent="0.35">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row>
    <row r="125" spans="1:33" ht="15.75" customHeight="1" x14ac:dyDescent="0.35">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row>
    <row r="126" spans="1:33" ht="15.75" customHeight="1" x14ac:dyDescent="0.35">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row>
    <row r="127" spans="1:33" ht="15.75" customHeight="1" x14ac:dyDescent="0.35">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row>
    <row r="128" spans="1:33" ht="15.75" customHeight="1" x14ac:dyDescent="0.35">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row>
    <row r="129" spans="1:33" ht="15.75" customHeight="1" x14ac:dyDescent="0.35">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row>
    <row r="130" spans="1:33" ht="15.75" customHeight="1" x14ac:dyDescent="0.35">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row>
    <row r="131" spans="1:33" ht="15.75" customHeight="1" x14ac:dyDescent="0.35">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row>
    <row r="132" spans="1:33" ht="15.75" customHeight="1" x14ac:dyDescent="0.35">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row>
    <row r="133" spans="1:33" ht="15.75" customHeight="1" x14ac:dyDescent="0.35">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row>
    <row r="134" spans="1:33" ht="15.75" customHeight="1" x14ac:dyDescent="0.35">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row>
    <row r="135" spans="1:33" ht="15.75" customHeight="1" x14ac:dyDescent="0.35">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row>
    <row r="136" spans="1:33" ht="15.75" customHeight="1" x14ac:dyDescent="0.35">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row>
    <row r="137" spans="1:33" ht="15.75" customHeight="1" x14ac:dyDescent="0.35">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row>
    <row r="138" spans="1:33" ht="15.75" customHeight="1" x14ac:dyDescent="0.35">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row>
    <row r="139" spans="1:33" ht="15.75" customHeight="1" x14ac:dyDescent="0.35">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row>
    <row r="140" spans="1:33" ht="15.75" customHeight="1" x14ac:dyDescent="0.35">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row>
    <row r="141" spans="1:33" ht="15.75" customHeight="1" x14ac:dyDescent="0.35">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row>
    <row r="142" spans="1:33" ht="15.75" customHeight="1" x14ac:dyDescent="0.35">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row>
    <row r="143" spans="1:33" ht="15.75" customHeight="1" x14ac:dyDescent="0.35">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row>
    <row r="144" spans="1:33" ht="15.75" customHeight="1" x14ac:dyDescent="0.35">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row>
    <row r="145" spans="1:33" ht="15.75" customHeight="1" x14ac:dyDescent="0.35">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row>
    <row r="146" spans="1:33" ht="15.75" customHeight="1" x14ac:dyDescent="0.35">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row>
    <row r="147" spans="1:33" ht="15.75" customHeight="1" x14ac:dyDescent="0.35">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row>
    <row r="148" spans="1:33" ht="15.75" customHeight="1" x14ac:dyDescent="0.35">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row>
    <row r="149" spans="1:33" ht="15.75" customHeight="1" x14ac:dyDescent="0.35">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row>
    <row r="150" spans="1:33" ht="15.75" customHeight="1" x14ac:dyDescent="0.35">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row>
    <row r="151" spans="1:33" ht="15.75" customHeight="1" x14ac:dyDescent="0.35">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row>
    <row r="152" spans="1:33" ht="15.75" customHeight="1" x14ac:dyDescent="0.35">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row>
    <row r="153" spans="1:33" ht="15.75" customHeight="1" x14ac:dyDescent="0.35">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row>
    <row r="154" spans="1:33" ht="15.75" customHeight="1" x14ac:dyDescent="0.35">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row>
    <row r="155" spans="1:33" ht="15.75" customHeight="1" x14ac:dyDescent="0.35">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row>
    <row r="156" spans="1:33" ht="15.75" customHeight="1" x14ac:dyDescent="0.35">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row>
    <row r="157" spans="1:33" ht="15.75" customHeight="1" x14ac:dyDescent="0.35">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row>
    <row r="158" spans="1:33" ht="15.75" customHeight="1" x14ac:dyDescent="0.35">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row>
    <row r="159" spans="1:33" ht="15.75" customHeight="1" x14ac:dyDescent="0.35">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c r="AG159" s="23"/>
    </row>
    <row r="160" spans="1:33" ht="15.75" customHeight="1" x14ac:dyDescent="0.35">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3"/>
      <c r="AG160" s="23"/>
    </row>
    <row r="161" spans="1:33" ht="15.75" customHeight="1" x14ac:dyDescent="0.35">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row>
    <row r="162" spans="1:33" ht="15.75" customHeight="1" x14ac:dyDescent="0.35">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row>
    <row r="163" spans="1:33" ht="15.75" customHeight="1" x14ac:dyDescent="0.35">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row>
    <row r="164" spans="1:33" ht="15.75" customHeight="1" x14ac:dyDescent="0.35">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row>
    <row r="165" spans="1:33" ht="15.75" customHeight="1" x14ac:dyDescent="0.35">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c r="AA165" s="23"/>
      <c r="AB165" s="23"/>
      <c r="AC165" s="23"/>
      <c r="AD165" s="23"/>
      <c r="AE165" s="23"/>
      <c r="AF165" s="23"/>
      <c r="AG165" s="23"/>
    </row>
    <row r="166" spans="1:33" ht="15.75" customHeight="1" x14ac:dyDescent="0.35">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row>
    <row r="167" spans="1:33" ht="15.75" customHeight="1" x14ac:dyDescent="0.35">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3"/>
      <c r="AF167" s="23"/>
      <c r="AG167" s="23"/>
    </row>
    <row r="168" spans="1:33" ht="15.75" customHeight="1" x14ac:dyDescent="0.35">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row>
    <row r="169" spans="1:33" ht="15.75" customHeight="1" x14ac:dyDescent="0.35">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row>
    <row r="170" spans="1:33" ht="15.75" customHeight="1" x14ac:dyDescent="0.35">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row>
    <row r="171" spans="1:33" ht="15.75" customHeight="1" x14ac:dyDescent="0.35">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row>
    <row r="172" spans="1:33" ht="15.75" customHeight="1" x14ac:dyDescent="0.35">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row>
    <row r="173" spans="1:33" ht="15.75" customHeight="1" x14ac:dyDescent="0.35">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row>
    <row r="174" spans="1:33" ht="15.75" customHeight="1" x14ac:dyDescent="0.35">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row>
    <row r="175" spans="1:33" ht="15.75" customHeight="1" x14ac:dyDescent="0.35">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row>
    <row r="176" spans="1:33" ht="15.75" customHeight="1" x14ac:dyDescent="0.35">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row>
    <row r="177" spans="1:33" ht="15.75" customHeight="1" x14ac:dyDescent="0.35">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c r="AF177" s="23"/>
      <c r="AG177" s="23"/>
    </row>
    <row r="178" spans="1:33" ht="15.75" customHeight="1" x14ac:dyDescent="0.35">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row>
    <row r="179" spans="1:33" ht="15.75" customHeight="1" x14ac:dyDescent="0.35">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3"/>
    </row>
    <row r="180" spans="1:33" ht="15.75" customHeight="1" x14ac:dyDescent="0.35">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c r="AA180" s="23"/>
      <c r="AB180" s="23"/>
      <c r="AC180" s="23"/>
      <c r="AD180" s="23"/>
      <c r="AE180" s="23"/>
      <c r="AF180" s="23"/>
      <c r="AG180" s="23"/>
    </row>
    <row r="181" spans="1:33" ht="15.75" customHeight="1" x14ac:dyDescent="0.35">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3"/>
    </row>
    <row r="182" spans="1:33" ht="15.75" customHeight="1" x14ac:dyDescent="0.35">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c r="AA182" s="23"/>
      <c r="AB182" s="23"/>
      <c r="AC182" s="23"/>
      <c r="AD182" s="23"/>
      <c r="AE182" s="23"/>
      <c r="AF182" s="23"/>
      <c r="AG182" s="23"/>
    </row>
    <row r="183" spans="1:33" ht="15.75" customHeight="1" x14ac:dyDescent="0.35">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c r="AA183" s="23"/>
      <c r="AB183" s="23"/>
      <c r="AC183" s="23"/>
      <c r="AD183" s="23"/>
      <c r="AE183" s="23"/>
      <c r="AF183" s="23"/>
      <c r="AG183" s="23"/>
    </row>
    <row r="184" spans="1:33" ht="15.75" customHeight="1" x14ac:dyDescent="0.35">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c r="AF184" s="23"/>
      <c r="AG184" s="23"/>
    </row>
    <row r="185" spans="1:33" ht="15.75" customHeight="1" x14ac:dyDescent="0.35">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c r="AA185" s="23"/>
      <c r="AB185" s="23"/>
      <c r="AC185" s="23"/>
      <c r="AD185" s="23"/>
      <c r="AE185" s="23"/>
      <c r="AF185" s="23"/>
      <c r="AG185" s="23"/>
    </row>
    <row r="186" spans="1:33" ht="15.75" customHeight="1" x14ac:dyDescent="0.35">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row>
    <row r="187" spans="1:33" ht="15.75" customHeight="1" x14ac:dyDescent="0.35">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row>
    <row r="188" spans="1:33" ht="15.75" customHeight="1" x14ac:dyDescent="0.35">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c r="AD188" s="23"/>
      <c r="AE188" s="23"/>
      <c r="AF188" s="23"/>
      <c r="AG188" s="23"/>
    </row>
    <row r="189" spans="1:33" ht="15.75" customHeight="1" x14ac:dyDescent="0.35">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c r="AA189" s="23"/>
      <c r="AB189" s="23"/>
      <c r="AC189" s="23"/>
      <c r="AD189" s="23"/>
      <c r="AE189" s="23"/>
      <c r="AF189" s="23"/>
      <c r="AG189" s="23"/>
    </row>
    <row r="190" spans="1:33" ht="15.75" customHeight="1" x14ac:dyDescent="0.35">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row>
    <row r="191" spans="1:33" ht="15.75" customHeight="1" x14ac:dyDescent="0.35">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c r="AA191" s="23"/>
      <c r="AB191" s="23"/>
      <c r="AC191" s="23"/>
      <c r="AD191" s="23"/>
      <c r="AE191" s="23"/>
      <c r="AF191" s="23"/>
      <c r="AG191" s="23"/>
    </row>
    <row r="192" spans="1:33" ht="15.75" customHeight="1" x14ac:dyDescent="0.35">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row>
    <row r="193" spans="1:33" ht="15.75" customHeight="1" x14ac:dyDescent="0.35">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c r="AA193" s="23"/>
      <c r="AB193" s="23"/>
      <c r="AC193" s="23"/>
      <c r="AD193" s="23"/>
      <c r="AE193" s="23"/>
      <c r="AF193" s="23"/>
      <c r="AG193" s="23"/>
    </row>
    <row r="194" spans="1:33" ht="15.75" customHeight="1" x14ac:dyDescent="0.35">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row>
    <row r="195" spans="1:33" ht="15.75" customHeight="1" x14ac:dyDescent="0.35">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c r="AA195" s="23"/>
      <c r="AB195" s="23"/>
      <c r="AC195" s="23"/>
      <c r="AD195" s="23"/>
      <c r="AE195" s="23"/>
      <c r="AF195" s="23"/>
      <c r="AG195" s="23"/>
    </row>
    <row r="196" spans="1:33" ht="15.75" customHeight="1" x14ac:dyDescent="0.35">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3"/>
      <c r="AG196" s="23"/>
    </row>
    <row r="197" spans="1:33" ht="15.75" customHeight="1" x14ac:dyDescent="0.35">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c r="AA197" s="23"/>
      <c r="AB197" s="23"/>
      <c r="AC197" s="23"/>
      <c r="AD197" s="23"/>
      <c r="AE197" s="23"/>
      <c r="AF197" s="23"/>
      <c r="AG197" s="23"/>
    </row>
    <row r="198" spans="1:33" ht="15.75" customHeight="1" x14ac:dyDescent="0.35">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3"/>
      <c r="AG198" s="23"/>
    </row>
    <row r="199" spans="1:33" ht="15.75" customHeight="1" x14ac:dyDescent="0.35">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3"/>
      <c r="AF199" s="23"/>
      <c r="AG199" s="23"/>
    </row>
    <row r="200" spans="1:33" ht="15.75" customHeight="1" x14ac:dyDescent="0.35">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row>
    <row r="201" spans="1:33" ht="15.75" customHeight="1" x14ac:dyDescent="0.35">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c r="AA201" s="23"/>
      <c r="AB201" s="23"/>
      <c r="AC201" s="23"/>
      <c r="AD201" s="23"/>
      <c r="AE201" s="23"/>
      <c r="AF201" s="23"/>
      <c r="AG201" s="23"/>
    </row>
    <row r="202" spans="1:33" ht="15.75" customHeight="1" x14ac:dyDescent="0.35">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3"/>
      <c r="AF202" s="23"/>
      <c r="AG202" s="23"/>
    </row>
    <row r="203" spans="1:33" ht="15.75" customHeight="1" x14ac:dyDescent="0.35">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c r="AA203" s="23"/>
      <c r="AB203" s="23"/>
      <c r="AC203" s="23"/>
      <c r="AD203" s="23"/>
      <c r="AE203" s="23"/>
      <c r="AF203" s="23"/>
      <c r="AG203" s="23"/>
    </row>
    <row r="204" spans="1:33" ht="15.75" customHeight="1" x14ac:dyDescent="0.35">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c r="AD204" s="23"/>
      <c r="AE204" s="23"/>
      <c r="AF204" s="23"/>
      <c r="AG204" s="23"/>
    </row>
    <row r="205" spans="1:33" ht="15.75" customHeight="1" x14ac:dyDescent="0.35">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c r="AA205" s="23"/>
      <c r="AB205" s="23"/>
      <c r="AC205" s="23"/>
      <c r="AD205" s="23"/>
      <c r="AE205" s="23"/>
      <c r="AF205" s="23"/>
      <c r="AG205" s="23"/>
    </row>
    <row r="206" spans="1:33" ht="15.75" customHeight="1" x14ac:dyDescent="0.35">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c r="AD206" s="23"/>
      <c r="AE206" s="23"/>
      <c r="AF206" s="23"/>
      <c r="AG206" s="23"/>
    </row>
    <row r="207" spans="1:33" ht="15.75" customHeight="1" x14ac:dyDescent="0.35">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c r="AA207" s="23"/>
      <c r="AB207" s="23"/>
      <c r="AC207" s="23"/>
      <c r="AD207" s="23"/>
      <c r="AE207" s="23"/>
      <c r="AF207" s="23"/>
      <c r="AG207" s="23"/>
    </row>
    <row r="208" spans="1:33" ht="15.75" customHeight="1" x14ac:dyDescent="0.35">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row>
    <row r="209" spans="1:33" ht="15.75" customHeight="1" x14ac:dyDescent="0.35">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c r="AA209" s="23"/>
      <c r="AB209" s="23"/>
      <c r="AC209" s="23"/>
      <c r="AD209" s="23"/>
      <c r="AE209" s="23"/>
      <c r="AF209" s="23"/>
      <c r="AG209" s="23"/>
    </row>
    <row r="210" spans="1:33" ht="15.75" customHeight="1" x14ac:dyDescent="0.35">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3"/>
      <c r="AF210" s="23"/>
      <c r="AG210" s="23"/>
    </row>
    <row r="211" spans="1:33" ht="15.75" customHeight="1" x14ac:dyDescent="0.35">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3"/>
      <c r="AF211" s="23"/>
      <c r="AG211" s="23"/>
    </row>
    <row r="212" spans="1:33" ht="15.75" customHeight="1" x14ac:dyDescent="0.35">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c r="AD212" s="23"/>
      <c r="AE212" s="23"/>
      <c r="AF212" s="23"/>
      <c r="AG212" s="23"/>
    </row>
    <row r="213" spans="1:33" ht="15.75" customHeight="1" x14ac:dyDescent="0.35">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c r="AA213" s="23"/>
      <c r="AB213" s="23"/>
      <c r="AC213" s="23"/>
      <c r="AD213" s="23"/>
      <c r="AE213" s="23"/>
      <c r="AF213" s="23"/>
      <c r="AG213" s="23"/>
    </row>
    <row r="214" spans="1:33" ht="15.75" customHeight="1" x14ac:dyDescent="0.35">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3"/>
      <c r="AF214" s="23"/>
      <c r="AG214" s="23"/>
    </row>
    <row r="215" spans="1:33" ht="15.75" customHeight="1" x14ac:dyDescent="0.35">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c r="AA215" s="23"/>
      <c r="AB215" s="23"/>
      <c r="AC215" s="23"/>
      <c r="AD215" s="23"/>
      <c r="AE215" s="23"/>
      <c r="AF215" s="23"/>
      <c r="AG215" s="23"/>
    </row>
    <row r="216" spans="1:33" ht="15.75" customHeight="1" x14ac:dyDescent="0.35">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c r="AD216" s="23"/>
      <c r="AE216" s="23"/>
      <c r="AF216" s="23"/>
      <c r="AG216" s="23"/>
    </row>
    <row r="217" spans="1:33" ht="15.75" customHeight="1" x14ac:dyDescent="0.35">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c r="AA217" s="23"/>
      <c r="AB217" s="23"/>
      <c r="AC217" s="23"/>
      <c r="AD217" s="23"/>
      <c r="AE217" s="23"/>
      <c r="AF217" s="23"/>
      <c r="AG217" s="23"/>
    </row>
    <row r="218" spans="1:33" ht="15.75" customHeight="1" x14ac:dyDescent="0.35">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row>
    <row r="219" spans="1:33" ht="15.75" customHeight="1" x14ac:dyDescent="0.35">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c r="AA219" s="23"/>
      <c r="AB219" s="23"/>
      <c r="AC219" s="23"/>
      <c r="AD219" s="23"/>
      <c r="AE219" s="23"/>
      <c r="AF219" s="23"/>
      <c r="AG219" s="23"/>
    </row>
    <row r="220" spans="1:33" ht="15.75" customHeight="1" x14ac:dyDescent="0.35">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c r="AD220" s="23"/>
      <c r="AE220" s="23"/>
      <c r="AF220" s="23"/>
      <c r="AG220" s="23"/>
    </row>
    <row r="221" spans="1:33" ht="15.75" customHeight="1" x14ac:dyDescent="0.35">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c r="AA221" s="23"/>
      <c r="AB221" s="23"/>
      <c r="AC221" s="23"/>
      <c r="AD221" s="23"/>
      <c r="AE221" s="23"/>
      <c r="AF221" s="23"/>
      <c r="AG221" s="23"/>
    </row>
    <row r="222" spans="1:33" ht="15.75" customHeight="1" x14ac:dyDescent="0.35">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row>
    <row r="223" spans="1:33" ht="15.75" customHeight="1" x14ac:dyDescent="0.35">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c r="AA223" s="23"/>
      <c r="AB223" s="23"/>
      <c r="AC223" s="23"/>
      <c r="AD223" s="23"/>
      <c r="AE223" s="23"/>
      <c r="AF223" s="23"/>
      <c r="AG223" s="23"/>
    </row>
    <row r="224" spans="1:33" ht="15.75" customHeight="1" x14ac:dyDescent="0.35">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c r="AD224" s="23"/>
      <c r="AE224" s="23"/>
      <c r="AF224" s="23"/>
      <c r="AG224" s="23"/>
    </row>
    <row r="225" spans="1:33" ht="15.75" customHeight="1" x14ac:dyDescent="0.35">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c r="AA225" s="23"/>
      <c r="AB225" s="23"/>
      <c r="AC225" s="23"/>
      <c r="AD225" s="23"/>
      <c r="AE225" s="23"/>
      <c r="AF225" s="23"/>
      <c r="AG225" s="23"/>
    </row>
    <row r="226" spans="1:33" ht="15.75" customHeight="1" x14ac:dyDescent="0.35">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c r="AA226" s="23"/>
      <c r="AB226" s="23"/>
      <c r="AC226" s="23"/>
      <c r="AD226" s="23"/>
      <c r="AE226" s="23"/>
      <c r="AF226" s="23"/>
      <c r="AG226" s="23"/>
    </row>
    <row r="227" spans="1:33" ht="15.75" customHeight="1" x14ac:dyDescent="0.35">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c r="AA227" s="23"/>
      <c r="AB227" s="23"/>
      <c r="AC227" s="23"/>
      <c r="AD227" s="23"/>
      <c r="AE227" s="23"/>
      <c r="AF227" s="23"/>
      <c r="AG227" s="23"/>
    </row>
    <row r="228" spans="1:33" ht="15.75" customHeight="1" x14ac:dyDescent="0.35">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3"/>
      <c r="AF228" s="23"/>
      <c r="AG228" s="23"/>
    </row>
    <row r="229" spans="1:33" ht="15.75" customHeight="1" x14ac:dyDescent="0.35">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c r="AA229" s="23"/>
      <c r="AB229" s="23"/>
      <c r="AC229" s="23"/>
      <c r="AD229" s="23"/>
      <c r="AE229" s="23"/>
      <c r="AF229" s="23"/>
      <c r="AG229" s="23"/>
    </row>
    <row r="230" spans="1:33" ht="15.75" customHeight="1" x14ac:dyDescent="0.35">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c r="AA230" s="23"/>
      <c r="AB230" s="23"/>
      <c r="AC230" s="23"/>
      <c r="AD230" s="23"/>
      <c r="AE230" s="23"/>
      <c r="AF230" s="23"/>
      <c r="AG230" s="23"/>
    </row>
    <row r="231" spans="1:33" ht="15.75" customHeight="1" x14ac:dyDescent="0.35">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c r="AA231" s="23"/>
      <c r="AB231" s="23"/>
      <c r="AC231" s="23"/>
      <c r="AD231" s="23"/>
      <c r="AE231" s="23"/>
      <c r="AF231" s="23"/>
      <c r="AG231" s="23"/>
    </row>
    <row r="232" spans="1:33" ht="15.75" customHeight="1" x14ac:dyDescent="0.35">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c r="AD232" s="23"/>
      <c r="AE232" s="23"/>
      <c r="AF232" s="23"/>
      <c r="AG232" s="23"/>
    </row>
    <row r="233" spans="1:33" ht="15.75" customHeight="1" x14ac:dyDescent="0.35">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c r="AA233" s="23"/>
      <c r="AB233" s="23"/>
      <c r="AC233" s="23"/>
      <c r="AD233" s="23"/>
      <c r="AE233" s="23"/>
      <c r="AF233" s="23"/>
      <c r="AG233" s="23"/>
    </row>
    <row r="234" spans="1:33" ht="15.75" customHeight="1" x14ac:dyDescent="0.35">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c r="AA234" s="23"/>
      <c r="AB234" s="23"/>
      <c r="AC234" s="23"/>
      <c r="AD234" s="23"/>
      <c r="AE234" s="23"/>
      <c r="AF234" s="23"/>
      <c r="AG234" s="23"/>
    </row>
    <row r="235" spans="1:33" ht="15.75" customHeight="1" x14ac:dyDescent="0.35">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c r="AA235" s="23"/>
      <c r="AB235" s="23"/>
      <c r="AC235" s="23"/>
      <c r="AD235" s="23"/>
      <c r="AE235" s="23"/>
      <c r="AF235" s="23"/>
      <c r="AG235" s="23"/>
    </row>
    <row r="236" spans="1:33" ht="15.75" customHeight="1" x14ac:dyDescent="0.35">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c r="AA236" s="23"/>
      <c r="AB236" s="23"/>
      <c r="AC236" s="23"/>
      <c r="AD236" s="23"/>
      <c r="AE236" s="23"/>
      <c r="AF236" s="23"/>
      <c r="AG236" s="23"/>
    </row>
    <row r="237" spans="1:33" ht="15.75" customHeight="1" x14ac:dyDescent="0.35">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c r="AA237" s="23"/>
      <c r="AB237" s="23"/>
      <c r="AC237" s="23"/>
      <c r="AD237" s="23"/>
      <c r="AE237" s="23"/>
      <c r="AF237" s="23"/>
      <c r="AG237" s="23"/>
    </row>
    <row r="238" spans="1:33" ht="15.75" customHeight="1" x14ac:dyDescent="0.35">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c r="AA238" s="23"/>
      <c r="AB238" s="23"/>
      <c r="AC238" s="23"/>
      <c r="AD238" s="23"/>
      <c r="AE238" s="23"/>
      <c r="AF238" s="23"/>
      <c r="AG238" s="23"/>
    </row>
    <row r="239" spans="1:33" ht="15.75" customHeight="1" x14ac:dyDescent="0.35">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c r="AA239" s="23"/>
      <c r="AB239" s="23"/>
      <c r="AC239" s="23"/>
      <c r="AD239" s="23"/>
      <c r="AE239" s="23"/>
      <c r="AF239" s="23"/>
      <c r="AG239" s="23"/>
    </row>
    <row r="240" spans="1:33" ht="15.75" customHeight="1" x14ac:dyDescent="0.35">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c r="AA240" s="23"/>
      <c r="AB240" s="23"/>
      <c r="AC240" s="23"/>
      <c r="AD240" s="23"/>
      <c r="AE240" s="23"/>
      <c r="AF240" s="23"/>
      <c r="AG240" s="23"/>
    </row>
    <row r="241" spans="1:33" ht="15.75" customHeight="1" x14ac:dyDescent="0.35">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c r="AA241" s="23"/>
      <c r="AB241" s="23"/>
      <c r="AC241" s="23"/>
      <c r="AD241" s="23"/>
      <c r="AE241" s="23"/>
      <c r="AF241" s="23"/>
      <c r="AG241" s="23"/>
    </row>
    <row r="242" spans="1:33" ht="15.75" customHeight="1" x14ac:dyDescent="0.35">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c r="AA242" s="23"/>
      <c r="AB242" s="23"/>
      <c r="AC242" s="23"/>
      <c r="AD242" s="23"/>
      <c r="AE242" s="23"/>
      <c r="AF242" s="23"/>
      <c r="AG242" s="23"/>
    </row>
    <row r="243" spans="1:33" ht="15.75" customHeight="1" x14ac:dyDescent="0.35">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c r="AA243" s="23"/>
      <c r="AB243" s="23"/>
      <c r="AC243" s="23"/>
      <c r="AD243" s="23"/>
      <c r="AE243" s="23"/>
      <c r="AF243" s="23"/>
      <c r="AG243" s="23"/>
    </row>
    <row r="244" spans="1:33" ht="15.75" customHeight="1" x14ac:dyDescent="0.35">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c r="AA244" s="23"/>
      <c r="AB244" s="23"/>
      <c r="AC244" s="23"/>
      <c r="AD244" s="23"/>
      <c r="AE244" s="23"/>
      <c r="AF244" s="23"/>
      <c r="AG244" s="23"/>
    </row>
    <row r="245" spans="1:33" ht="15.75" customHeight="1" x14ac:dyDescent="0.35">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c r="AA245" s="23"/>
      <c r="AB245" s="23"/>
      <c r="AC245" s="23"/>
      <c r="AD245" s="23"/>
      <c r="AE245" s="23"/>
      <c r="AF245" s="23"/>
      <c r="AG245" s="23"/>
    </row>
    <row r="246" spans="1:33" ht="15.75" customHeight="1" x14ac:dyDescent="0.35">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c r="AA246" s="23"/>
      <c r="AB246" s="23"/>
      <c r="AC246" s="23"/>
      <c r="AD246" s="23"/>
      <c r="AE246" s="23"/>
      <c r="AF246" s="23"/>
      <c r="AG246" s="23"/>
    </row>
    <row r="247" spans="1:33" ht="15.75" customHeight="1" x14ac:dyDescent="0.35">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c r="AA247" s="23"/>
      <c r="AB247" s="23"/>
      <c r="AC247" s="23"/>
      <c r="AD247" s="23"/>
      <c r="AE247" s="23"/>
      <c r="AF247" s="23"/>
      <c r="AG247" s="23"/>
    </row>
    <row r="248" spans="1:33" ht="15.75" customHeight="1" x14ac:dyDescent="0.35">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c r="AA248" s="23"/>
      <c r="AB248" s="23"/>
      <c r="AC248" s="23"/>
      <c r="AD248" s="23"/>
      <c r="AE248" s="23"/>
      <c r="AF248" s="23"/>
      <c r="AG248" s="23"/>
    </row>
    <row r="249" spans="1:33" ht="15.75" customHeight="1" x14ac:dyDescent="0.35">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23"/>
      <c r="AE249" s="23"/>
      <c r="AF249" s="23"/>
      <c r="AG249" s="23"/>
    </row>
    <row r="250" spans="1:33" ht="15.75" customHeight="1" x14ac:dyDescent="0.35">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c r="AA250" s="23"/>
      <c r="AB250" s="23"/>
      <c r="AC250" s="23"/>
      <c r="AD250" s="23"/>
      <c r="AE250" s="23"/>
      <c r="AF250" s="23"/>
      <c r="AG250" s="23"/>
    </row>
    <row r="251" spans="1:33" ht="15.75" customHeight="1" x14ac:dyDescent="0.35">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23"/>
      <c r="AE251" s="23"/>
      <c r="AF251" s="23"/>
      <c r="AG251" s="23"/>
    </row>
    <row r="252" spans="1:33" ht="15.75" customHeight="1" x14ac:dyDescent="0.35">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c r="AA252" s="23"/>
      <c r="AB252" s="23"/>
      <c r="AC252" s="23"/>
      <c r="AD252" s="23"/>
      <c r="AE252" s="23"/>
      <c r="AF252" s="23"/>
      <c r="AG252" s="23"/>
    </row>
    <row r="253" spans="1:33" ht="15.75" customHeight="1" x14ac:dyDescent="0.35">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c r="AA253" s="23"/>
      <c r="AB253" s="23"/>
      <c r="AC253" s="23"/>
      <c r="AD253" s="23"/>
      <c r="AE253" s="23"/>
      <c r="AF253" s="23"/>
      <c r="AG253" s="23"/>
    </row>
    <row r="254" spans="1:33" ht="15.75" customHeight="1" x14ac:dyDescent="0.35">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c r="AA254" s="23"/>
      <c r="AB254" s="23"/>
      <c r="AC254" s="23"/>
      <c r="AD254" s="23"/>
      <c r="AE254" s="23"/>
      <c r="AF254" s="23"/>
      <c r="AG254" s="23"/>
    </row>
    <row r="255" spans="1:33" ht="15.75" customHeight="1" x14ac:dyDescent="0.35">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c r="AA255" s="23"/>
      <c r="AB255" s="23"/>
      <c r="AC255" s="23"/>
      <c r="AD255" s="23"/>
      <c r="AE255" s="23"/>
      <c r="AF255" s="23"/>
      <c r="AG255" s="23"/>
    </row>
    <row r="256" spans="1:33" ht="15.75" customHeight="1" x14ac:dyDescent="0.35">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c r="AA256" s="23"/>
      <c r="AB256" s="23"/>
      <c r="AC256" s="23"/>
      <c r="AD256" s="23"/>
      <c r="AE256" s="23"/>
      <c r="AF256" s="23"/>
      <c r="AG256" s="23"/>
    </row>
    <row r="257" spans="1:33" ht="15.75" customHeight="1" x14ac:dyDescent="0.35">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c r="AA257" s="23"/>
      <c r="AB257" s="23"/>
      <c r="AC257" s="23"/>
      <c r="AD257" s="23"/>
      <c r="AE257" s="23"/>
      <c r="AF257" s="23"/>
      <c r="AG257" s="23"/>
    </row>
    <row r="258" spans="1:33" ht="15.75" customHeight="1" x14ac:dyDescent="0.35">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c r="AA258" s="23"/>
      <c r="AB258" s="23"/>
      <c r="AC258" s="23"/>
      <c r="AD258" s="23"/>
      <c r="AE258" s="23"/>
      <c r="AF258" s="23"/>
      <c r="AG258" s="23"/>
    </row>
    <row r="259" spans="1:33" ht="15.75" customHeight="1" x14ac:dyDescent="0.35">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c r="AA259" s="23"/>
      <c r="AB259" s="23"/>
      <c r="AC259" s="23"/>
      <c r="AD259" s="23"/>
      <c r="AE259" s="23"/>
      <c r="AF259" s="23"/>
      <c r="AG259" s="23"/>
    </row>
    <row r="260" spans="1:33" ht="15.75" customHeight="1" x14ac:dyDescent="0.35">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c r="AA260" s="23"/>
      <c r="AB260" s="23"/>
      <c r="AC260" s="23"/>
      <c r="AD260" s="23"/>
      <c r="AE260" s="23"/>
      <c r="AF260" s="23"/>
      <c r="AG260" s="23"/>
    </row>
    <row r="261" spans="1:33" ht="15.75" customHeight="1" x14ac:dyDescent="0.35">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c r="AA261" s="23"/>
      <c r="AB261" s="23"/>
      <c r="AC261" s="23"/>
      <c r="AD261" s="23"/>
      <c r="AE261" s="23"/>
      <c r="AF261" s="23"/>
      <c r="AG261" s="23"/>
    </row>
    <row r="262" spans="1:33" ht="15.75" customHeight="1" x14ac:dyDescent="0.35">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c r="AA262" s="23"/>
      <c r="AB262" s="23"/>
      <c r="AC262" s="23"/>
      <c r="AD262" s="23"/>
      <c r="AE262" s="23"/>
      <c r="AF262" s="23"/>
      <c r="AG262" s="23"/>
    </row>
    <row r="263" spans="1:33" ht="15.75" customHeight="1" x14ac:dyDescent="0.35">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23"/>
      <c r="AE263" s="23"/>
      <c r="AF263" s="23"/>
      <c r="AG263" s="23"/>
    </row>
    <row r="264" spans="1:33" ht="15.75" customHeight="1" x14ac:dyDescent="0.35">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c r="AA264" s="23"/>
      <c r="AB264" s="23"/>
      <c r="AC264" s="23"/>
      <c r="AD264" s="23"/>
      <c r="AE264" s="23"/>
      <c r="AF264" s="23"/>
      <c r="AG264" s="23"/>
    </row>
    <row r="265" spans="1:33" ht="15.75" customHeight="1" x14ac:dyDescent="0.35">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23"/>
      <c r="AE265" s="23"/>
      <c r="AF265" s="23"/>
      <c r="AG265" s="23"/>
    </row>
    <row r="266" spans="1:33" ht="15.75" customHeight="1" x14ac:dyDescent="0.35">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c r="AA266" s="23"/>
      <c r="AB266" s="23"/>
      <c r="AC266" s="23"/>
      <c r="AD266" s="23"/>
      <c r="AE266" s="23"/>
      <c r="AF266" s="23"/>
      <c r="AG266" s="23"/>
    </row>
    <row r="267" spans="1:33" ht="15.75" customHeight="1" x14ac:dyDescent="0.35">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c r="AA267" s="23"/>
      <c r="AB267" s="23"/>
      <c r="AC267" s="23"/>
      <c r="AD267" s="23"/>
      <c r="AE267" s="23"/>
      <c r="AF267" s="23"/>
      <c r="AG267" s="23"/>
    </row>
    <row r="268" spans="1:33" ht="15.75" customHeight="1" x14ac:dyDescent="0.35">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c r="AA268" s="23"/>
      <c r="AB268" s="23"/>
      <c r="AC268" s="23"/>
      <c r="AD268" s="23"/>
      <c r="AE268" s="23"/>
      <c r="AF268" s="23"/>
      <c r="AG268" s="23"/>
    </row>
    <row r="269" spans="1:33" ht="15.75" customHeight="1" x14ac:dyDescent="0.35">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c r="AA269" s="23"/>
      <c r="AB269" s="23"/>
      <c r="AC269" s="23"/>
      <c r="AD269" s="23"/>
      <c r="AE269" s="23"/>
      <c r="AF269" s="23"/>
      <c r="AG269" s="23"/>
    </row>
    <row r="270" spans="1:33" ht="15.75" customHeight="1" x14ac:dyDescent="0.35">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c r="AA270" s="23"/>
      <c r="AB270" s="23"/>
      <c r="AC270" s="23"/>
      <c r="AD270" s="23"/>
      <c r="AE270" s="23"/>
      <c r="AF270" s="23"/>
      <c r="AG270" s="23"/>
    </row>
    <row r="271" spans="1:33" ht="15.75" customHeight="1" x14ac:dyDescent="0.35">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c r="AA271" s="23"/>
      <c r="AB271" s="23"/>
      <c r="AC271" s="23"/>
      <c r="AD271" s="23"/>
      <c r="AE271" s="23"/>
      <c r="AF271" s="23"/>
      <c r="AG271" s="23"/>
    </row>
    <row r="272" spans="1:33" ht="15.75" customHeight="1" x14ac:dyDescent="0.35">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c r="AA272" s="23"/>
      <c r="AB272" s="23"/>
      <c r="AC272" s="23"/>
      <c r="AD272" s="23"/>
      <c r="AE272" s="23"/>
      <c r="AF272" s="23"/>
      <c r="AG272" s="23"/>
    </row>
    <row r="273" spans="1:33" ht="15.75" customHeight="1" x14ac:dyDescent="0.35">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c r="AA273" s="23"/>
      <c r="AB273" s="23"/>
      <c r="AC273" s="23"/>
      <c r="AD273" s="23"/>
      <c r="AE273" s="23"/>
      <c r="AF273" s="23"/>
      <c r="AG273" s="23"/>
    </row>
    <row r="274" spans="1:33" ht="15.75" customHeight="1" x14ac:dyDescent="0.35">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c r="AA274" s="23"/>
      <c r="AB274" s="23"/>
      <c r="AC274" s="23"/>
      <c r="AD274" s="23"/>
      <c r="AE274" s="23"/>
      <c r="AF274" s="23"/>
      <c r="AG274" s="23"/>
    </row>
    <row r="275" spans="1:33" ht="15.75" customHeight="1" x14ac:dyDescent="0.35">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c r="AA275" s="23"/>
      <c r="AB275" s="23"/>
      <c r="AC275" s="23"/>
      <c r="AD275" s="23"/>
      <c r="AE275" s="23"/>
      <c r="AF275" s="23"/>
      <c r="AG275" s="23"/>
    </row>
    <row r="276" spans="1:33" ht="15.75" customHeight="1" x14ac:dyDescent="0.35">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c r="AA276" s="23"/>
      <c r="AB276" s="23"/>
      <c r="AC276" s="23"/>
      <c r="AD276" s="23"/>
      <c r="AE276" s="23"/>
      <c r="AF276" s="23"/>
      <c r="AG276" s="23"/>
    </row>
    <row r="277" spans="1:33" ht="15.75" customHeight="1" x14ac:dyDescent="0.35">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c r="AA277" s="23"/>
      <c r="AB277" s="23"/>
      <c r="AC277" s="23"/>
      <c r="AD277" s="23"/>
      <c r="AE277" s="23"/>
      <c r="AF277" s="23"/>
      <c r="AG277" s="23"/>
    </row>
    <row r="278" spans="1:33" ht="15.75" customHeight="1" x14ac:dyDescent="0.35">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23"/>
      <c r="AE278" s="23"/>
      <c r="AF278" s="23"/>
      <c r="AG278" s="23"/>
    </row>
    <row r="279" spans="1:33" ht="15.75" customHeight="1" x14ac:dyDescent="0.35">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c r="AA279" s="23"/>
      <c r="AB279" s="23"/>
      <c r="AC279" s="23"/>
      <c r="AD279" s="23"/>
      <c r="AE279" s="23"/>
      <c r="AF279" s="23"/>
      <c r="AG279" s="23"/>
    </row>
    <row r="280" spans="1:33" ht="15.75" customHeight="1" x14ac:dyDescent="0.35">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23"/>
      <c r="AE280" s="23"/>
      <c r="AF280" s="23"/>
      <c r="AG280" s="23"/>
    </row>
    <row r="281" spans="1:33" ht="15.75" customHeight="1" x14ac:dyDescent="0.35">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c r="AA281" s="23"/>
      <c r="AB281" s="23"/>
      <c r="AC281" s="23"/>
      <c r="AD281" s="23"/>
      <c r="AE281" s="23"/>
      <c r="AF281" s="23"/>
      <c r="AG281" s="23"/>
    </row>
    <row r="282" spans="1:33" ht="15.75" customHeight="1" x14ac:dyDescent="0.35">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c r="AA282" s="23"/>
      <c r="AB282" s="23"/>
      <c r="AC282" s="23"/>
      <c r="AD282" s="23"/>
      <c r="AE282" s="23"/>
      <c r="AF282" s="23"/>
      <c r="AG282" s="23"/>
    </row>
    <row r="283" spans="1:33" ht="15.75" customHeight="1" x14ac:dyDescent="0.35">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c r="AA283" s="23"/>
      <c r="AB283" s="23"/>
      <c r="AC283" s="23"/>
      <c r="AD283" s="23"/>
      <c r="AE283" s="23"/>
      <c r="AF283" s="23"/>
      <c r="AG283" s="23"/>
    </row>
    <row r="284" spans="1:33" ht="15.75" customHeight="1" x14ac:dyDescent="0.35">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c r="AA284" s="23"/>
      <c r="AB284" s="23"/>
      <c r="AC284" s="23"/>
      <c r="AD284" s="23"/>
      <c r="AE284" s="23"/>
      <c r="AF284" s="23"/>
      <c r="AG284" s="23"/>
    </row>
    <row r="285" spans="1:33" ht="15.75" customHeight="1" x14ac:dyDescent="0.35">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c r="AA285" s="23"/>
      <c r="AB285" s="23"/>
      <c r="AC285" s="23"/>
      <c r="AD285" s="23"/>
      <c r="AE285" s="23"/>
      <c r="AF285" s="23"/>
      <c r="AG285" s="23"/>
    </row>
    <row r="286" spans="1:33" ht="15.75" customHeight="1" x14ac:dyDescent="0.35">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c r="AA286" s="23"/>
      <c r="AB286" s="23"/>
      <c r="AC286" s="23"/>
      <c r="AD286" s="23"/>
      <c r="AE286" s="23"/>
      <c r="AF286" s="23"/>
      <c r="AG286" s="23"/>
    </row>
    <row r="287" spans="1:33" ht="15.75" customHeight="1" x14ac:dyDescent="0.35">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c r="AA287" s="23"/>
      <c r="AB287" s="23"/>
      <c r="AC287" s="23"/>
      <c r="AD287" s="23"/>
      <c r="AE287" s="23"/>
      <c r="AF287" s="23"/>
      <c r="AG287" s="23"/>
    </row>
    <row r="288" spans="1:33" ht="15.75" customHeight="1" x14ac:dyDescent="0.35">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c r="AA288" s="23"/>
      <c r="AB288" s="23"/>
      <c r="AC288" s="23"/>
      <c r="AD288" s="23"/>
      <c r="AE288" s="23"/>
      <c r="AF288" s="23"/>
      <c r="AG288" s="23"/>
    </row>
    <row r="289" spans="1:33" ht="15.75" customHeight="1" x14ac:dyDescent="0.35">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c r="AA289" s="23"/>
      <c r="AB289" s="23"/>
      <c r="AC289" s="23"/>
      <c r="AD289" s="23"/>
      <c r="AE289" s="23"/>
      <c r="AF289" s="23"/>
      <c r="AG289" s="23"/>
    </row>
    <row r="290" spans="1:33" ht="15.75" customHeight="1" x14ac:dyDescent="0.35">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c r="AA290" s="23"/>
      <c r="AB290" s="23"/>
      <c r="AC290" s="23"/>
      <c r="AD290" s="23"/>
      <c r="AE290" s="23"/>
      <c r="AF290" s="23"/>
      <c r="AG290" s="23"/>
    </row>
    <row r="291" spans="1:33" ht="15.75" customHeight="1" x14ac:dyDescent="0.35">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c r="AA291" s="23"/>
      <c r="AB291" s="23"/>
      <c r="AC291" s="23"/>
      <c r="AD291" s="23"/>
      <c r="AE291" s="23"/>
      <c r="AF291" s="23"/>
      <c r="AG291" s="23"/>
    </row>
    <row r="292" spans="1:33" ht="15.75" customHeight="1" x14ac:dyDescent="0.35">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row>
    <row r="293" spans="1:33" ht="15.75" customHeight="1" x14ac:dyDescent="0.35">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c r="AA293" s="23"/>
      <c r="AB293" s="23"/>
      <c r="AC293" s="23"/>
      <c r="AD293" s="23"/>
      <c r="AE293" s="23"/>
      <c r="AF293" s="23"/>
      <c r="AG293" s="23"/>
    </row>
    <row r="294" spans="1:33" ht="15.75" customHeight="1" x14ac:dyDescent="0.35">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c r="AA294" s="23"/>
      <c r="AB294" s="23"/>
      <c r="AC294" s="23"/>
      <c r="AD294" s="23"/>
      <c r="AE294" s="23"/>
      <c r="AF294" s="23"/>
      <c r="AG294" s="23"/>
    </row>
    <row r="295" spans="1:33" ht="15.75" customHeight="1" x14ac:dyDescent="0.35">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c r="AA295" s="23"/>
      <c r="AB295" s="23"/>
      <c r="AC295" s="23"/>
      <c r="AD295" s="23"/>
      <c r="AE295" s="23"/>
      <c r="AF295" s="23"/>
      <c r="AG295" s="23"/>
    </row>
    <row r="296" spans="1:33" ht="15.75" customHeight="1" x14ac:dyDescent="0.35">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c r="AA296" s="23"/>
      <c r="AB296" s="23"/>
      <c r="AC296" s="23"/>
      <c r="AD296" s="23"/>
      <c r="AE296" s="23"/>
      <c r="AF296" s="23"/>
      <c r="AG296" s="23"/>
    </row>
    <row r="297" spans="1:33" ht="15.75" customHeight="1" x14ac:dyDescent="0.35">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c r="AA297" s="23"/>
      <c r="AB297" s="23"/>
      <c r="AC297" s="23"/>
      <c r="AD297" s="23"/>
      <c r="AE297" s="23"/>
      <c r="AF297" s="23"/>
      <c r="AG297" s="23"/>
    </row>
    <row r="298" spans="1:33" ht="15.75" customHeight="1" x14ac:dyDescent="0.35">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c r="AA298" s="23"/>
      <c r="AB298" s="23"/>
      <c r="AC298" s="23"/>
      <c r="AD298" s="23"/>
      <c r="AE298" s="23"/>
      <c r="AF298" s="23"/>
      <c r="AG298" s="23"/>
    </row>
    <row r="299" spans="1:33" ht="15.75" customHeight="1" x14ac:dyDescent="0.35">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c r="AA299" s="23"/>
      <c r="AB299" s="23"/>
      <c r="AC299" s="23"/>
      <c r="AD299" s="23"/>
      <c r="AE299" s="23"/>
      <c r="AF299" s="23"/>
      <c r="AG299" s="23"/>
    </row>
    <row r="300" spans="1:33" ht="15.75" customHeight="1" x14ac:dyDescent="0.35">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c r="AA300" s="23"/>
      <c r="AB300" s="23"/>
      <c r="AC300" s="23"/>
      <c r="AD300" s="23"/>
      <c r="AE300" s="23"/>
      <c r="AF300" s="23"/>
      <c r="AG300" s="23"/>
    </row>
    <row r="301" spans="1:33" ht="15.75" customHeight="1" x14ac:dyDescent="0.35">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c r="AA301" s="23"/>
      <c r="AB301" s="23"/>
      <c r="AC301" s="23"/>
      <c r="AD301" s="23"/>
      <c r="AE301" s="23"/>
      <c r="AF301" s="23"/>
      <c r="AG301" s="23"/>
    </row>
    <row r="302" spans="1:33" ht="15.75" customHeight="1" x14ac:dyDescent="0.35">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23"/>
      <c r="AE302" s="23"/>
      <c r="AF302" s="23"/>
      <c r="AG302" s="23"/>
    </row>
    <row r="303" spans="1:33" ht="15.75" customHeight="1" x14ac:dyDescent="0.35">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c r="AA303" s="23"/>
      <c r="AB303" s="23"/>
      <c r="AC303" s="23"/>
      <c r="AD303" s="23"/>
      <c r="AE303" s="23"/>
      <c r="AF303" s="23"/>
      <c r="AG303" s="23"/>
    </row>
    <row r="304" spans="1:33" ht="15.75" customHeight="1" x14ac:dyDescent="0.35">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23"/>
      <c r="AE304" s="23"/>
      <c r="AF304" s="23"/>
      <c r="AG304" s="23"/>
    </row>
    <row r="305" spans="1:33" ht="15.75" customHeight="1" x14ac:dyDescent="0.35">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c r="AA305" s="23"/>
      <c r="AB305" s="23"/>
      <c r="AC305" s="23"/>
      <c r="AD305" s="23"/>
      <c r="AE305" s="23"/>
      <c r="AF305" s="23"/>
      <c r="AG305" s="23"/>
    </row>
    <row r="306" spans="1:33" ht="15.75" customHeight="1" x14ac:dyDescent="0.35">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23"/>
      <c r="AE306" s="23"/>
      <c r="AF306" s="23"/>
      <c r="AG306" s="23"/>
    </row>
    <row r="307" spans="1:33" ht="15.75" customHeight="1" x14ac:dyDescent="0.35">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c r="AA307" s="23"/>
      <c r="AB307" s="23"/>
      <c r="AC307" s="23"/>
      <c r="AD307" s="23"/>
      <c r="AE307" s="23"/>
      <c r="AF307" s="23"/>
      <c r="AG307" s="23"/>
    </row>
    <row r="308" spans="1:33" ht="15.75" customHeight="1" x14ac:dyDescent="0.35">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23"/>
      <c r="AE308" s="23"/>
      <c r="AF308" s="23"/>
      <c r="AG308" s="23"/>
    </row>
    <row r="309" spans="1:33" ht="15.75" customHeight="1" x14ac:dyDescent="0.35">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c r="AA309" s="23"/>
      <c r="AB309" s="23"/>
      <c r="AC309" s="23"/>
      <c r="AD309" s="23"/>
      <c r="AE309" s="23"/>
      <c r="AF309" s="23"/>
      <c r="AG309" s="23"/>
    </row>
    <row r="310" spans="1:33" ht="15.75" customHeight="1" x14ac:dyDescent="0.35">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23"/>
      <c r="AE310" s="23"/>
      <c r="AF310" s="23"/>
      <c r="AG310" s="23"/>
    </row>
    <row r="311" spans="1:33" ht="15.75" customHeight="1" x14ac:dyDescent="0.35">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c r="AA311" s="23"/>
      <c r="AB311" s="23"/>
      <c r="AC311" s="23"/>
      <c r="AD311" s="23"/>
      <c r="AE311" s="23"/>
      <c r="AF311" s="23"/>
      <c r="AG311" s="23"/>
    </row>
    <row r="312" spans="1:33" ht="15.75" customHeight="1" x14ac:dyDescent="0.35">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23"/>
      <c r="AE312" s="23"/>
      <c r="AF312" s="23"/>
      <c r="AG312" s="23"/>
    </row>
    <row r="313" spans="1:33" ht="15.75" customHeight="1" x14ac:dyDescent="0.35">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c r="AA313" s="23"/>
      <c r="AB313" s="23"/>
      <c r="AC313" s="23"/>
      <c r="AD313" s="23"/>
      <c r="AE313" s="23"/>
      <c r="AF313" s="23"/>
      <c r="AG313" s="23"/>
    </row>
    <row r="314" spans="1:33" ht="15.75" customHeight="1" x14ac:dyDescent="0.35">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c r="AA314" s="23"/>
      <c r="AB314" s="23"/>
      <c r="AC314" s="23"/>
      <c r="AD314" s="23"/>
      <c r="AE314" s="23"/>
      <c r="AF314" s="23"/>
      <c r="AG314" s="23"/>
    </row>
    <row r="315" spans="1:33" ht="15.75" customHeight="1" x14ac:dyDescent="0.35">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c r="AA315" s="23"/>
      <c r="AB315" s="23"/>
      <c r="AC315" s="23"/>
      <c r="AD315" s="23"/>
      <c r="AE315" s="23"/>
      <c r="AF315" s="23"/>
      <c r="AG315" s="23"/>
    </row>
    <row r="316" spans="1:33" ht="15.75" customHeight="1" x14ac:dyDescent="0.35">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c r="AA316" s="23"/>
      <c r="AB316" s="23"/>
      <c r="AC316" s="23"/>
      <c r="AD316" s="23"/>
      <c r="AE316" s="23"/>
      <c r="AF316" s="23"/>
      <c r="AG316" s="23"/>
    </row>
    <row r="317" spans="1:33" ht="15.75" customHeight="1" x14ac:dyDescent="0.35">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c r="AA317" s="23"/>
      <c r="AB317" s="23"/>
      <c r="AC317" s="23"/>
      <c r="AD317" s="23"/>
      <c r="AE317" s="23"/>
      <c r="AF317" s="23"/>
      <c r="AG317" s="23"/>
    </row>
    <row r="318" spans="1:33" ht="15.75" customHeight="1" x14ac:dyDescent="0.35">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c r="AA318" s="23"/>
      <c r="AB318" s="23"/>
      <c r="AC318" s="23"/>
      <c r="AD318" s="23"/>
      <c r="AE318" s="23"/>
      <c r="AF318" s="23"/>
      <c r="AG318" s="23"/>
    </row>
    <row r="319" spans="1:33" ht="15.75" customHeight="1" x14ac:dyDescent="0.35">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c r="AA319" s="23"/>
      <c r="AB319" s="23"/>
      <c r="AC319" s="23"/>
      <c r="AD319" s="23"/>
      <c r="AE319" s="23"/>
      <c r="AF319" s="23"/>
      <c r="AG319" s="23"/>
    </row>
    <row r="320" spans="1:33" ht="15.75" customHeight="1" x14ac:dyDescent="0.35">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23"/>
      <c r="AE320" s="23"/>
      <c r="AF320" s="23"/>
      <c r="AG320" s="23"/>
    </row>
    <row r="321" spans="1:33" ht="15.75" customHeight="1" x14ac:dyDescent="0.35">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c r="AA321" s="23"/>
      <c r="AB321" s="23"/>
      <c r="AC321" s="23"/>
      <c r="AD321" s="23"/>
      <c r="AE321" s="23"/>
      <c r="AF321" s="23"/>
      <c r="AG321" s="23"/>
    </row>
    <row r="322" spans="1:33" ht="15.75" customHeight="1" x14ac:dyDescent="0.35">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c r="AA322" s="23"/>
      <c r="AB322" s="23"/>
      <c r="AC322" s="23"/>
      <c r="AD322" s="23"/>
      <c r="AE322" s="23"/>
      <c r="AF322" s="23"/>
      <c r="AG322" s="23"/>
    </row>
    <row r="323" spans="1:33" ht="15.75" customHeight="1" x14ac:dyDescent="0.35">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c r="AA323" s="23"/>
      <c r="AB323" s="23"/>
      <c r="AC323" s="23"/>
      <c r="AD323" s="23"/>
      <c r="AE323" s="23"/>
      <c r="AF323" s="23"/>
      <c r="AG323" s="23"/>
    </row>
    <row r="324" spans="1:33" ht="15.75" customHeight="1" x14ac:dyDescent="0.35">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c r="AA324" s="23"/>
      <c r="AB324" s="23"/>
      <c r="AC324" s="23"/>
      <c r="AD324" s="23"/>
      <c r="AE324" s="23"/>
      <c r="AF324" s="23"/>
      <c r="AG324" s="23"/>
    </row>
    <row r="325" spans="1:33" ht="15.75" customHeight="1" x14ac:dyDescent="0.35">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c r="AA325" s="23"/>
      <c r="AB325" s="23"/>
      <c r="AC325" s="23"/>
      <c r="AD325" s="23"/>
      <c r="AE325" s="23"/>
      <c r="AF325" s="23"/>
      <c r="AG325" s="23"/>
    </row>
    <row r="326" spans="1:33" ht="15.75" customHeight="1" x14ac:dyDescent="0.35">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c r="AA326" s="23"/>
      <c r="AB326" s="23"/>
      <c r="AC326" s="23"/>
      <c r="AD326" s="23"/>
      <c r="AE326" s="23"/>
      <c r="AF326" s="23"/>
      <c r="AG326" s="23"/>
    </row>
    <row r="327" spans="1:33" ht="15.75" customHeight="1" x14ac:dyDescent="0.35">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c r="AA327" s="23"/>
      <c r="AB327" s="23"/>
      <c r="AC327" s="23"/>
      <c r="AD327" s="23"/>
      <c r="AE327" s="23"/>
      <c r="AF327" s="23"/>
      <c r="AG327" s="23"/>
    </row>
    <row r="328" spans="1:33" ht="15.75" customHeight="1" x14ac:dyDescent="0.35">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23"/>
      <c r="AE328" s="23"/>
      <c r="AF328" s="23"/>
      <c r="AG328" s="23"/>
    </row>
    <row r="329" spans="1:33" ht="15.75" customHeight="1" x14ac:dyDescent="0.35">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c r="AA329" s="23"/>
      <c r="AB329" s="23"/>
      <c r="AC329" s="23"/>
      <c r="AD329" s="23"/>
      <c r="AE329" s="23"/>
      <c r="AF329" s="23"/>
      <c r="AG329" s="23"/>
    </row>
    <row r="330" spans="1:33" ht="15.75" customHeight="1" x14ac:dyDescent="0.35">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c r="AA330" s="23"/>
      <c r="AB330" s="23"/>
      <c r="AC330" s="23"/>
      <c r="AD330" s="23"/>
      <c r="AE330" s="23"/>
      <c r="AF330" s="23"/>
      <c r="AG330" s="23"/>
    </row>
    <row r="331" spans="1:33" ht="15.75" customHeight="1" x14ac:dyDescent="0.35">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c r="AA331" s="23"/>
      <c r="AB331" s="23"/>
      <c r="AC331" s="23"/>
      <c r="AD331" s="23"/>
      <c r="AE331" s="23"/>
      <c r="AF331" s="23"/>
      <c r="AG331" s="23"/>
    </row>
    <row r="332" spans="1:33" ht="15.75" customHeight="1" x14ac:dyDescent="0.35">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c r="AA332" s="23"/>
      <c r="AB332" s="23"/>
      <c r="AC332" s="23"/>
      <c r="AD332" s="23"/>
      <c r="AE332" s="23"/>
      <c r="AF332" s="23"/>
      <c r="AG332" s="23"/>
    </row>
    <row r="333" spans="1:33" ht="15.75" customHeight="1" x14ac:dyDescent="0.35">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c r="AA333" s="23"/>
      <c r="AB333" s="23"/>
      <c r="AC333" s="23"/>
      <c r="AD333" s="23"/>
      <c r="AE333" s="23"/>
      <c r="AF333" s="23"/>
      <c r="AG333" s="23"/>
    </row>
    <row r="334" spans="1:33" ht="15.75" customHeight="1" x14ac:dyDescent="0.35">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c r="AA334" s="23"/>
      <c r="AB334" s="23"/>
      <c r="AC334" s="23"/>
      <c r="AD334" s="23"/>
      <c r="AE334" s="23"/>
      <c r="AF334" s="23"/>
      <c r="AG334" s="23"/>
    </row>
    <row r="335" spans="1:33" ht="15.75" customHeight="1" x14ac:dyDescent="0.35">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23"/>
      <c r="AE335" s="23"/>
      <c r="AF335" s="23"/>
      <c r="AG335" s="23"/>
    </row>
    <row r="336" spans="1:33" ht="15.75" customHeight="1" x14ac:dyDescent="0.35">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c r="AA336" s="23"/>
      <c r="AB336" s="23"/>
      <c r="AC336" s="23"/>
      <c r="AD336" s="23"/>
      <c r="AE336" s="23"/>
      <c r="AF336" s="23"/>
      <c r="AG336" s="23"/>
    </row>
    <row r="337" spans="1:33" ht="15.75" customHeight="1" x14ac:dyDescent="0.35">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c r="AA337" s="23"/>
      <c r="AB337" s="23"/>
      <c r="AC337" s="23"/>
      <c r="AD337" s="23"/>
      <c r="AE337" s="23"/>
      <c r="AF337" s="23"/>
      <c r="AG337" s="23"/>
    </row>
    <row r="338" spans="1:33" ht="15.75" customHeight="1" x14ac:dyDescent="0.35">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c r="AA338" s="23"/>
      <c r="AB338" s="23"/>
      <c r="AC338" s="23"/>
      <c r="AD338" s="23"/>
      <c r="AE338" s="23"/>
      <c r="AF338" s="23"/>
      <c r="AG338" s="23"/>
    </row>
    <row r="339" spans="1:33" ht="15.75" customHeight="1" x14ac:dyDescent="0.35">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c r="AA339" s="23"/>
      <c r="AB339" s="23"/>
      <c r="AC339" s="23"/>
      <c r="AD339" s="23"/>
      <c r="AE339" s="23"/>
      <c r="AF339" s="23"/>
      <c r="AG339" s="23"/>
    </row>
    <row r="340" spans="1:33" ht="15.75" customHeight="1" x14ac:dyDescent="0.35">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c r="AD340" s="23"/>
      <c r="AE340" s="23"/>
      <c r="AF340" s="23"/>
      <c r="AG340" s="23"/>
    </row>
    <row r="341" spans="1:33" ht="15.75" customHeight="1" x14ac:dyDescent="0.35">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c r="AA341" s="23"/>
      <c r="AB341" s="23"/>
      <c r="AC341" s="23"/>
      <c r="AD341" s="23"/>
      <c r="AE341" s="23"/>
      <c r="AF341" s="23"/>
      <c r="AG341" s="23"/>
    </row>
    <row r="342" spans="1:33" ht="15.75" customHeight="1" x14ac:dyDescent="0.35">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c r="AB342" s="23"/>
      <c r="AC342" s="23"/>
      <c r="AD342" s="23"/>
      <c r="AE342" s="23"/>
      <c r="AF342" s="23"/>
      <c r="AG342" s="23"/>
    </row>
    <row r="343" spans="1:33" ht="15.75" customHeight="1" x14ac:dyDescent="0.35">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23"/>
      <c r="AE343" s="23"/>
      <c r="AF343" s="23"/>
      <c r="AG343" s="23"/>
    </row>
    <row r="344" spans="1:33" ht="15.75" customHeight="1" x14ac:dyDescent="0.35">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c r="AD344" s="23"/>
      <c r="AE344" s="23"/>
      <c r="AF344" s="23"/>
      <c r="AG344" s="23"/>
    </row>
    <row r="345" spans="1:33" ht="15.75" customHeight="1" x14ac:dyDescent="0.35">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c r="AA345" s="23"/>
      <c r="AB345" s="23"/>
      <c r="AC345" s="23"/>
      <c r="AD345" s="23"/>
      <c r="AE345" s="23"/>
      <c r="AF345" s="23"/>
      <c r="AG345" s="23"/>
    </row>
    <row r="346" spans="1:33" ht="15.75" customHeight="1" x14ac:dyDescent="0.35">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c r="AA346" s="23"/>
      <c r="AB346" s="23"/>
      <c r="AC346" s="23"/>
      <c r="AD346" s="23"/>
      <c r="AE346" s="23"/>
      <c r="AF346" s="23"/>
      <c r="AG346" s="23"/>
    </row>
    <row r="347" spans="1:33" ht="15.75" customHeight="1" x14ac:dyDescent="0.35">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c r="AA347" s="23"/>
      <c r="AB347" s="23"/>
      <c r="AC347" s="23"/>
      <c r="AD347" s="23"/>
      <c r="AE347" s="23"/>
      <c r="AF347" s="23"/>
      <c r="AG347" s="23"/>
    </row>
    <row r="348" spans="1:33" ht="15.75" customHeight="1" x14ac:dyDescent="0.35">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c r="AA348" s="23"/>
      <c r="AB348" s="23"/>
      <c r="AC348" s="23"/>
      <c r="AD348" s="23"/>
      <c r="AE348" s="23"/>
      <c r="AF348" s="23"/>
      <c r="AG348" s="23"/>
    </row>
    <row r="349" spans="1:33" ht="15.75" customHeight="1" x14ac:dyDescent="0.35">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23"/>
      <c r="AE349" s="23"/>
      <c r="AF349" s="23"/>
      <c r="AG349" s="23"/>
    </row>
    <row r="350" spans="1:33" ht="15.75" customHeight="1" x14ac:dyDescent="0.35">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c r="AA350" s="23"/>
      <c r="AB350" s="23"/>
      <c r="AC350" s="23"/>
      <c r="AD350" s="23"/>
      <c r="AE350" s="23"/>
      <c r="AF350" s="23"/>
      <c r="AG350" s="23"/>
    </row>
    <row r="351" spans="1:33" ht="15.75" customHeight="1" x14ac:dyDescent="0.35">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23"/>
      <c r="AE351" s="23"/>
      <c r="AF351" s="23"/>
      <c r="AG351" s="23"/>
    </row>
    <row r="352" spans="1:33" ht="15.75" customHeight="1" x14ac:dyDescent="0.35">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c r="AA352" s="23"/>
      <c r="AB352" s="23"/>
      <c r="AC352" s="23"/>
      <c r="AD352" s="23"/>
      <c r="AE352" s="23"/>
      <c r="AF352" s="23"/>
      <c r="AG352" s="23"/>
    </row>
    <row r="353" spans="1:33" ht="15.75" customHeight="1" x14ac:dyDescent="0.35">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c r="AA353" s="23"/>
      <c r="AB353" s="23"/>
      <c r="AC353" s="23"/>
      <c r="AD353" s="23"/>
      <c r="AE353" s="23"/>
      <c r="AF353" s="23"/>
      <c r="AG353" s="23"/>
    </row>
    <row r="354" spans="1:33" ht="15.75" customHeight="1" x14ac:dyDescent="0.35">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c r="AA354" s="23"/>
      <c r="AB354" s="23"/>
      <c r="AC354" s="23"/>
      <c r="AD354" s="23"/>
      <c r="AE354" s="23"/>
      <c r="AF354" s="23"/>
      <c r="AG354" s="23"/>
    </row>
    <row r="355" spans="1:33" ht="15.75" customHeight="1" x14ac:dyDescent="0.35">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c r="AA355" s="23"/>
      <c r="AB355" s="23"/>
      <c r="AC355" s="23"/>
      <c r="AD355" s="23"/>
      <c r="AE355" s="23"/>
      <c r="AF355" s="23"/>
      <c r="AG355" s="23"/>
    </row>
    <row r="356" spans="1:33" ht="15.75" customHeight="1" x14ac:dyDescent="0.35">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c r="AA356" s="23"/>
      <c r="AB356" s="23"/>
      <c r="AC356" s="23"/>
      <c r="AD356" s="23"/>
      <c r="AE356" s="23"/>
      <c r="AF356" s="23"/>
      <c r="AG356" s="23"/>
    </row>
    <row r="357" spans="1:33" ht="15.75" customHeight="1" x14ac:dyDescent="0.35">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c r="AB357" s="23"/>
      <c r="AC357" s="23"/>
      <c r="AD357" s="23"/>
      <c r="AE357" s="23"/>
      <c r="AF357" s="23"/>
      <c r="AG357" s="23"/>
    </row>
    <row r="358" spans="1:33" ht="15.75" customHeight="1" x14ac:dyDescent="0.35">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c r="AA358" s="23"/>
      <c r="AB358" s="23"/>
      <c r="AC358" s="23"/>
      <c r="AD358" s="23"/>
      <c r="AE358" s="23"/>
      <c r="AF358" s="23"/>
      <c r="AG358" s="23"/>
    </row>
    <row r="359" spans="1:33" ht="15.75" customHeight="1" x14ac:dyDescent="0.35">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c r="AA359" s="23"/>
      <c r="AB359" s="23"/>
      <c r="AC359" s="23"/>
      <c r="AD359" s="23"/>
      <c r="AE359" s="23"/>
      <c r="AF359" s="23"/>
      <c r="AG359" s="23"/>
    </row>
    <row r="360" spans="1:33" ht="15.75" customHeight="1" x14ac:dyDescent="0.35">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c r="AA360" s="23"/>
      <c r="AB360" s="23"/>
      <c r="AC360" s="23"/>
      <c r="AD360" s="23"/>
      <c r="AE360" s="23"/>
      <c r="AF360" s="23"/>
      <c r="AG360" s="23"/>
    </row>
    <row r="361" spans="1:33" ht="15.75" customHeight="1" x14ac:dyDescent="0.35">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c r="AA361" s="23"/>
      <c r="AB361" s="23"/>
      <c r="AC361" s="23"/>
      <c r="AD361" s="23"/>
      <c r="AE361" s="23"/>
      <c r="AF361" s="23"/>
      <c r="AG361" s="23"/>
    </row>
    <row r="362" spans="1:33" ht="15.75" customHeight="1" x14ac:dyDescent="0.35">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c r="AA362" s="23"/>
      <c r="AB362" s="23"/>
      <c r="AC362" s="23"/>
      <c r="AD362" s="23"/>
      <c r="AE362" s="23"/>
      <c r="AF362" s="23"/>
      <c r="AG362" s="23"/>
    </row>
    <row r="363" spans="1:33" ht="15.75" customHeight="1" x14ac:dyDescent="0.35">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c r="AA363" s="23"/>
      <c r="AB363" s="23"/>
      <c r="AC363" s="23"/>
      <c r="AD363" s="23"/>
      <c r="AE363" s="23"/>
      <c r="AF363" s="23"/>
      <c r="AG363" s="23"/>
    </row>
    <row r="364" spans="1:33" ht="15.75" customHeight="1" x14ac:dyDescent="0.35">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c r="AB364" s="23"/>
      <c r="AC364" s="23"/>
      <c r="AD364" s="23"/>
      <c r="AE364" s="23"/>
      <c r="AF364" s="23"/>
      <c r="AG364" s="23"/>
    </row>
    <row r="365" spans="1:33" ht="15.75" customHeight="1" x14ac:dyDescent="0.35">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c r="AA365" s="23"/>
      <c r="AB365" s="23"/>
      <c r="AC365" s="23"/>
      <c r="AD365" s="23"/>
      <c r="AE365" s="23"/>
      <c r="AF365" s="23"/>
      <c r="AG365" s="23"/>
    </row>
    <row r="366" spans="1:33" ht="15.75" customHeight="1" x14ac:dyDescent="0.35">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c r="AA366" s="23"/>
      <c r="AB366" s="23"/>
      <c r="AC366" s="23"/>
      <c r="AD366" s="23"/>
      <c r="AE366" s="23"/>
      <c r="AF366" s="23"/>
      <c r="AG366" s="23"/>
    </row>
    <row r="367" spans="1:33" ht="15.75" customHeight="1" x14ac:dyDescent="0.35">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c r="AA367" s="23"/>
      <c r="AB367" s="23"/>
      <c r="AC367" s="23"/>
      <c r="AD367" s="23"/>
      <c r="AE367" s="23"/>
      <c r="AF367" s="23"/>
      <c r="AG367" s="23"/>
    </row>
    <row r="368" spans="1:33" ht="15.75" customHeight="1" x14ac:dyDescent="0.35">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c r="AA368" s="23"/>
      <c r="AB368" s="23"/>
      <c r="AC368" s="23"/>
      <c r="AD368" s="23"/>
      <c r="AE368" s="23"/>
      <c r="AF368" s="23"/>
      <c r="AG368" s="23"/>
    </row>
    <row r="369" spans="1:33" ht="15.75" customHeight="1" x14ac:dyDescent="0.35">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c r="AA369" s="23"/>
      <c r="AB369" s="23"/>
      <c r="AC369" s="23"/>
      <c r="AD369" s="23"/>
      <c r="AE369" s="23"/>
      <c r="AF369" s="23"/>
      <c r="AG369" s="23"/>
    </row>
    <row r="370" spans="1:33" ht="15.75" customHeight="1" x14ac:dyDescent="0.35">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c r="AA370" s="23"/>
      <c r="AB370" s="23"/>
      <c r="AC370" s="23"/>
      <c r="AD370" s="23"/>
      <c r="AE370" s="23"/>
      <c r="AF370" s="23"/>
      <c r="AG370" s="23"/>
    </row>
    <row r="371" spans="1:33" ht="15.75" customHeight="1" x14ac:dyDescent="0.35">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c r="AA371" s="23"/>
      <c r="AB371" s="23"/>
      <c r="AC371" s="23"/>
      <c r="AD371" s="23"/>
      <c r="AE371" s="23"/>
      <c r="AF371" s="23"/>
      <c r="AG371" s="23"/>
    </row>
    <row r="372" spans="1:33" ht="15.75" customHeight="1" x14ac:dyDescent="0.35">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c r="AA372" s="23"/>
      <c r="AB372" s="23"/>
      <c r="AC372" s="23"/>
      <c r="AD372" s="23"/>
      <c r="AE372" s="23"/>
      <c r="AF372" s="23"/>
      <c r="AG372" s="23"/>
    </row>
    <row r="373" spans="1:33" ht="15.75" customHeight="1" x14ac:dyDescent="0.35">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c r="AA373" s="23"/>
      <c r="AB373" s="23"/>
      <c r="AC373" s="23"/>
      <c r="AD373" s="23"/>
      <c r="AE373" s="23"/>
      <c r="AF373" s="23"/>
      <c r="AG373" s="23"/>
    </row>
    <row r="374" spans="1:33" ht="15.75" customHeight="1" x14ac:dyDescent="0.35">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c r="AA374" s="23"/>
      <c r="AB374" s="23"/>
      <c r="AC374" s="23"/>
      <c r="AD374" s="23"/>
      <c r="AE374" s="23"/>
      <c r="AF374" s="23"/>
      <c r="AG374" s="23"/>
    </row>
    <row r="375" spans="1:33" ht="15.75" customHeight="1" x14ac:dyDescent="0.35">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c r="AA375" s="23"/>
      <c r="AB375" s="23"/>
      <c r="AC375" s="23"/>
      <c r="AD375" s="23"/>
      <c r="AE375" s="23"/>
      <c r="AF375" s="23"/>
      <c r="AG375" s="23"/>
    </row>
    <row r="376" spans="1:33" ht="15.75" customHeight="1" x14ac:dyDescent="0.35">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c r="AD376" s="23"/>
      <c r="AE376" s="23"/>
      <c r="AF376" s="23"/>
      <c r="AG376" s="23"/>
    </row>
    <row r="377" spans="1:33" ht="15.75" customHeight="1" x14ac:dyDescent="0.35">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c r="AA377" s="23"/>
      <c r="AB377" s="23"/>
      <c r="AC377" s="23"/>
      <c r="AD377" s="23"/>
      <c r="AE377" s="23"/>
      <c r="AF377" s="23"/>
      <c r="AG377" s="23"/>
    </row>
    <row r="378" spans="1:33" ht="15.75" customHeight="1" x14ac:dyDescent="0.35">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c r="AA378" s="23"/>
      <c r="AB378" s="23"/>
      <c r="AC378" s="23"/>
      <c r="AD378" s="23"/>
      <c r="AE378" s="23"/>
      <c r="AF378" s="23"/>
      <c r="AG378" s="23"/>
    </row>
    <row r="379" spans="1:33" ht="15.75" customHeight="1" x14ac:dyDescent="0.35">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c r="AA379" s="23"/>
      <c r="AB379" s="23"/>
      <c r="AC379" s="23"/>
      <c r="AD379" s="23"/>
      <c r="AE379" s="23"/>
      <c r="AF379" s="23"/>
      <c r="AG379" s="23"/>
    </row>
    <row r="380" spans="1:33" ht="15.75" customHeight="1" x14ac:dyDescent="0.35">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c r="AA380" s="23"/>
      <c r="AB380" s="23"/>
      <c r="AC380" s="23"/>
      <c r="AD380" s="23"/>
      <c r="AE380" s="23"/>
      <c r="AF380" s="23"/>
      <c r="AG380" s="23"/>
    </row>
    <row r="381" spans="1:33" ht="15.75" customHeight="1" x14ac:dyDescent="0.35">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c r="AA381" s="23"/>
      <c r="AB381" s="23"/>
      <c r="AC381" s="23"/>
      <c r="AD381" s="23"/>
      <c r="AE381" s="23"/>
      <c r="AF381" s="23"/>
      <c r="AG381" s="23"/>
    </row>
    <row r="382" spans="1:33" ht="15.75" customHeight="1" x14ac:dyDescent="0.35">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c r="AA382" s="23"/>
      <c r="AB382" s="23"/>
      <c r="AC382" s="23"/>
      <c r="AD382" s="23"/>
      <c r="AE382" s="23"/>
      <c r="AF382" s="23"/>
      <c r="AG382" s="23"/>
    </row>
    <row r="383" spans="1:33" ht="15.75" customHeight="1" x14ac:dyDescent="0.35">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23"/>
      <c r="AE383" s="23"/>
      <c r="AF383" s="23"/>
      <c r="AG383" s="23"/>
    </row>
    <row r="384" spans="1:33" ht="15.75" customHeight="1" x14ac:dyDescent="0.35">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c r="AA384" s="23"/>
      <c r="AB384" s="23"/>
      <c r="AC384" s="23"/>
      <c r="AD384" s="23"/>
      <c r="AE384" s="23"/>
      <c r="AF384" s="23"/>
      <c r="AG384" s="23"/>
    </row>
    <row r="385" spans="1:33" ht="15.75" customHeight="1" x14ac:dyDescent="0.35">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c r="AA385" s="23"/>
      <c r="AB385" s="23"/>
      <c r="AC385" s="23"/>
      <c r="AD385" s="23"/>
      <c r="AE385" s="23"/>
      <c r="AF385" s="23"/>
      <c r="AG385" s="23"/>
    </row>
    <row r="386" spans="1:33" ht="15.75" customHeight="1" x14ac:dyDescent="0.35">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c r="AA386" s="23"/>
      <c r="AB386" s="23"/>
      <c r="AC386" s="23"/>
      <c r="AD386" s="23"/>
      <c r="AE386" s="23"/>
      <c r="AF386" s="23"/>
      <c r="AG386" s="23"/>
    </row>
    <row r="387" spans="1:33" ht="15.75" customHeight="1" x14ac:dyDescent="0.35">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c r="AA387" s="23"/>
      <c r="AB387" s="23"/>
      <c r="AC387" s="23"/>
      <c r="AD387" s="23"/>
      <c r="AE387" s="23"/>
      <c r="AF387" s="23"/>
      <c r="AG387" s="23"/>
    </row>
    <row r="388" spans="1:33" ht="15.75" customHeight="1" x14ac:dyDescent="0.35">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c r="AA388" s="23"/>
      <c r="AB388" s="23"/>
      <c r="AC388" s="23"/>
      <c r="AD388" s="23"/>
      <c r="AE388" s="23"/>
      <c r="AF388" s="23"/>
      <c r="AG388" s="23"/>
    </row>
    <row r="389" spans="1:33" ht="15.75" customHeight="1" x14ac:dyDescent="0.35">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c r="AA389" s="23"/>
      <c r="AB389" s="23"/>
      <c r="AC389" s="23"/>
      <c r="AD389" s="23"/>
      <c r="AE389" s="23"/>
      <c r="AF389" s="23"/>
      <c r="AG389" s="23"/>
    </row>
    <row r="390" spans="1:33" ht="15.75" customHeight="1" x14ac:dyDescent="0.35">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c r="AA390" s="23"/>
      <c r="AB390" s="23"/>
      <c r="AC390" s="23"/>
      <c r="AD390" s="23"/>
      <c r="AE390" s="23"/>
      <c r="AF390" s="23"/>
      <c r="AG390" s="23"/>
    </row>
    <row r="391" spans="1:33" ht="15.75" customHeight="1" x14ac:dyDescent="0.35">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c r="AA391" s="23"/>
      <c r="AB391" s="23"/>
      <c r="AC391" s="23"/>
      <c r="AD391" s="23"/>
      <c r="AE391" s="23"/>
      <c r="AF391" s="23"/>
      <c r="AG391" s="23"/>
    </row>
    <row r="392" spans="1:33" ht="15.75" customHeight="1" x14ac:dyDescent="0.35">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c r="AB392" s="23"/>
      <c r="AC392" s="23"/>
      <c r="AD392" s="23"/>
      <c r="AE392" s="23"/>
      <c r="AF392" s="23"/>
      <c r="AG392" s="23"/>
    </row>
    <row r="393" spans="1:33" ht="15.75" customHeight="1" x14ac:dyDescent="0.35">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c r="AA393" s="23"/>
      <c r="AB393" s="23"/>
      <c r="AC393" s="23"/>
      <c r="AD393" s="23"/>
      <c r="AE393" s="23"/>
      <c r="AF393" s="23"/>
      <c r="AG393" s="23"/>
    </row>
    <row r="394" spans="1:33" ht="15.75" customHeight="1" x14ac:dyDescent="0.35">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c r="AA394" s="23"/>
      <c r="AB394" s="23"/>
      <c r="AC394" s="23"/>
      <c r="AD394" s="23"/>
      <c r="AE394" s="23"/>
      <c r="AF394" s="23"/>
      <c r="AG394" s="23"/>
    </row>
    <row r="395" spans="1:33" ht="15.75" customHeight="1" x14ac:dyDescent="0.35">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c r="AA395" s="23"/>
      <c r="AB395" s="23"/>
      <c r="AC395" s="23"/>
      <c r="AD395" s="23"/>
      <c r="AE395" s="23"/>
      <c r="AF395" s="23"/>
      <c r="AG395" s="23"/>
    </row>
    <row r="396" spans="1:33" ht="15.75" customHeight="1" x14ac:dyDescent="0.35">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c r="AA396" s="23"/>
      <c r="AB396" s="23"/>
      <c r="AC396" s="23"/>
      <c r="AD396" s="23"/>
      <c r="AE396" s="23"/>
      <c r="AF396" s="23"/>
      <c r="AG396" s="23"/>
    </row>
    <row r="397" spans="1:33" ht="15.75" customHeight="1" x14ac:dyDescent="0.35">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c r="AA397" s="23"/>
      <c r="AB397" s="23"/>
      <c r="AC397" s="23"/>
      <c r="AD397" s="23"/>
      <c r="AE397" s="23"/>
      <c r="AF397" s="23"/>
      <c r="AG397" s="23"/>
    </row>
    <row r="398" spans="1:33" ht="15.75" customHeight="1" x14ac:dyDescent="0.35">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c r="AA398" s="23"/>
      <c r="AB398" s="23"/>
      <c r="AC398" s="23"/>
      <c r="AD398" s="23"/>
      <c r="AE398" s="23"/>
      <c r="AF398" s="23"/>
      <c r="AG398" s="23"/>
    </row>
    <row r="399" spans="1:33" ht="15.75" customHeight="1" x14ac:dyDescent="0.35">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c r="AA399" s="23"/>
      <c r="AB399" s="23"/>
      <c r="AC399" s="23"/>
      <c r="AD399" s="23"/>
      <c r="AE399" s="23"/>
      <c r="AF399" s="23"/>
      <c r="AG399" s="23"/>
    </row>
    <row r="400" spans="1:33" ht="15.75" customHeight="1" x14ac:dyDescent="0.35">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c r="AA400" s="23"/>
      <c r="AB400" s="23"/>
      <c r="AC400" s="23"/>
      <c r="AD400" s="23"/>
      <c r="AE400" s="23"/>
      <c r="AF400" s="23"/>
      <c r="AG400" s="23"/>
    </row>
    <row r="401" spans="1:33" ht="15.75" customHeight="1" x14ac:dyDescent="0.35">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c r="AA401" s="23"/>
      <c r="AB401" s="23"/>
      <c r="AC401" s="23"/>
      <c r="AD401" s="23"/>
      <c r="AE401" s="23"/>
      <c r="AF401" s="23"/>
      <c r="AG401" s="23"/>
    </row>
    <row r="402" spans="1:33" ht="15.75" customHeight="1" x14ac:dyDescent="0.35">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c r="AA402" s="23"/>
      <c r="AB402" s="23"/>
      <c r="AC402" s="23"/>
      <c r="AD402" s="23"/>
      <c r="AE402" s="23"/>
      <c r="AF402" s="23"/>
      <c r="AG402" s="23"/>
    </row>
    <row r="403" spans="1:33" ht="15.75" customHeight="1" x14ac:dyDescent="0.35">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c r="AA403" s="23"/>
      <c r="AB403" s="23"/>
      <c r="AC403" s="23"/>
      <c r="AD403" s="23"/>
      <c r="AE403" s="23"/>
      <c r="AF403" s="23"/>
      <c r="AG403" s="23"/>
    </row>
    <row r="404" spans="1:33" ht="15.75" customHeight="1" x14ac:dyDescent="0.35">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c r="AA404" s="23"/>
      <c r="AB404" s="23"/>
      <c r="AC404" s="23"/>
      <c r="AD404" s="23"/>
      <c r="AE404" s="23"/>
      <c r="AF404" s="23"/>
      <c r="AG404" s="23"/>
    </row>
    <row r="405" spans="1:33" ht="15.75" customHeight="1" x14ac:dyDescent="0.35">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c r="AA405" s="23"/>
      <c r="AB405" s="23"/>
      <c r="AC405" s="23"/>
      <c r="AD405" s="23"/>
      <c r="AE405" s="23"/>
      <c r="AF405" s="23"/>
      <c r="AG405" s="23"/>
    </row>
    <row r="406" spans="1:33" ht="15.75" customHeight="1" x14ac:dyDescent="0.35">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c r="AA406" s="23"/>
      <c r="AB406" s="23"/>
      <c r="AC406" s="23"/>
      <c r="AD406" s="23"/>
      <c r="AE406" s="23"/>
      <c r="AF406" s="23"/>
      <c r="AG406" s="23"/>
    </row>
    <row r="407" spans="1:33" ht="15.75" customHeight="1" x14ac:dyDescent="0.35">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c r="AA407" s="23"/>
      <c r="AB407" s="23"/>
      <c r="AC407" s="23"/>
      <c r="AD407" s="23"/>
      <c r="AE407" s="23"/>
      <c r="AF407" s="23"/>
      <c r="AG407" s="23"/>
    </row>
    <row r="408" spans="1:33" ht="15.75" customHeight="1" x14ac:dyDescent="0.35">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row>
    <row r="409" spans="1:33" ht="15.75" customHeight="1" x14ac:dyDescent="0.35">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c r="AA409" s="23"/>
      <c r="AB409" s="23"/>
      <c r="AC409" s="23"/>
      <c r="AD409" s="23"/>
      <c r="AE409" s="23"/>
      <c r="AF409" s="23"/>
      <c r="AG409" s="23"/>
    </row>
    <row r="410" spans="1:33" ht="15.75" customHeight="1" x14ac:dyDescent="0.35">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c r="AA410" s="23"/>
      <c r="AB410" s="23"/>
      <c r="AC410" s="23"/>
      <c r="AD410" s="23"/>
      <c r="AE410" s="23"/>
      <c r="AF410" s="23"/>
      <c r="AG410" s="23"/>
    </row>
    <row r="411" spans="1:33" ht="15.75" customHeight="1" x14ac:dyDescent="0.35">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c r="AA411" s="23"/>
      <c r="AB411" s="23"/>
      <c r="AC411" s="23"/>
      <c r="AD411" s="23"/>
      <c r="AE411" s="23"/>
      <c r="AF411" s="23"/>
      <c r="AG411" s="23"/>
    </row>
    <row r="412" spans="1:33" ht="15.75" customHeight="1" x14ac:dyDescent="0.35">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c r="AA412" s="23"/>
      <c r="AB412" s="23"/>
      <c r="AC412" s="23"/>
      <c r="AD412" s="23"/>
      <c r="AE412" s="23"/>
      <c r="AF412" s="23"/>
      <c r="AG412" s="23"/>
    </row>
    <row r="413" spans="1:33" ht="15.75" customHeight="1" x14ac:dyDescent="0.35">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c r="AA413" s="23"/>
      <c r="AB413" s="23"/>
      <c r="AC413" s="23"/>
      <c r="AD413" s="23"/>
      <c r="AE413" s="23"/>
      <c r="AF413" s="23"/>
      <c r="AG413" s="23"/>
    </row>
    <row r="414" spans="1:33" ht="15.75" customHeight="1" x14ac:dyDescent="0.35">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c r="AA414" s="23"/>
      <c r="AB414" s="23"/>
      <c r="AC414" s="23"/>
      <c r="AD414" s="23"/>
      <c r="AE414" s="23"/>
      <c r="AF414" s="23"/>
      <c r="AG414" s="23"/>
    </row>
    <row r="415" spans="1:33" ht="15.75" customHeight="1" x14ac:dyDescent="0.35">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23"/>
      <c r="AE415" s="23"/>
      <c r="AF415" s="23"/>
      <c r="AG415" s="23"/>
    </row>
    <row r="416" spans="1:33" ht="15.75" customHeight="1" x14ac:dyDescent="0.35">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c r="AA416" s="23"/>
      <c r="AB416" s="23"/>
      <c r="AC416" s="23"/>
      <c r="AD416" s="23"/>
      <c r="AE416" s="23"/>
      <c r="AF416" s="23"/>
      <c r="AG416" s="23"/>
    </row>
    <row r="417" spans="1:33" ht="15.75" customHeight="1" x14ac:dyDescent="0.35">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c r="AA417" s="23"/>
      <c r="AB417" s="23"/>
      <c r="AC417" s="23"/>
      <c r="AD417" s="23"/>
      <c r="AE417" s="23"/>
      <c r="AF417" s="23"/>
      <c r="AG417" s="23"/>
    </row>
    <row r="418" spans="1:33" ht="15.75" customHeight="1" x14ac:dyDescent="0.35">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row>
    <row r="419" spans="1:33" ht="15.75" customHeight="1" x14ac:dyDescent="0.35">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c r="AA419" s="23"/>
      <c r="AB419" s="23"/>
      <c r="AC419" s="23"/>
      <c r="AD419" s="23"/>
      <c r="AE419" s="23"/>
      <c r="AF419" s="23"/>
      <c r="AG419" s="23"/>
    </row>
    <row r="420" spans="1:33" ht="15.75" customHeight="1" x14ac:dyDescent="0.35">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c r="AA420" s="23"/>
      <c r="AB420" s="23"/>
      <c r="AC420" s="23"/>
      <c r="AD420" s="23"/>
      <c r="AE420" s="23"/>
      <c r="AF420" s="23"/>
      <c r="AG420" s="23"/>
    </row>
    <row r="421" spans="1:33" ht="15.75" customHeight="1" x14ac:dyDescent="0.35">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c r="AA421" s="23"/>
      <c r="AB421" s="23"/>
      <c r="AC421" s="23"/>
      <c r="AD421" s="23"/>
      <c r="AE421" s="23"/>
      <c r="AF421" s="23"/>
      <c r="AG421" s="23"/>
    </row>
    <row r="422" spans="1:33" ht="15.75" customHeight="1" x14ac:dyDescent="0.35">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c r="AB422" s="23"/>
      <c r="AC422" s="23"/>
      <c r="AD422" s="23"/>
      <c r="AE422" s="23"/>
      <c r="AF422" s="23"/>
      <c r="AG422" s="23"/>
    </row>
    <row r="423" spans="1:33" ht="15.75" customHeight="1" x14ac:dyDescent="0.35">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c r="AA423" s="23"/>
      <c r="AB423" s="23"/>
      <c r="AC423" s="23"/>
      <c r="AD423" s="23"/>
      <c r="AE423" s="23"/>
      <c r="AF423" s="23"/>
      <c r="AG423" s="23"/>
    </row>
    <row r="424" spans="1:33" ht="15.75" customHeight="1" x14ac:dyDescent="0.35">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c r="AB424" s="23"/>
      <c r="AC424" s="23"/>
      <c r="AD424" s="23"/>
      <c r="AE424" s="23"/>
      <c r="AF424" s="23"/>
      <c r="AG424" s="23"/>
    </row>
    <row r="425" spans="1:33" ht="15.75" customHeight="1" x14ac:dyDescent="0.35">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c r="AA425" s="23"/>
      <c r="AB425" s="23"/>
      <c r="AC425" s="23"/>
      <c r="AD425" s="23"/>
      <c r="AE425" s="23"/>
      <c r="AF425" s="23"/>
      <c r="AG425" s="23"/>
    </row>
    <row r="426" spans="1:33" ht="15.75" customHeight="1" x14ac:dyDescent="0.35">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c r="AA426" s="23"/>
      <c r="AB426" s="23"/>
      <c r="AC426" s="23"/>
      <c r="AD426" s="23"/>
      <c r="AE426" s="23"/>
      <c r="AF426" s="23"/>
      <c r="AG426" s="23"/>
    </row>
    <row r="427" spans="1:33" ht="15.75" customHeight="1" x14ac:dyDescent="0.35">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c r="AA427" s="23"/>
      <c r="AB427" s="23"/>
      <c r="AC427" s="23"/>
      <c r="AD427" s="23"/>
      <c r="AE427" s="23"/>
      <c r="AF427" s="23"/>
      <c r="AG427" s="23"/>
    </row>
    <row r="428" spans="1:33" ht="15.75" customHeight="1" x14ac:dyDescent="0.35">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c r="AA428" s="23"/>
      <c r="AB428" s="23"/>
      <c r="AC428" s="23"/>
      <c r="AD428" s="23"/>
      <c r="AE428" s="23"/>
      <c r="AF428" s="23"/>
      <c r="AG428" s="23"/>
    </row>
    <row r="429" spans="1:33" ht="15.75" customHeight="1" x14ac:dyDescent="0.35">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c r="AA429" s="23"/>
      <c r="AB429" s="23"/>
      <c r="AC429" s="23"/>
      <c r="AD429" s="23"/>
      <c r="AE429" s="23"/>
      <c r="AF429" s="23"/>
      <c r="AG429" s="23"/>
    </row>
    <row r="430" spans="1:33" ht="15.75" customHeight="1" x14ac:dyDescent="0.35">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c r="AA430" s="23"/>
      <c r="AB430" s="23"/>
      <c r="AC430" s="23"/>
      <c r="AD430" s="23"/>
      <c r="AE430" s="23"/>
      <c r="AF430" s="23"/>
      <c r="AG430" s="23"/>
    </row>
    <row r="431" spans="1:33" ht="15.75" customHeight="1" x14ac:dyDescent="0.35">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c r="AA431" s="23"/>
      <c r="AB431" s="23"/>
      <c r="AC431" s="23"/>
      <c r="AD431" s="23"/>
      <c r="AE431" s="23"/>
      <c r="AF431" s="23"/>
      <c r="AG431" s="23"/>
    </row>
    <row r="432" spans="1:33" ht="15.75" customHeight="1" x14ac:dyDescent="0.35">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c r="AA432" s="23"/>
      <c r="AB432" s="23"/>
      <c r="AC432" s="23"/>
      <c r="AD432" s="23"/>
      <c r="AE432" s="23"/>
      <c r="AF432" s="23"/>
      <c r="AG432" s="23"/>
    </row>
    <row r="433" spans="1:33" ht="15.75" customHeight="1" x14ac:dyDescent="0.35">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c r="AA433" s="23"/>
      <c r="AB433" s="23"/>
      <c r="AC433" s="23"/>
      <c r="AD433" s="23"/>
      <c r="AE433" s="23"/>
      <c r="AF433" s="23"/>
      <c r="AG433" s="23"/>
    </row>
    <row r="434" spans="1:33" ht="15.75" customHeight="1" x14ac:dyDescent="0.35">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c r="AA434" s="23"/>
      <c r="AB434" s="23"/>
      <c r="AC434" s="23"/>
      <c r="AD434" s="23"/>
      <c r="AE434" s="23"/>
      <c r="AF434" s="23"/>
      <c r="AG434" s="23"/>
    </row>
    <row r="435" spans="1:33" ht="15.75" customHeight="1" x14ac:dyDescent="0.35">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c r="AA435" s="23"/>
      <c r="AB435" s="23"/>
      <c r="AC435" s="23"/>
      <c r="AD435" s="23"/>
      <c r="AE435" s="23"/>
      <c r="AF435" s="23"/>
      <c r="AG435" s="23"/>
    </row>
    <row r="436" spans="1:33" ht="15.75" customHeight="1" x14ac:dyDescent="0.35">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c r="AA436" s="23"/>
      <c r="AB436" s="23"/>
      <c r="AC436" s="23"/>
      <c r="AD436" s="23"/>
      <c r="AE436" s="23"/>
      <c r="AF436" s="23"/>
      <c r="AG436" s="23"/>
    </row>
    <row r="437" spans="1:33" ht="15.75" customHeight="1" x14ac:dyDescent="0.35">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c r="AA437" s="23"/>
      <c r="AB437" s="23"/>
      <c r="AC437" s="23"/>
      <c r="AD437" s="23"/>
      <c r="AE437" s="23"/>
      <c r="AF437" s="23"/>
      <c r="AG437" s="23"/>
    </row>
    <row r="438" spans="1:33" ht="15.75" customHeight="1" x14ac:dyDescent="0.35">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c r="AA438" s="23"/>
      <c r="AB438" s="23"/>
      <c r="AC438" s="23"/>
      <c r="AD438" s="23"/>
      <c r="AE438" s="23"/>
      <c r="AF438" s="23"/>
      <c r="AG438" s="23"/>
    </row>
    <row r="439" spans="1:33" ht="15.75" customHeight="1" x14ac:dyDescent="0.35">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c r="AA439" s="23"/>
      <c r="AB439" s="23"/>
      <c r="AC439" s="23"/>
      <c r="AD439" s="23"/>
      <c r="AE439" s="23"/>
      <c r="AF439" s="23"/>
      <c r="AG439" s="23"/>
    </row>
    <row r="440" spans="1:33" ht="15.75" customHeight="1" x14ac:dyDescent="0.35">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c r="AA440" s="23"/>
      <c r="AB440" s="23"/>
      <c r="AC440" s="23"/>
      <c r="AD440" s="23"/>
      <c r="AE440" s="23"/>
      <c r="AF440" s="23"/>
      <c r="AG440" s="23"/>
    </row>
    <row r="441" spans="1:33" ht="15.75" customHeight="1" x14ac:dyDescent="0.35">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c r="AA441" s="23"/>
      <c r="AB441" s="23"/>
      <c r="AC441" s="23"/>
      <c r="AD441" s="23"/>
      <c r="AE441" s="23"/>
      <c r="AF441" s="23"/>
      <c r="AG441" s="23"/>
    </row>
    <row r="442" spans="1:33" ht="15.75" customHeight="1" x14ac:dyDescent="0.35">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c r="AA442" s="23"/>
      <c r="AB442" s="23"/>
      <c r="AC442" s="23"/>
      <c r="AD442" s="23"/>
      <c r="AE442" s="23"/>
      <c r="AF442" s="23"/>
      <c r="AG442" s="23"/>
    </row>
    <row r="443" spans="1:33" ht="15.75" customHeight="1" x14ac:dyDescent="0.35">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c r="AA443" s="23"/>
      <c r="AB443" s="23"/>
      <c r="AC443" s="23"/>
      <c r="AD443" s="23"/>
      <c r="AE443" s="23"/>
      <c r="AF443" s="23"/>
      <c r="AG443" s="23"/>
    </row>
    <row r="444" spans="1:33" ht="15.75" customHeight="1" x14ac:dyDescent="0.35">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c r="AA444" s="23"/>
      <c r="AB444" s="23"/>
      <c r="AC444" s="23"/>
      <c r="AD444" s="23"/>
      <c r="AE444" s="23"/>
      <c r="AF444" s="23"/>
      <c r="AG444" s="23"/>
    </row>
    <row r="445" spans="1:33" ht="15.75" customHeight="1" x14ac:dyDescent="0.35">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c r="AA445" s="23"/>
      <c r="AB445" s="23"/>
      <c r="AC445" s="23"/>
      <c r="AD445" s="23"/>
      <c r="AE445" s="23"/>
      <c r="AF445" s="23"/>
      <c r="AG445" s="23"/>
    </row>
    <row r="446" spans="1:33" ht="15.75" customHeight="1" x14ac:dyDescent="0.35">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c r="AA446" s="23"/>
      <c r="AB446" s="23"/>
      <c r="AC446" s="23"/>
      <c r="AD446" s="23"/>
      <c r="AE446" s="23"/>
      <c r="AF446" s="23"/>
      <c r="AG446" s="23"/>
    </row>
    <row r="447" spans="1:33" ht="15.75" customHeight="1" x14ac:dyDescent="0.35">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c r="AA447" s="23"/>
      <c r="AB447" s="23"/>
      <c r="AC447" s="23"/>
      <c r="AD447" s="23"/>
      <c r="AE447" s="23"/>
      <c r="AF447" s="23"/>
      <c r="AG447" s="23"/>
    </row>
    <row r="448" spans="1:33" ht="15.75" customHeight="1" x14ac:dyDescent="0.35">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c r="AA448" s="23"/>
      <c r="AB448" s="23"/>
      <c r="AC448" s="23"/>
      <c r="AD448" s="23"/>
      <c r="AE448" s="23"/>
      <c r="AF448" s="23"/>
      <c r="AG448" s="23"/>
    </row>
    <row r="449" spans="1:33" ht="15.75" customHeight="1" x14ac:dyDescent="0.35">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c r="AA449" s="23"/>
      <c r="AB449" s="23"/>
      <c r="AC449" s="23"/>
      <c r="AD449" s="23"/>
      <c r="AE449" s="23"/>
      <c r="AF449" s="23"/>
      <c r="AG449" s="23"/>
    </row>
    <row r="450" spans="1:33" ht="15.75" customHeight="1" x14ac:dyDescent="0.35">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c r="AA450" s="23"/>
      <c r="AB450" s="23"/>
      <c r="AC450" s="23"/>
      <c r="AD450" s="23"/>
      <c r="AE450" s="23"/>
      <c r="AF450" s="23"/>
      <c r="AG450" s="23"/>
    </row>
    <row r="451" spans="1:33" ht="15.75" customHeight="1" x14ac:dyDescent="0.35">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c r="AA451" s="23"/>
      <c r="AB451" s="23"/>
      <c r="AC451" s="23"/>
      <c r="AD451" s="23"/>
      <c r="AE451" s="23"/>
      <c r="AF451" s="23"/>
      <c r="AG451" s="23"/>
    </row>
    <row r="452" spans="1:33" ht="15.75" customHeight="1" x14ac:dyDescent="0.35">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23"/>
      <c r="AF452" s="23"/>
      <c r="AG452" s="23"/>
    </row>
    <row r="453" spans="1:33" ht="15.75" customHeight="1" x14ac:dyDescent="0.35">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c r="AA453" s="23"/>
      <c r="AB453" s="23"/>
      <c r="AC453" s="23"/>
      <c r="AD453" s="23"/>
      <c r="AE453" s="23"/>
      <c r="AF453" s="23"/>
      <c r="AG453" s="23"/>
    </row>
    <row r="454" spans="1:33" ht="15.75" customHeight="1" x14ac:dyDescent="0.35">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c r="AA454" s="23"/>
      <c r="AB454" s="23"/>
      <c r="AC454" s="23"/>
      <c r="AD454" s="23"/>
      <c r="AE454" s="23"/>
      <c r="AF454" s="23"/>
      <c r="AG454" s="23"/>
    </row>
    <row r="455" spans="1:33" ht="15.75" customHeight="1" x14ac:dyDescent="0.35">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c r="AA455" s="23"/>
      <c r="AB455" s="23"/>
      <c r="AC455" s="23"/>
      <c r="AD455" s="23"/>
      <c r="AE455" s="23"/>
      <c r="AF455" s="23"/>
      <c r="AG455" s="23"/>
    </row>
    <row r="456" spans="1:33" ht="15.75" customHeight="1" x14ac:dyDescent="0.35">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c r="AA456" s="23"/>
      <c r="AB456" s="23"/>
      <c r="AC456" s="23"/>
      <c r="AD456" s="23"/>
      <c r="AE456" s="23"/>
      <c r="AF456" s="23"/>
      <c r="AG456" s="23"/>
    </row>
    <row r="457" spans="1:33" ht="15.75" customHeight="1" x14ac:dyDescent="0.35">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c r="AA457" s="23"/>
      <c r="AB457" s="23"/>
      <c r="AC457" s="23"/>
      <c r="AD457" s="23"/>
      <c r="AE457" s="23"/>
      <c r="AF457" s="23"/>
      <c r="AG457" s="23"/>
    </row>
    <row r="458" spans="1:33" ht="15.75" customHeight="1" x14ac:dyDescent="0.35">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c r="AA458" s="23"/>
      <c r="AB458" s="23"/>
      <c r="AC458" s="23"/>
      <c r="AD458" s="23"/>
      <c r="AE458" s="23"/>
      <c r="AF458" s="23"/>
      <c r="AG458" s="23"/>
    </row>
    <row r="459" spans="1:33" ht="15.75" customHeight="1" x14ac:dyDescent="0.35">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c r="AA459" s="23"/>
      <c r="AB459" s="23"/>
      <c r="AC459" s="23"/>
      <c r="AD459" s="23"/>
      <c r="AE459" s="23"/>
      <c r="AF459" s="23"/>
      <c r="AG459" s="23"/>
    </row>
    <row r="460" spans="1:33" ht="15.75" customHeight="1" x14ac:dyDescent="0.35">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c r="AA460" s="23"/>
      <c r="AB460" s="23"/>
      <c r="AC460" s="23"/>
      <c r="AD460" s="23"/>
      <c r="AE460" s="23"/>
      <c r="AF460" s="23"/>
      <c r="AG460" s="23"/>
    </row>
    <row r="461" spans="1:33" ht="15.75" customHeight="1" x14ac:dyDescent="0.35">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c r="AA461" s="23"/>
      <c r="AB461" s="23"/>
      <c r="AC461" s="23"/>
      <c r="AD461" s="23"/>
      <c r="AE461" s="23"/>
      <c r="AF461" s="23"/>
      <c r="AG461" s="23"/>
    </row>
    <row r="462" spans="1:33" ht="15.75" customHeight="1" x14ac:dyDescent="0.35">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23"/>
      <c r="AF462" s="23"/>
      <c r="AG462" s="23"/>
    </row>
    <row r="463" spans="1:33" ht="15.75" customHeight="1" x14ac:dyDescent="0.35">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23"/>
      <c r="AF463" s="23"/>
      <c r="AG463" s="23"/>
    </row>
    <row r="464" spans="1:33" ht="15.75" customHeight="1" x14ac:dyDescent="0.35">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c r="AA464" s="23"/>
      <c r="AB464" s="23"/>
      <c r="AC464" s="23"/>
      <c r="AD464" s="23"/>
      <c r="AE464" s="23"/>
      <c r="AF464" s="23"/>
      <c r="AG464" s="23"/>
    </row>
    <row r="465" spans="1:33" ht="15.75" customHeight="1" x14ac:dyDescent="0.35">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c r="AA465" s="23"/>
      <c r="AB465" s="23"/>
      <c r="AC465" s="23"/>
      <c r="AD465" s="23"/>
      <c r="AE465" s="23"/>
      <c r="AF465" s="23"/>
      <c r="AG465" s="23"/>
    </row>
    <row r="466" spans="1:33" ht="15.75" customHeight="1" x14ac:dyDescent="0.35">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c r="AA466" s="23"/>
      <c r="AB466" s="23"/>
      <c r="AC466" s="23"/>
      <c r="AD466" s="23"/>
      <c r="AE466" s="23"/>
      <c r="AF466" s="23"/>
      <c r="AG466" s="23"/>
    </row>
    <row r="467" spans="1:33" ht="15.75" customHeight="1" x14ac:dyDescent="0.35">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c r="AA467" s="23"/>
      <c r="AB467" s="23"/>
      <c r="AC467" s="23"/>
      <c r="AD467" s="23"/>
      <c r="AE467" s="23"/>
      <c r="AF467" s="23"/>
      <c r="AG467" s="23"/>
    </row>
    <row r="468" spans="1:33" ht="15.75" customHeight="1" x14ac:dyDescent="0.35">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c r="AA468" s="23"/>
      <c r="AB468" s="23"/>
      <c r="AC468" s="23"/>
      <c r="AD468" s="23"/>
      <c r="AE468" s="23"/>
      <c r="AF468" s="23"/>
      <c r="AG468" s="23"/>
    </row>
    <row r="469" spans="1:33" ht="15.75" customHeight="1" x14ac:dyDescent="0.35">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c r="AA469" s="23"/>
      <c r="AB469" s="23"/>
      <c r="AC469" s="23"/>
      <c r="AD469" s="23"/>
      <c r="AE469" s="23"/>
      <c r="AF469" s="23"/>
      <c r="AG469" s="23"/>
    </row>
    <row r="470" spans="1:33" ht="15.75" customHeight="1" x14ac:dyDescent="0.35">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c r="AA470" s="23"/>
      <c r="AB470" s="23"/>
      <c r="AC470" s="23"/>
      <c r="AD470" s="23"/>
      <c r="AE470" s="23"/>
      <c r="AF470" s="23"/>
      <c r="AG470" s="23"/>
    </row>
    <row r="471" spans="1:33" ht="15.75" customHeight="1" x14ac:dyDescent="0.35">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c r="AA471" s="23"/>
      <c r="AB471" s="23"/>
      <c r="AC471" s="23"/>
      <c r="AD471" s="23"/>
      <c r="AE471" s="23"/>
      <c r="AF471" s="23"/>
      <c r="AG471" s="23"/>
    </row>
    <row r="472" spans="1:33" ht="15.75" customHeight="1" x14ac:dyDescent="0.35">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c r="AA472" s="23"/>
      <c r="AB472" s="23"/>
      <c r="AC472" s="23"/>
      <c r="AD472" s="23"/>
      <c r="AE472" s="23"/>
      <c r="AF472" s="23"/>
      <c r="AG472" s="23"/>
    </row>
    <row r="473" spans="1:33" ht="15.75" customHeight="1" x14ac:dyDescent="0.35">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c r="AA473" s="23"/>
      <c r="AB473" s="23"/>
      <c r="AC473" s="23"/>
      <c r="AD473" s="23"/>
      <c r="AE473" s="23"/>
      <c r="AF473" s="23"/>
      <c r="AG473" s="23"/>
    </row>
    <row r="474" spans="1:33" ht="15.75" customHeight="1" x14ac:dyDescent="0.35">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row>
    <row r="475" spans="1:33" ht="15.75" customHeight="1" x14ac:dyDescent="0.35">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c r="AA475" s="23"/>
      <c r="AB475" s="23"/>
      <c r="AC475" s="23"/>
      <c r="AD475" s="23"/>
      <c r="AE475" s="23"/>
      <c r="AF475" s="23"/>
      <c r="AG475" s="23"/>
    </row>
    <row r="476" spans="1:33" ht="15.75" customHeight="1" x14ac:dyDescent="0.35">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c r="AA476" s="23"/>
      <c r="AB476" s="23"/>
      <c r="AC476" s="23"/>
      <c r="AD476" s="23"/>
      <c r="AE476" s="23"/>
      <c r="AF476" s="23"/>
      <c r="AG476" s="23"/>
    </row>
    <row r="477" spans="1:33" ht="15.75" customHeight="1" x14ac:dyDescent="0.35">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c r="AA477" s="23"/>
      <c r="AB477" s="23"/>
      <c r="AC477" s="23"/>
      <c r="AD477" s="23"/>
      <c r="AE477" s="23"/>
      <c r="AF477" s="23"/>
      <c r="AG477" s="23"/>
    </row>
    <row r="478" spans="1:33" ht="15.75" customHeight="1" x14ac:dyDescent="0.35">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23"/>
      <c r="AF478" s="23"/>
      <c r="AG478" s="23"/>
    </row>
    <row r="479" spans="1:33" ht="15.75" customHeight="1" x14ac:dyDescent="0.35">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c r="AA479" s="23"/>
      <c r="AB479" s="23"/>
      <c r="AC479" s="23"/>
      <c r="AD479" s="23"/>
      <c r="AE479" s="23"/>
      <c r="AF479" s="23"/>
      <c r="AG479" s="23"/>
    </row>
    <row r="480" spans="1:33" ht="15.75" customHeight="1" x14ac:dyDescent="0.35">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c r="AA480" s="23"/>
      <c r="AB480" s="23"/>
      <c r="AC480" s="23"/>
      <c r="AD480" s="23"/>
      <c r="AE480" s="23"/>
      <c r="AF480" s="23"/>
      <c r="AG480" s="23"/>
    </row>
    <row r="481" spans="1:33" ht="15.75" customHeight="1" x14ac:dyDescent="0.35">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c r="AA481" s="23"/>
      <c r="AB481" s="23"/>
      <c r="AC481" s="23"/>
      <c r="AD481" s="23"/>
      <c r="AE481" s="23"/>
      <c r="AF481" s="23"/>
      <c r="AG481" s="23"/>
    </row>
    <row r="482" spans="1:33" ht="15.75" customHeight="1" x14ac:dyDescent="0.35">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c r="AA482" s="23"/>
      <c r="AB482" s="23"/>
      <c r="AC482" s="23"/>
      <c r="AD482" s="23"/>
      <c r="AE482" s="23"/>
      <c r="AF482" s="23"/>
      <c r="AG482" s="23"/>
    </row>
    <row r="483" spans="1:33" ht="15.75" customHeight="1" x14ac:dyDescent="0.35">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c r="AA483" s="23"/>
      <c r="AB483" s="23"/>
      <c r="AC483" s="23"/>
      <c r="AD483" s="23"/>
      <c r="AE483" s="23"/>
      <c r="AF483" s="23"/>
      <c r="AG483" s="23"/>
    </row>
    <row r="484" spans="1:33" ht="15.75" customHeight="1" x14ac:dyDescent="0.35">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row>
    <row r="485" spans="1:33" ht="15.75" customHeight="1" x14ac:dyDescent="0.35">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c r="AA485" s="23"/>
      <c r="AB485" s="23"/>
      <c r="AC485" s="23"/>
      <c r="AD485" s="23"/>
      <c r="AE485" s="23"/>
      <c r="AF485" s="23"/>
      <c r="AG485" s="23"/>
    </row>
    <row r="486" spans="1:33" ht="15.75" customHeight="1" x14ac:dyDescent="0.35">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c r="AB486" s="23"/>
      <c r="AC486" s="23"/>
      <c r="AD486" s="23"/>
      <c r="AE486" s="23"/>
      <c r="AF486" s="23"/>
      <c r="AG486" s="23"/>
    </row>
    <row r="487" spans="1:33" ht="15.75" customHeight="1" x14ac:dyDescent="0.35">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c r="AA487" s="23"/>
      <c r="AB487" s="23"/>
      <c r="AC487" s="23"/>
      <c r="AD487" s="23"/>
      <c r="AE487" s="23"/>
      <c r="AF487" s="23"/>
      <c r="AG487" s="23"/>
    </row>
    <row r="488" spans="1:33" ht="15.75" customHeight="1" x14ac:dyDescent="0.35">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23"/>
      <c r="AF488" s="23"/>
      <c r="AG488" s="23"/>
    </row>
    <row r="489" spans="1:33" ht="15.75" customHeight="1" x14ac:dyDescent="0.35">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c r="AA489" s="23"/>
      <c r="AB489" s="23"/>
      <c r="AC489" s="23"/>
      <c r="AD489" s="23"/>
      <c r="AE489" s="23"/>
      <c r="AF489" s="23"/>
      <c r="AG489" s="23"/>
    </row>
    <row r="490" spans="1:33" ht="15.75" customHeight="1" x14ac:dyDescent="0.35">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c r="AD490" s="23"/>
      <c r="AE490" s="23"/>
      <c r="AF490" s="23"/>
      <c r="AG490" s="23"/>
    </row>
    <row r="491" spans="1:33" ht="15.75" customHeight="1" x14ac:dyDescent="0.35">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c r="AA491" s="23"/>
      <c r="AB491" s="23"/>
      <c r="AC491" s="23"/>
      <c r="AD491" s="23"/>
      <c r="AE491" s="23"/>
      <c r="AF491" s="23"/>
      <c r="AG491" s="23"/>
    </row>
    <row r="492" spans="1:33" ht="15.75" customHeight="1" x14ac:dyDescent="0.35">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c r="AB492" s="23"/>
      <c r="AC492" s="23"/>
      <c r="AD492" s="23"/>
      <c r="AE492" s="23"/>
      <c r="AF492" s="23"/>
      <c r="AG492" s="23"/>
    </row>
    <row r="493" spans="1:33" ht="15.75" customHeight="1" x14ac:dyDescent="0.35">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c r="AA493" s="23"/>
      <c r="AB493" s="23"/>
      <c r="AC493" s="23"/>
      <c r="AD493" s="23"/>
      <c r="AE493" s="23"/>
      <c r="AF493" s="23"/>
      <c r="AG493" s="23"/>
    </row>
    <row r="494" spans="1:33" ht="15.75" customHeight="1" x14ac:dyDescent="0.35">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c r="AB494" s="23"/>
      <c r="AC494" s="23"/>
      <c r="AD494" s="23"/>
      <c r="AE494" s="23"/>
      <c r="AF494" s="23"/>
      <c r="AG494" s="23"/>
    </row>
    <row r="495" spans="1:33" ht="15.75" customHeight="1" x14ac:dyDescent="0.35">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c r="AA495" s="23"/>
      <c r="AB495" s="23"/>
      <c r="AC495" s="23"/>
      <c r="AD495" s="23"/>
      <c r="AE495" s="23"/>
      <c r="AF495" s="23"/>
      <c r="AG495" s="23"/>
    </row>
    <row r="496" spans="1:33" ht="15.75" customHeight="1" x14ac:dyDescent="0.35">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c r="AA496" s="23"/>
      <c r="AB496" s="23"/>
      <c r="AC496" s="23"/>
      <c r="AD496" s="23"/>
      <c r="AE496" s="23"/>
      <c r="AF496" s="23"/>
      <c r="AG496" s="23"/>
    </row>
    <row r="497" spans="1:33" ht="15.75" customHeight="1" x14ac:dyDescent="0.35">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c r="AA497" s="23"/>
      <c r="AB497" s="23"/>
      <c r="AC497" s="23"/>
      <c r="AD497" s="23"/>
      <c r="AE497" s="23"/>
      <c r="AF497" s="23"/>
      <c r="AG497" s="23"/>
    </row>
    <row r="498" spans="1:33" ht="15.75" customHeight="1" x14ac:dyDescent="0.35">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c r="AA498" s="23"/>
      <c r="AB498" s="23"/>
      <c r="AC498" s="23"/>
      <c r="AD498" s="23"/>
      <c r="AE498" s="23"/>
      <c r="AF498" s="23"/>
      <c r="AG498" s="23"/>
    </row>
    <row r="499" spans="1:33" ht="15.75" customHeight="1" x14ac:dyDescent="0.35">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c r="AA499" s="23"/>
      <c r="AB499" s="23"/>
      <c r="AC499" s="23"/>
      <c r="AD499" s="23"/>
      <c r="AE499" s="23"/>
      <c r="AF499" s="23"/>
      <c r="AG499" s="23"/>
    </row>
    <row r="500" spans="1:33" ht="15.75" customHeight="1" x14ac:dyDescent="0.35">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c r="AA500" s="23"/>
      <c r="AB500" s="23"/>
      <c r="AC500" s="23"/>
      <c r="AD500" s="23"/>
      <c r="AE500" s="23"/>
      <c r="AF500" s="23"/>
      <c r="AG500" s="23"/>
    </row>
    <row r="501" spans="1:33" ht="15.75" customHeight="1" x14ac:dyDescent="0.35">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c r="AA501" s="23"/>
      <c r="AB501" s="23"/>
      <c r="AC501" s="23"/>
      <c r="AD501" s="23"/>
      <c r="AE501" s="23"/>
      <c r="AF501" s="23"/>
      <c r="AG501" s="23"/>
    </row>
    <row r="502" spans="1:33" ht="15.75" customHeight="1" x14ac:dyDescent="0.35">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c r="AA502" s="23"/>
      <c r="AB502" s="23"/>
      <c r="AC502" s="23"/>
      <c r="AD502" s="23"/>
      <c r="AE502" s="23"/>
      <c r="AF502" s="23"/>
      <c r="AG502" s="23"/>
    </row>
    <row r="503" spans="1:33" ht="15.75" customHeight="1" x14ac:dyDescent="0.35">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c r="AA503" s="23"/>
      <c r="AB503" s="23"/>
      <c r="AC503" s="23"/>
      <c r="AD503" s="23"/>
      <c r="AE503" s="23"/>
      <c r="AF503" s="23"/>
      <c r="AG503" s="23"/>
    </row>
    <row r="504" spans="1:33" ht="15.75" customHeight="1" x14ac:dyDescent="0.35">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c r="AA504" s="23"/>
      <c r="AB504" s="23"/>
      <c r="AC504" s="23"/>
      <c r="AD504" s="23"/>
      <c r="AE504" s="23"/>
      <c r="AF504" s="23"/>
      <c r="AG504" s="23"/>
    </row>
    <row r="505" spans="1:33" ht="15.75" customHeight="1" x14ac:dyDescent="0.35">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c r="AA505" s="23"/>
      <c r="AB505" s="23"/>
      <c r="AC505" s="23"/>
      <c r="AD505" s="23"/>
      <c r="AE505" s="23"/>
      <c r="AF505" s="23"/>
      <c r="AG505" s="23"/>
    </row>
    <row r="506" spans="1:33" ht="15.75" customHeight="1" x14ac:dyDescent="0.35">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c r="AA506" s="23"/>
      <c r="AB506" s="23"/>
      <c r="AC506" s="23"/>
      <c r="AD506" s="23"/>
      <c r="AE506" s="23"/>
      <c r="AF506" s="23"/>
      <c r="AG506" s="23"/>
    </row>
    <row r="507" spans="1:33" ht="15.75" customHeight="1" x14ac:dyDescent="0.35">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c r="AA507" s="23"/>
      <c r="AB507" s="23"/>
      <c r="AC507" s="23"/>
      <c r="AD507" s="23"/>
      <c r="AE507" s="23"/>
      <c r="AF507" s="23"/>
      <c r="AG507" s="23"/>
    </row>
    <row r="508" spans="1:33" ht="15.75" customHeight="1" x14ac:dyDescent="0.35">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c r="AA508" s="23"/>
      <c r="AB508" s="23"/>
      <c r="AC508" s="23"/>
      <c r="AD508" s="23"/>
      <c r="AE508" s="23"/>
      <c r="AF508" s="23"/>
      <c r="AG508" s="23"/>
    </row>
    <row r="509" spans="1:33" ht="15.75" customHeight="1" x14ac:dyDescent="0.35">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c r="AA509" s="23"/>
      <c r="AB509" s="23"/>
      <c r="AC509" s="23"/>
      <c r="AD509" s="23"/>
      <c r="AE509" s="23"/>
      <c r="AF509" s="23"/>
      <c r="AG509" s="23"/>
    </row>
    <row r="510" spans="1:33" ht="15.75" customHeight="1" x14ac:dyDescent="0.35">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c r="AA510" s="23"/>
      <c r="AB510" s="23"/>
      <c r="AC510" s="23"/>
      <c r="AD510" s="23"/>
      <c r="AE510" s="23"/>
      <c r="AF510" s="23"/>
      <c r="AG510" s="23"/>
    </row>
    <row r="511" spans="1:33" ht="15.75" customHeight="1" x14ac:dyDescent="0.35">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c r="AA511" s="23"/>
      <c r="AB511" s="23"/>
      <c r="AC511" s="23"/>
      <c r="AD511" s="23"/>
      <c r="AE511" s="23"/>
      <c r="AF511" s="23"/>
      <c r="AG511" s="23"/>
    </row>
    <row r="512" spans="1:33" ht="15.75" customHeight="1" x14ac:dyDescent="0.35">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c r="AA512" s="23"/>
      <c r="AB512" s="23"/>
      <c r="AC512" s="23"/>
      <c r="AD512" s="23"/>
      <c r="AE512" s="23"/>
      <c r="AF512" s="23"/>
      <c r="AG512" s="23"/>
    </row>
    <row r="513" spans="1:33" ht="15.75" customHeight="1" x14ac:dyDescent="0.35">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c r="AA513" s="23"/>
      <c r="AB513" s="23"/>
      <c r="AC513" s="23"/>
      <c r="AD513" s="23"/>
      <c r="AE513" s="23"/>
      <c r="AF513" s="23"/>
      <c r="AG513" s="23"/>
    </row>
    <row r="514" spans="1:33" ht="15.75" customHeight="1" x14ac:dyDescent="0.35">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c r="AA514" s="23"/>
      <c r="AB514" s="23"/>
      <c r="AC514" s="23"/>
      <c r="AD514" s="23"/>
      <c r="AE514" s="23"/>
      <c r="AF514" s="23"/>
      <c r="AG514" s="23"/>
    </row>
    <row r="515" spans="1:33" ht="15.75" customHeight="1" x14ac:dyDescent="0.35">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c r="AA515" s="23"/>
      <c r="AB515" s="23"/>
      <c r="AC515" s="23"/>
      <c r="AD515" s="23"/>
      <c r="AE515" s="23"/>
      <c r="AF515" s="23"/>
      <c r="AG515" s="23"/>
    </row>
    <row r="516" spans="1:33" ht="15.75" customHeight="1" x14ac:dyDescent="0.35">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c r="AA516" s="23"/>
      <c r="AB516" s="23"/>
      <c r="AC516" s="23"/>
      <c r="AD516" s="23"/>
      <c r="AE516" s="23"/>
      <c r="AF516" s="23"/>
      <c r="AG516" s="23"/>
    </row>
    <row r="517" spans="1:33" ht="15.75" customHeight="1" x14ac:dyDescent="0.35">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c r="AA517" s="23"/>
      <c r="AB517" s="23"/>
      <c r="AC517" s="23"/>
      <c r="AD517" s="23"/>
      <c r="AE517" s="23"/>
      <c r="AF517" s="23"/>
      <c r="AG517" s="23"/>
    </row>
    <row r="518" spans="1:33" ht="15.75" customHeight="1" x14ac:dyDescent="0.35">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c r="AA518" s="23"/>
      <c r="AB518" s="23"/>
      <c r="AC518" s="23"/>
      <c r="AD518" s="23"/>
      <c r="AE518" s="23"/>
      <c r="AF518" s="23"/>
      <c r="AG518" s="23"/>
    </row>
    <row r="519" spans="1:33" ht="15.75" customHeight="1" x14ac:dyDescent="0.35">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c r="AA519" s="23"/>
      <c r="AB519" s="23"/>
      <c r="AC519" s="23"/>
      <c r="AD519" s="23"/>
      <c r="AE519" s="23"/>
      <c r="AF519" s="23"/>
      <c r="AG519" s="23"/>
    </row>
    <row r="520" spans="1:33" ht="15.75" customHeight="1" x14ac:dyDescent="0.35">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c r="AA520" s="23"/>
      <c r="AB520" s="23"/>
      <c r="AC520" s="23"/>
      <c r="AD520" s="23"/>
      <c r="AE520" s="23"/>
      <c r="AF520" s="23"/>
      <c r="AG520" s="23"/>
    </row>
    <row r="521" spans="1:33" ht="15.75" customHeight="1" x14ac:dyDescent="0.35">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c r="AA521" s="23"/>
      <c r="AB521" s="23"/>
      <c r="AC521" s="23"/>
      <c r="AD521" s="23"/>
      <c r="AE521" s="23"/>
      <c r="AF521" s="23"/>
      <c r="AG521" s="23"/>
    </row>
    <row r="522" spans="1:33" ht="15.75" customHeight="1" x14ac:dyDescent="0.35">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c r="AA522" s="23"/>
      <c r="AB522" s="23"/>
      <c r="AC522" s="23"/>
      <c r="AD522" s="23"/>
      <c r="AE522" s="23"/>
      <c r="AF522" s="23"/>
      <c r="AG522" s="23"/>
    </row>
    <row r="523" spans="1:33" ht="15.75" customHeight="1" x14ac:dyDescent="0.35">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c r="AA523" s="23"/>
      <c r="AB523" s="23"/>
      <c r="AC523" s="23"/>
      <c r="AD523" s="23"/>
      <c r="AE523" s="23"/>
      <c r="AF523" s="23"/>
      <c r="AG523" s="23"/>
    </row>
    <row r="524" spans="1:33" ht="15.75" customHeight="1" x14ac:dyDescent="0.35">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c r="AA524" s="23"/>
      <c r="AB524" s="23"/>
      <c r="AC524" s="23"/>
      <c r="AD524" s="23"/>
      <c r="AE524" s="23"/>
      <c r="AF524" s="23"/>
      <c r="AG524" s="23"/>
    </row>
    <row r="525" spans="1:33" ht="15.75" customHeight="1" x14ac:dyDescent="0.35">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c r="AA525" s="23"/>
      <c r="AB525" s="23"/>
      <c r="AC525" s="23"/>
      <c r="AD525" s="23"/>
      <c r="AE525" s="23"/>
      <c r="AF525" s="23"/>
      <c r="AG525" s="23"/>
    </row>
    <row r="526" spans="1:33" ht="15.75" customHeight="1" x14ac:dyDescent="0.35">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c r="AA526" s="23"/>
      <c r="AB526" s="23"/>
      <c r="AC526" s="23"/>
      <c r="AD526" s="23"/>
      <c r="AE526" s="23"/>
      <c r="AF526" s="23"/>
      <c r="AG526" s="23"/>
    </row>
    <row r="527" spans="1:33" ht="15.75" customHeight="1" x14ac:dyDescent="0.35">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c r="AA527" s="23"/>
      <c r="AB527" s="23"/>
      <c r="AC527" s="23"/>
      <c r="AD527" s="23"/>
      <c r="AE527" s="23"/>
      <c r="AF527" s="23"/>
      <c r="AG527" s="23"/>
    </row>
    <row r="528" spans="1:33" ht="15.75" customHeight="1" x14ac:dyDescent="0.35">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c r="AA528" s="23"/>
      <c r="AB528" s="23"/>
      <c r="AC528" s="23"/>
      <c r="AD528" s="23"/>
      <c r="AE528" s="23"/>
      <c r="AF528" s="23"/>
      <c r="AG528" s="23"/>
    </row>
    <row r="529" spans="1:33" ht="15.75" customHeight="1" x14ac:dyDescent="0.35">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c r="AA529" s="23"/>
      <c r="AB529" s="23"/>
      <c r="AC529" s="23"/>
      <c r="AD529" s="23"/>
      <c r="AE529" s="23"/>
      <c r="AF529" s="23"/>
      <c r="AG529" s="23"/>
    </row>
    <row r="530" spans="1:33" ht="15.75" customHeight="1" x14ac:dyDescent="0.35">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c r="AA530" s="23"/>
      <c r="AB530" s="23"/>
      <c r="AC530" s="23"/>
      <c r="AD530" s="23"/>
      <c r="AE530" s="23"/>
      <c r="AF530" s="23"/>
      <c r="AG530" s="23"/>
    </row>
    <row r="531" spans="1:33" ht="15.75" customHeight="1" x14ac:dyDescent="0.35">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c r="AA531" s="23"/>
      <c r="AB531" s="23"/>
      <c r="AC531" s="23"/>
      <c r="AD531" s="23"/>
      <c r="AE531" s="23"/>
      <c r="AF531" s="23"/>
      <c r="AG531" s="23"/>
    </row>
    <row r="532" spans="1:33" ht="15.75" customHeight="1" x14ac:dyDescent="0.35">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c r="AA532" s="23"/>
      <c r="AB532" s="23"/>
      <c r="AC532" s="23"/>
      <c r="AD532" s="23"/>
      <c r="AE532" s="23"/>
      <c r="AF532" s="23"/>
      <c r="AG532" s="23"/>
    </row>
    <row r="533" spans="1:33" ht="15.75" customHeight="1" x14ac:dyDescent="0.35">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c r="AA533" s="23"/>
      <c r="AB533" s="23"/>
      <c r="AC533" s="23"/>
      <c r="AD533" s="23"/>
      <c r="AE533" s="23"/>
      <c r="AF533" s="23"/>
      <c r="AG533" s="23"/>
    </row>
    <row r="534" spans="1:33" ht="15.75" customHeight="1" x14ac:dyDescent="0.35">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c r="AA534" s="23"/>
      <c r="AB534" s="23"/>
      <c r="AC534" s="23"/>
      <c r="AD534" s="23"/>
      <c r="AE534" s="23"/>
      <c r="AF534" s="23"/>
      <c r="AG534" s="23"/>
    </row>
    <row r="535" spans="1:33" ht="15.75" customHeight="1" x14ac:dyDescent="0.35">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c r="AA535" s="23"/>
      <c r="AB535" s="23"/>
      <c r="AC535" s="23"/>
      <c r="AD535" s="23"/>
      <c r="AE535" s="23"/>
      <c r="AF535" s="23"/>
      <c r="AG535" s="23"/>
    </row>
    <row r="536" spans="1:33" ht="15.75" customHeight="1" x14ac:dyDescent="0.35">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c r="AA536" s="23"/>
      <c r="AB536" s="23"/>
      <c r="AC536" s="23"/>
      <c r="AD536" s="23"/>
      <c r="AE536" s="23"/>
      <c r="AF536" s="23"/>
      <c r="AG536" s="23"/>
    </row>
    <row r="537" spans="1:33" ht="15.75" customHeight="1" x14ac:dyDescent="0.35">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c r="AA537" s="23"/>
      <c r="AB537" s="23"/>
      <c r="AC537" s="23"/>
      <c r="AD537" s="23"/>
      <c r="AE537" s="23"/>
      <c r="AF537" s="23"/>
      <c r="AG537" s="23"/>
    </row>
    <row r="538" spans="1:33" ht="15.75" customHeight="1" x14ac:dyDescent="0.35">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c r="AA538" s="23"/>
      <c r="AB538" s="23"/>
      <c r="AC538" s="23"/>
      <c r="AD538" s="23"/>
      <c r="AE538" s="23"/>
      <c r="AF538" s="23"/>
      <c r="AG538" s="23"/>
    </row>
    <row r="539" spans="1:33" ht="15.75" customHeight="1" x14ac:dyDescent="0.35">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c r="AA539" s="23"/>
      <c r="AB539" s="23"/>
      <c r="AC539" s="23"/>
      <c r="AD539" s="23"/>
      <c r="AE539" s="23"/>
      <c r="AF539" s="23"/>
      <c r="AG539" s="23"/>
    </row>
    <row r="540" spans="1:33" ht="15.75" customHeight="1" x14ac:dyDescent="0.35">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c r="AA540" s="23"/>
      <c r="AB540" s="23"/>
      <c r="AC540" s="23"/>
      <c r="AD540" s="23"/>
      <c r="AE540" s="23"/>
      <c r="AF540" s="23"/>
      <c r="AG540" s="23"/>
    </row>
    <row r="541" spans="1:33" ht="15.75" customHeight="1" x14ac:dyDescent="0.35">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c r="AA541" s="23"/>
      <c r="AB541" s="23"/>
      <c r="AC541" s="23"/>
      <c r="AD541" s="23"/>
      <c r="AE541" s="23"/>
      <c r="AF541" s="23"/>
      <c r="AG541" s="23"/>
    </row>
    <row r="542" spans="1:33" ht="15.75" customHeight="1" x14ac:dyDescent="0.35">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c r="AA542" s="23"/>
      <c r="AB542" s="23"/>
      <c r="AC542" s="23"/>
      <c r="AD542" s="23"/>
      <c r="AE542" s="23"/>
      <c r="AF542" s="23"/>
      <c r="AG542" s="23"/>
    </row>
    <row r="543" spans="1:33" ht="15.75" customHeight="1" x14ac:dyDescent="0.35">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c r="AA543" s="23"/>
      <c r="AB543" s="23"/>
      <c r="AC543" s="23"/>
      <c r="AD543" s="23"/>
      <c r="AE543" s="23"/>
      <c r="AF543" s="23"/>
      <c r="AG543" s="23"/>
    </row>
    <row r="544" spans="1:33" ht="15.75" customHeight="1" x14ac:dyDescent="0.35">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c r="AA544" s="23"/>
      <c r="AB544" s="23"/>
      <c r="AC544" s="23"/>
      <c r="AD544" s="23"/>
      <c r="AE544" s="23"/>
      <c r="AF544" s="23"/>
      <c r="AG544" s="23"/>
    </row>
    <row r="545" spans="1:33" ht="15.75" customHeight="1" x14ac:dyDescent="0.35">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c r="AA545" s="23"/>
      <c r="AB545" s="23"/>
      <c r="AC545" s="23"/>
      <c r="AD545" s="23"/>
      <c r="AE545" s="23"/>
      <c r="AF545" s="23"/>
      <c r="AG545" s="23"/>
    </row>
    <row r="546" spans="1:33" ht="15.75" customHeight="1" x14ac:dyDescent="0.35">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c r="AA546" s="23"/>
      <c r="AB546" s="23"/>
      <c r="AC546" s="23"/>
      <c r="AD546" s="23"/>
      <c r="AE546" s="23"/>
      <c r="AF546" s="23"/>
      <c r="AG546" s="23"/>
    </row>
    <row r="547" spans="1:33" ht="15.75" customHeight="1" x14ac:dyDescent="0.35">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c r="AA547" s="23"/>
      <c r="AB547" s="23"/>
      <c r="AC547" s="23"/>
      <c r="AD547" s="23"/>
      <c r="AE547" s="23"/>
      <c r="AF547" s="23"/>
      <c r="AG547" s="23"/>
    </row>
    <row r="548" spans="1:33" ht="15.75" customHeight="1" x14ac:dyDescent="0.35">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c r="AA548" s="23"/>
      <c r="AB548" s="23"/>
      <c r="AC548" s="23"/>
      <c r="AD548" s="23"/>
      <c r="AE548" s="23"/>
      <c r="AF548" s="23"/>
      <c r="AG548" s="23"/>
    </row>
    <row r="549" spans="1:33" ht="15.75" customHeight="1" x14ac:dyDescent="0.35">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c r="AA549" s="23"/>
      <c r="AB549" s="23"/>
      <c r="AC549" s="23"/>
      <c r="AD549" s="23"/>
      <c r="AE549" s="23"/>
      <c r="AF549" s="23"/>
      <c r="AG549" s="23"/>
    </row>
    <row r="550" spans="1:33" ht="15.75" customHeight="1" x14ac:dyDescent="0.35">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c r="AA550" s="23"/>
      <c r="AB550" s="23"/>
      <c r="AC550" s="23"/>
      <c r="AD550" s="23"/>
      <c r="AE550" s="23"/>
      <c r="AF550" s="23"/>
      <c r="AG550" s="23"/>
    </row>
    <row r="551" spans="1:33" ht="15.75" customHeight="1" x14ac:dyDescent="0.35">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c r="AA551" s="23"/>
      <c r="AB551" s="23"/>
      <c r="AC551" s="23"/>
      <c r="AD551" s="23"/>
      <c r="AE551" s="23"/>
      <c r="AF551" s="23"/>
      <c r="AG551" s="23"/>
    </row>
    <row r="552" spans="1:33" ht="15.75" customHeight="1" x14ac:dyDescent="0.35">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c r="AA552" s="23"/>
      <c r="AB552" s="23"/>
      <c r="AC552" s="23"/>
      <c r="AD552" s="23"/>
      <c r="AE552" s="23"/>
      <c r="AF552" s="23"/>
      <c r="AG552" s="23"/>
    </row>
    <row r="553" spans="1:33" ht="15.75" customHeight="1" x14ac:dyDescent="0.35">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c r="AA553" s="23"/>
      <c r="AB553" s="23"/>
      <c r="AC553" s="23"/>
      <c r="AD553" s="23"/>
      <c r="AE553" s="23"/>
      <c r="AF553" s="23"/>
      <c r="AG553" s="23"/>
    </row>
    <row r="554" spans="1:33" ht="15.75" customHeight="1" x14ac:dyDescent="0.35">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c r="AA554" s="23"/>
      <c r="AB554" s="23"/>
      <c r="AC554" s="23"/>
      <c r="AD554" s="23"/>
      <c r="AE554" s="23"/>
      <c r="AF554" s="23"/>
      <c r="AG554" s="23"/>
    </row>
    <row r="555" spans="1:33" ht="15.75" customHeight="1" x14ac:dyDescent="0.35">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c r="AA555" s="23"/>
      <c r="AB555" s="23"/>
      <c r="AC555" s="23"/>
      <c r="AD555" s="23"/>
      <c r="AE555" s="23"/>
      <c r="AF555" s="23"/>
      <c r="AG555" s="23"/>
    </row>
    <row r="556" spans="1:33" ht="15.75" customHeight="1" x14ac:dyDescent="0.35">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c r="AA556" s="23"/>
      <c r="AB556" s="23"/>
      <c r="AC556" s="23"/>
      <c r="AD556" s="23"/>
      <c r="AE556" s="23"/>
      <c r="AF556" s="23"/>
      <c r="AG556" s="23"/>
    </row>
    <row r="557" spans="1:33" ht="15.75" customHeight="1" x14ac:dyDescent="0.35">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c r="AA557" s="23"/>
      <c r="AB557" s="23"/>
      <c r="AC557" s="23"/>
      <c r="AD557" s="23"/>
      <c r="AE557" s="23"/>
      <c r="AF557" s="23"/>
      <c r="AG557" s="23"/>
    </row>
    <row r="558" spans="1:33" ht="15.75" customHeight="1" x14ac:dyDescent="0.35">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c r="AA558" s="23"/>
      <c r="AB558" s="23"/>
      <c r="AC558" s="23"/>
      <c r="AD558" s="23"/>
      <c r="AE558" s="23"/>
      <c r="AF558" s="23"/>
      <c r="AG558" s="23"/>
    </row>
    <row r="559" spans="1:33" ht="15.75" customHeight="1" x14ac:dyDescent="0.35">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c r="AA559" s="23"/>
      <c r="AB559" s="23"/>
      <c r="AC559" s="23"/>
      <c r="AD559" s="23"/>
      <c r="AE559" s="23"/>
      <c r="AF559" s="23"/>
      <c r="AG559" s="23"/>
    </row>
    <row r="560" spans="1:33" ht="15.75" customHeight="1" x14ac:dyDescent="0.35">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c r="AA560" s="23"/>
      <c r="AB560" s="23"/>
      <c r="AC560" s="23"/>
      <c r="AD560" s="23"/>
      <c r="AE560" s="23"/>
      <c r="AF560" s="23"/>
      <c r="AG560" s="23"/>
    </row>
    <row r="561" spans="1:33" ht="15.75" customHeight="1" x14ac:dyDescent="0.35">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c r="AA561" s="23"/>
      <c r="AB561" s="23"/>
      <c r="AC561" s="23"/>
      <c r="AD561" s="23"/>
      <c r="AE561" s="23"/>
      <c r="AF561" s="23"/>
      <c r="AG561" s="23"/>
    </row>
    <row r="562" spans="1:33" ht="15.75" customHeight="1" x14ac:dyDescent="0.35">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c r="AA562" s="23"/>
      <c r="AB562" s="23"/>
      <c r="AC562" s="23"/>
      <c r="AD562" s="23"/>
      <c r="AE562" s="23"/>
      <c r="AF562" s="23"/>
      <c r="AG562" s="23"/>
    </row>
    <row r="563" spans="1:33" ht="15.75" customHeight="1" x14ac:dyDescent="0.35">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c r="AA563" s="23"/>
      <c r="AB563" s="23"/>
      <c r="AC563" s="23"/>
      <c r="AD563" s="23"/>
      <c r="AE563" s="23"/>
      <c r="AF563" s="23"/>
      <c r="AG563" s="23"/>
    </row>
    <row r="564" spans="1:33" ht="15.75" customHeight="1" x14ac:dyDescent="0.35">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c r="AA564" s="23"/>
      <c r="AB564" s="23"/>
      <c r="AC564" s="23"/>
      <c r="AD564" s="23"/>
      <c r="AE564" s="23"/>
      <c r="AF564" s="23"/>
      <c r="AG564" s="23"/>
    </row>
    <row r="565" spans="1:33" ht="15.75" customHeight="1" x14ac:dyDescent="0.35">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c r="AA565" s="23"/>
      <c r="AB565" s="23"/>
      <c r="AC565" s="23"/>
      <c r="AD565" s="23"/>
      <c r="AE565" s="23"/>
      <c r="AF565" s="23"/>
      <c r="AG565" s="23"/>
    </row>
    <row r="566" spans="1:33" ht="15.75" customHeight="1" x14ac:dyDescent="0.35">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c r="AA566" s="23"/>
      <c r="AB566" s="23"/>
      <c r="AC566" s="23"/>
      <c r="AD566" s="23"/>
      <c r="AE566" s="23"/>
      <c r="AF566" s="23"/>
      <c r="AG566" s="23"/>
    </row>
    <row r="567" spans="1:33" ht="15.75" customHeight="1" x14ac:dyDescent="0.35">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c r="AA567" s="23"/>
      <c r="AB567" s="23"/>
      <c r="AC567" s="23"/>
      <c r="AD567" s="23"/>
      <c r="AE567" s="23"/>
      <c r="AF567" s="23"/>
      <c r="AG567" s="23"/>
    </row>
    <row r="568" spans="1:33" ht="15.75" customHeight="1" x14ac:dyDescent="0.35">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c r="AA568" s="23"/>
      <c r="AB568" s="23"/>
      <c r="AC568" s="23"/>
      <c r="AD568" s="23"/>
      <c r="AE568" s="23"/>
      <c r="AF568" s="23"/>
      <c r="AG568" s="23"/>
    </row>
    <row r="569" spans="1:33" ht="15.75" customHeight="1" x14ac:dyDescent="0.35">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c r="AA569" s="23"/>
      <c r="AB569" s="23"/>
      <c r="AC569" s="23"/>
      <c r="AD569" s="23"/>
      <c r="AE569" s="23"/>
      <c r="AF569" s="23"/>
      <c r="AG569" s="23"/>
    </row>
    <row r="570" spans="1:33" ht="15.75" customHeight="1" x14ac:dyDescent="0.35">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c r="AA570" s="23"/>
      <c r="AB570" s="23"/>
      <c r="AC570" s="23"/>
      <c r="AD570" s="23"/>
      <c r="AE570" s="23"/>
      <c r="AF570" s="23"/>
      <c r="AG570" s="23"/>
    </row>
    <row r="571" spans="1:33" ht="15.75" customHeight="1" x14ac:dyDescent="0.35">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c r="AA571" s="23"/>
      <c r="AB571" s="23"/>
      <c r="AC571" s="23"/>
      <c r="AD571" s="23"/>
      <c r="AE571" s="23"/>
      <c r="AF571" s="23"/>
      <c r="AG571" s="23"/>
    </row>
    <row r="572" spans="1:33" ht="15.75" customHeight="1" x14ac:dyDescent="0.35">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c r="AA572" s="23"/>
      <c r="AB572" s="23"/>
      <c r="AC572" s="23"/>
      <c r="AD572" s="23"/>
      <c r="AE572" s="23"/>
      <c r="AF572" s="23"/>
      <c r="AG572" s="23"/>
    </row>
    <row r="573" spans="1:33" ht="15.75" customHeight="1" x14ac:dyDescent="0.35">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c r="AA573" s="23"/>
      <c r="AB573" s="23"/>
      <c r="AC573" s="23"/>
      <c r="AD573" s="23"/>
      <c r="AE573" s="23"/>
      <c r="AF573" s="23"/>
      <c r="AG573" s="23"/>
    </row>
    <row r="574" spans="1:33" ht="15.75" customHeight="1" x14ac:dyDescent="0.35">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c r="AA574" s="23"/>
      <c r="AB574" s="23"/>
      <c r="AC574" s="23"/>
      <c r="AD574" s="23"/>
      <c r="AE574" s="23"/>
      <c r="AF574" s="23"/>
      <c r="AG574" s="23"/>
    </row>
    <row r="575" spans="1:33" ht="15.75" customHeight="1" x14ac:dyDescent="0.35">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c r="AA575" s="23"/>
      <c r="AB575" s="23"/>
      <c r="AC575" s="23"/>
      <c r="AD575" s="23"/>
      <c r="AE575" s="23"/>
      <c r="AF575" s="23"/>
      <c r="AG575" s="23"/>
    </row>
    <row r="576" spans="1:33" ht="15.75" customHeight="1" x14ac:dyDescent="0.35">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c r="AA576" s="23"/>
      <c r="AB576" s="23"/>
      <c r="AC576" s="23"/>
      <c r="AD576" s="23"/>
      <c r="AE576" s="23"/>
      <c r="AF576" s="23"/>
      <c r="AG576" s="23"/>
    </row>
    <row r="577" spans="1:33" ht="15.75" customHeight="1" x14ac:dyDescent="0.35">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c r="AA577" s="23"/>
      <c r="AB577" s="23"/>
      <c r="AC577" s="23"/>
      <c r="AD577" s="23"/>
      <c r="AE577" s="23"/>
      <c r="AF577" s="23"/>
      <c r="AG577" s="23"/>
    </row>
    <row r="578" spans="1:33" ht="15.75" customHeight="1" x14ac:dyDescent="0.35">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c r="AA578" s="23"/>
      <c r="AB578" s="23"/>
      <c r="AC578" s="23"/>
      <c r="AD578" s="23"/>
      <c r="AE578" s="23"/>
      <c r="AF578" s="23"/>
      <c r="AG578" s="23"/>
    </row>
    <row r="579" spans="1:33" ht="15.75" customHeight="1" x14ac:dyDescent="0.35">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c r="AA579" s="23"/>
      <c r="AB579" s="23"/>
      <c r="AC579" s="23"/>
      <c r="AD579" s="23"/>
      <c r="AE579" s="23"/>
      <c r="AF579" s="23"/>
      <c r="AG579" s="23"/>
    </row>
    <row r="580" spans="1:33" ht="15.75" customHeight="1" x14ac:dyDescent="0.35">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c r="AA580" s="23"/>
      <c r="AB580" s="23"/>
      <c r="AC580" s="23"/>
      <c r="AD580" s="23"/>
      <c r="AE580" s="23"/>
      <c r="AF580" s="23"/>
      <c r="AG580" s="23"/>
    </row>
    <row r="581" spans="1:33" ht="15.75" customHeight="1" x14ac:dyDescent="0.35">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c r="AA581" s="23"/>
      <c r="AB581" s="23"/>
      <c r="AC581" s="23"/>
      <c r="AD581" s="23"/>
      <c r="AE581" s="23"/>
      <c r="AF581" s="23"/>
      <c r="AG581" s="23"/>
    </row>
    <row r="582" spans="1:33" ht="15.75" customHeight="1" x14ac:dyDescent="0.35">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c r="AA582" s="23"/>
      <c r="AB582" s="23"/>
      <c r="AC582" s="23"/>
      <c r="AD582" s="23"/>
      <c r="AE582" s="23"/>
      <c r="AF582" s="23"/>
      <c r="AG582" s="23"/>
    </row>
    <row r="583" spans="1:33" ht="15.75" customHeight="1" x14ac:dyDescent="0.35">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c r="AA583" s="23"/>
      <c r="AB583" s="23"/>
      <c r="AC583" s="23"/>
      <c r="AD583" s="23"/>
      <c r="AE583" s="23"/>
      <c r="AF583" s="23"/>
      <c r="AG583" s="23"/>
    </row>
    <row r="584" spans="1:33" ht="15.75" customHeight="1" x14ac:dyDescent="0.35">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c r="AA584" s="23"/>
      <c r="AB584" s="23"/>
      <c r="AC584" s="23"/>
      <c r="AD584" s="23"/>
      <c r="AE584" s="23"/>
      <c r="AF584" s="23"/>
      <c r="AG584" s="23"/>
    </row>
    <row r="585" spans="1:33" ht="15.75" customHeight="1" x14ac:dyDescent="0.35">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c r="AA585" s="23"/>
      <c r="AB585" s="23"/>
      <c r="AC585" s="23"/>
      <c r="AD585" s="23"/>
      <c r="AE585" s="23"/>
      <c r="AF585" s="23"/>
      <c r="AG585" s="23"/>
    </row>
    <row r="586" spans="1:33" ht="15.75" customHeight="1" x14ac:dyDescent="0.35">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c r="AA586" s="23"/>
      <c r="AB586" s="23"/>
      <c r="AC586" s="23"/>
      <c r="AD586" s="23"/>
      <c r="AE586" s="23"/>
      <c r="AF586" s="23"/>
      <c r="AG586" s="23"/>
    </row>
    <row r="587" spans="1:33" ht="15.75" customHeight="1" x14ac:dyDescent="0.35">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c r="AA587" s="23"/>
      <c r="AB587" s="23"/>
      <c r="AC587" s="23"/>
      <c r="AD587" s="23"/>
      <c r="AE587" s="23"/>
      <c r="AF587" s="23"/>
      <c r="AG587" s="23"/>
    </row>
    <row r="588" spans="1:33" ht="15.75" customHeight="1" x14ac:dyDescent="0.35">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c r="AA588" s="23"/>
      <c r="AB588" s="23"/>
      <c r="AC588" s="23"/>
      <c r="AD588" s="23"/>
      <c r="AE588" s="23"/>
      <c r="AF588" s="23"/>
      <c r="AG588" s="23"/>
    </row>
    <row r="589" spans="1:33" ht="15.75" customHeight="1" x14ac:dyDescent="0.35">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c r="AA589" s="23"/>
      <c r="AB589" s="23"/>
      <c r="AC589" s="23"/>
      <c r="AD589" s="23"/>
      <c r="AE589" s="23"/>
      <c r="AF589" s="23"/>
      <c r="AG589" s="23"/>
    </row>
    <row r="590" spans="1:33" ht="15.75" customHeight="1" x14ac:dyDescent="0.35">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c r="AA590" s="23"/>
      <c r="AB590" s="23"/>
      <c r="AC590" s="23"/>
      <c r="AD590" s="23"/>
      <c r="AE590" s="23"/>
      <c r="AF590" s="23"/>
      <c r="AG590" s="23"/>
    </row>
    <row r="591" spans="1:33" ht="15.75" customHeight="1" x14ac:dyDescent="0.35">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23"/>
      <c r="AF591" s="23"/>
      <c r="AG591" s="23"/>
    </row>
    <row r="592" spans="1:33" ht="15.75" customHeight="1" x14ac:dyDescent="0.35">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c r="AA592" s="23"/>
      <c r="AB592" s="23"/>
      <c r="AC592" s="23"/>
      <c r="AD592" s="23"/>
      <c r="AE592" s="23"/>
      <c r="AF592" s="23"/>
      <c r="AG592" s="23"/>
    </row>
    <row r="593" spans="1:33" ht="15.75" customHeight="1" x14ac:dyDescent="0.35">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c r="AA593" s="23"/>
      <c r="AB593" s="23"/>
      <c r="AC593" s="23"/>
      <c r="AD593" s="23"/>
      <c r="AE593" s="23"/>
      <c r="AF593" s="23"/>
      <c r="AG593" s="23"/>
    </row>
    <row r="594" spans="1:33" ht="15.75" customHeight="1" x14ac:dyDescent="0.35">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c r="AA594" s="23"/>
      <c r="AB594" s="23"/>
      <c r="AC594" s="23"/>
      <c r="AD594" s="23"/>
      <c r="AE594" s="23"/>
      <c r="AF594" s="23"/>
      <c r="AG594" s="23"/>
    </row>
    <row r="595" spans="1:33" ht="15.75" customHeight="1" x14ac:dyDescent="0.35">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c r="AA595" s="23"/>
      <c r="AB595" s="23"/>
      <c r="AC595" s="23"/>
      <c r="AD595" s="23"/>
      <c r="AE595" s="23"/>
      <c r="AF595" s="23"/>
      <c r="AG595" s="23"/>
    </row>
    <row r="596" spans="1:33" ht="15.75" customHeight="1" x14ac:dyDescent="0.35">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c r="AA596" s="23"/>
      <c r="AB596" s="23"/>
      <c r="AC596" s="23"/>
      <c r="AD596" s="23"/>
      <c r="AE596" s="23"/>
      <c r="AF596" s="23"/>
      <c r="AG596" s="23"/>
    </row>
    <row r="597" spans="1:33" ht="15.75" customHeight="1" x14ac:dyDescent="0.35">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c r="AA597" s="23"/>
      <c r="AB597" s="23"/>
      <c r="AC597" s="23"/>
      <c r="AD597" s="23"/>
      <c r="AE597" s="23"/>
      <c r="AF597" s="23"/>
      <c r="AG597" s="23"/>
    </row>
    <row r="598" spans="1:33" ht="15.75" customHeight="1" x14ac:dyDescent="0.35">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c r="AA598" s="23"/>
      <c r="AB598" s="23"/>
      <c r="AC598" s="23"/>
      <c r="AD598" s="23"/>
      <c r="AE598" s="23"/>
      <c r="AF598" s="23"/>
      <c r="AG598" s="23"/>
    </row>
    <row r="599" spans="1:33" ht="15.75" customHeight="1" x14ac:dyDescent="0.35">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c r="AA599" s="23"/>
      <c r="AB599" s="23"/>
      <c r="AC599" s="23"/>
      <c r="AD599" s="23"/>
      <c r="AE599" s="23"/>
      <c r="AF599" s="23"/>
      <c r="AG599" s="23"/>
    </row>
    <row r="600" spans="1:33" ht="15.75" customHeight="1" x14ac:dyDescent="0.35">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c r="AA600" s="23"/>
      <c r="AB600" s="23"/>
      <c r="AC600" s="23"/>
      <c r="AD600" s="23"/>
      <c r="AE600" s="23"/>
      <c r="AF600" s="23"/>
      <c r="AG600" s="23"/>
    </row>
    <row r="601" spans="1:33" ht="15.75" customHeight="1" x14ac:dyDescent="0.35">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23"/>
      <c r="AF601" s="23"/>
      <c r="AG601" s="23"/>
    </row>
    <row r="602" spans="1:33" ht="15.75" customHeight="1" x14ac:dyDescent="0.35">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23"/>
      <c r="AF602" s="23"/>
      <c r="AG602" s="23"/>
    </row>
    <row r="603" spans="1:33" ht="15.75" customHeight="1" x14ac:dyDescent="0.35">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c r="AA603" s="23"/>
      <c r="AB603" s="23"/>
      <c r="AC603" s="23"/>
      <c r="AD603" s="23"/>
      <c r="AE603" s="23"/>
      <c r="AF603" s="23"/>
      <c r="AG603" s="23"/>
    </row>
    <row r="604" spans="1:33" ht="15.75" customHeight="1" x14ac:dyDescent="0.35">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c r="AA604" s="23"/>
      <c r="AB604" s="23"/>
      <c r="AC604" s="23"/>
      <c r="AD604" s="23"/>
      <c r="AE604" s="23"/>
      <c r="AF604" s="23"/>
      <c r="AG604" s="23"/>
    </row>
    <row r="605" spans="1:33" ht="15.75" customHeight="1" x14ac:dyDescent="0.35">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c r="AA605" s="23"/>
      <c r="AB605" s="23"/>
      <c r="AC605" s="23"/>
      <c r="AD605" s="23"/>
      <c r="AE605" s="23"/>
      <c r="AF605" s="23"/>
      <c r="AG605" s="23"/>
    </row>
    <row r="606" spans="1:33" ht="15.75" customHeight="1" x14ac:dyDescent="0.35">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c r="AA606" s="23"/>
      <c r="AB606" s="23"/>
      <c r="AC606" s="23"/>
      <c r="AD606" s="23"/>
      <c r="AE606" s="23"/>
      <c r="AF606" s="23"/>
      <c r="AG606" s="23"/>
    </row>
    <row r="607" spans="1:33" ht="15.75" customHeight="1" x14ac:dyDescent="0.35">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c r="AA607" s="23"/>
      <c r="AB607" s="23"/>
      <c r="AC607" s="23"/>
      <c r="AD607" s="23"/>
      <c r="AE607" s="23"/>
      <c r="AF607" s="23"/>
      <c r="AG607" s="23"/>
    </row>
    <row r="608" spans="1:33" ht="15.75" customHeight="1" x14ac:dyDescent="0.35">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c r="AA608" s="23"/>
      <c r="AB608" s="23"/>
      <c r="AC608" s="23"/>
      <c r="AD608" s="23"/>
      <c r="AE608" s="23"/>
      <c r="AF608" s="23"/>
      <c r="AG608" s="23"/>
    </row>
    <row r="609" spans="1:33" ht="15.75" customHeight="1" x14ac:dyDescent="0.35">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c r="AA609" s="23"/>
      <c r="AB609" s="23"/>
      <c r="AC609" s="23"/>
      <c r="AD609" s="23"/>
      <c r="AE609" s="23"/>
      <c r="AF609" s="23"/>
      <c r="AG609" s="23"/>
    </row>
    <row r="610" spans="1:33" ht="15.75" customHeight="1" x14ac:dyDescent="0.35">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c r="AA610" s="23"/>
      <c r="AB610" s="23"/>
      <c r="AC610" s="23"/>
      <c r="AD610" s="23"/>
      <c r="AE610" s="23"/>
      <c r="AF610" s="23"/>
      <c r="AG610" s="23"/>
    </row>
    <row r="611" spans="1:33" ht="15.75" customHeight="1" x14ac:dyDescent="0.35">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c r="AA611" s="23"/>
      <c r="AB611" s="23"/>
      <c r="AC611" s="23"/>
      <c r="AD611" s="23"/>
      <c r="AE611" s="23"/>
      <c r="AF611" s="23"/>
      <c r="AG611" s="23"/>
    </row>
    <row r="612" spans="1:33" ht="15.75" customHeight="1" x14ac:dyDescent="0.35">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c r="AA612" s="23"/>
      <c r="AB612" s="23"/>
      <c r="AC612" s="23"/>
      <c r="AD612" s="23"/>
      <c r="AE612" s="23"/>
      <c r="AF612" s="23"/>
      <c r="AG612" s="23"/>
    </row>
    <row r="613" spans="1:33" ht="15.75" customHeight="1" x14ac:dyDescent="0.35">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c r="AA613" s="23"/>
      <c r="AB613" s="23"/>
      <c r="AC613" s="23"/>
      <c r="AD613" s="23"/>
      <c r="AE613" s="23"/>
      <c r="AF613" s="23"/>
      <c r="AG613" s="23"/>
    </row>
    <row r="614" spans="1:33" ht="15.75" customHeight="1" x14ac:dyDescent="0.35">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c r="AA614" s="23"/>
      <c r="AB614" s="23"/>
      <c r="AC614" s="23"/>
      <c r="AD614" s="23"/>
      <c r="AE614" s="23"/>
      <c r="AF614" s="23"/>
      <c r="AG614" s="23"/>
    </row>
    <row r="615" spans="1:33" ht="15.75" customHeight="1" x14ac:dyDescent="0.35">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c r="AA615" s="23"/>
      <c r="AB615" s="23"/>
      <c r="AC615" s="23"/>
      <c r="AD615" s="23"/>
      <c r="AE615" s="23"/>
      <c r="AF615" s="23"/>
      <c r="AG615" s="23"/>
    </row>
    <row r="616" spans="1:33" ht="15.75" customHeight="1" x14ac:dyDescent="0.35">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c r="AA616" s="23"/>
      <c r="AB616" s="23"/>
      <c r="AC616" s="23"/>
      <c r="AD616" s="23"/>
      <c r="AE616" s="23"/>
      <c r="AF616" s="23"/>
      <c r="AG616" s="23"/>
    </row>
    <row r="617" spans="1:33" ht="15.75" customHeight="1" x14ac:dyDescent="0.35">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23"/>
      <c r="AF617" s="23"/>
      <c r="AG617" s="23"/>
    </row>
    <row r="618" spans="1:33" ht="15.75" customHeight="1" x14ac:dyDescent="0.35">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c r="AA618" s="23"/>
      <c r="AB618" s="23"/>
      <c r="AC618" s="23"/>
      <c r="AD618" s="23"/>
      <c r="AE618" s="23"/>
      <c r="AF618" s="23"/>
      <c r="AG618" s="23"/>
    </row>
    <row r="619" spans="1:33" ht="15.75" customHeight="1" x14ac:dyDescent="0.35">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c r="AA619" s="23"/>
      <c r="AB619" s="23"/>
      <c r="AC619" s="23"/>
      <c r="AD619" s="23"/>
      <c r="AE619" s="23"/>
      <c r="AF619" s="23"/>
      <c r="AG619" s="23"/>
    </row>
    <row r="620" spans="1:33" ht="15.75" customHeight="1" x14ac:dyDescent="0.35">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c r="AA620" s="23"/>
      <c r="AB620" s="23"/>
      <c r="AC620" s="23"/>
      <c r="AD620" s="23"/>
      <c r="AE620" s="23"/>
      <c r="AF620" s="23"/>
      <c r="AG620" s="23"/>
    </row>
    <row r="621" spans="1:33" ht="15.75" customHeight="1" x14ac:dyDescent="0.35">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c r="AA621" s="23"/>
      <c r="AB621" s="23"/>
      <c r="AC621" s="23"/>
      <c r="AD621" s="23"/>
      <c r="AE621" s="23"/>
      <c r="AF621" s="23"/>
      <c r="AG621" s="23"/>
    </row>
    <row r="622" spans="1:33" ht="15.75" customHeight="1" x14ac:dyDescent="0.35">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c r="AA622" s="23"/>
      <c r="AB622" s="23"/>
      <c r="AC622" s="23"/>
      <c r="AD622" s="23"/>
      <c r="AE622" s="23"/>
      <c r="AF622" s="23"/>
      <c r="AG622" s="23"/>
    </row>
    <row r="623" spans="1:33" ht="15.75" customHeight="1" x14ac:dyDescent="0.35">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c r="AA623" s="23"/>
      <c r="AB623" s="23"/>
      <c r="AC623" s="23"/>
      <c r="AD623" s="23"/>
      <c r="AE623" s="23"/>
      <c r="AF623" s="23"/>
      <c r="AG623" s="23"/>
    </row>
    <row r="624" spans="1:33" ht="15.75" customHeight="1" x14ac:dyDescent="0.35">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c r="AA624" s="23"/>
      <c r="AB624" s="23"/>
      <c r="AC624" s="23"/>
      <c r="AD624" s="23"/>
      <c r="AE624" s="23"/>
      <c r="AF624" s="23"/>
      <c r="AG624" s="23"/>
    </row>
    <row r="625" spans="1:33" ht="15.75" customHeight="1" x14ac:dyDescent="0.35">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c r="AA625" s="23"/>
      <c r="AB625" s="23"/>
      <c r="AC625" s="23"/>
      <c r="AD625" s="23"/>
      <c r="AE625" s="23"/>
      <c r="AF625" s="23"/>
      <c r="AG625" s="23"/>
    </row>
    <row r="626" spans="1:33" ht="15.75" customHeight="1" x14ac:dyDescent="0.35">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c r="AA626" s="23"/>
      <c r="AB626" s="23"/>
      <c r="AC626" s="23"/>
      <c r="AD626" s="23"/>
      <c r="AE626" s="23"/>
      <c r="AF626" s="23"/>
      <c r="AG626" s="23"/>
    </row>
    <row r="627" spans="1:33" ht="15.75" customHeight="1" x14ac:dyDescent="0.35">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23"/>
      <c r="AF627" s="23"/>
      <c r="AG627" s="23"/>
    </row>
    <row r="628" spans="1:33" ht="15.75" customHeight="1" x14ac:dyDescent="0.35">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c r="AA628" s="23"/>
      <c r="AB628" s="23"/>
      <c r="AC628" s="23"/>
      <c r="AD628" s="23"/>
      <c r="AE628" s="23"/>
      <c r="AF628" s="23"/>
      <c r="AG628" s="23"/>
    </row>
    <row r="629" spans="1:33" ht="15.75" customHeight="1" x14ac:dyDescent="0.35">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c r="AA629" s="23"/>
      <c r="AB629" s="23"/>
      <c r="AC629" s="23"/>
      <c r="AD629" s="23"/>
      <c r="AE629" s="23"/>
      <c r="AF629" s="23"/>
      <c r="AG629" s="23"/>
    </row>
    <row r="630" spans="1:33" ht="15.75" customHeight="1" x14ac:dyDescent="0.35">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c r="AA630" s="23"/>
      <c r="AB630" s="23"/>
      <c r="AC630" s="23"/>
      <c r="AD630" s="23"/>
      <c r="AE630" s="23"/>
      <c r="AF630" s="23"/>
      <c r="AG630" s="23"/>
    </row>
    <row r="631" spans="1:33" ht="15.75" customHeight="1" x14ac:dyDescent="0.35">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c r="AA631" s="23"/>
      <c r="AB631" s="23"/>
      <c r="AC631" s="23"/>
      <c r="AD631" s="23"/>
      <c r="AE631" s="23"/>
      <c r="AF631" s="23"/>
      <c r="AG631" s="23"/>
    </row>
    <row r="632" spans="1:33" ht="15.75" customHeight="1" x14ac:dyDescent="0.35">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c r="AA632" s="23"/>
      <c r="AB632" s="23"/>
      <c r="AC632" s="23"/>
      <c r="AD632" s="23"/>
      <c r="AE632" s="23"/>
      <c r="AF632" s="23"/>
      <c r="AG632" s="23"/>
    </row>
    <row r="633" spans="1:33" ht="15.75" customHeight="1" x14ac:dyDescent="0.35">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c r="AA633" s="23"/>
      <c r="AB633" s="23"/>
      <c r="AC633" s="23"/>
      <c r="AD633" s="23"/>
      <c r="AE633" s="23"/>
      <c r="AF633" s="23"/>
      <c r="AG633" s="23"/>
    </row>
    <row r="634" spans="1:33" ht="15.75" customHeight="1" x14ac:dyDescent="0.35">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c r="AA634" s="23"/>
      <c r="AB634" s="23"/>
      <c r="AC634" s="23"/>
      <c r="AD634" s="23"/>
      <c r="AE634" s="23"/>
      <c r="AF634" s="23"/>
      <c r="AG634" s="23"/>
    </row>
    <row r="635" spans="1:33" ht="15.75" customHeight="1" x14ac:dyDescent="0.35">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c r="AA635" s="23"/>
      <c r="AB635" s="23"/>
      <c r="AC635" s="23"/>
      <c r="AD635" s="23"/>
      <c r="AE635" s="23"/>
      <c r="AF635" s="23"/>
      <c r="AG635" s="23"/>
    </row>
    <row r="636" spans="1:33" ht="15.75" customHeight="1" x14ac:dyDescent="0.35">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c r="AA636" s="23"/>
      <c r="AB636" s="23"/>
      <c r="AC636" s="23"/>
      <c r="AD636" s="23"/>
      <c r="AE636" s="23"/>
      <c r="AF636" s="23"/>
      <c r="AG636" s="23"/>
    </row>
    <row r="637" spans="1:33" ht="15.75" customHeight="1" x14ac:dyDescent="0.35">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c r="AA637" s="23"/>
      <c r="AB637" s="23"/>
      <c r="AC637" s="23"/>
      <c r="AD637" s="23"/>
      <c r="AE637" s="23"/>
      <c r="AF637" s="23"/>
      <c r="AG637" s="23"/>
    </row>
    <row r="638" spans="1:33" ht="15.75" customHeight="1" x14ac:dyDescent="0.35">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c r="AA638" s="23"/>
      <c r="AB638" s="23"/>
      <c r="AC638" s="23"/>
      <c r="AD638" s="23"/>
      <c r="AE638" s="23"/>
      <c r="AF638" s="23"/>
      <c r="AG638" s="23"/>
    </row>
    <row r="639" spans="1:33" ht="15.75" customHeight="1" x14ac:dyDescent="0.35">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c r="AA639" s="23"/>
      <c r="AB639" s="23"/>
      <c r="AC639" s="23"/>
      <c r="AD639" s="23"/>
      <c r="AE639" s="23"/>
      <c r="AF639" s="23"/>
      <c r="AG639" s="23"/>
    </row>
    <row r="640" spans="1:33" ht="15.75" customHeight="1" x14ac:dyDescent="0.35">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c r="AA640" s="23"/>
      <c r="AB640" s="23"/>
      <c r="AC640" s="23"/>
      <c r="AD640" s="23"/>
      <c r="AE640" s="23"/>
      <c r="AF640" s="23"/>
      <c r="AG640" s="23"/>
    </row>
    <row r="641" spans="1:33" ht="15.75" customHeight="1" x14ac:dyDescent="0.35">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c r="AA641" s="23"/>
      <c r="AB641" s="23"/>
      <c r="AC641" s="23"/>
      <c r="AD641" s="23"/>
      <c r="AE641" s="23"/>
      <c r="AF641" s="23"/>
      <c r="AG641" s="23"/>
    </row>
    <row r="642" spans="1:33" ht="15.75" customHeight="1" x14ac:dyDescent="0.35">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c r="AA642" s="23"/>
      <c r="AB642" s="23"/>
      <c r="AC642" s="23"/>
      <c r="AD642" s="23"/>
      <c r="AE642" s="23"/>
      <c r="AF642" s="23"/>
      <c r="AG642" s="23"/>
    </row>
    <row r="643" spans="1:33" ht="15.75" customHeight="1" x14ac:dyDescent="0.35">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c r="AA643" s="23"/>
      <c r="AB643" s="23"/>
      <c r="AC643" s="23"/>
      <c r="AD643" s="23"/>
      <c r="AE643" s="23"/>
      <c r="AF643" s="23"/>
      <c r="AG643" s="23"/>
    </row>
    <row r="644" spans="1:33" ht="15.75" customHeight="1" x14ac:dyDescent="0.35">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c r="AA644" s="23"/>
      <c r="AB644" s="23"/>
      <c r="AC644" s="23"/>
      <c r="AD644" s="23"/>
      <c r="AE644" s="23"/>
      <c r="AF644" s="23"/>
      <c r="AG644" s="23"/>
    </row>
    <row r="645" spans="1:33" ht="15.75" customHeight="1" x14ac:dyDescent="0.35">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c r="AA645" s="23"/>
      <c r="AB645" s="23"/>
      <c r="AC645" s="23"/>
      <c r="AD645" s="23"/>
      <c r="AE645" s="23"/>
      <c r="AF645" s="23"/>
      <c r="AG645" s="23"/>
    </row>
    <row r="646" spans="1:33" ht="15.75" customHeight="1" x14ac:dyDescent="0.35">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c r="AA646" s="23"/>
      <c r="AB646" s="23"/>
      <c r="AC646" s="23"/>
      <c r="AD646" s="23"/>
      <c r="AE646" s="23"/>
      <c r="AF646" s="23"/>
      <c r="AG646" s="23"/>
    </row>
    <row r="647" spans="1:33" ht="15.75" customHeight="1" x14ac:dyDescent="0.35">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c r="AA647" s="23"/>
      <c r="AB647" s="23"/>
      <c r="AC647" s="23"/>
      <c r="AD647" s="23"/>
      <c r="AE647" s="23"/>
      <c r="AF647" s="23"/>
      <c r="AG647" s="23"/>
    </row>
    <row r="648" spans="1:33" ht="15.75" customHeight="1" x14ac:dyDescent="0.35">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c r="AA648" s="23"/>
      <c r="AB648" s="23"/>
      <c r="AC648" s="23"/>
      <c r="AD648" s="23"/>
      <c r="AE648" s="23"/>
      <c r="AF648" s="23"/>
      <c r="AG648" s="23"/>
    </row>
    <row r="649" spans="1:33" ht="15.75" customHeight="1" x14ac:dyDescent="0.35">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c r="AA649" s="23"/>
      <c r="AB649" s="23"/>
      <c r="AC649" s="23"/>
      <c r="AD649" s="23"/>
      <c r="AE649" s="23"/>
      <c r="AF649" s="23"/>
      <c r="AG649" s="23"/>
    </row>
    <row r="650" spans="1:33" ht="15.75" customHeight="1" x14ac:dyDescent="0.35">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c r="AA650" s="23"/>
      <c r="AB650" s="23"/>
      <c r="AC650" s="23"/>
      <c r="AD650" s="23"/>
      <c r="AE650" s="23"/>
      <c r="AF650" s="23"/>
      <c r="AG650" s="23"/>
    </row>
    <row r="651" spans="1:33" ht="15.75" customHeight="1" x14ac:dyDescent="0.35">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c r="AA651" s="23"/>
      <c r="AB651" s="23"/>
      <c r="AC651" s="23"/>
      <c r="AD651" s="23"/>
      <c r="AE651" s="23"/>
      <c r="AF651" s="23"/>
      <c r="AG651" s="23"/>
    </row>
    <row r="652" spans="1:33" ht="15.75" customHeight="1" x14ac:dyDescent="0.35">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c r="AA652" s="23"/>
      <c r="AB652" s="23"/>
      <c r="AC652" s="23"/>
      <c r="AD652" s="23"/>
      <c r="AE652" s="23"/>
      <c r="AF652" s="23"/>
      <c r="AG652" s="23"/>
    </row>
    <row r="653" spans="1:33" ht="15.75" customHeight="1" x14ac:dyDescent="0.35">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c r="AA653" s="23"/>
      <c r="AB653" s="23"/>
      <c r="AC653" s="23"/>
      <c r="AD653" s="23"/>
      <c r="AE653" s="23"/>
      <c r="AF653" s="23"/>
      <c r="AG653" s="23"/>
    </row>
    <row r="654" spans="1:33" ht="15.75" customHeight="1" x14ac:dyDescent="0.35">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c r="AA654" s="23"/>
      <c r="AB654" s="23"/>
      <c r="AC654" s="23"/>
      <c r="AD654" s="23"/>
      <c r="AE654" s="23"/>
      <c r="AF654" s="23"/>
      <c r="AG654" s="23"/>
    </row>
    <row r="655" spans="1:33" ht="15.75" customHeight="1" x14ac:dyDescent="0.35">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c r="AA655" s="23"/>
      <c r="AB655" s="23"/>
      <c r="AC655" s="23"/>
      <c r="AD655" s="23"/>
      <c r="AE655" s="23"/>
      <c r="AF655" s="23"/>
      <c r="AG655" s="23"/>
    </row>
    <row r="656" spans="1:33" ht="15.75" customHeight="1" x14ac:dyDescent="0.35">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c r="AA656" s="23"/>
      <c r="AB656" s="23"/>
      <c r="AC656" s="23"/>
      <c r="AD656" s="23"/>
      <c r="AE656" s="23"/>
      <c r="AF656" s="23"/>
      <c r="AG656" s="23"/>
    </row>
    <row r="657" spans="1:33" ht="15.75" customHeight="1" x14ac:dyDescent="0.35">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c r="AA657" s="23"/>
      <c r="AB657" s="23"/>
      <c r="AC657" s="23"/>
      <c r="AD657" s="23"/>
      <c r="AE657" s="23"/>
      <c r="AF657" s="23"/>
      <c r="AG657" s="23"/>
    </row>
    <row r="658" spans="1:33" ht="15.75" customHeight="1" x14ac:dyDescent="0.35">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c r="AA658" s="23"/>
      <c r="AB658" s="23"/>
      <c r="AC658" s="23"/>
      <c r="AD658" s="23"/>
      <c r="AE658" s="23"/>
      <c r="AF658" s="23"/>
      <c r="AG658" s="23"/>
    </row>
    <row r="659" spans="1:33" ht="15.75" customHeight="1" x14ac:dyDescent="0.35">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c r="AA659" s="23"/>
      <c r="AB659" s="23"/>
      <c r="AC659" s="23"/>
      <c r="AD659" s="23"/>
      <c r="AE659" s="23"/>
      <c r="AF659" s="23"/>
      <c r="AG659" s="23"/>
    </row>
    <row r="660" spans="1:33" ht="15.75" customHeight="1" x14ac:dyDescent="0.35">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c r="AA660" s="23"/>
      <c r="AB660" s="23"/>
      <c r="AC660" s="23"/>
      <c r="AD660" s="23"/>
      <c r="AE660" s="23"/>
      <c r="AF660" s="23"/>
      <c r="AG660" s="23"/>
    </row>
    <row r="661" spans="1:33" ht="15.75" customHeight="1" x14ac:dyDescent="0.35">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c r="AA661" s="23"/>
      <c r="AB661" s="23"/>
      <c r="AC661" s="23"/>
      <c r="AD661" s="23"/>
      <c r="AE661" s="23"/>
      <c r="AF661" s="23"/>
      <c r="AG661" s="23"/>
    </row>
    <row r="662" spans="1:33" ht="15.75" customHeight="1" x14ac:dyDescent="0.35">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c r="AA662" s="23"/>
      <c r="AB662" s="23"/>
      <c r="AC662" s="23"/>
      <c r="AD662" s="23"/>
      <c r="AE662" s="23"/>
      <c r="AF662" s="23"/>
      <c r="AG662" s="23"/>
    </row>
    <row r="663" spans="1:33" ht="15.75" customHeight="1" x14ac:dyDescent="0.35">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c r="AA663" s="23"/>
      <c r="AB663" s="23"/>
      <c r="AC663" s="23"/>
      <c r="AD663" s="23"/>
      <c r="AE663" s="23"/>
      <c r="AF663" s="23"/>
      <c r="AG663" s="23"/>
    </row>
    <row r="664" spans="1:33" ht="15.75" customHeight="1" x14ac:dyDescent="0.35">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c r="AA664" s="23"/>
      <c r="AB664" s="23"/>
      <c r="AC664" s="23"/>
      <c r="AD664" s="23"/>
      <c r="AE664" s="23"/>
      <c r="AF664" s="23"/>
      <c r="AG664" s="23"/>
    </row>
    <row r="665" spans="1:33" ht="15.75" customHeight="1" x14ac:dyDescent="0.35">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c r="AA665" s="23"/>
      <c r="AB665" s="23"/>
      <c r="AC665" s="23"/>
      <c r="AD665" s="23"/>
      <c r="AE665" s="23"/>
      <c r="AF665" s="23"/>
      <c r="AG665" s="23"/>
    </row>
    <row r="666" spans="1:33" ht="15.75" customHeight="1" x14ac:dyDescent="0.35">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c r="AA666" s="23"/>
      <c r="AB666" s="23"/>
      <c r="AC666" s="23"/>
      <c r="AD666" s="23"/>
      <c r="AE666" s="23"/>
      <c r="AF666" s="23"/>
      <c r="AG666" s="23"/>
    </row>
    <row r="667" spans="1:33" ht="15.75" customHeight="1" x14ac:dyDescent="0.35">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c r="AA667" s="23"/>
      <c r="AB667" s="23"/>
      <c r="AC667" s="23"/>
      <c r="AD667" s="23"/>
      <c r="AE667" s="23"/>
      <c r="AF667" s="23"/>
      <c r="AG667" s="23"/>
    </row>
    <row r="668" spans="1:33" ht="15.75" customHeight="1" x14ac:dyDescent="0.35">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c r="AA668" s="23"/>
      <c r="AB668" s="23"/>
      <c r="AC668" s="23"/>
      <c r="AD668" s="23"/>
      <c r="AE668" s="23"/>
      <c r="AF668" s="23"/>
      <c r="AG668" s="23"/>
    </row>
    <row r="669" spans="1:33" ht="15.75" customHeight="1" x14ac:dyDescent="0.35">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c r="AA669" s="23"/>
      <c r="AB669" s="23"/>
      <c r="AC669" s="23"/>
      <c r="AD669" s="23"/>
      <c r="AE669" s="23"/>
      <c r="AF669" s="23"/>
      <c r="AG669" s="23"/>
    </row>
    <row r="670" spans="1:33" ht="15.75" customHeight="1" x14ac:dyDescent="0.35">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c r="AA670" s="23"/>
      <c r="AB670" s="23"/>
      <c r="AC670" s="23"/>
      <c r="AD670" s="23"/>
      <c r="AE670" s="23"/>
      <c r="AF670" s="23"/>
      <c r="AG670" s="23"/>
    </row>
    <row r="671" spans="1:33" ht="15.75" customHeight="1" x14ac:dyDescent="0.35">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c r="AA671" s="23"/>
      <c r="AB671" s="23"/>
      <c r="AC671" s="23"/>
      <c r="AD671" s="23"/>
      <c r="AE671" s="23"/>
      <c r="AF671" s="23"/>
      <c r="AG671" s="23"/>
    </row>
    <row r="672" spans="1:33" ht="15.75" customHeight="1" x14ac:dyDescent="0.35">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c r="AA672" s="23"/>
      <c r="AB672" s="23"/>
      <c r="AC672" s="23"/>
      <c r="AD672" s="23"/>
      <c r="AE672" s="23"/>
      <c r="AF672" s="23"/>
      <c r="AG672" s="23"/>
    </row>
    <row r="673" spans="1:33" ht="15.75" customHeight="1" x14ac:dyDescent="0.35">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c r="AA673" s="23"/>
      <c r="AB673" s="23"/>
      <c r="AC673" s="23"/>
      <c r="AD673" s="23"/>
      <c r="AE673" s="23"/>
      <c r="AF673" s="23"/>
      <c r="AG673" s="23"/>
    </row>
    <row r="674" spans="1:33" ht="15.75" customHeight="1" x14ac:dyDescent="0.35">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c r="AA674" s="23"/>
      <c r="AB674" s="23"/>
      <c r="AC674" s="23"/>
      <c r="AD674" s="23"/>
      <c r="AE674" s="23"/>
      <c r="AF674" s="23"/>
      <c r="AG674" s="23"/>
    </row>
    <row r="675" spans="1:33" ht="15.75" customHeight="1" x14ac:dyDescent="0.35">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c r="AA675" s="23"/>
      <c r="AB675" s="23"/>
      <c r="AC675" s="23"/>
      <c r="AD675" s="23"/>
      <c r="AE675" s="23"/>
      <c r="AF675" s="23"/>
      <c r="AG675" s="23"/>
    </row>
    <row r="676" spans="1:33" ht="15.75" customHeight="1" x14ac:dyDescent="0.35">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c r="AA676" s="23"/>
      <c r="AB676" s="23"/>
      <c r="AC676" s="23"/>
      <c r="AD676" s="23"/>
      <c r="AE676" s="23"/>
      <c r="AF676" s="23"/>
      <c r="AG676" s="23"/>
    </row>
    <row r="677" spans="1:33" ht="15.75" customHeight="1" x14ac:dyDescent="0.35">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c r="AA677" s="23"/>
      <c r="AB677" s="23"/>
      <c r="AC677" s="23"/>
      <c r="AD677" s="23"/>
      <c r="AE677" s="23"/>
      <c r="AF677" s="23"/>
      <c r="AG677" s="23"/>
    </row>
    <row r="678" spans="1:33" ht="15.75" customHeight="1" x14ac:dyDescent="0.35">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c r="AA678" s="23"/>
      <c r="AB678" s="23"/>
      <c r="AC678" s="23"/>
      <c r="AD678" s="23"/>
      <c r="AE678" s="23"/>
      <c r="AF678" s="23"/>
      <c r="AG678" s="23"/>
    </row>
    <row r="679" spans="1:33" ht="15.75" customHeight="1" x14ac:dyDescent="0.35">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c r="AA679" s="23"/>
      <c r="AB679" s="23"/>
      <c r="AC679" s="23"/>
      <c r="AD679" s="23"/>
      <c r="AE679" s="23"/>
      <c r="AF679" s="23"/>
      <c r="AG679" s="23"/>
    </row>
    <row r="680" spans="1:33" ht="15.75" customHeight="1" x14ac:dyDescent="0.35">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c r="AA680" s="23"/>
      <c r="AB680" s="23"/>
      <c r="AC680" s="23"/>
      <c r="AD680" s="23"/>
      <c r="AE680" s="23"/>
      <c r="AF680" s="23"/>
      <c r="AG680" s="23"/>
    </row>
    <row r="681" spans="1:33" ht="15.75" customHeight="1" x14ac:dyDescent="0.35">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row>
    <row r="682" spans="1:33" ht="15.75" customHeight="1" x14ac:dyDescent="0.35">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c r="AA682" s="23"/>
      <c r="AB682" s="23"/>
      <c r="AC682" s="23"/>
      <c r="AD682" s="23"/>
      <c r="AE682" s="23"/>
      <c r="AF682" s="23"/>
      <c r="AG682" s="23"/>
    </row>
    <row r="683" spans="1:33" ht="15.75" customHeight="1" x14ac:dyDescent="0.35">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c r="AA683" s="23"/>
      <c r="AB683" s="23"/>
      <c r="AC683" s="23"/>
      <c r="AD683" s="23"/>
      <c r="AE683" s="23"/>
      <c r="AF683" s="23"/>
      <c r="AG683" s="23"/>
    </row>
    <row r="684" spans="1:33" ht="15.75" customHeight="1" x14ac:dyDescent="0.35">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c r="AA684" s="23"/>
      <c r="AB684" s="23"/>
      <c r="AC684" s="23"/>
      <c r="AD684" s="23"/>
      <c r="AE684" s="23"/>
      <c r="AF684" s="23"/>
      <c r="AG684" s="23"/>
    </row>
    <row r="685" spans="1:33" ht="15.75" customHeight="1" x14ac:dyDescent="0.35">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c r="AA685" s="23"/>
      <c r="AB685" s="23"/>
      <c r="AC685" s="23"/>
      <c r="AD685" s="23"/>
      <c r="AE685" s="23"/>
      <c r="AF685" s="23"/>
      <c r="AG685" s="23"/>
    </row>
    <row r="686" spans="1:33" ht="15.75" customHeight="1" x14ac:dyDescent="0.35">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c r="AA686" s="23"/>
      <c r="AB686" s="23"/>
      <c r="AC686" s="23"/>
      <c r="AD686" s="23"/>
      <c r="AE686" s="23"/>
      <c r="AF686" s="23"/>
      <c r="AG686" s="23"/>
    </row>
    <row r="687" spans="1:33" ht="15.75" customHeight="1" x14ac:dyDescent="0.35">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c r="AA687" s="23"/>
      <c r="AB687" s="23"/>
      <c r="AC687" s="23"/>
      <c r="AD687" s="23"/>
      <c r="AE687" s="23"/>
      <c r="AF687" s="23"/>
      <c r="AG687" s="23"/>
    </row>
    <row r="688" spans="1:33" ht="15.75" customHeight="1" x14ac:dyDescent="0.35">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c r="AA688" s="23"/>
      <c r="AB688" s="23"/>
      <c r="AC688" s="23"/>
      <c r="AD688" s="23"/>
      <c r="AE688" s="23"/>
      <c r="AF688" s="23"/>
      <c r="AG688" s="23"/>
    </row>
    <row r="689" spans="1:33" ht="15.75" customHeight="1" x14ac:dyDescent="0.35">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c r="AA689" s="23"/>
      <c r="AB689" s="23"/>
      <c r="AC689" s="23"/>
      <c r="AD689" s="23"/>
      <c r="AE689" s="23"/>
      <c r="AF689" s="23"/>
      <c r="AG689" s="23"/>
    </row>
    <row r="690" spans="1:33" ht="15.75" customHeight="1" x14ac:dyDescent="0.35">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c r="AA690" s="23"/>
      <c r="AB690" s="23"/>
      <c r="AC690" s="23"/>
      <c r="AD690" s="23"/>
      <c r="AE690" s="23"/>
      <c r="AF690" s="23"/>
      <c r="AG690" s="23"/>
    </row>
    <row r="691" spans="1:33" ht="15.75" customHeight="1" x14ac:dyDescent="0.35">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c r="AA691" s="23"/>
      <c r="AB691" s="23"/>
      <c r="AC691" s="23"/>
      <c r="AD691" s="23"/>
      <c r="AE691" s="23"/>
      <c r="AF691" s="23"/>
      <c r="AG691" s="23"/>
    </row>
    <row r="692" spans="1:33" ht="15.75" customHeight="1" x14ac:dyDescent="0.35">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c r="AA692" s="23"/>
      <c r="AB692" s="23"/>
      <c r="AC692" s="23"/>
      <c r="AD692" s="23"/>
      <c r="AE692" s="23"/>
      <c r="AF692" s="23"/>
      <c r="AG692" s="23"/>
    </row>
    <row r="693" spans="1:33" ht="15.75" customHeight="1" x14ac:dyDescent="0.35">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c r="AA693" s="23"/>
      <c r="AB693" s="23"/>
      <c r="AC693" s="23"/>
      <c r="AD693" s="23"/>
      <c r="AE693" s="23"/>
      <c r="AF693" s="23"/>
      <c r="AG693" s="23"/>
    </row>
    <row r="694" spans="1:33" ht="15.75" customHeight="1" x14ac:dyDescent="0.35">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c r="AA694" s="23"/>
      <c r="AB694" s="23"/>
      <c r="AC694" s="23"/>
      <c r="AD694" s="23"/>
      <c r="AE694" s="23"/>
      <c r="AF694" s="23"/>
      <c r="AG694" s="23"/>
    </row>
    <row r="695" spans="1:33" ht="15.75" customHeight="1" x14ac:dyDescent="0.35">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c r="AA695" s="23"/>
      <c r="AB695" s="23"/>
      <c r="AC695" s="23"/>
      <c r="AD695" s="23"/>
      <c r="AE695" s="23"/>
      <c r="AF695" s="23"/>
      <c r="AG695" s="23"/>
    </row>
    <row r="696" spans="1:33" ht="15.75" customHeight="1" x14ac:dyDescent="0.35">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c r="AA696" s="23"/>
      <c r="AB696" s="23"/>
      <c r="AC696" s="23"/>
      <c r="AD696" s="23"/>
      <c r="AE696" s="23"/>
      <c r="AF696" s="23"/>
      <c r="AG696" s="23"/>
    </row>
    <row r="697" spans="1:33" ht="15.75" customHeight="1" x14ac:dyDescent="0.35">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c r="AA697" s="23"/>
      <c r="AB697" s="23"/>
      <c r="AC697" s="23"/>
      <c r="AD697" s="23"/>
      <c r="AE697" s="23"/>
      <c r="AF697" s="23"/>
      <c r="AG697" s="23"/>
    </row>
    <row r="698" spans="1:33" ht="15.75" customHeight="1" x14ac:dyDescent="0.35">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c r="AA698" s="23"/>
      <c r="AB698" s="23"/>
      <c r="AC698" s="23"/>
      <c r="AD698" s="23"/>
      <c r="AE698" s="23"/>
      <c r="AF698" s="23"/>
      <c r="AG698" s="23"/>
    </row>
    <row r="699" spans="1:33" ht="15.75" customHeight="1" x14ac:dyDescent="0.35">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c r="AA699" s="23"/>
      <c r="AB699" s="23"/>
      <c r="AC699" s="23"/>
      <c r="AD699" s="23"/>
      <c r="AE699" s="23"/>
      <c r="AF699" s="23"/>
      <c r="AG699" s="23"/>
    </row>
    <row r="700" spans="1:33" ht="15.75" customHeight="1" x14ac:dyDescent="0.35">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c r="AA700" s="23"/>
      <c r="AB700" s="23"/>
      <c r="AC700" s="23"/>
      <c r="AD700" s="23"/>
      <c r="AE700" s="23"/>
      <c r="AF700" s="23"/>
      <c r="AG700" s="23"/>
    </row>
    <row r="701" spans="1:33" ht="15.75" customHeight="1" x14ac:dyDescent="0.35">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c r="AA701" s="23"/>
      <c r="AB701" s="23"/>
      <c r="AC701" s="23"/>
      <c r="AD701" s="23"/>
      <c r="AE701" s="23"/>
      <c r="AF701" s="23"/>
      <c r="AG701" s="23"/>
    </row>
    <row r="702" spans="1:33" ht="15.75" customHeight="1" x14ac:dyDescent="0.35">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c r="AA702" s="23"/>
      <c r="AB702" s="23"/>
      <c r="AC702" s="23"/>
      <c r="AD702" s="23"/>
      <c r="AE702" s="23"/>
      <c r="AF702" s="23"/>
      <c r="AG702" s="23"/>
    </row>
    <row r="703" spans="1:33" ht="15.75" customHeight="1" x14ac:dyDescent="0.35">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c r="AA703" s="23"/>
      <c r="AB703" s="23"/>
      <c r="AC703" s="23"/>
      <c r="AD703" s="23"/>
      <c r="AE703" s="23"/>
      <c r="AF703" s="23"/>
      <c r="AG703" s="23"/>
    </row>
    <row r="704" spans="1:33" ht="15.75" customHeight="1" x14ac:dyDescent="0.35">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c r="AA704" s="23"/>
      <c r="AB704" s="23"/>
      <c r="AC704" s="23"/>
      <c r="AD704" s="23"/>
      <c r="AE704" s="23"/>
      <c r="AF704" s="23"/>
      <c r="AG704" s="23"/>
    </row>
    <row r="705" spans="1:33" ht="15.75" customHeight="1" x14ac:dyDescent="0.35">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c r="AA705" s="23"/>
      <c r="AB705" s="23"/>
      <c r="AC705" s="23"/>
      <c r="AD705" s="23"/>
      <c r="AE705" s="23"/>
      <c r="AF705" s="23"/>
      <c r="AG705" s="23"/>
    </row>
    <row r="706" spans="1:33" ht="15.75" customHeight="1" x14ac:dyDescent="0.35">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c r="AA706" s="23"/>
      <c r="AB706" s="23"/>
      <c r="AC706" s="23"/>
      <c r="AD706" s="23"/>
      <c r="AE706" s="23"/>
      <c r="AF706" s="23"/>
      <c r="AG706" s="23"/>
    </row>
    <row r="707" spans="1:33" ht="15.75" customHeight="1" x14ac:dyDescent="0.35">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c r="AA707" s="23"/>
      <c r="AB707" s="23"/>
      <c r="AC707" s="23"/>
      <c r="AD707" s="23"/>
      <c r="AE707" s="23"/>
      <c r="AF707" s="23"/>
      <c r="AG707" s="23"/>
    </row>
    <row r="708" spans="1:33" ht="15.75" customHeight="1" x14ac:dyDescent="0.35">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c r="AA708" s="23"/>
      <c r="AB708" s="23"/>
      <c r="AC708" s="23"/>
      <c r="AD708" s="23"/>
      <c r="AE708" s="23"/>
      <c r="AF708" s="23"/>
      <c r="AG708" s="23"/>
    </row>
    <row r="709" spans="1:33" ht="15.75" customHeight="1" x14ac:dyDescent="0.35">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c r="AA709" s="23"/>
      <c r="AB709" s="23"/>
      <c r="AC709" s="23"/>
      <c r="AD709" s="23"/>
      <c r="AE709" s="23"/>
      <c r="AF709" s="23"/>
      <c r="AG709" s="23"/>
    </row>
    <row r="710" spans="1:33" ht="15.75" customHeight="1" x14ac:dyDescent="0.35">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c r="AA710" s="23"/>
      <c r="AB710" s="23"/>
      <c r="AC710" s="23"/>
      <c r="AD710" s="23"/>
      <c r="AE710" s="23"/>
      <c r="AF710" s="23"/>
      <c r="AG710" s="23"/>
    </row>
    <row r="711" spans="1:33" ht="15.75" customHeight="1" x14ac:dyDescent="0.35">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c r="AA711" s="23"/>
      <c r="AB711" s="23"/>
      <c r="AC711" s="23"/>
      <c r="AD711" s="23"/>
      <c r="AE711" s="23"/>
      <c r="AF711" s="23"/>
      <c r="AG711" s="23"/>
    </row>
    <row r="712" spans="1:33" ht="15.75" customHeight="1" x14ac:dyDescent="0.35">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c r="AA712" s="23"/>
      <c r="AB712" s="23"/>
      <c r="AC712" s="23"/>
      <c r="AD712" s="23"/>
      <c r="AE712" s="23"/>
      <c r="AF712" s="23"/>
      <c r="AG712" s="23"/>
    </row>
    <row r="713" spans="1:33" ht="15.75" customHeight="1" x14ac:dyDescent="0.35">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c r="AA713" s="23"/>
      <c r="AB713" s="23"/>
      <c r="AC713" s="23"/>
      <c r="AD713" s="23"/>
      <c r="AE713" s="23"/>
      <c r="AF713" s="23"/>
      <c r="AG713" s="23"/>
    </row>
    <row r="714" spans="1:33" ht="15.75" customHeight="1" x14ac:dyDescent="0.35">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c r="AA714" s="23"/>
      <c r="AB714" s="23"/>
      <c r="AC714" s="23"/>
      <c r="AD714" s="23"/>
      <c r="AE714" s="23"/>
      <c r="AF714" s="23"/>
      <c r="AG714" s="23"/>
    </row>
    <row r="715" spans="1:33" ht="15.75" customHeight="1" x14ac:dyDescent="0.35">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c r="AA715" s="23"/>
      <c r="AB715" s="23"/>
      <c r="AC715" s="23"/>
      <c r="AD715" s="23"/>
      <c r="AE715" s="23"/>
      <c r="AF715" s="23"/>
      <c r="AG715" s="23"/>
    </row>
    <row r="716" spans="1:33" ht="15.75" customHeight="1" x14ac:dyDescent="0.35">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c r="AA716" s="23"/>
      <c r="AB716" s="23"/>
      <c r="AC716" s="23"/>
      <c r="AD716" s="23"/>
      <c r="AE716" s="23"/>
      <c r="AF716" s="23"/>
      <c r="AG716" s="23"/>
    </row>
    <row r="717" spans="1:33" ht="15.75" customHeight="1" x14ac:dyDescent="0.35">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c r="AA717" s="23"/>
      <c r="AB717" s="23"/>
      <c r="AC717" s="23"/>
      <c r="AD717" s="23"/>
      <c r="AE717" s="23"/>
      <c r="AF717" s="23"/>
      <c r="AG717" s="23"/>
    </row>
    <row r="718" spans="1:33" ht="15.75" customHeight="1" x14ac:dyDescent="0.35">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c r="AA718" s="23"/>
      <c r="AB718" s="23"/>
      <c r="AC718" s="23"/>
      <c r="AD718" s="23"/>
      <c r="AE718" s="23"/>
      <c r="AF718" s="23"/>
      <c r="AG718" s="23"/>
    </row>
    <row r="719" spans="1:33" ht="15.75" customHeight="1" x14ac:dyDescent="0.35">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c r="AA719" s="23"/>
      <c r="AB719" s="23"/>
      <c r="AC719" s="23"/>
      <c r="AD719" s="23"/>
      <c r="AE719" s="23"/>
      <c r="AF719" s="23"/>
      <c r="AG719" s="23"/>
    </row>
    <row r="720" spans="1:33" ht="15.75" customHeight="1" x14ac:dyDescent="0.35">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c r="AA720" s="23"/>
      <c r="AB720" s="23"/>
      <c r="AC720" s="23"/>
      <c r="AD720" s="23"/>
      <c r="AE720" s="23"/>
      <c r="AF720" s="23"/>
      <c r="AG720" s="23"/>
    </row>
    <row r="721" spans="1:33" ht="15.75" customHeight="1" x14ac:dyDescent="0.35">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c r="AA721" s="23"/>
      <c r="AB721" s="23"/>
      <c r="AC721" s="23"/>
      <c r="AD721" s="23"/>
      <c r="AE721" s="23"/>
      <c r="AF721" s="23"/>
      <c r="AG721" s="23"/>
    </row>
    <row r="722" spans="1:33" ht="15.75" customHeight="1" x14ac:dyDescent="0.35">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c r="AA722" s="23"/>
      <c r="AB722" s="23"/>
      <c r="AC722" s="23"/>
      <c r="AD722" s="23"/>
      <c r="AE722" s="23"/>
      <c r="AF722" s="23"/>
      <c r="AG722" s="23"/>
    </row>
    <row r="723" spans="1:33" ht="15.75" customHeight="1" x14ac:dyDescent="0.35">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c r="AA723" s="23"/>
      <c r="AB723" s="23"/>
      <c r="AC723" s="23"/>
      <c r="AD723" s="23"/>
      <c r="AE723" s="23"/>
      <c r="AF723" s="23"/>
      <c r="AG723" s="23"/>
    </row>
    <row r="724" spans="1:33" ht="15.75" customHeight="1" x14ac:dyDescent="0.35">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c r="AA724" s="23"/>
      <c r="AB724" s="23"/>
      <c r="AC724" s="23"/>
      <c r="AD724" s="23"/>
      <c r="AE724" s="23"/>
      <c r="AF724" s="23"/>
      <c r="AG724" s="23"/>
    </row>
    <row r="725" spans="1:33" ht="15.75" customHeight="1" x14ac:dyDescent="0.35">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c r="AA725" s="23"/>
      <c r="AB725" s="23"/>
      <c r="AC725" s="23"/>
      <c r="AD725" s="23"/>
      <c r="AE725" s="23"/>
      <c r="AF725" s="23"/>
      <c r="AG725" s="23"/>
    </row>
    <row r="726" spans="1:33" ht="15.75" customHeight="1" x14ac:dyDescent="0.35">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c r="AA726" s="23"/>
      <c r="AB726" s="23"/>
      <c r="AC726" s="23"/>
      <c r="AD726" s="23"/>
      <c r="AE726" s="23"/>
      <c r="AF726" s="23"/>
      <c r="AG726" s="23"/>
    </row>
    <row r="727" spans="1:33" ht="15.75" customHeight="1" x14ac:dyDescent="0.35">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c r="AA727" s="23"/>
      <c r="AB727" s="23"/>
      <c r="AC727" s="23"/>
      <c r="AD727" s="23"/>
      <c r="AE727" s="23"/>
      <c r="AF727" s="23"/>
      <c r="AG727" s="23"/>
    </row>
    <row r="728" spans="1:33" ht="15.75" customHeight="1" x14ac:dyDescent="0.35">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c r="AA728" s="23"/>
      <c r="AB728" s="23"/>
      <c r="AC728" s="23"/>
      <c r="AD728" s="23"/>
      <c r="AE728" s="23"/>
      <c r="AF728" s="23"/>
      <c r="AG728" s="23"/>
    </row>
    <row r="729" spans="1:33" ht="15.75" customHeight="1" x14ac:dyDescent="0.35">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c r="AA729" s="23"/>
      <c r="AB729" s="23"/>
      <c r="AC729" s="23"/>
      <c r="AD729" s="23"/>
      <c r="AE729" s="23"/>
      <c r="AF729" s="23"/>
      <c r="AG729" s="23"/>
    </row>
    <row r="730" spans="1:33" ht="15.75" customHeight="1" x14ac:dyDescent="0.35">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23"/>
      <c r="AF730" s="23"/>
      <c r="AG730" s="23"/>
    </row>
    <row r="731" spans="1:33" ht="15.75" customHeight="1" x14ac:dyDescent="0.35">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c r="AA731" s="23"/>
      <c r="AB731" s="23"/>
      <c r="AC731" s="23"/>
      <c r="AD731" s="23"/>
      <c r="AE731" s="23"/>
      <c r="AF731" s="23"/>
      <c r="AG731" s="23"/>
    </row>
    <row r="732" spans="1:33" ht="15.75" customHeight="1" x14ac:dyDescent="0.35">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c r="AA732" s="23"/>
      <c r="AB732" s="23"/>
      <c r="AC732" s="23"/>
      <c r="AD732" s="23"/>
      <c r="AE732" s="23"/>
      <c r="AF732" s="23"/>
      <c r="AG732" s="23"/>
    </row>
    <row r="733" spans="1:33" ht="15.75" customHeight="1" x14ac:dyDescent="0.35">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c r="AA733" s="23"/>
      <c r="AB733" s="23"/>
      <c r="AC733" s="23"/>
      <c r="AD733" s="23"/>
      <c r="AE733" s="23"/>
      <c r="AF733" s="23"/>
      <c r="AG733" s="23"/>
    </row>
    <row r="734" spans="1:33" ht="15.75" customHeight="1" x14ac:dyDescent="0.35">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c r="AA734" s="23"/>
      <c r="AB734" s="23"/>
      <c r="AC734" s="23"/>
      <c r="AD734" s="23"/>
      <c r="AE734" s="23"/>
      <c r="AF734" s="23"/>
      <c r="AG734" s="23"/>
    </row>
    <row r="735" spans="1:33" ht="15.75" customHeight="1" x14ac:dyDescent="0.35">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c r="AA735" s="23"/>
      <c r="AB735" s="23"/>
      <c r="AC735" s="23"/>
      <c r="AD735" s="23"/>
      <c r="AE735" s="23"/>
      <c r="AF735" s="23"/>
      <c r="AG735" s="23"/>
    </row>
    <row r="736" spans="1:33" ht="15.75" customHeight="1" x14ac:dyDescent="0.35">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c r="AA736" s="23"/>
      <c r="AB736" s="23"/>
      <c r="AC736" s="23"/>
      <c r="AD736" s="23"/>
      <c r="AE736" s="23"/>
      <c r="AF736" s="23"/>
      <c r="AG736" s="23"/>
    </row>
    <row r="737" spans="1:33" ht="15.75" customHeight="1" x14ac:dyDescent="0.35">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c r="AA737" s="23"/>
      <c r="AB737" s="23"/>
      <c r="AC737" s="23"/>
      <c r="AD737" s="23"/>
      <c r="AE737" s="23"/>
      <c r="AF737" s="23"/>
      <c r="AG737" s="23"/>
    </row>
    <row r="738" spans="1:33" ht="15.75" customHeight="1" x14ac:dyDescent="0.35">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c r="AA738" s="23"/>
      <c r="AB738" s="23"/>
      <c r="AC738" s="23"/>
      <c r="AD738" s="23"/>
      <c r="AE738" s="23"/>
      <c r="AF738" s="23"/>
      <c r="AG738" s="23"/>
    </row>
    <row r="739" spans="1:33" ht="15.75" customHeight="1" x14ac:dyDescent="0.35">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c r="AA739" s="23"/>
      <c r="AB739" s="23"/>
      <c r="AC739" s="23"/>
      <c r="AD739" s="23"/>
      <c r="AE739" s="23"/>
      <c r="AF739" s="23"/>
      <c r="AG739" s="23"/>
    </row>
    <row r="740" spans="1:33" ht="15.75" customHeight="1" x14ac:dyDescent="0.35">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c r="AA740" s="23"/>
      <c r="AB740" s="23"/>
      <c r="AC740" s="23"/>
      <c r="AD740" s="23"/>
      <c r="AE740" s="23"/>
      <c r="AF740" s="23"/>
      <c r="AG740" s="23"/>
    </row>
    <row r="741" spans="1:33" ht="15.75" customHeight="1" x14ac:dyDescent="0.35">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23"/>
      <c r="AF741" s="23"/>
      <c r="AG741" s="23"/>
    </row>
    <row r="742" spans="1:33" ht="15.75" customHeight="1" x14ac:dyDescent="0.35">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c r="AA742" s="23"/>
      <c r="AB742" s="23"/>
      <c r="AC742" s="23"/>
      <c r="AD742" s="23"/>
      <c r="AE742" s="23"/>
      <c r="AF742" s="23"/>
      <c r="AG742" s="23"/>
    </row>
    <row r="743" spans="1:33" ht="15.75" customHeight="1" x14ac:dyDescent="0.35">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c r="AA743" s="23"/>
      <c r="AB743" s="23"/>
      <c r="AC743" s="23"/>
      <c r="AD743" s="23"/>
      <c r="AE743" s="23"/>
      <c r="AF743" s="23"/>
      <c r="AG743" s="23"/>
    </row>
    <row r="744" spans="1:33" ht="15.75" customHeight="1" x14ac:dyDescent="0.35">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c r="AA744" s="23"/>
      <c r="AB744" s="23"/>
      <c r="AC744" s="23"/>
      <c r="AD744" s="23"/>
      <c r="AE744" s="23"/>
      <c r="AF744" s="23"/>
      <c r="AG744" s="23"/>
    </row>
    <row r="745" spans="1:33" ht="15.75" customHeight="1" x14ac:dyDescent="0.35">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c r="AA745" s="23"/>
      <c r="AB745" s="23"/>
      <c r="AC745" s="23"/>
      <c r="AD745" s="23"/>
      <c r="AE745" s="23"/>
      <c r="AF745" s="23"/>
      <c r="AG745" s="23"/>
    </row>
    <row r="746" spans="1:33" ht="15.75" customHeight="1" x14ac:dyDescent="0.35">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c r="AA746" s="23"/>
      <c r="AB746" s="23"/>
      <c r="AC746" s="23"/>
      <c r="AD746" s="23"/>
      <c r="AE746" s="23"/>
      <c r="AF746" s="23"/>
      <c r="AG746" s="23"/>
    </row>
    <row r="747" spans="1:33" ht="15.75" customHeight="1" x14ac:dyDescent="0.35">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c r="AA747" s="23"/>
      <c r="AB747" s="23"/>
      <c r="AC747" s="23"/>
      <c r="AD747" s="23"/>
      <c r="AE747" s="23"/>
      <c r="AF747" s="23"/>
      <c r="AG747" s="23"/>
    </row>
    <row r="748" spans="1:33" ht="15.75" customHeight="1" x14ac:dyDescent="0.35">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c r="AA748" s="23"/>
      <c r="AB748" s="23"/>
      <c r="AC748" s="23"/>
      <c r="AD748" s="23"/>
      <c r="AE748" s="23"/>
      <c r="AF748" s="23"/>
      <c r="AG748" s="23"/>
    </row>
    <row r="749" spans="1:33" ht="15.75" customHeight="1" x14ac:dyDescent="0.35">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c r="AA749" s="23"/>
      <c r="AB749" s="23"/>
      <c r="AC749" s="23"/>
      <c r="AD749" s="23"/>
      <c r="AE749" s="23"/>
      <c r="AF749" s="23"/>
      <c r="AG749" s="23"/>
    </row>
    <row r="750" spans="1:33" ht="15.75" customHeight="1" x14ac:dyDescent="0.35">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c r="AA750" s="23"/>
      <c r="AB750" s="23"/>
      <c r="AC750" s="23"/>
      <c r="AD750" s="23"/>
      <c r="AE750" s="23"/>
      <c r="AF750" s="23"/>
      <c r="AG750" s="23"/>
    </row>
    <row r="751" spans="1:33" ht="15.75" customHeight="1" x14ac:dyDescent="0.35">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c r="AA751" s="23"/>
      <c r="AB751" s="23"/>
      <c r="AC751" s="23"/>
      <c r="AD751" s="23"/>
      <c r="AE751" s="23"/>
      <c r="AF751" s="23"/>
      <c r="AG751" s="23"/>
    </row>
    <row r="752" spans="1:33" ht="15.75" customHeight="1" x14ac:dyDescent="0.35">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c r="AA752" s="23"/>
      <c r="AB752" s="23"/>
      <c r="AC752" s="23"/>
      <c r="AD752" s="23"/>
      <c r="AE752" s="23"/>
      <c r="AF752" s="23"/>
      <c r="AG752" s="23"/>
    </row>
    <row r="753" spans="1:33" ht="15.75" customHeight="1" x14ac:dyDescent="0.35">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c r="AA753" s="23"/>
      <c r="AB753" s="23"/>
      <c r="AC753" s="23"/>
      <c r="AD753" s="23"/>
      <c r="AE753" s="23"/>
      <c r="AF753" s="23"/>
      <c r="AG753" s="23"/>
    </row>
    <row r="754" spans="1:33" ht="15.75" customHeight="1" x14ac:dyDescent="0.35">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c r="AA754" s="23"/>
      <c r="AB754" s="23"/>
      <c r="AC754" s="23"/>
      <c r="AD754" s="23"/>
      <c r="AE754" s="23"/>
      <c r="AF754" s="23"/>
      <c r="AG754" s="23"/>
    </row>
    <row r="755" spans="1:33" ht="15.75" customHeight="1" x14ac:dyDescent="0.35">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c r="AA755" s="23"/>
      <c r="AB755" s="23"/>
      <c r="AC755" s="23"/>
      <c r="AD755" s="23"/>
      <c r="AE755" s="23"/>
      <c r="AF755" s="23"/>
      <c r="AG755" s="23"/>
    </row>
    <row r="756" spans="1:33" ht="15.75" customHeight="1" x14ac:dyDescent="0.35">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23"/>
      <c r="AF756" s="23"/>
      <c r="AG756" s="23"/>
    </row>
    <row r="757" spans="1:33" ht="15.75" customHeight="1" x14ac:dyDescent="0.35">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c r="AA757" s="23"/>
      <c r="AB757" s="23"/>
      <c r="AC757" s="23"/>
      <c r="AD757" s="23"/>
      <c r="AE757" s="23"/>
      <c r="AF757" s="23"/>
      <c r="AG757" s="23"/>
    </row>
    <row r="758" spans="1:33" ht="15.75" customHeight="1" x14ac:dyDescent="0.35">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c r="AA758" s="23"/>
      <c r="AB758" s="23"/>
      <c r="AC758" s="23"/>
      <c r="AD758" s="23"/>
      <c r="AE758" s="23"/>
      <c r="AF758" s="23"/>
      <c r="AG758" s="23"/>
    </row>
    <row r="759" spans="1:33" ht="15.75" customHeight="1" x14ac:dyDescent="0.35">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c r="AA759" s="23"/>
      <c r="AB759" s="23"/>
      <c r="AC759" s="23"/>
      <c r="AD759" s="23"/>
      <c r="AE759" s="23"/>
      <c r="AF759" s="23"/>
      <c r="AG759" s="23"/>
    </row>
    <row r="760" spans="1:33" ht="15.75" customHeight="1" x14ac:dyDescent="0.35">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c r="AA760" s="23"/>
      <c r="AB760" s="23"/>
      <c r="AC760" s="23"/>
      <c r="AD760" s="23"/>
      <c r="AE760" s="23"/>
      <c r="AF760" s="23"/>
      <c r="AG760" s="23"/>
    </row>
    <row r="761" spans="1:33" ht="15.75" customHeight="1" x14ac:dyDescent="0.35">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c r="AA761" s="23"/>
      <c r="AB761" s="23"/>
      <c r="AC761" s="23"/>
      <c r="AD761" s="23"/>
      <c r="AE761" s="23"/>
      <c r="AF761" s="23"/>
      <c r="AG761" s="23"/>
    </row>
    <row r="762" spans="1:33" ht="15.75" customHeight="1" x14ac:dyDescent="0.35">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c r="AA762" s="23"/>
      <c r="AB762" s="23"/>
      <c r="AC762" s="23"/>
      <c r="AD762" s="23"/>
      <c r="AE762" s="23"/>
      <c r="AF762" s="23"/>
      <c r="AG762" s="23"/>
    </row>
    <row r="763" spans="1:33" ht="15.75" customHeight="1" x14ac:dyDescent="0.35">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c r="AA763" s="23"/>
      <c r="AB763" s="23"/>
      <c r="AC763" s="23"/>
      <c r="AD763" s="23"/>
      <c r="AE763" s="23"/>
      <c r="AF763" s="23"/>
      <c r="AG763" s="23"/>
    </row>
    <row r="764" spans="1:33" ht="15.75" customHeight="1" x14ac:dyDescent="0.35">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c r="AA764" s="23"/>
      <c r="AB764" s="23"/>
      <c r="AC764" s="23"/>
      <c r="AD764" s="23"/>
      <c r="AE764" s="23"/>
      <c r="AF764" s="23"/>
      <c r="AG764" s="23"/>
    </row>
    <row r="765" spans="1:33" ht="15.75" customHeight="1" x14ac:dyDescent="0.35">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c r="AA765" s="23"/>
      <c r="AB765" s="23"/>
      <c r="AC765" s="23"/>
      <c r="AD765" s="23"/>
      <c r="AE765" s="23"/>
      <c r="AF765" s="23"/>
      <c r="AG765" s="23"/>
    </row>
    <row r="766" spans="1:33" ht="15.75" customHeight="1" x14ac:dyDescent="0.35">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23"/>
      <c r="AF766" s="23"/>
      <c r="AG766" s="23"/>
    </row>
    <row r="767" spans="1:33" ht="15.75" customHeight="1" x14ac:dyDescent="0.35">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c r="AA767" s="23"/>
      <c r="AB767" s="23"/>
      <c r="AC767" s="23"/>
      <c r="AD767" s="23"/>
      <c r="AE767" s="23"/>
      <c r="AF767" s="23"/>
      <c r="AG767" s="23"/>
    </row>
    <row r="768" spans="1:33" ht="15.75" customHeight="1" x14ac:dyDescent="0.35">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c r="AA768" s="23"/>
      <c r="AB768" s="23"/>
      <c r="AC768" s="23"/>
      <c r="AD768" s="23"/>
      <c r="AE768" s="23"/>
      <c r="AF768" s="23"/>
      <c r="AG768" s="23"/>
    </row>
    <row r="769" spans="1:33" ht="15.75" customHeight="1" x14ac:dyDescent="0.35">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c r="AA769" s="23"/>
      <c r="AB769" s="23"/>
      <c r="AC769" s="23"/>
      <c r="AD769" s="23"/>
      <c r="AE769" s="23"/>
      <c r="AF769" s="23"/>
      <c r="AG769" s="23"/>
    </row>
    <row r="770" spans="1:33" ht="15.75" customHeight="1" x14ac:dyDescent="0.35">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c r="AA770" s="23"/>
      <c r="AB770" s="23"/>
      <c r="AC770" s="23"/>
      <c r="AD770" s="23"/>
      <c r="AE770" s="23"/>
      <c r="AF770" s="23"/>
      <c r="AG770" s="23"/>
    </row>
    <row r="771" spans="1:33" ht="15.75" customHeight="1" x14ac:dyDescent="0.35">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c r="AA771" s="23"/>
      <c r="AB771" s="23"/>
      <c r="AC771" s="23"/>
      <c r="AD771" s="23"/>
      <c r="AE771" s="23"/>
      <c r="AF771" s="23"/>
      <c r="AG771" s="23"/>
    </row>
    <row r="772" spans="1:33" ht="15.75" customHeight="1" x14ac:dyDescent="0.35">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c r="AA772" s="23"/>
      <c r="AB772" s="23"/>
      <c r="AC772" s="23"/>
      <c r="AD772" s="23"/>
      <c r="AE772" s="23"/>
      <c r="AF772" s="23"/>
      <c r="AG772" s="23"/>
    </row>
    <row r="773" spans="1:33" ht="15.75" customHeight="1" x14ac:dyDescent="0.35">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c r="AA773" s="23"/>
      <c r="AB773" s="23"/>
      <c r="AC773" s="23"/>
      <c r="AD773" s="23"/>
      <c r="AE773" s="23"/>
      <c r="AF773" s="23"/>
      <c r="AG773" s="23"/>
    </row>
    <row r="774" spans="1:33" ht="15.75" customHeight="1" x14ac:dyDescent="0.35">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c r="AA774" s="23"/>
      <c r="AB774" s="23"/>
      <c r="AC774" s="23"/>
      <c r="AD774" s="23"/>
      <c r="AE774" s="23"/>
      <c r="AF774" s="23"/>
      <c r="AG774" s="23"/>
    </row>
    <row r="775" spans="1:33" ht="15.75" customHeight="1" x14ac:dyDescent="0.35">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c r="AA775" s="23"/>
      <c r="AB775" s="23"/>
      <c r="AC775" s="23"/>
      <c r="AD775" s="23"/>
      <c r="AE775" s="23"/>
      <c r="AF775" s="23"/>
      <c r="AG775" s="23"/>
    </row>
    <row r="776" spans="1:33" ht="15.75" customHeight="1" x14ac:dyDescent="0.35">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c r="AA776" s="23"/>
      <c r="AB776" s="23"/>
      <c r="AC776" s="23"/>
      <c r="AD776" s="23"/>
      <c r="AE776" s="23"/>
      <c r="AF776" s="23"/>
      <c r="AG776" s="23"/>
    </row>
    <row r="777" spans="1:33" ht="15.75" customHeight="1" x14ac:dyDescent="0.35">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c r="AA777" s="23"/>
      <c r="AB777" s="23"/>
      <c r="AC777" s="23"/>
      <c r="AD777" s="23"/>
      <c r="AE777" s="23"/>
      <c r="AF777" s="23"/>
      <c r="AG777" s="23"/>
    </row>
    <row r="778" spans="1:33" ht="15.75" customHeight="1" x14ac:dyDescent="0.35">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c r="AA778" s="23"/>
      <c r="AB778" s="23"/>
      <c r="AC778" s="23"/>
      <c r="AD778" s="23"/>
      <c r="AE778" s="23"/>
      <c r="AF778" s="23"/>
      <c r="AG778" s="23"/>
    </row>
    <row r="779" spans="1:33" ht="15.75" customHeight="1" x14ac:dyDescent="0.35">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c r="AA779" s="23"/>
      <c r="AB779" s="23"/>
      <c r="AC779" s="23"/>
      <c r="AD779" s="23"/>
      <c r="AE779" s="23"/>
      <c r="AF779" s="23"/>
      <c r="AG779" s="23"/>
    </row>
    <row r="780" spans="1:33" ht="15.75" customHeight="1" x14ac:dyDescent="0.35">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c r="AA780" s="23"/>
      <c r="AB780" s="23"/>
      <c r="AC780" s="23"/>
      <c r="AD780" s="23"/>
      <c r="AE780" s="23"/>
      <c r="AF780" s="23"/>
      <c r="AG780" s="23"/>
    </row>
    <row r="781" spans="1:33" ht="15.75" customHeight="1" x14ac:dyDescent="0.35">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c r="AA781" s="23"/>
      <c r="AB781" s="23"/>
      <c r="AC781" s="23"/>
      <c r="AD781" s="23"/>
      <c r="AE781" s="23"/>
      <c r="AF781" s="23"/>
      <c r="AG781" s="23"/>
    </row>
    <row r="782" spans="1:33" ht="15.75" customHeight="1" x14ac:dyDescent="0.35">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c r="AA782" s="23"/>
      <c r="AB782" s="23"/>
      <c r="AC782" s="23"/>
      <c r="AD782" s="23"/>
      <c r="AE782" s="23"/>
      <c r="AF782" s="23"/>
      <c r="AG782" s="23"/>
    </row>
    <row r="783" spans="1:33" ht="15.75" customHeight="1" x14ac:dyDescent="0.35">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c r="AA783" s="23"/>
      <c r="AB783" s="23"/>
      <c r="AC783" s="23"/>
      <c r="AD783" s="23"/>
      <c r="AE783" s="23"/>
      <c r="AF783" s="23"/>
      <c r="AG783" s="23"/>
    </row>
    <row r="784" spans="1:33" ht="15.75" customHeight="1" x14ac:dyDescent="0.35">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c r="AA784" s="23"/>
      <c r="AB784" s="23"/>
      <c r="AC784" s="23"/>
      <c r="AD784" s="23"/>
      <c r="AE784" s="23"/>
      <c r="AF784" s="23"/>
      <c r="AG784" s="23"/>
    </row>
    <row r="785" spans="1:33" ht="15.75" customHeight="1" x14ac:dyDescent="0.35">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c r="AA785" s="23"/>
      <c r="AB785" s="23"/>
      <c r="AC785" s="23"/>
      <c r="AD785" s="23"/>
      <c r="AE785" s="23"/>
      <c r="AF785" s="23"/>
      <c r="AG785" s="23"/>
    </row>
    <row r="786" spans="1:33" ht="15.75" customHeight="1" x14ac:dyDescent="0.35">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c r="AA786" s="23"/>
      <c r="AB786" s="23"/>
      <c r="AC786" s="23"/>
      <c r="AD786" s="23"/>
      <c r="AE786" s="23"/>
      <c r="AF786" s="23"/>
      <c r="AG786" s="23"/>
    </row>
    <row r="787" spans="1:33" ht="15.75" customHeight="1" x14ac:dyDescent="0.35">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row>
    <row r="788" spans="1:33" ht="15.75" customHeight="1" x14ac:dyDescent="0.35">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c r="AA788" s="23"/>
      <c r="AB788" s="23"/>
      <c r="AC788" s="23"/>
      <c r="AD788" s="23"/>
      <c r="AE788" s="23"/>
      <c r="AF788" s="23"/>
      <c r="AG788" s="23"/>
    </row>
    <row r="789" spans="1:33" ht="15.75" customHeight="1" x14ac:dyDescent="0.35">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c r="AA789" s="23"/>
      <c r="AB789" s="23"/>
      <c r="AC789" s="23"/>
      <c r="AD789" s="23"/>
      <c r="AE789" s="23"/>
      <c r="AF789" s="23"/>
      <c r="AG789" s="23"/>
    </row>
    <row r="790" spans="1:33" ht="15.75" customHeight="1" x14ac:dyDescent="0.35">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c r="AA790" s="23"/>
      <c r="AB790" s="23"/>
      <c r="AC790" s="23"/>
      <c r="AD790" s="23"/>
      <c r="AE790" s="23"/>
      <c r="AF790" s="23"/>
      <c r="AG790" s="23"/>
    </row>
    <row r="791" spans="1:33" ht="15.75" customHeight="1" x14ac:dyDescent="0.35">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c r="AA791" s="23"/>
      <c r="AB791" s="23"/>
      <c r="AC791" s="23"/>
      <c r="AD791" s="23"/>
      <c r="AE791" s="23"/>
      <c r="AF791" s="23"/>
      <c r="AG791" s="23"/>
    </row>
    <row r="792" spans="1:33" ht="15.75" customHeight="1" x14ac:dyDescent="0.35">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c r="AA792" s="23"/>
      <c r="AB792" s="23"/>
      <c r="AC792" s="23"/>
      <c r="AD792" s="23"/>
      <c r="AE792" s="23"/>
      <c r="AF792" s="23"/>
      <c r="AG792" s="23"/>
    </row>
    <row r="793" spans="1:33" ht="15.75" customHeight="1" x14ac:dyDescent="0.35">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c r="AA793" s="23"/>
      <c r="AB793" s="23"/>
      <c r="AC793" s="23"/>
      <c r="AD793" s="23"/>
      <c r="AE793" s="23"/>
      <c r="AF793" s="23"/>
      <c r="AG793" s="23"/>
    </row>
    <row r="794" spans="1:33" ht="15.75" customHeight="1" x14ac:dyDescent="0.35">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c r="AA794" s="23"/>
      <c r="AB794" s="23"/>
      <c r="AC794" s="23"/>
      <c r="AD794" s="23"/>
      <c r="AE794" s="23"/>
      <c r="AF794" s="23"/>
      <c r="AG794" s="23"/>
    </row>
    <row r="795" spans="1:33" ht="15.75" customHeight="1" x14ac:dyDescent="0.35">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c r="AA795" s="23"/>
      <c r="AB795" s="23"/>
      <c r="AC795" s="23"/>
      <c r="AD795" s="23"/>
      <c r="AE795" s="23"/>
      <c r="AF795" s="23"/>
      <c r="AG795" s="23"/>
    </row>
    <row r="796" spans="1:33" ht="15.75" customHeight="1" x14ac:dyDescent="0.35">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c r="AA796" s="23"/>
      <c r="AB796" s="23"/>
      <c r="AC796" s="23"/>
      <c r="AD796" s="23"/>
      <c r="AE796" s="23"/>
      <c r="AF796" s="23"/>
      <c r="AG796" s="23"/>
    </row>
    <row r="797" spans="1:33" ht="15.75" customHeight="1" x14ac:dyDescent="0.35">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c r="AA797" s="23"/>
      <c r="AB797" s="23"/>
      <c r="AC797" s="23"/>
      <c r="AD797" s="23"/>
      <c r="AE797" s="23"/>
      <c r="AF797" s="23"/>
      <c r="AG797" s="23"/>
    </row>
    <row r="798" spans="1:33" ht="15.75" customHeight="1" x14ac:dyDescent="0.35">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c r="AA798" s="23"/>
      <c r="AB798" s="23"/>
      <c r="AC798" s="23"/>
      <c r="AD798" s="23"/>
      <c r="AE798" s="23"/>
      <c r="AF798" s="23"/>
      <c r="AG798" s="23"/>
    </row>
    <row r="799" spans="1:33" ht="15.75" customHeight="1" x14ac:dyDescent="0.35">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c r="AA799" s="23"/>
      <c r="AB799" s="23"/>
      <c r="AC799" s="23"/>
      <c r="AD799" s="23"/>
      <c r="AE799" s="23"/>
      <c r="AF799" s="23"/>
      <c r="AG799" s="23"/>
    </row>
    <row r="800" spans="1:33" ht="15.75" customHeight="1" x14ac:dyDescent="0.35">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c r="AA800" s="23"/>
      <c r="AB800" s="23"/>
      <c r="AC800" s="23"/>
      <c r="AD800" s="23"/>
      <c r="AE800" s="23"/>
      <c r="AF800" s="23"/>
      <c r="AG800" s="23"/>
    </row>
    <row r="801" spans="1:33" ht="15.75" customHeight="1" x14ac:dyDescent="0.35">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c r="AA801" s="23"/>
      <c r="AB801" s="23"/>
      <c r="AC801" s="23"/>
      <c r="AD801" s="23"/>
      <c r="AE801" s="23"/>
      <c r="AF801" s="23"/>
      <c r="AG801" s="23"/>
    </row>
    <row r="802" spans="1:33" ht="15.75" customHeight="1" x14ac:dyDescent="0.35">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c r="AA802" s="23"/>
      <c r="AB802" s="23"/>
      <c r="AC802" s="23"/>
      <c r="AD802" s="23"/>
      <c r="AE802" s="23"/>
      <c r="AF802" s="23"/>
      <c r="AG802" s="23"/>
    </row>
    <row r="803" spans="1:33" ht="15.75" customHeight="1" x14ac:dyDescent="0.35">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c r="AA803" s="23"/>
      <c r="AB803" s="23"/>
      <c r="AC803" s="23"/>
      <c r="AD803" s="23"/>
      <c r="AE803" s="23"/>
      <c r="AF803" s="23"/>
      <c r="AG803" s="23"/>
    </row>
    <row r="804" spans="1:33" ht="15.75" customHeight="1" x14ac:dyDescent="0.35">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c r="AA804" s="23"/>
      <c r="AB804" s="23"/>
      <c r="AC804" s="23"/>
      <c r="AD804" s="23"/>
      <c r="AE804" s="23"/>
      <c r="AF804" s="23"/>
      <c r="AG804" s="23"/>
    </row>
    <row r="805" spans="1:33" ht="15.75" customHeight="1" x14ac:dyDescent="0.35">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c r="AA805" s="23"/>
      <c r="AB805" s="23"/>
      <c r="AC805" s="23"/>
      <c r="AD805" s="23"/>
      <c r="AE805" s="23"/>
      <c r="AF805" s="23"/>
      <c r="AG805" s="23"/>
    </row>
    <row r="806" spans="1:33" ht="15.75" customHeight="1" x14ac:dyDescent="0.35">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c r="AA806" s="23"/>
      <c r="AB806" s="23"/>
      <c r="AC806" s="23"/>
      <c r="AD806" s="23"/>
      <c r="AE806" s="23"/>
      <c r="AF806" s="23"/>
      <c r="AG806" s="23"/>
    </row>
    <row r="807" spans="1:33" ht="15.75" customHeight="1" x14ac:dyDescent="0.35">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c r="AA807" s="23"/>
      <c r="AB807" s="23"/>
      <c r="AC807" s="23"/>
      <c r="AD807" s="23"/>
      <c r="AE807" s="23"/>
      <c r="AF807" s="23"/>
      <c r="AG807" s="23"/>
    </row>
    <row r="808" spans="1:33" ht="15.75" customHeight="1" x14ac:dyDescent="0.35">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c r="AA808" s="23"/>
      <c r="AB808" s="23"/>
      <c r="AC808" s="23"/>
      <c r="AD808" s="23"/>
      <c r="AE808" s="23"/>
      <c r="AF808" s="23"/>
      <c r="AG808" s="23"/>
    </row>
    <row r="809" spans="1:33" ht="15.75" customHeight="1" x14ac:dyDescent="0.35">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c r="AA809" s="23"/>
      <c r="AB809" s="23"/>
      <c r="AC809" s="23"/>
      <c r="AD809" s="23"/>
      <c r="AE809" s="23"/>
      <c r="AF809" s="23"/>
      <c r="AG809" s="23"/>
    </row>
    <row r="810" spans="1:33" ht="15.75" customHeight="1" x14ac:dyDescent="0.35">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c r="AA810" s="23"/>
      <c r="AB810" s="23"/>
      <c r="AC810" s="23"/>
      <c r="AD810" s="23"/>
      <c r="AE810" s="23"/>
      <c r="AF810" s="23"/>
      <c r="AG810" s="23"/>
    </row>
    <row r="811" spans="1:33" ht="15.75" customHeight="1" x14ac:dyDescent="0.35">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c r="AA811" s="23"/>
      <c r="AB811" s="23"/>
      <c r="AC811" s="23"/>
      <c r="AD811" s="23"/>
      <c r="AE811" s="23"/>
      <c r="AF811" s="23"/>
      <c r="AG811" s="23"/>
    </row>
    <row r="812" spans="1:33" ht="15.75" customHeight="1" x14ac:dyDescent="0.35">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c r="AA812" s="23"/>
      <c r="AB812" s="23"/>
      <c r="AC812" s="23"/>
      <c r="AD812" s="23"/>
      <c r="AE812" s="23"/>
      <c r="AF812" s="23"/>
      <c r="AG812" s="23"/>
    </row>
    <row r="813" spans="1:33" ht="15.75" customHeight="1" x14ac:dyDescent="0.35">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c r="AA813" s="23"/>
      <c r="AB813" s="23"/>
      <c r="AC813" s="23"/>
      <c r="AD813" s="23"/>
      <c r="AE813" s="23"/>
      <c r="AF813" s="23"/>
      <c r="AG813" s="23"/>
    </row>
    <row r="814" spans="1:33" ht="15.75" customHeight="1" x14ac:dyDescent="0.35">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c r="AA814" s="23"/>
      <c r="AB814" s="23"/>
      <c r="AC814" s="23"/>
      <c r="AD814" s="23"/>
      <c r="AE814" s="23"/>
      <c r="AF814" s="23"/>
      <c r="AG814" s="23"/>
    </row>
    <row r="815" spans="1:33" ht="15.75" customHeight="1" x14ac:dyDescent="0.35">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c r="AA815" s="23"/>
      <c r="AB815" s="23"/>
      <c r="AC815" s="23"/>
      <c r="AD815" s="23"/>
      <c r="AE815" s="23"/>
      <c r="AF815" s="23"/>
      <c r="AG815" s="23"/>
    </row>
    <row r="816" spans="1:33" ht="15.75" customHeight="1" x14ac:dyDescent="0.35">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c r="AA816" s="23"/>
      <c r="AB816" s="23"/>
      <c r="AC816" s="23"/>
      <c r="AD816" s="23"/>
      <c r="AE816" s="23"/>
      <c r="AF816" s="23"/>
      <c r="AG816" s="23"/>
    </row>
    <row r="817" spans="1:33" ht="15.75" customHeight="1" x14ac:dyDescent="0.35">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c r="AA817" s="23"/>
      <c r="AB817" s="23"/>
      <c r="AC817" s="23"/>
      <c r="AD817" s="23"/>
      <c r="AE817" s="23"/>
      <c r="AF817" s="23"/>
      <c r="AG817" s="23"/>
    </row>
    <row r="818" spans="1:33" ht="15.75" customHeight="1" x14ac:dyDescent="0.35">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c r="AA818" s="23"/>
      <c r="AB818" s="23"/>
      <c r="AC818" s="23"/>
      <c r="AD818" s="23"/>
      <c r="AE818" s="23"/>
      <c r="AF818" s="23"/>
      <c r="AG818" s="23"/>
    </row>
    <row r="819" spans="1:33" ht="15.75" customHeight="1" x14ac:dyDescent="0.35">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c r="AA819" s="23"/>
      <c r="AB819" s="23"/>
      <c r="AC819" s="23"/>
      <c r="AD819" s="23"/>
      <c r="AE819" s="23"/>
      <c r="AF819" s="23"/>
      <c r="AG819" s="23"/>
    </row>
    <row r="820" spans="1:33" ht="15.75" customHeight="1" x14ac:dyDescent="0.35">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c r="AA820" s="23"/>
      <c r="AB820" s="23"/>
      <c r="AC820" s="23"/>
      <c r="AD820" s="23"/>
      <c r="AE820" s="23"/>
      <c r="AF820" s="23"/>
      <c r="AG820" s="23"/>
    </row>
    <row r="821" spans="1:33" ht="15.75" customHeight="1" x14ac:dyDescent="0.35">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c r="AA821" s="23"/>
      <c r="AB821" s="23"/>
      <c r="AC821" s="23"/>
      <c r="AD821" s="23"/>
      <c r="AE821" s="23"/>
      <c r="AF821" s="23"/>
      <c r="AG821" s="23"/>
    </row>
    <row r="822" spans="1:33" ht="15.75" customHeight="1" x14ac:dyDescent="0.35">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c r="AA822" s="23"/>
      <c r="AB822" s="23"/>
      <c r="AC822" s="23"/>
      <c r="AD822" s="23"/>
      <c r="AE822" s="23"/>
      <c r="AF822" s="23"/>
      <c r="AG822" s="23"/>
    </row>
    <row r="823" spans="1:33" ht="15.75" customHeight="1" x14ac:dyDescent="0.35">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c r="AA823" s="23"/>
      <c r="AB823" s="23"/>
      <c r="AC823" s="23"/>
      <c r="AD823" s="23"/>
      <c r="AE823" s="23"/>
      <c r="AF823" s="23"/>
      <c r="AG823" s="23"/>
    </row>
    <row r="824" spans="1:33" ht="15.75" customHeight="1" x14ac:dyDescent="0.35">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c r="AA824" s="23"/>
      <c r="AB824" s="23"/>
      <c r="AC824" s="23"/>
      <c r="AD824" s="23"/>
      <c r="AE824" s="23"/>
      <c r="AF824" s="23"/>
      <c r="AG824" s="23"/>
    </row>
    <row r="825" spans="1:33" ht="15.75" customHeight="1" x14ac:dyDescent="0.35">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c r="AA825" s="23"/>
      <c r="AB825" s="23"/>
      <c r="AC825" s="23"/>
      <c r="AD825" s="23"/>
      <c r="AE825" s="23"/>
      <c r="AF825" s="23"/>
      <c r="AG825" s="23"/>
    </row>
    <row r="826" spans="1:33" ht="15.75" customHeight="1" x14ac:dyDescent="0.35">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c r="AA826" s="23"/>
      <c r="AB826" s="23"/>
      <c r="AC826" s="23"/>
      <c r="AD826" s="23"/>
      <c r="AE826" s="23"/>
      <c r="AF826" s="23"/>
      <c r="AG826" s="23"/>
    </row>
    <row r="827" spans="1:33" ht="15.75" customHeight="1" x14ac:dyDescent="0.35">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c r="AA827" s="23"/>
      <c r="AB827" s="23"/>
      <c r="AC827" s="23"/>
      <c r="AD827" s="23"/>
      <c r="AE827" s="23"/>
      <c r="AF827" s="23"/>
      <c r="AG827" s="23"/>
    </row>
    <row r="828" spans="1:33" ht="15.75" customHeight="1" x14ac:dyDescent="0.35">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c r="AA828" s="23"/>
      <c r="AB828" s="23"/>
      <c r="AC828" s="23"/>
      <c r="AD828" s="23"/>
      <c r="AE828" s="23"/>
      <c r="AF828" s="23"/>
      <c r="AG828" s="23"/>
    </row>
    <row r="829" spans="1:33" ht="15.75" customHeight="1" x14ac:dyDescent="0.35">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c r="AA829" s="23"/>
      <c r="AB829" s="23"/>
      <c r="AC829" s="23"/>
      <c r="AD829" s="23"/>
      <c r="AE829" s="23"/>
      <c r="AF829" s="23"/>
      <c r="AG829" s="23"/>
    </row>
    <row r="830" spans="1:33" ht="15.75" customHeight="1" x14ac:dyDescent="0.35">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c r="AA830" s="23"/>
      <c r="AB830" s="23"/>
      <c r="AC830" s="23"/>
      <c r="AD830" s="23"/>
      <c r="AE830" s="23"/>
      <c r="AF830" s="23"/>
      <c r="AG830" s="23"/>
    </row>
    <row r="831" spans="1:33" ht="15.75" customHeight="1" x14ac:dyDescent="0.35">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c r="AA831" s="23"/>
      <c r="AB831" s="23"/>
      <c r="AC831" s="23"/>
      <c r="AD831" s="23"/>
      <c r="AE831" s="23"/>
      <c r="AF831" s="23"/>
      <c r="AG831" s="23"/>
    </row>
    <row r="832" spans="1:33" ht="15.75" customHeight="1" x14ac:dyDescent="0.35">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c r="AA832" s="23"/>
      <c r="AB832" s="23"/>
      <c r="AC832" s="23"/>
      <c r="AD832" s="23"/>
      <c r="AE832" s="23"/>
      <c r="AF832" s="23"/>
      <c r="AG832" s="23"/>
    </row>
    <row r="833" spans="1:33" ht="15.75" customHeight="1" x14ac:dyDescent="0.35">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c r="AA833" s="23"/>
      <c r="AB833" s="23"/>
      <c r="AC833" s="23"/>
      <c r="AD833" s="23"/>
      <c r="AE833" s="23"/>
      <c r="AF833" s="23"/>
      <c r="AG833" s="23"/>
    </row>
    <row r="834" spans="1:33" ht="15.75" customHeight="1" x14ac:dyDescent="0.35">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c r="AA834" s="23"/>
      <c r="AB834" s="23"/>
      <c r="AC834" s="23"/>
      <c r="AD834" s="23"/>
      <c r="AE834" s="23"/>
      <c r="AF834" s="23"/>
      <c r="AG834" s="23"/>
    </row>
    <row r="835" spans="1:33" ht="15.75" customHeight="1" x14ac:dyDescent="0.35">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c r="AA835" s="23"/>
      <c r="AB835" s="23"/>
      <c r="AC835" s="23"/>
      <c r="AD835" s="23"/>
      <c r="AE835" s="23"/>
      <c r="AF835" s="23"/>
      <c r="AG835" s="23"/>
    </row>
    <row r="836" spans="1:33" ht="15.75" customHeight="1" x14ac:dyDescent="0.35">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c r="AA836" s="23"/>
      <c r="AB836" s="23"/>
      <c r="AC836" s="23"/>
      <c r="AD836" s="23"/>
      <c r="AE836" s="23"/>
      <c r="AF836" s="23"/>
      <c r="AG836" s="23"/>
    </row>
    <row r="837" spans="1:33" ht="15.75" customHeight="1" x14ac:dyDescent="0.35">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c r="AA837" s="23"/>
      <c r="AB837" s="23"/>
      <c r="AC837" s="23"/>
      <c r="AD837" s="23"/>
      <c r="AE837" s="23"/>
      <c r="AF837" s="23"/>
      <c r="AG837" s="23"/>
    </row>
    <row r="838" spans="1:33" ht="15.75" customHeight="1" x14ac:dyDescent="0.35">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c r="AA838" s="23"/>
      <c r="AB838" s="23"/>
      <c r="AC838" s="23"/>
      <c r="AD838" s="23"/>
      <c r="AE838" s="23"/>
      <c r="AF838" s="23"/>
      <c r="AG838" s="23"/>
    </row>
    <row r="839" spans="1:33" ht="15.75" customHeight="1" x14ac:dyDescent="0.35">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c r="AA839" s="23"/>
      <c r="AB839" s="23"/>
      <c r="AC839" s="23"/>
      <c r="AD839" s="23"/>
      <c r="AE839" s="23"/>
      <c r="AF839" s="23"/>
      <c r="AG839" s="23"/>
    </row>
    <row r="840" spans="1:33" ht="15.75" customHeight="1" x14ac:dyDescent="0.35">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c r="AA840" s="23"/>
      <c r="AB840" s="23"/>
      <c r="AC840" s="23"/>
      <c r="AD840" s="23"/>
      <c r="AE840" s="23"/>
      <c r="AF840" s="23"/>
      <c r="AG840" s="23"/>
    </row>
    <row r="841" spans="1:33" ht="15.75" customHeight="1" x14ac:dyDescent="0.35">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c r="AA841" s="23"/>
      <c r="AB841" s="23"/>
      <c r="AC841" s="23"/>
      <c r="AD841" s="23"/>
      <c r="AE841" s="23"/>
      <c r="AF841" s="23"/>
      <c r="AG841" s="23"/>
    </row>
    <row r="842" spans="1:33" ht="15.75" customHeight="1" x14ac:dyDescent="0.35">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c r="AA842" s="23"/>
      <c r="AB842" s="23"/>
      <c r="AC842" s="23"/>
      <c r="AD842" s="23"/>
      <c r="AE842" s="23"/>
      <c r="AF842" s="23"/>
      <c r="AG842" s="23"/>
    </row>
    <row r="843" spans="1:33" ht="15.75" customHeight="1" x14ac:dyDescent="0.35">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c r="AA843" s="23"/>
      <c r="AB843" s="23"/>
      <c r="AC843" s="23"/>
      <c r="AD843" s="23"/>
      <c r="AE843" s="23"/>
      <c r="AF843" s="23"/>
      <c r="AG843" s="23"/>
    </row>
    <row r="844" spans="1:33" ht="15.75" customHeight="1" x14ac:dyDescent="0.35">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c r="AA844" s="23"/>
      <c r="AB844" s="23"/>
      <c r="AC844" s="23"/>
      <c r="AD844" s="23"/>
      <c r="AE844" s="23"/>
      <c r="AF844" s="23"/>
      <c r="AG844" s="23"/>
    </row>
    <row r="845" spans="1:33" ht="15.75" customHeight="1" x14ac:dyDescent="0.35">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c r="AA845" s="23"/>
      <c r="AB845" s="23"/>
      <c r="AC845" s="23"/>
      <c r="AD845" s="23"/>
      <c r="AE845" s="23"/>
      <c r="AF845" s="23"/>
      <c r="AG845" s="23"/>
    </row>
    <row r="846" spans="1:33" ht="15.75" customHeight="1" x14ac:dyDescent="0.35">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c r="AA846" s="23"/>
      <c r="AB846" s="23"/>
      <c r="AC846" s="23"/>
      <c r="AD846" s="23"/>
      <c r="AE846" s="23"/>
      <c r="AF846" s="23"/>
      <c r="AG846" s="23"/>
    </row>
    <row r="847" spans="1:33" ht="15.75" customHeight="1" x14ac:dyDescent="0.35">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c r="AA847" s="23"/>
      <c r="AB847" s="23"/>
      <c r="AC847" s="23"/>
      <c r="AD847" s="23"/>
      <c r="AE847" s="23"/>
      <c r="AF847" s="23"/>
      <c r="AG847" s="23"/>
    </row>
    <row r="848" spans="1:33" ht="15.75" customHeight="1" x14ac:dyDescent="0.35">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c r="AA848" s="23"/>
      <c r="AB848" s="23"/>
      <c r="AC848" s="23"/>
      <c r="AD848" s="23"/>
      <c r="AE848" s="23"/>
      <c r="AF848" s="23"/>
      <c r="AG848" s="23"/>
    </row>
    <row r="849" spans="1:33" ht="15.75" customHeight="1" x14ac:dyDescent="0.35">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c r="AA849" s="23"/>
      <c r="AB849" s="23"/>
      <c r="AC849" s="23"/>
      <c r="AD849" s="23"/>
      <c r="AE849" s="23"/>
      <c r="AF849" s="23"/>
      <c r="AG849" s="23"/>
    </row>
    <row r="850" spans="1:33" ht="15.75" customHeight="1" x14ac:dyDescent="0.35">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c r="AA850" s="23"/>
      <c r="AB850" s="23"/>
      <c r="AC850" s="23"/>
      <c r="AD850" s="23"/>
      <c r="AE850" s="23"/>
      <c r="AF850" s="23"/>
      <c r="AG850" s="23"/>
    </row>
    <row r="851" spans="1:33" ht="15.75" customHeight="1" x14ac:dyDescent="0.35">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c r="AA851" s="23"/>
      <c r="AB851" s="23"/>
      <c r="AC851" s="23"/>
      <c r="AD851" s="23"/>
      <c r="AE851" s="23"/>
      <c r="AF851" s="23"/>
      <c r="AG851" s="23"/>
    </row>
    <row r="852" spans="1:33" ht="15.75" customHeight="1" x14ac:dyDescent="0.35">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c r="AA852" s="23"/>
      <c r="AB852" s="23"/>
      <c r="AC852" s="23"/>
      <c r="AD852" s="23"/>
      <c r="AE852" s="23"/>
      <c r="AF852" s="23"/>
      <c r="AG852" s="23"/>
    </row>
    <row r="853" spans="1:33" ht="15.75" customHeight="1" x14ac:dyDescent="0.35">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c r="AA853" s="23"/>
      <c r="AB853" s="23"/>
      <c r="AC853" s="23"/>
      <c r="AD853" s="23"/>
      <c r="AE853" s="23"/>
      <c r="AF853" s="23"/>
      <c r="AG853" s="23"/>
    </row>
    <row r="854" spans="1:33" ht="15.75" customHeight="1" x14ac:dyDescent="0.35">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c r="AA854" s="23"/>
      <c r="AB854" s="23"/>
      <c r="AC854" s="23"/>
      <c r="AD854" s="23"/>
      <c r="AE854" s="23"/>
      <c r="AF854" s="23"/>
      <c r="AG854" s="23"/>
    </row>
    <row r="855" spans="1:33" ht="15.75" customHeight="1" x14ac:dyDescent="0.35">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c r="AA855" s="23"/>
      <c r="AB855" s="23"/>
      <c r="AC855" s="23"/>
      <c r="AD855" s="23"/>
      <c r="AE855" s="23"/>
      <c r="AF855" s="23"/>
      <c r="AG855" s="23"/>
    </row>
    <row r="856" spans="1:33" ht="15.75" customHeight="1" x14ac:dyDescent="0.35">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c r="AA856" s="23"/>
      <c r="AB856" s="23"/>
      <c r="AC856" s="23"/>
      <c r="AD856" s="23"/>
      <c r="AE856" s="23"/>
      <c r="AF856" s="23"/>
      <c r="AG856" s="23"/>
    </row>
    <row r="857" spans="1:33" ht="15.75" customHeight="1" x14ac:dyDescent="0.35">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c r="AA857" s="23"/>
      <c r="AB857" s="23"/>
      <c r="AC857" s="23"/>
      <c r="AD857" s="23"/>
      <c r="AE857" s="23"/>
      <c r="AF857" s="23"/>
      <c r="AG857" s="23"/>
    </row>
    <row r="858" spans="1:33" ht="15.75" customHeight="1" x14ac:dyDescent="0.35">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c r="AA858" s="23"/>
      <c r="AB858" s="23"/>
      <c r="AC858" s="23"/>
      <c r="AD858" s="23"/>
      <c r="AE858" s="23"/>
      <c r="AF858" s="23"/>
      <c r="AG858" s="23"/>
    </row>
    <row r="859" spans="1:33" ht="15.75" customHeight="1" x14ac:dyDescent="0.35">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c r="AA859" s="23"/>
      <c r="AB859" s="23"/>
      <c r="AC859" s="23"/>
      <c r="AD859" s="23"/>
      <c r="AE859" s="23"/>
      <c r="AF859" s="23"/>
      <c r="AG859" s="23"/>
    </row>
    <row r="860" spans="1:33" ht="15.75" customHeight="1" x14ac:dyDescent="0.35">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c r="AA860" s="23"/>
      <c r="AB860" s="23"/>
      <c r="AC860" s="23"/>
      <c r="AD860" s="23"/>
      <c r="AE860" s="23"/>
      <c r="AF860" s="23"/>
      <c r="AG860" s="23"/>
    </row>
    <row r="861" spans="1:33" ht="15.75" customHeight="1" x14ac:dyDescent="0.35">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c r="AA861" s="23"/>
      <c r="AB861" s="23"/>
      <c r="AC861" s="23"/>
      <c r="AD861" s="23"/>
      <c r="AE861" s="23"/>
      <c r="AF861" s="23"/>
      <c r="AG861" s="23"/>
    </row>
    <row r="862" spans="1:33" ht="15.75" customHeight="1" x14ac:dyDescent="0.35">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c r="AA862" s="23"/>
      <c r="AB862" s="23"/>
      <c r="AC862" s="23"/>
      <c r="AD862" s="23"/>
      <c r="AE862" s="23"/>
      <c r="AF862" s="23"/>
      <c r="AG862" s="23"/>
    </row>
    <row r="863" spans="1:33" ht="15.75" customHeight="1" x14ac:dyDescent="0.35">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c r="AA863" s="23"/>
      <c r="AB863" s="23"/>
      <c r="AC863" s="23"/>
      <c r="AD863" s="23"/>
      <c r="AE863" s="23"/>
      <c r="AF863" s="23"/>
      <c r="AG863" s="23"/>
    </row>
    <row r="864" spans="1:33" ht="15.75" customHeight="1" x14ac:dyDescent="0.35">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c r="AA864" s="23"/>
      <c r="AB864" s="23"/>
      <c r="AC864" s="23"/>
      <c r="AD864" s="23"/>
      <c r="AE864" s="23"/>
      <c r="AF864" s="23"/>
      <c r="AG864" s="23"/>
    </row>
    <row r="865" spans="1:33" ht="15.75" customHeight="1" x14ac:dyDescent="0.35">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c r="AA865" s="23"/>
      <c r="AB865" s="23"/>
      <c r="AC865" s="23"/>
      <c r="AD865" s="23"/>
      <c r="AE865" s="23"/>
      <c r="AF865" s="23"/>
      <c r="AG865" s="23"/>
    </row>
    <row r="866" spans="1:33" ht="15.75" customHeight="1" x14ac:dyDescent="0.35">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c r="AA866" s="23"/>
      <c r="AB866" s="23"/>
      <c r="AC866" s="23"/>
      <c r="AD866" s="23"/>
      <c r="AE866" s="23"/>
      <c r="AF866" s="23"/>
      <c r="AG866" s="23"/>
    </row>
    <row r="867" spans="1:33" ht="15.75" customHeight="1" x14ac:dyDescent="0.35">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c r="AA867" s="23"/>
      <c r="AB867" s="23"/>
      <c r="AC867" s="23"/>
      <c r="AD867" s="23"/>
      <c r="AE867" s="23"/>
      <c r="AF867" s="23"/>
      <c r="AG867" s="23"/>
    </row>
    <row r="868" spans="1:33" ht="15.75" customHeight="1" x14ac:dyDescent="0.35">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c r="AA868" s="23"/>
      <c r="AB868" s="23"/>
      <c r="AC868" s="23"/>
      <c r="AD868" s="23"/>
      <c r="AE868" s="23"/>
      <c r="AF868" s="23"/>
      <c r="AG868" s="23"/>
    </row>
    <row r="869" spans="1:33" ht="15.75" customHeight="1" x14ac:dyDescent="0.35">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c r="AA869" s="23"/>
      <c r="AB869" s="23"/>
      <c r="AC869" s="23"/>
      <c r="AD869" s="23"/>
      <c r="AE869" s="23"/>
      <c r="AF869" s="23"/>
      <c r="AG869" s="23"/>
    </row>
    <row r="870" spans="1:33" ht="15.75" customHeight="1" x14ac:dyDescent="0.35">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c r="AA870" s="23"/>
      <c r="AB870" s="23"/>
      <c r="AC870" s="23"/>
      <c r="AD870" s="23"/>
      <c r="AE870" s="23"/>
      <c r="AF870" s="23"/>
      <c r="AG870" s="23"/>
    </row>
    <row r="871" spans="1:33" ht="15.75" customHeight="1" x14ac:dyDescent="0.35">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c r="AA871" s="23"/>
      <c r="AB871" s="23"/>
      <c r="AC871" s="23"/>
      <c r="AD871" s="23"/>
      <c r="AE871" s="23"/>
      <c r="AF871" s="23"/>
      <c r="AG871" s="23"/>
    </row>
    <row r="872" spans="1:33" ht="15.75" customHeight="1" x14ac:dyDescent="0.35">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c r="AA872" s="23"/>
      <c r="AB872" s="23"/>
      <c r="AC872" s="23"/>
      <c r="AD872" s="23"/>
      <c r="AE872" s="23"/>
      <c r="AF872" s="23"/>
      <c r="AG872" s="23"/>
    </row>
    <row r="873" spans="1:33" ht="15.75" customHeight="1" x14ac:dyDescent="0.35">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c r="AA873" s="23"/>
      <c r="AB873" s="23"/>
      <c r="AC873" s="23"/>
      <c r="AD873" s="23"/>
      <c r="AE873" s="23"/>
      <c r="AF873" s="23"/>
      <c r="AG873" s="23"/>
    </row>
    <row r="874" spans="1:33" ht="15.75" customHeight="1" x14ac:dyDescent="0.35">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c r="AA874" s="23"/>
      <c r="AB874" s="23"/>
      <c r="AC874" s="23"/>
      <c r="AD874" s="23"/>
      <c r="AE874" s="23"/>
      <c r="AF874" s="23"/>
      <c r="AG874" s="23"/>
    </row>
    <row r="875" spans="1:33" ht="15.75" customHeight="1" x14ac:dyDescent="0.35">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c r="AA875" s="23"/>
      <c r="AB875" s="23"/>
      <c r="AC875" s="23"/>
      <c r="AD875" s="23"/>
      <c r="AE875" s="23"/>
      <c r="AF875" s="23"/>
      <c r="AG875" s="23"/>
    </row>
    <row r="876" spans="1:33" ht="15.75" customHeight="1" x14ac:dyDescent="0.35">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c r="AA876" s="23"/>
      <c r="AB876" s="23"/>
      <c r="AC876" s="23"/>
      <c r="AD876" s="23"/>
      <c r="AE876" s="23"/>
      <c r="AF876" s="23"/>
      <c r="AG876" s="23"/>
    </row>
    <row r="877" spans="1:33" ht="15.75" customHeight="1" x14ac:dyDescent="0.35">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c r="AA877" s="23"/>
      <c r="AB877" s="23"/>
      <c r="AC877" s="23"/>
      <c r="AD877" s="23"/>
      <c r="AE877" s="23"/>
      <c r="AF877" s="23"/>
      <c r="AG877" s="23"/>
    </row>
    <row r="878" spans="1:33" ht="15.75" customHeight="1" x14ac:dyDescent="0.35">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c r="AA878" s="23"/>
      <c r="AB878" s="23"/>
      <c r="AC878" s="23"/>
      <c r="AD878" s="23"/>
      <c r="AE878" s="23"/>
      <c r="AF878" s="23"/>
      <c r="AG878" s="23"/>
    </row>
    <row r="879" spans="1:33" ht="15.75" customHeight="1" x14ac:dyDescent="0.35">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c r="AA879" s="23"/>
      <c r="AB879" s="23"/>
      <c r="AC879" s="23"/>
      <c r="AD879" s="23"/>
      <c r="AE879" s="23"/>
      <c r="AF879" s="23"/>
      <c r="AG879" s="23"/>
    </row>
    <row r="880" spans="1:33" ht="15.75" customHeight="1" x14ac:dyDescent="0.35">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c r="AA880" s="23"/>
      <c r="AB880" s="23"/>
      <c r="AC880" s="23"/>
      <c r="AD880" s="23"/>
      <c r="AE880" s="23"/>
      <c r="AF880" s="23"/>
      <c r="AG880" s="23"/>
    </row>
    <row r="881" spans="1:33" ht="15.75" customHeight="1" x14ac:dyDescent="0.35">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c r="AA881" s="23"/>
      <c r="AB881" s="23"/>
      <c r="AC881" s="23"/>
      <c r="AD881" s="23"/>
      <c r="AE881" s="23"/>
      <c r="AF881" s="23"/>
      <c r="AG881" s="23"/>
    </row>
    <row r="882" spans="1:33" ht="15.75" customHeight="1" x14ac:dyDescent="0.35">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c r="AA882" s="23"/>
      <c r="AB882" s="23"/>
      <c r="AC882" s="23"/>
      <c r="AD882" s="23"/>
      <c r="AE882" s="23"/>
      <c r="AF882" s="23"/>
      <c r="AG882" s="23"/>
    </row>
    <row r="883" spans="1:33" ht="15.75" customHeight="1" x14ac:dyDescent="0.35">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c r="AA883" s="23"/>
      <c r="AB883" s="23"/>
      <c r="AC883" s="23"/>
      <c r="AD883" s="23"/>
      <c r="AE883" s="23"/>
      <c r="AF883" s="23"/>
      <c r="AG883" s="23"/>
    </row>
    <row r="884" spans="1:33" ht="15.75" customHeight="1" x14ac:dyDescent="0.35">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c r="AA884" s="23"/>
      <c r="AB884" s="23"/>
      <c r="AC884" s="23"/>
      <c r="AD884" s="23"/>
      <c r="AE884" s="23"/>
      <c r="AF884" s="23"/>
      <c r="AG884" s="23"/>
    </row>
    <row r="885" spans="1:33" ht="15.75" customHeight="1" x14ac:dyDescent="0.35">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c r="AA885" s="23"/>
      <c r="AB885" s="23"/>
      <c r="AC885" s="23"/>
      <c r="AD885" s="23"/>
      <c r="AE885" s="23"/>
      <c r="AF885" s="23"/>
      <c r="AG885" s="23"/>
    </row>
    <row r="886" spans="1:33" ht="15.75" customHeight="1" x14ac:dyDescent="0.35">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c r="AA886" s="23"/>
      <c r="AB886" s="23"/>
      <c r="AC886" s="23"/>
      <c r="AD886" s="23"/>
      <c r="AE886" s="23"/>
      <c r="AF886" s="23"/>
      <c r="AG886" s="23"/>
    </row>
    <row r="887" spans="1:33" ht="15.75" customHeight="1" x14ac:dyDescent="0.35">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c r="AA887" s="23"/>
      <c r="AB887" s="23"/>
      <c r="AC887" s="23"/>
      <c r="AD887" s="23"/>
      <c r="AE887" s="23"/>
      <c r="AF887" s="23"/>
      <c r="AG887" s="23"/>
    </row>
    <row r="888" spans="1:33" ht="15.75" customHeight="1" x14ac:dyDescent="0.35">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c r="AA888" s="23"/>
      <c r="AB888" s="23"/>
      <c r="AC888" s="23"/>
      <c r="AD888" s="23"/>
      <c r="AE888" s="23"/>
      <c r="AF888" s="23"/>
      <c r="AG888" s="23"/>
    </row>
    <row r="889" spans="1:33" ht="15.75" customHeight="1" x14ac:dyDescent="0.35">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c r="AA889" s="23"/>
      <c r="AB889" s="23"/>
      <c r="AC889" s="23"/>
      <c r="AD889" s="23"/>
      <c r="AE889" s="23"/>
      <c r="AF889" s="23"/>
      <c r="AG889" s="23"/>
    </row>
    <row r="890" spans="1:33" ht="15.75" customHeight="1" x14ac:dyDescent="0.35">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c r="AA890" s="23"/>
      <c r="AB890" s="23"/>
      <c r="AC890" s="23"/>
      <c r="AD890" s="23"/>
      <c r="AE890" s="23"/>
      <c r="AF890" s="23"/>
      <c r="AG890" s="23"/>
    </row>
    <row r="891" spans="1:33" ht="15.75" customHeight="1" x14ac:dyDescent="0.35">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c r="AA891" s="23"/>
      <c r="AB891" s="23"/>
      <c r="AC891" s="23"/>
      <c r="AD891" s="23"/>
      <c r="AE891" s="23"/>
      <c r="AF891" s="23"/>
      <c r="AG891" s="23"/>
    </row>
    <row r="892" spans="1:33" ht="15.75" customHeight="1" x14ac:dyDescent="0.35">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c r="AA892" s="23"/>
      <c r="AB892" s="23"/>
      <c r="AC892" s="23"/>
      <c r="AD892" s="23"/>
      <c r="AE892" s="23"/>
      <c r="AF892" s="23"/>
      <c r="AG892" s="23"/>
    </row>
    <row r="893" spans="1:33" ht="15.75" customHeight="1" x14ac:dyDescent="0.35">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c r="AA893" s="23"/>
      <c r="AB893" s="23"/>
      <c r="AC893" s="23"/>
      <c r="AD893" s="23"/>
      <c r="AE893" s="23"/>
      <c r="AF893" s="23"/>
      <c r="AG893" s="23"/>
    </row>
    <row r="894" spans="1:33" ht="15.75" customHeight="1" x14ac:dyDescent="0.35">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c r="AA894" s="23"/>
      <c r="AB894" s="23"/>
      <c r="AC894" s="23"/>
      <c r="AD894" s="23"/>
      <c r="AE894" s="23"/>
      <c r="AF894" s="23"/>
      <c r="AG894" s="23"/>
    </row>
    <row r="895" spans="1:33" ht="15.75" customHeight="1" x14ac:dyDescent="0.35">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c r="AA895" s="23"/>
      <c r="AB895" s="23"/>
      <c r="AC895" s="23"/>
      <c r="AD895" s="23"/>
      <c r="AE895" s="23"/>
      <c r="AF895" s="23"/>
      <c r="AG895" s="23"/>
    </row>
    <row r="896" spans="1:33" ht="15.75" customHeight="1" x14ac:dyDescent="0.35">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c r="AA896" s="23"/>
      <c r="AB896" s="23"/>
      <c r="AC896" s="23"/>
      <c r="AD896" s="23"/>
      <c r="AE896" s="23"/>
      <c r="AF896" s="23"/>
      <c r="AG896" s="23"/>
    </row>
    <row r="897" spans="1:33" ht="15.75" customHeight="1" x14ac:dyDescent="0.35">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c r="AA897" s="23"/>
      <c r="AB897" s="23"/>
      <c r="AC897" s="23"/>
      <c r="AD897" s="23"/>
      <c r="AE897" s="23"/>
      <c r="AF897" s="23"/>
      <c r="AG897" s="23"/>
    </row>
    <row r="898" spans="1:33" ht="15.75" customHeight="1" x14ac:dyDescent="0.35">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c r="AA898" s="23"/>
      <c r="AB898" s="23"/>
      <c r="AC898" s="23"/>
      <c r="AD898" s="23"/>
      <c r="AE898" s="23"/>
      <c r="AF898" s="23"/>
      <c r="AG898" s="23"/>
    </row>
    <row r="899" spans="1:33" ht="15.75" customHeight="1" x14ac:dyDescent="0.35">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c r="AA899" s="23"/>
      <c r="AB899" s="23"/>
      <c r="AC899" s="23"/>
      <c r="AD899" s="23"/>
      <c r="AE899" s="23"/>
      <c r="AF899" s="23"/>
      <c r="AG899" s="23"/>
    </row>
    <row r="900" spans="1:33" ht="15.75" customHeight="1" x14ac:dyDescent="0.35">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c r="AA900" s="23"/>
      <c r="AB900" s="23"/>
      <c r="AC900" s="23"/>
      <c r="AD900" s="23"/>
      <c r="AE900" s="23"/>
      <c r="AF900" s="23"/>
      <c r="AG900" s="23"/>
    </row>
    <row r="901" spans="1:33" ht="15.75" customHeight="1" x14ac:dyDescent="0.35">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c r="AA901" s="23"/>
      <c r="AB901" s="23"/>
      <c r="AC901" s="23"/>
      <c r="AD901" s="23"/>
      <c r="AE901" s="23"/>
      <c r="AF901" s="23"/>
      <c r="AG901" s="23"/>
    </row>
    <row r="902" spans="1:33" ht="15.75" customHeight="1" x14ac:dyDescent="0.35">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c r="AA902" s="23"/>
      <c r="AB902" s="23"/>
      <c r="AC902" s="23"/>
      <c r="AD902" s="23"/>
      <c r="AE902" s="23"/>
      <c r="AF902" s="23"/>
      <c r="AG902" s="23"/>
    </row>
    <row r="903" spans="1:33" ht="15.75" customHeight="1" x14ac:dyDescent="0.35">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c r="AA903" s="23"/>
      <c r="AB903" s="23"/>
      <c r="AC903" s="23"/>
      <c r="AD903" s="23"/>
      <c r="AE903" s="23"/>
      <c r="AF903" s="23"/>
      <c r="AG903" s="23"/>
    </row>
    <row r="904" spans="1:33" ht="15.75" customHeight="1" x14ac:dyDescent="0.35">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c r="AA904" s="23"/>
      <c r="AB904" s="23"/>
      <c r="AC904" s="23"/>
      <c r="AD904" s="23"/>
      <c r="AE904" s="23"/>
      <c r="AF904" s="23"/>
      <c r="AG904" s="23"/>
    </row>
    <row r="905" spans="1:33" ht="15.75" customHeight="1" x14ac:dyDescent="0.35">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c r="AA905" s="23"/>
      <c r="AB905" s="23"/>
      <c r="AC905" s="23"/>
      <c r="AD905" s="23"/>
      <c r="AE905" s="23"/>
      <c r="AF905" s="23"/>
      <c r="AG905" s="23"/>
    </row>
    <row r="906" spans="1:33" ht="15.75" customHeight="1" x14ac:dyDescent="0.35">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c r="AA906" s="23"/>
      <c r="AB906" s="23"/>
      <c r="AC906" s="23"/>
      <c r="AD906" s="23"/>
      <c r="AE906" s="23"/>
      <c r="AF906" s="23"/>
      <c r="AG906" s="23"/>
    </row>
    <row r="907" spans="1:33" ht="15.75" customHeight="1" x14ac:dyDescent="0.35">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c r="AA907" s="23"/>
      <c r="AB907" s="23"/>
      <c r="AC907" s="23"/>
      <c r="AD907" s="23"/>
      <c r="AE907" s="23"/>
      <c r="AF907" s="23"/>
      <c r="AG907" s="23"/>
    </row>
    <row r="908" spans="1:33" ht="15.75" customHeight="1" x14ac:dyDescent="0.35">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c r="AA908" s="23"/>
      <c r="AB908" s="23"/>
      <c r="AC908" s="23"/>
      <c r="AD908" s="23"/>
      <c r="AE908" s="23"/>
      <c r="AF908" s="23"/>
      <c r="AG908" s="23"/>
    </row>
    <row r="909" spans="1:33" ht="15.75" customHeight="1" x14ac:dyDescent="0.35">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c r="AA909" s="23"/>
      <c r="AB909" s="23"/>
      <c r="AC909" s="23"/>
      <c r="AD909" s="23"/>
      <c r="AE909" s="23"/>
      <c r="AF909" s="23"/>
      <c r="AG909" s="23"/>
    </row>
    <row r="910" spans="1:33" ht="15.75" customHeight="1" x14ac:dyDescent="0.35">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c r="AA910" s="23"/>
      <c r="AB910" s="23"/>
      <c r="AC910" s="23"/>
      <c r="AD910" s="23"/>
      <c r="AE910" s="23"/>
      <c r="AF910" s="23"/>
      <c r="AG910" s="23"/>
    </row>
    <row r="911" spans="1:33" ht="15.75" customHeight="1" x14ac:dyDescent="0.35">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c r="AA911" s="23"/>
      <c r="AB911" s="23"/>
      <c r="AC911" s="23"/>
      <c r="AD911" s="23"/>
      <c r="AE911" s="23"/>
      <c r="AF911" s="23"/>
      <c r="AG911" s="23"/>
    </row>
    <row r="912" spans="1:33" ht="15.75" customHeight="1" x14ac:dyDescent="0.35">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c r="AA912" s="23"/>
      <c r="AB912" s="23"/>
      <c r="AC912" s="23"/>
      <c r="AD912" s="23"/>
      <c r="AE912" s="23"/>
      <c r="AF912" s="23"/>
      <c r="AG912" s="23"/>
    </row>
    <row r="913" spans="1:33" ht="15.75" customHeight="1" x14ac:dyDescent="0.35">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c r="AA913" s="23"/>
      <c r="AB913" s="23"/>
      <c r="AC913" s="23"/>
      <c r="AD913" s="23"/>
      <c r="AE913" s="23"/>
      <c r="AF913" s="23"/>
      <c r="AG913" s="23"/>
    </row>
    <row r="914" spans="1:33" ht="15.75" customHeight="1" x14ac:dyDescent="0.35">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c r="AA914" s="23"/>
      <c r="AB914" s="23"/>
      <c r="AC914" s="23"/>
      <c r="AD914" s="23"/>
      <c r="AE914" s="23"/>
      <c r="AF914" s="23"/>
      <c r="AG914" s="23"/>
    </row>
    <row r="915" spans="1:33" ht="15.75" customHeight="1" x14ac:dyDescent="0.35">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c r="AA915" s="23"/>
      <c r="AB915" s="23"/>
      <c r="AC915" s="23"/>
      <c r="AD915" s="23"/>
      <c r="AE915" s="23"/>
      <c r="AF915" s="23"/>
      <c r="AG915" s="23"/>
    </row>
    <row r="916" spans="1:33" ht="15.75" customHeight="1" x14ac:dyDescent="0.35">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c r="AA916" s="23"/>
      <c r="AB916" s="23"/>
      <c r="AC916" s="23"/>
      <c r="AD916" s="23"/>
      <c r="AE916" s="23"/>
      <c r="AF916" s="23"/>
      <c r="AG916" s="23"/>
    </row>
    <row r="917" spans="1:33" ht="15.75" customHeight="1" x14ac:dyDescent="0.35">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c r="AA917" s="23"/>
      <c r="AB917" s="23"/>
      <c r="AC917" s="23"/>
      <c r="AD917" s="23"/>
      <c r="AE917" s="23"/>
      <c r="AF917" s="23"/>
      <c r="AG917" s="23"/>
    </row>
    <row r="918" spans="1:33" ht="15.75" customHeight="1" x14ac:dyDescent="0.35">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c r="AA918" s="23"/>
      <c r="AB918" s="23"/>
      <c r="AC918" s="23"/>
      <c r="AD918" s="23"/>
      <c r="AE918" s="23"/>
      <c r="AF918" s="23"/>
      <c r="AG918" s="23"/>
    </row>
    <row r="919" spans="1:33" ht="15.75" customHeight="1" x14ac:dyDescent="0.35">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c r="AA919" s="23"/>
      <c r="AB919" s="23"/>
      <c r="AC919" s="23"/>
      <c r="AD919" s="23"/>
      <c r="AE919" s="23"/>
      <c r="AF919" s="23"/>
      <c r="AG919" s="23"/>
    </row>
    <row r="920" spans="1:33" ht="15.75" customHeight="1" x14ac:dyDescent="0.35">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c r="AA920" s="23"/>
      <c r="AB920" s="23"/>
      <c r="AC920" s="23"/>
      <c r="AD920" s="23"/>
      <c r="AE920" s="23"/>
      <c r="AF920" s="23"/>
      <c r="AG920" s="23"/>
    </row>
    <row r="921" spans="1:33" ht="15.75" customHeight="1" x14ac:dyDescent="0.35">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c r="AA921" s="23"/>
      <c r="AB921" s="23"/>
      <c r="AC921" s="23"/>
      <c r="AD921" s="23"/>
      <c r="AE921" s="23"/>
      <c r="AF921" s="23"/>
      <c r="AG921" s="23"/>
    </row>
    <row r="922" spans="1:33" ht="15.75" customHeight="1" x14ac:dyDescent="0.35">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c r="AA922" s="23"/>
      <c r="AB922" s="23"/>
      <c r="AC922" s="23"/>
      <c r="AD922" s="23"/>
      <c r="AE922" s="23"/>
      <c r="AF922" s="23"/>
      <c r="AG922" s="23"/>
    </row>
    <row r="923" spans="1:33" ht="15.75" customHeight="1" x14ac:dyDescent="0.35">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c r="AA923" s="23"/>
      <c r="AB923" s="23"/>
      <c r="AC923" s="23"/>
      <c r="AD923" s="23"/>
      <c r="AE923" s="23"/>
      <c r="AF923" s="23"/>
      <c r="AG923" s="23"/>
    </row>
    <row r="924" spans="1:33" ht="15.75" customHeight="1" x14ac:dyDescent="0.35">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c r="AA924" s="23"/>
      <c r="AB924" s="23"/>
      <c r="AC924" s="23"/>
      <c r="AD924" s="23"/>
      <c r="AE924" s="23"/>
      <c r="AF924" s="23"/>
      <c r="AG924" s="23"/>
    </row>
    <row r="925" spans="1:33" ht="15.75" customHeight="1" x14ac:dyDescent="0.35">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c r="AA925" s="23"/>
      <c r="AB925" s="23"/>
      <c r="AC925" s="23"/>
      <c r="AD925" s="23"/>
      <c r="AE925" s="23"/>
      <c r="AF925" s="23"/>
      <c r="AG925" s="23"/>
    </row>
    <row r="926" spans="1:33" ht="15.75" customHeight="1" x14ac:dyDescent="0.35">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c r="AA926" s="23"/>
      <c r="AB926" s="23"/>
      <c r="AC926" s="23"/>
      <c r="AD926" s="23"/>
      <c r="AE926" s="23"/>
      <c r="AF926" s="23"/>
      <c r="AG926" s="23"/>
    </row>
    <row r="927" spans="1:33" ht="15.75" customHeight="1" x14ac:dyDescent="0.35">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c r="AA927" s="23"/>
      <c r="AB927" s="23"/>
      <c r="AC927" s="23"/>
      <c r="AD927" s="23"/>
      <c r="AE927" s="23"/>
      <c r="AF927" s="23"/>
      <c r="AG927" s="23"/>
    </row>
    <row r="928" spans="1:33" ht="15.75" customHeight="1" x14ac:dyDescent="0.35">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c r="AA928" s="23"/>
      <c r="AB928" s="23"/>
      <c r="AC928" s="23"/>
      <c r="AD928" s="23"/>
      <c r="AE928" s="23"/>
      <c r="AF928" s="23"/>
      <c r="AG928" s="23"/>
    </row>
    <row r="929" spans="1:33" ht="15.75" customHeight="1" x14ac:dyDescent="0.35">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c r="AA929" s="23"/>
      <c r="AB929" s="23"/>
      <c r="AC929" s="23"/>
      <c r="AD929" s="23"/>
      <c r="AE929" s="23"/>
      <c r="AF929" s="23"/>
      <c r="AG929" s="23"/>
    </row>
    <row r="930" spans="1:33" ht="15.75" customHeight="1" x14ac:dyDescent="0.35">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c r="AA930" s="23"/>
      <c r="AB930" s="23"/>
      <c r="AC930" s="23"/>
      <c r="AD930" s="23"/>
      <c r="AE930" s="23"/>
      <c r="AF930" s="23"/>
      <c r="AG930" s="23"/>
    </row>
    <row r="931" spans="1:33" ht="15.75" customHeight="1" x14ac:dyDescent="0.35">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c r="AA931" s="23"/>
      <c r="AB931" s="23"/>
      <c r="AC931" s="23"/>
      <c r="AD931" s="23"/>
      <c r="AE931" s="23"/>
      <c r="AF931" s="23"/>
      <c r="AG931" s="23"/>
    </row>
    <row r="932" spans="1:33" ht="15.75" customHeight="1" x14ac:dyDescent="0.35">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c r="AA932" s="23"/>
      <c r="AB932" s="23"/>
      <c r="AC932" s="23"/>
      <c r="AD932" s="23"/>
      <c r="AE932" s="23"/>
      <c r="AF932" s="23"/>
      <c r="AG932" s="23"/>
    </row>
    <row r="933" spans="1:33" ht="15.75" customHeight="1" x14ac:dyDescent="0.35">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c r="AA933" s="23"/>
      <c r="AB933" s="23"/>
      <c r="AC933" s="23"/>
      <c r="AD933" s="23"/>
      <c r="AE933" s="23"/>
      <c r="AF933" s="23"/>
      <c r="AG933" s="23"/>
    </row>
    <row r="934" spans="1:33" ht="15.75" customHeight="1" x14ac:dyDescent="0.35">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row>
    <row r="935" spans="1:33" ht="15.75" customHeight="1" x14ac:dyDescent="0.35">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c r="AA935" s="23"/>
      <c r="AB935" s="23"/>
      <c r="AC935" s="23"/>
      <c r="AD935" s="23"/>
      <c r="AE935" s="23"/>
      <c r="AF935" s="23"/>
      <c r="AG935" s="23"/>
    </row>
    <row r="936" spans="1:33" ht="15.75" customHeight="1" x14ac:dyDescent="0.35">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c r="AA936" s="23"/>
      <c r="AB936" s="23"/>
      <c r="AC936" s="23"/>
      <c r="AD936" s="23"/>
      <c r="AE936" s="23"/>
      <c r="AF936" s="23"/>
      <c r="AG936" s="23"/>
    </row>
    <row r="937" spans="1:33" ht="15.75" customHeight="1" x14ac:dyDescent="0.35">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c r="AA937" s="23"/>
      <c r="AB937" s="23"/>
      <c r="AC937" s="23"/>
      <c r="AD937" s="23"/>
      <c r="AE937" s="23"/>
      <c r="AF937" s="23"/>
      <c r="AG937" s="23"/>
    </row>
    <row r="938" spans="1:33" ht="15.75" customHeight="1" x14ac:dyDescent="0.35">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c r="AA938" s="23"/>
      <c r="AB938" s="23"/>
      <c r="AC938" s="23"/>
      <c r="AD938" s="23"/>
      <c r="AE938" s="23"/>
      <c r="AF938" s="23"/>
      <c r="AG938" s="23"/>
    </row>
    <row r="939" spans="1:33" ht="15.75" customHeight="1" x14ac:dyDescent="0.35">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c r="AA939" s="23"/>
      <c r="AB939" s="23"/>
      <c r="AC939" s="23"/>
      <c r="AD939" s="23"/>
      <c r="AE939" s="23"/>
      <c r="AF939" s="23"/>
      <c r="AG939" s="23"/>
    </row>
    <row r="940" spans="1:33" ht="15.75" customHeight="1" x14ac:dyDescent="0.35">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c r="AA940" s="23"/>
      <c r="AB940" s="23"/>
      <c r="AC940" s="23"/>
      <c r="AD940" s="23"/>
      <c r="AE940" s="23"/>
      <c r="AF940" s="23"/>
      <c r="AG940" s="23"/>
    </row>
    <row r="941" spans="1:33" ht="15.75" customHeight="1" x14ac:dyDescent="0.35">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c r="AA941" s="23"/>
      <c r="AB941" s="23"/>
      <c r="AC941" s="23"/>
      <c r="AD941" s="23"/>
      <c r="AE941" s="23"/>
      <c r="AF941" s="23"/>
      <c r="AG941" s="23"/>
    </row>
    <row r="942" spans="1:33" ht="15.75" customHeight="1" x14ac:dyDescent="0.35">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c r="AA942" s="23"/>
      <c r="AB942" s="23"/>
      <c r="AC942" s="23"/>
      <c r="AD942" s="23"/>
      <c r="AE942" s="23"/>
      <c r="AF942" s="23"/>
      <c r="AG942" s="23"/>
    </row>
    <row r="943" spans="1:33" ht="15.75" customHeight="1" x14ac:dyDescent="0.35">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c r="AA943" s="23"/>
      <c r="AB943" s="23"/>
      <c r="AC943" s="23"/>
      <c r="AD943" s="23"/>
      <c r="AE943" s="23"/>
      <c r="AF943" s="23"/>
      <c r="AG943" s="23"/>
    </row>
    <row r="944" spans="1:33" ht="15.75" customHeight="1" x14ac:dyDescent="0.35">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c r="AA944" s="23"/>
      <c r="AB944" s="23"/>
      <c r="AC944" s="23"/>
      <c r="AD944" s="23"/>
      <c r="AE944" s="23"/>
      <c r="AF944" s="23"/>
      <c r="AG944" s="23"/>
    </row>
    <row r="945" spans="1:33" ht="15.75" customHeight="1" x14ac:dyDescent="0.35">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c r="AA945" s="23"/>
      <c r="AB945" s="23"/>
      <c r="AC945" s="23"/>
      <c r="AD945" s="23"/>
      <c r="AE945" s="23"/>
      <c r="AF945" s="23"/>
      <c r="AG945" s="23"/>
    </row>
    <row r="946" spans="1:33" ht="15.75" customHeight="1" x14ac:dyDescent="0.35">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c r="AA946" s="23"/>
      <c r="AB946" s="23"/>
      <c r="AC946" s="23"/>
      <c r="AD946" s="23"/>
      <c r="AE946" s="23"/>
      <c r="AF946" s="23"/>
      <c r="AG946" s="23"/>
    </row>
    <row r="947" spans="1:33" ht="15.75" customHeight="1" x14ac:dyDescent="0.35">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c r="AA947" s="23"/>
      <c r="AB947" s="23"/>
      <c r="AC947" s="23"/>
      <c r="AD947" s="23"/>
      <c r="AE947" s="23"/>
      <c r="AF947" s="23"/>
      <c r="AG947" s="23"/>
    </row>
    <row r="948" spans="1:33" ht="15.75" customHeight="1" x14ac:dyDescent="0.35">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c r="AA948" s="23"/>
      <c r="AB948" s="23"/>
      <c r="AC948" s="23"/>
      <c r="AD948" s="23"/>
      <c r="AE948" s="23"/>
      <c r="AF948" s="23"/>
      <c r="AG948" s="23"/>
    </row>
    <row r="949" spans="1:33" ht="15.75" customHeight="1" x14ac:dyDescent="0.35">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c r="AA949" s="23"/>
      <c r="AB949" s="23"/>
      <c r="AC949" s="23"/>
      <c r="AD949" s="23"/>
      <c r="AE949" s="23"/>
      <c r="AF949" s="23"/>
      <c r="AG949" s="23"/>
    </row>
    <row r="950" spans="1:33" ht="15.75" customHeight="1" x14ac:dyDescent="0.35">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c r="AA950" s="23"/>
      <c r="AB950" s="23"/>
      <c r="AC950" s="23"/>
      <c r="AD950" s="23"/>
      <c r="AE950" s="23"/>
      <c r="AF950" s="23"/>
      <c r="AG950" s="23"/>
    </row>
    <row r="951" spans="1:33" ht="15.75" customHeight="1" x14ac:dyDescent="0.35">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c r="AA951" s="23"/>
      <c r="AB951" s="23"/>
      <c r="AC951" s="23"/>
      <c r="AD951" s="23"/>
      <c r="AE951" s="23"/>
      <c r="AF951" s="23"/>
      <c r="AG951" s="23"/>
    </row>
    <row r="952" spans="1:33" ht="15.75" customHeight="1" x14ac:dyDescent="0.35">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c r="AA952" s="23"/>
      <c r="AB952" s="23"/>
      <c r="AC952" s="23"/>
      <c r="AD952" s="23"/>
      <c r="AE952" s="23"/>
      <c r="AF952" s="23"/>
      <c r="AG952" s="23"/>
    </row>
    <row r="953" spans="1:33" ht="15.75" customHeight="1" x14ac:dyDescent="0.35">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c r="AA953" s="23"/>
      <c r="AB953" s="23"/>
      <c r="AC953" s="23"/>
      <c r="AD953" s="23"/>
      <c r="AE953" s="23"/>
      <c r="AF953" s="23"/>
      <c r="AG953" s="23"/>
    </row>
    <row r="954" spans="1:33" ht="15.75" customHeight="1" x14ac:dyDescent="0.35">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c r="AA954" s="23"/>
      <c r="AB954" s="23"/>
      <c r="AC954" s="23"/>
      <c r="AD954" s="23"/>
      <c r="AE954" s="23"/>
      <c r="AF954" s="23"/>
      <c r="AG954" s="23"/>
    </row>
    <row r="955" spans="1:33" ht="15.75" customHeight="1" x14ac:dyDescent="0.35">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c r="AA955" s="23"/>
      <c r="AB955" s="23"/>
      <c r="AC955" s="23"/>
      <c r="AD955" s="23"/>
      <c r="AE955" s="23"/>
      <c r="AF955" s="23"/>
      <c r="AG955" s="23"/>
    </row>
    <row r="956" spans="1:33" ht="15.75" customHeight="1" x14ac:dyDescent="0.35">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c r="AA956" s="23"/>
      <c r="AB956" s="23"/>
      <c r="AC956" s="23"/>
      <c r="AD956" s="23"/>
      <c r="AE956" s="23"/>
      <c r="AF956" s="23"/>
      <c r="AG956" s="23"/>
    </row>
    <row r="957" spans="1:33" ht="15.75" customHeight="1" x14ac:dyDescent="0.35">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c r="AA957" s="23"/>
      <c r="AB957" s="23"/>
      <c r="AC957" s="23"/>
      <c r="AD957" s="23"/>
      <c r="AE957" s="23"/>
      <c r="AF957" s="23"/>
      <c r="AG957" s="23"/>
    </row>
    <row r="958" spans="1:33" ht="15.75" customHeight="1" x14ac:dyDescent="0.35">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c r="AA958" s="23"/>
      <c r="AB958" s="23"/>
      <c r="AC958" s="23"/>
      <c r="AD958" s="23"/>
      <c r="AE958" s="23"/>
      <c r="AF958" s="23"/>
      <c r="AG958" s="23"/>
    </row>
    <row r="959" spans="1:33" ht="15.75" customHeight="1" x14ac:dyDescent="0.35">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c r="AA959" s="23"/>
      <c r="AB959" s="23"/>
      <c r="AC959" s="23"/>
      <c r="AD959" s="23"/>
      <c r="AE959" s="23"/>
      <c r="AF959" s="23"/>
      <c r="AG959" s="23"/>
    </row>
    <row r="960" spans="1:33" ht="15.75" customHeight="1" x14ac:dyDescent="0.35">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c r="AA960" s="23"/>
      <c r="AB960" s="23"/>
      <c r="AC960" s="23"/>
      <c r="AD960" s="23"/>
      <c r="AE960" s="23"/>
      <c r="AF960" s="23"/>
      <c r="AG960" s="23"/>
    </row>
    <row r="961" spans="1:33" ht="15.75" customHeight="1" x14ac:dyDescent="0.35">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c r="AA961" s="23"/>
      <c r="AB961" s="23"/>
      <c r="AC961" s="23"/>
      <c r="AD961" s="23"/>
      <c r="AE961" s="23"/>
      <c r="AF961" s="23"/>
      <c r="AG961" s="23"/>
    </row>
    <row r="962" spans="1:33" ht="15.75" customHeight="1" x14ac:dyDescent="0.35">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c r="AA962" s="23"/>
      <c r="AB962" s="23"/>
      <c r="AC962" s="23"/>
      <c r="AD962" s="23"/>
      <c r="AE962" s="23"/>
      <c r="AF962" s="23"/>
      <c r="AG962" s="23"/>
    </row>
    <row r="963" spans="1:33" ht="15.75" customHeight="1" x14ac:dyDescent="0.35">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c r="AA963" s="23"/>
      <c r="AB963" s="23"/>
      <c r="AC963" s="23"/>
      <c r="AD963" s="23"/>
      <c r="AE963" s="23"/>
      <c r="AF963" s="23"/>
      <c r="AG963" s="23"/>
    </row>
    <row r="964" spans="1:33" ht="15.75" customHeight="1" x14ac:dyDescent="0.35">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c r="AA964" s="23"/>
      <c r="AB964" s="23"/>
      <c r="AC964" s="23"/>
      <c r="AD964" s="23"/>
      <c r="AE964" s="23"/>
      <c r="AF964" s="23"/>
      <c r="AG964" s="23"/>
    </row>
    <row r="965" spans="1:33" ht="15.75" customHeight="1" x14ac:dyDescent="0.35">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c r="AA965" s="23"/>
      <c r="AB965" s="23"/>
      <c r="AC965" s="23"/>
      <c r="AD965" s="23"/>
      <c r="AE965" s="23"/>
      <c r="AF965" s="23"/>
      <c r="AG965" s="23"/>
    </row>
    <row r="966" spans="1:33" ht="15.75" customHeight="1" x14ac:dyDescent="0.35">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c r="AA966" s="23"/>
      <c r="AB966" s="23"/>
      <c r="AC966" s="23"/>
      <c r="AD966" s="23"/>
      <c r="AE966" s="23"/>
      <c r="AF966" s="23"/>
      <c r="AG966" s="23"/>
    </row>
    <row r="967" spans="1:33" ht="15.75" customHeight="1" x14ac:dyDescent="0.35">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c r="AA967" s="23"/>
      <c r="AB967" s="23"/>
      <c r="AC967" s="23"/>
      <c r="AD967" s="23"/>
      <c r="AE967" s="23"/>
      <c r="AF967" s="23"/>
      <c r="AG967" s="23"/>
    </row>
    <row r="968" spans="1:33" ht="15.75" customHeight="1" x14ac:dyDescent="0.35">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c r="AA968" s="23"/>
      <c r="AB968" s="23"/>
      <c r="AC968" s="23"/>
      <c r="AD968" s="23"/>
      <c r="AE968" s="23"/>
      <c r="AF968" s="23"/>
      <c r="AG968" s="23"/>
    </row>
    <row r="969" spans="1:33" ht="15.75" customHeight="1" x14ac:dyDescent="0.35">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c r="AA969" s="23"/>
      <c r="AB969" s="23"/>
      <c r="AC969" s="23"/>
      <c r="AD969" s="23"/>
      <c r="AE969" s="23"/>
      <c r="AF969" s="23"/>
      <c r="AG969" s="23"/>
    </row>
    <row r="970" spans="1:33" ht="15.75" customHeight="1" x14ac:dyDescent="0.35">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c r="AA970" s="23"/>
      <c r="AB970" s="23"/>
      <c r="AC970" s="23"/>
      <c r="AD970" s="23"/>
      <c r="AE970" s="23"/>
      <c r="AF970" s="23"/>
      <c r="AG970" s="23"/>
    </row>
    <row r="971" spans="1:33" ht="15.75" customHeight="1" x14ac:dyDescent="0.35">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c r="AA971" s="23"/>
      <c r="AB971" s="23"/>
      <c r="AC971" s="23"/>
      <c r="AD971" s="23"/>
      <c r="AE971" s="23"/>
      <c r="AF971" s="23"/>
      <c r="AG971" s="23"/>
    </row>
    <row r="972" spans="1:33" ht="15.75" customHeight="1" x14ac:dyDescent="0.35">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c r="AA972" s="23"/>
      <c r="AB972" s="23"/>
      <c r="AC972" s="23"/>
      <c r="AD972" s="23"/>
      <c r="AE972" s="23"/>
      <c r="AF972" s="23"/>
      <c r="AG972" s="23"/>
    </row>
    <row r="973" spans="1:33" ht="15.75" customHeight="1" x14ac:dyDescent="0.35">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c r="AA973" s="23"/>
      <c r="AB973" s="23"/>
      <c r="AC973" s="23"/>
      <c r="AD973" s="23"/>
      <c r="AE973" s="23"/>
      <c r="AF973" s="23"/>
      <c r="AG973" s="23"/>
    </row>
    <row r="974" spans="1:33" ht="15.75" customHeight="1" x14ac:dyDescent="0.35">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c r="AA974" s="23"/>
      <c r="AB974" s="23"/>
      <c r="AC974" s="23"/>
      <c r="AD974" s="23"/>
      <c r="AE974" s="23"/>
      <c r="AF974" s="23"/>
      <c r="AG974" s="23"/>
    </row>
    <row r="975" spans="1:33" ht="15.75" customHeight="1" x14ac:dyDescent="0.35">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c r="AA975" s="23"/>
      <c r="AB975" s="23"/>
      <c r="AC975" s="23"/>
      <c r="AD975" s="23"/>
      <c r="AE975" s="23"/>
      <c r="AF975" s="23"/>
      <c r="AG975" s="23"/>
    </row>
    <row r="976" spans="1:33" ht="15.75" customHeight="1" x14ac:dyDescent="0.35">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c r="AA976" s="23"/>
      <c r="AB976" s="23"/>
      <c r="AC976" s="23"/>
      <c r="AD976" s="23"/>
      <c r="AE976" s="23"/>
      <c r="AF976" s="23"/>
      <c r="AG976" s="23"/>
    </row>
    <row r="977" spans="1:33" ht="15.75" customHeight="1" x14ac:dyDescent="0.35">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c r="AA977" s="23"/>
      <c r="AB977" s="23"/>
      <c r="AC977" s="23"/>
      <c r="AD977" s="23"/>
      <c r="AE977" s="23"/>
      <c r="AF977" s="23"/>
      <c r="AG977" s="23"/>
    </row>
    <row r="978" spans="1:33" ht="15.75" customHeight="1" x14ac:dyDescent="0.35">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c r="AA978" s="23"/>
      <c r="AB978" s="23"/>
      <c r="AC978" s="23"/>
      <c r="AD978" s="23"/>
      <c r="AE978" s="23"/>
      <c r="AF978" s="23"/>
      <c r="AG978" s="23"/>
    </row>
    <row r="979" spans="1:33" ht="15.75" customHeight="1" x14ac:dyDescent="0.35">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c r="AA979" s="23"/>
      <c r="AB979" s="23"/>
      <c r="AC979" s="23"/>
      <c r="AD979" s="23"/>
      <c r="AE979" s="23"/>
      <c r="AF979" s="23"/>
      <c r="AG979" s="23"/>
    </row>
    <row r="980" spans="1:33" ht="15.75" customHeight="1" x14ac:dyDescent="0.35">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c r="AA980" s="23"/>
      <c r="AB980" s="23"/>
      <c r="AC980" s="23"/>
      <c r="AD980" s="23"/>
      <c r="AE980" s="23"/>
      <c r="AF980" s="23"/>
      <c r="AG980" s="23"/>
    </row>
    <row r="981" spans="1:33" ht="15.75" customHeight="1" x14ac:dyDescent="0.35">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c r="AA981" s="23"/>
      <c r="AB981" s="23"/>
      <c r="AC981" s="23"/>
      <c r="AD981" s="23"/>
      <c r="AE981" s="23"/>
      <c r="AF981" s="23"/>
      <c r="AG981" s="23"/>
    </row>
    <row r="982" spans="1:33" ht="15.75" customHeight="1" x14ac:dyDescent="0.35">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c r="AA982" s="23"/>
      <c r="AB982" s="23"/>
      <c r="AC982" s="23"/>
      <c r="AD982" s="23"/>
      <c r="AE982" s="23"/>
      <c r="AF982" s="23"/>
      <c r="AG982" s="23"/>
    </row>
    <row r="983" spans="1:33" ht="15.75" customHeight="1" x14ac:dyDescent="0.35">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c r="AA983" s="23"/>
      <c r="AB983" s="23"/>
      <c r="AC983" s="23"/>
      <c r="AD983" s="23"/>
      <c r="AE983" s="23"/>
      <c r="AF983" s="23"/>
      <c r="AG983" s="23"/>
    </row>
    <row r="984" spans="1:33" ht="15.75" customHeight="1" x14ac:dyDescent="0.35">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c r="AA984" s="23"/>
      <c r="AB984" s="23"/>
      <c r="AC984" s="23"/>
      <c r="AD984" s="23"/>
      <c r="AE984" s="23"/>
      <c r="AF984" s="23"/>
      <c r="AG984" s="23"/>
    </row>
    <row r="985" spans="1:33" ht="15.75" customHeight="1" x14ac:dyDescent="0.35">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c r="AA985" s="23"/>
      <c r="AB985" s="23"/>
      <c r="AC985" s="23"/>
      <c r="AD985" s="23"/>
      <c r="AE985" s="23"/>
      <c r="AF985" s="23"/>
      <c r="AG985" s="23"/>
    </row>
    <row r="986" spans="1:33" ht="15.75" customHeight="1" x14ac:dyDescent="0.35">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c r="AA986" s="23"/>
      <c r="AB986" s="23"/>
      <c r="AC986" s="23"/>
      <c r="AD986" s="23"/>
      <c r="AE986" s="23"/>
      <c r="AF986" s="23"/>
      <c r="AG986" s="23"/>
    </row>
    <row r="987" spans="1:33" ht="15.75" customHeight="1" x14ac:dyDescent="0.35">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c r="AA987" s="23"/>
      <c r="AB987" s="23"/>
      <c r="AC987" s="23"/>
      <c r="AD987" s="23"/>
      <c r="AE987" s="23"/>
      <c r="AF987" s="23"/>
      <c r="AG987" s="23"/>
    </row>
    <row r="988" spans="1:33" ht="15.75" customHeight="1" x14ac:dyDescent="0.35">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c r="AA988" s="23"/>
      <c r="AB988" s="23"/>
      <c r="AC988" s="23"/>
      <c r="AD988" s="23"/>
      <c r="AE988" s="23"/>
      <c r="AF988" s="23"/>
      <c r="AG988" s="23"/>
    </row>
    <row r="989" spans="1:33" ht="15.75" customHeight="1" x14ac:dyDescent="0.35">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c r="AA989" s="23"/>
      <c r="AB989" s="23"/>
      <c r="AC989" s="23"/>
      <c r="AD989" s="23"/>
      <c r="AE989" s="23"/>
      <c r="AF989" s="23"/>
      <c r="AG989" s="23"/>
    </row>
    <row r="990" spans="1:33" ht="15.75" customHeight="1" x14ac:dyDescent="0.35">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c r="AA990" s="23"/>
      <c r="AB990" s="23"/>
      <c r="AC990" s="23"/>
      <c r="AD990" s="23"/>
      <c r="AE990" s="23"/>
      <c r="AF990" s="23"/>
      <c r="AG990" s="23"/>
    </row>
    <row r="991" spans="1:33" ht="15.75" customHeight="1" x14ac:dyDescent="0.35">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c r="AA991" s="23"/>
      <c r="AB991" s="23"/>
      <c r="AC991" s="23"/>
      <c r="AD991" s="23"/>
      <c r="AE991" s="23"/>
      <c r="AF991" s="23"/>
      <c r="AG991" s="23"/>
    </row>
    <row r="992" spans="1:33" ht="15.75" customHeight="1" x14ac:dyDescent="0.35">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c r="AA992" s="23"/>
      <c r="AB992" s="23"/>
      <c r="AC992" s="23"/>
      <c r="AD992" s="23"/>
      <c r="AE992" s="23"/>
      <c r="AF992" s="23"/>
      <c r="AG992" s="23"/>
    </row>
    <row r="993" spans="1:33" ht="15.75" customHeight="1" x14ac:dyDescent="0.35">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c r="AA993" s="23"/>
      <c r="AB993" s="23"/>
      <c r="AC993" s="23"/>
      <c r="AD993" s="23"/>
      <c r="AE993" s="23"/>
      <c r="AF993" s="23"/>
      <c r="AG993" s="23"/>
    </row>
    <row r="994" spans="1:33" ht="15.75" customHeight="1" x14ac:dyDescent="0.35">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c r="AA994" s="23"/>
      <c r="AB994" s="23"/>
      <c r="AC994" s="23"/>
      <c r="AD994" s="23"/>
      <c r="AE994" s="23"/>
      <c r="AF994" s="23"/>
      <c r="AG994" s="23"/>
    </row>
    <row r="995" spans="1:33" ht="15.75" customHeight="1" x14ac:dyDescent="0.35">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c r="AA995" s="23"/>
      <c r="AB995" s="23"/>
      <c r="AC995" s="23"/>
      <c r="AD995" s="23"/>
      <c r="AE995" s="23"/>
      <c r="AF995" s="23"/>
      <c r="AG995" s="23"/>
    </row>
    <row r="996" spans="1:33" ht="15.75" customHeight="1" x14ac:dyDescent="0.35">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c r="AA996" s="23"/>
      <c r="AB996" s="23"/>
      <c r="AC996" s="23"/>
      <c r="AD996" s="23"/>
      <c r="AE996" s="23"/>
      <c r="AF996" s="23"/>
      <c r="AG996" s="23"/>
    </row>
    <row r="997" spans="1:33" ht="15.75" customHeight="1" x14ac:dyDescent="0.35">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c r="AA997" s="23"/>
      <c r="AB997" s="23"/>
      <c r="AC997" s="23"/>
      <c r="AD997" s="23"/>
      <c r="AE997" s="23"/>
      <c r="AF997" s="23"/>
      <c r="AG997" s="23"/>
    </row>
    <row r="998" spans="1:33" ht="15.75" customHeight="1" x14ac:dyDescent="0.35">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c r="AA998" s="23"/>
      <c r="AB998" s="23"/>
      <c r="AC998" s="23"/>
      <c r="AD998" s="23"/>
      <c r="AE998" s="23"/>
      <c r="AF998" s="23"/>
      <c r="AG998" s="23"/>
    </row>
    <row r="999" spans="1:33" ht="15.75" customHeight="1" x14ac:dyDescent="0.35">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c r="AA999" s="23"/>
      <c r="AB999" s="23"/>
      <c r="AC999" s="23"/>
      <c r="AD999" s="23"/>
      <c r="AE999" s="23"/>
      <c r="AF999" s="23"/>
      <c r="AG999" s="23"/>
    </row>
    <row r="1000" spans="1:33" ht="15.75" customHeight="1" x14ac:dyDescent="0.35">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c r="AA1000" s="23"/>
      <c r="AB1000" s="23"/>
      <c r="AC1000" s="23"/>
      <c r="AD1000" s="23"/>
      <c r="AE1000" s="23"/>
      <c r="AF1000" s="23"/>
      <c r="AG1000" s="23"/>
    </row>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51</vt:i4>
      </vt:variant>
      <vt:variant>
        <vt:lpstr>Named Ranges</vt:lpstr>
      </vt:variant>
      <vt:variant>
        <vt:i4>2</vt:i4>
      </vt:variant>
    </vt:vector>
  </HeadingPairs>
  <TitlesOfParts>
    <vt:vector size="53" baseType="lpstr">
      <vt:lpstr>About</vt:lpstr>
      <vt:lpstr>RECS HC2.1</vt:lpstr>
      <vt:lpstr>Electricity-CEC Outlook BaseMid</vt:lpstr>
      <vt:lpstr>NaturalGas-CEC Outlook BaseMid</vt:lpstr>
      <vt:lpstr>AEO 2021 Pacific forecast</vt:lpstr>
      <vt:lpstr>In-State Fuel Heat Content</vt:lpstr>
      <vt:lpstr>In-State Fuel Heat Content_2019</vt:lpstr>
      <vt:lpstr>Crosswalk</vt:lpstr>
      <vt:lpstr>CA GHG Summary</vt:lpstr>
      <vt:lpstr>RMI-data</vt:lpstr>
      <vt:lpstr>RMI - percents</vt:lpstr>
      <vt:lpstr>E3 2022-Residential data</vt:lpstr>
      <vt:lpstr>E3-residential data</vt:lpstr>
      <vt:lpstr>E3-commercial data</vt:lpstr>
      <vt:lpstr>Residential Other Calcs</vt:lpstr>
      <vt:lpstr>E3 Residential-old</vt:lpstr>
      <vt:lpstr>E3 Commercial-old</vt:lpstr>
      <vt:lpstr>E3_Emissions</vt:lpstr>
      <vt:lpstr>E3_Energy Demand</vt:lpstr>
      <vt:lpstr>calculations</vt:lpstr>
      <vt:lpstr>BCEU-commercial-heating_LIVE</vt:lpstr>
      <vt:lpstr>BCEU-commercial-heating</vt:lpstr>
      <vt:lpstr>BCEU-commercial-cooling_LIVE</vt:lpstr>
      <vt:lpstr>BCEU-commercial-cooling</vt:lpstr>
      <vt:lpstr>BCEU-commercial-lighting_LIVE</vt:lpstr>
      <vt:lpstr>BCEU-commercial-lighting</vt:lpstr>
      <vt:lpstr>BCEU-commercial-appl_LIVE</vt:lpstr>
      <vt:lpstr>BCEU-commercial-appl</vt:lpstr>
      <vt:lpstr>BCEU-commercial-other_LIVE</vt:lpstr>
      <vt:lpstr>BCEU-commercial-other</vt:lpstr>
      <vt:lpstr>BCEU-urban-residential-heat_LIV</vt:lpstr>
      <vt:lpstr>BCEU-urban-residential-heating</vt:lpstr>
      <vt:lpstr>BCEU-urban-residential-cool_LIV</vt:lpstr>
      <vt:lpstr>BCEU-urban-residential-cooling</vt:lpstr>
      <vt:lpstr>BCEU-urban-residential-ligh_LIV</vt:lpstr>
      <vt:lpstr>BCEU-urban-residential-lighting</vt:lpstr>
      <vt:lpstr>BCEU-urban-residential-appl_LIV</vt:lpstr>
      <vt:lpstr>BCEU-urban-residential-appl</vt:lpstr>
      <vt:lpstr>BCEU-urban-residential-othe_LIV</vt:lpstr>
      <vt:lpstr>BCEU-urban-residential-other</vt:lpstr>
      <vt:lpstr>BCEU-rural-residential-heat_LIV</vt:lpstr>
      <vt:lpstr>BCEU-rural-residential-heating</vt:lpstr>
      <vt:lpstr>BCEU-rural-residential-cool_LIV</vt:lpstr>
      <vt:lpstr>BCEU-rural-residential-cooling</vt:lpstr>
      <vt:lpstr>BCEU-rural-residential-ligh_LIV</vt:lpstr>
      <vt:lpstr>BCEU-rural-residential-lighting</vt:lpstr>
      <vt:lpstr>BCEU-rural-residential-appl_LIV</vt:lpstr>
      <vt:lpstr>BCEU-rural-residential-appl</vt:lpstr>
      <vt:lpstr>BCEU-rural-residential-othe_LIV</vt:lpstr>
      <vt:lpstr>BCEU-rural-residential-other</vt:lpstr>
      <vt:lpstr>BCEU-all-envelope</vt:lpstr>
      <vt:lpstr>rural_perc</vt:lpstr>
      <vt:lpstr>urban_perc</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Shelley Wenzel</cp:lastModifiedBy>
  <dcterms:created xsi:type="dcterms:W3CDTF">2014-04-18T00:48:59Z</dcterms:created>
  <dcterms:modified xsi:type="dcterms:W3CDTF">2022-06-29T22:15:41Z</dcterms:modified>
</cp:coreProperties>
</file>